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ocuments\"/>
    </mc:Choice>
  </mc:AlternateContent>
  <xr:revisionPtr revIDLastSave="0" documentId="13_ncr:1_{EB613030-4AEF-4327-9071-F02DA2FE802A}" xr6:coauthVersionLast="47" xr6:coauthVersionMax="47" xr10:uidLastSave="{00000000-0000-0000-0000-000000000000}"/>
  <bookViews>
    <workbookView xWindow="-120" yWindow="-120" windowWidth="20730" windowHeight="11310" tabRatio="859" firstSheet="3" activeTab="8" xr2:uid="{00000000-000D-0000-FFFF-FFFF00000000}"/>
  </bookViews>
  <sheets>
    <sheet name="REPLACEMENT" sheetId="4" r:id="rId1"/>
    <sheet name="DGILOG" sheetId="407" r:id="rId2"/>
    <sheet name="Driver KHL" sheetId="711" r:id="rId3"/>
    <sheet name="List Dedicate" sheetId="27" r:id="rId4"/>
    <sheet name="SUMM DIGILOG" sheetId="660" r:id="rId5"/>
    <sheet name="Sheet2" sheetId="806" state="hidden" r:id="rId6"/>
    <sheet name="Sheet7" sheetId="878" r:id="rId7"/>
    <sheet name="Sheet9" sheetId="880" r:id="rId8"/>
    <sheet name="SUM" sheetId="663" r:id="rId9"/>
    <sheet name="MGV" sheetId="1" r:id="rId10"/>
    <sheet name="GID 27 Juni 21" sheetId="865" state="hidden" r:id="rId11"/>
    <sheet name="GID 24 JNI 21" sheetId="859" state="hidden" r:id="rId12"/>
    <sheet name="GID 25 JNI 21" sheetId="862" state="hidden" r:id="rId13"/>
    <sheet name="GID 26 Juni 21" sheetId="864" state="hidden" r:id="rId14"/>
    <sheet name="GID 21 JUNI 21" sheetId="835" state="hidden" r:id="rId15"/>
    <sheet name="GID 22 JUNI 21" sheetId="841" state="hidden" r:id="rId16"/>
    <sheet name="GID 19 JUN 21" sheetId="827" state="hidden" r:id="rId17"/>
    <sheet name="GID 15 JUNI 21" sheetId="818" state="hidden" r:id="rId18"/>
    <sheet name="GID 16 JUN 21" sheetId="823" state="hidden" r:id="rId19"/>
    <sheet name="GID 17 JUN 21" sheetId="825" state="hidden" r:id="rId20"/>
    <sheet name="GID 18 JUN 21" sheetId="826" state="hidden" r:id="rId21"/>
    <sheet name="GID 12 JUNI 21" sheetId="809" state="hidden" r:id="rId22"/>
    <sheet name="GID 13 JUNI 21" sheetId="811" state="hidden" r:id="rId23"/>
    <sheet name="GID 14 JUNI 21" sheetId="817" state="hidden" r:id="rId24"/>
    <sheet name="GID 11 JUNI 21" sheetId="807" state="hidden" r:id="rId25"/>
    <sheet name="GID 06 JUNI" sheetId="797" state="hidden" r:id="rId26"/>
    <sheet name="GID 03 JUNI" sheetId="786" state="hidden" r:id="rId27"/>
    <sheet name="GID 04 JUNI" sheetId="789" state="hidden" r:id="rId28"/>
    <sheet name="GID 05 JUNI" sheetId="792" state="hidden" r:id="rId29"/>
    <sheet name="GID 01 &amp; 2 JUNI" sheetId="783" state="hidden" r:id="rId30"/>
    <sheet name="GID 07 JUNI 21" sheetId="798" state="hidden" r:id="rId31"/>
    <sheet name="GID 08 JUNI 21" sheetId="801" state="hidden" r:id="rId32"/>
    <sheet name="GID 09 JUNI 21" sheetId="803" state="hidden" r:id="rId33"/>
    <sheet name="GID 10 JUNI 21" sheetId="804" state="hidden" r:id="rId34"/>
    <sheet name="GID 20 JUNI 21" sheetId="830" state="hidden" r:id="rId35"/>
    <sheet name="GID 23 JUNI 21" sheetId="844" state="hidden" r:id="rId36"/>
    <sheet name="Sheet3" sheetId="867" r:id="rId37"/>
    <sheet name="GID 29 JUNI 21" sheetId="876" r:id="rId38"/>
    <sheet name="GID 28 JUNI 2021" sheetId="882" state="hidden" r:id="rId39"/>
  </sheets>
  <externalReferences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</externalReferences>
  <definedNames>
    <definedName name="_xlnm._FilterDatabase" localSheetId="2" hidden="1">'Driver KHL'!$A$1:$G$21</definedName>
    <definedName name="_xlnm._FilterDatabase" localSheetId="29" hidden="1">'GID 01 &amp; 2 JUNI'!$A$1:$Y$42</definedName>
    <definedName name="_xlnm._FilterDatabase" localSheetId="26" hidden="1">'GID 03 JUNI'!$A$1:$AE$36</definedName>
    <definedName name="_xlnm._FilterDatabase" localSheetId="27" hidden="1">'GID 04 JUNI'!$A$1:$AE$1</definedName>
    <definedName name="_xlnm._FilterDatabase" localSheetId="28" hidden="1">'GID 05 JUNI'!$A$1:$AE$37</definedName>
    <definedName name="_xlnm._FilterDatabase" localSheetId="25" hidden="1">'GID 06 JUNI'!$A$1:$AE$37</definedName>
    <definedName name="_xlnm._FilterDatabase" localSheetId="30" hidden="1">'GID 07 JUNI 21'!$A$1:$AD$33</definedName>
    <definedName name="_xlnm._FilterDatabase" localSheetId="31" hidden="1">'GID 08 JUNI 21'!$A$1:$Y$14</definedName>
    <definedName name="_xlnm._FilterDatabase" localSheetId="32" hidden="1">'GID 09 JUNI 21'!$A$1:$AE$41</definedName>
    <definedName name="_xlnm._FilterDatabase" localSheetId="33" hidden="1">'GID 10 JUNI 21'!$A$1:$AE$35</definedName>
    <definedName name="_xlnm._FilterDatabase" localSheetId="24" hidden="1">'GID 11 JUNI 21'!$A$1:$AC$34</definedName>
    <definedName name="_xlnm._FilterDatabase" localSheetId="21" hidden="1">'GID 12 JUNI 21'!$A$1:$AE$80</definedName>
    <definedName name="_xlnm._FilterDatabase" localSheetId="22" hidden="1">'GID 13 JUNI 21'!$A$1:$AE$27</definedName>
    <definedName name="_xlnm._FilterDatabase" localSheetId="23" hidden="1">'GID 14 JUNI 21'!$A$1:$AE$43</definedName>
    <definedName name="_xlnm._FilterDatabase" localSheetId="17" hidden="1">'GID 15 JUNI 21'!$A$1:$AE$43</definedName>
    <definedName name="_xlnm._FilterDatabase" localSheetId="18" hidden="1">'GID 16 JUN 21'!$A$1:$AE$55</definedName>
    <definedName name="_xlnm._FilterDatabase" localSheetId="19" hidden="1">'GID 17 JUN 21'!$A$1:$AF$47</definedName>
    <definedName name="_xlnm._FilterDatabase" localSheetId="20" hidden="1">'GID 18 JUN 21'!$A$1:$AE$53</definedName>
    <definedName name="_xlnm._FilterDatabase" localSheetId="16" hidden="1">'GID 19 JUN 21'!$A$1:$AE$47</definedName>
    <definedName name="_xlnm._FilterDatabase" localSheetId="34" hidden="1">'GID 20 JUNI 21'!$A$1:$AE$24</definedName>
    <definedName name="_xlnm._FilterDatabase" localSheetId="14" hidden="1">'GID 21 JUNI 21'!$A$1:$AE$30</definedName>
    <definedName name="_xlnm._FilterDatabase" localSheetId="15" hidden="1">'GID 22 JUNI 21'!$A$1:$AE$52</definedName>
    <definedName name="_xlnm._FilterDatabase" localSheetId="35" hidden="1">'GID 23 JUNI 21'!$A$1:$AE$63</definedName>
    <definedName name="_xlnm._FilterDatabase" localSheetId="11" hidden="1">'GID 24 JNI 21'!$A$1:$AE$53</definedName>
    <definedName name="_xlnm._FilterDatabase" localSheetId="12" hidden="1">'GID 25 JNI 21'!$A$1:$AE$49</definedName>
    <definedName name="_xlnm._FilterDatabase" localSheetId="13" hidden="1">'GID 26 Juni 21'!$A$1:$AF$104</definedName>
    <definedName name="_xlnm._FilterDatabase" localSheetId="10" hidden="1">'GID 27 Juni 21'!$A$1:$AE$41</definedName>
    <definedName name="_xlnm._FilterDatabase" localSheetId="37" hidden="1">'GID 29 JUNI 21'!$A$1:$AE$6</definedName>
    <definedName name="_xlnm._FilterDatabase" localSheetId="9" hidden="1">MGV!$A$1:$DU$377</definedName>
    <definedName name="_xlnm._FilterDatabase" localSheetId="5" hidden="1">Sheet2!$A$1:$H$40</definedName>
    <definedName name="_xlnm._FilterDatabase" localSheetId="4" hidden="1">'SUMM DIGILOG'!#REF!</definedName>
  </definedNames>
  <calcPr calcId="181029"/>
  <pivotCaches>
    <pivotCache cacheId="201" r:id="rId71"/>
    <pivotCache cacheId="213" r:id="rId72"/>
    <pivotCache cacheId="218" r:id="rId73"/>
    <pivotCache cacheId="223" r:id="rId74"/>
    <pivotCache cacheId="229" r:id="rId75"/>
  </pivotCaches>
</workbook>
</file>

<file path=xl/calcChain.xml><?xml version="1.0" encoding="utf-8"?>
<calcChain xmlns="http://schemas.openxmlformats.org/spreadsheetml/2006/main">
  <c r="W4" i="876" l="1"/>
  <c r="Z3" i="876"/>
  <c r="Z4" i="876"/>
  <c r="Z5" i="876"/>
  <c r="Z6" i="876"/>
  <c r="Z2" i="876"/>
  <c r="AC4" i="876"/>
  <c r="AD4" i="876" s="1"/>
  <c r="AC6" i="876"/>
  <c r="AD6" i="876" s="1"/>
  <c r="V3" i="876"/>
  <c r="W3" i="876" s="1"/>
  <c r="V5" i="876"/>
  <c r="W5" i="876" s="1"/>
  <c r="V2" i="876"/>
  <c r="N333" i="1" s="1"/>
  <c r="W52" i="882"/>
  <c r="T52" i="882"/>
  <c r="Y52" i="882" s="1"/>
  <c r="W51" i="882"/>
  <c r="T51" i="882"/>
  <c r="Y51" i="882" s="1"/>
  <c r="AE50" i="882"/>
  <c r="W50" i="882"/>
  <c r="AB50" i="882" s="1"/>
  <c r="T50" i="882"/>
  <c r="Y50" i="882" s="1"/>
  <c r="AE49" i="882"/>
  <c r="W49" i="882"/>
  <c r="AB49" i="882" s="1"/>
  <c r="T49" i="882"/>
  <c r="Y49" i="882" s="1"/>
  <c r="T48" i="882"/>
  <c r="Y48" i="882" s="1"/>
  <c r="T47" i="882"/>
  <c r="Y47" i="882" s="1"/>
  <c r="T46" i="882"/>
  <c r="Y46" i="882" s="1"/>
  <c r="T45" i="882"/>
  <c r="Y45" i="882" s="1"/>
  <c r="T44" i="882"/>
  <c r="Y44" i="882" s="1"/>
  <c r="T43" i="882"/>
  <c r="Y43" i="882" s="1"/>
  <c r="T42" i="882"/>
  <c r="Y42" i="882" s="1"/>
  <c r="T41" i="882"/>
  <c r="Y41" i="882" s="1"/>
  <c r="T40" i="882"/>
  <c r="Y40" i="882" s="1"/>
  <c r="T39" i="882"/>
  <c r="Y39" i="882" s="1"/>
  <c r="T38" i="882"/>
  <c r="Y38" i="882" s="1"/>
  <c r="T37" i="882"/>
  <c r="Y37" i="882" s="1"/>
  <c r="T36" i="882"/>
  <c r="Y36" i="882" s="1"/>
  <c r="AF35" i="882"/>
  <c r="AD35" i="882"/>
  <c r="AC35" i="882"/>
  <c r="Y35" i="882"/>
  <c r="T35" i="882"/>
  <c r="AF34" i="882"/>
  <c r="AD34" i="882" s="1"/>
  <c r="W34" i="882"/>
  <c r="AC34" i="882" s="1"/>
  <c r="T34" i="882"/>
  <c r="Y34" i="882" s="1"/>
  <c r="AF33" i="882"/>
  <c r="AD33" i="882" s="1"/>
  <c r="W33" i="882"/>
  <c r="AC33" i="882" s="1"/>
  <c r="T33" i="882"/>
  <c r="Y33" i="882" s="1"/>
  <c r="AF32" i="882"/>
  <c r="AD32" i="882" s="1"/>
  <c r="W32" i="882"/>
  <c r="AC32" i="882" s="1"/>
  <c r="T32" i="882"/>
  <c r="Y32" i="882" s="1"/>
  <c r="AF31" i="882"/>
  <c r="AC31" i="882"/>
  <c r="T31" i="882"/>
  <c r="Y31" i="882" s="1"/>
  <c r="AF30" i="882"/>
  <c r="W30" i="882"/>
  <c r="AC30" i="882" s="1"/>
  <c r="T30" i="882"/>
  <c r="Y30" i="882" s="1"/>
  <c r="AF29" i="882"/>
  <c r="AD29" i="882"/>
  <c r="AC29" i="882"/>
  <c r="T29" i="882"/>
  <c r="Y29" i="882" s="1"/>
  <c r="AF28" i="882"/>
  <c r="AD28" i="882" s="1"/>
  <c r="W28" i="882"/>
  <c r="AC28" i="882" s="1"/>
  <c r="T28" i="882"/>
  <c r="Y28" i="882" s="1"/>
  <c r="AF27" i="882"/>
  <c r="AD27" i="882" s="1"/>
  <c r="W27" i="882"/>
  <c r="AC27" i="882" s="1"/>
  <c r="T27" i="882"/>
  <c r="Y27" i="882" s="1"/>
  <c r="AF26" i="882"/>
  <c r="AD26" i="882" s="1"/>
  <c r="AC26" i="882"/>
  <c r="T26" i="882"/>
  <c r="Y26" i="882" s="1"/>
  <c r="AF25" i="882"/>
  <c r="AD25" i="882"/>
  <c r="W25" i="882"/>
  <c r="AC25" i="882" s="1"/>
  <c r="T25" i="882"/>
  <c r="Y25" i="882" s="1"/>
  <c r="AF24" i="882"/>
  <c r="AD24" i="882"/>
  <c r="W24" i="882"/>
  <c r="AC24" i="882" s="1"/>
  <c r="T24" i="882"/>
  <c r="Y24" i="882" s="1"/>
  <c r="AF23" i="882"/>
  <c r="AD23" i="882"/>
  <c r="AC23" i="882"/>
  <c r="Y23" i="882"/>
  <c r="T23" i="882"/>
  <c r="AF22" i="882"/>
  <c r="AD22" i="882" s="1"/>
  <c r="W22" i="882"/>
  <c r="AC22" i="882" s="1"/>
  <c r="T22" i="882"/>
  <c r="Y22" i="882" s="1"/>
  <c r="AF21" i="882"/>
  <c r="AD21" i="882" s="1"/>
  <c r="W21" i="882"/>
  <c r="AC21" i="882" s="1"/>
  <c r="T21" i="882"/>
  <c r="Y21" i="882" s="1"/>
  <c r="Y20" i="882"/>
  <c r="T20" i="882"/>
  <c r="AE19" i="882"/>
  <c r="W19" i="882"/>
  <c r="AB19" i="882" s="1"/>
  <c r="T19" i="882"/>
  <c r="Y19" i="882" s="1"/>
  <c r="T18" i="882"/>
  <c r="Y18" i="882" s="1"/>
  <c r="T17" i="882"/>
  <c r="Y17" i="882" s="1"/>
  <c r="T16" i="882"/>
  <c r="Y16" i="882" s="1"/>
  <c r="AF15" i="882"/>
  <c r="AD15" i="882"/>
  <c r="W15" i="882"/>
  <c r="AC15" i="882" s="1"/>
  <c r="T15" i="882"/>
  <c r="Y15" i="882" s="1"/>
  <c r="AF14" i="882"/>
  <c r="AD14" i="882"/>
  <c r="W14" i="882"/>
  <c r="AC14" i="882" s="1"/>
  <c r="T14" i="882"/>
  <c r="Y14" i="882" s="1"/>
  <c r="AF13" i="882"/>
  <c r="AD13" i="882"/>
  <c r="W13" i="882"/>
  <c r="AC13" i="882" s="1"/>
  <c r="T13" i="882"/>
  <c r="Y13" i="882" s="1"/>
  <c r="AF12" i="882"/>
  <c r="W12" i="882"/>
  <c r="AC12" i="882" s="1"/>
  <c r="T12" i="882"/>
  <c r="Y12" i="882" s="1"/>
  <c r="AF11" i="882"/>
  <c r="AD11" i="882" s="1"/>
  <c r="W11" i="882"/>
  <c r="AC11" i="882" s="1"/>
  <c r="T11" i="882"/>
  <c r="Y11" i="882" s="1"/>
  <c r="AF10" i="882"/>
  <c r="AD10" i="882" s="1"/>
  <c r="W10" i="882"/>
  <c r="AC10" i="882" s="1"/>
  <c r="T10" i="882"/>
  <c r="Y10" i="882" s="1"/>
  <c r="AF9" i="882"/>
  <c r="AD9" i="882" s="1"/>
  <c r="W9" i="882"/>
  <c r="AC9" i="882" s="1"/>
  <c r="T9" i="882"/>
  <c r="Y9" i="882" s="1"/>
  <c r="AF8" i="882"/>
  <c r="AD8" i="882" s="1"/>
  <c r="W8" i="882"/>
  <c r="AC8" i="882" s="1"/>
  <c r="T8" i="882"/>
  <c r="Y8" i="882" s="1"/>
  <c r="AF7" i="882"/>
  <c r="AD7" i="882" s="1"/>
  <c r="W7" i="882"/>
  <c r="AC7" i="882" s="1"/>
  <c r="T7" i="882"/>
  <c r="Y7" i="882" s="1"/>
  <c r="AF6" i="882"/>
  <c r="AD6" i="882" s="1"/>
  <c r="W6" i="882"/>
  <c r="AC6" i="882" s="1"/>
  <c r="T6" i="882"/>
  <c r="Y6" i="882" s="1"/>
  <c r="AF5" i="882"/>
  <c r="AD5" i="882" s="1"/>
  <c r="W5" i="882"/>
  <c r="AC5" i="882" s="1"/>
  <c r="T5" i="882"/>
  <c r="Y5" i="882" s="1"/>
  <c r="T4" i="882"/>
  <c r="Y4" i="882" s="1"/>
  <c r="T3" i="882"/>
  <c r="Y3" i="882" s="1"/>
  <c r="AF2" i="882"/>
  <c r="AD2" i="882" s="1"/>
  <c r="W2" i="882"/>
  <c r="AC2" i="882" s="1"/>
  <c r="T2" i="882"/>
  <c r="Y2" i="882" s="1"/>
  <c r="N376" i="1" l="1"/>
  <c r="AC2" i="876"/>
  <c r="AD2" i="876" s="1"/>
  <c r="AC5" i="876"/>
  <c r="AD5" i="876" s="1"/>
  <c r="AC3" i="876"/>
  <c r="AD3" i="876" s="1"/>
  <c r="N377" i="1"/>
  <c r="N375" i="1"/>
  <c r="N373" i="1"/>
  <c r="N371" i="1"/>
  <c r="N369" i="1"/>
  <c r="N367" i="1"/>
  <c r="N365" i="1"/>
  <c r="N361" i="1"/>
  <c r="N357" i="1"/>
  <c r="N353" i="1"/>
  <c r="N349" i="1"/>
  <c r="N345" i="1"/>
  <c r="N341" i="1"/>
  <c r="N337" i="1"/>
  <c r="N4" i="1"/>
  <c r="N8" i="1"/>
  <c r="N10" i="1"/>
  <c r="N12" i="1"/>
  <c r="N14" i="1"/>
  <c r="N16" i="1"/>
  <c r="N18" i="1"/>
  <c r="N20" i="1"/>
  <c r="N22" i="1"/>
  <c r="N24" i="1"/>
  <c r="N26" i="1"/>
  <c r="N28" i="1"/>
  <c r="N30" i="1"/>
  <c r="N32" i="1"/>
  <c r="N34" i="1"/>
  <c r="N36" i="1"/>
  <c r="N38" i="1"/>
  <c r="N44" i="1"/>
  <c r="N46" i="1"/>
  <c r="N48" i="1"/>
  <c r="N50" i="1"/>
  <c r="N52" i="1"/>
  <c r="N54" i="1"/>
  <c r="N56" i="1"/>
  <c r="N58" i="1"/>
  <c r="N60" i="1"/>
  <c r="N62" i="1"/>
  <c r="N64" i="1"/>
  <c r="N66" i="1"/>
  <c r="N68" i="1"/>
  <c r="N70" i="1"/>
  <c r="N72" i="1"/>
  <c r="N74" i="1"/>
  <c r="N76" i="1"/>
  <c r="N78" i="1"/>
  <c r="N80" i="1"/>
  <c r="N82" i="1"/>
  <c r="N84" i="1"/>
  <c r="N86" i="1"/>
  <c r="N88" i="1"/>
  <c r="N90" i="1"/>
  <c r="N92" i="1"/>
  <c r="N94" i="1"/>
  <c r="N96" i="1"/>
  <c r="N98" i="1"/>
  <c r="N100" i="1"/>
  <c r="N102" i="1"/>
  <c r="N104" i="1"/>
  <c r="N106" i="1"/>
  <c r="N108" i="1"/>
  <c r="N110" i="1"/>
  <c r="N112" i="1"/>
  <c r="N114" i="1"/>
  <c r="N116" i="1"/>
  <c r="N118" i="1"/>
  <c r="N120" i="1"/>
  <c r="N122" i="1"/>
  <c r="N124" i="1"/>
  <c r="N126" i="1"/>
  <c r="N128" i="1"/>
  <c r="N130" i="1"/>
  <c r="N132" i="1"/>
  <c r="N134" i="1"/>
  <c r="N136" i="1"/>
  <c r="N138" i="1"/>
  <c r="N140" i="1"/>
  <c r="N142" i="1"/>
  <c r="N144" i="1"/>
  <c r="N146" i="1"/>
  <c r="N148" i="1"/>
  <c r="N150" i="1"/>
  <c r="N152" i="1"/>
  <c r="N3" i="1"/>
  <c r="N5" i="1"/>
  <c r="N7" i="1"/>
  <c r="N9" i="1"/>
  <c r="N11" i="1"/>
  <c r="N13" i="1"/>
  <c r="N15" i="1"/>
  <c r="N17" i="1"/>
  <c r="N19" i="1"/>
  <c r="N21" i="1"/>
  <c r="N23" i="1"/>
  <c r="N25" i="1"/>
  <c r="N27" i="1"/>
  <c r="N29" i="1"/>
  <c r="N31" i="1"/>
  <c r="N33" i="1"/>
  <c r="N35" i="1"/>
  <c r="N37" i="1"/>
  <c r="N39" i="1"/>
  <c r="N41" i="1"/>
  <c r="N43" i="1"/>
  <c r="N45" i="1"/>
  <c r="N47" i="1"/>
  <c r="N49" i="1"/>
  <c r="N51" i="1"/>
  <c r="N53" i="1"/>
  <c r="N55" i="1"/>
  <c r="N57" i="1"/>
  <c r="N59" i="1"/>
  <c r="N61" i="1"/>
  <c r="N63" i="1"/>
  <c r="N65" i="1"/>
  <c r="N67" i="1"/>
  <c r="N69" i="1"/>
  <c r="N71" i="1"/>
  <c r="N73" i="1"/>
  <c r="N75" i="1"/>
  <c r="N77" i="1"/>
  <c r="N79" i="1"/>
  <c r="N81" i="1"/>
  <c r="N83" i="1"/>
  <c r="N85" i="1"/>
  <c r="N87" i="1"/>
  <c r="N89" i="1"/>
  <c r="N91" i="1"/>
  <c r="N93" i="1"/>
  <c r="N95" i="1"/>
  <c r="N97" i="1"/>
  <c r="N99" i="1"/>
  <c r="N101" i="1"/>
  <c r="N103" i="1"/>
  <c r="N105" i="1"/>
  <c r="N107" i="1"/>
  <c r="N109" i="1"/>
  <c r="N111" i="1"/>
  <c r="N113" i="1"/>
  <c r="N115" i="1"/>
  <c r="N117" i="1"/>
  <c r="N119" i="1"/>
  <c r="N121" i="1"/>
  <c r="N123" i="1"/>
  <c r="N125" i="1"/>
  <c r="N127" i="1"/>
  <c r="N129" i="1"/>
  <c r="N131" i="1"/>
  <c r="N133" i="1"/>
  <c r="N135" i="1"/>
  <c r="N137" i="1"/>
  <c r="N139" i="1"/>
  <c r="N141" i="1"/>
  <c r="N143" i="1"/>
  <c r="N145" i="1"/>
  <c r="N147" i="1"/>
  <c r="N149" i="1"/>
  <c r="N151" i="1"/>
  <c r="N153" i="1"/>
  <c r="N155" i="1"/>
  <c r="N157" i="1"/>
  <c r="N159" i="1"/>
  <c r="N161" i="1"/>
  <c r="N163" i="1"/>
  <c r="N165" i="1"/>
  <c r="N167" i="1"/>
  <c r="N154" i="1"/>
  <c r="N158" i="1"/>
  <c r="N162" i="1"/>
  <c r="N166" i="1"/>
  <c r="N169" i="1"/>
  <c r="N171" i="1"/>
  <c r="N173" i="1"/>
  <c r="N175" i="1"/>
  <c r="N177" i="1"/>
  <c r="N179" i="1"/>
  <c r="N181" i="1"/>
  <c r="N183" i="1"/>
  <c r="N185" i="1"/>
  <c r="N187" i="1"/>
  <c r="N189" i="1"/>
  <c r="N191" i="1"/>
  <c r="N193" i="1"/>
  <c r="N195" i="1"/>
  <c r="N197" i="1"/>
  <c r="N199" i="1"/>
  <c r="N201" i="1"/>
  <c r="N203" i="1"/>
  <c r="N205" i="1"/>
  <c r="N207" i="1"/>
  <c r="N209" i="1"/>
  <c r="N211" i="1"/>
  <c r="N213" i="1"/>
  <c r="N215" i="1"/>
  <c r="N217" i="1"/>
  <c r="N219" i="1"/>
  <c r="N221" i="1"/>
  <c r="N223" i="1"/>
  <c r="N225" i="1"/>
  <c r="N227" i="1"/>
  <c r="N229" i="1"/>
  <c r="N231" i="1"/>
  <c r="N233" i="1"/>
  <c r="N235" i="1"/>
  <c r="N237" i="1"/>
  <c r="N239" i="1"/>
  <c r="N241" i="1"/>
  <c r="N243" i="1"/>
  <c r="N245" i="1"/>
  <c r="N247" i="1"/>
  <c r="N249" i="1"/>
  <c r="N251" i="1"/>
  <c r="N253" i="1"/>
  <c r="N255" i="1"/>
  <c r="N257" i="1"/>
  <c r="N259" i="1"/>
  <c r="N261" i="1"/>
  <c r="N263" i="1"/>
  <c r="N265" i="1"/>
  <c r="N267" i="1"/>
  <c r="N269" i="1"/>
  <c r="N271" i="1"/>
  <c r="N273" i="1"/>
  <c r="N275" i="1"/>
  <c r="N277" i="1"/>
  <c r="N279" i="1"/>
  <c r="N281" i="1"/>
  <c r="N283" i="1"/>
  <c r="N285" i="1"/>
  <c r="N287" i="1"/>
  <c r="N289" i="1"/>
  <c r="N291" i="1"/>
  <c r="N293" i="1"/>
  <c r="N295" i="1"/>
  <c r="N297" i="1"/>
  <c r="N299" i="1"/>
  <c r="N301" i="1"/>
  <c r="N303" i="1"/>
  <c r="N305" i="1"/>
  <c r="N307" i="1"/>
  <c r="N309" i="1"/>
  <c r="N311" i="1"/>
  <c r="N313" i="1"/>
  <c r="N315" i="1"/>
  <c r="N317" i="1"/>
  <c r="N319" i="1"/>
  <c r="N321" i="1"/>
  <c r="N323" i="1"/>
  <c r="N325" i="1"/>
  <c r="N327" i="1"/>
  <c r="N329" i="1"/>
  <c r="N156" i="1"/>
  <c r="N160" i="1"/>
  <c r="N164" i="1"/>
  <c r="N168" i="1"/>
  <c r="N170" i="1"/>
  <c r="N172" i="1"/>
  <c r="N174" i="1"/>
  <c r="N176" i="1"/>
  <c r="N178" i="1"/>
  <c r="N180" i="1"/>
  <c r="N182" i="1"/>
  <c r="N184" i="1"/>
  <c r="N186" i="1"/>
  <c r="N188" i="1"/>
  <c r="N190" i="1"/>
  <c r="N192" i="1"/>
  <c r="N194" i="1"/>
  <c r="N196" i="1"/>
  <c r="N198" i="1"/>
  <c r="N200" i="1"/>
  <c r="N202" i="1"/>
  <c r="N204" i="1"/>
  <c r="N206" i="1"/>
  <c r="N208" i="1"/>
  <c r="N210" i="1"/>
  <c r="N212" i="1"/>
  <c r="N214" i="1"/>
  <c r="N216" i="1"/>
  <c r="N218" i="1"/>
  <c r="N220" i="1"/>
  <c r="N222" i="1"/>
  <c r="N224" i="1"/>
  <c r="N226" i="1"/>
  <c r="N228" i="1"/>
  <c r="N230" i="1"/>
  <c r="N232" i="1"/>
  <c r="N234" i="1"/>
  <c r="N236" i="1"/>
  <c r="N238" i="1"/>
  <c r="N240" i="1"/>
  <c r="N242" i="1"/>
  <c r="N244" i="1"/>
  <c r="N246" i="1"/>
  <c r="N248" i="1"/>
  <c r="N250" i="1"/>
  <c r="N252" i="1"/>
  <c r="N254" i="1"/>
  <c r="N256" i="1"/>
  <c r="N258" i="1"/>
  <c r="N260" i="1"/>
  <c r="N262" i="1"/>
  <c r="N264" i="1"/>
  <c r="N266" i="1"/>
  <c r="N268" i="1"/>
  <c r="N270" i="1"/>
  <c r="N272" i="1"/>
  <c r="N274" i="1"/>
  <c r="N276" i="1"/>
  <c r="N278" i="1"/>
  <c r="N280" i="1"/>
  <c r="N282" i="1"/>
  <c r="N284" i="1"/>
  <c r="N286" i="1"/>
  <c r="N288" i="1"/>
  <c r="N290" i="1"/>
  <c r="N292" i="1"/>
  <c r="N294" i="1"/>
  <c r="N296" i="1"/>
  <c r="N298" i="1"/>
  <c r="N300" i="1"/>
  <c r="N302" i="1"/>
  <c r="N304" i="1"/>
  <c r="N306" i="1"/>
  <c r="N308" i="1"/>
  <c r="N310" i="1"/>
  <c r="N312" i="1"/>
  <c r="N314" i="1"/>
  <c r="N316" i="1"/>
  <c r="N318" i="1"/>
  <c r="N320" i="1"/>
  <c r="N322" i="1"/>
  <c r="N324" i="1"/>
  <c r="N326" i="1"/>
  <c r="N328" i="1"/>
  <c r="N330" i="1"/>
  <c r="N332" i="1"/>
  <c r="N334" i="1"/>
  <c r="N336" i="1"/>
  <c r="N338" i="1"/>
  <c r="N340" i="1"/>
  <c r="N342" i="1"/>
  <c r="N344" i="1"/>
  <c r="N346" i="1"/>
  <c r="N348" i="1"/>
  <c r="N350" i="1"/>
  <c r="N352" i="1"/>
  <c r="N354" i="1"/>
  <c r="N356" i="1"/>
  <c r="N358" i="1"/>
  <c r="N360" i="1"/>
  <c r="N362" i="1"/>
  <c r="N364" i="1"/>
  <c r="W2" i="876"/>
  <c r="N2" i="1"/>
  <c r="N374" i="1"/>
  <c r="N372" i="1"/>
  <c r="N370" i="1"/>
  <c r="N368" i="1"/>
  <c r="N366" i="1"/>
  <c r="N363" i="1"/>
  <c r="N359" i="1"/>
  <c r="N355" i="1"/>
  <c r="N351" i="1"/>
  <c r="N347" i="1"/>
  <c r="N343" i="1"/>
  <c r="N339" i="1"/>
  <c r="N335" i="1"/>
  <c r="N331" i="1"/>
  <c r="AE3" i="876"/>
  <c r="AE4" i="876"/>
  <c r="AE5" i="876"/>
  <c r="AB6" i="876"/>
  <c r="AE6" i="876"/>
  <c r="AE2" i="876"/>
  <c r="T3" i="876"/>
  <c r="AB3" i="876"/>
  <c r="Y3" i="876"/>
  <c r="N42" i="1" s="1"/>
  <c r="T4" i="876"/>
  <c r="AB4" i="876"/>
  <c r="Y4" i="876"/>
  <c r="T5" i="876"/>
  <c r="AB5" i="876"/>
  <c r="Y5" i="876"/>
  <c r="N40" i="1" s="1"/>
  <c r="T6" i="876"/>
  <c r="Y6" i="876" s="1"/>
  <c r="T2" i="876"/>
  <c r="Y2" i="876" s="1"/>
  <c r="N6" i="1" s="1"/>
  <c r="AB2" i="876" l="1"/>
  <c r="I377" i="1"/>
  <c r="O377" i="1"/>
  <c r="O376" i="1" l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3" i="1"/>
  <c r="O52" i="1"/>
  <c r="O51" i="1"/>
  <c r="O50" i="1"/>
  <c r="O49" i="1"/>
  <c r="O45" i="1"/>
  <c r="O44" i="1"/>
  <c r="O43" i="1"/>
  <c r="O42" i="1"/>
  <c r="O40" i="1"/>
  <c r="O39" i="1"/>
  <c r="O36" i="1"/>
  <c r="O35" i="1"/>
  <c r="O34" i="1"/>
  <c r="O32" i="1"/>
  <c r="O29" i="1"/>
  <c r="O27" i="1"/>
  <c r="O25" i="1"/>
  <c r="O24" i="1"/>
  <c r="O22" i="1"/>
  <c r="O21" i="1"/>
  <c r="O19" i="1"/>
  <c r="O18" i="1"/>
  <c r="O17" i="1"/>
  <c r="O15" i="1"/>
  <c r="O12" i="1"/>
  <c r="O10" i="1"/>
  <c r="O9" i="1"/>
  <c r="O6" i="1"/>
  <c r="O4" i="1"/>
  <c r="O2" i="1"/>
  <c r="O103" i="1"/>
  <c r="O220" i="1"/>
  <c r="O262" i="1"/>
  <c r="O28" i="1"/>
  <c r="O23" i="1"/>
  <c r="O33" i="1"/>
  <c r="O26" i="1"/>
  <c r="O7" i="1"/>
  <c r="O5" i="1"/>
  <c r="O46" i="1"/>
  <c r="O334" i="1"/>
  <c r="O38" i="1"/>
  <c r="O3" i="1"/>
  <c r="O8" i="1"/>
  <c r="O37" i="1"/>
  <c r="O14" i="1"/>
  <c r="O297" i="1"/>
  <c r="O54" i="1"/>
  <c r="O30" i="1"/>
  <c r="O20" i="1"/>
  <c r="O16" i="1"/>
  <c r="O13" i="1"/>
  <c r="O31" i="1"/>
  <c r="O41" i="1"/>
  <c r="O47" i="1"/>
  <c r="I376" i="1"/>
  <c r="O48" i="1" l="1"/>
  <c r="O11" i="1"/>
  <c r="Q375" i="1"/>
  <c r="I375" i="1"/>
  <c r="T41" i="865" l="1"/>
  <c r="Y41" i="865" s="1"/>
  <c r="T40" i="865"/>
  <c r="Y40" i="865" s="1"/>
  <c r="T39" i="865"/>
  <c r="Y39" i="865" s="1"/>
  <c r="AE34" i="865"/>
  <c r="AE33" i="865"/>
  <c r="AE32" i="865"/>
  <c r="AE30" i="865"/>
  <c r="AE18" i="865"/>
  <c r="AC18" i="865"/>
  <c r="AE17" i="865"/>
  <c r="AC17" i="865"/>
  <c r="W18" i="865"/>
  <c r="AB18" i="865" s="1"/>
  <c r="W17" i="865"/>
  <c r="AB17" i="865" s="1"/>
  <c r="W34" i="865"/>
  <c r="AB34" i="865" s="1"/>
  <c r="W33" i="865"/>
  <c r="AB33" i="865" s="1"/>
  <c r="W32" i="865"/>
  <c r="AB32" i="865" s="1"/>
  <c r="W30" i="865"/>
  <c r="AB30" i="865" s="1"/>
  <c r="T38" i="865"/>
  <c r="Y38" i="865" s="1"/>
  <c r="T37" i="865"/>
  <c r="Y37" i="865" s="1"/>
  <c r="T36" i="865"/>
  <c r="Y36" i="865" s="1"/>
  <c r="T35" i="865"/>
  <c r="Y35" i="865" s="1"/>
  <c r="T34" i="865"/>
  <c r="Y34" i="865" s="1"/>
  <c r="T33" i="865"/>
  <c r="Y33" i="865" s="1"/>
  <c r="T32" i="865"/>
  <c r="Y32" i="865" s="1"/>
  <c r="T31" i="865"/>
  <c r="Y31" i="865" s="1"/>
  <c r="T30" i="865"/>
  <c r="Y30" i="865" s="1"/>
  <c r="P374" i="1" l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0" i="1"/>
  <c r="P49" i="1"/>
  <c r="P48" i="1"/>
  <c r="P47" i="1"/>
  <c r="P46" i="1"/>
  <c r="P45" i="1"/>
  <c r="P44" i="1"/>
  <c r="P42" i="1"/>
  <c r="P41" i="1"/>
  <c r="P40" i="1"/>
  <c r="P39" i="1"/>
  <c r="P38" i="1"/>
  <c r="P37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1" i="1"/>
  <c r="P20" i="1"/>
  <c r="P19" i="1"/>
  <c r="P17" i="1"/>
  <c r="P16" i="1"/>
  <c r="P15" i="1"/>
  <c r="P14" i="1"/>
  <c r="P13" i="1"/>
  <c r="P11" i="1"/>
  <c r="P10" i="1"/>
  <c r="P9" i="1"/>
  <c r="P8" i="1"/>
  <c r="P7" i="1"/>
  <c r="P6" i="1"/>
  <c r="P5" i="1"/>
  <c r="P3" i="1"/>
  <c r="P2" i="1"/>
  <c r="W16" i="865"/>
  <c r="W15" i="865"/>
  <c r="W14" i="865"/>
  <c r="W13" i="865"/>
  <c r="W5" i="865"/>
  <c r="T3" i="865"/>
  <c r="Y3" i="865" s="1"/>
  <c r="P375" i="1" s="1"/>
  <c r="T4" i="865"/>
  <c r="Y4" i="865" s="1"/>
  <c r="T5" i="865"/>
  <c r="Y5" i="865" s="1"/>
  <c r="P12" i="1" s="1"/>
  <c r="T6" i="865"/>
  <c r="Y6" i="865" s="1"/>
  <c r="P376" i="1" s="1"/>
  <c r="T7" i="865"/>
  <c r="Y7" i="865" s="1"/>
  <c r="P93" i="1" s="1"/>
  <c r="T8" i="865"/>
  <c r="Y8" i="865" s="1"/>
  <c r="P273" i="1" s="1"/>
  <c r="T9" i="865"/>
  <c r="Y9" i="865" s="1"/>
  <c r="T10" i="865"/>
  <c r="Y10" i="865" s="1"/>
  <c r="T11" i="865"/>
  <c r="Y11" i="865" s="1"/>
  <c r="T12" i="865"/>
  <c r="Y12" i="865" s="1"/>
  <c r="T13" i="865"/>
  <c r="Y13" i="865" s="1"/>
  <c r="P36" i="1" s="1"/>
  <c r="T14" i="865"/>
  <c r="Y14" i="865" s="1"/>
  <c r="P4" i="1" s="1"/>
  <c r="T15" i="865"/>
  <c r="Y15" i="865" s="1"/>
  <c r="P18" i="1" s="1"/>
  <c r="T16" i="865"/>
  <c r="Y16" i="865" s="1"/>
  <c r="P51" i="1" s="1"/>
  <c r="T17" i="865"/>
  <c r="Y17" i="865" s="1"/>
  <c r="P43" i="1" s="1"/>
  <c r="T18" i="865"/>
  <c r="Y18" i="865" s="1"/>
  <c r="P22" i="1" s="1"/>
  <c r="T2" i="865"/>
  <c r="Y2" i="865" s="1"/>
  <c r="P321" i="1" s="1"/>
  <c r="I374" i="1"/>
  <c r="I370" i="1"/>
  <c r="Q370" i="1"/>
  <c r="I371" i="1"/>
  <c r="I372" i="1"/>
  <c r="I373" i="1"/>
  <c r="Y103" i="864"/>
  <c r="Y104" i="864"/>
  <c r="W103" i="864"/>
  <c r="W104" i="864"/>
  <c r="Z86" i="864" l="1"/>
  <c r="Z87" i="864"/>
  <c r="Z88" i="864"/>
  <c r="Z89" i="864"/>
  <c r="Z90" i="864"/>
  <c r="Z91" i="864"/>
  <c r="Z92" i="864"/>
  <c r="Z93" i="864"/>
  <c r="Z94" i="864"/>
  <c r="Z95" i="864"/>
  <c r="Z96" i="864"/>
  <c r="Z97" i="864"/>
  <c r="Z98" i="864"/>
  <c r="Z99" i="864"/>
  <c r="Z100" i="864"/>
  <c r="Z101" i="864"/>
  <c r="Z102" i="864"/>
  <c r="Z85" i="864"/>
  <c r="W102" i="864"/>
  <c r="W101" i="864"/>
  <c r="W100" i="864"/>
  <c r="W99" i="864"/>
  <c r="W98" i="864"/>
  <c r="W97" i="864"/>
  <c r="W96" i="864"/>
  <c r="W95" i="864"/>
  <c r="W94" i="864"/>
  <c r="W93" i="864"/>
  <c r="W92" i="864"/>
  <c r="W91" i="864"/>
  <c r="W90" i="864"/>
  <c r="W89" i="864"/>
  <c r="W88" i="864"/>
  <c r="W87" i="864"/>
  <c r="W86" i="864"/>
  <c r="T102" i="864"/>
  <c r="Y102" i="864" s="1"/>
  <c r="T101" i="864"/>
  <c r="Y101" i="864" s="1"/>
  <c r="T100" i="864"/>
  <c r="Y100" i="864" s="1"/>
  <c r="T99" i="864"/>
  <c r="Y99" i="864" s="1"/>
  <c r="T98" i="864"/>
  <c r="Y98" i="864" s="1"/>
  <c r="T97" i="864"/>
  <c r="Y97" i="864" s="1"/>
  <c r="T96" i="864"/>
  <c r="Y96" i="864" s="1"/>
  <c r="T95" i="864"/>
  <c r="Y95" i="864" s="1"/>
  <c r="T94" i="864"/>
  <c r="Y94" i="864" s="1"/>
  <c r="T93" i="864"/>
  <c r="Y93" i="864" s="1"/>
  <c r="T92" i="864"/>
  <c r="Y92" i="864" s="1"/>
  <c r="T91" i="864"/>
  <c r="Y91" i="864" s="1"/>
  <c r="T90" i="864"/>
  <c r="Y90" i="864" s="1"/>
  <c r="T89" i="864"/>
  <c r="Y89" i="864" s="1"/>
  <c r="T88" i="864"/>
  <c r="Y88" i="864" s="1"/>
  <c r="T87" i="864"/>
  <c r="Y87" i="864" s="1"/>
  <c r="T86" i="864"/>
  <c r="Y86" i="864" s="1"/>
  <c r="T85" i="864"/>
  <c r="Y85" i="864" s="1"/>
  <c r="Z84" i="864"/>
  <c r="Z83" i="864"/>
  <c r="Z82" i="864"/>
  <c r="Z81" i="864"/>
  <c r="Z80" i="864"/>
  <c r="Z79" i="864"/>
  <c r="Z78" i="864"/>
  <c r="Z77" i="864"/>
  <c r="Z76" i="864"/>
  <c r="Z75" i="864"/>
  <c r="Z74" i="864"/>
  <c r="Z73" i="864"/>
  <c r="Z72" i="864"/>
  <c r="Z71" i="864"/>
  <c r="Z70" i="864"/>
  <c r="Z69" i="864"/>
  <c r="Z68" i="864"/>
  <c r="Z67" i="864"/>
  <c r="Z66" i="864"/>
  <c r="Z65" i="864"/>
  <c r="Z64" i="864"/>
  <c r="Z63" i="864"/>
  <c r="Z62" i="864"/>
  <c r="Z61" i="864"/>
  <c r="Z60" i="864"/>
  <c r="Z59" i="864"/>
  <c r="Z58" i="864"/>
  <c r="Z57" i="864"/>
  <c r="Z56" i="864"/>
  <c r="Z55" i="864"/>
  <c r="Z54" i="864"/>
  <c r="Z53" i="864"/>
  <c r="Z52" i="864"/>
  <c r="Z51" i="864"/>
  <c r="Z50" i="864"/>
  <c r="Z49" i="864"/>
  <c r="Z48" i="864"/>
  <c r="Z47" i="864"/>
  <c r="Z46" i="864"/>
  <c r="Z45" i="864"/>
  <c r="Z44" i="864"/>
  <c r="Z43" i="864"/>
  <c r="Z42" i="864"/>
  <c r="Z41" i="864"/>
  <c r="Z40" i="864"/>
  <c r="Z39" i="864"/>
  <c r="Z38" i="864"/>
  <c r="Z37" i="864"/>
  <c r="Z36" i="864"/>
  <c r="Z35" i="864"/>
  <c r="Z34" i="864"/>
  <c r="Z33" i="864"/>
  <c r="Z32" i="864"/>
  <c r="Z31" i="864"/>
  <c r="Z30" i="864"/>
  <c r="Z29" i="864"/>
  <c r="Z28" i="864"/>
  <c r="Z27" i="864"/>
  <c r="Z26" i="864"/>
  <c r="Z25" i="864"/>
  <c r="Z24" i="864"/>
  <c r="Z23" i="864"/>
  <c r="Z22" i="864"/>
  <c r="Z21" i="864"/>
  <c r="Z20" i="864"/>
  <c r="Z19" i="864"/>
  <c r="Z18" i="864"/>
  <c r="Z17" i="864"/>
  <c r="Z16" i="864"/>
  <c r="Z15" i="864"/>
  <c r="Z14" i="864"/>
  <c r="Z13" i="864"/>
  <c r="Z12" i="864"/>
  <c r="Z11" i="864"/>
  <c r="Z10" i="864"/>
  <c r="Z9" i="864"/>
  <c r="Z8" i="864"/>
  <c r="Z7" i="864"/>
  <c r="Z6" i="864"/>
  <c r="Z5" i="864"/>
  <c r="Z4" i="864"/>
  <c r="Z3" i="864"/>
  <c r="Z2" i="864"/>
  <c r="W41" i="864" l="1"/>
  <c r="W39" i="864"/>
  <c r="W81" i="864" l="1"/>
  <c r="W79" i="864"/>
  <c r="W78" i="864"/>
  <c r="W74" i="864"/>
  <c r="W73" i="864"/>
  <c r="W72" i="864"/>
  <c r="W71" i="864"/>
  <c r="W70" i="864"/>
  <c r="W69" i="864"/>
  <c r="W68" i="864"/>
  <c r="W67" i="864"/>
  <c r="W66" i="864"/>
  <c r="W50" i="864"/>
  <c r="T82" i="864"/>
  <c r="T81" i="864"/>
  <c r="T80" i="864"/>
  <c r="T79" i="864"/>
  <c r="T78" i="864"/>
  <c r="T74" i="864"/>
  <c r="T73" i="864"/>
  <c r="T72" i="864"/>
  <c r="T71" i="864"/>
  <c r="T70" i="864"/>
  <c r="T69" i="864"/>
  <c r="T68" i="864"/>
  <c r="T67" i="864"/>
  <c r="Y67" i="864" s="1"/>
  <c r="T66" i="864"/>
  <c r="Y66" i="864" s="1"/>
  <c r="Y82" i="864"/>
  <c r="Y81" i="864"/>
  <c r="Y80" i="864"/>
  <c r="Y79" i="864"/>
  <c r="Y78" i="864"/>
  <c r="Y74" i="864"/>
  <c r="Y73" i="864"/>
  <c r="Y72" i="864"/>
  <c r="Y71" i="864"/>
  <c r="Y70" i="864"/>
  <c r="Y69" i="864"/>
  <c r="Y68" i="864"/>
  <c r="T84" i="864"/>
  <c r="T83" i="864"/>
  <c r="T77" i="864"/>
  <c r="T76" i="864"/>
  <c r="T75" i="864"/>
  <c r="T65" i="864"/>
  <c r="T64" i="864"/>
  <c r="T63" i="864"/>
  <c r="T62" i="864"/>
  <c r="T61" i="864"/>
  <c r="T60" i="864"/>
  <c r="T59" i="864"/>
  <c r="T58" i="864"/>
  <c r="Y58" i="864" s="1"/>
  <c r="T57" i="864"/>
  <c r="Y57" i="864" s="1"/>
  <c r="Y84" i="864"/>
  <c r="Y83" i="864"/>
  <c r="Y77" i="864"/>
  <c r="Y76" i="864"/>
  <c r="Y75" i="864"/>
  <c r="Y65" i="864"/>
  <c r="Q374" i="1" s="1"/>
  <c r="Y64" i="864"/>
  <c r="Y63" i="864"/>
  <c r="Y62" i="864"/>
  <c r="Y61" i="864"/>
  <c r="Y60" i="864"/>
  <c r="Y59" i="864"/>
  <c r="W54" i="864"/>
  <c r="W52" i="864"/>
  <c r="W51" i="864"/>
  <c r="W47" i="864"/>
  <c r="W46" i="864"/>
  <c r="W45" i="864"/>
  <c r="W37" i="864"/>
  <c r="W36" i="864"/>
  <c r="W34" i="864"/>
  <c r="T56" i="864"/>
  <c r="Y56" i="864" s="1"/>
  <c r="T55" i="864"/>
  <c r="Y55" i="864" s="1"/>
  <c r="T54" i="864"/>
  <c r="Y54" i="864" s="1"/>
  <c r="T53" i="864"/>
  <c r="Y53" i="864" s="1"/>
  <c r="T52" i="864"/>
  <c r="Y52" i="864" s="1"/>
  <c r="T51" i="864"/>
  <c r="T50" i="864"/>
  <c r="Y50" i="864" s="1"/>
  <c r="T49" i="864"/>
  <c r="Y49" i="864" s="1"/>
  <c r="Q371" i="1" s="1"/>
  <c r="T48" i="864"/>
  <c r="Y48" i="864" s="1"/>
  <c r="Q373" i="1" s="1"/>
  <c r="T47" i="864"/>
  <c r="Y47" i="864" s="1"/>
  <c r="T46" i="864"/>
  <c r="Y46" i="864" s="1"/>
  <c r="T45" i="864"/>
  <c r="Y45" i="864" s="1"/>
  <c r="T44" i="864"/>
  <c r="Y44" i="864" s="1"/>
  <c r="Q372" i="1" s="1"/>
  <c r="T43" i="864"/>
  <c r="Y43" i="864" s="1"/>
  <c r="T42" i="864"/>
  <c r="Y42" i="864" s="1"/>
  <c r="T41" i="864"/>
  <c r="Y41" i="864" s="1"/>
  <c r="T40" i="864"/>
  <c r="Y40" i="864" s="1"/>
  <c r="T39" i="864"/>
  <c r="Y39" i="864" s="1"/>
  <c r="T38" i="864"/>
  <c r="Y38" i="864" s="1"/>
  <c r="T37" i="864"/>
  <c r="Y37" i="864" s="1"/>
  <c r="T36" i="864"/>
  <c r="Y36" i="864" s="1"/>
  <c r="T35" i="864"/>
  <c r="Y35" i="864" s="1"/>
  <c r="T34" i="864"/>
  <c r="Y34" i="864" s="1"/>
  <c r="T33" i="864"/>
  <c r="Y33" i="864" s="1"/>
  <c r="Y51" i="864"/>
  <c r="Q368" i="1" l="1"/>
  <c r="Q367" i="1"/>
  <c r="Q366" i="1"/>
  <c r="Q365" i="1"/>
  <c r="Q364" i="1"/>
  <c r="Q363" i="1"/>
  <c r="Q362" i="1"/>
  <c r="Q361" i="1"/>
  <c r="Q360" i="1"/>
  <c r="Q358" i="1"/>
  <c r="Q357" i="1"/>
  <c r="Q350" i="1"/>
  <c r="Q349" i="1"/>
  <c r="Q348" i="1"/>
  <c r="Q347" i="1"/>
  <c r="Q346" i="1"/>
  <c r="Q345" i="1"/>
  <c r="Q344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6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6" i="1"/>
  <c r="Q25" i="1"/>
  <c r="Q24" i="1"/>
  <c r="Q23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3" i="1"/>
  <c r="W32" i="864"/>
  <c r="T32" i="864"/>
  <c r="Y32" i="864" s="1"/>
  <c r="Q369" i="1" s="1"/>
  <c r="W31" i="864"/>
  <c r="T31" i="864"/>
  <c r="Y31" i="864" s="1"/>
  <c r="Q356" i="1" s="1"/>
  <c r="W30" i="864"/>
  <c r="T30" i="864"/>
  <c r="Y30" i="864" s="1"/>
  <c r="Q359" i="1" s="1"/>
  <c r="W29" i="864"/>
  <c r="T29" i="864"/>
  <c r="Y29" i="864" s="1"/>
  <c r="Q353" i="1" s="1"/>
  <c r="T28" i="864"/>
  <c r="Y28" i="864" s="1"/>
  <c r="W27" i="864"/>
  <c r="T27" i="864"/>
  <c r="Y27" i="864" s="1"/>
  <c r="W26" i="864"/>
  <c r="T26" i="864"/>
  <c r="Y26" i="864" s="1"/>
  <c r="Q354" i="1" s="1"/>
  <c r="W25" i="864"/>
  <c r="T25" i="864"/>
  <c r="Y25" i="864" s="1"/>
  <c r="Q355" i="1" s="1"/>
  <c r="T24" i="864"/>
  <c r="Y24" i="864" s="1"/>
  <c r="Q92" i="1" s="1"/>
  <c r="T23" i="864"/>
  <c r="Y23" i="864" s="1"/>
  <c r="T22" i="864"/>
  <c r="Y22" i="864" s="1"/>
  <c r="T21" i="864"/>
  <c r="Y21" i="864" s="1"/>
  <c r="T20" i="864"/>
  <c r="Y20" i="864" s="1"/>
  <c r="T19" i="864"/>
  <c r="Y19" i="864" s="1"/>
  <c r="T18" i="864"/>
  <c r="Y18" i="864" s="1"/>
  <c r="T17" i="864"/>
  <c r="Y17" i="864" s="1"/>
  <c r="T16" i="864"/>
  <c r="Y16" i="864" s="1"/>
  <c r="Q275" i="1" s="1"/>
  <c r="T15" i="864"/>
  <c r="Y15" i="864" s="1"/>
  <c r="Q67" i="1" s="1"/>
  <c r="T14" i="864"/>
  <c r="Y14" i="864" s="1"/>
  <c r="Q65" i="1" s="1"/>
  <c r="W13" i="864"/>
  <c r="T13" i="864"/>
  <c r="Y13" i="864" s="1"/>
  <c r="Q6" i="1" s="1"/>
  <c r="W12" i="864"/>
  <c r="T12" i="864"/>
  <c r="Y12" i="864" s="1"/>
  <c r="Q4" i="1" s="1"/>
  <c r="W11" i="864"/>
  <c r="T11" i="864"/>
  <c r="Y11" i="864" s="1"/>
  <c r="Q2" i="1" s="1"/>
  <c r="W10" i="864"/>
  <c r="T10" i="864"/>
  <c r="Y10" i="864" s="1"/>
  <c r="Q5" i="1" s="1"/>
  <c r="W9" i="864"/>
  <c r="T9" i="864"/>
  <c r="Y9" i="864" s="1"/>
  <c r="Q342" i="1" s="1"/>
  <c r="W8" i="864"/>
  <c r="T8" i="864"/>
  <c r="Y8" i="864" s="1"/>
  <c r="W7" i="864"/>
  <c r="T7" i="864"/>
  <c r="Y7" i="864" s="1"/>
  <c r="Q352" i="1" s="1"/>
  <c r="W6" i="864"/>
  <c r="T6" i="864"/>
  <c r="Y6" i="864" s="1"/>
  <c r="W5" i="864"/>
  <c r="T5" i="864"/>
  <c r="Y5" i="864" s="1"/>
  <c r="Q351" i="1" s="1"/>
  <c r="W4" i="864"/>
  <c r="T4" i="864"/>
  <c r="Y4" i="864" s="1"/>
  <c r="Q46" i="1" s="1"/>
  <c r="W3" i="864"/>
  <c r="T3" i="864"/>
  <c r="Y3" i="864" s="1"/>
  <c r="Q22" i="1" s="1"/>
  <c r="W2" i="864"/>
  <c r="T2" i="864"/>
  <c r="Y2" i="864" s="1"/>
  <c r="Q27" i="1" s="1"/>
  <c r="Q343" i="1" l="1"/>
  <c r="Z49" i="862"/>
  <c r="Z48" i="862"/>
  <c r="Z47" i="862"/>
  <c r="Z46" i="862"/>
  <c r="Z45" i="862"/>
  <c r="Z44" i="862"/>
  <c r="Z43" i="862"/>
  <c r="Z42" i="862"/>
  <c r="Z41" i="862"/>
  <c r="Z40" i="862"/>
  <c r="Z39" i="862"/>
  <c r="Z38" i="862"/>
  <c r="Z37" i="862"/>
  <c r="Z36" i="862"/>
  <c r="Z35" i="862"/>
  <c r="Z34" i="862"/>
  <c r="Z33" i="862"/>
  <c r="Z32" i="862"/>
  <c r="Z31" i="862"/>
  <c r="Z30" i="862"/>
  <c r="Z29" i="862"/>
  <c r="Z28" i="862"/>
  <c r="Z27" i="862"/>
  <c r="Z26" i="862"/>
  <c r="Z25" i="862"/>
  <c r="Z24" i="862"/>
  <c r="Z23" i="862"/>
  <c r="Z22" i="862"/>
  <c r="Z21" i="862"/>
  <c r="Z20" i="862"/>
  <c r="Z19" i="862"/>
  <c r="Z18" i="862"/>
  <c r="Z17" i="862"/>
  <c r="Z16" i="862"/>
  <c r="Z15" i="862"/>
  <c r="Z14" i="862"/>
  <c r="Z13" i="862"/>
  <c r="Z12" i="862"/>
  <c r="Z11" i="862"/>
  <c r="Z10" i="862"/>
  <c r="Z9" i="862"/>
  <c r="Z8" i="862"/>
  <c r="Z7" i="862"/>
  <c r="Z6" i="862"/>
  <c r="Z5" i="862"/>
  <c r="Z4" i="862"/>
  <c r="Z3" i="862"/>
  <c r="Z2" i="862"/>
  <c r="W47" i="862"/>
  <c r="W46" i="862"/>
  <c r="W33" i="862"/>
  <c r="W32" i="862"/>
  <c r="W31" i="862"/>
  <c r="W30" i="862"/>
  <c r="W26" i="862"/>
  <c r="T49" i="862"/>
  <c r="T48" i="862"/>
  <c r="T47" i="862"/>
  <c r="T46" i="862"/>
  <c r="T45" i="862"/>
  <c r="T44" i="862"/>
  <c r="T43" i="862"/>
  <c r="T42" i="862"/>
  <c r="Y47" i="862"/>
  <c r="Y46" i="862"/>
  <c r="Y49" i="862"/>
  <c r="Y48" i="862"/>
  <c r="Y45" i="862"/>
  <c r="Y44" i="862"/>
  <c r="Y43" i="862"/>
  <c r="Y42" i="862"/>
  <c r="W41" i="862"/>
  <c r="W40" i="862"/>
  <c r="W39" i="862"/>
  <c r="T41" i="862"/>
  <c r="Y41" i="862" s="1"/>
  <c r="T40" i="862"/>
  <c r="Y40" i="862" s="1"/>
  <c r="T39" i="862"/>
  <c r="Y39" i="862" s="1"/>
  <c r="W38" i="862"/>
  <c r="W37" i="862"/>
  <c r="W36" i="862"/>
  <c r="W35" i="862"/>
  <c r="W34" i="862"/>
  <c r="W29" i="862"/>
  <c r="W28" i="862"/>
  <c r="W27" i="862"/>
  <c r="W25" i="862"/>
  <c r="W24" i="862"/>
  <c r="W23" i="862"/>
  <c r="W22" i="862"/>
  <c r="W21" i="862"/>
  <c r="W20" i="862"/>
  <c r="W19" i="862"/>
  <c r="W18" i="862"/>
  <c r="T38" i="862"/>
  <c r="T37" i="862"/>
  <c r="T36" i="862"/>
  <c r="T35" i="862"/>
  <c r="T34" i="862"/>
  <c r="T33" i="862"/>
  <c r="T32" i="862"/>
  <c r="T31" i="862"/>
  <c r="T30" i="862"/>
  <c r="T29" i="862"/>
  <c r="T28" i="862"/>
  <c r="T27" i="862"/>
  <c r="T26" i="862"/>
  <c r="T25" i="862"/>
  <c r="T24" i="862"/>
  <c r="T23" i="862"/>
  <c r="T22" i="862"/>
  <c r="T21" i="862"/>
  <c r="T20" i="862"/>
  <c r="T19" i="862"/>
  <c r="T18" i="862"/>
  <c r="T17" i="862"/>
  <c r="Y38" i="862"/>
  <c r="Y37" i="862"/>
  <c r="Y36" i="862"/>
  <c r="Y35" i="862"/>
  <c r="Y34" i="862"/>
  <c r="Y33" i="862"/>
  <c r="Y32" i="862"/>
  <c r="Y31" i="862"/>
  <c r="Y30" i="862"/>
  <c r="Y29" i="862"/>
  <c r="Y28" i="862"/>
  <c r="Y27" i="862"/>
  <c r="Y26" i="862"/>
  <c r="Y25" i="862"/>
  <c r="Y24" i="862"/>
  <c r="Y23" i="862"/>
  <c r="Y22" i="862"/>
  <c r="Y21" i="862"/>
  <c r="R369" i="1" l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4" i="1"/>
  <c r="R123" i="1"/>
  <c r="R122" i="1"/>
  <c r="R121" i="1"/>
  <c r="R120" i="1"/>
  <c r="R119" i="1"/>
  <c r="R118" i="1"/>
  <c r="R117" i="1"/>
  <c r="R116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6" i="1"/>
  <c r="R85" i="1"/>
  <c r="R84" i="1"/>
  <c r="R83" i="1"/>
  <c r="R82" i="1"/>
  <c r="R81" i="1"/>
  <c r="R80" i="1"/>
  <c r="R79" i="1"/>
  <c r="R78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4" i="1"/>
  <c r="R52" i="1"/>
  <c r="R51" i="1"/>
  <c r="R50" i="1"/>
  <c r="R49" i="1"/>
  <c r="R48" i="1"/>
  <c r="R47" i="1"/>
  <c r="R46" i="1"/>
  <c r="R44" i="1"/>
  <c r="R43" i="1"/>
  <c r="R42" i="1"/>
  <c r="R41" i="1"/>
  <c r="R40" i="1"/>
  <c r="R39" i="1"/>
  <c r="R38" i="1"/>
  <c r="R37" i="1"/>
  <c r="R36" i="1"/>
  <c r="R34" i="1"/>
  <c r="R33" i="1"/>
  <c r="R32" i="1"/>
  <c r="R31" i="1"/>
  <c r="R29" i="1"/>
  <c r="R28" i="1"/>
  <c r="R27" i="1"/>
  <c r="R25" i="1"/>
  <c r="R24" i="1"/>
  <c r="R23" i="1"/>
  <c r="R22" i="1"/>
  <c r="R21" i="1"/>
  <c r="R18" i="1"/>
  <c r="R17" i="1"/>
  <c r="R16" i="1"/>
  <c r="R15" i="1"/>
  <c r="R14" i="1"/>
  <c r="R13" i="1"/>
  <c r="R12" i="1"/>
  <c r="R11" i="1"/>
  <c r="R10" i="1"/>
  <c r="R9" i="1"/>
  <c r="R8" i="1"/>
  <c r="R6" i="1"/>
  <c r="R5" i="1"/>
  <c r="R4" i="1"/>
  <c r="R3" i="1"/>
  <c r="R2" i="1"/>
  <c r="W17" i="862"/>
  <c r="W13" i="862"/>
  <c r="W9" i="862"/>
  <c r="W8" i="862"/>
  <c r="W12" i="862"/>
  <c r="Y20" i="862"/>
  <c r="R7" i="1" s="1"/>
  <c r="Y19" i="862"/>
  <c r="R45" i="1" s="1"/>
  <c r="Y18" i="862"/>
  <c r="Y17" i="862"/>
  <c r="R20" i="1" s="1"/>
  <c r="T16" i="862"/>
  <c r="Y16" i="862" s="1"/>
  <c r="R55" i="1" s="1"/>
  <c r="T15" i="862"/>
  <c r="Y15" i="862" s="1"/>
  <c r="R125" i="1" s="1"/>
  <c r="W14" i="862"/>
  <c r="T14" i="862"/>
  <c r="Y14" i="862" s="1"/>
  <c r="T13" i="862"/>
  <c r="Y13" i="862" s="1"/>
  <c r="R53" i="1" s="1"/>
  <c r="T12" i="862"/>
  <c r="Y12" i="862" s="1"/>
  <c r="R30" i="1" s="1"/>
  <c r="W11" i="862"/>
  <c r="T11" i="862"/>
  <c r="Y11" i="862" s="1"/>
  <c r="R26" i="1" s="1"/>
  <c r="W10" i="862"/>
  <c r="T10" i="862"/>
  <c r="Y10" i="862" s="1"/>
  <c r="R19" i="1" s="1"/>
  <c r="T9" i="862"/>
  <c r="Y9" i="862" s="1"/>
  <c r="R35" i="1" s="1"/>
  <c r="T8" i="862"/>
  <c r="Y8" i="862" s="1"/>
  <c r="R297" i="1" s="1"/>
  <c r="Y7" i="862"/>
  <c r="R269" i="1" s="1"/>
  <c r="Y6" i="862"/>
  <c r="R77" i="1" s="1"/>
  <c r="Y5" i="862"/>
  <c r="R87" i="1" s="1"/>
  <c r="T4" i="862"/>
  <c r="Y4" i="862" s="1"/>
  <c r="R115" i="1" s="1"/>
  <c r="T3" i="862"/>
  <c r="Y3" i="862" s="1"/>
  <c r="T2" i="862"/>
  <c r="Y2" i="862" s="1"/>
  <c r="R332" i="1" s="1"/>
  <c r="Y53" i="859"/>
  <c r="Y52" i="859"/>
  <c r="Y51" i="859"/>
  <c r="I369" i="1" l="1"/>
  <c r="Z13" i="859"/>
  <c r="Z14" i="859"/>
  <c r="Z15" i="859"/>
  <c r="Z16" i="859"/>
  <c r="Z17" i="859"/>
  <c r="Z18" i="859"/>
  <c r="Z19" i="859"/>
  <c r="Z20" i="859"/>
  <c r="Z21" i="859"/>
  <c r="Z22" i="859"/>
  <c r="Z23" i="859"/>
  <c r="Z24" i="859"/>
  <c r="Z25" i="859"/>
  <c r="Z26" i="859"/>
  <c r="Z27" i="859"/>
  <c r="Z28" i="859"/>
  <c r="Z29" i="859"/>
  <c r="Z30" i="859"/>
  <c r="Z31" i="859"/>
  <c r="Z32" i="859"/>
  <c r="Z33" i="859"/>
  <c r="Z34" i="859"/>
  <c r="Z35" i="859"/>
  <c r="Z36" i="859"/>
  <c r="Z37" i="859"/>
  <c r="Z38" i="859"/>
  <c r="Z39" i="859"/>
  <c r="Z40" i="859"/>
  <c r="Z41" i="859"/>
  <c r="Z42" i="859"/>
  <c r="Z43" i="859"/>
  <c r="Z44" i="859"/>
  <c r="Z45" i="859"/>
  <c r="Z46" i="859"/>
  <c r="Z47" i="859"/>
  <c r="Z48" i="859"/>
  <c r="Z49" i="859"/>
  <c r="Z50" i="859"/>
  <c r="Z12" i="859"/>
  <c r="W31" i="859"/>
  <c r="W12" i="859"/>
  <c r="T30" i="859"/>
  <c r="Y30" i="859" s="1"/>
  <c r="T31" i="859"/>
  <c r="Y31" i="859" s="1"/>
  <c r="T32" i="859"/>
  <c r="Y32" i="859" s="1"/>
  <c r="T33" i="859"/>
  <c r="Y33" i="859" s="1"/>
  <c r="T34" i="859"/>
  <c r="Y34" i="859" s="1"/>
  <c r="T35" i="859"/>
  <c r="Y35" i="859" s="1"/>
  <c r="T36" i="859"/>
  <c r="Y36" i="859" s="1"/>
  <c r="T37" i="859"/>
  <c r="Y37" i="859" s="1"/>
  <c r="T38" i="859"/>
  <c r="Y38" i="859" s="1"/>
  <c r="T39" i="859"/>
  <c r="Y39" i="859" s="1"/>
  <c r="T40" i="859"/>
  <c r="Y40" i="859" s="1"/>
  <c r="T41" i="859"/>
  <c r="Y41" i="859" s="1"/>
  <c r="T42" i="859"/>
  <c r="Y42" i="859" s="1"/>
  <c r="T43" i="859"/>
  <c r="Y43" i="859" s="1"/>
  <c r="T44" i="859"/>
  <c r="Y44" i="859" s="1"/>
  <c r="T45" i="859"/>
  <c r="Y45" i="859" s="1"/>
  <c r="T46" i="859"/>
  <c r="Y46" i="859" s="1"/>
  <c r="T47" i="859"/>
  <c r="Y47" i="859" s="1"/>
  <c r="T48" i="859"/>
  <c r="Y48" i="859" s="1"/>
  <c r="T49" i="859"/>
  <c r="Y49" i="859" s="1"/>
  <c r="T50" i="859"/>
  <c r="Y50" i="859" s="1"/>
  <c r="I6" i="663"/>
  <c r="I7" i="663"/>
  <c r="I5" i="663"/>
  <c r="T10" i="859"/>
  <c r="T11" i="859"/>
  <c r="T12" i="859"/>
  <c r="Y12" i="859" s="1"/>
  <c r="T13" i="859"/>
  <c r="Y13" i="859" s="1"/>
  <c r="T14" i="859"/>
  <c r="Y14" i="859" s="1"/>
  <c r="T15" i="859"/>
  <c r="Y15" i="859" s="1"/>
  <c r="T16" i="859"/>
  <c r="Y16" i="859" s="1"/>
  <c r="T17" i="859"/>
  <c r="Y17" i="859" s="1"/>
  <c r="T18" i="859"/>
  <c r="Y18" i="859" s="1"/>
  <c r="T19" i="859"/>
  <c r="Y19" i="859" s="1"/>
  <c r="T20" i="859"/>
  <c r="Y20" i="859" s="1"/>
  <c r="T21" i="859"/>
  <c r="Y21" i="859" s="1"/>
  <c r="T22" i="859"/>
  <c r="Y22" i="859" s="1"/>
  <c r="T23" i="859"/>
  <c r="Y23" i="859" s="1"/>
  <c r="T24" i="859"/>
  <c r="Y24" i="859" s="1"/>
  <c r="T25" i="859"/>
  <c r="Y25" i="859" s="1"/>
  <c r="T26" i="859"/>
  <c r="Y26" i="859" s="1"/>
  <c r="T27" i="859"/>
  <c r="Y27" i="859" s="1"/>
  <c r="T28" i="859"/>
  <c r="Y28" i="859" s="1"/>
  <c r="T29" i="859"/>
  <c r="Y29" i="859" s="1"/>
  <c r="W26" i="859" l="1"/>
  <c r="W18" i="859"/>
  <c r="W14" i="859"/>
  <c r="W22" i="859"/>
  <c r="W49" i="859"/>
  <c r="W47" i="859"/>
  <c r="W43" i="859"/>
  <c r="W16" i="859"/>
  <c r="W20" i="859"/>
  <c r="W24" i="859"/>
  <c r="W29" i="859"/>
  <c r="W41" i="859"/>
  <c r="W35" i="859"/>
  <c r="W33" i="859"/>
  <c r="W50" i="859"/>
  <c r="W48" i="859"/>
  <c r="W46" i="859"/>
  <c r="W42" i="859"/>
  <c r="W36" i="859"/>
  <c r="W34" i="859"/>
  <c r="W32" i="859"/>
  <c r="W13" i="859"/>
  <c r="W15" i="859"/>
  <c r="W17" i="859"/>
  <c r="W19" i="859"/>
  <c r="W21" i="859"/>
  <c r="W23" i="859"/>
  <c r="W25" i="859"/>
  <c r="W27" i="859"/>
  <c r="W30" i="859"/>
  <c r="Y11" i="859" l="1"/>
  <c r="W9" i="859"/>
  <c r="W8" i="859"/>
  <c r="W7" i="859"/>
  <c r="W6" i="859"/>
  <c r="W5" i="859"/>
  <c r="W4" i="859"/>
  <c r="W3" i="859"/>
  <c r="W2" i="859"/>
  <c r="Y10" i="859"/>
  <c r="T9" i="859"/>
  <c r="Y9" i="859" s="1"/>
  <c r="T8" i="859"/>
  <c r="Y8" i="859" s="1"/>
  <c r="T7" i="859"/>
  <c r="Y7" i="859" s="1"/>
  <c r="T6" i="859"/>
  <c r="Y6" i="859" s="1"/>
  <c r="T5" i="859"/>
  <c r="Y5" i="859" s="1"/>
  <c r="T4" i="859"/>
  <c r="Y4" i="859" s="1"/>
  <c r="T3" i="859"/>
  <c r="Y3" i="859" s="1"/>
  <c r="T2" i="859"/>
  <c r="Y2" i="859" s="1"/>
  <c r="M349" i="1" l="1"/>
  <c r="W58" i="844" l="1"/>
  <c r="W56" i="844"/>
  <c r="W54" i="844"/>
  <c r="W52" i="844"/>
  <c r="W50" i="844"/>
  <c r="W48" i="844"/>
  <c r="W46" i="844"/>
  <c r="W40" i="844"/>
  <c r="W39" i="844"/>
  <c r="W37" i="844"/>
  <c r="W36" i="844"/>
  <c r="W35" i="844"/>
  <c r="W34" i="844"/>
  <c r="W33" i="844"/>
  <c r="W32" i="844"/>
  <c r="W31" i="844"/>
  <c r="W29" i="844"/>
  <c r="W28" i="844"/>
  <c r="W27" i="844"/>
  <c r="W25" i="844"/>
  <c r="W24" i="844"/>
  <c r="W23" i="844"/>
  <c r="W19" i="844"/>
  <c r="W18" i="844"/>
  <c r="W17" i="844"/>
  <c r="W16" i="844"/>
  <c r="W15" i="844"/>
  <c r="W14" i="844"/>
  <c r="W13" i="844"/>
  <c r="W11" i="844"/>
  <c r="W10" i="844"/>
  <c r="W9" i="844"/>
  <c r="W8" i="844"/>
  <c r="T60" i="844"/>
  <c r="Y60" i="844" s="1"/>
  <c r="T61" i="844"/>
  <c r="Y61" i="844" s="1"/>
  <c r="T62" i="844"/>
  <c r="Y62" i="844" s="1"/>
  <c r="T63" i="844"/>
  <c r="Y63" i="844" s="1"/>
  <c r="W59" i="844"/>
  <c r="W57" i="844"/>
  <c r="W55" i="844"/>
  <c r="W53" i="844"/>
  <c r="W51" i="844"/>
  <c r="W49" i="844"/>
  <c r="W47" i="844"/>
  <c r="W45" i="844"/>
  <c r="W38" i="844"/>
  <c r="W30" i="844"/>
  <c r="W20" i="844"/>
  <c r="W12" i="844"/>
  <c r="Z3" i="844"/>
  <c r="Z4" i="844"/>
  <c r="Z5" i="844"/>
  <c r="Z6" i="844"/>
  <c r="Z7" i="844"/>
  <c r="Z8" i="844"/>
  <c r="Z9" i="844"/>
  <c r="Z10" i="844"/>
  <c r="Z11" i="844"/>
  <c r="Z12" i="844"/>
  <c r="Z13" i="844"/>
  <c r="Z14" i="844"/>
  <c r="Z15" i="844"/>
  <c r="Z16" i="844"/>
  <c r="Z17" i="844"/>
  <c r="Z18" i="844"/>
  <c r="Z19" i="844"/>
  <c r="Z20" i="844"/>
  <c r="Z21" i="844"/>
  <c r="Z22" i="844"/>
  <c r="Z23" i="844"/>
  <c r="Z24" i="844"/>
  <c r="Z25" i="844"/>
  <c r="Z26" i="844"/>
  <c r="Z27" i="844"/>
  <c r="Z28" i="844"/>
  <c r="Z29" i="844"/>
  <c r="Z30" i="844"/>
  <c r="Z31" i="844"/>
  <c r="Z32" i="844"/>
  <c r="Z33" i="844"/>
  <c r="Z34" i="844"/>
  <c r="Z35" i="844"/>
  <c r="Z36" i="844"/>
  <c r="Z37" i="844"/>
  <c r="Z38" i="844"/>
  <c r="Z39" i="844"/>
  <c r="Z40" i="844"/>
  <c r="Z41" i="844"/>
  <c r="Z42" i="844"/>
  <c r="Z43" i="844"/>
  <c r="Z44" i="844"/>
  <c r="Z45" i="844"/>
  <c r="Z46" i="844"/>
  <c r="Z47" i="844"/>
  <c r="Z48" i="844"/>
  <c r="Z49" i="844"/>
  <c r="Z50" i="844"/>
  <c r="Z51" i="844"/>
  <c r="Z52" i="844"/>
  <c r="Z53" i="844"/>
  <c r="Z54" i="844"/>
  <c r="Z55" i="844"/>
  <c r="Z56" i="844"/>
  <c r="Z57" i="844"/>
  <c r="Z58" i="844"/>
  <c r="Z59" i="844"/>
  <c r="Z2" i="844"/>
  <c r="T59" i="844"/>
  <c r="Y59" i="844" s="1"/>
  <c r="T58" i="844"/>
  <c r="Y58" i="844" s="1"/>
  <c r="T57" i="844"/>
  <c r="Y57" i="844" s="1"/>
  <c r="T56" i="844"/>
  <c r="Y56" i="844" s="1"/>
  <c r="T55" i="844"/>
  <c r="Y55" i="844" s="1"/>
  <c r="T54" i="844"/>
  <c r="Y54" i="844" s="1"/>
  <c r="T53" i="844"/>
  <c r="Y53" i="844" s="1"/>
  <c r="T52" i="844"/>
  <c r="Y52" i="844" s="1"/>
  <c r="T51" i="844"/>
  <c r="Y51" i="844" s="1"/>
  <c r="T50" i="844"/>
  <c r="Y50" i="844" s="1"/>
  <c r="T49" i="844"/>
  <c r="Y49" i="844" s="1"/>
  <c r="T48" i="844"/>
  <c r="Y48" i="844" s="1"/>
  <c r="T47" i="844"/>
  <c r="Y47" i="844" s="1"/>
  <c r="T46" i="844"/>
  <c r="Y46" i="844" s="1"/>
  <c r="T45" i="844"/>
  <c r="Y45" i="844" s="1"/>
  <c r="T44" i="844"/>
  <c r="Y44" i="844" s="1"/>
  <c r="T43" i="844"/>
  <c r="Y43" i="844" s="1"/>
  <c r="T42" i="844"/>
  <c r="Y42" i="844" s="1"/>
  <c r="T41" i="844"/>
  <c r="Y41" i="844" s="1"/>
  <c r="T40" i="844"/>
  <c r="Y40" i="844" s="1"/>
  <c r="T39" i="844"/>
  <c r="Y39" i="844" s="1"/>
  <c r="T38" i="844"/>
  <c r="Y38" i="844" s="1"/>
  <c r="T37" i="844"/>
  <c r="Y37" i="844" s="1"/>
  <c r="T36" i="844"/>
  <c r="Y36" i="844" s="1"/>
  <c r="T35" i="844"/>
  <c r="Y35" i="844" s="1"/>
  <c r="T34" i="844"/>
  <c r="Y34" i="844" s="1"/>
  <c r="T33" i="844"/>
  <c r="Y33" i="844" s="1"/>
  <c r="T32" i="844"/>
  <c r="Y32" i="844" s="1"/>
  <c r="T31" i="844"/>
  <c r="Y31" i="844" s="1"/>
  <c r="T30" i="844"/>
  <c r="Y30" i="844" s="1"/>
  <c r="T29" i="844"/>
  <c r="Y29" i="844" s="1"/>
  <c r="T28" i="844"/>
  <c r="Y28" i="844" s="1"/>
  <c r="T27" i="844"/>
  <c r="Y27" i="844" s="1"/>
  <c r="T26" i="844"/>
  <c r="Y26" i="844" s="1"/>
  <c r="T25" i="844"/>
  <c r="Y25" i="844" s="1"/>
  <c r="T24" i="844"/>
  <c r="Y24" i="844" s="1"/>
  <c r="T23" i="844"/>
  <c r="Y23" i="844" s="1"/>
  <c r="T22" i="844"/>
  <c r="Y22" i="844" s="1"/>
  <c r="T21" i="844"/>
  <c r="Y21" i="844" s="1"/>
  <c r="T20" i="844"/>
  <c r="Y20" i="844" s="1"/>
  <c r="T19" i="844"/>
  <c r="Y19" i="844" s="1"/>
  <c r="T18" i="844"/>
  <c r="Y18" i="844" s="1"/>
  <c r="T17" i="844"/>
  <c r="Y17" i="844" s="1"/>
  <c r="T16" i="844"/>
  <c r="Y16" i="844" s="1"/>
  <c r="T15" i="844"/>
  <c r="Y15" i="844" s="1"/>
  <c r="T14" i="844"/>
  <c r="Y14" i="844" s="1"/>
  <c r="T13" i="844"/>
  <c r="Y13" i="844" s="1"/>
  <c r="T12" i="844"/>
  <c r="Y12" i="844" s="1"/>
  <c r="T11" i="844"/>
  <c r="Y11" i="844" s="1"/>
  <c r="T10" i="844"/>
  <c r="Y10" i="844" s="1"/>
  <c r="T9" i="844"/>
  <c r="Y9" i="844" s="1"/>
  <c r="T8" i="844"/>
  <c r="Y8" i="844" s="1"/>
  <c r="T7" i="844"/>
  <c r="Y7" i="844" s="1"/>
  <c r="W26" i="844" l="1"/>
  <c r="W2" i="844"/>
  <c r="I368" i="1" l="1"/>
  <c r="W3" i="844"/>
  <c r="T5" i="844"/>
  <c r="Y5" i="844" s="1"/>
  <c r="T4" i="844"/>
  <c r="Y4" i="844" s="1"/>
  <c r="T3" i="844"/>
  <c r="Y3" i="844" s="1"/>
  <c r="T2" i="844"/>
  <c r="Y2" i="844" s="1"/>
  <c r="T6" i="844"/>
  <c r="Y6" i="844" s="1"/>
  <c r="T42" i="841" l="1"/>
  <c r="T43" i="841"/>
  <c r="T44" i="841"/>
  <c r="T45" i="841"/>
  <c r="T46" i="841"/>
  <c r="T47" i="841"/>
  <c r="T48" i="841"/>
  <c r="T49" i="841"/>
  <c r="T50" i="841"/>
  <c r="T51" i="841"/>
  <c r="T52" i="841"/>
  <c r="I366" i="1" l="1"/>
  <c r="I367" i="1"/>
  <c r="I365" i="1"/>
  <c r="Y45" i="841"/>
  <c r="Y46" i="841"/>
  <c r="Y47" i="841"/>
  <c r="Y48" i="841"/>
  <c r="Y49" i="841"/>
  <c r="Y50" i="841"/>
  <c r="Y51" i="841"/>
  <c r="Y52" i="841"/>
  <c r="AE50" i="841"/>
  <c r="AC50" i="841" s="1"/>
  <c r="AE49" i="841"/>
  <c r="AC49" i="841" s="1"/>
  <c r="AE48" i="841"/>
  <c r="AC48" i="841" s="1"/>
  <c r="AE44" i="841"/>
  <c r="AC44" i="841" s="1"/>
  <c r="AE43" i="841"/>
  <c r="AC43" i="841" s="1"/>
  <c r="AE42" i="841"/>
  <c r="AC42" i="841" s="1"/>
  <c r="AE41" i="841"/>
  <c r="AC41" i="841" s="1"/>
  <c r="AE40" i="841"/>
  <c r="AC40" i="841" s="1"/>
  <c r="AE39" i="841"/>
  <c r="AE38" i="841"/>
  <c r="AC38" i="841" s="1"/>
  <c r="AE37" i="841"/>
  <c r="AC37" i="841" s="1"/>
  <c r="AE36" i="841"/>
  <c r="AC36" i="841" s="1"/>
  <c r="AE35" i="841"/>
  <c r="AC35" i="841" s="1"/>
  <c r="AE34" i="841"/>
  <c r="AC34" i="841" s="1"/>
  <c r="AE33" i="841"/>
  <c r="AC33" i="841" s="1"/>
  <c r="AE32" i="841"/>
  <c r="AC32" i="841" s="1"/>
  <c r="AE29" i="841"/>
  <c r="AC29" i="841" s="1"/>
  <c r="AE28" i="841"/>
  <c r="AC28" i="841" s="1"/>
  <c r="AE26" i="841"/>
  <c r="AC26" i="841" s="1"/>
  <c r="AE25" i="841"/>
  <c r="AC25" i="841" s="1"/>
  <c r="AE24" i="841"/>
  <c r="AC24" i="841" s="1"/>
  <c r="AE23" i="841"/>
  <c r="AC23" i="841" s="1"/>
  <c r="AE22" i="841"/>
  <c r="AE21" i="841"/>
  <c r="AE19" i="841"/>
  <c r="AC19" i="841" s="1"/>
  <c r="AE18" i="841"/>
  <c r="AC18" i="841" s="1"/>
  <c r="AE15" i="841"/>
  <c r="AE14" i="841"/>
  <c r="AE13" i="841"/>
  <c r="AC13" i="841" s="1"/>
  <c r="AE12" i="841"/>
  <c r="AC12" i="841" s="1"/>
  <c r="AE8" i="841"/>
  <c r="AC8" i="841" s="1"/>
  <c r="AE7" i="841"/>
  <c r="AC7" i="841" s="1"/>
  <c r="Y44" i="841"/>
  <c r="Y43" i="841"/>
  <c r="Y42" i="841"/>
  <c r="W50" i="841"/>
  <c r="AB50" i="841" s="1"/>
  <c r="W49" i="841"/>
  <c r="AB49" i="841" s="1"/>
  <c r="W48" i="841"/>
  <c r="AB48" i="841" s="1"/>
  <c r="W44" i="841"/>
  <c r="AB44" i="841" s="1"/>
  <c r="W43" i="841"/>
  <c r="AB43" i="841" s="1"/>
  <c r="W42" i="841"/>
  <c r="AB42" i="841" s="1"/>
  <c r="W41" i="841"/>
  <c r="AB41" i="841" s="1"/>
  <c r="W40" i="841"/>
  <c r="AB40" i="841" s="1"/>
  <c r="W35" i="841"/>
  <c r="AB35" i="841" s="1"/>
  <c r="W34" i="841"/>
  <c r="AB34" i="841" s="1"/>
  <c r="W33" i="841"/>
  <c r="AB33" i="841" s="1"/>
  <c r="W32" i="841"/>
  <c r="AB32" i="841" s="1"/>
  <c r="W18" i="841"/>
  <c r="AB18" i="841" s="1"/>
  <c r="W15" i="841"/>
  <c r="AB15" i="841" s="1"/>
  <c r="W14" i="841"/>
  <c r="AB14" i="841" s="1"/>
  <c r="W13" i="841"/>
  <c r="AB13" i="841" s="1"/>
  <c r="W12" i="841"/>
  <c r="AB12" i="841" s="1"/>
  <c r="W6" i="841"/>
  <c r="W38" i="841"/>
  <c r="AB38" i="841" s="1"/>
  <c r="W36" i="841"/>
  <c r="AB36" i="841" s="1"/>
  <c r="W39" i="841"/>
  <c r="AB39" i="841" s="1"/>
  <c r="W37" i="841"/>
  <c r="AB37" i="841" s="1"/>
  <c r="W29" i="841"/>
  <c r="AB29" i="841" s="1"/>
  <c r="W28" i="841"/>
  <c r="AB28" i="841" s="1"/>
  <c r="W26" i="841"/>
  <c r="AB26" i="841" s="1"/>
  <c r="W25" i="841"/>
  <c r="AB25" i="841" s="1"/>
  <c r="W24" i="841"/>
  <c r="AB24" i="841" s="1"/>
  <c r="W23" i="841"/>
  <c r="AB23" i="841" s="1"/>
  <c r="W22" i="841"/>
  <c r="AB22" i="841" s="1"/>
  <c r="W21" i="841"/>
  <c r="AB21" i="841" s="1"/>
  <c r="W19" i="841"/>
  <c r="AB19" i="841" s="1"/>
  <c r="W7" i="841"/>
  <c r="AB7" i="841" s="1"/>
  <c r="T10" i="841"/>
  <c r="T11" i="841"/>
  <c r="T12" i="841"/>
  <c r="T13" i="841"/>
  <c r="T14" i="841"/>
  <c r="T15" i="841"/>
  <c r="T16" i="841"/>
  <c r="T17" i="841"/>
  <c r="T18" i="841"/>
  <c r="T19" i="841"/>
  <c r="T20" i="841"/>
  <c r="T21" i="841"/>
  <c r="T22" i="841"/>
  <c r="T23" i="841"/>
  <c r="T24" i="841"/>
  <c r="T25" i="841"/>
  <c r="T26" i="841"/>
  <c r="T27" i="841"/>
  <c r="T28" i="841"/>
  <c r="T29" i="841"/>
  <c r="T30" i="841"/>
  <c r="T31" i="841"/>
  <c r="Y31" i="841" s="1"/>
  <c r="T32" i="841"/>
  <c r="Y32" i="841" s="1"/>
  <c r="T33" i="841"/>
  <c r="T34" i="841"/>
  <c r="Y34" i="841" s="1"/>
  <c r="T35" i="841"/>
  <c r="Y35" i="841" s="1"/>
  <c r="T36" i="841"/>
  <c r="Y36" i="841" s="1"/>
  <c r="T37" i="841"/>
  <c r="Y37" i="841" s="1"/>
  <c r="T38" i="841"/>
  <c r="Y38" i="841" s="1"/>
  <c r="T39" i="841"/>
  <c r="Y39" i="841" s="1"/>
  <c r="T40" i="841"/>
  <c r="Y40" i="841" s="1"/>
  <c r="T41" i="841"/>
  <c r="Y41" i="841" s="1"/>
  <c r="Y10" i="841"/>
  <c r="Y11" i="841"/>
  <c r="Y12" i="841"/>
  <c r="Y13" i="841"/>
  <c r="Y14" i="841"/>
  <c r="Y15" i="841"/>
  <c r="Y16" i="841"/>
  <c r="Y17" i="841"/>
  <c r="Y18" i="841"/>
  <c r="Y19" i="841"/>
  <c r="Y20" i="841"/>
  <c r="Y21" i="841"/>
  <c r="Y22" i="841"/>
  <c r="Y23" i="841"/>
  <c r="Y24" i="841"/>
  <c r="Y25" i="841"/>
  <c r="Y26" i="841"/>
  <c r="Y27" i="841"/>
  <c r="Y28" i="841"/>
  <c r="Y29" i="841"/>
  <c r="Y30" i="841"/>
  <c r="Y33" i="841"/>
  <c r="W5" i="841"/>
  <c r="W9" i="841"/>
  <c r="W4" i="841"/>
  <c r="W8" i="841"/>
  <c r="AB8" i="841" s="1"/>
  <c r="T3" i="841"/>
  <c r="Y3" i="841" s="1"/>
  <c r="T4" i="841"/>
  <c r="Y4" i="841" s="1"/>
  <c r="T5" i="841"/>
  <c r="Y5" i="841" s="1"/>
  <c r="T6" i="841"/>
  <c r="Y6" i="841" s="1"/>
  <c r="T7" i="841"/>
  <c r="Y7" i="841" s="1"/>
  <c r="T8" i="841"/>
  <c r="Y8" i="841" s="1"/>
  <c r="T9" i="841"/>
  <c r="Y9" i="841" s="1"/>
  <c r="T2" i="841"/>
  <c r="Y2" i="841" s="1"/>
  <c r="I364" i="1"/>
  <c r="W3" i="841" l="1"/>
  <c r="W2" i="841"/>
  <c r="I363" i="1"/>
  <c r="AE30" i="835"/>
  <c r="AC30" i="835" s="1"/>
  <c r="W30" i="835"/>
  <c r="AB30" i="835" s="1"/>
  <c r="T30" i="835"/>
  <c r="Y30" i="835" s="1"/>
  <c r="V29" i="835"/>
  <c r="AE29" i="835" s="1"/>
  <c r="AC29" i="835" s="1"/>
  <c r="V13" i="835"/>
  <c r="I362" i="1"/>
  <c r="I361" i="1"/>
  <c r="W29" i="835"/>
  <c r="AB29" i="835" s="1"/>
  <c r="T19" i="835"/>
  <c r="Y19" i="835" s="1"/>
  <c r="T20" i="835"/>
  <c r="T21" i="835"/>
  <c r="Y21" i="835" s="1"/>
  <c r="T22" i="835"/>
  <c r="Y22" i="835" s="1"/>
  <c r="T23" i="835"/>
  <c r="Y23" i="835" s="1"/>
  <c r="T24" i="835"/>
  <c r="Y24" i="835" s="1"/>
  <c r="T25" i="835"/>
  <c r="Y25" i="835" s="1"/>
  <c r="T26" i="835"/>
  <c r="Y26" i="835" s="1"/>
  <c r="T27" i="835"/>
  <c r="Y27" i="835" s="1"/>
  <c r="T28" i="835"/>
  <c r="Y28" i="835" s="1"/>
  <c r="T29" i="835"/>
  <c r="Y29" i="835" s="1"/>
  <c r="I360" i="1"/>
  <c r="I359" i="1"/>
  <c r="Z3" i="835"/>
  <c r="Z4" i="835"/>
  <c r="Z5" i="835"/>
  <c r="Z6" i="835"/>
  <c r="Z7" i="835"/>
  <c r="Z8" i="835"/>
  <c r="Z9" i="835"/>
  <c r="Z10" i="835"/>
  <c r="Z11" i="835"/>
  <c r="Z12" i="835"/>
  <c r="Z13" i="835"/>
  <c r="Z14" i="835"/>
  <c r="Z15" i="835"/>
  <c r="Z16" i="835"/>
  <c r="Z17" i="835"/>
  <c r="Z18" i="835"/>
  <c r="Z19" i="835"/>
  <c r="Z20" i="835"/>
  <c r="Z2" i="835"/>
  <c r="W20" i="835"/>
  <c r="W18" i="835"/>
  <c r="W3" i="835"/>
  <c r="W4" i="835"/>
  <c r="W5" i="835"/>
  <c r="W6" i="835"/>
  <c r="W7" i="835"/>
  <c r="W8" i="835"/>
  <c r="W9" i="835"/>
  <c r="W10" i="835"/>
  <c r="W11" i="835"/>
  <c r="W12" i="835"/>
  <c r="W13" i="835"/>
  <c r="AB13" i="835" s="1"/>
  <c r="W14" i="835"/>
  <c r="W15" i="835"/>
  <c r="I358" i="1"/>
  <c r="I357" i="1"/>
  <c r="I356" i="1"/>
  <c r="I355" i="1"/>
  <c r="T3" i="835"/>
  <c r="Y3" i="835" s="1"/>
  <c r="T4" i="835"/>
  <c r="Y4" i="835" s="1"/>
  <c r="T5" i="835"/>
  <c r="Y5" i="835" s="1"/>
  <c r="T6" i="835"/>
  <c r="Y6" i="835" s="1"/>
  <c r="T7" i="835"/>
  <c r="Y7" i="835" s="1"/>
  <c r="T8" i="835"/>
  <c r="Y8" i="835" s="1"/>
  <c r="T9" i="835"/>
  <c r="Y9" i="835" s="1"/>
  <c r="T10" i="835"/>
  <c r="Y10" i="835" s="1"/>
  <c r="T11" i="835"/>
  <c r="Y11" i="835" s="1"/>
  <c r="T12" i="835"/>
  <c r="Y12" i="835" s="1"/>
  <c r="T13" i="835"/>
  <c r="Y13" i="835" s="1"/>
  <c r="T14" i="835"/>
  <c r="Y14" i="835" s="1"/>
  <c r="T15" i="835"/>
  <c r="Y15" i="835" s="1"/>
  <c r="T16" i="835"/>
  <c r="Y16" i="835" s="1"/>
  <c r="T17" i="835"/>
  <c r="Y17" i="835" s="1"/>
  <c r="T18" i="835"/>
  <c r="Y18" i="835" s="1"/>
  <c r="Y20" i="835"/>
  <c r="T2" i="835"/>
  <c r="Y2" i="835" s="1"/>
  <c r="I354" i="1"/>
  <c r="I353" i="1"/>
  <c r="I352" i="1"/>
  <c r="I351" i="1"/>
  <c r="I350" i="1"/>
  <c r="I349" i="1"/>
  <c r="I348" i="1"/>
  <c r="I347" i="1"/>
  <c r="I346" i="1"/>
  <c r="I345" i="1"/>
  <c r="I344" i="1"/>
  <c r="I343" i="1"/>
  <c r="AE13" i="835" l="1"/>
  <c r="AC13" i="835" s="1"/>
  <c r="W19" i="835"/>
  <c r="W2" i="835"/>
  <c r="I342" i="1" l="1"/>
  <c r="I341" i="1" l="1"/>
  <c r="AE21" i="830" l="1"/>
  <c r="AC21" i="830" s="1"/>
  <c r="AE20" i="830"/>
  <c r="AC20" i="830" s="1"/>
  <c r="AE19" i="830"/>
  <c r="AC19" i="830" s="1"/>
  <c r="T24" i="830"/>
  <c r="Y24" i="830" s="1"/>
  <c r="T23" i="830"/>
  <c r="T22" i="830"/>
  <c r="Y22" i="830" s="1"/>
  <c r="T21" i="830"/>
  <c r="Y21" i="830" s="1"/>
  <c r="T20" i="830"/>
  <c r="Y20" i="830" s="1"/>
  <c r="T19" i="830"/>
  <c r="Y19" i="830" s="1"/>
  <c r="T18" i="830"/>
  <c r="Y18" i="830" s="1"/>
  <c r="T17" i="830"/>
  <c r="Y17" i="830" s="1"/>
  <c r="T16" i="830"/>
  <c r="Y16" i="830" s="1"/>
  <c r="T15" i="830"/>
  <c r="T14" i="830"/>
  <c r="Y14" i="830" s="1"/>
  <c r="T13" i="830"/>
  <c r="Y13" i="830" s="1"/>
  <c r="T12" i="830"/>
  <c r="T11" i="830"/>
  <c r="T10" i="830"/>
  <c r="T9" i="830"/>
  <c r="T8" i="830"/>
  <c r="T7" i="830"/>
  <c r="Y23" i="830"/>
  <c r="W21" i="830"/>
  <c r="AB21" i="830" s="1"/>
  <c r="W20" i="830"/>
  <c r="AB20" i="830" s="1"/>
  <c r="W19" i="830"/>
  <c r="AB19" i="830" s="1"/>
  <c r="Y15" i="830"/>
  <c r="W8" i="830"/>
  <c r="W7" i="830"/>
  <c r="W6" i="830"/>
  <c r="W5" i="830"/>
  <c r="W4" i="830"/>
  <c r="W3" i="830"/>
  <c r="W2" i="830"/>
  <c r="AE8" i="830" l="1"/>
  <c r="AC8" i="830" s="1"/>
  <c r="AE5" i="830"/>
  <c r="AC5" i="830" s="1"/>
  <c r="AE2" i="830"/>
  <c r="AC2" i="830" s="1"/>
  <c r="AB5" i="830"/>
  <c r="AB8" i="830"/>
  <c r="AB2" i="830"/>
  <c r="AB3" i="830"/>
  <c r="AB4" i="830"/>
  <c r="AB6" i="830"/>
  <c r="AE7" i="830"/>
  <c r="AC7" i="830" s="1"/>
  <c r="Y12" i="830"/>
  <c r="Y11" i="830"/>
  <c r="Y9" i="830"/>
  <c r="Y10" i="830"/>
  <c r="T3" i="830"/>
  <c r="Y3" i="830" s="1"/>
  <c r="T4" i="830"/>
  <c r="Y4" i="830" s="1"/>
  <c r="T5" i="830"/>
  <c r="Y5" i="830" s="1"/>
  <c r="T6" i="830"/>
  <c r="Y6" i="830" s="1"/>
  <c r="Y7" i="830"/>
  <c r="Y8" i="830"/>
  <c r="T2" i="830"/>
  <c r="Y2" i="830" s="1"/>
  <c r="I340" i="1"/>
  <c r="AE3" i="830" l="1"/>
  <c r="AC3" i="830" s="1"/>
  <c r="AE6" i="830"/>
  <c r="AC6" i="830" s="1"/>
  <c r="AB7" i="830"/>
  <c r="AE4" i="830"/>
  <c r="AC4" i="830" s="1"/>
  <c r="AE47" i="827" l="1"/>
  <c r="AE46" i="827"/>
  <c r="AE44" i="827"/>
  <c r="AE43" i="827"/>
  <c r="W47" i="827"/>
  <c r="AB47" i="827" s="1"/>
  <c r="W46" i="827"/>
  <c r="AB46" i="827" s="1"/>
  <c r="W44" i="827"/>
  <c r="AB44" i="827" s="1"/>
  <c r="W43" i="827"/>
  <c r="AB43" i="827" s="1"/>
  <c r="T47" i="827"/>
  <c r="Y47" i="827" s="1"/>
  <c r="T46" i="827"/>
  <c r="Y46" i="827" s="1"/>
  <c r="W45" i="827"/>
  <c r="T45" i="827"/>
  <c r="Y45" i="827" s="1"/>
  <c r="T44" i="827"/>
  <c r="Y44" i="827" s="1"/>
  <c r="T43" i="827"/>
  <c r="Y43" i="827" s="1"/>
  <c r="T42" i="827"/>
  <c r="Y42" i="827" s="1"/>
  <c r="T41" i="827"/>
  <c r="Y41" i="827" s="1"/>
  <c r="T40" i="827"/>
  <c r="Y40" i="827" s="1"/>
  <c r="T39" i="827"/>
  <c r="Y39" i="827" s="1"/>
  <c r="T38" i="827"/>
  <c r="Y38" i="827" s="1"/>
  <c r="T37" i="827"/>
  <c r="Y37" i="827" s="1"/>
  <c r="T36" i="827"/>
  <c r="Y36" i="827" s="1"/>
  <c r="T35" i="827"/>
  <c r="Y35" i="827" s="1"/>
  <c r="T34" i="827"/>
  <c r="Y34" i="827" s="1"/>
  <c r="T33" i="827"/>
  <c r="Y33" i="827" s="1"/>
  <c r="T32" i="827"/>
  <c r="Y32" i="827" s="1"/>
  <c r="T31" i="827"/>
  <c r="Y31" i="827" s="1"/>
  <c r="AE27" i="827" l="1"/>
  <c r="AE26" i="827"/>
  <c r="AE25" i="827"/>
  <c r="AE24" i="827"/>
  <c r="AE22" i="827"/>
  <c r="AE21" i="827"/>
  <c r="AE20" i="827"/>
  <c r="AE19" i="827"/>
  <c r="AE17" i="827"/>
  <c r="AE10" i="827"/>
  <c r="AE8" i="827"/>
  <c r="AE7" i="827"/>
  <c r="AE6" i="827"/>
  <c r="AE4" i="827"/>
  <c r="AE2" i="827"/>
  <c r="T30" i="827"/>
  <c r="Y30" i="827" s="1"/>
  <c r="T29" i="827"/>
  <c r="Y29" i="827" s="1"/>
  <c r="T28" i="827"/>
  <c r="Y28" i="827" s="1"/>
  <c r="W27" i="827"/>
  <c r="AB27" i="827" s="1"/>
  <c r="T27" i="827"/>
  <c r="Y27" i="827" s="1"/>
  <c r="W26" i="827"/>
  <c r="AB26" i="827" s="1"/>
  <c r="T26" i="827"/>
  <c r="Y26" i="827" s="1"/>
  <c r="W25" i="827"/>
  <c r="AB25" i="827" s="1"/>
  <c r="T25" i="827"/>
  <c r="Y25" i="827" s="1"/>
  <c r="W24" i="827"/>
  <c r="AB24" i="827" s="1"/>
  <c r="T24" i="827"/>
  <c r="Y24" i="827" s="1"/>
  <c r="W23" i="827"/>
  <c r="T23" i="827"/>
  <c r="Y23" i="827" s="1"/>
  <c r="W22" i="827"/>
  <c r="AB22" i="827" s="1"/>
  <c r="T22" i="827"/>
  <c r="Y22" i="827" s="1"/>
  <c r="W21" i="827"/>
  <c r="AB21" i="827" s="1"/>
  <c r="T21" i="827"/>
  <c r="Y21" i="827" s="1"/>
  <c r="W20" i="827"/>
  <c r="AB20" i="827" s="1"/>
  <c r="T20" i="827"/>
  <c r="Y20" i="827" s="1"/>
  <c r="W19" i="827"/>
  <c r="AB19" i="827" s="1"/>
  <c r="T19" i="827"/>
  <c r="Y19" i="827" s="1"/>
  <c r="W18" i="827"/>
  <c r="T18" i="827"/>
  <c r="Y18" i="827" s="1"/>
  <c r="W17" i="827"/>
  <c r="AB17" i="827" s="1"/>
  <c r="T17" i="827"/>
  <c r="Y17" i="827" s="1"/>
  <c r="T16" i="827"/>
  <c r="Y16" i="827" s="1"/>
  <c r="T15" i="827"/>
  <c r="Y15" i="827" s="1"/>
  <c r="T14" i="827"/>
  <c r="Y14" i="827" s="1"/>
  <c r="T13" i="827"/>
  <c r="Y13" i="827" s="1"/>
  <c r="T12" i="827"/>
  <c r="Y12" i="827" s="1"/>
  <c r="W11" i="827"/>
  <c r="T11" i="827"/>
  <c r="Y11" i="827" s="1"/>
  <c r="W10" i="827"/>
  <c r="AB10" i="827" s="1"/>
  <c r="T10" i="827"/>
  <c r="Y10" i="827" s="1"/>
  <c r="W9" i="827"/>
  <c r="T9" i="827"/>
  <c r="Y9" i="827" s="1"/>
  <c r="W8" i="827"/>
  <c r="AB8" i="827" s="1"/>
  <c r="T8" i="827"/>
  <c r="Y8" i="827" s="1"/>
  <c r="W7" i="827"/>
  <c r="AB7" i="827" s="1"/>
  <c r="T7" i="827"/>
  <c r="Y7" i="827" s="1"/>
  <c r="W6" i="827"/>
  <c r="AB6" i="827" s="1"/>
  <c r="T6" i="827"/>
  <c r="Y6" i="827" s="1"/>
  <c r="W5" i="827"/>
  <c r="T5" i="827"/>
  <c r="Y5" i="827" s="1"/>
  <c r="W4" i="827"/>
  <c r="AB4" i="827" s="1"/>
  <c r="T4" i="827"/>
  <c r="Y4" i="827" s="1"/>
  <c r="T3" i="827"/>
  <c r="Y3" i="827" s="1"/>
  <c r="W2" i="827"/>
  <c r="AB2" i="827" s="1"/>
  <c r="T2" i="827" l="1"/>
  <c r="Y2" i="827" s="1"/>
  <c r="AD53" i="826"/>
  <c r="AD52" i="826"/>
  <c r="AD51" i="826"/>
  <c r="AD50" i="826"/>
  <c r="AD49" i="826"/>
  <c r="AD48" i="826"/>
  <c r="AD47" i="826"/>
  <c r="AD46" i="826"/>
  <c r="AD45" i="826"/>
  <c r="AD44" i="826"/>
  <c r="AD43" i="826"/>
  <c r="AD42" i="826"/>
  <c r="AD41" i="826"/>
  <c r="AD40" i="826"/>
  <c r="AD39" i="826"/>
  <c r="AD38" i="826"/>
  <c r="AD37" i="826"/>
  <c r="AD35" i="826"/>
  <c r="AD34" i="826"/>
  <c r="AD33" i="826"/>
  <c r="AD32" i="826"/>
  <c r="AD31" i="826"/>
  <c r="AD30" i="826"/>
  <c r="AD29" i="826"/>
  <c r="AD28" i="826"/>
  <c r="AD27" i="826"/>
  <c r="AD26" i="826"/>
  <c r="AD25" i="826"/>
  <c r="AD24" i="826"/>
  <c r="AD23" i="826"/>
  <c r="AD22" i="826"/>
  <c r="AD21" i="826"/>
  <c r="AD20" i="826"/>
  <c r="AD19" i="826"/>
  <c r="AD18" i="826"/>
  <c r="AD17" i="826"/>
  <c r="AD16" i="826"/>
  <c r="AD15" i="826"/>
  <c r="AD14" i="826"/>
  <c r="AD13" i="826"/>
  <c r="AD12" i="826"/>
  <c r="AD11" i="826"/>
  <c r="AD10" i="826"/>
  <c r="AD9" i="826"/>
  <c r="AD8" i="826"/>
  <c r="AD7" i="826"/>
  <c r="AD6" i="826"/>
  <c r="AD5" i="826"/>
  <c r="AD4" i="826"/>
  <c r="AD3" i="826"/>
  <c r="AD2" i="826"/>
  <c r="AC53" i="826"/>
  <c r="AC52" i="826"/>
  <c r="AC51" i="826"/>
  <c r="AC50" i="826"/>
  <c r="AC49" i="826"/>
  <c r="AC48" i="826"/>
  <c r="AC47" i="826"/>
  <c r="AC46" i="826"/>
  <c r="AC45" i="826"/>
  <c r="AC44" i="826"/>
  <c r="AC43" i="826"/>
  <c r="AC42" i="826"/>
  <c r="AC41" i="826"/>
  <c r="AC40" i="826"/>
  <c r="AC39" i="826"/>
  <c r="AC38" i="826"/>
  <c r="AC37" i="826"/>
  <c r="AC35" i="826"/>
  <c r="AC34" i="826"/>
  <c r="AC33" i="826"/>
  <c r="AC32" i="826"/>
  <c r="AC31" i="826"/>
  <c r="AC30" i="826"/>
  <c r="AC29" i="826"/>
  <c r="AC28" i="826"/>
  <c r="AC27" i="826"/>
  <c r="AC26" i="826"/>
  <c r="AC25" i="826"/>
  <c r="AC24" i="826"/>
  <c r="AC23" i="826"/>
  <c r="AC22" i="826"/>
  <c r="AC21" i="826"/>
  <c r="AC20" i="826"/>
  <c r="AC19" i="826"/>
  <c r="AC18" i="826"/>
  <c r="AC17" i="826"/>
  <c r="AC16" i="826"/>
  <c r="AC15" i="826"/>
  <c r="AC14" i="826"/>
  <c r="AC13" i="826"/>
  <c r="AC12" i="826"/>
  <c r="AC11" i="826"/>
  <c r="AC10" i="826"/>
  <c r="AC9" i="826"/>
  <c r="AC8" i="826"/>
  <c r="AC7" i="826"/>
  <c r="AC6" i="826"/>
  <c r="AC5" i="826"/>
  <c r="AC4" i="826"/>
  <c r="AC3" i="826"/>
  <c r="AC2" i="826"/>
  <c r="AB53" i="826"/>
  <c r="AB52" i="826"/>
  <c r="AB51" i="826"/>
  <c r="AB50" i="826"/>
  <c r="AB49" i="826"/>
  <c r="AB48" i="826"/>
  <c r="AB47" i="826"/>
  <c r="AB46" i="826"/>
  <c r="AB45" i="826"/>
  <c r="AB44" i="826"/>
  <c r="AB43" i="826"/>
  <c r="AB42" i="826"/>
  <c r="AB41" i="826"/>
  <c r="AB40" i="826"/>
  <c r="AB39" i="826"/>
  <c r="AB38" i="826"/>
  <c r="AB37" i="826"/>
  <c r="AB36" i="826"/>
  <c r="AB35" i="826"/>
  <c r="AB34" i="826"/>
  <c r="AB33" i="826"/>
  <c r="AB32" i="826"/>
  <c r="AB31" i="826"/>
  <c r="AB30" i="826"/>
  <c r="AB29" i="826"/>
  <c r="AB28" i="826"/>
  <c r="AB27" i="826"/>
  <c r="AB26" i="826"/>
  <c r="AB25" i="826"/>
  <c r="AB24" i="826"/>
  <c r="AB23" i="826"/>
  <c r="AB22" i="826"/>
  <c r="AB21" i="826"/>
  <c r="AB20" i="826"/>
  <c r="AB19" i="826"/>
  <c r="AB18" i="826"/>
  <c r="AB17" i="826"/>
  <c r="AB16" i="826"/>
  <c r="AB15" i="826"/>
  <c r="AB14" i="826"/>
  <c r="AB13" i="826"/>
  <c r="AB12" i="826"/>
  <c r="AB11" i="826"/>
  <c r="AB10" i="826"/>
  <c r="AB9" i="826"/>
  <c r="AB8" i="826"/>
  <c r="AB7" i="826"/>
  <c r="AB6" i="826"/>
  <c r="AB5" i="826"/>
  <c r="AB4" i="826"/>
  <c r="AB3" i="826"/>
  <c r="AB2" i="826"/>
  <c r="Z53" i="826"/>
  <c r="Z52" i="826"/>
  <c r="Z51" i="826"/>
  <c r="Z50" i="826"/>
  <c r="Z49" i="826"/>
  <c r="Z48" i="826"/>
  <c r="Z47" i="826"/>
  <c r="Z46" i="826"/>
  <c r="Z45" i="826"/>
  <c r="Z44" i="826"/>
  <c r="Z43" i="826"/>
  <c r="Z42" i="826"/>
  <c r="Z41" i="826"/>
  <c r="Z40" i="826"/>
  <c r="Z39" i="826"/>
  <c r="Z38" i="826"/>
  <c r="Z37" i="826"/>
  <c r="Z36" i="826"/>
  <c r="Z35" i="826"/>
  <c r="Z34" i="826"/>
  <c r="Z33" i="826"/>
  <c r="Z32" i="826"/>
  <c r="Z31" i="826"/>
  <c r="Z30" i="826"/>
  <c r="Z29" i="826"/>
  <c r="Z28" i="826"/>
  <c r="Z27" i="826"/>
  <c r="Z26" i="826"/>
  <c r="Z25" i="826"/>
  <c r="Z24" i="826"/>
  <c r="Z23" i="826"/>
  <c r="Z22" i="826"/>
  <c r="Z21" i="826"/>
  <c r="Z20" i="826"/>
  <c r="Z19" i="826"/>
  <c r="Z18" i="826"/>
  <c r="Z17" i="826"/>
  <c r="Z16" i="826"/>
  <c r="Z15" i="826"/>
  <c r="Z14" i="826"/>
  <c r="Z13" i="826"/>
  <c r="Z12" i="826"/>
  <c r="Z11" i="826"/>
  <c r="Z10" i="826"/>
  <c r="Z9" i="826"/>
  <c r="Z8" i="826"/>
  <c r="Z7" i="826"/>
  <c r="Z6" i="826"/>
  <c r="Z5" i="826"/>
  <c r="Z4" i="826"/>
  <c r="Z3" i="826"/>
  <c r="Z2" i="826"/>
  <c r="W53" i="826"/>
  <c r="W49" i="826"/>
  <c r="W48" i="826"/>
  <c r="W43" i="826"/>
  <c r="W42" i="826"/>
  <c r="T53" i="826"/>
  <c r="Y53" i="826" s="1"/>
  <c r="T52" i="826"/>
  <c r="Y52" i="826" s="1"/>
  <c r="T51" i="826"/>
  <c r="Y51" i="826" s="1"/>
  <c r="T50" i="826"/>
  <c r="Y50" i="826" s="1"/>
  <c r="T49" i="826"/>
  <c r="Y49" i="826" s="1"/>
  <c r="T48" i="826"/>
  <c r="Y48" i="826" s="1"/>
  <c r="T47" i="826"/>
  <c r="Y47" i="826" s="1"/>
  <c r="T46" i="826"/>
  <c r="Y46" i="826" s="1"/>
  <c r="T45" i="826"/>
  <c r="Y45" i="826" s="1"/>
  <c r="T44" i="826"/>
  <c r="Y44" i="826" s="1"/>
  <c r="T43" i="826"/>
  <c r="Y43" i="826" s="1"/>
  <c r="T42" i="826"/>
  <c r="Y42" i="826" s="1"/>
  <c r="T41" i="826"/>
  <c r="Y41" i="826" s="1"/>
  <c r="T40" i="826"/>
  <c r="Y40" i="826" s="1"/>
  <c r="I339" i="1"/>
  <c r="W39" i="826" l="1"/>
  <c r="T39" i="826"/>
  <c r="Y39" i="826" s="1"/>
  <c r="W38" i="826"/>
  <c r="T38" i="826"/>
  <c r="Y38" i="826" s="1"/>
  <c r="W37" i="826"/>
  <c r="T37" i="826"/>
  <c r="Y37" i="826" s="1"/>
  <c r="W36" i="826"/>
  <c r="T36" i="826"/>
  <c r="Y36" i="826" s="1"/>
  <c r="W35" i="826"/>
  <c r="T35" i="826"/>
  <c r="Y35" i="826" s="1"/>
  <c r="W34" i="826"/>
  <c r="T34" i="826"/>
  <c r="Y34" i="826" s="1"/>
  <c r="T33" i="826"/>
  <c r="Y33" i="826" s="1"/>
  <c r="W32" i="826"/>
  <c r="T32" i="826"/>
  <c r="Y32" i="826" s="1"/>
  <c r="W31" i="826"/>
  <c r="T31" i="826"/>
  <c r="Y31" i="826" s="1"/>
  <c r="W30" i="826"/>
  <c r="T30" i="826"/>
  <c r="Y30" i="826" s="1"/>
  <c r="W29" i="826"/>
  <c r="T29" i="826"/>
  <c r="Y29" i="826" s="1"/>
  <c r="W28" i="826"/>
  <c r="T28" i="826"/>
  <c r="Y28" i="826" s="1"/>
  <c r="W27" i="826"/>
  <c r="T27" i="826"/>
  <c r="Y27" i="826" s="1"/>
  <c r="W26" i="826"/>
  <c r="T26" i="826"/>
  <c r="Y26" i="826" s="1"/>
  <c r="W25" i="826"/>
  <c r="T25" i="826"/>
  <c r="Y25" i="826" s="1"/>
  <c r="W24" i="826"/>
  <c r="T24" i="826"/>
  <c r="Y24" i="826" s="1"/>
  <c r="I338" i="1" l="1"/>
  <c r="I337" i="1"/>
  <c r="Y23" i="826"/>
  <c r="Y22" i="826"/>
  <c r="W21" i="826"/>
  <c r="T21" i="826"/>
  <c r="W20" i="826"/>
  <c r="T20" i="826"/>
  <c r="Y20" i="826" s="1"/>
  <c r="W19" i="826"/>
  <c r="T19" i="826"/>
  <c r="Y19" i="826" s="1"/>
  <c r="W18" i="826"/>
  <c r="T18" i="826"/>
  <c r="Y18" i="826" s="1"/>
  <c r="W17" i="826"/>
  <c r="T17" i="826"/>
  <c r="Y17" i="826" s="1"/>
  <c r="W16" i="826"/>
  <c r="T16" i="826"/>
  <c r="Y16" i="826" s="1"/>
  <c r="W15" i="826"/>
  <c r="T15" i="826"/>
  <c r="Y15" i="826" s="1"/>
  <c r="W14" i="826"/>
  <c r="T14" i="826"/>
  <c r="Y14" i="826" s="1"/>
  <c r="W13" i="826"/>
  <c r="T13" i="826"/>
  <c r="Y13" i="826" s="1"/>
  <c r="W12" i="826"/>
  <c r="T12" i="826"/>
  <c r="Y12" i="826" s="1"/>
  <c r="W11" i="826"/>
  <c r="T11" i="826"/>
  <c r="Y11" i="826" s="1"/>
  <c r="W10" i="826"/>
  <c r="T10" i="826"/>
  <c r="Y10" i="826" s="1"/>
  <c r="W9" i="826"/>
  <c r="T9" i="826"/>
  <c r="Y9" i="826" s="1"/>
  <c r="W8" i="826"/>
  <c r="T8" i="826"/>
  <c r="Y8" i="826" s="1"/>
  <c r="W7" i="826"/>
  <c r="T7" i="826"/>
  <c r="Y7" i="826" s="1"/>
  <c r="W6" i="826"/>
  <c r="T6" i="826"/>
  <c r="Y6" i="826" s="1"/>
  <c r="W5" i="826"/>
  <c r="T5" i="826"/>
  <c r="Y5" i="826" s="1"/>
  <c r="T4" i="826"/>
  <c r="Y4" i="826" s="1"/>
  <c r="T3" i="826"/>
  <c r="Y3" i="826" s="1"/>
  <c r="T2" i="826"/>
  <c r="Y2" i="826" s="1"/>
  <c r="Y21" i="826"/>
  <c r="I290" i="1"/>
  <c r="AF76" i="809" l="1"/>
  <c r="AF75" i="809"/>
  <c r="AF74" i="809"/>
  <c r="AF73" i="809"/>
  <c r="AF61" i="809"/>
  <c r="AF60" i="809"/>
  <c r="AF59" i="809"/>
  <c r="AF58" i="809"/>
  <c r="AF57" i="809"/>
  <c r="AF56" i="809"/>
  <c r="AF55" i="809"/>
  <c r="AF54" i="809"/>
  <c r="AF53" i="809"/>
  <c r="AF52" i="809"/>
  <c r="AF51" i="809"/>
  <c r="AF50" i="809"/>
  <c r="AF49" i="809"/>
  <c r="AF48" i="809"/>
  <c r="AF47" i="809"/>
  <c r="AF36" i="809"/>
  <c r="AF35" i="809"/>
  <c r="AF34" i="809"/>
  <c r="AF33" i="809"/>
  <c r="AE23" i="823" l="1"/>
  <c r="AE47" i="825" l="1"/>
  <c r="AE46" i="825"/>
  <c r="AE45" i="825"/>
  <c r="AE44" i="825"/>
  <c r="AE43" i="825"/>
  <c r="AE42" i="825"/>
  <c r="AE41" i="825"/>
  <c r="AE40" i="825"/>
  <c r="AE39" i="825"/>
  <c r="AE38" i="825"/>
  <c r="AE37" i="825"/>
  <c r="AE36" i="825"/>
  <c r="AE35" i="825"/>
  <c r="AE34" i="825"/>
  <c r="AE33" i="825"/>
  <c r="AE32" i="825"/>
  <c r="AE31" i="825"/>
  <c r="AE30" i="825"/>
  <c r="AE29" i="825"/>
  <c r="AE28" i="825"/>
  <c r="AE27" i="825"/>
  <c r="AE26" i="825"/>
  <c r="AE25" i="825"/>
  <c r="AE24" i="825"/>
  <c r="AE23" i="825"/>
  <c r="AE22" i="825"/>
  <c r="AE21" i="825"/>
  <c r="AE20" i="825"/>
  <c r="AE19" i="825"/>
  <c r="AE18" i="825"/>
  <c r="AE17" i="825"/>
  <c r="AE16" i="825"/>
  <c r="AE15" i="825"/>
  <c r="AE14" i="825"/>
  <c r="AE13" i="825"/>
  <c r="AE12" i="825"/>
  <c r="AE11" i="825"/>
  <c r="AE10" i="825"/>
  <c r="AE9" i="825"/>
  <c r="AE8" i="825"/>
  <c r="AE7" i="825"/>
  <c r="AE6" i="825"/>
  <c r="AE5" i="825"/>
  <c r="AE4" i="825"/>
  <c r="AE3" i="825"/>
  <c r="AE2" i="825"/>
  <c r="AD47" i="825"/>
  <c r="AD46" i="825"/>
  <c r="AD45" i="825"/>
  <c r="AD44" i="825"/>
  <c r="AD43" i="825"/>
  <c r="AD42" i="825"/>
  <c r="AD41" i="825"/>
  <c r="AD40" i="825"/>
  <c r="AD39" i="825"/>
  <c r="AD38" i="825"/>
  <c r="AD37" i="825"/>
  <c r="AD36" i="825"/>
  <c r="AD35" i="825"/>
  <c r="AD34" i="825"/>
  <c r="AD33" i="825"/>
  <c r="AD32" i="825"/>
  <c r="AD31" i="825"/>
  <c r="AD30" i="825"/>
  <c r="AD29" i="825"/>
  <c r="AD28" i="825"/>
  <c r="AD27" i="825"/>
  <c r="AD26" i="825"/>
  <c r="AD25" i="825"/>
  <c r="AD24" i="825"/>
  <c r="AD23" i="825"/>
  <c r="AD22" i="825"/>
  <c r="AD21" i="825"/>
  <c r="AD20" i="825"/>
  <c r="AD19" i="825"/>
  <c r="AD18" i="825"/>
  <c r="AD17" i="825"/>
  <c r="AD16" i="825"/>
  <c r="AD15" i="825"/>
  <c r="AD14" i="825"/>
  <c r="AD13" i="825"/>
  <c r="AD12" i="825"/>
  <c r="AD11" i="825"/>
  <c r="AD10" i="825"/>
  <c r="AD9" i="825"/>
  <c r="AD8" i="825"/>
  <c r="AD7" i="825"/>
  <c r="AD6" i="825"/>
  <c r="AD5" i="825"/>
  <c r="AD4" i="825"/>
  <c r="AD3" i="825"/>
  <c r="AD2" i="825"/>
  <c r="AC47" i="825"/>
  <c r="AC46" i="825"/>
  <c r="AC45" i="825"/>
  <c r="AC44" i="825"/>
  <c r="AC43" i="825"/>
  <c r="AC42" i="825"/>
  <c r="AC41" i="825"/>
  <c r="AC40" i="825"/>
  <c r="AC39" i="825"/>
  <c r="AC38" i="825"/>
  <c r="AC37" i="825"/>
  <c r="AC36" i="825"/>
  <c r="AC35" i="825"/>
  <c r="AC34" i="825"/>
  <c r="AC33" i="825"/>
  <c r="AC32" i="825"/>
  <c r="AC31" i="825"/>
  <c r="AC30" i="825"/>
  <c r="AC29" i="825"/>
  <c r="AC28" i="825"/>
  <c r="AC27" i="825"/>
  <c r="AC26" i="825"/>
  <c r="AC25" i="825"/>
  <c r="AC24" i="825"/>
  <c r="AC23" i="825"/>
  <c r="AC22" i="825"/>
  <c r="AC21" i="825"/>
  <c r="AC20" i="825"/>
  <c r="AC19" i="825"/>
  <c r="AC18" i="825"/>
  <c r="AC17" i="825"/>
  <c r="AC16" i="825"/>
  <c r="AC15" i="825"/>
  <c r="AC14" i="825"/>
  <c r="AC13" i="825"/>
  <c r="AC12" i="825"/>
  <c r="AC11" i="825"/>
  <c r="AC10" i="825"/>
  <c r="AC9" i="825"/>
  <c r="AC8" i="825"/>
  <c r="AC7" i="825"/>
  <c r="AC6" i="825"/>
  <c r="AC5" i="825"/>
  <c r="AC4" i="825"/>
  <c r="AC3" i="825"/>
  <c r="AC2" i="825"/>
  <c r="Z47" i="825"/>
  <c r="Z46" i="825"/>
  <c r="Z45" i="825"/>
  <c r="Z44" i="825"/>
  <c r="Z43" i="825"/>
  <c r="Z42" i="825"/>
  <c r="Z41" i="825"/>
  <c r="Z40" i="825"/>
  <c r="Z39" i="825"/>
  <c r="Z38" i="825"/>
  <c r="Z37" i="825"/>
  <c r="Z36" i="825"/>
  <c r="Z35" i="825"/>
  <c r="Z34" i="825"/>
  <c r="Z33" i="825"/>
  <c r="Z32" i="825"/>
  <c r="Z31" i="825"/>
  <c r="Z30" i="825"/>
  <c r="Z29" i="825"/>
  <c r="Z28" i="825"/>
  <c r="Z27" i="825"/>
  <c r="Z26" i="825"/>
  <c r="Z25" i="825"/>
  <c r="Z24" i="825"/>
  <c r="Z23" i="825"/>
  <c r="Z22" i="825"/>
  <c r="Z21" i="825"/>
  <c r="Z20" i="825"/>
  <c r="Z19" i="825"/>
  <c r="Z18" i="825"/>
  <c r="Z17" i="825"/>
  <c r="Z16" i="825"/>
  <c r="Z15" i="825"/>
  <c r="Z14" i="825"/>
  <c r="Z13" i="825"/>
  <c r="Z12" i="825"/>
  <c r="Z11" i="825"/>
  <c r="Z10" i="825"/>
  <c r="Z9" i="825"/>
  <c r="Z8" i="825"/>
  <c r="Z7" i="825"/>
  <c r="Z6" i="825"/>
  <c r="Z5" i="825"/>
  <c r="Z4" i="825"/>
  <c r="Z3" i="825"/>
  <c r="Z2" i="825"/>
  <c r="W46" i="825"/>
  <c r="W44" i="825"/>
  <c r="W43" i="825"/>
  <c r="W40" i="825"/>
  <c r="W38" i="825"/>
  <c r="T47" i="825"/>
  <c r="T46" i="825"/>
  <c r="T45" i="825"/>
  <c r="T44" i="825"/>
  <c r="T43" i="825"/>
  <c r="T42" i="825"/>
  <c r="T41" i="825"/>
  <c r="T40" i="825"/>
  <c r="T39" i="825"/>
  <c r="T38" i="825"/>
  <c r="T37" i="825"/>
  <c r="T36" i="825"/>
  <c r="T35" i="825"/>
  <c r="T34" i="825"/>
  <c r="Y34" i="825" s="1"/>
  <c r="T33" i="825"/>
  <c r="Y33" i="825" s="1"/>
  <c r="T32" i="825"/>
  <c r="Y32" i="825" s="1"/>
  <c r="Y47" i="825"/>
  <c r="Y46" i="825"/>
  <c r="Y45" i="825"/>
  <c r="Y44" i="825"/>
  <c r="Y43" i="825"/>
  <c r="Y42" i="825"/>
  <c r="Y41" i="825"/>
  <c r="Y40" i="825"/>
  <c r="Y39" i="825"/>
  <c r="Y38" i="825"/>
  <c r="Y37" i="825"/>
  <c r="Y36" i="825"/>
  <c r="Y35" i="825"/>
  <c r="W34" i="825"/>
  <c r="W33" i="825"/>
  <c r="W32" i="825"/>
  <c r="W31" i="825"/>
  <c r="W30" i="825"/>
  <c r="W29" i="825"/>
  <c r="W28" i="825"/>
  <c r="W26" i="825"/>
  <c r="W25" i="825"/>
  <c r="W23" i="825"/>
  <c r="W21" i="825"/>
  <c r="W20" i="825"/>
  <c r="W19" i="825"/>
  <c r="W18" i="825"/>
  <c r="W17" i="825"/>
  <c r="W16" i="825"/>
  <c r="T31" i="825"/>
  <c r="Y31" i="825" s="1"/>
  <c r="T30" i="825"/>
  <c r="Y30" i="825" s="1"/>
  <c r="T29" i="825"/>
  <c r="Y29" i="825" s="1"/>
  <c r="T28" i="825"/>
  <c r="Y28" i="825" s="1"/>
  <c r="T27" i="825"/>
  <c r="Y27" i="825" s="1"/>
  <c r="T26" i="825"/>
  <c r="Y26" i="825" s="1"/>
  <c r="T25" i="825"/>
  <c r="Y25" i="825" s="1"/>
  <c r="T24" i="825"/>
  <c r="Y24" i="825" s="1"/>
  <c r="T23" i="825"/>
  <c r="Y23" i="825" s="1"/>
  <c r="T22" i="825"/>
  <c r="Y22" i="825" s="1"/>
  <c r="T21" i="825"/>
  <c r="T20" i="825"/>
  <c r="T19" i="825"/>
  <c r="T18" i="825"/>
  <c r="T17" i="825"/>
  <c r="T16" i="825"/>
  <c r="T15" i="825"/>
  <c r="T14" i="825"/>
  <c r="T13" i="825"/>
  <c r="T12" i="825"/>
  <c r="T11" i="825"/>
  <c r="I336" i="1" l="1"/>
  <c r="W5" i="825"/>
  <c r="Y21" i="825"/>
  <c r="Y20" i="825"/>
  <c r="Y19" i="825"/>
  <c r="Y17" i="825"/>
  <c r="Y16" i="825"/>
  <c r="Y15" i="825"/>
  <c r="Y13" i="825"/>
  <c r="Y12" i="825"/>
  <c r="Y11" i="825"/>
  <c r="T10" i="825"/>
  <c r="Y10" i="825" s="1"/>
  <c r="T9" i="825"/>
  <c r="Y9" i="825" s="1"/>
  <c r="T8" i="825"/>
  <c r="Y8" i="825" s="1"/>
  <c r="T7" i="825"/>
  <c r="Y7" i="825" s="1"/>
  <c r="T6" i="825"/>
  <c r="Y6" i="825" s="1"/>
  <c r="T5" i="825"/>
  <c r="Y5" i="825" s="1"/>
  <c r="Y18" i="825"/>
  <c r="W15" i="825"/>
  <c r="Y14" i="825"/>
  <c r="W12" i="825"/>
  <c r="W11" i="825"/>
  <c r="W10" i="825"/>
  <c r="W9" i="825"/>
  <c r="W8" i="825"/>
  <c r="W7" i="825"/>
  <c r="W6" i="825"/>
  <c r="T4" i="825"/>
  <c r="Y4" i="825" s="1"/>
  <c r="T3" i="825"/>
  <c r="Y3" i="825" s="1"/>
  <c r="T2" i="825"/>
  <c r="Y2" i="825" s="1"/>
  <c r="T23" i="823" l="1"/>
  <c r="T24" i="823"/>
  <c r="T25" i="823"/>
  <c r="T26" i="823"/>
  <c r="Y26" i="823" s="1"/>
  <c r="T27" i="823"/>
  <c r="Y27" i="823" s="1"/>
  <c r="T28" i="823"/>
  <c r="Y28" i="823" s="1"/>
  <c r="T29" i="823"/>
  <c r="T30" i="823"/>
  <c r="Y30" i="823" s="1"/>
  <c r="T31" i="823"/>
  <c r="Y31" i="823" s="1"/>
  <c r="T32" i="823"/>
  <c r="Y32" i="823" s="1"/>
  <c r="T33" i="823"/>
  <c r="T34" i="823"/>
  <c r="Y34" i="823" s="1"/>
  <c r="T35" i="823"/>
  <c r="Y35" i="823" s="1"/>
  <c r="T36" i="823"/>
  <c r="Y36" i="823" s="1"/>
  <c r="T37" i="823"/>
  <c r="T38" i="823"/>
  <c r="Y38" i="823" s="1"/>
  <c r="T39" i="823"/>
  <c r="Y39" i="823" s="1"/>
  <c r="T40" i="823"/>
  <c r="Y40" i="823" s="1"/>
  <c r="T41" i="823"/>
  <c r="T42" i="823"/>
  <c r="Y42" i="823" s="1"/>
  <c r="T43" i="823"/>
  <c r="Y43" i="823" s="1"/>
  <c r="T44" i="823"/>
  <c r="Y44" i="823" s="1"/>
  <c r="T45" i="823"/>
  <c r="Y45" i="823" s="1"/>
  <c r="T46" i="823"/>
  <c r="Y46" i="823" s="1"/>
  <c r="T47" i="823"/>
  <c r="Y47" i="823" s="1"/>
  <c r="T48" i="823"/>
  <c r="Y48" i="823" s="1"/>
  <c r="T49" i="823"/>
  <c r="Y49" i="823" s="1"/>
  <c r="T50" i="823"/>
  <c r="T51" i="823"/>
  <c r="Y51" i="823" s="1"/>
  <c r="T52" i="823"/>
  <c r="Y52" i="823" s="1"/>
  <c r="T53" i="823"/>
  <c r="Y53" i="823" s="1"/>
  <c r="T54" i="823"/>
  <c r="Y54" i="823" s="1"/>
  <c r="T55" i="823"/>
  <c r="Y55" i="823" s="1"/>
  <c r="Z55" i="823"/>
  <c r="Z54" i="823"/>
  <c r="Z53" i="823"/>
  <c r="Z52" i="823"/>
  <c r="Z46" i="823"/>
  <c r="W55" i="823"/>
  <c r="W54" i="823"/>
  <c r="W53" i="823"/>
  <c r="W52" i="823"/>
  <c r="W46" i="823"/>
  <c r="W40" i="823"/>
  <c r="W23" i="823"/>
  <c r="AB23" i="823" s="1"/>
  <c r="W22" i="823"/>
  <c r="W21" i="823"/>
  <c r="W8" i="823"/>
  <c r="W9" i="823"/>
  <c r="W10" i="823"/>
  <c r="W11" i="823"/>
  <c r="Y50" i="823"/>
  <c r="Z42" i="823"/>
  <c r="Z41" i="823"/>
  <c r="Z40" i="823"/>
  <c r="Z39" i="823"/>
  <c r="Z38" i="823"/>
  <c r="Z37" i="823"/>
  <c r="Z36" i="823"/>
  <c r="Z35" i="823"/>
  <c r="Z34" i="823"/>
  <c r="Z33" i="823"/>
  <c r="Z32" i="823"/>
  <c r="Z31" i="823"/>
  <c r="Z30" i="823"/>
  <c r="Z29" i="823"/>
  <c r="Z26" i="823"/>
  <c r="Z25" i="823"/>
  <c r="Z20" i="823"/>
  <c r="Z21" i="823"/>
  <c r="Z22" i="823"/>
  <c r="Z23" i="823"/>
  <c r="Z19" i="823"/>
  <c r="W3" i="823"/>
  <c r="W4" i="823"/>
  <c r="W5" i="823"/>
  <c r="W2" i="823"/>
  <c r="W42" i="823"/>
  <c r="W41" i="823"/>
  <c r="W39" i="823"/>
  <c r="W38" i="823"/>
  <c r="W37" i="823"/>
  <c r="W36" i="823"/>
  <c r="W35" i="823"/>
  <c r="W34" i="823"/>
  <c r="W33" i="823"/>
  <c r="W32" i="823"/>
  <c r="W31" i="823"/>
  <c r="W30" i="823"/>
  <c r="W29" i="823"/>
  <c r="W26" i="823"/>
  <c r="W25" i="823"/>
  <c r="W20" i="823"/>
  <c r="W19" i="823"/>
  <c r="T9" i="823"/>
  <c r="T10" i="823"/>
  <c r="T11" i="823"/>
  <c r="T12" i="823"/>
  <c r="T13" i="823"/>
  <c r="T14" i="823"/>
  <c r="T15" i="823"/>
  <c r="T16" i="823"/>
  <c r="T17" i="823"/>
  <c r="T18" i="823"/>
  <c r="T19" i="823"/>
  <c r="Y19" i="823" s="1"/>
  <c r="T20" i="823"/>
  <c r="Y20" i="823" s="1"/>
  <c r="T21" i="823"/>
  <c r="Y21" i="823" s="1"/>
  <c r="T22" i="823"/>
  <c r="Y22" i="823" s="1"/>
  <c r="Y23" i="823"/>
  <c r="Y24" i="823"/>
  <c r="Y25" i="823"/>
  <c r="Y29" i="823"/>
  <c r="Y33" i="823"/>
  <c r="Y37" i="823"/>
  <c r="Y41" i="823"/>
  <c r="Z14" i="823" l="1"/>
  <c r="Z13" i="823"/>
  <c r="Z12" i="823"/>
  <c r="Z11" i="823"/>
  <c r="Z10" i="823"/>
  <c r="Z9" i="823"/>
  <c r="Z8" i="823"/>
  <c r="Z7" i="823"/>
  <c r="Z6" i="823"/>
  <c r="Z5" i="823"/>
  <c r="Z4" i="823"/>
  <c r="Z3" i="823"/>
  <c r="Z2" i="823"/>
  <c r="W6" i="823"/>
  <c r="Y14" i="823"/>
  <c r="Y13" i="823"/>
  <c r="Y12" i="823"/>
  <c r="Y11" i="823"/>
  <c r="Y10" i="823"/>
  <c r="Y9" i="823"/>
  <c r="T8" i="823"/>
  <c r="Y8" i="823" s="1"/>
  <c r="T7" i="823"/>
  <c r="Y7" i="823" s="1"/>
  <c r="T6" i="823"/>
  <c r="Y6" i="823" s="1"/>
  <c r="T5" i="823"/>
  <c r="Y5" i="823" s="1"/>
  <c r="T4" i="823"/>
  <c r="Y4" i="823" s="1"/>
  <c r="T3" i="823"/>
  <c r="Y3" i="823" s="1"/>
  <c r="T2" i="823"/>
  <c r="Y2" i="823" s="1"/>
  <c r="I39" i="1" l="1"/>
  <c r="I38" i="1"/>
  <c r="T29" i="818"/>
  <c r="T30" i="818"/>
  <c r="T31" i="818"/>
  <c r="T32" i="818"/>
  <c r="T33" i="818"/>
  <c r="T34" i="818"/>
  <c r="T35" i="818"/>
  <c r="T36" i="818"/>
  <c r="T37" i="818"/>
  <c r="T38" i="818"/>
  <c r="T39" i="818"/>
  <c r="T40" i="818"/>
  <c r="T41" i="818"/>
  <c r="T42" i="818"/>
  <c r="T43" i="818"/>
  <c r="I40" i="1"/>
  <c r="T3" i="818"/>
  <c r="T4" i="818"/>
  <c r="T5" i="818"/>
  <c r="T6" i="818"/>
  <c r="T7" i="818"/>
  <c r="T8" i="818"/>
  <c r="T9" i="818"/>
  <c r="T10" i="818"/>
  <c r="T11" i="818"/>
  <c r="T12" i="818"/>
  <c r="T13" i="818"/>
  <c r="T14" i="818"/>
  <c r="T15" i="818"/>
  <c r="T16" i="818"/>
  <c r="T17" i="818"/>
  <c r="T18" i="818"/>
  <c r="T19" i="818"/>
  <c r="T20" i="818"/>
  <c r="T21" i="818"/>
  <c r="T22" i="818"/>
  <c r="T23" i="818"/>
  <c r="T24" i="818"/>
  <c r="T25" i="818"/>
  <c r="T26" i="818"/>
  <c r="T27" i="818"/>
  <c r="T28" i="818"/>
  <c r="T2" i="818" l="1"/>
  <c r="Y43" i="817" l="1"/>
  <c r="Y42" i="817"/>
  <c r="Y41" i="817"/>
  <c r="Y40" i="817"/>
  <c r="Y39" i="817"/>
  <c r="Y38" i="817"/>
  <c r="Y37" i="817"/>
  <c r="Y36" i="817"/>
  <c r="Y35" i="817"/>
  <c r="Y34" i="817"/>
  <c r="AE9" i="817" l="1"/>
  <c r="AC9" i="817" s="1"/>
  <c r="AE8" i="817"/>
  <c r="AC8" i="817" s="1"/>
  <c r="AE7" i="817"/>
  <c r="AC7" i="817" s="1"/>
  <c r="AE6" i="817"/>
  <c r="AC6" i="817" s="1"/>
  <c r="AE5" i="817"/>
  <c r="AC5" i="817" s="1"/>
  <c r="AE4" i="817"/>
  <c r="AC4" i="817" s="1"/>
  <c r="AE27" i="817"/>
  <c r="AC27" i="817" s="1"/>
  <c r="AE21" i="817"/>
  <c r="AC21" i="817" s="1"/>
  <c r="AE20" i="817"/>
  <c r="AC20" i="817" s="1"/>
  <c r="AE19" i="817"/>
  <c r="AC19" i="817" s="1"/>
  <c r="AE18" i="817"/>
  <c r="AC18" i="817" s="1"/>
  <c r="AE43" i="817"/>
  <c r="AC43" i="817" s="1"/>
  <c r="AE42" i="817"/>
  <c r="AC42" i="817" s="1"/>
  <c r="W27" i="817"/>
  <c r="AB27" i="817" s="1"/>
  <c r="W21" i="817"/>
  <c r="AB21" i="817" s="1"/>
  <c r="W20" i="817"/>
  <c r="AB20" i="817" s="1"/>
  <c r="W19" i="817"/>
  <c r="AB19" i="817" s="1"/>
  <c r="W18" i="817"/>
  <c r="AB18" i="817" s="1"/>
  <c r="W9" i="817"/>
  <c r="AB9" i="817" s="1"/>
  <c r="W8" i="817"/>
  <c r="AB8" i="817" s="1"/>
  <c r="W7" i="817"/>
  <c r="AB7" i="817" s="1"/>
  <c r="W6" i="817"/>
  <c r="AB6" i="817" s="1"/>
  <c r="W5" i="817"/>
  <c r="AB5" i="817" s="1"/>
  <c r="W4" i="817"/>
  <c r="AB4" i="817" s="1"/>
  <c r="W43" i="817"/>
  <c r="AB43" i="817" s="1"/>
  <c r="W42" i="817"/>
  <c r="AB42" i="817" s="1"/>
  <c r="T3" i="817"/>
  <c r="Y3" i="817" s="1"/>
  <c r="T4" i="817"/>
  <c r="Y4" i="817" s="1"/>
  <c r="T5" i="817"/>
  <c r="Y5" i="817" s="1"/>
  <c r="T6" i="817"/>
  <c r="Y6" i="817" s="1"/>
  <c r="T7" i="817"/>
  <c r="Y7" i="817" s="1"/>
  <c r="T8" i="817"/>
  <c r="Y8" i="817" s="1"/>
  <c r="T9" i="817"/>
  <c r="Y9" i="817" s="1"/>
  <c r="T10" i="817"/>
  <c r="Y10" i="817" s="1"/>
  <c r="T11" i="817"/>
  <c r="Y11" i="817" s="1"/>
  <c r="T12" i="817"/>
  <c r="Y12" i="817" s="1"/>
  <c r="T13" i="817"/>
  <c r="Y13" i="817" s="1"/>
  <c r="T14" i="817"/>
  <c r="Y14" i="817" s="1"/>
  <c r="T15" i="817"/>
  <c r="Y15" i="817" s="1"/>
  <c r="T16" i="817"/>
  <c r="Y16" i="817" s="1"/>
  <c r="T17" i="817"/>
  <c r="Y17" i="817" s="1"/>
  <c r="T18" i="817"/>
  <c r="Y18" i="817" s="1"/>
  <c r="T19" i="817"/>
  <c r="Y19" i="817" s="1"/>
  <c r="T20" i="817"/>
  <c r="Y20" i="817" s="1"/>
  <c r="T21" i="817"/>
  <c r="Y21" i="817" s="1"/>
  <c r="T22" i="817"/>
  <c r="Y22" i="817" s="1"/>
  <c r="T23" i="817"/>
  <c r="Y23" i="817" s="1"/>
  <c r="T24" i="817"/>
  <c r="Y24" i="817" s="1"/>
  <c r="T25" i="817"/>
  <c r="Y25" i="817" s="1"/>
  <c r="T26" i="817"/>
  <c r="Y26" i="817" s="1"/>
  <c r="T27" i="817"/>
  <c r="Y27" i="817" s="1"/>
  <c r="T28" i="817"/>
  <c r="Y28" i="817" s="1"/>
  <c r="T29" i="817"/>
  <c r="Y29" i="817" s="1"/>
  <c r="T30" i="817"/>
  <c r="Y30" i="817" s="1"/>
  <c r="T31" i="817"/>
  <c r="Y31" i="817" s="1"/>
  <c r="T32" i="817"/>
  <c r="Y32" i="817" s="1"/>
  <c r="T33" i="817"/>
  <c r="Y33" i="817" s="1"/>
  <c r="T2" i="817"/>
  <c r="Y2" i="817" s="1"/>
  <c r="W26" i="811"/>
  <c r="W25" i="811"/>
  <c r="W21" i="811"/>
  <c r="AB21" i="811" s="1"/>
  <c r="W20" i="811"/>
  <c r="AB20" i="811" s="1"/>
  <c r="W23" i="811"/>
  <c r="AB23" i="811" s="1"/>
  <c r="W19" i="811"/>
  <c r="AB19" i="811" s="1"/>
  <c r="W18" i="811"/>
  <c r="AB18" i="811" s="1"/>
  <c r="W17" i="811"/>
  <c r="AB17" i="811" s="1"/>
  <c r="W16" i="811"/>
  <c r="AB16" i="811" s="1"/>
  <c r="W27" i="811"/>
  <c r="W24" i="811"/>
  <c r="W22" i="811"/>
  <c r="W10" i="811"/>
  <c r="AB10" i="811" s="1"/>
  <c r="W15" i="811"/>
  <c r="W2" i="811"/>
  <c r="AB2" i="811" s="1"/>
  <c r="W12" i="811"/>
  <c r="AB12" i="811" s="1"/>
  <c r="W14" i="811"/>
  <c r="AB14" i="811" s="1"/>
  <c r="W11" i="811"/>
  <c r="AB11" i="811" s="1"/>
  <c r="W13" i="811"/>
  <c r="AB13" i="811" s="1"/>
  <c r="AE21" i="811"/>
  <c r="AC21" i="811" s="1"/>
  <c r="AE20" i="811"/>
  <c r="AC20" i="811" s="1"/>
  <c r="AE19" i="811"/>
  <c r="AC19" i="811" s="1"/>
  <c r="AE18" i="811"/>
  <c r="AC18" i="811" s="1"/>
  <c r="AE23" i="811"/>
  <c r="AC23" i="811" s="1"/>
  <c r="AE14" i="811"/>
  <c r="AC14" i="811" s="1"/>
  <c r="AE13" i="811"/>
  <c r="AC13" i="811" s="1"/>
  <c r="T21" i="811"/>
  <c r="Y21" i="811" s="1"/>
  <c r="T20" i="811"/>
  <c r="Y20" i="811" s="1"/>
  <c r="T19" i="811"/>
  <c r="Y19" i="811" s="1"/>
  <c r="T18" i="811"/>
  <c r="Y18" i="811" s="1"/>
  <c r="T23" i="811"/>
  <c r="Y23" i="811" s="1"/>
  <c r="T14" i="811"/>
  <c r="Y14" i="811" s="1"/>
  <c r="T13" i="811"/>
  <c r="Y13" i="811" s="1"/>
  <c r="T9" i="811"/>
  <c r="Y9" i="811" s="1"/>
  <c r="T8" i="811"/>
  <c r="Y8" i="811" s="1"/>
  <c r="T7" i="811"/>
  <c r="Y7" i="811" s="1"/>
  <c r="T6" i="811"/>
  <c r="Y6" i="811" s="1"/>
  <c r="T5" i="811"/>
  <c r="Y5" i="811" s="1"/>
  <c r="T4" i="811"/>
  <c r="Y4" i="811" s="1"/>
  <c r="T26" i="811"/>
  <c r="Y26" i="811" s="1"/>
  <c r="T25" i="811"/>
  <c r="Y25" i="811" s="1"/>
  <c r="T27" i="811"/>
  <c r="Y27" i="811" s="1"/>
  <c r="T24" i="811"/>
  <c r="Y24" i="811" s="1"/>
  <c r="T22" i="811"/>
  <c r="T10" i="811"/>
  <c r="Y10" i="811" s="1"/>
  <c r="T15" i="811"/>
  <c r="Y15" i="811" s="1"/>
  <c r="T2" i="811"/>
  <c r="Y2" i="811" s="1"/>
  <c r="T12" i="811"/>
  <c r="Y12" i="811" s="1"/>
  <c r="T3" i="811"/>
  <c r="Y3" i="811" s="1"/>
  <c r="T17" i="811"/>
  <c r="Y17" i="811" s="1"/>
  <c r="T16" i="811"/>
  <c r="Y16" i="811" s="1"/>
  <c r="AE16" i="811"/>
  <c r="AC16" i="811" s="1"/>
  <c r="AE17" i="811"/>
  <c r="AC17" i="811" s="1"/>
  <c r="AB3" i="811"/>
  <c r="AE3" i="811"/>
  <c r="AE12" i="811"/>
  <c r="AE2" i="811"/>
  <c r="AC2" i="811" s="1"/>
  <c r="AE11" i="811"/>
  <c r="Z16" i="811"/>
  <c r="Z17" i="811"/>
  <c r="Z3" i="811"/>
  <c r="Z12" i="811"/>
  <c r="Z2" i="811"/>
  <c r="Z15" i="811"/>
  <c r="Z10" i="811"/>
  <c r="Z22" i="811"/>
  <c r="Z11" i="811"/>
  <c r="Y22" i="811"/>
  <c r="T11" i="811"/>
  <c r="AE62" i="809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AE10" i="811" l="1"/>
  <c r="AE15" i="811"/>
  <c r="AB22" i="811"/>
  <c r="AE22" i="811"/>
  <c r="AB15" i="811" l="1"/>
  <c r="AE77" i="809" l="1"/>
  <c r="AC77" i="809" s="1"/>
  <c r="AE76" i="809"/>
  <c r="AC76" i="809" s="1"/>
  <c r="AE75" i="809"/>
  <c r="AC75" i="809" s="1"/>
  <c r="AE74" i="809"/>
  <c r="AC74" i="809" s="1"/>
  <c r="AE73" i="809"/>
  <c r="AC73" i="809" s="1"/>
  <c r="I335" i="1"/>
  <c r="W17" i="809" l="1"/>
  <c r="AB17" i="809" s="1"/>
  <c r="T80" i="809"/>
  <c r="T79" i="809"/>
  <c r="W78" i="809"/>
  <c r="T78" i="809"/>
  <c r="T77" i="809"/>
  <c r="W76" i="809"/>
  <c r="AB76" i="809" s="1"/>
  <c r="T76" i="809"/>
  <c r="W75" i="809"/>
  <c r="AB75" i="809" s="1"/>
  <c r="T75" i="809"/>
  <c r="W74" i="809"/>
  <c r="AB74" i="809" s="1"/>
  <c r="T74" i="809"/>
  <c r="W73" i="809"/>
  <c r="AB73" i="809" s="1"/>
  <c r="T73" i="809"/>
  <c r="T72" i="809"/>
  <c r="T71" i="809"/>
  <c r="T70" i="809"/>
  <c r="T69" i="809"/>
  <c r="T68" i="809"/>
  <c r="T67" i="809"/>
  <c r="T66" i="809"/>
  <c r="T65" i="809"/>
  <c r="T64" i="809"/>
  <c r="T63" i="809"/>
  <c r="T62" i="809"/>
  <c r="W41" i="809"/>
  <c r="AB41" i="809" s="1"/>
  <c r="AB36" i="809"/>
  <c r="W28" i="809"/>
  <c r="AB28" i="809" s="1"/>
  <c r="W14" i="809"/>
  <c r="AB14" i="809" s="1"/>
  <c r="AE61" i="809"/>
  <c r="AC61" i="809" s="1"/>
  <c r="AE60" i="809"/>
  <c r="AC60" i="809" s="1"/>
  <c r="AE59" i="809"/>
  <c r="AC59" i="809" s="1"/>
  <c r="AE58" i="809"/>
  <c r="AC58" i="809" s="1"/>
  <c r="AE57" i="809"/>
  <c r="AC57" i="809" s="1"/>
  <c r="AE56" i="809"/>
  <c r="AC56" i="809" s="1"/>
  <c r="AE55" i="809"/>
  <c r="AC55" i="809" s="1"/>
  <c r="AE54" i="809"/>
  <c r="AC54" i="809" s="1"/>
  <c r="AE53" i="809"/>
  <c r="AC53" i="809" s="1"/>
  <c r="AE52" i="809"/>
  <c r="AC52" i="809" s="1"/>
  <c r="AE51" i="809"/>
  <c r="AC51" i="809" s="1"/>
  <c r="AE50" i="809"/>
  <c r="AC50" i="809" s="1"/>
  <c r="AE49" i="809"/>
  <c r="AE48" i="809"/>
  <c r="AC48" i="809" s="1"/>
  <c r="AE47" i="809"/>
  <c r="AC47" i="809" s="1"/>
  <c r="AE45" i="809"/>
  <c r="AC45" i="809" s="1"/>
  <c r="AE44" i="809"/>
  <c r="AC44" i="809" s="1"/>
  <c r="AE43" i="809"/>
  <c r="AC43" i="809" s="1"/>
  <c r="AE39" i="809"/>
  <c r="AC39" i="809" s="1"/>
  <c r="AE38" i="809"/>
  <c r="AC38" i="809" s="1"/>
  <c r="AE36" i="809"/>
  <c r="AC36" i="809" s="1"/>
  <c r="AE35" i="809"/>
  <c r="AC35" i="809" s="1"/>
  <c r="AE34" i="809"/>
  <c r="AC34" i="809" s="1"/>
  <c r="AE33" i="809"/>
  <c r="AC33" i="809" s="1"/>
  <c r="AE31" i="809"/>
  <c r="AC31" i="809" s="1"/>
  <c r="AE26" i="809"/>
  <c r="AC26" i="809" s="1"/>
  <c r="AE20" i="809"/>
  <c r="AC20" i="809" s="1"/>
  <c r="AE16" i="809"/>
  <c r="AC16" i="809" s="1"/>
  <c r="W61" i="809"/>
  <c r="AB61" i="809" s="1"/>
  <c r="W60" i="809"/>
  <c r="AB60" i="809" s="1"/>
  <c r="W59" i="809"/>
  <c r="AB59" i="809" s="1"/>
  <c r="W58" i="809"/>
  <c r="AB58" i="809" s="1"/>
  <c r="W57" i="809"/>
  <c r="AB57" i="809" s="1"/>
  <c r="W56" i="809"/>
  <c r="AB56" i="809" s="1"/>
  <c r="W55" i="809"/>
  <c r="AB55" i="809" s="1"/>
  <c r="W54" i="809"/>
  <c r="AB54" i="809" s="1"/>
  <c r="W53" i="809"/>
  <c r="AB53" i="809" s="1"/>
  <c r="W52" i="809"/>
  <c r="AB52" i="809" s="1"/>
  <c r="W51" i="809"/>
  <c r="AB51" i="809" s="1"/>
  <c r="W50" i="809"/>
  <c r="AB50" i="809" s="1"/>
  <c r="W49" i="809"/>
  <c r="AB49" i="809" s="1"/>
  <c r="W48" i="809"/>
  <c r="AB48" i="809" s="1"/>
  <c r="W47" i="809"/>
  <c r="AB47" i="809" s="1"/>
  <c r="W46" i="809"/>
  <c r="W45" i="809"/>
  <c r="AB45" i="809" s="1"/>
  <c r="W44" i="809"/>
  <c r="AB44" i="809" s="1"/>
  <c r="AB43" i="809"/>
  <c r="W42" i="809"/>
  <c r="W40" i="809"/>
  <c r="W39" i="809"/>
  <c r="AB39" i="809" s="1"/>
  <c r="W38" i="809"/>
  <c r="AB38" i="809" s="1"/>
  <c r="AB35" i="809"/>
  <c r="AB34" i="809"/>
  <c r="AB33" i="809"/>
  <c r="W32" i="809"/>
  <c r="W31" i="809"/>
  <c r="AB31" i="809" s="1"/>
  <c r="W29" i="809"/>
  <c r="W27" i="809"/>
  <c r="W26" i="809"/>
  <c r="AB26" i="809" s="1"/>
  <c r="W21" i="809"/>
  <c r="W20" i="809"/>
  <c r="AB20" i="809" s="1"/>
  <c r="W16" i="809"/>
  <c r="AB16" i="809" s="1"/>
  <c r="W15" i="809"/>
  <c r="W8" i="809"/>
  <c r="W7" i="809"/>
  <c r="W6" i="809"/>
  <c r="W5" i="809"/>
  <c r="W4" i="809"/>
  <c r="W3" i="809"/>
  <c r="W2" i="809"/>
  <c r="W19" i="809" l="1"/>
  <c r="AB19" i="809" s="1"/>
  <c r="AE19" i="809"/>
  <c r="AC19" i="809" s="1"/>
  <c r="AE18" i="809"/>
  <c r="AC18" i="809" s="1"/>
  <c r="W18" i="809"/>
  <c r="AB18" i="809" s="1"/>
  <c r="W77" i="809"/>
  <c r="AB77" i="809" s="1"/>
  <c r="AE28" i="809"/>
  <c r="AC28" i="809" s="1"/>
  <c r="AE41" i="809"/>
  <c r="AC41" i="809" s="1"/>
  <c r="AE17" i="809"/>
  <c r="AC17" i="809" s="1"/>
  <c r="AE14" i="809"/>
  <c r="AC14" i="809" s="1"/>
  <c r="AE37" i="809" l="1"/>
  <c r="AC37" i="809" s="1"/>
  <c r="W37" i="809"/>
  <c r="AB37" i="809" s="1"/>
  <c r="T4" i="809"/>
  <c r="T5" i="809"/>
  <c r="T6" i="809"/>
  <c r="T7" i="809"/>
  <c r="T8" i="809"/>
  <c r="T9" i="809"/>
  <c r="T10" i="809"/>
  <c r="T11" i="809"/>
  <c r="T12" i="809"/>
  <c r="T13" i="809"/>
  <c r="T14" i="809"/>
  <c r="T15" i="809"/>
  <c r="T16" i="809"/>
  <c r="T17" i="809"/>
  <c r="T18" i="809"/>
  <c r="T19" i="809"/>
  <c r="T20" i="809"/>
  <c r="T21" i="809"/>
  <c r="T22" i="809"/>
  <c r="T23" i="809"/>
  <c r="T24" i="809"/>
  <c r="T25" i="809"/>
  <c r="T26" i="809"/>
  <c r="T27" i="809"/>
  <c r="T28" i="809"/>
  <c r="T29" i="809"/>
  <c r="T30" i="809"/>
  <c r="T31" i="809"/>
  <c r="T32" i="809"/>
  <c r="T33" i="809"/>
  <c r="T34" i="809"/>
  <c r="T35" i="809"/>
  <c r="T36" i="809"/>
  <c r="T37" i="809"/>
  <c r="T38" i="809"/>
  <c r="T39" i="809"/>
  <c r="T40" i="809"/>
  <c r="T41" i="809"/>
  <c r="T42" i="809"/>
  <c r="T43" i="809"/>
  <c r="T44" i="809"/>
  <c r="T45" i="809"/>
  <c r="T46" i="809"/>
  <c r="T47" i="809"/>
  <c r="T48" i="809"/>
  <c r="T49" i="809"/>
  <c r="T50" i="809"/>
  <c r="T51" i="809"/>
  <c r="T52" i="809"/>
  <c r="T53" i="809"/>
  <c r="T54" i="809"/>
  <c r="T55" i="809"/>
  <c r="T56" i="809"/>
  <c r="T57" i="809"/>
  <c r="T58" i="809"/>
  <c r="T59" i="809"/>
  <c r="T60" i="809"/>
  <c r="T61" i="809"/>
  <c r="AE4" i="809"/>
  <c r="AC4" i="809" s="1"/>
  <c r="AB6" i="809"/>
  <c r="AB2" i="809"/>
  <c r="AB7" i="809"/>
  <c r="AE6" i="809"/>
  <c r="AC6" i="809" s="1"/>
  <c r="AB4" i="809"/>
  <c r="AB3" i="809"/>
  <c r="AE2" i="809"/>
  <c r="AC2" i="809" s="1"/>
  <c r="T3" i="809"/>
  <c r="T2" i="809"/>
  <c r="AE3" i="809" l="1"/>
  <c r="AC3" i="809" s="1"/>
  <c r="AE7" i="809"/>
  <c r="AC7" i="809" s="1"/>
  <c r="AE33" i="807"/>
  <c r="Y34" i="807"/>
  <c r="W34" i="807"/>
  <c r="Y33" i="807"/>
  <c r="W33" i="807"/>
  <c r="AB33" i="807" s="1"/>
  <c r="Y32" i="807"/>
  <c r="AE31" i="807"/>
  <c r="AC31" i="807" s="1"/>
  <c r="AE30" i="807"/>
  <c r="AC30" i="807" s="1"/>
  <c r="AE29" i="807"/>
  <c r="AC29" i="807" s="1"/>
  <c r="AE28" i="807"/>
  <c r="AC28" i="807" s="1"/>
  <c r="AE27" i="807"/>
  <c r="AC27" i="807" s="1"/>
  <c r="AE26" i="807"/>
  <c r="AC26" i="807" s="1"/>
  <c r="AE25" i="807"/>
  <c r="AC25" i="807" s="1"/>
  <c r="AE24" i="807"/>
  <c r="AC24" i="807" s="1"/>
  <c r="AE23" i="807"/>
  <c r="AC23" i="807" s="1"/>
  <c r="AE22" i="807"/>
  <c r="AC22" i="807" s="1"/>
  <c r="AE20" i="807"/>
  <c r="AC20" i="807" s="1"/>
  <c r="AE19" i="807"/>
  <c r="AC19" i="807" s="1"/>
  <c r="AE11" i="807"/>
  <c r="AC11" i="807" s="1"/>
  <c r="AE9" i="807"/>
  <c r="AC9" i="807" s="1"/>
  <c r="AE7" i="807"/>
  <c r="AC7" i="807" s="1"/>
  <c r="AE6" i="807"/>
  <c r="AC6" i="807" s="1"/>
  <c r="W31" i="807"/>
  <c r="AB31" i="807" s="1"/>
  <c r="T31" i="807"/>
  <c r="Y31" i="807" s="1"/>
  <c r="W30" i="807"/>
  <c r="AB30" i="807" s="1"/>
  <c r="T30" i="807"/>
  <c r="Y30" i="807" s="1"/>
  <c r="W29" i="807"/>
  <c r="AB29" i="807" s="1"/>
  <c r="T29" i="807"/>
  <c r="Y29" i="807" s="1"/>
  <c r="W28" i="807"/>
  <c r="AB28" i="807" s="1"/>
  <c r="T28" i="807"/>
  <c r="Y28" i="807" s="1"/>
  <c r="W27" i="807"/>
  <c r="AB27" i="807" s="1"/>
  <c r="T27" i="807"/>
  <c r="Y27" i="807" s="1"/>
  <c r="W26" i="807"/>
  <c r="AB26" i="807" s="1"/>
  <c r="T26" i="807"/>
  <c r="Y26" i="807" s="1"/>
  <c r="W25" i="807"/>
  <c r="AB25" i="807" s="1"/>
  <c r="T25" i="807"/>
  <c r="Y25" i="807" s="1"/>
  <c r="W24" i="807"/>
  <c r="AB24" i="807" s="1"/>
  <c r="T24" i="807"/>
  <c r="Y24" i="807" s="1"/>
  <c r="W23" i="807"/>
  <c r="AB23" i="807" s="1"/>
  <c r="T23" i="807"/>
  <c r="Y23" i="807" s="1"/>
  <c r="W22" i="807"/>
  <c r="AB22" i="807" s="1"/>
  <c r="T22" i="807"/>
  <c r="Y22" i="807" s="1"/>
  <c r="W21" i="807"/>
  <c r="T21" i="807"/>
  <c r="Y21" i="807" s="1"/>
  <c r="W20" i="807"/>
  <c r="AB20" i="807" s="1"/>
  <c r="T20" i="807"/>
  <c r="Y20" i="807" s="1"/>
  <c r="W19" i="807"/>
  <c r="AB19" i="807" s="1"/>
  <c r="T19" i="807"/>
  <c r="Y19" i="807" s="1"/>
  <c r="T18" i="807"/>
  <c r="Y18" i="807" s="1"/>
  <c r="T17" i="807"/>
  <c r="Y17" i="807" s="1"/>
  <c r="T16" i="807"/>
  <c r="Y16" i="807" s="1"/>
  <c r="T15" i="807"/>
  <c r="Y15" i="807" s="1"/>
  <c r="T14" i="807"/>
  <c r="Y14" i="807" s="1"/>
  <c r="T13" i="807"/>
  <c r="Y13" i="807" s="1"/>
  <c r="W12" i="807"/>
  <c r="T12" i="807"/>
  <c r="Y12" i="807" s="1"/>
  <c r="W11" i="807"/>
  <c r="AB11" i="807" s="1"/>
  <c r="T11" i="807"/>
  <c r="Y11" i="807" s="1"/>
  <c r="W10" i="807"/>
  <c r="T10" i="807"/>
  <c r="Y10" i="807" s="1"/>
  <c r="W9" i="807"/>
  <c r="AB9" i="807" s="1"/>
  <c r="T9" i="807"/>
  <c r="Y9" i="807" s="1"/>
  <c r="W8" i="807"/>
  <c r="T8" i="807"/>
  <c r="Y8" i="807" s="1"/>
  <c r="W7" i="807"/>
  <c r="AB7" i="807" s="1"/>
  <c r="T7" i="807"/>
  <c r="Y7" i="807" s="1"/>
  <c r="W6" i="807"/>
  <c r="AB6" i="807" s="1"/>
  <c r="T6" i="807"/>
  <c r="Y6" i="807" s="1"/>
  <c r="AE4" i="807" l="1"/>
  <c r="AC4" i="807" s="1"/>
  <c r="AE2" i="807"/>
  <c r="AC2" i="807" s="1"/>
  <c r="T5" i="807"/>
  <c r="Y5" i="807" s="1"/>
  <c r="I334" i="1" l="1"/>
  <c r="W4" i="807"/>
  <c r="AB4" i="807" s="1"/>
  <c r="W2" i="807"/>
  <c r="AB2" i="807" s="1"/>
  <c r="T4" i="807"/>
  <c r="Y4" i="807" s="1"/>
  <c r="T2" i="807"/>
  <c r="Y2" i="807" s="1"/>
  <c r="T3" i="807"/>
  <c r="Y3" i="807" s="1"/>
  <c r="T2" i="804"/>
  <c r="T3" i="804"/>
  <c r="T4" i="804"/>
  <c r="T5" i="804"/>
  <c r="T6" i="804"/>
  <c r="AE31" i="804"/>
  <c r="AE27" i="804"/>
  <c r="AE23" i="804"/>
  <c r="AE21" i="804"/>
  <c r="AE19" i="804"/>
  <c r="AE17" i="804"/>
  <c r="AE13" i="804"/>
  <c r="AE9" i="804"/>
  <c r="AE7" i="804"/>
  <c r="AD31" i="804"/>
  <c r="AD30" i="804"/>
  <c r="AD28" i="804"/>
  <c r="AD27" i="804"/>
  <c r="AD26" i="804"/>
  <c r="AD25" i="804"/>
  <c r="AD24" i="804"/>
  <c r="AD23" i="804"/>
  <c r="AD22" i="804"/>
  <c r="AD21" i="804"/>
  <c r="AD20" i="804"/>
  <c r="AD19" i="804"/>
  <c r="AD18" i="804"/>
  <c r="AD17" i="804"/>
  <c r="AD16" i="804"/>
  <c r="AD15" i="804"/>
  <c r="AD14" i="804"/>
  <c r="AD13" i="804"/>
  <c r="AD12" i="804"/>
  <c r="AD11" i="804"/>
  <c r="AD10" i="804"/>
  <c r="AD9" i="804"/>
  <c r="AD8" i="804"/>
  <c r="AD5" i="804"/>
  <c r="AD4" i="804"/>
  <c r="AD3" i="804"/>
  <c r="AD2" i="804"/>
  <c r="AC31" i="804"/>
  <c r="AC30" i="804"/>
  <c r="AC28" i="804"/>
  <c r="AC27" i="804"/>
  <c r="AC26" i="804"/>
  <c r="AC25" i="804"/>
  <c r="AC24" i="804"/>
  <c r="AC23" i="804"/>
  <c r="AC22" i="804"/>
  <c r="AC21" i="804"/>
  <c r="AC20" i="804"/>
  <c r="AC19" i="804"/>
  <c r="AC18" i="804"/>
  <c r="AC17" i="804"/>
  <c r="AC16" i="804"/>
  <c r="AC15" i="804"/>
  <c r="AC14" i="804"/>
  <c r="AC13" i="804"/>
  <c r="AC12" i="804"/>
  <c r="AC11" i="804"/>
  <c r="AC10" i="804"/>
  <c r="AC9" i="804"/>
  <c r="AC8" i="804"/>
  <c r="AC5" i="804"/>
  <c r="AC4" i="804"/>
  <c r="AC3" i="804"/>
  <c r="AC2" i="804"/>
  <c r="AB31" i="804"/>
  <c r="AB30" i="804"/>
  <c r="AB29" i="804"/>
  <c r="AB28" i="804"/>
  <c r="AB27" i="804"/>
  <c r="AB26" i="804"/>
  <c r="AB25" i="804"/>
  <c r="AB24" i="804"/>
  <c r="AB23" i="804"/>
  <c r="AB22" i="804"/>
  <c r="AB21" i="804"/>
  <c r="AB20" i="804"/>
  <c r="AB19" i="804"/>
  <c r="AB18" i="804"/>
  <c r="AB17" i="804"/>
  <c r="AB16" i="804"/>
  <c r="AB15" i="804"/>
  <c r="AB14" i="804"/>
  <c r="AB13" i="804"/>
  <c r="AB12" i="804"/>
  <c r="AB11" i="804"/>
  <c r="AB10" i="804"/>
  <c r="AB9" i="804"/>
  <c r="AB8" i="804"/>
  <c r="AB7" i="804"/>
  <c r="AB6" i="804"/>
  <c r="AB5" i="804"/>
  <c r="AB4" i="804"/>
  <c r="AB3" i="804"/>
  <c r="AB2" i="804"/>
  <c r="Z35" i="804"/>
  <c r="Z34" i="804"/>
  <c r="Z33" i="804"/>
  <c r="Z32" i="804"/>
  <c r="Z31" i="804"/>
  <c r="Z30" i="804"/>
  <c r="Z29" i="804"/>
  <c r="Z28" i="804"/>
  <c r="Z27" i="804"/>
  <c r="Z26" i="804"/>
  <c r="Z25" i="804"/>
  <c r="Z24" i="804"/>
  <c r="Z23" i="804"/>
  <c r="Z22" i="804"/>
  <c r="Z21" i="804"/>
  <c r="Z20" i="804"/>
  <c r="Z19" i="804"/>
  <c r="Z18" i="804"/>
  <c r="Z17" i="804"/>
  <c r="Z16" i="804"/>
  <c r="Z15" i="804"/>
  <c r="Z14" i="804"/>
  <c r="Z13" i="804"/>
  <c r="Z12" i="804"/>
  <c r="Z11" i="804"/>
  <c r="Z10" i="804"/>
  <c r="Z9" i="804"/>
  <c r="Z8" i="804"/>
  <c r="Z7" i="804"/>
  <c r="Z6" i="804"/>
  <c r="Z5" i="804"/>
  <c r="Z4" i="804"/>
  <c r="Z3" i="804"/>
  <c r="Z2" i="804"/>
  <c r="W12" i="804"/>
  <c r="W32" i="804"/>
  <c r="W26" i="804"/>
  <c r="W35" i="804"/>
  <c r="W34" i="804"/>
  <c r="W33" i="804"/>
  <c r="W31" i="804"/>
  <c r="W30" i="804"/>
  <c r="W29" i="804"/>
  <c r="W28" i="804"/>
  <c r="W27" i="804"/>
  <c r="W23" i="804"/>
  <c r="W22" i="804"/>
  <c r="W21" i="804"/>
  <c r="W20" i="804"/>
  <c r="W19" i="804"/>
  <c r="W18" i="804"/>
  <c r="W17" i="804"/>
  <c r="W16" i="804"/>
  <c r="T35" i="804"/>
  <c r="Y35" i="804" s="1"/>
  <c r="T34" i="804"/>
  <c r="T33" i="804"/>
  <c r="Y33" i="804" s="1"/>
  <c r="T32" i="804"/>
  <c r="Y32" i="804" s="1"/>
  <c r="T31" i="804"/>
  <c r="Y31" i="804" s="1"/>
  <c r="Y34" i="804"/>
  <c r="T30" i="804"/>
  <c r="Y30" i="804" s="1"/>
  <c r="T29" i="804"/>
  <c r="Y29" i="804" s="1"/>
  <c r="T28" i="804"/>
  <c r="Y28" i="804" s="1"/>
  <c r="T27" i="804"/>
  <c r="Y27" i="804" s="1"/>
  <c r="T26" i="804"/>
  <c r="Y26" i="804" s="1"/>
  <c r="T25" i="804"/>
  <c r="Y25" i="804" s="1"/>
  <c r="T24" i="804"/>
  <c r="Y24" i="804" s="1"/>
  <c r="T23" i="804"/>
  <c r="Y23" i="804" s="1"/>
  <c r="T22" i="804"/>
  <c r="Y22" i="804" s="1"/>
  <c r="T21" i="804"/>
  <c r="Y21" i="804" s="1"/>
  <c r="T20" i="804"/>
  <c r="Y20" i="804" s="1"/>
  <c r="T19" i="804"/>
  <c r="Y19" i="804" s="1"/>
  <c r="T18" i="804"/>
  <c r="Y18" i="804" s="1"/>
  <c r="T17" i="804"/>
  <c r="Y17" i="804" s="1"/>
  <c r="T16" i="804"/>
  <c r="Y16" i="804" s="1"/>
  <c r="T15" i="804"/>
  <c r="Y15" i="804" s="1"/>
  <c r="T14" i="804"/>
  <c r="Y14" i="804" s="1"/>
  <c r="T13" i="804"/>
  <c r="Y13" i="804" s="1"/>
  <c r="T12" i="804"/>
  <c r="Y12" i="804" s="1"/>
  <c r="T11" i="804"/>
  <c r="Y11" i="804" s="1"/>
  <c r="W10" i="804" l="1"/>
  <c r="T10" i="804"/>
  <c r="Y10" i="804" s="1"/>
  <c r="W9" i="804"/>
  <c r="T9" i="804"/>
  <c r="Y9" i="804" s="1"/>
  <c r="W8" i="804"/>
  <c r="T8" i="804"/>
  <c r="Y8" i="804" s="1"/>
  <c r="W7" i="804"/>
  <c r="T7" i="804"/>
  <c r="Y7" i="804" s="1"/>
  <c r="W6" i="804"/>
  <c r="Y6" i="804"/>
  <c r="W5" i="804"/>
  <c r="Y5" i="804"/>
  <c r="Y4" i="804"/>
  <c r="Y3" i="804"/>
  <c r="Y2" i="804"/>
  <c r="W41" i="803" l="1"/>
  <c r="W40" i="803"/>
  <c r="W39" i="803"/>
  <c r="W37" i="803"/>
  <c r="W36" i="803"/>
  <c r="W33" i="803"/>
  <c r="W25" i="803"/>
  <c r="W21" i="803"/>
  <c r="W20" i="803"/>
  <c r="W19" i="803"/>
  <c r="W15" i="803"/>
  <c r="W10" i="803"/>
  <c r="T41" i="803"/>
  <c r="T40" i="803"/>
  <c r="T39" i="803"/>
  <c r="T38" i="803"/>
  <c r="T37" i="803"/>
  <c r="T36" i="803"/>
  <c r="T35" i="803"/>
  <c r="T34" i="803"/>
  <c r="Y41" i="803"/>
  <c r="Y40" i="803"/>
  <c r="Y39" i="803"/>
  <c r="Y38" i="803"/>
  <c r="Y37" i="803"/>
  <c r="Y36" i="803"/>
  <c r="Y35" i="803"/>
  <c r="Y34" i="803"/>
  <c r="T33" i="803"/>
  <c r="T32" i="803"/>
  <c r="Y32" i="803" s="1"/>
  <c r="T31" i="803"/>
  <c r="Y31" i="803" s="1"/>
  <c r="T30" i="803"/>
  <c r="Y30" i="803" s="1"/>
  <c r="T29" i="803"/>
  <c r="T28" i="803"/>
  <c r="Y28" i="803" s="1"/>
  <c r="T27" i="803"/>
  <c r="T26" i="803"/>
  <c r="Y26" i="803" s="1"/>
  <c r="T25" i="803"/>
  <c r="T24" i="803"/>
  <c r="Y24" i="803" s="1"/>
  <c r="T23" i="803"/>
  <c r="T22" i="803"/>
  <c r="Y22" i="803" s="1"/>
  <c r="T21" i="803"/>
  <c r="T20" i="803"/>
  <c r="Y20" i="803" s="1"/>
  <c r="T19" i="803"/>
  <c r="T18" i="803"/>
  <c r="Y18" i="803" s="1"/>
  <c r="T17" i="803"/>
  <c r="T16" i="803"/>
  <c r="Y16" i="803" s="1"/>
  <c r="T15" i="803"/>
  <c r="T14" i="803"/>
  <c r="Y14" i="803" s="1"/>
  <c r="T13" i="803"/>
  <c r="T12" i="803"/>
  <c r="Y12" i="803" s="1"/>
  <c r="T11" i="803"/>
  <c r="T10" i="803"/>
  <c r="Y10" i="803" s="1"/>
  <c r="W32" i="803"/>
  <c r="W31" i="803"/>
  <c r="W30" i="803"/>
  <c r="W29" i="803"/>
  <c r="W28" i="803"/>
  <c r="W27" i="803"/>
  <c r="W26" i="803"/>
  <c r="W24" i="803"/>
  <c r="W23" i="803"/>
  <c r="W22" i="803"/>
  <c r="W14" i="803"/>
  <c r="W13" i="803"/>
  <c r="W12" i="803"/>
  <c r="W11" i="803"/>
  <c r="Y33" i="803"/>
  <c r="Y29" i="803"/>
  <c r="Y27" i="803"/>
  <c r="Y25" i="803"/>
  <c r="Y23" i="803"/>
  <c r="Y21" i="803"/>
  <c r="Y19" i="803"/>
  <c r="Y17" i="803"/>
  <c r="Y15" i="803"/>
  <c r="Y13" i="803"/>
  <c r="Y11" i="803"/>
  <c r="W9" i="803" l="1"/>
  <c r="T9" i="803"/>
  <c r="W8" i="803"/>
  <c r="T8" i="803"/>
  <c r="W7" i="803"/>
  <c r="T7" i="803"/>
  <c r="W6" i="803"/>
  <c r="T6" i="803"/>
  <c r="Y6" i="803" s="1"/>
  <c r="W5" i="803"/>
  <c r="T5" i="803"/>
  <c r="W4" i="803"/>
  <c r="T4" i="803"/>
  <c r="W3" i="803"/>
  <c r="T3" i="803"/>
  <c r="T2" i="803"/>
  <c r="W2" i="803"/>
  <c r="Y2" i="803" l="1"/>
  <c r="Y3" i="803"/>
  <c r="Y4" i="803"/>
  <c r="Y5" i="803"/>
  <c r="Y7" i="803"/>
  <c r="Y8" i="803"/>
  <c r="Y9" i="803"/>
  <c r="Z10" i="801"/>
  <c r="Z11" i="801"/>
  <c r="Z12" i="801"/>
  <c r="Z13" i="801"/>
  <c r="Z14" i="801"/>
  <c r="Z9" i="801"/>
  <c r="V13" i="801"/>
  <c r="W13" i="801" s="1"/>
  <c r="V14" i="801"/>
  <c r="W14" i="801" s="1"/>
  <c r="V12" i="801"/>
  <c r="AB14" i="801" l="1"/>
  <c r="W12" i="801"/>
  <c r="W6" i="801"/>
  <c r="AB6" i="801" s="1"/>
  <c r="V7" i="801"/>
  <c r="W7" i="801" s="1"/>
  <c r="V8" i="801"/>
  <c r="W8" i="801" s="1"/>
  <c r="V3" i="801"/>
  <c r="W3" i="801" s="1"/>
  <c r="V4" i="801"/>
  <c r="W4" i="801" s="1"/>
  <c r="V5" i="801"/>
  <c r="W5" i="801" s="1"/>
  <c r="AB9" i="801"/>
  <c r="AB10" i="801"/>
  <c r="AB11" i="801"/>
  <c r="AE12" i="801"/>
  <c r="AB13" i="801"/>
  <c r="AE13" i="801"/>
  <c r="AC14" i="801"/>
  <c r="AD14" i="801" s="1"/>
  <c r="AE14" i="801"/>
  <c r="T9" i="801"/>
  <c r="Y9" i="801" s="1"/>
  <c r="AE9" i="801"/>
  <c r="T10" i="801"/>
  <c r="Y10" i="801" s="1"/>
  <c r="AC10" i="801"/>
  <c r="AD10" i="801" s="1"/>
  <c r="T11" i="801"/>
  <c r="Y11" i="801" s="1"/>
  <c r="AE11" i="801"/>
  <c r="T12" i="801"/>
  <c r="Y12" i="801" s="1"/>
  <c r="T13" i="801"/>
  <c r="Y13" i="801" s="1"/>
  <c r="T14" i="801"/>
  <c r="AC6" i="801"/>
  <c r="AD6" i="801" s="1"/>
  <c r="AE6" i="801"/>
  <c r="V2" i="801"/>
  <c r="Z3" i="801"/>
  <c r="Z4" i="801"/>
  <c r="Z5" i="801"/>
  <c r="Z6" i="801"/>
  <c r="Z7" i="801"/>
  <c r="Z8" i="801"/>
  <c r="Z2" i="801"/>
  <c r="AC4" i="801" l="1"/>
  <c r="AD4" i="801" s="1"/>
  <c r="AE2" i="801"/>
  <c r="Y14" i="801"/>
  <c r="AB4" i="801"/>
  <c r="AB8" i="801"/>
  <c r="AB5" i="801"/>
  <c r="AB3" i="801"/>
  <c r="AB7" i="801"/>
  <c r="AB12" i="801"/>
  <c r="AC11" i="801"/>
  <c r="AD11" i="801" s="1"/>
  <c r="AE10" i="801"/>
  <c r="AC9" i="801"/>
  <c r="AD9" i="801" s="1"/>
  <c r="AE3" i="801"/>
  <c r="W2" i="801"/>
  <c r="AE7" i="801"/>
  <c r="AE8" i="801"/>
  <c r="AC7" i="801"/>
  <c r="AD7" i="801" s="1"/>
  <c r="AE5" i="801"/>
  <c r="AE4" i="801"/>
  <c r="AC5" i="801"/>
  <c r="AD5" i="801" s="1"/>
  <c r="AC3" i="801"/>
  <c r="AD3" i="801" s="1"/>
  <c r="AB2" i="801" l="1"/>
  <c r="T8" i="801"/>
  <c r="T7" i="801"/>
  <c r="T6" i="801"/>
  <c r="T5" i="801"/>
  <c r="T4" i="801"/>
  <c r="T3" i="801"/>
  <c r="Y3" i="801" s="1"/>
  <c r="Y8" i="801"/>
  <c r="Y7" i="801"/>
  <c r="Y6" i="801"/>
  <c r="Y5" i="801"/>
  <c r="Y4" i="801"/>
  <c r="T2" i="801"/>
  <c r="Y2" i="801" s="1"/>
  <c r="AD15" i="798" l="1"/>
  <c r="V33" i="798"/>
  <c r="W33" i="798" s="1"/>
  <c r="AA33" i="798" s="1"/>
  <c r="V17" i="798"/>
  <c r="W17" i="798" s="1"/>
  <c r="AA17" i="798" s="1"/>
  <c r="V14" i="798"/>
  <c r="AD14" i="798" s="1"/>
  <c r="W15" i="798"/>
  <c r="AA15" i="798" s="1"/>
  <c r="V13" i="798"/>
  <c r="AD13" i="798" s="1"/>
  <c r="I333" i="1"/>
  <c r="AD17" i="798" l="1"/>
  <c r="W14" i="798"/>
  <c r="AA14" i="798" s="1"/>
  <c r="AD33" i="798"/>
  <c r="T33" i="798" l="1"/>
  <c r="T32" i="798"/>
  <c r="T31" i="798"/>
  <c r="T30" i="798"/>
  <c r="Y33" i="798"/>
  <c r="Y32" i="798"/>
  <c r="Y31" i="798"/>
  <c r="Y30" i="798"/>
  <c r="AC29" i="798"/>
  <c r="AC28" i="798"/>
  <c r="AC27" i="798"/>
  <c r="AC26" i="798"/>
  <c r="AC25" i="798"/>
  <c r="AC24" i="798"/>
  <c r="AC23" i="798"/>
  <c r="AC22" i="798"/>
  <c r="AC21" i="798"/>
  <c r="AC20" i="798"/>
  <c r="AC19" i="798"/>
  <c r="AC18" i="798"/>
  <c r="AC16" i="798"/>
  <c r="AC12" i="798"/>
  <c r="AC11" i="798"/>
  <c r="AC10" i="798"/>
  <c r="AC9" i="798"/>
  <c r="AC8" i="798"/>
  <c r="AC7" i="798"/>
  <c r="AC6" i="798"/>
  <c r="AC5" i="798"/>
  <c r="AC3" i="798"/>
  <c r="AC2" i="798"/>
  <c r="AB29" i="798"/>
  <c r="AB28" i="798"/>
  <c r="AB27" i="798"/>
  <c r="AB26" i="798"/>
  <c r="AB25" i="798"/>
  <c r="AB24" i="798"/>
  <c r="AB23" i="798"/>
  <c r="AB22" i="798"/>
  <c r="AB21" i="798"/>
  <c r="AB20" i="798"/>
  <c r="AB19" i="798"/>
  <c r="AB18" i="798"/>
  <c r="AB16" i="798"/>
  <c r="AB12" i="798"/>
  <c r="AB11" i="798"/>
  <c r="AB10" i="798"/>
  <c r="AB9" i="798"/>
  <c r="AB8" i="798"/>
  <c r="AB7" i="798"/>
  <c r="AB6" i="798"/>
  <c r="AB5" i="798"/>
  <c r="AB3" i="798"/>
  <c r="AB2" i="798"/>
  <c r="AA29" i="798"/>
  <c r="AA28" i="798"/>
  <c r="AA27" i="798"/>
  <c r="AA26" i="798"/>
  <c r="AA25" i="798"/>
  <c r="AA24" i="798"/>
  <c r="AA23" i="798"/>
  <c r="AA22" i="798"/>
  <c r="AA21" i="798"/>
  <c r="AA20" i="798"/>
  <c r="AA19" i="798"/>
  <c r="AA18" i="798"/>
  <c r="AA16" i="798"/>
  <c r="AA12" i="798"/>
  <c r="AA11" i="798"/>
  <c r="AA10" i="798"/>
  <c r="AA9" i="798"/>
  <c r="AA8" i="798"/>
  <c r="AA7" i="798"/>
  <c r="AA6" i="798"/>
  <c r="AA5" i="798"/>
  <c r="AA4" i="798"/>
  <c r="AA3" i="798"/>
  <c r="AA2" i="798"/>
  <c r="W4" i="798"/>
  <c r="W29" i="798"/>
  <c r="W28" i="798"/>
  <c r="W27" i="798"/>
  <c r="W26" i="798"/>
  <c r="W25" i="798"/>
  <c r="W24" i="798"/>
  <c r="W23" i="798"/>
  <c r="W22" i="798"/>
  <c r="W21" i="798"/>
  <c r="W20" i="798"/>
  <c r="W19" i="798"/>
  <c r="W18" i="798"/>
  <c r="W16" i="798"/>
  <c r="W13" i="798"/>
  <c r="AA13" i="798" s="1"/>
  <c r="W12" i="798"/>
  <c r="W11" i="798"/>
  <c r="W10" i="798"/>
  <c r="W9" i="798"/>
  <c r="W8" i="798"/>
  <c r="W7" i="798"/>
  <c r="W6" i="798"/>
  <c r="W5" i="798"/>
  <c r="T29" i="798"/>
  <c r="Y29" i="798" s="1"/>
  <c r="T28" i="798"/>
  <c r="T27" i="798"/>
  <c r="Y27" i="798" s="1"/>
  <c r="T26" i="798"/>
  <c r="T25" i="798"/>
  <c r="Y25" i="798" s="1"/>
  <c r="T24" i="798"/>
  <c r="Y24" i="798" s="1"/>
  <c r="T23" i="798"/>
  <c r="Y23" i="798" s="1"/>
  <c r="T22" i="798"/>
  <c r="T21" i="798"/>
  <c r="T20" i="798"/>
  <c r="Y20" i="798" s="1"/>
  <c r="T19" i="798"/>
  <c r="T18" i="798"/>
  <c r="T17" i="798"/>
  <c r="T16" i="798"/>
  <c r="T15" i="798"/>
  <c r="Y15" i="798" s="1"/>
  <c r="T14" i="798"/>
  <c r="Y14" i="798" s="1"/>
  <c r="T13" i="798"/>
  <c r="Y13" i="798" s="1"/>
  <c r="T12" i="798"/>
  <c r="T11" i="798"/>
  <c r="Y11" i="798" s="1"/>
  <c r="T10" i="798"/>
  <c r="T9" i="798"/>
  <c r="Y9" i="798" s="1"/>
  <c r="T8" i="798"/>
  <c r="T7" i="798"/>
  <c r="Y7" i="798" s="1"/>
  <c r="T6" i="798"/>
  <c r="T5" i="798"/>
  <c r="T4" i="798"/>
  <c r="T3" i="798"/>
  <c r="Y3" i="798" s="1"/>
  <c r="T2" i="798"/>
  <c r="Y2" i="798" s="1"/>
  <c r="Y17" i="798" l="1"/>
  <c r="Y4" i="798"/>
  <c r="Y6" i="798"/>
  <c r="Y8" i="798"/>
  <c r="Y10" i="798"/>
  <c r="Y12" i="798"/>
  <c r="Y16" i="798"/>
  <c r="Y18" i="798"/>
  <c r="Y22" i="798"/>
  <c r="Y26" i="798"/>
  <c r="Y28" i="798"/>
  <c r="Y5" i="798"/>
  <c r="Y19" i="798"/>
  <c r="Y21" i="798"/>
  <c r="I332" i="1"/>
  <c r="AE37" i="797" l="1"/>
  <c r="W36" i="797"/>
  <c r="AB36" i="797" s="1"/>
  <c r="AE33" i="797"/>
  <c r="W32" i="797"/>
  <c r="AB32" i="797" s="1"/>
  <c r="AE27" i="797"/>
  <c r="W26" i="797"/>
  <c r="AB26" i="797" s="1"/>
  <c r="AE25" i="797"/>
  <c r="W24" i="797"/>
  <c r="AB24" i="797" s="1"/>
  <c r="AE21" i="797"/>
  <c r="W18" i="797"/>
  <c r="AB18" i="797" s="1"/>
  <c r="AE14" i="797"/>
  <c r="W13" i="797" l="1"/>
  <c r="AB13" i="797" s="1"/>
  <c r="AC13" i="797"/>
  <c r="AD13" i="797" s="1"/>
  <c r="AC18" i="797"/>
  <c r="AD18" i="797" s="1"/>
  <c r="AC24" i="797"/>
  <c r="AD24" i="797" s="1"/>
  <c r="AC26" i="797"/>
  <c r="AD26" i="797" s="1"/>
  <c r="AC32" i="797"/>
  <c r="AD32" i="797" s="1"/>
  <c r="AC36" i="797"/>
  <c r="AD36" i="797" s="1"/>
  <c r="AE13" i="797"/>
  <c r="AE18" i="797"/>
  <c r="AE24" i="797"/>
  <c r="AE26" i="797"/>
  <c r="AE32" i="797"/>
  <c r="AE36" i="797"/>
  <c r="W14" i="797"/>
  <c r="AB14" i="797" s="1"/>
  <c r="W21" i="797"/>
  <c r="AB21" i="797" s="1"/>
  <c r="W25" i="797"/>
  <c r="AB25" i="797" s="1"/>
  <c r="W27" i="797"/>
  <c r="AB27" i="797" s="1"/>
  <c r="W33" i="797"/>
  <c r="AB33" i="797" s="1"/>
  <c r="W37" i="797"/>
  <c r="AB37" i="797" s="1"/>
  <c r="AC14" i="797"/>
  <c r="AD14" i="797" s="1"/>
  <c r="AC21" i="797"/>
  <c r="AD21" i="797" s="1"/>
  <c r="AC25" i="797"/>
  <c r="AD25" i="797" s="1"/>
  <c r="AC27" i="797"/>
  <c r="AD27" i="797" s="1"/>
  <c r="AC33" i="797"/>
  <c r="AD33" i="797" s="1"/>
  <c r="AC37" i="797"/>
  <c r="AD37" i="797" s="1"/>
  <c r="T9" i="797" l="1"/>
  <c r="Y9" i="797" s="1"/>
  <c r="T10" i="797"/>
  <c r="Y10" i="797" s="1"/>
  <c r="T11" i="797"/>
  <c r="Y11" i="797" s="1"/>
  <c r="T12" i="797"/>
  <c r="Y12" i="797" s="1"/>
  <c r="T13" i="797"/>
  <c r="Y13" i="797" s="1"/>
  <c r="T14" i="797"/>
  <c r="Y14" i="797" s="1"/>
  <c r="T15" i="797"/>
  <c r="Y15" i="797" s="1"/>
  <c r="T16" i="797"/>
  <c r="Y16" i="797" s="1"/>
  <c r="T17" i="797"/>
  <c r="Y17" i="797" s="1"/>
  <c r="T18" i="797"/>
  <c r="Y18" i="797" s="1"/>
  <c r="T19" i="797"/>
  <c r="Y19" i="797" s="1"/>
  <c r="T20" i="797"/>
  <c r="Y20" i="797" s="1"/>
  <c r="T21" i="797"/>
  <c r="Y21" i="797" s="1"/>
  <c r="T22" i="797"/>
  <c r="Y22" i="797" s="1"/>
  <c r="T23" i="797"/>
  <c r="Y23" i="797" s="1"/>
  <c r="T24" i="797"/>
  <c r="Y24" i="797" s="1"/>
  <c r="T25" i="797"/>
  <c r="Y25" i="797" s="1"/>
  <c r="T26" i="797"/>
  <c r="Y26" i="797" s="1"/>
  <c r="T27" i="797"/>
  <c r="Y27" i="797" s="1"/>
  <c r="T28" i="797"/>
  <c r="Y28" i="797" s="1"/>
  <c r="T29" i="797"/>
  <c r="Y29" i="797" s="1"/>
  <c r="T30" i="797"/>
  <c r="Y30" i="797" s="1"/>
  <c r="T31" i="797"/>
  <c r="Y31" i="797" s="1"/>
  <c r="T32" i="797"/>
  <c r="Y32" i="797" s="1"/>
  <c r="T33" i="797"/>
  <c r="Y33" i="797" s="1"/>
  <c r="T34" i="797"/>
  <c r="Y34" i="797" s="1"/>
  <c r="T35" i="797"/>
  <c r="Y35" i="797" s="1"/>
  <c r="T36" i="797"/>
  <c r="Y36" i="797" s="1"/>
  <c r="T37" i="797"/>
  <c r="Y37" i="797" s="1"/>
  <c r="AC8" i="797"/>
  <c r="AD8" i="797" s="1"/>
  <c r="AC5" i="797"/>
  <c r="AD5" i="797" s="1"/>
  <c r="W6" i="797"/>
  <c r="AB6" i="797" s="1"/>
  <c r="W7" i="797"/>
  <c r="AB7" i="797" s="1"/>
  <c r="W5" i="797"/>
  <c r="AB5" i="797" s="1"/>
  <c r="AE6" i="797"/>
  <c r="AE7" i="797"/>
  <c r="AB8" i="797"/>
  <c r="AE8" i="797"/>
  <c r="AE5" i="797"/>
  <c r="Z5" i="797"/>
  <c r="Z6" i="797"/>
  <c r="Z7" i="797"/>
  <c r="Z8" i="797"/>
  <c r="T6" i="797"/>
  <c r="Y6" i="797" s="1"/>
  <c r="T7" i="797"/>
  <c r="Y7" i="797" s="1"/>
  <c r="T8" i="797"/>
  <c r="Y8" i="797" s="1"/>
  <c r="T5" i="797"/>
  <c r="Y5" i="797" s="1"/>
  <c r="AE37" i="792" l="1"/>
  <c r="AC37" i="792" s="1"/>
  <c r="AE36" i="792"/>
  <c r="AC36" i="792" s="1"/>
  <c r="Z37" i="792"/>
  <c r="Z36" i="792"/>
  <c r="Z35" i="792"/>
  <c r="Z34" i="792"/>
  <c r="Z33" i="792"/>
  <c r="Z32" i="792"/>
  <c r="Z31" i="792"/>
  <c r="Z30" i="792"/>
  <c r="Z29" i="792"/>
  <c r="Z28" i="792"/>
  <c r="Z27" i="792"/>
  <c r="Z26" i="792"/>
  <c r="Z25" i="792"/>
  <c r="Z24" i="792"/>
  <c r="Z23" i="792"/>
  <c r="Z22" i="792"/>
  <c r="Z21" i="792"/>
  <c r="Z20" i="792"/>
  <c r="W37" i="792"/>
  <c r="AB37" i="792" s="1"/>
  <c r="W36" i="792"/>
  <c r="AB36" i="792" s="1"/>
  <c r="W19" i="792"/>
  <c r="W18" i="792"/>
  <c r="W17" i="792"/>
  <c r="W16" i="792"/>
  <c r="W15" i="792"/>
  <c r="W14" i="792"/>
  <c r="W13" i="792"/>
  <c r="W12" i="792"/>
  <c r="W11" i="792"/>
  <c r="W9" i="792"/>
  <c r="W8" i="792"/>
  <c r="W7" i="792"/>
  <c r="W6" i="792"/>
  <c r="W5" i="792"/>
  <c r="W4" i="792"/>
  <c r="V23" i="792"/>
  <c r="V22" i="792"/>
  <c r="T24" i="792"/>
  <c r="Y24" i="792" s="1"/>
  <c r="T25" i="792"/>
  <c r="Y25" i="792" s="1"/>
  <c r="T26" i="792"/>
  <c r="Y26" i="792" s="1"/>
  <c r="T27" i="792"/>
  <c r="Y27" i="792" s="1"/>
  <c r="T28" i="792"/>
  <c r="Y28" i="792" s="1"/>
  <c r="T29" i="792"/>
  <c r="Y29" i="792" s="1"/>
  <c r="T30" i="792"/>
  <c r="Y30" i="792" s="1"/>
  <c r="T31" i="792"/>
  <c r="Y31" i="792" s="1"/>
  <c r="T32" i="792"/>
  <c r="Y32" i="792" s="1"/>
  <c r="T33" i="792"/>
  <c r="Y33" i="792" s="1"/>
  <c r="T34" i="792"/>
  <c r="Y34" i="792" s="1"/>
  <c r="T35" i="792"/>
  <c r="Y35" i="792" s="1"/>
  <c r="T36" i="792"/>
  <c r="Y36" i="792" s="1"/>
  <c r="T37" i="792"/>
  <c r="Y37" i="792" s="1"/>
  <c r="T20" i="792"/>
  <c r="Y20" i="792" s="1"/>
  <c r="T21" i="792"/>
  <c r="Y21" i="792" s="1"/>
  <c r="T22" i="792"/>
  <c r="Y22" i="792" s="1"/>
  <c r="T23" i="792"/>
  <c r="Y23" i="792" s="1"/>
  <c r="T5" i="792"/>
  <c r="Y5" i="792" s="1"/>
  <c r="T6" i="792"/>
  <c r="Y6" i="792" s="1"/>
  <c r="T7" i="792"/>
  <c r="Y7" i="792" s="1"/>
  <c r="T8" i="792"/>
  <c r="Y8" i="792" s="1"/>
  <c r="T9" i="792"/>
  <c r="Y9" i="792" s="1"/>
  <c r="T10" i="792"/>
  <c r="Y10" i="792" s="1"/>
  <c r="T11" i="792"/>
  <c r="Y11" i="792" s="1"/>
  <c r="T12" i="792"/>
  <c r="Y12" i="792" s="1"/>
  <c r="T13" i="792"/>
  <c r="Y13" i="792" s="1"/>
  <c r="T14" i="792"/>
  <c r="Y14" i="792" s="1"/>
  <c r="T15" i="792"/>
  <c r="Y15" i="792" s="1"/>
  <c r="T16" i="792"/>
  <c r="Y16" i="792" s="1"/>
  <c r="T17" i="792"/>
  <c r="Y17" i="792" s="1"/>
  <c r="T18" i="792"/>
  <c r="Y18" i="792" s="1"/>
  <c r="T19" i="792"/>
  <c r="Y19" i="792" s="1"/>
  <c r="T3" i="792"/>
  <c r="Y3" i="792" s="1"/>
  <c r="T4" i="792"/>
  <c r="Y4" i="792" s="1"/>
  <c r="T2" i="792"/>
  <c r="Y2" i="792" s="1"/>
  <c r="I331" i="1" s="1"/>
  <c r="W23" i="792" l="1"/>
  <c r="AB23" i="792" s="1"/>
  <c r="AE22" i="792"/>
  <c r="AC22" i="792" s="1"/>
  <c r="AE23" i="792"/>
  <c r="W22" i="792"/>
  <c r="AB22" i="792" s="1"/>
  <c r="AE25" i="789" l="1"/>
  <c r="AC25" i="789"/>
  <c r="W25" i="789"/>
  <c r="AB25" i="789" s="1"/>
  <c r="T25" i="789"/>
  <c r="Y25" i="789" s="1"/>
  <c r="AE24" i="789"/>
  <c r="AC24" i="789"/>
  <c r="W24" i="789"/>
  <c r="AB24" i="789" s="1"/>
  <c r="T24" i="789"/>
  <c r="Y24" i="789" s="1"/>
  <c r="W23" i="789"/>
  <c r="U23" i="789"/>
  <c r="T23" i="789"/>
  <c r="Y23" i="789" s="1"/>
  <c r="AE22" i="789"/>
  <c r="AC22" i="789"/>
  <c r="W22" i="789"/>
  <c r="AB22" i="789" s="1"/>
  <c r="T22" i="789"/>
  <c r="Y22" i="789" s="1"/>
  <c r="U20" i="789"/>
  <c r="U18" i="789"/>
  <c r="U16" i="789"/>
  <c r="U12" i="789"/>
  <c r="U8" i="789"/>
  <c r="U6" i="789"/>
  <c r="U4" i="789"/>
  <c r="U3" i="789"/>
  <c r="AE19" i="789"/>
  <c r="AC19" i="789"/>
  <c r="AE17" i="789"/>
  <c r="AE15" i="789"/>
  <c r="AC15" i="789"/>
  <c r="AE14" i="789"/>
  <c r="AC14" i="789"/>
  <c r="AE13" i="789"/>
  <c r="AC13" i="789"/>
  <c r="AE11" i="789"/>
  <c r="AC11" i="789"/>
  <c r="AE10" i="789"/>
  <c r="AC10" i="789"/>
  <c r="AE9" i="789"/>
  <c r="AC9" i="789"/>
  <c r="AE7" i="789"/>
  <c r="AC7" i="789"/>
  <c r="AE5" i="789"/>
  <c r="AC5" i="789"/>
  <c r="AE2" i="789"/>
  <c r="AC2" i="789"/>
  <c r="W20" i="789"/>
  <c r="W19" i="789"/>
  <c r="AB19" i="789" s="1"/>
  <c r="W18" i="789"/>
  <c r="W17" i="789"/>
  <c r="AB17" i="789" s="1"/>
  <c r="W16" i="789"/>
  <c r="W15" i="789"/>
  <c r="AB15" i="789" s="1"/>
  <c r="W14" i="789"/>
  <c r="AB14" i="789" s="1"/>
  <c r="W13" i="789"/>
  <c r="AB13" i="789" s="1"/>
  <c r="W12" i="789"/>
  <c r="W11" i="789"/>
  <c r="AB11" i="789" s="1"/>
  <c r="W10" i="789"/>
  <c r="AB10" i="789" s="1"/>
  <c r="W9" i="789"/>
  <c r="AB9" i="789" s="1"/>
  <c r="W8" i="789"/>
  <c r="W7" i="789"/>
  <c r="AB7" i="789" s="1"/>
  <c r="W6" i="789"/>
  <c r="W5" i="789"/>
  <c r="AB5" i="789" s="1"/>
  <c r="W3" i="789"/>
  <c r="W2" i="789"/>
  <c r="AB2" i="789" s="1"/>
  <c r="I330" i="1" l="1"/>
  <c r="T21" i="789"/>
  <c r="Y21" i="789" s="1"/>
  <c r="T3" i="789"/>
  <c r="T4" i="789"/>
  <c r="Y4" i="789" s="1"/>
  <c r="T5" i="789"/>
  <c r="T6" i="789"/>
  <c r="Y6" i="789" s="1"/>
  <c r="T7" i="789"/>
  <c r="T8" i="789"/>
  <c r="Y8" i="789" s="1"/>
  <c r="T9" i="789"/>
  <c r="T10" i="789"/>
  <c r="Y10" i="789" s="1"/>
  <c r="T11" i="789"/>
  <c r="T12" i="789"/>
  <c r="Y12" i="789" s="1"/>
  <c r="T13" i="789"/>
  <c r="T14" i="789"/>
  <c r="Y14" i="789" s="1"/>
  <c r="T15" i="789"/>
  <c r="T16" i="789"/>
  <c r="Y16" i="789" s="1"/>
  <c r="T17" i="789"/>
  <c r="T18" i="789"/>
  <c r="Y18" i="789" s="1"/>
  <c r="T19" i="789"/>
  <c r="T20" i="789"/>
  <c r="T2" i="789"/>
  <c r="Y2" i="789" s="1"/>
  <c r="Y20" i="789"/>
  <c r="T37" i="786"/>
  <c r="Y37" i="786" s="1"/>
  <c r="AE36" i="786"/>
  <c r="AC36" i="786"/>
  <c r="AE35" i="786"/>
  <c r="AE34" i="786"/>
  <c r="AC34" i="786"/>
  <c r="AE33" i="786"/>
  <c r="AC33" i="786"/>
  <c r="AE31" i="786"/>
  <c r="AC31" i="786"/>
  <c r="AE30" i="786"/>
  <c r="AC30" i="786"/>
  <c r="AE28" i="786"/>
  <c r="AC28" i="786"/>
  <c r="AE27" i="786"/>
  <c r="AC27" i="786"/>
  <c r="AE25" i="786"/>
  <c r="AE24" i="786"/>
  <c r="AC24" i="786"/>
  <c r="AE23" i="786"/>
  <c r="AC23" i="786"/>
  <c r="AE22" i="786"/>
  <c r="AC22" i="786"/>
  <c r="W33" i="786"/>
  <c r="AB33" i="786" s="1"/>
  <c r="W22" i="786"/>
  <c r="AB22" i="786" s="1"/>
  <c r="W36" i="786"/>
  <c r="AB36" i="786" s="1"/>
  <c r="T36" i="786"/>
  <c r="Y36" i="786" s="1"/>
  <c r="W35" i="786"/>
  <c r="AB35" i="786" s="1"/>
  <c r="T35" i="786"/>
  <c r="Y35" i="786" s="1"/>
  <c r="W34" i="786"/>
  <c r="AB34" i="786" s="1"/>
  <c r="T34" i="786"/>
  <c r="Y34" i="786" s="1"/>
  <c r="T33" i="786"/>
  <c r="Y33" i="786" s="1"/>
  <c r="W32" i="786"/>
  <c r="U32" i="786"/>
  <c r="T32" i="786"/>
  <c r="Y32" i="786" s="1"/>
  <c r="W31" i="786"/>
  <c r="AB31" i="786" s="1"/>
  <c r="T31" i="786"/>
  <c r="Y31" i="786" s="1"/>
  <c r="W30" i="786"/>
  <c r="AB30" i="786" s="1"/>
  <c r="T30" i="786"/>
  <c r="Y30" i="786" s="1"/>
  <c r="W29" i="786"/>
  <c r="U29" i="786"/>
  <c r="T29" i="786"/>
  <c r="Y29" i="786" s="1"/>
  <c r="W28" i="786"/>
  <c r="AB28" i="786" s="1"/>
  <c r="T28" i="786"/>
  <c r="Y28" i="786" s="1"/>
  <c r="W27" i="786"/>
  <c r="AB27" i="786" s="1"/>
  <c r="T27" i="786"/>
  <c r="Y27" i="786" s="1"/>
  <c r="W26" i="786"/>
  <c r="U26" i="786"/>
  <c r="T26" i="786"/>
  <c r="Y26" i="786" s="1"/>
  <c r="W25" i="786"/>
  <c r="AB25" i="786" s="1"/>
  <c r="T25" i="786"/>
  <c r="Y25" i="786" s="1"/>
  <c r="W24" i="786"/>
  <c r="AB24" i="786" s="1"/>
  <c r="T24" i="786"/>
  <c r="Y24" i="786" s="1"/>
  <c r="W23" i="786"/>
  <c r="AB23" i="786" s="1"/>
  <c r="T23" i="786"/>
  <c r="Y23" i="786" s="1"/>
  <c r="T22" i="786"/>
  <c r="Y22" i="786" s="1"/>
  <c r="U21" i="786"/>
  <c r="T21" i="786"/>
  <c r="Y21" i="786" s="1"/>
  <c r="Y3" i="789" l="1"/>
  <c r="Y5" i="789"/>
  <c r="Y7" i="789"/>
  <c r="Y9" i="789"/>
  <c r="Y11" i="789"/>
  <c r="Y13" i="789"/>
  <c r="Y15" i="789"/>
  <c r="Y17" i="789"/>
  <c r="Y19" i="789"/>
  <c r="AE19" i="786"/>
  <c r="AC19" i="786"/>
  <c r="AE18" i="786"/>
  <c r="AC18" i="786"/>
  <c r="AE17" i="786"/>
  <c r="AC17" i="786"/>
  <c r="AE16" i="786"/>
  <c r="AC16" i="786"/>
  <c r="AE14" i="786"/>
  <c r="AC14" i="786"/>
  <c r="AE12" i="786"/>
  <c r="AE11" i="786"/>
  <c r="AC11" i="786"/>
  <c r="AE10" i="786"/>
  <c r="AC10" i="786"/>
  <c r="AE9" i="786"/>
  <c r="AC9" i="786"/>
  <c r="AE7" i="786"/>
  <c r="AC7" i="786"/>
  <c r="AE5" i="786"/>
  <c r="AC5" i="786"/>
  <c r="AC2" i="786"/>
  <c r="AE2" i="786"/>
  <c r="U20" i="786"/>
  <c r="U15" i="786"/>
  <c r="U13" i="786"/>
  <c r="U3" i="786"/>
  <c r="W20" i="786"/>
  <c r="W16" i="786"/>
  <c r="AB16" i="786" s="1"/>
  <c r="W14" i="786"/>
  <c r="AB14" i="786" s="1"/>
  <c r="W8" i="786"/>
  <c r="W7" i="786"/>
  <c r="AB7" i="786" s="1"/>
  <c r="T20" i="786"/>
  <c r="Y20" i="786" s="1"/>
  <c r="T19" i="786"/>
  <c r="Y19" i="786" s="1"/>
  <c r="T18" i="786"/>
  <c r="Y18" i="786" s="1"/>
  <c r="T17" i="786"/>
  <c r="Y17" i="786" s="1"/>
  <c r="T16" i="786"/>
  <c r="Y16" i="786" s="1"/>
  <c r="T15" i="786"/>
  <c r="Y15" i="786" s="1"/>
  <c r="T14" i="786"/>
  <c r="Y14" i="786" s="1"/>
  <c r="T13" i="786"/>
  <c r="Y13" i="786" s="1"/>
  <c r="T12" i="786"/>
  <c r="Y12" i="786" s="1"/>
  <c r="T11" i="786"/>
  <c r="Y11" i="786" s="1"/>
  <c r="T10" i="786"/>
  <c r="Y10" i="786" s="1"/>
  <c r="T9" i="786"/>
  <c r="Y9" i="786" s="1"/>
  <c r="T8" i="786"/>
  <c r="Y8" i="786" s="1"/>
  <c r="T7" i="786"/>
  <c r="Y7" i="786" s="1"/>
  <c r="T6" i="786"/>
  <c r="Y6" i="786" s="1"/>
  <c r="T5" i="786"/>
  <c r="T4" i="786"/>
  <c r="T3" i="786"/>
  <c r="T2" i="786"/>
  <c r="W19" i="786"/>
  <c r="AB19" i="786" s="1"/>
  <c r="W18" i="786"/>
  <c r="AB18" i="786" s="1"/>
  <c r="W17" i="786"/>
  <c r="AB17" i="786" s="1"/>
  <c r="W15" i="786"/>
  <c r="W13" i="786"/>
  <c r="W12" i="786"/>
  <c r="AB12" i="786" s="1"/>
  <c r="W11" i="786"/>
  <c r="AB11" i="786" s="1"/>
  <c r="W10" i="786"/>
  <c r="AB10" i="786" s="1"/>
  <c r="W9" i="786"/>
  <c r="AB9" i="786" s="1"/>
  <c r="W5" i="786"/>
  <c r="AB5" i="786" s="1"/>
  <c r="W2" i="786" l="1"/>
  <c r="AB2" i="786" s="1"/>
  <c r="Y3" i="786"/>
  <c r="Y4" i="786"/>
  <c r="Y5" i="786"/>
  <c r="Y2" i="786"/>
  <c r="I329" i="1" l="1"/>
  <c r="T2" i="783"/>
  <c r="T3" i="783"/>
  <c r="T4" i="783"/>
  <c r="T5" i="783"/>
  <c r="T6" i="783"/>
  <c r="AD42" i="783"/>
  <c r="AD41" i="783"/>
  <c r="AD40" i="783"/>
  <c r="AD39" i="783"/>
  <c r="AD38" i="783"/>
  <c r="AD37" i="783"/>
  <c r="AD36" i="783"/>
  <c r="AD35" i="783"/>
  <c r="AD34" i="783"/>
  <c r="AD33" i="783"/>
  <c r="AD32" i="783"/>
  <c r="AD31" i="783"/>
  <c r="AD30" i="783"/>
  <c r="AD29" i="783"/>
  <c r="AD28" i="783"/>
  <c r="AD27" i="783"/>
  <c r="AD26" i="783"/>
  <c r="AD25" i="783"/>
  <c r="AD24" i="783"/>
  <c r="AD23" i="783"/>
  <c r="AD22" i="783"/>
  <c r="AD21" i="783"/>
  <c r="AD20" i="783"/>
  <c r="AD19" i="783"/>
  <c r="AD18" i="783"/>
  <c r="AD17" i="783"/>
  <c r="AD16" i="783"/>
  <c r="AD15" i="783"/>
  <c r="AD14" i="783"/>
  <c r="AD13" i="783"/>
  <c r="AD12" i="783"/>
  <c r="AD11" i="783"/>
  <c r="AD10" i="783"/>
  <c r="AD9" i="783"/>
  <c r="AD8" i="783"/>
  <c r="AD7" i="783"/>
  <c r="AD6" i="783"/>
  <c r="AD5" i="783"/>
  <c r="AD4" i="783"/>
  <c r="AD3" i="783"/>
  <c r="AD2" i="783"/>
  <c r="AC42" i="783"/>
  <c r="AC41" i="783"/>
  <c r="AC40" i="783"/>
  <c r="AC39" i="783"/>
  <c r="AC38" i="783"/>
  <c r="AC37" i="783"/>
  <c r="AC36" i="783"/>
  <c r="AC35" i="783"/>
  <c r="AC34" i="783"/>
  <c r="AC33" i="783"/>
  <c r="AC32" i="783"/>
  <c r="AC31" i="783"/>
  <c r="AC30" i="783"/>
  <c r="AC29" i="783"/>
  <c r="AC28" i="783"/>
  <c r="AC27" i="783"/>
  <c r="AC26" i="783"/>
  <c r="AC25" i="783"/>
  <c r="AC24" i="783"/>
  <c r="AC23" i="783"/>
  <c r="AC22" i="783"/>
  <c r="AC21" i="783"/>
  <c r="AC20" i="783"/>
  <c r="AC19" i="783"/>
  <c r="AC18" i="783"/>
  <c r="AC17" i="783"/>
  <c r="AC16" i="783"/>
  <c r="AC15" i="783"/>
  <c r="AC14" i="783"/>
  <c r="AC13" i="783"/>
  <c r="AC12" i="783"/>
  <c r="AC11" i="783"/>
  <c r="AC10" i="783"/>
  <c r="AC9" i="783"/>
  <c r="AC8" i="783"/>
  <c r="AC7" i="783"/>
  <c r="AC6" i="783"/>
  <c r="AC5" i="783"/>
  <c r="AC4" i="783"/>
  <c r="AC3" i="783"/>
  <c r="AC2" i="783"/>
  <c r="AB42" i="783"/>
  <c r="AB41" i="783"/>
  <c r="AB40" i="783"/>
  <c r="AB39" i="783"/>
  <c r="AB38" i="783"/>
  <c r="AB37" i="783"/>
  <c r="AB36" i="783"/>
  <c r="AB35" i="783"/>
  <c r="AB34" i="783"/>
  <c r="AB33" i="783"/>
  <c r="AB32" i="783"/>
  <c r="AB31" i="783"/>
  <c r="AB30" i="783"/>
  <c r="AB29" i="783"/>
  <c r="AB28" i="783"/>
  <c r="AB27" i="783"/>
  <c r="AB26" i="783"/>
  <c r="AB25" i="783"/>
  <c r="AB24" i="783"/>
  <c r="AB23" i="783"/>
  <c r="AB22" i="783"/>
  <c r="AB21" i="783"/>
  <c r="AB20" i="783"/>
  <c r="AB19" i="783"/>
  <c r="AB18" i="783"/>
  <c r="AB17" i="783"/>
  <c r="AB16" i="783"/>
  <c r="AB15" i="783"/>
  <c r="AB14" i="783"/>
  <c r="AB13" i="783"/>
  <c r="AB12" i="783"/>
  <c r="AB11" i="783"/>
  <c r="AB10" i="783"/>
  <c r="AB9" i="783"/>
  <c r="AB8" i="783"/>
  <c r="AB7" i="783"/>
  <c r="AB6" i="783"/>
  <c r="AB5" i="783"/>
  <c r="AB4" i="783"/>
  <c r="AB3" i="783"/>
  <c r="AB2" i="783"/>
  <c r="T42" i="783"/>
  <c r="Y42" i="783" s="1"/>
  <c r="T41" i="783"/>
  <c r="Y41" i="783" s="1"/>
  <c r="T40" i="783"/>
  <c r="Y40" i="783" s="1"/>
  <c r="T39" i="783"/>
  <c r="Y39" i="783" s="1"/>
  <c r="T38" i="783"/>
  <c r="Y38" i="783" s="1"/>
  <c r="Z42" i="783"/>
  <c r="Z41" i="783"/>
  <c r="Z40" i="783"/>
  <c r="Z39" i="783"/>
  <c r="Z38" i="783"/>
  <c r="Z37" i="783"/>
  <c r="Z36" i="783"/>
  <c r="Z35" i="783"/>
  <c r="Z34" i="783"/>
  <c r="Z33" i="783"/>
  <c r="Z32" i="783"/>
  <c r="Z31" i="783"/>
  <c r="Z30" i="783"/>
  <c r="Z29" i="783"/>
  <c r="Z28" i="783"/>
  <c r="Z27" i="783"/>
  <c r="Z26" i="783"/>
  <c r="Z25" i="783"/>
  <c r="Z24" i="783"/>
  <c r="Z23" i="783"/>
  <c r="Z22" i="783"/>
  <c r="Z21" i="783"/>
  <c r="Z20" i="783"/>
  <c r="Z19" i="783"/>
  <c r="Z18" i="783"/>
  <c r="Z17" i="783"/>
  <c r="Z16" i="783"/>
  <c r="Z15" i="783"/>
  <c r="Z14" i="783"/>
  <c r="Z13" i="783"/>
  <c r="Z12" i="783"/>
  <c r="Z11" i="783"/>
  <c r="Z10" i="783"/>
  <c r="Z9" i="783"/>
  <c r="Z8" i="783"/>
  <c r="Z7" i="783"/>
  <c r="Z6" i="783"/>
  <c r="Z5" i="783"/>
  <c r="Z4" i="783"/>
  <c r="Z3" i="783"/>
  <c r="Z2" i="783"/>
  <c r="W42" i="783"/>
  <c r="W41" i="783"/>
  <c r="W39" i="783"/>
  <c r="W38" i="783"/>
  <c r="W37" i="783"/>
  <c r="T37" i="783"/>
  <c r="Y37" i="783" s="1"/>
  <c r="T36" i="783"/>
  <c r="Y36" i="783" s="1"/>
  <c r="T35" i="783"/>
  <c r="Y35" i="783" s="1"/>
  <c r="T34" i="783"/>
  <c r="Y34" i="783" s="1"/>
  <c r="T33" i="783"/>
  <c r="Y33" i="783" s="1"/>
  <c r="T32" i="783"/>
  <c r="Y32" i="783" s="1"/>
  <c r="T31" i="783"/>
  <c r="Y31" i="783" s="1"/>
  <c r="T30" i="783"/>
  <c r="Y30" i="783" s="1"/>
  <c r="W28" i="783"/>
  <c r="W27" i="783"/>
  <c r="W25" i="783"/>
  <c r="W29" i="783"/>
  <c r="W24" i="783"/>
  <c r="W18" i="783"/>
  <c r="W16" i="783"/>
  <c r="T29" i="783" l="1"/>
  <c r="T28" i="783"/>
  <c r="T27" i="783"/>
  <c r="Y27" i="783" s="1"/>
  <c r="T26" i="783"/>
  <c r="Y26" i="783" s="1"/>
  <c r="T25" i="783"/>
  <c r="Y25" i="783" s="1"/>
  <c r="T24" i="783"/>
  <c r="Y24" i="783" s="1"/>
  <c r="T23" i="783"/>
  <c r="Y23" i="783" s="1"/>
  <c r="T22" i="783"/>
  <c r="Y22" i="783" s="1"/>
  <c r="T21" i="783"/>
  <c r="Y21" i="783" s="1"/>
  <c r="T20" i="783"/>
  <c r="Y20" i="783" s="1"/>
  <c r="T19" i="783"/>
  <c r="Y19" i="783" s="1"/>
  <c r="T18" i="783"/>
  <c r="Y18" i="783" s="1"/>
  <c r="Y29" i="783"/>
  <c r="Y28" i="783"/>
  <c r="Y2" i="783"/>
  <c r="Y3" i="783"/>
  <c r="Y4" i="783"/>
  <c r="Y5" i="783"/>
  <c r="Y6" i="783"/>
  <c r="T7" i="783"/>
  <c r="Y7" i="783" s="1"/>
  <c r="T8" i="783"/>
  <c r="Y8" i="783" s="1"/>
  <c r="T9" i="783"/>
  <c r="Y9" i="783" s="1"/>
  <c r="T10" i="783"/>
  <c r="Y10" i="783" s="1"/>
  <c r="W10" i="783"/>
  <c r="T11" i="783"/>
  <c r="Y11" i="783" s="1"/>
  <c r="T12" i="783"/>
  <c r="Y12" i="783" s="1"/>
  <c r="W12" i="783"/>
  <c r="T13" i="783"/>
  <c r="W13" i="783"/>
  <c r="Y13" i="783"/>
  <c r="T14" i="783"/>
  <c r="Y14" i="783" s="1"/>
  <c r="W14" i="783"/>
  <c r="T17" i="783"/>
  <c r="Y17" i="783" s="1"/>
  <c r="T16" i="783"/>
  <c r="Y16" i="783" s="1"/>
  <c r="T15" i="783"/>
  <c r="W15" i="783" l="1"/>
  <c r="Y15" i="783"/>
  <c r="I328" i="1" l="1"/>
  <c r="I326" i="1" l="1"/>
  <c r="I327" i="1"/>
  <c r="I325" i="1"/>
  <c r="I324" i="1"/>
  <c r="I323" i="1"/>
  <c r="I322" i="1" l="1"/>
  <c r="I321" i="1"/>
  <c r="I320" i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2" i="1"/>
  <c r="I38" i="27" l="1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J13" i="27" l="1"/>
  <c r="J12" i="27"/>
  <c r="J11" i="27"/>
  <c r="J10" i="27"/>
  <c r="J9" i="27"/>
  <c r="A3" i="27" l="1"/>
  <c r="A4" i="27" s="1"/>
  <c r="A5" i="27" s="1"/>
  <c r="A6" i="27" s="1"/>
  <c r="A7" i="27" s="1"/>
  <c r="A8" i="27" s="1"/>
  <c r="A9" i="27" s="1"/>
  <c r="A10" i="27" s="1"/>
  <c r="A11" i="27" s="1"/>
  <c r="A12" i="27" s="1"/>
  <c r="A13" i="27" s="1"/>
  <c r="A14" i="27" s="1"/>
  <c r="A15" i="27" s="1"/>
  <c r="A16" i="27" s="1"/>
  <c r="A17" i="27" s="1"/>
  <c r="A18" i="27" l="1"/>
  <c r="A19" i="27" s="1"/>
  <c r="A20" i="27" s="1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A34" i="27" s="1"/>
  <c r="A35" i="27" s="1"/>
  <c r="A36" i="27" s="1"/>
  <c r="A37" i="27" s="1"/>
  <c r="A38" i="27" s="1"/>
  <c r="A39" i="27" s="1"/>
  <c r="A40" i="27" s="1"/>
  <c r="A41" i="27" s="1"/>
  <c r="A42" i="27" s="1"/>
  <c r="A43" i="27" s="1"/>
  <c r="A44" i="27" s="1"/>
  <c r="A45" i="27" s="1"/>
  <c r="A46" i="27" s="1"/>
  <c r="A47" i="27" s="1"/>
  <c r="A48" i="27" s="1"/>
  <c r="A49" i="27" s="1"/>
  <c r="A50" i="27" s="1"/>
  <c r="A51" i="27" s="1"/>
  <c r="A52" i="27" s="1"/>
  <c r="A53" i="27" s="1"/>
  <c r="A54" i="27" s="1"/>
  <c r="A55" i="27" s="1"/>
  <c r="A56" i="27" s="1"/>
  <c r="A57" i="27" s="1"/>
  <c r="I2" i="27" l="1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6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<sst xmlns="http://schemas.openxmlformats.org/spreadsheetml/2006/main" count="50503" uniqueCount="5941">
  <si>
    <t>Shipment</t>
  </si>
  <si>
    <t>Driver Name</t>
  </si>
  <si>
    <t>Type</t>
  </si>
  <si>
    <t>Transporter</t>
  </si>
  <si>
    <t>Status</t>
  </si>
  <si>
    <t>GID 26</t>
  </si>
  <si>
    <t>MGV</t>
  </si>
  <si>
    <t>B 9417 BCI</t>
  </si>
  <si>
    <t>GB</t>
  </si>
  <si>
    <t>CV. Global Synergi Abadi</t>
  </si>
  <si>
    <t>v</t>
  </si>
  <si>
    <t/>
  </si>
  <si>
    <t>B 9556 HA</t>
  </si>
  <si>
    <t>B 9073 AR</t>
  </si>
  <si>
    <t>B 9054 NO</t>
  </si>
  <si>
    <t>B 9653 DD</t>
  </si>
  <si>
    <t>Rohim</t>
  </si>
  <si>
    <t>B 9849 TCG</t>
  </si>
  <si>
    <t>PT. Kabut Halim Mandiri</t>
  </si>
  <si>
    <t>B 9892 FCB</t>
  </si>
  <si>
    <t>Gading Global Logistic</t>
  </si>
  <si>
    <t>B 9408 OI</t>
  </si>
  <si>
    <t>PT. Brilliant Cargo International</t>
  </si>
  <si>
    <t>B 9891 NX</t>
  </si>
  <si>
    <t>PT. Buana Candra Perkasa</t>
  </si>
  <si>
    <t>B 9124 FCH</t>
  </si>
  <si>
    <t>B 9196 FXV</t>
  </si>
  <si>
    <t>Suryadi</t>
  </si>
  <si>
    <t>PT. Darsindo Cipta Putra Mandiri</t>
  </si>
  <si>
    <t>B 9146 FXU</t>
  </si>
  <si>
    <t>B 9035 FXU</t>
  </si>
  <si>
    <t>Andri</t>
  </si>
  <si>
    <t>B 9481 TCD</t>
  </si>
  <si>
    <t>F 9283 FG</t>
  </si>
  <si>
    <t>B 9048 BCB</t>
  </si>
  <si>
    <t>A 9066 ZX</t>
  </si>
  <si>
    <t>B 9587 TXS</t>
  </si>
  <si>
    <t>B 9643 BXS</t>
  </si>
  <si>
    <t>F 9282 FG</t>
  </si>
  <si>
    <t>F 9284 FG</t>
  </si>
  <si>
    <t>F 9285 FG</t>
  </si>
  <si>
    <t>B 9060 KXU</t>
  </si>
  <si>
    <t>Deni Irawan</t>
  </si>
  <si>
    <t>PT. Mega Antaran Prima</t>
  </si>
  <si>
    <t>B 9660 UCE</t>
  </si>
  <si>
    <t>B 9691 ECB</t>
  </si>
  <si>
    <t>B 9588 TXS</t>
  </si>
  <si>
    <t>B 9242 BRV</t>
  </si>
  <si>
    <t>B 9029 EXR</t>
  </si>
  <si>
    <t>B 9542 TXS</t>
  </si>
  <si>
    <t>B 9025 EXR</t>
  </si>
  <si>
    <t>B 9057 TCH</t>
  </si>
  <si>
    <t>B 9396 PCD</t>
  </si>
  <si>
    <t>B 9532 KRV</t>
  </si>
  <si>
    <t>Trio</t>
  </si>
  <si>
    <t>B 9150 KXU</t>
  </si>
  <si>
    <t>B 9019 KXR</t>
  </si>
  <si>
    <t>B 9113 KRO</t>
  </si>
  <si>
    <t>B 9782 KRU</t>
  </si>
  <si>
    <t>F 8536 AP</t>
  </si>
  <si>
    <t>B 9064 KXU</t>
  </si>
  <si>
    <t>B 9148 KXU</t>
  </si>
  <si>
    <t>B 9303 UCL</t>
  </si>
  <si>
    <t>B 9065 KXU</t>
  </si>
  <si>
    <t>B 9838 SYK</t>
  </si>
  <si>
    <t>B 9140 KXU</t>
  </si>
  <si>
    <t>B 9143 KXU</t>
  </si>
  <si>
    <t>B 9062 KXU</t>
  </si>
  <si>
    <t>B 9061 TXS</t>
  </si>
  <si>
    <t>PT. Prima Sarana Ekspres</t>
  </si>
  <si>
    <t>B 9271 TCD</t>
  </si>
  <si>
    <t>Sahuri</t>
  </si>
  <si>
    <t>B 9475 TXS</t>
  </si>
  <si>
    <t>GF</t>
  </si>
  <si>
    <t>H 1410 AF</t>
  </si>
  <si>
    <t>B 9188 SEU</t>
  </si>
  <si>
    <t>B 9062 FXR</t>
  </si>
  <si>
    <t>T 9078 DD</t>
  </si>
  <si>
    <t>T 9820 DD</t>
  </si>
  <si>
    <t>Truck</t>
  </si>
  <si>
    <t>Shipto</t>
  </si>
  <si>
    <t>ShiptoParty</t>
  </si>
  <si>
    <t>Qty</t>
  </si>
  <si>
    <t>Volume</t>
  </si>
  <si>
    <t>Weight</t>
  </si>
  <si>
    <t>Reason</t>
  </si>
  <si>
    <t>CtkHOMT</t>
  </si>
  <si>
    <t>BatchMT</t>
  </si>
  <si>
    <t>Area</t>
  </si>
  <si>
    <t>Zona</t>
  </si>
  <si>
    <t>Remarks</t>
  </si>
  <si>
    <t>RDD</t>
  </si>
  <si>
    <t>Prioritas Plan</t>
  </si>
  <si>
    <t>Alamat Pengiriman</t>
  </si>
  <si>
    <t>APK</t>
  </si>
  <si>
    <t>GID</t>
  </si>
  <si>
    <t>DTI</t>
  </si>
  <si>
    <t>Order Profile</t>
  </si>
  <si>
    <t>KARAWANG</t>
  </si>
  <si>
    <t>Greater Jakarta</t>
  </si>
  <si>
    <t>Night Delivery</t>
  </si>
  <si>
    <t>ND</t>
  </si>
  <si>
    <t>SAT DC BALARAJA</t>
  </si>
  <si>
    <t>INDOMARET DC LEBAK</t>
  </si>
  <si>
    <t>JAKARTA</t>
  </si>
  <si>
    <t>( Priority 2 )06 AM - 12 PM</t>
  </si>
  <si>
    <t>JL RAYA RANGKAS BITUNG PANDEGLANG KM 12</t>
  </si>
  <si>
    <t>P2</t>
  </si>
  <si>
    <t>SAT DC BANDUNG</t>
  </si>
  <si>
    <t>Wrong Truck Type</t>
  </si>
  <si>
    <t>Jabar</t>
  </si>
  <si>
    <t>INDOMARET DC LAMPUNG</t>
  </si>
  <si>
    <t>( Priority 3 )12 PM - 06 PM</t>
  </si>
  <si>
    <t>P3</t>
  </si>
  <si>
    <t>SAT DC LAMPUNG</t>
  </si>
  <si>
    <t>ALFA MAGUWO</t>
  </si>
  <si>
    <t>Right Sizing</t>
  </si>
  <si>
    <t>YOGYAKARTA</t>
  </si>
  <si>
    <t>Jateng</t>
  </si>
  <si>
    <t>LOTTEMART HYPER KUNINGAN CITY</t>
  </si>
  <si>
    <t>( Priority 1 )12 AM - 06 AM</t>
  </si>
  <si>
    <t>JL. Prof. Dr. SATRIO KAV. 18-UNIT LG-01</t>
  </si>
  <si>
    <t>P1</t>
  </si>
  <si>
    <t>SUMBER ALFARIA TRIJAYA DC SOLO</t>
  </si>
  <si>
    <t>SOLO</t>
  </si>
  <si>
    <t>SAT DC REMBANG</t>
  </si>
  <si>
    <t>BOGOR</t>
  </si>
  <si>
    <t>INDOMARET DC BOGOR 2</t>
  </si>
  <si>
    <t>SAT DC CILACAP</t>
  </si>
  <si>
    <t>SAT DC SEMARANG</t>
  </si>
  <si>
    <t>SEMARANG</t>
  </si>
  <si>
    <t>SAT DC GUNUNG SINDUR</t>
  </si>
  <si>
    <t>INDOMARCO PRISMATAMA DC PARUNG</t>
  </si>
  <si>
    <t>INDOMARET DC SENTUL</t>
  </si>
  <si>
    <t>TANGERANG</t>
  </si>
  <si>
    <t>INDOMARET DC PURWAKARTA</t>
  </si>
  <si>
    <t>SAT DC KARAWANG</t>
  </si>
  <si>
    <t>SAT DC CILEUNGSI 2</t>
  </si>
  <si>
    <t>ALFA MIDI DC YOGYA</t>
  </si>
  <si>
    <t>No</t>
  </si>
  <si>
    <t>TGL</t>
  </si>
  <si>
    <t>Awal</t>
  </si>
  <si>
    <t>ACTUAL</t>
  </si>
  <si>
    <t>Keterangan</t>
  </si>
  <si>
    <t>NOPOL</t>
  </si>
  <si>
    <t>VENDOR</t>
  </si>
  <si>
    <t>B 9927 PJ</t>
  </si>
  <si>
    <t>T 8903 S</t>
  </si>
  <si>
    <t>SLI salah assign truck</t>
  </si>
  <si>
    <t>Unit ingin KIR</t>
  </si>
  <si>
    <t>B 9441 ZCA</t>
  </si>
  <si>
    <t>B 9541 ZCA</t>
  </si>
  <si>
    <t>B 9071 CRO</t>
  </si>
  <si>
    <t>Storing</t>
  </si>
  <si>
    <t>B 9505 FXT</t>
  </si>
  <si>
    <t>T 8764 FL</t>
  </si>
  <si>
    <t>B 9840 UCK</t>
  </si>
  <si>
    <t>B 9520 KRV</t>
  </si>
  <si>
    <t xml:space="preserve">B 9242 BRV </t>
  </si>
  <si>
    <t>B 9148 FXU</t>
  </si>
  <si>
    <t>Driver tdk ada</t>
  </si>
  <si>
    <t>B 9025 KXR</t>
  </si>
  <si>
    <t>B 9021 FEV</t>
  </si>
  <si>
    <t>JPP</t>
  </si>
  <si>
    <t>B 9604 FXT</t>
  </si>
  <si>
    <t>DARSINDO</t>
  </si>
  <si>
    <t>unit gateout</t>
  </si>
  <si>
    <t>Ga ada uang jalan</t>
  </si>
  <si>
    <t>SERANG</t>
  </si>
  <si>
    <t>W 9695 UM</t>
  </si>
  <si>
    <t>GD</t>
  </si>
  <si>
    <t>CIREBON</t>
  </si>
  <si>
    <t>Grand Total</t>
  </si>
  <si>
    <t>PT Makmur Prima Xpress</t>
  </si>
  <si>
    <t>GID 28</t>
  </si>
  <si>
    <t>GID 27</t>
  </si>
  <si>
    <t>PT. INDOMARCO PRISMATAMA DC BKS</t>
  </si>
  <si>
    <t>PT ECART SERVICES INDONESIA</t>
  </si>
  <si>
    <t>INDOMARET DC UKANIK</t>
  </si>
  <si>
    <t>JL. RAYA SERANG, DESA KADU RT.03 RW.01</t>
  </si>
  <si>
    <t>INDOMARET DC CIREBON</t>
  </si>
  <si>
    <t>INDOMARET DC UKANIK 2</t>
  </si>
  <si>
    <t>INDOMARET DC BANDUNG</t>
  </si>
  <si>
    <t>PT LOTTE SHOPPING INDONESIA SEMARAN</t>
  </si>
  <si>
    <t>JL.BRIGJEN SUDIARTO NO.132</t>
  </si>
  <si>
    <t>PT LOTTE SHOPPING INDONESIA SOLO</t>
  </si>
  <si>
    <t>JL.BHAYANGKARA (EX.LAPANGAN TIPES)</t>
  </si>
  <si>
    <t>B 9701 FEU</t>
  </si>
  <si>
    <t>W 9842 UM</t>
  </si>
  <si>
    <t>ALFAMART DC BALARAJA</t>
  </si>
  <si>
    <t>SAT DC SERANG</t>
  </si>
  <si>
    <t>JL RAYA CILEGON KM 3 LEGOK TEGAL PADANG</t>
  </si>
  <si>
    <t>2.23</t>
  </si>
  <si>
    <t>SAT DC CIKOKOL</t>
  </si>
  <si>
    <t>2.04</t>
  </si>
  <si>
    <t>BLIBLI ECOMMERCE SENTUL</t>
  </si>
  <si>
    <t>PT BLIBLI ECOMMERCE IMS WAREHOUSE</t>
  </si>
  <si>
    <t>MMS</t>
  </si>
  <si>
    <t>SAJ</t>
  </si>
  <si>
    <t>GMP</t>
  </si>
  <si>
    <t>SAT DC KERADENAN</t>
  </si>
  <si>
    <t>0.52</t>
  </si>
  <si>
    <t>BL 8902 AK</t>
  </si>
  <si>
    <t>BE 9209 NU</t>
  </si>
  <si>
    <t>INDOMARCO PRISMATAMA DC ANCOL</t>
  </si>
  <si>
    <t>T 9162 DL</t>
  </si>
  <si>
    <t>BL 8903 AK</t>
  </si>
  <si>
    <t>Box bocor</t>
  </si>
  <si>
    <t>ALFAMART DC PLUMBON CIREBON</t>
  </si>
  <si>
    <t>SAT DC CIANJUR</t>
  </si>
  <si>
    <t>SAT BEKASI</t>
  </si>
  <si>
    <t>LOTTEMART HYPER GANDARIA</t>
  </si>
  <si>
    <t>GANDARIA CITY MALL JL.KH M SHAFII</t>
  </si>
  <si>
    <t>INDOMARET DEPO BINTARA</t>
  </si>
  <si>
    <t>PT GLOBAL DIGITAL NIAGA BEKASI</t>
  </si>
  <si>
    <t>CIKARANG</t>
  </si>
  <si>
    <t>PT LOTTE SHOPPING INDONESIA YOGYAKA</t>
  </si>
  <si>
    <t>JL.RING ROAD UTARA DESA MAGUHARJO</t>
  </si>
  <si>
    <t>B 9649 FEU</t>
  </si>
  <si>
    <t>INDOMARET DC KLATEN</t>
  </si>
  <si>
    <t>JL RAYA PENGGUNG JATINOM DESA BLENCERAN</t>
  </si>
  <si>
    <t>B 9708 TXU</t>
  </si>
  <si>
    <t>CV Palapa Jaya</t>
  </si>
  <si>
    <t>PALAPA</t>
  </si>
  <si>
    <t>Darsindo</t>
  </si>
  <si>
    <t>H 1412 AF</t>
  </si>
  <si>
    <t>B 9129 JT</t>
  </si>
  <si>
    <t>B 9706 TXU</t>
  </si>
  <si>
    <t>W 8820 UF</t>
  </si>
  <si>
    <t>type_truck</t>
  </si>
  <si>
    <t>INDOMARET GUDANG SEWA SUKABUMI 2</t>
  </si>
  <si>
    <t>2.87</t>
  </si>
  <si>
    <t>GID 29</t>
  </si>
  <si>
    <t>H 1797 CQ</t>
  </si>
  <si>
    <t>H 1835 FQ</t>
  </si>
  <si>
    <t>INDOMARET GIWANGAN</t>
  </si>
  <si>
    <t>PT SUMBER ALFARIA TRIJAYA DC MALANG</t>
  </si>
  <si>
    <t>PT INDOMARCO PRISMATAMA DC YOG</t>
  </si>
  <si>
    <t>JL.RING ROAD BARAT NO.99 PADUKUHAN</t>
  </si>
  <si>
    <t>INDOMARET DC SEMARANG</t>
  </si>
  <si>
    <t>SAT DC KOTABUMI LAMPUNG</t>
  </si>
  <si>
    <t>TOKMA TOSERBA SUBANG</t>
  </si>
  <si>
    <t>SUBANG</t>
  </si>
  <si>
    <t>JL.RAYA CAGAK RT 15 RW02</t>
  </si>
  <si>
    <t>TOKMA PAGADEN</t>
  </si>
  <si>
    <t>JL RAYA PAGADEN RT 19 RW 05</t>
  </si>
  <si>
    <t>PT. SUMBER ALFARIA TRIJAYA DC BANDU</t>
  </si>
  <si>
    <t>YOGYA KARTINI CHERBON JUNCTION</t>
  </si>
  <si>
    <t>JL KARTINI NO 26 RT 01 RW 04</t>
  </si>
  <si>
    <t>LOTTE SHOPPING KARAWANG</t>
  </si>
  <si>
    <t>RAMAYANA CILEGON</t>
  </si>
  <si>
    <t>GID 30</t>
  </si>
  <si>
    <t>CILEGON</t>
  </si>
  <si>
    <t>JL.RAYA SERANG DESA SUKMAJAYA SERANG</t>
  </si>
  <si>
    <t>SG</t>
  </si>
  <si>
    <t>JL PRONGGOL NO 33 PEGAMBIRAN 45113 KOTA CIREBON</t>
  </si>
  <si>
    <t>JL SUROTO KUNTO KM 6 NO 9 DS KRAJAN 2</t>
  </si>
  <si>
    <t>INDOMARET DC PARUNG 2</t>
  </si>
  <si>
    <t>JL. GATOT SUBROTO KM. 8 RT. 001 RW. 001</t>
  </si>
  <si>
    <t>No.</t>
  </si>
  <si>
    <t>Project</t>
  </si>
  <si>
    <t>Veh.Type</t>
  </si>
  <si>
    <t>Phone Number</t>
  </si>
  <si>
    <t>Unilever MT Dedicated</t>
  </si>
  <si>
    <t>CDE</t>
  </si>
  <si>
    <t>Nissan Susilo</t>
  </si>
  <si>
    <t>Ading Sukardi</t>
  </si>
  <si>
    <t>Dadan Darmawan</t>
  </si>
  <si>
    <t>Vijay</t>
  </si>
  <si>
    <t>Boyke Simorangkir</t>
  </si>
  <si>
    <t>B 9173 KXU</t>
  </si>
  <si>
    <t>Samsul Anwar</t>
  </si>
  <si>
    <t>Ujang Mamun</t>
  </si>
  <si>
    <t>B 9167 KXU</t>
  </si>
  <si>
    <t>Anda</t>
  </si>
  <si>
    <t>Casmita</t>
  </si>
  <si>
    <t>B 9166 KXU</t>
  </si>
  <si>
    <t>Bayu Prasojo</t>
  </si>
  <si>
    <t>Sumardi</t>
  </si>
  <si>
    <t>Rajianto</t>
  </si>
  <si>
    <t>Dasan Budiyansyah</t>
  </si>
  <si>
    <t>Abdul Aziz</t>
  </si>
  <si>
    <t>Tarsana</t>
  </si>
  <si>
    <t>Hemi S.</t>
  </si>
  <si>
    <t>Anan</t>
  </si>
  <si>
    <t>Yanto</t>
  </si>
  <si>
    <t>Anggi</t>
  </si>
  <si>
    <t>Dedi Warsidi</t>
  </si>
  <si>
    <t>Rahmat Daryono</t>
  </si>
  <si>
    <t>Edi Efendi</t>
  </si>
  <si>
    <t>Talani</t>
  </si>
  <si>
    <t>Yushendri</t>
  </si>
  <si>
    <t>Masri</t>
  </si>
  <si>
    <t>Saepudin Rts</t>
  </si>
  <si>
    <t>Waskito</t>
  </si>
  <si>
    <t>Adi Purbantara</t>
  </si>
  <si>
    <t>Ikmal Arif</t>
  </si>
  <si>
    <t>Beni</t>
  </si>
  <si>
    <t>Tion Daniel Tirukan</t>
  </si>
  <si>
    <t>H. Dalla</t>
  </si>
  <si>
    <t>Arsudi</t>
  </si>
  <si>
    <t>ALFA DC CIKARANG</t>
  </si>
  <si>
    <t>p</t>
  </si>
  <si>
    <t>ALFA MIDI BRANCH BITUNG</t>
  </si>
  <si>
    <t>JL KP KADU SUAKA MULYA BUNDER</t>
  </si>
  <si>
    <t>JL RAYA CIKARANG CIBARUSAH KM 32</t>
  </si>
  <si>
    <t>W 8841 UF</t>
  </si>
  <si>
    <t>Driver sakit</t>
  </si>
  <si>
    <t>GID 01</t>
  </si>
  <si>
    <t>INDOMARET VIA INDOGROSIR SEMARANG</t>
  </si>
  <si>
    <t>INDOMARET DEPO BOGOR 2</t>
  </si>
  <si>
    <t>GID 01/Multidrop</t>
  </si>
  <si>
    <t>TOKMA TANJUNGSARI</t>
  </si>
  <si>
    <t>SUMEDANG</t>
  </si>
  <si>
    <t>JL RAYA TANJUNGSARI DUSUN BOJONG KALER</t>
  </si>
  <si>
    <t>DATE IN/OUT</t>
  </si>
  <si>
    <t>GID 02</t>
  </si>
  <si>
    <t>GID 02/Multidrop</t>
  </si>
  <si>
    <t>BLIBLI ECOMMERCE ANGKE</t>
  </si>
  <si>
    <t>LOTTEMART GREEN PRAMUKA CITY</t>
  </si>
  <si>
    <t>JL JENDRAL AHMAD YANI KAV 49</t>
  </si>
  <si>
    <t>SAT BULKY SECANG MAGELANG</t>
  </si>
  <si>
    <t>P</t>
  </si>
  <si>
    <t>Nopol lama</t>
  </si>
  <si>
    <t>GID 03</t>
  </si>
  <si>
    <t>INDOGROSIR SOLO</t>
  </si>
  <si>
    <t>JALAN RAYA SOLO TAWANGMANGU KM 7 2</t>
  </si>
  <si>
    <t>INDOGROSIR YOGYA</t>
  </si>
  <si>
    <t>EX.KAROSERI GAJAH MADA</t>
  </si>
  <si>
    <t>L 9660 UZ</t>
  </si>
  <si>
    <t>GID 04</t>
  </si>
  <si>
    <t>GID 05</t>
  </si>
  <si>
    <t>DC MIDI BRANCH JABABEKA</t>
  </si>
  <si>
    <t>BE 9903 CO</t>
  </si>
  <si>
    <t>HARI HARI DUTA HARAPAN INDAH</t>
  </si>
  <si>
    <t>KOMP.DUTA HARAPAN INDAH BLOK C NO.1</t>
  </si>
  <si>
    <t>BE 9630 YJ</t>
  </si>
  <si>
    <t>LION SUPERINDO DC CIKARANG</t>
  </si>
  <si>
    <t>KARYADEKA INDUSTRIAL ESTATE KAV.C3</t>
  </si>
  <si>
    <t>GID 06</t>
  </si>
  <si>
    <t>INDOMARET DC JAKARTA 2</t>
  </si>
  <si>
    <t>GID 07</t>
  </si>
  <si>
    <t>GID 08</t>
  </si>
  <si>
    <t>GID 09</t>
  </si>
  <si>
    <t>PT RITEL BERSAMA NASIONAL</t>
  </si>
  <si>
    <t>LOTTE SHOPPING TEGAL</t>
  </si>
  <si>
    <t>TEGAL</t>
  </si>
  <si>
    <t>JALAN RAYA SINGKIL NO 18</t>
  </si>
  <si>
    <t>B 9044 DY</t>
  </si>
  <si>
    <t>BE 9972 BU</t>
  </si>
  <si>
    <t>BE 9945 CU</t>
  </si>
  <si>
    <t>GID 10</t>
  </si>
  <si>
    <t>B 9007 TXT</t>
  </si>
  <si>
    <t>PT RITEL BERSAMA NASIONAL BABY</t>
  </si>
  <si>
    <t>GID 11</t>
  </si>
  <si>
    <t>ALFAMART DC CIPINANG</t>
  </si>
  <si>
    <t>GID 12</t>
  </si>
  <si>
    <t>INDOMARET DCC BINTARA (G053)</t>
  </si>
  <si>
    <t>YUSHENDRI</t>
  </si>
  <si>
    <t>0.22</t>
  </si>
  <si>
    <t>B 9458 TXU</t>
  </si>
  <si>
    <t>GID 13</t>
  </si>
  <si>
    <t>GID 14</t>
  </si>
  <si>
    <t>PT SHOPEE INTERNATIONAL INDONESIA B</t>
  </si>
  <si>
    <t>Row Labels</t>
  </si>
  <si>
    <t>GID 15</t>
  </si>
  <si>
    <t>Andrik Hermawan</t>
  </si>
  <si>
    <t>AGUS SUPRIYATNA</t>
  </si>
  <si>
    <t>085591179375</t>
  </si>
  <si>
    <t>GID 16</t>
  </si>
  <si>
    <t>ada Keritan</t>
  </si>
  <si>
    <t>Vendor</t>
  </si>
  <si>
    <t>Ujang Suryana</t>
  </si>
  <si>
    <t>FERI</t>
  </si>
  <si>
    <t>GID 17</t>
  </si>
  <si>
    <t>PT. MIDI UTAMA INDONESIA</t>
  </si>
  <si>
    <t>INDOGROSIR SEMARANG</t>
  </si>
  <si>
    <t>JL.RAYA KALIGAWE NO.38</t>
  </si>
  <si>
    <t>B 9871 FI</t>
  </si>
  <si>
    <t>BK 9778 TL</t>
  </si>
  <si>
    <t>W 9466 UM</t>
  </si>
  <si>
    <t>L 9519 UW</t>
  </si>
  <si>
    <t>GID 18</t>
  </si>
  <si>
    <t>B 9392 UEV</t>
  </si>
  <si>
    <t>B 9071 UEV</t>
  </si>
  <si>
    <t>B 9959 TEU</t>
  </si>
  <si>
    <t>PT SUMBER ALFARIA TRIJAYA PALEMBAN</t>
  </si>
  <si>
    <t>B 9048 CL</t>
  </si>
  <si>
    <t>B 9546 BEU</t>
  </si>
  <si>
    <t>Sudah di remind</t>
  </si>
  <si>
    <t>W 8738 UF</t>
  </si>
  <si>
    <t>B 9060 UEV</t>
  </si>
  <si>
    <t>GID 19</t>
  </si>
  <si>
    <t>GID 20</t>
  </si>
  <si>
    <t>M saeful Hidayat</t>
  </si>
  <si>
    <t>Yusuf maulana</t>
  </si>
  <si>
    <t>H 1847 CQ</t>
  </si>
  <si>
    <t>2.05</t>
  </si>
  <si>
    <t>1.86</t>
  </si>
  <si>
    <t>1.41</t>
  </si>
  <si>
    <t>ALFA KEBAYORAN</t>
  </si>
  <si>
    <t>4.45</t>
  </si>
  <si>
    <t>B 9460 TXU</t>
  </si>
  <si>
    <t>GID 21</t>
  </si>
  <si>
    <t>BE 9841 CU</t>
  </si>
  <si>
    <t>BK 8734 XT</t>
  </si>
  <si>
    <t>B 9707 TXU</t>
  </si>
  <si>
    <t>GID 22</t>
  </si>
  <si>
    <t>GID 23</t>
  </si>
  <si>
    <t>Aktual Posisi Unit</t>
  </si>
  <si>
    <t>W 9465 UM</t>
  </si>
  <si>
    <t>GID 24</t>
  </si>
  <si>
    <t>Primex</t>
  </si>
  <si>
    <t>GID 25</t>
  </si>
  <si>
    <t>LOTTE SHOPPING PAKANSARI</t>
  </si>
  <si>
    <t>JL BARU GOR PAKANSARI NO 36</t>
  </si>
  <si>
    <t>0.45</t>
  </si>
  <si>
    <t>1.11</t>
  </si>
  <si>
    <t>KIR</t>
  </si>
  <si>
    <t>B 9972 GU</t>
  </si>
  <si>
    <t>B 9616 EJ</t>
  </si>
  <si>
    <t>H 1988 EQ</t>
  </si>
  <si>
    <t>H 1981 EQ</t>
  </si>
  <si>
    <t>P 9593 UV</t>
  </si>
  <si>
    <t>Oncall until end month</t>
  </si>
  <si>
    <t>W 9447 UM</t>
  </si>
  <si>
    <t>B 9127 UEV</t>
  </si>
  <si>
    <t>B 9029 EEU</t>
  </si>
  <si>
    <t>B 9413 AI</t>
  </si>
  <si>
    <t>SAT DC TEGAL</t>
  </si>
  <si>
    <t>JALAN RAYA SURODADI PEMALANG</t>
  </si>
  <si>
    <t>0.42</t>
  </si>
  <si>
    <t>1.4</t>
  </si>
  <si>
    <t>B 9462 SYK</t>
  </si>
  <si>
    <t>B 9020 EXR</t>
  </si>
  <si>
    <t>B 9027 EXR</t>
  </si>
  <si>
    <t>F 9287 FG</t>
  </si>
  <si>
    <t>B 9028 EXR</t>
  </si>
  <si>
    <t>Arief nur rahman</t>
  </si>
  <si>
    <t>B 9974 TEX</t>
  </si>
  <si>
    <t>H 1922 CQ</t>
  </si>
  <si>
    <t>storing</t>
  </si>
  <si>
    <t>IBNU MAULANA YUSUF</t>
  </si>
  <si>
    <t>4.66</t>
  </si>
  <si>
    <t>W 8807 UF</t>
  </si>
  <si>
    <t>late respon</t>
  </si>
  <si>
    <t>BLIBLI ECOMMERCE (HALIM)</t>
  </si>
  <si>
    <t>B 9376 TEV</t>
  </si>
  <si>
    <t>B 9266 UYU</t>
  </si>
  <si>
    <t>10-dec-20</t>
  </si>
  <si>
    <t>BCP</t>
  </si>
  <si>
    <t>GSA</t>
  </si>
  <si>
    <t>T 9125 DF</t>
  </si>
  <si>
    <t>B 9446 TEU</t>
  </si>
  <si>
    <t>ONCALL</t>
  </si>
  <si>
    <t>B 9514 TCJ</t>
  </si>
  <si>
    <t>SADI</t>
  </si>
  <si>
    <t>B 9524 TCJ</t>
  </si>
  <si>
    <t>KARDIMAN</t>
  </si>
  <si>
    <t>WAHYUDIN</t>
  </si>
  <si>
    <t>Medikar Sarana Utama</t>
  </si>
  <si>
    <t>hp tidak support</t>
  </si>
  <si>
    <t>IN WDC</t>
  </si>
  <si>
    <t>SAT DC JEMBER</t>
  </si>
  <si>
    <t>B 9042 UEV</t>
  </si>
  <si>
    <t>B 9482 BEU</t>
  </si>
  <si>
    <t>B 9126 UEV</t>
  </si>
  <si>
    <t>B 9103 UEV</t>
  </si>
  <si>
    <t>B 9032 PEU</t>
  </si>
  <si>
    <t>17.04</t>
  </si>
  <si>
    <t>B 9433 TEU</t>
  </si>
  <si>
    <t>H 8077 OW</t>
  </si>
  <si>
    <t>SUMBER ALFARIA TRIJAYA DC SBY</t>
  </si>
  <si>
    <t>9K</t>
  </si>
  <si>
    <t>H 1799 CQ</t>
  </si>
  <si>
    <t>H 1918 CQ</t>
  </si>
  <si>
    <t>H 1801 CQ</t>
  </si>
  <si>
    <t>BE 9679 YU</t>
  </si>
  <si>
    <t>BE 9266 BV</t>
  </si>
  <si>
    <t>T 9691 DD</t>
  </si>
  <si>
    <t>H 1833 FQ</t>
  </si>
  <si>
    <t>BE 9932 CT</t>
  </si>
  <si>
    <t>ROBINSON KODIM S 135</t>
  </si>
  <si>
    <t>B 9135 PEU</t>
  </si>
  <si>
    <t>Reg out</t>
  </si>
  <si>
    <t>SAT DC JAMBI</t>
  </si>
  <si>
    <t>BLIBLI COMMERCE KARAWACI</t>
  </si>
  <si>
    <t>B 9006 TXT</t>
  </si>
  <si>
    <t>ANGGI KURNIAWAN</t>
  </si>
  <si>
    <t>ANDRIK HERMAWAN</t>
  </si>
  <si>
    <t>VIJAY ABDUL ROHMAN</t>
  </si>
  <si>
    <t>W 9543 UM</t>
  </si>
  <si>
    <t>H 1916 CQ</t>
  </si>
  <si>
    <t>B 9357 KXT</t>
  </si>
  <si>
    <t>B 9547 FXT</t>
  </si>
  <si>
    <t>B 9169 FEV</t>
  </si>
  <si>
    <t>B 9030 FEV</t>
  </si>
  <si>
    <t>B 9165 UM</t>
  </si>
  <si>
    <t>H 1982 EQ</t>
  </si>
  <si>
    <t>B 9573 TEU</t>
  </si>
  <si>
    <t>Column</t>
  </si>
  <si>
    <t>0.95</t>
  </si>
  <si>
    <t>W 9448 UM</t>
  </si>
  <si>
    <t>H 1843 CQ</t>
  </si>
  <si>
    <t>B 9961 UEU</t>
  </si>
  <si>
    <t>DI ALIHKAN</t>
  </si>
  <si>
    <t>H 1846 CQ</t>
  </si>
  <si>
    <t>B 9291 TEV</t>
  </si>
  <si>
    <t>B 9899 UXR</t>
  </si>
  <si>
    <t>PT APLIKASI PERDAGANGAN ANAK BANGSA</t>
  </si>
  <si>
    <t>Values</t>
  </si>
  <si>
    <t>B 9663 KXR</t>
  </si>
  <si>
    <t>B 9233 TEZ</t>
  </si>
  <si>
    <t>N 8571 TM</t>
  </si>
  <si>
    <t>BE 9461 CO</t>
  </si>
  <si>
    <t>BE 9283 YU</t>
  </si>
  <si>
    <t>B 9004 EEU</t>
  </si>
  <si>
    <t>B 9676 UEV</t>
  </si>
  <si>
    <t>B 9602 TEU</t>
  </si>
  <si>
    <t>RAHMAD DARYONO</t>
  </si>
  <si>
    <t>p1 no respon parkir</t>
  </si>
  <si>
    <t>B 9138 PEU</t>
  </si>
  <si>
    <t>0.61</t>
  </si>
  <si>
    <t>1.67</t>
  </si>
  <si>
    <t>4.85</t>
  </si>
  <si>
    <t>BE 9159 CW</t>
  </si>
  <si>
    <t>PT GLOBAL DIGITAL NIAGA ANG</t>
  </si>
  <si>
    <t>Z 9351 MG</t>
  </si>
  <si>
    <t>B 9596 TEU</t>
  </si>
  <si>
    <t>ETA</t>
  </si>
  <si>
    <t>BLIBLI ECOMMERCE</t>
  </si>
  <si>
    <t>PT PAKET ANAK BANGSA</t>
  </si>
  <si>
    <t>SHOPEE INDONESIA</t>
  </si>
  <si>
    <t>SUMBER ALFARIA TRIJAYA DC BALI</t>
  </si>
  <si>
    <t>SAT DC LOMBOK</t>
  </si>
  <si>
    <t>SAT DC SUMBAWA</t>
  </si>
  <si>
    <t>ALFAMIDI DC AMBON</t>
  </si>
  <si>
    <t>INDOMARET DC MALANG</t>
  </si>
  <si>
    <t>INDOMARET DC BALI</t>
  </si>
  <si>
    <t>INDOMARET DC GRESIK</t>
  </si>
  <si>
    <t>INDOMARET MINI DC LOMBOK</t>
  </si>
  <si>
    <t>INDOMARET DCI JOMBANG</t>
  </si>
  <si>
    <t>INDOMARET GUDANG SEWA MEIKO G169</t>
  </si>
  <si>
    <t>INDOMART SIDOARJO</t>
  </si>
  <si>
    <t>INDOMARET JEMBER</t>
  </si>
  <si>
    <t>JD ID ECOMMERCE SURABAYA</t>
  </si>
  <si>
    <t>BLIBLI ECOMMERCE SURABAYA</t>
  </si>
  <si>
    <t>PT SHOPEE INTERNATIONAL INDONESIA S</t>
  </si>
  <si>
    <t>LAZADA WAREHOUSE SURABAYA</t>
  </si>
  <si>
    <t>SAT DC BATAM</t>
  </si>
  <si>
    <t>INDOMARET DC BATAM</t>
  </si>
  <si>
    <t>BLIBLI ECOMMERCE CAWANG</t>
  </si>
  <si>
    <t>BLIBLI COMMERCE DEPOK</t>
  </si>
  <si>
    <t>BLIBLI ECOMMERCE CIKARANG</t>
  </si>
  <si>
    <t>BLIBLI ECOMMERCE BANDUNG</t>
  </si>
  <si>
    <t>BLIBLI ECOMMERCE JOGJA</t>
  </si>
  <si>
    <t>BLIBLI COMMERCE SOLO</t>
  </si>
  <si>
    <t>BLIBLI ECOMMERCE SEMARANG</t>
  </si>
  <si>
    <t>PT SHOPEE INTERNASIONAL INDONESIA J</t>
  </si>
  <si>
    <t>BLIBLI COMMERCE NAROGONG</t>
  </si>
  <si>
    <t>PT GLOBAL DIGITAL NIAGA KARAWACI</t>
  </si>
  <si>
    <t>PT GLOBAL NIAGA DIGITAL SENTUL</t>
  </si>
  <si>
    <t>PT GLOBAL DIGITAL NIAGA IMS</t>
  </si>
  <si>
    <t>PT GLOBAL DIGITAL NIAGA MDN</t>
  </si>
  <si>
    <t>PT GLOBAL DIGITAL NIAGA NR</t>
  </si>
  <si>
    <t>PT GLOBAL DIGITAL NIAGA CKR</t>
  </si>
  <si>
    <t>LAZADA WAREHOUSE CIKARANG</t>
  </si>
  <si>
    <t>SAT DC PALAS PEKANBARU</t>
  </si>
  <si>
    <t>INDOMARET DC PEKANBARU</t>
  </si>
  <si>
    <t>PT SUMBER ALFARIA TRIJAYA TBK</t>
  </si>
  <si>
    <t>INDOMARET GUDANG INDUK BENGKULU G16</t>
  </si>
  <si>
    <t>SAT DC PONTIANAK</t>
  </si>
  <si>
    <t>INDOMARET DC PONTIANAK</t>
  </si>
  <si>
    <t>JD ID ECOMMERCE PONTIANAK</t>
  </si>
  <si>
    <t>SAT DC BANJARMASIN</t>
  </si>
  <si>
    <t>INDOMARET DC BANJARMASIN</t>
  </si>
  <si>
    <t>ALFA MIDI DC SAMARINDA</t>
  </si>
  <si>
    <t>INDOMARET DC SAMARINDA</t>
  </si>
  <si>
    <t>LAZADA WAREHOUSE BALIKPAPAN</t>
  </si>
  <si>
    <t>SAT DC MANADO</t>
  </si>
  <si>
    <t>ALFAMART DEPO GORONTALO</t>
  </si>
  <si>
    <t>ALFA MIDI BRANCH MANADO</t>
  </si>
  <si>
    <t>INDOMARET DC MANADO</t>
  </si>
  <si>
    <t>INDOMARET DEPO GORONTALO</t>
  </si>
  <si>
    <t>ALFAMART DC MAKASAR</t>
  </si>
  <si>
    <t>ALFA MIDI DC MAKASAR</t>
  </si>
  <si>
    <t>ALFA MIDI BRANCH PALU</t>
  </si>
  <si>
    <t>INDOMARET DC MAKASAR</t>
  </si>
  <si>
    <t>BLIBLI ECOMMERCE MAKASSAR</t>
  </si>
  <si>
    <t>PT SHOPEE INTERNATIONAL INDONESIA M</t>
  </si>
  <si>
    <t>LAZADA WAREHOUSE MAKASSAR</t>
  </si>
  <si>
    <t>SAT DC MEDAN</t>
  </si>
  <si>
    <t>ALFA MIDI DC MEDAN</t>
  </si>
  <si>
    <t>INDOMARET DC MEDAN</t>
  </si>
  <si>
    <t>INDOMARET DC ACEH</t>
  </si>
  <si>
    <t>INDOMARET DEPO PEMATANG SIANTAR</t>
  </si>
  <si>
    <t>INDOMARET DEPO MEDAN</t>
  </si>
  <si>
    <t>BLIBLI ECOMMERCE MEDAN</t>
  </si>
  <si>
    <t>BLIBLI ECOMMERCE DELI SERDANG</t>
  </si>
  <si>
    <t>PT SHOPEE INTERNASIONAL INDONESIA</t>
  </si>
  <si>
    <t>PT SUMBER ALFARIA TRIJAYA DC LHOKSE</t>
  </si>
  <si>
    <t>LAZADA WAREHOUSE MEDAN</t>
  </si>
  <si>
    <t>Y</t>
  </si>
  <si>
    <t>Apk RT</t>
  </si>
  <si>
    <t>ALFA PAMULANG</t>
  </si>
  <si>
    <t>Dglog</t>
  </si>
  <si>
    <t>Customer</t>
  </si>
  <si>
    <t>Name</t>
  </si>
  <si>
    <t>SURYANTO</t>
  </si>
  <si>
    <t>LINC</t>
  </si>
  <si>
    <t>BE 9951 CU</t>
  </si>
  <si>
    <t>DIGILOG</t>
  </si>
  <si>
    <t>BE 9256 NO</t>
  </si>
  <si>
    <t>MHT</t>
  </si>
  <si>
    <t>2.81</t>
  </si>
  <si>
    <t>B 9136 UM</t>
  </si>
  <si>
    <t>35.1</t>
  </si>
  <si>
    <t>BE 9441 CV</t>
  </si>
  <si>
    <t>PT RITEL BERSAMA NASIONAL BEKASI</t>
  </si>
  <si>
    <t>H 1974 EQ</t>
  </si>
  <si>
    <t>BE 9258 BV</t>
  </si>
  <si>
    <t>Oncall</t>
  </si>
  <si>
    <t>Z 9509 MG</t>
  </si>
  <si>
    <t>2.68</t>
  </si>
  <si>
    <t>MOBIL MOGOK</t>
  </si>
  <si>
    <t>UNIT TERPENUHI</t>
  </si>
  <si>
    <t>Count of UNIT TERPENUHI</t>
  </si>
  <si>
    <t>B 9302 TEZ</t>
  </si>
  <si>
    <t>3.83</t>
  </si>
  <si>
    <t>B 9022 FEV</t>
  </si>
  <si>
    <t>4002909081 GID 07 ND 07 Y</t>
  </si>
  <si>
    <t xml:space="preserve">4002908408 GID 05 P2 06 </t>
  </si>
  <si>
    <t xml:space="preserve">4002907957 GID 03 P1 03 </t>
  </si>
  <si>
    <t>4002907429 GID 01 P1 01</t>
  </si>
  <si>
    <t xml:space="preserve">4002908778 GID 6 P1 06 </t>
  </si>
  <si>
    <t xml:space="preserve">4002907984 GID 03 P2 04 </t>
  </si>
  <si>
    <t>4002907439 GID 01 P1 01</t>
  </si>
  <si>
    <t xml:space="preserve">4002908780 GID 6 P1 06 </t>
  </si>
  <si>
    <t xml:space="preserve">4002907942 GID 03 P2 04 </t>
  </si>
  <si>
    <t xml:space="preserve">4002908794 GID 6 P1 06 </t>
  </si>
  <si>
    <t xml:space="preserve">4002907941 GID 03 P2 04 </t>
  </si>
  <si>
    <t>4002907426 GID 01 P1 01</t>
  </si>
  <si>
    <t xml:space="preserve">4002909111 GID 07 P2 08 </t>
  </si>
  <si>
    <t xml:space="preserve">4002908872 GID 6 ND 06 </t>
  </si>
  <si>
    <t xml:space="preserve">4002908055 GID 04 P2 05 </t>
  </si>
  <si>
    <t>4002907660 GID 02 P2 03</t>
  </si>
  <si>
    <t xml:space="preserve">4002908779 GID 6 P1 06 </t>
  </si>
  <si>
    <t xml:space="preserve">4002908054 GID 04 P2 05 </t>
  </si>
  <si>
    <t>4002907478 GID 02 ND 02Y</t>
  </si>
  <si>
    <t xml:space="preserve">4002908805 GID 6 P1 06 </t>
  </si>
  <si>
    <t xml:space="preserve">4002908056 GID 04 P2 05 </t>
  </si>
  <si>
    <t xml:space="preserve">4002907967 GID 03 ND 03 </t>
  </si>
  <si>
    <t xml:space="preserve">4002908796 GID 6 P1 06 </t>
  </si>
  <si>
    <t>4002907782 GID 03 P2 04 Y</t>
  </si>
  <si>
    <t xml:space="preserve">4002908633 GID 05 P1 05 </t>
  </si>
  <si>
    <t xml:space="preserve">4002907697 GID 03 P1 03 </t>
  </si>
  <si>
    <t xml:space="preserve">4002908795 GID 6 P1 04 </t>
  </si>
  <si>
    <t xml:space="preserve">4002908782 GID 6 P1 06 </t>
  </si>
  <si>
    <t xml:space="preserve">4002907973 GID 03 P2 01 </t>
  </si>
  <si>
    <t xml:space="preserve">4002908982 GID 6 P1 06 </t>
  </si>
  <si>
    <t xml:space="preserve">4002908522 GID 05 P1 05 </t>
  </si>
  <si>
    <t xml:space="preserve">4002907701 GID 03 P1 03 </t>
  </si>
  <si>
    <t xml:space="preserve">4002908512 GID 05 P2 06 </t>
  </si>
  <si>
    <t>4002907389 GID 01 P2 04</t>
  </si>
  <si>
    <t xml:space="preserve">4002908437 GID 05 P2 06 </t>
  </si>
  <si>
    <t>4002908085 GID 04 ND 04 Y</t>
  </si>
  <si>
    <t xml:space="preserve">4002908777 GID 6 P1 06 </t>
  </si>
  <si>
    <t>4002908058 GID 04 ND 04 Y</t>
  </si>
  <si>
    <t>4002907435 GID 01 ND 01Y</t>
  </si>
  <si>
    <t xml:space="preserve">4002908708 GID 05 P2 06 </t>
  </si>
  <si>
    <t>4002908053 GID 04 ND 04 Y</t>
  </si>
  <si>
    <t>4002907310 GID 01 ND 01Y</t>
  </si>
  <si>
    <t xml:space="preserve">4002908760 GID 6 P1 06 </t>
  </si>
  <si>
    <t xml:space="preserve">4002907975 GID 03 P2 04 </t>
  </si>
  <si>
    <t xml:space="preserve">4002908880 GID 6 ND 06 </t>
  </si>
  <si>
    <t xml:space="preserve">4002907965 GID 03 P2 04 </t>
  </si>
  <si>
    <t>4002908881 GID 6 ND 06 Y</t>
  </si>
  <si>
    <t xml:space="preserve">4002907906 GID 03 P2 04 </t>
  </si>
  <si>
    <t>4002907442 GID 01 ND 01</t>
  </si>
  <si>
    <t xml:space="preserve">4002908804 GID 6 P1 06 </t>
  </si>
  <si>
    <t xml:space="preserve">4002907728 GID 03 P2 03 </t>
  </si>
  <si>
    <t>4002907395 GID 01 ND 02Y</t>
  </si>
  <si>
    <t xml:space="preserve">4002909090 GID 07 P2 08 </t>
  </si>
  <si>
    <t xml:space="preserve">4002908972 GID 6 P1 06 </t>
  </si>
  <si>
    <t>4002908415 GID 05 ND 05 Y</t>
  </si>
  <si>
    <t xml:space="preserve">4002907976 GID 03 P1 04 </t>
  </si>
  <si>
    <t xml:space="preserve">4002909089 GID 07 P2 08 </t>
  </si>
  <si>
    <t>4002908614 GID 05 ND 05 Y</t>
  </si>
  <si>
    <t xml:space="preserve">4002907953 GID 03 P1 03 </t>
  </si>
  <si>
    <t>4002907374 GID 01 P1 01</t>
  </si>
  <si>
    <t xml:space="preserve">4002908745 GID 6 ND 06 </t>
  </si>
  <si>
    <t xml:space="preserve">4002908518 GID 05 P2 06 </t>
  </si>
  <si>
    <t xml:space="preserve">4002907699 GID 03 P1 03 </t>
  </si>
  <si>
    <t xml:space="preserve">4002908975 GID 6 P1 06 </t>
  </si>
  <si>
    <t xml:space="preserve">4002908677 GID 05 P1 05 </t>
  </si>
  <si>
    <t xml:space="preserve">4002907897 GID 03 P1 04 </t>
  </si>
  <si>
    <t xml:space="preserve">4002908802 GID 6 P1 06 </t>
  </si>
  <si>
    <t xml:space="preserve">4002908404 GID 05 P1 05 </t>
  </si>
  <si>
    <t xml:space="preserve">4002907704 GID 03 P1 03 </t>
  </si>
  <si>
    <t xml:space="preserve">4002907698 GID 03 P1 03 </t>
  </si>
  <si>
    <t xml:space="preserve">4002908709 GID 05 P2 06 </t>
  </si>
  <si>
    <t xml:space="preserve">4002908279 GID 04 ND 04 </t>
  </si>
  <si>
    <t>4002907477 GID 02 ND 02Y</t>
  </si>
  <si>
    <t xml:space="preserve">4002908513 GID 05 P2 06 </t>
  </si>
  <si>
    <t>4002907661 GID 02 P2 03</t>
  </si>
  <si>
    <t xml:space="preserve">4002908974 GID 6 P1 06 </t>
  </si>
  <si>
    <t xml:space="preserve">4002908158 GID 04 P2 05 </t>
  </si>
  <si>
    <t>4002907387 GID 01 P2 04</t>
  </si>
  <si>
    <t>4002908883 GID 6 ND 06 Y</t>
  </si>
  <si>
    <t xml:space="preserve">4002908293 GID 04 P1 04 </t>
  </si>
  <si>
    <t>4002907396 GID 01 P2 02Y</t>
  </si>
  <si>
    <t xml:space="preserve">4002908775 GID 6 P1 06 </t>
  </si>
  <si>
    <t>4002908277 GID 04 ND 04 Y</t>
  </si>
  <si>
    <t xml:space="preserve">4002908981 GID 6 P1 06 </t>
  </si>
  <si>
    <t xml:space="preserve">4002908255 GID 04 ND 04 </t>
  </si>
  <si>
    <t>4002907402 GID 01 ND 01</t>
  </si>
  <si>
    <t xml:space="preserve">4002909224 GID 07 P2 08 </t>
  </si>
  <si>
    <t>4002908700 GID 6 ND 06 Y</t>
  </si>
  <si>
    <t xml:space="preserve">4002908084 GID 04 ND 04 </t>
  </si>
  <si>
    <t xml:space="preserve">4002908520 GID 05 P2 06 </t>
  </si>
  <si>
    <t xml:space="preserve">4002908080 GID 04 P1 04 </t>
  </si>
  <si>
    <t xml:space="preserve">4002908806 GID 6 P1 06 </t>
  </si>
  <si>
    <t xml:space="preserve">4002908049 GID 04 P1 04 </t>
  </si>
  <si>
    <t xml:space="preserve">4002908517 GID 05 P2 06 </t>
  </si>
  <si>
    <t>4002908079 GID 04 ND 04 Y</t>
  </si>
  <si>
    <t xml:space="preserve">4002908409 GID 05 P2 06 </t>
  </si>
  <si>
    <t xml:space="preserve">4002907903 GID 03 P1 04 </t>
  </si>
  <si>
    <t>4002907391 GID 01 ND 01Y</t>
  </si>
  <si>
    <t xml:space="preserve">4002909001 GID 6 ND 06 </t>
  </si>
  <si>
    <t>4002908435 GID 05 ND 05 Y</t>
  </si>
  <si>
    <t xml:space="preserve">4002907772 GID 03 P2 03 </t>
  </si>
  <si>
    <t xml:space="preserve">4002908793 GID 6 P1 06 </t>
  </si>
  <si>
    <t xml:space="preserve">4002908057 GID 04 P2 05 </t>
  </si>
  <si>
    <t>4002907932 GID 03 ND 04 Y</t>
  </si>
  <si>
    <t>4002907368 GID 01 P1 01</t>
  </si>
  <si>
    <t>4002908788 GID 6 P2 07 Y</t>
  </si>
  <si>
    <t>4002908399 GID 05 ND 05 Y</t>
  </si>
  <si>
    <t xml:space="preserve">4002907775 GID 03 P1 03 </t>
  </si>
  <si>
    <t xml:space="preserve">4002909177 GID 07 P1 08 </t>
  </si>
  <si>
    <t xml:space="preserve">4002908870 GID 6 ND 06 </t>
  </si>
  <si>
    <t xml:space="preserve">4002908367 GID 04 P1 04 </t>
  </si>
  <si>
    <t xml:space="preserve">4002907703 GID 03 P1 03 </t>
  </si>
  <si>
    <t xml:space="preserve">4002908516 GID 05 P2 06 </t>
  </si>
  <si>
    <t>4002907801 GID 03 ND 03 Y</t>
  </si>
  <si>
    <t xml:space="preserve">4002908705 GID 6 P1 06 </t>
  </si>
  <si>
    <t xml:space="preserve">4002908551 GID 05 ND 05 </t>
  </si>
  <si>
    <t xml:space="preserve">4002907700 GID 03 P1 03 </t>
  </si>
  <si>
    <t>4002908785 GID 6 P2 07 Y</t>
  </si>
  <si>
    <t xml:space="preserve">4002908247 GID 04 P2 05 </t>
  </si>
  <si>
    <t>4002907470 GID 02 ND 01Y</t>
  </si>
  <si>
    <t>4002909079 GID 07 ND 07 Y</t>
  </si>
  <si>
    <t xml:space="preserve">4002908153 GID 04 P2 05 </t>
  </si>
  <si>
    <t>4002907388 GID 01 P2 04</t>
  </si>
  <si>
    <t>4002909083 GID 07 ND 07 Y</t>
  </si>
  <si>
    <t xml:space="preserve">4002908248 GID 04 P2 05 </t>
  </si>
  <si>
    <t>4002908783 GID 6 P2 07 Y</t>
  </si>
  <si>
    <t xml:space="preserve">4002908152 GID 04 P2 05 </t>
  </si>
  <si>
    <t>4002909077 GID 07 ND 07 Y</t>
  </si>
  <si>
    <t xml:space="preserve">4002908344 GID 04 P2 05 </t>
  </si>
  <si>
    <t>4002907373 GID 01 P1 01</t>
  </si>
  <si>
    <t xml:space="preserve">4002908776 GID 6 P1 06 </t>
  </si>
  <si>
    <t xml:space="preserve">4002907952 GID 03 P1 03 </t>
  </si>
  <si>
    <t xml:space="preserve">4002908617 GID 05 P2 06 </t>
  </si>
  <si>
    <t xml:space="preserve">4002909108 GID 07 P3 09 </t>
  </si>
  <si>
    <t xml:space="preserve">4002909112 GID 07 P3 09 </t>
  </si>
  <si>
    <t>4002909166 GID 07 P3 09 Y</t>
  </si>
  <si>
    <t xml:space="preserve">4002907811 GID 03 P3 05 </t>
  </si>
  <si>
    <t xml:space="preserve">4002909116 GID 07 P3 09 </t>
  </si>
  <si>
    <t>BE 9175 NU</t>
  </si>
  <si>
    <t>BE 9259 NO</t>
  </si>
  <si>
    <t>HENDRAYANA</t>
  </si>
  <si>
    <t>JULY</t>
  </si>
  <si>
    <t>NURHASAN</t>
  </si>
  <si>
    <t>CACU</t>
  </si>
  <si>
    <t>UJANG</t>
  </si>
  <si>
    <t>palapa</t>
  </si>
  <si>
    <t>f 9283 fg</t>
  </si>
  <si>
    <t>B 9218 BEV</t>
  </si>
  <si>
    <t>MGV(ON CALL)</t>
  </si>
  <si>
    <t>EKO BUDIYONO</t>
  </si>
  <si>
    <t>WAHYU WIBOWO</t>
  </si>
  <si>
    <t>B 9481 UEU</t>
  </si>
  <si>
    <t>SUPARDI</t>
  </si>
  <si>
    <t>Be 9164 AJ</t>
  </si>
  <si>
    <t>Be 9162 yv</t>
  </si>
  <si>
    <t>3.17</t>
  </si>
  <si>
    <t>BE 8652 NV</t>
  </si>
  <si>
    <t xml:space="preserve">4002910664 GID 12 P2 13 </t>
  </si>
  <si>
    <t>Z 9090 LJ</t>
  </si>
  <si>
    <t>BE 9309 NK</t>
  </si>
  <si>
    <t>B 9361 PEU</t>
  </si>
  <si>
    <t>B 9501 PEU</t>
  </si>
  <si>
    <t>BE 8154 IR</t>
  </si>
  <si>
    <t>BE 9177 NU</t>
  </si>
  <si>
    <t>DENY</t>
  </si>
  <si>
    <t>Z 9120 MG</t>
  </si>
  <si>
    <t>B 9126 UCC</t>
  </si>
  <si>
    <t>BE 8925 GJ</t>
  </si>
  <si>
    <t>INDOMARET PEKANBARU</t>
  </si>
  <si>
    <t>INDOMARET SAMARINDA</t>
  </si>
  <si>
    <t>INDOMARET DC SEMARANG 2</t>
  </si>
  <si>
    <t>INDOMARET DEPO JOGJA</t>
  </si>
  <si>
    <t>INDOMARET DC JAMBI</t>
  </si>
  <si>
    <t>INDOMARET DC PALOPO</t>
  </si>
  <si>
    <t>ALFA PASAR MINGGU</t>
  </si>
  <si>
    <t>ALFA LODAN</t>
  </si>
  <si>
    <t>ALFA MERUYA</t>
  </si>
  <si>
    <t>ALFA MARGAHAYU BEKASI</t>
  </si>
  <si>
    <t>ALFA  SUNTER</t>
  </si>
  <si>
    <t>ALFA  DEPOK</t>
  </si>
  <si>
    <t>ALFA BINTARO</t>
  </si>
  <si>
    <t>ALFA MENTENG</t>
  </si>
  <si>
    <t>ALFA TENDEAN</t>
  </si>
  <si>
    <t>ALFA JABABEKA</t>
  </si>
  <si>
    <t>ALFA BEKASI 2</t>
  </si>
  <si>
    <t>ALFA BANDUNG I</t>
  </si>
  <si>
    <t>ALFA RETAILINDO CIREBON</t>
  </si>
  <si>
    <t>ALFA LAMPUNG</t>
  </si>
  <si>
    <t>ALFA SUKOHARJO</t>
  </si>
  <si>
    <t>ALFA SOLO</t>
  </si>
  <si>
    <t>ALFA DC PONDOK UNGU</t>
  </si>
  <si>
    <t>PT. SUMBER ALFARIA TRIJAYA</t>
  </si>
  <si>
    <t>ALFA EXPRESS KAREBOSI</t>
  </si>
  <si>
    <t>ALFA KAREBOSI</t>
  </si>
  <si>
    <t>ALFA PANAKKUKANG</t>
  </si>
  <si>
    <t>ALFA TAMALANREA</t>
  </si>
  <si>
    <t>ALFA IMAM BONJOL</t>
  </si>
  <si>
    <t>ALFA SURABAYA</t>
  </si>
  <si>
    <t>ALFA RETAILINDO DC JUANDA</t>
  </si>
  <si>
    <t>PT. ALFA RETAILINDO</t>
  </si>
  <si>
    <t>PT.ALFA RETAILINDO</t>
  </si>
  <si>
    <t>ALFACART</t>
  </si>
  <si>
    <t>PT ALFA RETAILINDO SURABAYA</t>
  </si>
  <si>
    <t>ALFAMART  DC CIPINANG</t>
  </si>
  <si>
    <t>PT ALFA RETAILINDO JEMBER</t>
  </si>
  <si>
    <t>PT SUMBER TRIJAYA LESTARI ALFA</t>
  </si>
  <si>
    <t>PT SUMBER TRIJAYA Alfacraft BDG 1</t>
  </si>
  <si>
    <t>PT SUMBER TRIJAYA Alfacraft BDG 2</t>
  </si>
  <si>
    <t>PT SUMBER TRIJAYA Alfacraft CJR</t>
  </si>
  <si>
    <t>PT Sumber Trijaya Lestari AlfaCraft Semarang</t>
  </si>
  <si>
    <t>PT Sumber Trijaya Lestari AlfaCraft Lampung</t>
  </si>
  <si>
    <t>PT Sumber Trijaya Lestari AlfaCraft Cilacap</t>
  </si>
  <si>
    <t>PT Sumber Trijaya Lestari AlfaCraft Rembang</t>
  </si>
  <si>
    <t>PT SUMBER TRIJAYA LESTARI ALFACART KTB lampung</t>
  </si>
  <si>
    <t>PT SUMBER TRIJAYA LESTARI ALFACART BATAM</t>
  </si>
  <si>
    <t>LOKA MARKET FLAVOR BLISS</t>
  </si>
  <si>
    <t>SOLUSI CEMERLANG INDORITEL (ECOMMER</t>
  </si>
  <si>
    <t>SOLUSI CEMERLANG INDORITEL (EC</t>
  </si>
  <si>
    <t>Blibi Eccommerce Bandung</t>
  </si>
  <si>
    <t>Blibi Eccommerce Sentul</t>
  </si>
  <si>
    <t>B 9308 TEZ</t>
  </si>
  <si>
    <t>B 9154 BEV</t>
  </si>
  <si>
    <t>B 9497 PEU</t>
  </si>
  <si>
    <t>B 9262 UM</t>
  </si>
  <si>
    <t>BE 9258 NO</t>
  </si>
  <si>
    <t>B 9001 EEU</t>
  </si>
  <si>
    <t>BE 9486 YJ</t>
  </si>
  <si>
    <t>BE 9255 NO</t>
  </si>
  <si>
    <t>15.17</t>
  </si>
  <si>
    <t xml:space="preserve">4002912972 GID 19 P3 21 </t>
  </si>
  <si>
    <t xml:space="preserve">4002911271 GID 19 P3 25 </t>
  </si>
  <si>
    <t xml:space="preserve">4002912952 GID 19 P3 19 </t>
  </si>
  <si>
    <t xml:space="preserve">4002912971 GID 19 P3 24 </t>
  </si>
  <si>
    <t xml:space="preserve">4002912974 GID 19 P3 21 </t>
  </si>
  <si>
    <t>MSU</t>
  </si>
  <si>
    <t>BL 8904 AK</t>
  </si>
  <si>
    <t>Nopol</t>
  </si>
  <si>
    <t>BE 9281 GS</t>
  </si>
  <si>
    <t>Not Available</t>
  </si>
  <si>
    <t>Gading global</t>
  </si>
  <si>
    <t>Supi pulang kampung</t>
  </si>
  <si>
    <t>B 9231 CW</t>
  </si>
  <si>
    <t xml:space="preserve">4002913350 GID 22 P3 25 </t>
  </si>
  <si>
    <t xml:space="preserve">4002914147 GID 22 P3 24 </t>
  </si>
  <si>
    <t xml:space="preserve">4002914150 GID 22 P3 24 </t>
  </si>
  <si>
    <t xml:space="preserve">4002914153 GID 22 P3 24 </t>
  </si>
  <si>
    <t>B 9948 UCE</t>
  </si>
  <si>
    <t>BE 9261 BV</t>
  </si>
  <si>
    <t>BE 9767 BV</t>
  </si>
  <si>
    <t>KHL</t>
  </si>
  <si>
    <t>B 9011 TXR</t>
  </si>
  <si>
    <t>087879225044</t>
  </si>
  <si>
    <t>Z 9050 LF</t>
  </si>
  <si>
    <t>khl</t>
  </si>
  <si>
    <t>B 9264 TEN</t>
  </si>
  <si>
    <t>B 9227 TEN</t>
  </si>
  <si>
    <t xml:space="preserve">4002914492 GID 24 P1 23 </t>
  </si>
  <si>
    <t xml:space="preserve">4002914493 GID 24 P1 23 </t>
  </si>
  <si>
    <t xml:space="preserve">4002914494 GID 24 P1 23 </t>
  </si>
  <si>
    <t xml:space="preserve">4002914495 GID 24 P1 23 </t>
  </si>
  <si>
    <t>4002914669 GID 24 ND 24 Y</t>
  </si>
  <si>
    <t xml:space="preserve">4002914722 GID 24 P3 29 </t>
  </si>
  <si>
    <t xml:space="preserve">4002914723 GID 24 P3 29 </t>
  </si>
  <si>
    <t xml:space="preserve">4002914724 GID 24 P3 29 </t>
  </si>
  <si>
    <t xml:space="preserve">4002914725 GID 24 P3 29 </t>
  </si>
  <si>
    <t xml:space="preserve">4002914726 GID 24 P3 29 </t>
  </si>
  <si>
    <t xml:space="preserve">4002914727 GID 24 P3 29 </t>
  </si>
  <si>
    <t xml:space="preserve">4002914728 GID 24 P3 29 </t>
  </si>
  <si>
    <t xml:space="preserve">4002914729 GID 24 P3 29 </t>
  </si>
  <si>
    <t xml:space="preserve">4002914740 GID 24 P1 24 </t>
  </si>
  <si>
    <t>4002914558 GID 24 P3 28 Y</t>
  </si>
  <si>
    <t>4002914616 GID 24 P3 26 Y</t>
  </si>
  <si>
    <t>4002914637 GID 24 ND 24 Y</t>
  </si>
  <si>
    <t>4002914706 GID 24 P3 26 Y</t>
  </si>
  <si>
    <t xml:space="preserve">4002914773 GID 24 P1 20 </t>
  </si>
  <si>
    <t xml:space="preserve">4002914644 GID 24 P1 24 </t>
  </si>
  <si>
    <t xml:space="preserve">4002914645 GID 24 P1 24 </t>
  </si>
  <si>
    <t xml:space="preserve">4002914654 GID 24 P1 24 </t>
  </si>
  <si>
    <t xml:space="preserve">4002914677 GID 24 P2 25 </t>
  </si>
  <si>
    <t xml:space="preserve">4002914772 GID 24 P1 24 </t>
  </si>
  <si>
    <t xml:space="preserve">4002914807 GID 24 P2 24 </t>
  </si>
  <si>
    <t xml:space="preserve">4002914859 GID 24 P1 25 </t>
  </si>
  <si>
    <t xml:space="preserve">4002914880 GID 24 P3 31 </t>
  </si>
  <si>
    <t xml:space="preserve">4002914881 GID 24 P3 31 </t>
  </si>
  <si>
    <t xml:space="preserve">4002914896 GID 24 P1 24 </t>
  </si>
  <si>
    <t xml:space="preserve">4002914901 GID 24 P2 25 </t>
  </si>
  <si>
    <t xml:space="preserve">4002914917 GID 24 P2 25 </t>
  </si>
  <si>
    <t xml:space="preserve">4002914933 GID 24 ND 24 </t>
  </si>
  <si>
    <t xml:space="preserve">4002914954 GID 24 ND 24 </t>
  </si>
  <si>
    <t xml:space="preserve">4002914956 GID 24 ND 24 </t>
  </si>
  <si>
    <t xml:space="preserve">4002914962 GID 24 P1 24 </t>
  </si>
  <si>
    <t xml:space="preserve">4002914975 GID 24 P1 24 </t>
  </si>
  <si>
    <t xml:space="preserve">4002914976 GID 24 P1 24 </t>
  </si>
  <si>
    <t xml:space="preserve">4002914977 GID 24 P1 24 </t>
  </si>
  <si>
    <t xml:space="preserve">4002914739 GID 24 P3 26 </t>
  </si>
  <si>
    <t xml:space="preserve">4002914826 GID 24 P3 26 </t>
  </si>
  <si>
    <t xml:space="preserve">4002914835 GID 24 P3 26 </t>
  </si>
  <si>
    <t xml:space="preserve">4002914963 GID 24 ND 24 </t>
  </si>
  <si>
    <t xml:space="preserve">4002915014 GID 24 P2 26 </t>
  </si>
  <si>
    <t xml:space="preserve">4002915015 GID 24 P2 25 </t>
  </si>
  <si>
    <t xml:space="preserve">4002915030 GID 24 P3 29 </t>
  </si>
  <si>
    <t xml:space="preserve">4002915047 GID 24 P3 30 </t>
  </si>
  <si>
    <t>B 9180 TEN</t>
  </si>
  <si>
    <t>BE 9223 CW</t>
  </si>
  <si>
    <t>BE 9883 CV</t>
  </si>
  <si>
    <t>B 9148 TEN</t>
  </si>
  <si>
    <t>BE 9278 YJ</t>
  </si>
  <si>
    <t>Z 9215 MG</t>
  </si>
  <si>
    <t>Mobil kabur dari wdc</t>
  </si>
  <si>
    <t>Count of Reg In</t>
  </si>
  <si>
    <t>BA 9838 SU</t>
  </si>
  <si>
    <t>B 9500 KEU</t>
  </si>
  <si>
    <t>BE 9506 AJ</t>
  </si>
  <si>
    <t>MOBIL STORING</t>
  </si>
  <si>
    <t>GLOBAL SYINERGI</t>
  </si>
  <si>
    <t>PT BORWITA CITRA PRIMA CIREBON</t>
  </si>
  <si>
    <t>BE 9901 CV</t>
  </si>
  <si>
    <t>B 9222 LJ</t>
  </si>
  <si>
    <t>B 9606 KXR</t>
  </si>
  <si>
    <t>PT TIRTA GRACIA UTAMA CIRACAS</t>
  </si>
  <si>
    <t>B 9009 KXT</t>
  </si>
  <si>
    <t>B 9056 FEN</t>
  </si>
  <si>
    <t>4.69</t>
  </si>
  <si>
    <t>B 9253 TEV</t>
  </si>
  <si>
    <t>BE 9947 CU</t>
  </si>
  <si>
    <t>BE 9257 BV</t>
  </si>
  <si>
    <t>BE 9257 NO</t>
  </si>
  <si>
    <t>BE 9784 BV</t>
  </si>
  <si>
    <t>GID 31</t>
  </si>
  <si>
    <t xml:space="preserve">4002916949 GID 30 ND 30 </t>
  </si>
  <si>
    <t>4002916717 GID 28 ND 28 p</t>
  </si>
  <si>
    <t xml:space="preserve">4002915815 GID 27 P1 25 </t>
  </si>
  <si>
    <t xml:space="preserve">4002915656 GID 26 ND 26 </t>
  </si>
  <si>
    <t xml:space="preserve">4002915101 GID 25 P1 26 </t>
  </si>
  <si>
    <t>4002914242 GID 23 ND 23 Y</t>
  </si>
  <si>
    <t xml:space="preserve">4002913338 GID 19 P2 20 </t>
  </si>
  <si>
    <t xml:space="preserve">4002912912 GID 18 P1 18 </t>
  </si>
  <si>
    <t xml:space="preserve">4002912437 GID 17 P1 18 </t>
  </si>
  <si>
    <t xml:space="preserve">4002910734 GID 12 P2 13 </t>
  </si>
  <si>
    <t xml:space="preserve">4002909975 GID 10 ND 10 </t>
  </si>
  <si>
    <t xml:space="preserve">4002916582 GID 28 ND 27 </t>
  </si>
  <si>
    <t xml:space="preserve">4002916191 GID 27 P1 28 </t>
  </si>
  <si>
    <t xml:space="preserve">4002915630 GID 26 P1 24 </t>
  </si>
  <si>
    <t>4002914236 GID 23 ND 23 Y</t>
  </si>
  <si>
    <t xml:space="preserve">4002913840 GID 21 ND 21 </t>
  </si>
  <si>
    <t xml:space="preserve">4002913299 GID 19 P1 19 </t>
  </si>
  <si>
    <t xml:space="preserve">4002911805 GID 16 P2 17 </t>
  </si>
  <si>
    <t xml:space="preserve">4002911150 GID 13 P1 15 </t>
  </si>
  <si>
    <t xml:space="preserve">4002910732 GID 12 ND 12 </t>
  </si>
  <si>
    <t xml:space="preserve">4002909977 GID 10 ND 10 </t>
  </si>
  <si>
    <t xml:space="preserve">4002909300 GID 08 ND 08 </t>
  </si>
  <si>
    <t xml:space="preserve">4002916672 GID 28 P2 29 </t>
  </si>
  <si>
    <t xml:space="preserve">4002915809 GID 27 P1 27 </t>
  </si>
  <si>
    <t xml:space="preserve">4002915653 GID 26 ND 26 </t>
  </si>
  <si>
    <t xml:space="preserve">4002913962 GID 21 P1 20 </t>
  </si>
  <si>
    <t xml:space="preserve">4002913100 GID 19 P1 18 </t>
  </si>
  <si>
    <t>4002912292 GID 17 ND 17 Y</t>
  </si>
  <si>
    <t xml:space="preserve">4002910834 GID 12 P2 13 </t>
  </si>
  <si>
    <t xml:space="preserve">4002909946 GID 10 P1 10 </t>
  </si>
  <si>
    <t xml:space="preserve">4002909316 GID 08 P1 08 </t>
  </si>
  <si>
    <t xml:space="preserve">4002916663 GID 28 P2 30 </t>
  </si>
  <si>
    <t xml:space="preserve">4002915807 GID 27 P1 27 </t>
  </si>
  <si>
    <t xml:space="preserve">4002915655 GID 26 ND 26 </t>
  </si>
  <si>
    <t xml:space="preserve">4002915102 GID 25 P1 26 </t>
  </si>
  <si>
    <t>4002914234 GID 23 ND 23 Y</t>
  </si>
  <si>
    <t xml:space="preserve">4002913563 GID 20 P1 20 </t>
  </si>
  <si>
    <t xml:space="preserve">4002912600 GID 18 P1 18 </t>
  </si>
  <si>
    <t xml:space="preserve">4002911662 GID 15 ND 15 </t>
  </si>
  <si>
    <t xml:space="preserve">4002910842 GID 12 P1 12 </t>
  </si>
  <si>
    <t xml:space="preserve">4002910142 GID 10 P1 11 </t>
  </si>
  <si>
    <t>4002909441 GID 09 ND 09 Y</t>
  </si>
  <si>
    <t xml:space="preserve">4002916587 GID 28 P1 29 </t>
  </si>
  <si>
    <t xml:space="preserve">4002916313 GID 27 ND 27 </t>
  </si>
  <si>
    <t xml:space="preserve">4002915813 GID 26 P2 27 </t>
  </si>
  <si>
    <t xml:space="preserve">4002915542 GID 25 P1 25 </t>
  </si>
  <si>
    <t xml:space="preserve">4002913850 GID 21 P2 22 </t>
  </si>
  <si>
    <t xml:space="preserve">4002913301 GID 19 P1 19 </t>
  </si>
  <si>
    <t xml:space="preserve">4002912429 GID 17 P1 17 </t>
  </si>
  <si>
    <t xml:space="preserve">4002910835 GID 12 P2 13 </t>
  </si>
  <si>
    <t>4002910219 GID 10 ND 10 Y</t>
  </si>
  <si>
    <t xml:space="preserve">4002915978 GID 26 P1 26 </t>
  </si>
  <si>
    <t xml:space="preserve">4002915395 GID 25 P1 25 </t>
  </si>
  <si>
    <t xml:space="preserve">4002913824 GID 21 ND 21 </t>
  </si>
  <si>
    <t xml:space="preserve">4002913675 GID 20 P1 21 </t>
  </si>
  <si>
    <t xml:space="preserve">4002912605 GID 18 P2 19 </t>
  </si>
  <si>
    <t xml:space="preserve">4002911655 GID 15 P2 16 </t>
  </si>
  <si>
    <t xml:space="preserve">4002916194 GID 27 P1 27 </t>
  </si>
  <si>
    <t xml:space="preserve">4002914095 GID 22 P1 22 </t>
  </si>
  <si>
    <t xml:space="preserve">4002913481 GID 20 ND 20 </t>
  </si>
  <si>
    <t xml:space="preserve">4002912673 GID 18 P1 18 </t>
  </si>
  <si>
    <t xml:space="preserve">4002911338 GID 14 P2 15 </t>
  </si>
  <si>
    <t xml:space="preserve">4002910420 GID 11 P2 12 </t>
  </si>
  <si>
    <t xml:space="preserve">4002909943 GID 10 P1 10 </t>
  </si>
  <si>
    <t xml:space="preserve">4002915853 GID 26 P1 26 </t>
  </si>
  <si>
    <t xml:space="preserve">4002915256 GID 25 P1 25 </t>
  </si>
  <si>
    <t xml:space="preserve">4002914255 GID 23 P1 23 </t>
  </si>
  <si>
    <t xml:space="preserve">4002913562 GID 20 P1 20 </t>
  </si>
  <si>
    <t xml:space="preserve">4002912657 GID 18 P1 18 </t>
  </si>
  <si>
    <t xml:space="preserve">4002911505 GID 15 ND 13 </t>
  </si>
  <si>
    <t xml:space="preserve">4002910797 GID 12 P1 12 </t>
  </si>
  <si>
    <t xml:space="preserve">4002909843 GID 10 P1 10 </t>
  </si>
  <si>
    <t xml:space="preserve">4002909278 GID 08 ND 08 </t>
  </si>
  <si>
    <t xml:space="preserve">4002916378 GID 28 P2 29 </t>
  </si>
  <si>
    <t xml:space="preserve">4002915861 GID 26 P2 27 </t>
  </si>
  <si>
    <t xml:space="preserve">4002913480 GID 20 ND 20 </t>
  </si>
  <si>
    <t xml:space="preserve">4002912672 GID 18 P1 18 </t>
  </si>
  <si>
    <t xml:space="preserve">4002911317 GID 14 P2 15 </t>
  </si>
  <si>
    <t xml:space="preserve">4002910798 GID 12 P1 12 </t>
  </si>
  <si>
    <t xml:space="preserve">4002909841 GID 10 P1 10 </t>
  </si>
  <si>
    <t xml:space="preserve">4002916481 GID 28 P2 29 </t>
  </si>
  <si>
    <t>4002915596 GID 26 ND 26 Y</t>
  </si>
  <si>
    <t xml:space="preserve">4002913241 GID 19 P2 20 </t>
  </si>
  <si>
    <t xml:space="preserve">4002912658 GID 18 P1 18 </t>
  </si>
  <si>
    <t xml:space="preserve">4002911627 GID 15 ND 17 </t>
  </si>
  <si>
    <t xml:space="preserve">4002910417 GID 11 P2 12 </t>
  </si>
  <si>
    <t xml:space="preserve">4002910016 GID 10 P1 10 </t>
  </si>
  <si>
    <t xml:space="preserve">4002909321 GID 08 P1 08 </t>
  </si>
  <si>
    <t xml:space="preserve">4002916358 GID 28 P2 26 </t>
  </si>
  <si>
    <t xml:space="preserve">4002916311 GID 27 ND 27 </t>
  </si>
  <si>
    <t xml:space="preserve">4002915196 GID 25 P2 26 </t>
  </si>
  <si>
    <t xml:space="preserve">4002914120 GID 22 P1 22 </t>
  </si>
  <si>
    <t xml:space="preserve">4002913556 GID 20 P1 20 </t>
  </si>
  <si>
    <t xml:space="preserve">4002913332 GID 19 P1 19 </t>
  </si>
  <si>
    <t xml:space="preserve">4002912598 GID 18 P1 18 </t>
  </si>
  <si>
    <t xml:space="preserve">4002911527 GID 15 P1 15 </t>
  </si>
  <si>
    <t xml:space="preserve">4002910717 GID 12 ND 12 </t>
  </si>
  <si>
    <t xml:space="preserve">4002909930 GID 10 P1 10 </t>
  </si>
  <si>
    <t xml:space="preserve">4002909367 GID 08 P1 08 </t>
  </si>
  <si>
    <t xml:space="preserve">4002916391 GID 28 P2 29 </t>
  </si>
  <si>
    <t xml:space="preserve">4002916019 GID 27 ND 27 </t>
  </si>
  <si>
    <t xml:space="preserve">4002915366 GID 25 P1 25 </t>
  </si>
  <si>
    <t xml:space="preserve">4002914121 GID 22 P1 22 </t>
  </si>
  <si>
    <t xml:space="preserve">4002913322 GID 19 P2 20 </t>
  </si>
  <si>
    <t xml:space="preserve">4002912674 GID 18 P1 18 </t>
  </si>
  <si>
    <t xml:space="preserve">4002911319 GID 14 P2 15 </t>
  </si>
  <si>
    <t xml:space="preserve">4002910415 GID 11 P2 12 </t>
  </si>
  <si>
    <t xml:space="preserve">4002910143 GID 10 P1 11 </t>
  </si>
  <si>
    <t>4002909810 GID 09 ND 09 Y</t>
  </si>
  <si>
    <t xml:space="preserve">4002909346 GID 08 P1 08 </t>
  </si>
  <si>
    <t xml:space="preserve">4002916868 GID 30 ND 30 </t>
  </si>
  <si>
    <t xml:space="preserve">4002916249 GID 27 P1 27 </t>
  </si>
  <si>
    <t xml:space="preserve">4002915666 GID 26 P1 26 </t>
  </si>
  <si>
    <t xml:space="preserve">4002915444 GID 25 P1 25 </t>
  </si>
  <si>
    <t xml:space="preserve">4002914181 GID 22 P1 22 </t>
  </si>
  <si>
    <t xml:space="preserve">4002913298 GID 19 P2 20 </t>
  </si>
  <si>
    <t xml:space="preserve">4002912599 GID 18 P1 18 </t>
  </si>
  <si>
    <t xml:space="preserve">4002911526 GID 15 P1 15 </t>
  </si>
  <si>
    <t>4002910728 GID 12 ND 12 Y</t>
  </si>
  <si>
    <t>4002909545 GID 09 P2 10 Y</t>
  </si>
  <si>
    <t xml:space="preserve">4002916371 GID 28 P2 29 </t>
  </si>
  <si>
    <t xml:space="preserve">4002916247 GID 27 P1 29 </t>
  </si>
  <si>
    <t xml:space="preserve">4002915806 GID 26 P1 26 </t>
  </si>
  <si>
    <t xml:space="preserve">4002915410 GID 25 ND 25 </t>
  </si>
  <si>
    <t xml:space="preserve">4002913296 GID 19 P2 20 </t>
  </si>
  <si>
    <t xml:space="preserve">4002912821 GID 18 P1 18 </t>
  </si>
  <si>
    <t xml:space="preserve">4002911424 GID 15 ND 15 </t>
  </si>
  <si>
    <t xml:space="preserve">4002910688 GID 12 ND 12 </t>
  </si>
  <si>
    <t xml:space="preserve">4002910374 GID 10 P1 11 </t>
  </si>
  <si>
    <t xml:space="preserve">4002909393 GID 08 P2 09 </t>
  </si>
  <si>
    <t xml:space="preserve">4002917058 GID 30 P2 31 </t>
  </si>
  <si>
    <t xml:space="preserve">4002912813 GID 18 P2 19 </t>
  </si>
  <si>
    <t xml:space="preserve">4002911960 GID 16 P1 16 </t>
  </si>
  <si>
    <t xml:space="preserve">4002910953 GID 13 P1 13 </t>
  </si>
  <si>
    <t xml:space="preserve">4002909592 GID 10 P1 08 </t>
  </si>
  <si>
    <t>4002909299 GID 08 ND 08 Y</t>
  </si>
  <si>
    <t xml:space="preserve">4002912417 GID 17 P2 18 </t>
  </si>
  <si>
    <t xml:space="preserve">4002911677 GID 15 P1 15 </t>
  </si>
  <si>
    <t xml:space="preserve">4002911155 GID 13 P1 15 </t>
  </si>
  <si>
    <t xml:space="preserve">4002910901 GID 12 P1 12 </t>
  </si>
  <si>
    <t xml:space="preserve">4002910221 GID 10 P1 10 </t>
  </si>
  <si>
    <t>4002909747 GID 09 ND 09 Y</t>
  </si>
  <si>
    <t xml:space="preserve">4002916370 GID 28 P2 29 </t>
  </si>
  <si>
    <t>4002915716 GID 26 P2 27 Y</t>
  </si>
  <si>
    <t xml:space="preserve">4002915253 GID 25 P1 25 </t>
  </si>
  <si>
    <t xml:space="preserve">4002914141 GID 22 P2 23 </t>
  </si>
  <si>
    <t xml:space="preserve">4002913557 GID 20 P1 20 </t>
  </si>
  <si>
    <t xml:space="preserve">4002913328 GID 19 P1 04 </t>
  </si>
  <si>
    <t>4002912291 GID 17 ND 17 Y</t>
  </si>
  <si>
    <t xml:space="preserve">4002910662 GID 12 P2 13 </t>
  </si>
  <si>
    <t xml:space="preserve">4002910178 GID 10 P1 10 </t>
  </si>
  <si>
    <t>4002909296 GID 08 P2 09 Y</t>
  </si>
  <si>
    <t xml:space="preserve">4002917059 GID 30 P2 31 </t>
  </si>
  <si>
    <t>4002915105 GID 25 ND 25 Y</t>
  </si>
  <si>
    <t xml:space="preserve">4002913994 GID 21 P2 22 </t>
  </si>
  <si>
    <t xml:space="preserve">4002913058 GID 19 P2 20 </t>
  </si>
  <si>
    <t xml:space="preserve">4002912679 GID 18 P1 18 </t>
  </si>
  <si>
    <t xml:space="preserve">4002911314 GID 14 P2 15 </t>
  </si>
  <si>
    <t xml:space="preserve">4002910805 GID 12 P1 12 </t>
  </si>
  <si>
    <t xml:space="preserve">4002910232 GID 10 P1 10 </t>
  </si>
  <si>
    <t xml:space="preserve">4002909670 GID 09 P1 09 </t>
  </si>
  <si>
    <t xml:space="preserve">4002910663 GID 12 P2 13 </t>
  </si>
  <si>
    <t xml:space="preserve">4002910237 GID 10 P1 10 </t>
  </si>
  <si>
    <t xml:space="preserve">4002909692 GID 09 P1 09 </t>
  </si>
  <si>
    <t xml:space="preserve">4002916538 GID 28 P2 29 </t>
  </si>
  <si>
    <t xml:space="preserve">4002915252 GID 25 P2 25 </t>
  </si>
  <si>
    <t xml:space="preserve">4002913317 GID 19 P1 19 </t>
  </si>
  <si>
    <t>4002912941 GID 18 ND 18 Y</t>
  </si>
  <si>
    <t xml:space="preserve">4002912510 GID 17 P1 17 </t>
  </si>
  <si>
    <t xml:space="preserve">4002910952 GID 13 P2 14 </t>
  </si>
  <si>
    <t xml:space="preserve">4002910175 GID 10 P1 10 </t>
  </si>
  <si>
    <t xml:space="preserve">4002909255 GID 08 P2 09 </t>
  </si>
  <si>
    <t xml:space="preserve">4002915804 GID 27 P1 25 </t>
  </si>
  <si>
    <t xml:space="preserve">4002915391 GID 25 P1 25 </t>
  </si>
  <si>
    <t xml:space="preserve">4002913251 GID 20 P1 20 </t>
  </si>
  <si>
    <t xml:space="preserve">4002912850 GID 18 P1 18 </t>
  </si>
  <si>
    <t xml:space="preserve">4002911320 GID 14 P2 15 </t>
  </si>
  <si>
    <t>4002910836 GID 12 ND 12 Y</t>
  </si>
  <si>
    <t>4002910010 GID 10 ND 10 Y</t>
  </si>
  <si>
    <t xml:space="preserve">4002915811 GID 28 P2 26 </t>
  </si>
  <si>
    <t>4002915110 GID 25 P2 26 Y</t>
  </si>
  <si>
    <t xml:space="preserve">4002914602 GID 23 P1 23 </t>
  </si>
  <si>
    <t xml:space="preserve">4002913555 GID 20 P1 20 </t>
  </si>
  <si>
    <t xml:space="preserve">4002913312 GID 19 P1 19 </t>
  </si>
  <si>
    <t>4002912436 GID 17 ND 17 Y</t>
  </si>
  <si>
    <t xml:space="preserve">4002910670 GID 12 ND 13 </t>
  </si>
  <si>
    <t xml:space="preserve">4002909593 GID 10 P1 08 </t>
  </si>
  <si>
    <t xml:space="preserve">4002916685 GID 30 P1 30 </t>
  </si>
  <si>
    <t xml:space="preserve">4002915821 GID 27 P1 29 </t>
  </si>
  <si>
    <t>4002915598 GID 26 ND 26 Y</t>
  </si>
  <si>
    <t xml:space="preserve">4002914259 GID 23 P2 24 </t>
  </si>
  <si>
    <t xml:space="preserve">4002913582 GID 20 ND 20 </t>
  </si>
  <si>
    <t>4002912940 GID 18 ND 18 Y</t>
  </si>
  <si>
    <t xml:space="preserve">4002912405 GID 17 P1 18 </t>
  </si>
  <si>
    <t xml:space="preserve">4002910954 GID 13 P1 13 </t>
  </si>
  <si>
    <t xml:space="preserve">4002909679 GID 09 P2 10 </t>
  </si>
  <si>
    <t xml:space="preserve">4002916680 GID 30 P2 31 </t>
  </si>
  <si>
    <t xml:space="preserve">4002915719 GID 26 P2 26 </t>
  </si>
  <si>
    <t xml:space="preserve">4002915401 GID 25 P1 25 </t>
  </si>
  <si>
    <t xml:space="preserve">4002913382 GID 19 P2 20 </t>
  </si>
  <si>
    <t xml:space="preserve">4002912418 GID 17 P2 18 </t>
  </si>
  <si>
    <t xml:space="preserve">4002910661 GID 12 P2 13 </t>
  </si>
  <si>
    <t xml:space="preserve">4002909720 GID 09 P2 10 </t>
  </si>
  <si>
    <t xml:space="preserve">4002915629 GID 26 P2 27 </t>
  </si>
  <si>
    <t xml:space="preserve">4002915249 GID 25 P1 25 </t>
  </si>
  <si>
    <t xml:space="preserve">4002913558 GID 20 P1 20 </t>
  </si>
  <si>
    <t xml:space="preserve">4002912548 GID 18 ND 18 </t>
  </si>
  <si>
    <t xml:space="preserve">4002911525 GID 15 P1 15 </t>
  </si>
  <si>
    <t xml:space="preserve">4002910733 GID 12 ND 12 </t>
  </si>
  <si>
    <t xml:space="preserve">4002909941 GID 10 P1 10 </t>
  </si>
  <si>
    <t>4002909443 GID 08 P2 08 Y</t>
  </si>
  <si>
    <t xml:space="preserve">4002916771 GID 30 P1 30 </t>
  </si>
  <si>
    <t xml:space="preserve">4002915814 GID 27 P1 25 </t>
  </si>
  <si>
    <t xml:space="preserve">4002915654 GID 26 ND 26 </t>
  </si>
  <si>
    <t xml:space="preserve">4002914184 GID 22 P1 22 </t>
  </si>
  <si>
    <t xml:space="preserve">4002913777 GID 20 P1 20 </t>
  </si>
  <si>
    <t xml:space="preserve">4002913314 GID 19 P1 19 </t>
  </si>
  <si>
    <t xml:space="preserve">4002912601 GID 18 ND 18 </t>
  </si>
  <si>
    <t xml:space="preserve">4002911315 GID 14 P2 15 </t>
  </si>
  <si>
    <t xml:space="preserve">4002910804 GID 12 P1 12 </t>
  </si>
  <si>
    <t xml:space="preserve">4002909947 GID 10 P1 10 </t>
  </si>
  <si>
    <t>4002909596 GID 09 P2 12 Y</t>
  </si>
  <si>
    <t xml:space="preserve">4002909345 GID 08 P1 08 </t>
  </si>
  <si>
    <t xml:space="preserve">4002916710 GID 28 P1 29 </t>
  </si>
  <si>
    <t xml:space="preserve">4002916204 GID 27 ND 27 </t>
  </si>
  <si>
    <t xml:space="preserve">4002915103 GID 25 P1 25 </t>
  </si>
  <si>
    <t xml:space="preserve">4002914204 GID 22 P1 22 </t>
  </si>
  <si>
    <t xml:space="preserve">4002913564 GID 20 P1 20 </t>
  </si>
  <si>
    <t xml:space="preserve">4002912360 GID 18 ND 18 </t>
  </si>
  <si>
    <t xml:space="preserve">4002911674 GID 15 P1 15 </t>
  </si>
  <si>
    <t xml:space="preserve">4002916867 GID 30 ND 30 </t>
  </si>
  <si>
    <t xml:space="preserve">4002915510 GID 25 P2 26 </t>
  </si>
  <si>
    <t xml:space="preserve">4002914202 GID 22 P1 22 </t>
  </si>
  <si>
    <t xml:space="preserve">4002913295 GID 19 P2 20 </t>
  </si>
  <si>
    <t xml:space="preserve">4002912910 GID 18 P1 18 </t>
  </si>
  <si>
    <t xml:space="preserve">4002911835 GID 16 P1 18 </t>
  </si>
  <si>
    <t xml:space="preserve">4002911068 GID 13 ND 12 </t>
  </si>
  <si>
    <t xml:space="preserve">4002916308 GID 27 P1 27 </t>
  </si>
  <si>
    <t xml:space="preserve">4002915197 GID 25 P2 25 </t>
  </si>
  <si>
    <t xml:space="preserve">4002914260 GID 23 P2 24 </t>
  </si>
  <si>
    <t xml:space="preserve">4002913385 GID 19 P2 20 </t>
  </si>
  <si>
    <t xml:space="preserve">4002912911 GID 18 P1 18 </t>
  </si>
  <si>
    <t xml:space="preserve">4002912435 GID 17 P1 17 </t>
  </si>
  <si>
    <t xml:space="preserve">4002911574 GID 15 P1 12 </t>
  </si>
  <si>
    <t>4002909674 GID 09 P2 10 Y</t>
  </si>
  <si>
    <t xml:space="preserve">4002916653 GID 28 P1 29 </t>
  </si>
  <si>
    <t xml:space="preserve">4002915805 GID 27 P1 25 </t>
  </si>
  <si>
    <t xml:space="preserve">4002915364 GID 25 P1 25 </t>
  </si>
  <si>
    <t>4002914470 GID 23 ND 23 Y</t>
  </si>
  <si>
    <t>4002912610 GID 18 P2 19 Y</t>
  </si>
  <si>
    <t xml:space="preserve">4002911903 GID 16 ND 19 </t>
  </si>
  <si>
    <t xml:space="preserve">4002910971 GID 13 P1 13 </t>
  </si>
  <si>
    <t xml:space="preserve">4002909722 GID 09 P2 10 </t>
  </si>
  <si>
    <t xml:space="preserve">4002916501 GID 28 P2 29 </t>
  </si>
  <si>
    <t xml:space="preserve">4002916018 GID 27 ND 27 </t>
  </si>
  <si>
    <t xml:space="preserve">4002913968 GID 21 P1 20 </t>
  </si>
  <si>
    <t xml:space="preserve">4002913236 GID 19 ND 19 </t>
  </si>
  <si>
    <t xml:space="preserve">4002912274 GID 17 P1 17 </t>
  </si>
  <si>
    <t xml:space="preserve">4002910970 GID 13 P1 13 </t>
  </si>
  <si>
    <t>4002909981 GID 10 ND 10 Y</t>
  </si>
  <si>
    <t>4002909297 GID 08 ND 08 Y</t>
  </si>
  <si>
    <t xml:space="preserve">4002916932 GID 30 P2 31 </t>
  </si>
  <si>
    <t xml:space="preserve">4002916312 GID 27 ND 27 </t>
  </si>
  <si>
    <t>4002915604 GID 26 ND 26 Y</t>
  </si>
  <si>
    <t xml:space="preserve">4002913701 GID 20 P1 20 </t>
  </si>
  <si>
    <t xml:space="preserve">4002913094 GID 19 P1 19 </t>
  </si>
  <si>
    <t xml:space="preserve">4002912677 GID 18 P1 18 </t>
  </si>
  <si>
    <t>4002911339 GID 14 P2 15 Y</t>
  </si>
  <si>
    <t xml:space="preserve">4002910410 GID 11 P2 12 </t>
  </si>
  <si>
    <t xml:space="preserve">4002910228 GID 10 P1 10 </t>
  </si>
  <si>
    <t xml:space="preserve">4002909691 GID 09 P1 09 </t>
  </si>
  <si>
    <t xml:space="preserve">4002915836 GID 26 P2 27 </t>
  </si>
  <si>
    <t xml:space="preserve">4002915413 GID 25 P1 25 </t>
  </si>
  <si>
    <t>4002911313 GID 14 P2 15 Y</t>
  </si>
  <si>
    <t xml:space="preserve">4002910280 GID 10 ND 10 </t>
  </si>
  <si>
    <t xml:space="preserve">4002916628 GID 28 ND 29 </t>
  </si>
  <si>
    <t xml:space="preserve">4002915962 GID 26 P2 27 </t>
  </si>
  <si>
    <t xml:space="preserve">4002915244 GID 25 ND 25 </t>
  </si>
  <si>
    <t xml:space="preserve">4002914110 GID 22 P1 22 </t>
  </si>
  <si>
    <t xml:space="preserve">4002913339 GID 19 P2 20 </t>
  </si>
  <si>
    <t xml:space="preserve">4002912707 GID 18 P1 19 </t>
  </si>
  <si>
    <t xml:space="preserve">4002911661 GID 15 ND 15 </t>
  </si>
  <si>
    <t xml:space="preserve">4002910496 GID 11 P1 11 </t>
  </si>
  <si>
    <t xml:space="preserve">4002909932 GID 10 P1 10 </t>
  </si>
  <si>
    <t xml:space="preserve">4002909370 GID 08 ND 08 </t>
  </si>
  <si>
    <t xml:space="preserve">4002916923 GID 30 P1 29 </t>
  </si>
  <si>
    <t xml:space="preserve">4002915872 GID 26 P2 27 </t>
  </si>
  <si>
    <t xml:space="preserve">4002915443 GID 25 P1 25 </t>
  </si>
  <si>
    <t xml:space="preserve">4002913027 GID 19 P2 20 </t>
  </si>
  <si>
    <t xml:space="preserve">4002912119 GID 17 P2 18 </t>
  </si>
  <si>
    <t xml:space="preserve">4002911499 GID 15 ND 04 </t>
  </si>
  <si>
    <t xml:space="preserve">4002910418 GID 11 P2 12 </t>
  </si>
  <si>
    <t xml:space="preserve">4002910137 GID 10 P1 11 </t>
  </si>
  <si>
    <t xml:space="preserve">4002909481 GID 09 ND 09 </t>
  </si>
  <si>
    <t xml:space="preserve">4002916619 GID 28 P1 29 </t>
  </si>
  <si>
    <t xml:space="preserve">4002916222 GID 27 P1 27 </t>
  </si>
  <si>
    <t xml:space="preserve">4002915981 GID 26 ND 26 </t>
  </si>
  <si>
    <t xml:space="preserve">4002915251 GID 25 P1 25 </t>
  </si>
  <si>
    <t xml:space="preserve">4002914066 GID 22 ND 22 </t>
  </si>
  <si>
    <t xml:space="preserve">4002913435 GID 20 P1 20 </t>
  </si>
  <si>
    <t xml:space="preserve">4002913300 GID 19 P1 19 </t>
  </si>
  <si>
    <t>4002912458 GID 17 ND 17 Y</t>
  </si>
  <si>
    <t xml:space="preserve">4002911528 GID 15 P1 15 </t>
  </si>
  <si>
    <t xml:space="preserve">4002910495 GID 11 P2 12 </t>
  </si>
  <si>
    <t xml:space="preserve">4002909846 GID 10 P1 10 </t>
  </si>
  <si>
    <t xml:space="preserve">4002915820 GID 27 ND 25 </t>
  </si>
  <si>
    <t>4002915715 GID 26 ND 26 Y</t>
  </si>
  <si>
    <t xml:space="preserve">4002915406 GID 25 ND 25 </t>
  </si>
  <si>
    <t xml:space="preserve">4002913963 GID 21 P1 20 </t>
  </si>
  <si>
    <t xml:space="preserve">4002912694 GID 18 P2 17 </t>
  </si>
  <si>
    <t xml:space="preserve">4002911654 GID 15 P2 16 </t>
  </si>
  <si>
    <t xml:space="preserve">4002911152 GID 13 P1 15 </t>
  </si>
  <si>
    <t xml:space="preserve">4002910909 GID 12 P1 12 </t>
  </si>
  <si>
    <t xml:space="preserve">4002909802 GID 09 P2 10 </t>
  </si>
  <si>
    <t xml:space="preserve">4002909347 GID 08 P1 08 </t>
  </si>
  <si>
    <t xml:space="preserve">4002916831 GID 30 P2 30 </t>
  </si>
  <si>
    <t xml:space="preserve">4002916352 GID 28 ND 28 </t>
  </si>
  <si>
    <t xml:space="preserve">4002915122 GID 25 P2 26 </t>
  </si>
  <si>
    <t xml:space="preserve">4002914544 GID 23 P2 24 </t>
  </si>
  <si>
    <t xml:space="preserve">4002913041 GID 19 P2 20 </t>
  </si>
  <si>
    <t xml:space="preserve">4002912675 GID 18 P1 18 </t>
  </si>
  <si>
    <t xml:space="preserve">4002911656 GID 15 P1 15 </t>
  </si>
  <si>
    <t xml:space="preserve">4002910419 GID 11 P2 12 </t>
  </si>
  <si>
    <t>4002909860 GID 10 P1 10 Y</t>
  </si>
  <si>
    <t xml:space="preserve">4002909275 GID 08 P1 08 </t>
  </si>
  <si>
    <t xml:space="preserve">4002916639 GID 28 ND 29 </t>
  </si>
  <si>
    <t xml:space="preserve">4002916115 GID 27 P1 27 </t>
  </si>
  <si>
    <t xml:space="preserve">4002915202 GID 25 P1 25 </t>
  </si>
  <si>
    <t xml:space="preserve">4002914129 GID 22 P1 22 </t>
  </si>
  <si>
    <t xml:space="preserve">4002913447 GID 20 ND 20 </t>
  </si>
  <si>
    <t xml:space="preserve">4002912820 GID 18 P2 19 </t>
  </si>
  <si>
    <t xml:space="preserve">4002911827 GID 16 P2 16 </t>
  </si>
  <si>
    <t xml:space="preserve">4002911034 GID 13 ND 13 </t>
  </si>
  <si>
    <t xml:space="preserve">4002910229 GID 10 P1 10 </t>
  </si>
  <si>
    <t>4002909546 GID 09 ND 09 Y</t>
  </si>
  <si>
    <t xml:space="preserve">4002916897 GID 30 P1 30 </t>
  </si>
  <si>
    <t xml:space="preserve">4002916219 GID 27 ND 27 </t>
  </si>
  <si>
    <t xml:space="preserve">4002915393 GID 25 P1 25 </t>
  </si>
  <si>
    <t xml:space="preserve">4002914375 GID 23 P1 23 </t>
  </si>
  <si>
    <t xml:space="preserve">4002913114 GID 19 P2 20 </t>
  </si>
  <si>
    <t xml:space="preserve">4002912908 GID 18 P1 18 </t>
  </si>
  <si>
    <t xml:space="preserve">4002911657 GID 15 ND 15 </t>
  </si>
  <si>
    <t xml:space="preserve">4002909954 GID 10 P2 11 </t>
  </si>
  <si>
    <t xml:space="preserve">4002909447 GID 08 P1 08 </t>
  </si>
  <si>
    <t xml:space="preserve">4002916703 GID 28 ND 29 </t>
  </si>
  <si>
    <t xml:space="preserve">4002915857 GID 26 P2 27 </t>
  </si>
  <si>
    <t xml:space="preserve">4002915394 GID 25 P1 25 </t>
  </si>
  <si>
    <t xml:space="preserve">4002913972 GID 21 P1 20 </t>
  </si>
  <si>
    <t xml:space="preserve">4002913386 GID 19 P2 20 </t>
  </si>
  <si>
    <t xml:space="preserve">4002912120 GID 17 P2 18 </t>
  </si>
  <si>
    <t xml:space="preserve">4002911343 GID 14 P2 15 </t>
  </si>
  <si>
    <t xml:space="preserve">4002910673 GID 12 P1 12 </t>
  </si>
  <si>
    <t xml:space="preserve">4002909903 GID 10 ND 10 </t>
  </si>
  <si>
    <t xml:space="preserve">4002909408 GID 08 P1 08 </t>
  </si>
  <si>
    <t xml:space="preserve">4002916357 GID 28 P2 29 </t>
  </si>
  <si>
    <t xml:space="preserve">4002915858 GID 26 P2 27 </t>
  </si>
  <si>
    <t xml:space="preserve">4002915126 GID 25 ND 24 </t>
  </si>
  <si>
    <t xml:space="preserve">4002914140 GID 22 P1 20 </t>
  </si>
  <si>
    <t xml:space="preserve">4002913700 GID 20 P1 19 </t>
  </si>
  <si>
    <t xml:space="preserve">4002913327 GID 19 P1 18 </t>
  </si>
  <si>
    <t xml:space="preserve">4002912660 GID 18 P1 18 </t>
  </si>
  <si>
    <t xml:space="preserve">4002911324 GID 14 P2 15 </t>
  </si>
  <si>
    <t xml:space="preserve">4002910806 GID 12 P1 11 </t>
  </si>
  <si>
    <t xml:space="preserve">4002909957 GID 10 P1 10 </t>
  </si>
  <si>
    <t xml:space="preserve">4002909395 GID 08 ND 08 </t>
  </si>
  <si>
    <t xml:space="preserve">4002916888 GID 30 P1 30 </t>
  </si>
  <si>
    <t xml:space="preserve">4002915803 GID 27 P1 25 </t>
  </si>
  <si>
    <t xml:space="preserve">4002914262 GID 23 P2 24 </t>
  </si>
  <si>
    <t xml:space="preserve">4002913560 GID 20 P1 20 </t>
  </si>
  <si>
    <t xml:space="preserve">4002912361 GID 18 P1 18 </t>
  </si>
  <si>
    <t xml:space="preserve">4002910959 GID 13 ND 13 </t>
  </si>
  <si>
    <t xml:space="preserve">4002910375 GID 10 P1 11 </t>
  </si>
  <si>
    <t xml:space="preserve">4002909805 GID 09 P1 09 </t>
  </si>
  <si>
    <t xml:space="preserve">4002916390 GID 28 P2 29 </t>
  </si>
  <si>
    <t xml:space="preserve">4002916110 GID 27 P1 27 </t>
  </si>
  <si>
    <t xml:space="preserve">4002915847 GID 26 P1 24 </t>
  </si>
  <si>
    <t xml:space="preserve">4002915454 GID 25 ND 25 </t>
  </si>
  <si>
    <t xml:space="preserve">4002913815 GID 21 ND 21 </t>
  </si>
  <si>
    <t xml:space="preserve">4002912859 GID 18 P2 19 </t>
  </si>
  <si>
    <t xml:space="preserve">4002911683 GID 15 P2 16 </t>
  </si>
  <si>
    <t xml:space="preserve">4002911156 GID 13 P1 15 </t>
  </si>
  <si>
    <t xml:space="preserve">4002910672 GID 12 P1 12 </t>
  </si>
  <si>
    <t>4002909862 GID 10 P1 10 Y</t>
  </si>
  <si>
    <t xml:space="preserve">4002916743 GID 30 P1 30 </t>
  </si>
  <si>
    <t xml:space="preserve">4002915819 GID 27 P1 27 </t>
  </si>
  <si>
    <t xml:space="preserve">4002915879 GID 26 P1 26 </t>
  </si>
  <si>
    <t xml:space="preserve">4002915365 GID 25 P1 25 </t>
  </si>
  <si>
    <t>4002914244 GID 23 ND 23 Y</t>
  </si>
  <si>
    <t xml:space="preserve">4002913583 GID 20 P1 20 </t>
  </si>
  <si>
    <t xml:space="preserve">4002913388 GID 19 P1 19 </t>
  </si>
  <si>
    <t xml:space="preserve">4002912118 GID 17 P2 18 </t>
  </si>
  <si>
    <t xml:space="preserve">4002911555 GID 15 ND 15 </t>
  </si>
  <si>
    <t xml:space="preserve">4002910712 GID 12 ND 12 </t>
  </si>
  <si>
    <t xml:space="preserve">4002910239 GID 10 P1 10 </t>
  </si>
  <si>
    <t xml:space="preserve">4002909739 GID 09 P1 09 </t>
  </si>
  <si>
    <t xml:space="preserve">4002916862 GID 30 P1 30 </t>
  </si>
  <si>
    <t xml:space="preserve">4002915864 GID 26 P2 27 </t>
  </si>
  <si>
    <t xml:space="preserve">4002915543 GID 25 P1 25 </t>
  </si>
  <si>
    <t xml:space="preserve">4002913334 GID 19 P2 20 </t>
  </si>
  <si>
    <t xml:space="preserve">4002912909 GID 18 P1 18 </t>
  </si>
  <si>
    <t xml:space="preserve">4002911710 GID 16 ND 16 </t>
  </si>
  <si>
    <t xml:space="preserve">4002910965 GID 13 P1 13 </t>
  </si>
  <si>
    <t xml:space="preserve">4002909910 GID 10 P2 10 </t>
  </si>
  <si>
    <t xml:space="preserve">4002909397 GID 08 P1 08 </t>
  </si>
  <si>
    <t xml:space="preserve">4002916588 GID 28 P1 29 </t>
  </si>
  <si>
    <t xml:space="preserve">4002915866 GID 26 P2 27 </t>
  </si>
  <si>
    <t xml:space="preserve">4002915400 GID 25 P1 25 </t>
  </si>
  <si>
    <t xml:space="preserve">4002913969 GID 21 P1 20 </t>
  </si>
  <si>
    <t xml:space="preserve">4002912819 GID 18 P2 19 </t>
  </si>
  <si>
    <t xml:space="preserve">4002911775 GID 16 P1 16 </t>
  </si>
  <si>
    <t xml:space="preserve">4002909724 GID 09 P2 10 </t>
  </si>
  <si>
    <t xml:space="preserve">4002916863 GID 30 P1 30 </t>
  </si>
  <si>
    <t xml:space="preserve">4002915725 GID 26 P2 25 </t>
  </si>
  <si>
    <t xml:space="preserve">4002915408 GID 25 P1 25 </t>
  </si>
  <si>
    <t>4002914233 GID 23 ND 23 Y</t>
  </si>
  <si>
    <t xml:space="preserve">4002913387 GID 19 P2 20 </t>
  </si>
  <si>
    <t xml:space="preserve">4002912420 GID 17 P2 18 </t>
  </si>
  <si>
    <t xml:space="preserve">4002911318 GID 14 P2 15 </t>
  </si>
  <si>
    <t xml:space="preserve">4002910900 GID 12 P1 11 </t>
  </si>
  <si>
    <t xml:space="preserve">4002909719 GID 09 P2 10 </t>
  </si>
  <si>
    <t xml:space="preserve">4002916379 GID 28 P2 29 </t>
  </si>
  <si>
    <t>4002915607 GID 26 ND 26 Y</t>
  </si>
  <si>
    <t xml:space="preserve">4002913987 GID 21 P2 22 </t>
  </si>
  <si>
    <t xml:space="preserve">4002913709 GID 20 P1 20 </t>
  </si>
  <si>
    <t xml:space="preserve">4002913093 GID 19 P1 19 </t>
  </si>
  <si>
    <t xml:space="preserve">4002912907 GID 18 P1 18 </t>
  </si>
  <si>
    <t xml:space="preserve">4002911459 GID 15 P2 16 </t>
  </si>
  <si>
    <t xml:space="preserve">4002910948 GID 13 ND 13 </t>
  </si>
  <si>
    <t xml:space="preserve">4002909723 GID 09 P2 10 </t>
  </si>
  <si>
    <t xml:space="preserve">4002916369 GID 28 P2 29 </t>
  </si>
  <si>
    <t xml:space="preserve">4002916207 GID 27 P1 27 </t>
  </si>
  <si>
    <t xml:space="preserve">4002915851 GID 26 P1 26 </t>
  </si>
  <si>
    <t xml:space="preserve">4002915246 GID 25 P1 25 </t>
  </si>
  <si>
    <t xml:space="preserve">4002913921 GID 21 P2 22 </t>
  </si>
  <si>
    <t xml:space="preserve">4002913561 GID 20 P1 20 </t>
  </si>
  <si>
    <t xml:space="preserve">4002912858 GID 18 P1 18 </t>
  </si>
  <si>
    <t xml:space="preserve">4002911663 GID 15 ND 15 </t>
  </si>
  <si>
    <t xml:space="preserve">4002910416 GID 11 P2 12 </t>
  </si>
  <si>
    <t xml:space="preserve">4002909945 GID 10 P1 10 </t>
  </si>
  <si>
    <t xml:space="preserve">4002916596 GID 28 ND 29 </t>
  </si>
  <si>
    <t xml:space="preserve">4002916199 GID 27 P1 25 </t>
  </si>
  <si>
    <t xml:space="preserve">4002915852 GID 26 P1 26 </t>
  </si>
  <si>
    <t xml:space="preserve">4002913934 GID 21 P2 21 </t>
  </si>
  <si>
    <t xml:space="preserve">4002913674 GID 20 P1 21 </t>
  </si>
  <si>
    <t>4002912792 GID 18 P2 19 Y</t>
  </si>
  <si>
    <t xml:space="preserve">4002911673 GID 15 ND 16 </t>
  </si>
  <si>
    <t xml:space="preserve">4002910339 GID 11 P2 12 </t>
  </si>
  <si>
    <t xml:space="preserve">4002909721 GID 09 P2 10 </t>
  </si>
  <si>
    <t xml:space="preserve">4002916950 GID 30 P1 30 </t>
  </si>
  <si>
    <t xml:space="preserve">4002915859 GID 26 P2 27 </t>
  </si>
  <si>
    <t xml:space="preserve">4002912693 GID 18 P2 18 </t>
  </si>
  <si>
    <t xml:space="preserve">4002911043 GID 13 P1 15 </t>
  </si>
  <si>
    <t xml:space="preserve">4002910200 GID 10 P2 11 </t>
  </si>
  <si>
    <t xml:space="preserve">4002909256 GID 08 P2 09 </t>
  </si>
  <si>
    <t xml:space="preserve">4002916388 GID 28 P2 29 </t>
  </si>
  <si>
    <t xml:space="preserve">4002916111 GID 27 ND 27 </t>
  </si>
  <si>
    <t xml:space="preserve">4002914059 GID 22 ND 22 </t>
  </si>
  <si>
    <t xml:space="preserve">4002913559 GID 20 P1 20 </t>
  </si>
  <si>
    <t xml:space="preserve">4002912676 GID 18 P1 18 </t>
  </si>
  <si>
    <t xml:space="preserve">4002909394 GID 08 P2 08 </t>
  </si>
  <si>
    <t xml:space="preserve">4002916297 GID 27 P3 31 </t>
  </si>
  <si>
    <t xml:space="preserve">4002913275 GID 19 P3 26 </t>
  </si>
  <si>
    <t xml:space="preserve">4002910976 GID 13 P3 17 </t>
  </si>
  <si>
    <t>4002912532 GID 18 P3 20 Y</t>
  </si>
  <si>
    <t xml:space="preserve">4002910992 GID 13 P3 15 </t>
  </si>
  <si>
    <t xml:space="preserve">4002911717 GID 16 P3 20 </t>
  </si>
  <si>
    <t>4002909309 GID 08 P3 12 Y</t>
  </si>
  <si>
    <t xml:space="preserve">4002910935 GID 14 P3 15 </t>
  </si>
  <si>
    <t>4002909308 GID 08 P3 12 Y</t>
  </si>
  <si>
    <t xml:space="preserve">4002913497 GID 20 P3 24 </t>
  </si>
  <si>
    <t xml:space="preserve">4002911089 GID 13 P3 18 </t>
  </si>
  <si>
    <t>4002909306 GID 08 P3 12 Y</t>
  </si>
  <si>
    <t xml:space="preserve">4002916036 GID 27 P3 31 </t>
  </si>
  <si>
    <t xml:space="preserve">4002914568 GID 23 P3 28 </t>
  </si>
  <si>
    <t>4002911425 GID 17 P3 21 Y</t>
  </si>
  <si>
    <t>4002910214 GID 11 P3 15 Y</t>
  </si>
  <si>
    <t>4002909307 GID 08 P3 12 Y</t>
  </si>
  <si>
    <t xml:space="preserve">4002914146 GID 22 P3 24 </t>
  </si>
  <si>
    <t>4002911286 GID 13 P3 15 Y</t>
  </si>
  <si>
    <t>4002909421 GID 08 P3 10 Y</t>
  </si>
  <si>
    <t xml:space="preserve">4002916677 GID 28 P3 31 </t>
  </si>
  <si>
    <t xml:space="preserve">4002912183 GID 17 P3 19 </t>
  </si>
  <si>
    <t xml:space="preserve">4002911188 GID 13 P3 15 </t>
  </si>
  <si>
    <t xml:space="preserve">4002909373 GID 08 P3 09 </t>
  </si>
  <si>
    <t xml:space="preserve">4002916678 GID 28 P3 31 </t>
  </si>
  <si>
    <t xml:space="preserve">4002911187 GID 13 P3 15 </t>
  </si>
  <si>
    <t xml:space="preserve">4002909292 GID 08 P3 08 </t>
  </si>
  <si>
    <t xml:space="preserve">4002916052 GID 27 P3 29 </t>
  </si>
  <si>
    <t xml:space="preserve">4002914152 GID 22 P3 24 </t>
  </si>
  <si>
    <t xml:space="preserve">4002912509 GID 17 P3 19 </t>
  </si>
  <si>
    <t>4002909986 GID 12 P3 12 Y</t>
  </si>
  <si>
    <t>4002909294 GID 08 P3 10 Y</t>
  </si>
  <si>
    <t xml:space="preserve">4002912969 GID 19 P3 21 </t>
  </si>
  <si>
    <t>4002911288 GID 14 P3 16 Y</t>
  </si>
  <si>
    <t>4002909293 GID 08 P3 10 Y</t>
  </si>
  <si>
    <t xml:space="preserve">4002913602 GID 20 P3 24 </t>
  </si>
  <si>
    <t xml:space="preserve">4002909295 GID 08 P3 09 </t>
  </si>
  <si>
    <t xml:space="preserve">4002911426 GID 15 P3 17 </t>
  </si>
  <si>
    <t xml:space="preserve">4002909374 GID 08 P3 10 </t>
  </si>
  <si>
    <t xml:space="preserve">4002909371 GID 08 P3 10 </t>
  </si>
  <si>
    <t xml:space="preserve">4002916224 GID 27 P3 29 </t>
  </si>
  <si>
    <t>4002909291 GID 08 P3 10 Y</t>
  </si>
  <si>
    <t xml:space="preserve">4002909372 GID 08 P3 10 </t>
  </si>
  <si>
    <t xml:space="preserve">4002914156 GID 22 P3 26 </t>
  </si>
  <si>
    <t>4002911269 GID 13 P3 18 Y</t>
  </si>
  <si>
    <t>4002909482 GID 09 P3 13 Y</t>
  </si>
  <si>
    <t xml:space="preserve">4002915967 GID 26 P3 31 </t>
  </si>
  <si>
    <t xml:space="preserve">4002913498 GID 20 P3 24 </t>
  </si>
  <si>
    <t xml:space="preserve">4002910570 GID 13 P3 15 </t>
  </si>
  <si>
    <t>4002909483 GID 09 P3 13 Y</t>
  </si>
  <si>
    <t xml:space="preserve">4002916034 GID 27 P3 29 </t>
  </si>
  <si>
    <t>4002910982 GID 13 P3 15 Y</t>
  </si>
  <si>
    <t>4002909302 GID 09 P3 10 Y</t>
  </si>
  <si>
    <t xml:space="preserve">4002909534 GID 09 P3 12 </t>
  </si>
  <si>
    <t>4002910343 GID 11 P3 13 Y</t>
  </si>
  <si>
    <t>4002909508 GID 09 P3 10 Y</t>
  </si>
  <si>
    <t>4002911920 GID 16 P3 18 Y</t>
  </si>
  <si>
    <t xml:space="preserve">4002909578 GID 09 P3 10 </t>
  </si>
  <si>
    <t>4002915524 GID 26 P3 28 Y</t>
  </si>
  <si>
    <t xml:space="preserve">4002912938 GID 18 P3 20 </t>
  </si>
  <si>
    <t>4002911287 GID 14 P3 16 Y</t>
  </si>
  <si>
    <t xml:space="preserve">4002909510 GID 09 P3 10 </t>
  </si>
  <si>
    <t xml:space="preserve">4002916223 GID 27 P3 29 </t>
  </si>
  <si>
    <t xml:space="preserve">4002911480 GID 15 P3 17 </t>
  </si>
  <si>
    <t xml:space="preserve">4002909511 GID 09 P3 10 </t>
  </si>
  <si>
    <t xml:space="preserve">4002909520 GID 09 P3 10 </t>
  </si>
  <si>
    <t xml:space="preserve">4002910014 GID 10 P3 15 </t>
  </si>
  <si>
    <t xml:space="preserve">4002909535 GID 09 P3 12 </t>
  </si>
  <si>
    <t xml:space="preserve">4002910254 GID 10 P3 12 </t>
  </si>
  <si>
    <t xml:space="preserve">4002909960 GID 10 P3 16 </t>
  </si>
  <si>
    <t xml:space="preserve">4002910255 GID 10 P3 12 </t>
  </si>
  <si>
    <t xml:space="preserve">4002913609 GID 23 P3 29 </t>
  </si>
  <si>
    <t xml:space="preserve">4002909959 GID 10 P3 16 </t>
  </si>
  <si>
    <t>4002911351 GID 14 P3 18 Y</t>
  </si>
  <si>
    <t xml:space="preserve">4002910251 GID 10 P3 15 </t>
  </si>
  <si>
    <t xml:space="preserve">4002914343 GID 25 P3 28 </t>
  </si>
  <si>
    <t xml:space="preserve">4002908224 GID 10 P3 13 </t>
  </si>
  <si>
    <t>4002910013 GID 10 P3 12 Y</t>
  </si>
  <si>
    <t xml:space="preserve">4002913508 GID 20 P3 22 </t>
  </si>
  <si>
    <t xml:space="preserve">4002911732 GID 16 P3 18 </t>
  </si>
  <si>
    <t>4002910012 GID 10 P3 12 Y</t>
  </si>
  <si>
    <t>4002914342 GID 23 P3 27 Y</t>
  </si>
  <si>
    <t xml:space="preserve">4002910250 GID 10 P3 15 </t>
  </si>
  <si>
    <t xml:space="preserve">4002916049 GID 27 P3 29 </t>
  </si>
  <si>
    <t xml:space="preserve">4002914151 GID 22 P3 24 </t>
  </si>
  <si>
    <t xml:space="preserve">4002911917 GID 16 P3 18 </t>
  </si>
  <si>
    <t xml:space="preserve">4002910168 GID 10 P3 12 </t>
  </si>
  <si>
    <t xml:space="preserve">4002909907 GID 10 P3 15 </t>
  </si>
  <si>
    <t>4002910169 GID 10 P3 12 Y</t>
  </si>
  <si>
    <t xml:space="preserve">4002911477 GID 15 P3 17 </t>
  </si>
  <si>
    <t xml:space="preserve">4002910167 GID 10 P3 12 </t>
  </si>
  <si>
    <t xml:space="preserve">4002916051 GID 27 P3 29 </t>
  </si>
  <si>
    <t xml:space="preserve">4002911798 GID 16 P3 18 </t>
  </si>
  <si>
    <t xml:space="preserve">4002909821 GID 10 P3 12 </t>
  </si>
  <si>
    <t xml:space="preserve">4002916441 GID 28 P3 30 </t>
  </si>
  <si>
    <t>4002910342 GID 11 P3 13 Y</t>
  </si>
  <si>
    <t>4002910345 GID 11 P3 13 Y</t>
  </si>
  <si>
    <t>4002910344 GID 11 P3 13 Y</t>
  </si>
  <si>
    <t xml:space="preserve">4002916225 GID 27 P3 29 </t>
  </si>
  <si>
    <t>4002910347 GID 11 P3 13 Y</t>
  </si>
  <si>
    <t xml:space="preserve">4002916447 GID 28 P3 30 </t>
  </si>
  <si>
    <t xml:space="preserve">4002910468 GID 11 P3 13 </t>
  </si>
  <si>
    <t xml:space="preserve">4002915983 GID 27 P3 29 </t>
  </si>
  <si>
    <t xml:space="preserve">4002913349 GID 19 P3 24 </t>
  </si>
  <si>
    <t>4002911280 GID 14 P3 16 Y</t>
  </si>
  <si>
    <t xml:space="preserve">4002910268 GID 10 P3 12 </t>
  </si>
  <si>
    <t xml:space="preserve">4002909908 GID 10 P3 16 </t>
  </si>
  <si>
    <t xml:space="preserve">4002909909 GID 10 P3 16 </t>
  </si>
  <si>
    <t xml:space="preserve">4002912471 GID 17 P3 22 </t>
  </si>
  <si>
    <t>4002910341 GID 11 P3 13 Y</t>
  </si>
  <si>
    <t>4002912534 GID 18 P3 20 Y</t>
  </si>
  <si>
    <t>4002910346 GID 11 P3 13 Y</t>
  </si>
  <si>
    <t>4002910814 GID 12 P3 16 Y</t>
  </si>
  <si>
    <t>4002910813 GID 12 P3 17 Y</t>
  </si>
  <si>
    <t xml:space="preserve">4002916035 GID 27 P3 31 </t>
  </si>
  <si>
    <t xml:space="preserve">4002913980 GID 22 P3 26 </t>
  </si>
  <si>
    <t>4002912461 GID 18 P3 22 Y</t>
  </si>
  <si>
    <t>4002910665 GID 12 P3 16 Y</t>
  </si>
  <si>
    <t>4002910812 GID 12 P3 16 Y</t>
  </si>
  <si>
    <t xml:space="preserve">4002910931 GID 12 P3 15 </t>
  </si>
  <si>
    <t xml:space="preserve">4002912864 GID 18 P3 20 </t>
  </si>
  <si>
    <t xml:space="preserve">4002911189 GID 13 P3 15 </t>
  </si>
  <si>
    <t xml:space="preserve">4002910933 GID 13 P3 15 </t>
  </si>
  <si>
    <t xml:space="preserve">4002913610 GID 20 P3 25 </t>
  </si>
  <si>
    <t xml:space="preserve">4002911190 GID 13 P3 15 </t>
  </si>
  <si>
    <t xml:space="preserve">4002914703 GID 24 P3 26 </t>
  </si>
  <si>
    <t xml:space="preserve">4002911040 GID 13 P3 09 </t>
  </si>
  <si>
    <t xml:space="preserve">4002910934 GID 13 P3 15 </t>
  </si>
  <si>
    <t xml:space="preserve">4002910983 GID 13 P3 15 </t>
  </si>
  <si>
    <t xml:space="preserve">4002911041 GID 13 P3 17 </t>
  </si>
  <si>
    <t xml:space="preserve">4002911276 GID 13 P3 16 </t>
  </si>
  <si>
    <t xml:space="preserve">4002911275 GID 13 P3 16 </t>
  </si>
  <si>
    <t>4002915337 GID 25 P3 27 Y</t>
  </si>
  <si>
    <t>4002911272 GID 14 P3 16 Y</t>
  </si>
  <si>
    <t xml:space="preserve">4002911270 GID 14 P3 19 </t>
  </si>
  <si>
    <t xml:space="preserve">4002910260 GID 14 P3 19 </t>
  </si>
  <si>
    <t xml:space="preserve">4002915092 GID 27 P3 31 </t>
  </si>
  <si>
    <t xml:space="preserve">4002913496 GID 20 P3 24 </t>
  </si>
  <si>
    <t>4002911352 GID 14 P3 18 Y</t>
  </si>
  <si>
    <t xml:space="preserve">4002916229 GID 27 P3 29 </t>
  </si>
  <si>
    <t xml:space="preserve">4002911282 GID 13 P3 15 </t>
  </si>
  <si>
    <t xml:space="preserve">4002911483 GID 15 P3 17 </t>
  </si>
  <si>
    <t xml:space="preserve">4002911484 GID 15 P3 17 </t>
  </si>
  <si>
    <t xml:space="preserve">4002911716 GID 16 P3 20 </t>
  </si>
  <si>
    <t>4002911921 GID 16 P3 19 Y</t>
  </si>
  <si>
    <t xml:space="preserve">4002912184 GID 17 P3 19 </t>
  </si>
  <si>
    <t>4002912181 GID 17 P3 21 Y</t>
  </si>
  <si>
    <t>4002914445 GID 23 P3 27 Y</t>
  </si>
  <si>
    <t>4002912460 GID 17 P3 22 Y</t>
  </si>
  <si>
    <t xml:space="preserve">4002914442 GID 23 P3 29 </t>
  </si>
  <si>
    <t>4002912143 GID 17 P3 20 Y</t>
  </si>
  <si>
    <t>4002911733 GID 16 P3 18 Y</t>
  </si>
  <si>
    <t>4002912046 GID 16 P3 18 Y</t>
  </si>
  <si>
    <t xml:space="preserve">4002912237 GID 17 P3 17 </t>
  </si>
  <si>
    <t>4002912533 GID 18 P3 20 Y</t>
  </si>
  <si>
    <t xml:space="preserve">4002914443 GID 23 P3 25 </t>
  </si>
  <si>
    <t xml:space="preserve">4002912508 GID 17 P3 20 </t>
  </si>
  <si>
    <t xml:space="preserve">4002912788 GID 18 P3 23 </t>
  </si>
  <si>
    <t xml:space="preserve">4002912537 GID 18 P3 20 </t>
  </si>
  <si>
    <t xml:space="preserve">4002912877 GID 18 P3 20 </t>
  </si>
  <si>
    <t xml:space="preserve">4002912968 GID 19 P3 23 </t>
  </si>
  <si>
    <t xml:space="preserve">4002912865 GID 18 P3 20 </t>
  </si>
  <si>
    <t xml:space="preserve">4002916398 GID 30 P3 04 </t>
  </si>
  <si>
    <t xml:space="preserve">4002912607 GID 19 P3 22 </t>
  </si>
  <si>
    <t xml:space="preserve">4002916042 GID 28 P3 31 </t>
  </si>
  <si>
    <t xml:space="preserve">4002910213 GID 18 P3 24 </t>
  </si>
  <si>
    <t>4002915476 GID 26 P3 26 Y</t>
  </si>
  <si>
    <t xml:space="preserve">4002913109 GID 19 P3 22 </t>
  </si>
  <si>
    <t xml:space="preserve">4002913347 GID 19 P3 24 </t>
  </si>
  <si>
    <t xml:space="preserve">4002912789 GID 18 P3 24 </t>
  </si>
  <si>
    <t xml:space="preserve">4002916050 GID 27 P3 29 </t>
  </si>
  <si>
    <t xml:space="preserve">4002913510 GID 20 P3 22 </t>
  </si>
  <si>
    <t xml:space="preserve">4002916088 GID 27 P3 29 </t>
  </si>
  <si>
    <t xml:space="preserve">4002913604 GID 20 P3 24 </t>
  </si>
  <si>
    <t xml:space="preserve">4002913603 GID 20 P3 24 </t>
  </si>
  <si>
    <t xml:space="preserve">4002916396 GID 28 P3 02 </t>
  </si>
  <si>
    <t xml:space="preserve">4002913605 GID 20 P3 24 </t>
  </si>
  <si>
    <t xml:space="preserve">4002913511 GID 20 P3 22 </t>
  </si>
  <si>
    <t xml:space="preserve">4002913166 GID 20 P3 24 </t>
  </si>
  <si>
    <t xml:space="preserve">4002916053 GID 27 P3 29 </t>
  </si>
  <si>
    <t xml:space="preserve">4002913179 GID 20 P3 23 </t>
  </si>
  <si>
    <t xml:space="preserve">4002913167 GID 20 P3 24 </t>
  </si>
  <si>
    <t xml:space="preserve">4002913608 GID 20 P3 27 </t>
  </si>
  <si>
    <t xml:space="preserve">4002913509 GID 20 P3 22 </t>
  </si>
  <si>
    <t xml:space="preserve">4002913168 GID 20 P3 24 </t>
  </si>
  <si>
    <t xml:space="preserve">4002913396 GID 20 P3 22 </t>
  </si>
  <si>
    <t xml:space="preserve">4002913693 GID 21 P3 25 </t>
  </si>
  <si>
    <t xml:space="preserve">4002913981 GID 21 P3 26 </t>
  </si>
  <si>
    <t xml:space="preserve">4002914205 GID 22 P3 28 </t>
  </si>
  <si>
    <t xml:space="preserve">4002914206 GID 22 P3 29 </t>
  </si>
  <si>
    <t xml:space="preserve">4002914207 GID 22 P3 29 </t>
  </si>
  <si>
    <t xml:space="preserve">4002913793 GID 21 P3 23 </t>
  </si>
  <si>
    <t xml:space="preserve">4002914570 GID 23 P3 28 </t>
  </si>
  <si>
    <t xml:space="preserve">4002914585 GID 23 P3 31 </t>
  </si>
  <si>
    <t xml:space="preserve">4002914571 GID 23 P3 28 </t>
  </si>
  <si>
    <t xml:space="preserve">4002914607 GID 23 P3 28 </t>
  </si>
  <si>
    <t xml:space="preserve">4002915545 GID 25 P3 27 </t>
  </si>
  <si>
    <t xml:space="preserve">4002915513 GID 25 P3 29 </t>
  </si>
  <si>
    <t xml:space="preserve">4002914730 GID 25 P3 29 </t>
  </si>
  <si>
    <t xml:space="preserve">4002915347 GID 25 P3 25 </t>
  </si>
  <si>
    <t xml:space="preserve">4002915341 GID 25 P3 25 </t>
  </si>
  <si>
    <t xml:space="preserve">4002915198 GID 25 P3 29 </t>
  </si>
  <si>
    <t xml:space="preserve">4002915514 GID 25 P3 29 </t>
  </si>
  <si>
    <t xml:space="preserve">4002915968 GID 26 P3 29 </t>
  </si>
  <si>
    <t xml:space="preserve">4002915368 GID 26 P3 02 </t>
  </si>
  <si>
    <t xml:space="preserve">4002915626 GID 26 P3 28 </t>
  </si>
  <si>
    <t xml:space="preserve">4002916089 GID 27 P3 29 </t>
  </si>
  <si>
    <t xml:space="preserve">4002916397 GID 28 P3 02 </t>
  </si>
  <si>
    <t xml:space="preserve">4002916439 GID 28 P3 29 </t>
  </si>
  <si>
    <t xml:space="preserve">4002916480 GID 28 P3 01 </t>
  </si>
  <si>
    <t xml:space="preserve">4002915984 GID 27 P3 29 </t>
  </si>
  <si>
    <t xml:space="preserve">4002916682 GID 28 P3 31 </t>
  </si>
  <si>
    <t xml:space="preserve">4002916675 GID 28 P3 31 </t>
  </si>
  <si>
    <t xml:space="preserve">4002917083 GID 30 P3 03 </t>
  </si>
  <si>
    <t xml:space="preserve">4002917082 GID 30 P3 03 </t>
  </si>
  <si>
    <t xml:space="preserve">4002916580 GID 29 P3 02 </t>
  </si>
  <si>
    <t xml:space="preserve">4002916979 GID 30 P3 07 </t>
  </si>
  <si>
    <t xml:space="preserve">4002916980 GID 30 P3 06 </t>
  </si>
  <si>
    <t xml:space="preserve">4002916981 GID 30 P3 05 </t>
  </si>
  <si>
    <t>GID 31/Multidrop</t>
  </si>
  <si>
    <t>MNJ</t>
  </si>
  <si>
    <t>BE 9367 YJ</t>
  </si>
  <si>
    <t>AHMIN</t>
  </si>
  <si>
    <t>GID 02 &amp; 03</t>
  </si>
  <si>
    <t>BK 9716 CY</t>
  </si>
  <si>
    <t>W 8641 UF</t>
  </si>
  <si>
    <t>BE 9564 CO</t>
  </si>
  <si>
    <t>BE 9684 YU</t>
  </si>
  <si>
    <t>BE 9720 CN</t>
  </si>
  <si>
    <t>BE 9075 YJ</t>
  </si>
  <si>
    <t>B 9388 TEV</t>
  </si>
  <si>
    <t>B 9587 TEY</t>
  </si>
  <si>
    <t>B 9365 UEV</t>
  </si>
  <si>
    <t>13.61</t>
  </si>
  <si>
    <t>TALANI</t>
  </si>
  <si>
    <t>ANAN</t>
  </si>
  <si>
    <t>Z 9670 HA</t>
  </si>
  <si>
    <t>B 9259 UM</t>
  </si>
  <si>
    <t>B 9437 TEU</t>
  </si>
  <si>
    <t>B 9539 UXT</t>
  </si>
  <si>
    <t>BE 9262 YU</t>
  </si>
  <si>
    <t>JL CIRACAS RAYA NO 05 RT 02 RW 03</t>
  </si>
  <si>
    <t>B 9151 TEN</t>
  </si>
  <si>
    <t>B 9208 TEN</t>
  </si>
  <si>
    <t>Z 9457 MN</t>
  </si>
  <si>
    <t>B 9225 TEN</t>
  </si>
  <si>
    <t>B 9202 TEN</t>
  </si>
  <si>
    <t>BE 9268 YU</t>
  </si>
  <si>
    <t>L 8491 UX</t>
  </si>
  <si>
    <t>BE 9759 BV</t>
  </si>
  <si>
    <t>B 9113 TEN</t>
  </si>
  <si>
    <t>Masadon</t>
  </si>
  <si>
    <t>B 9270 TEN</t>
  </si>
  <si>
    <t xml:space="preserve">4002919883 GID 08 P2 09 </t>
  </si>
  <si>
    <t xml:space="preserve">4002919884 GID 08 P2 09 </t>
  </si>
  <si>
    <t xml:space="preserve">4002919885 GID 08 P2 09 </t>
  </si>
  <si>
    <t xml:space="preserve">4002919886 GID 08 P2 09 </t>
  </si>
  <si>
    <t xml:space="preserve">4002919887 GID 08 P2 09 </t>
  </si>
  <si>
    <t xml:space="preserve">4002919999 GID 08 P3 10 </t>
  </si>
  <si>
    <t>BE 9885 CW</t>
  </si>
  <si>
    <t>BE 9949 CU</t>
  </si>
  <si>
    <t>BE 9774 BV</t>
  </si>
  <si>
    <t>BE 8915 NO</t>
  </si>
  <si>
    <t>BE 9879 CV</t>
  </si>
  <si>
    <t>BE 9767 BJ</t>
  </si>
  <si>
    <t>B 9235 TEN</t>
  </si>
  <si>
    <t>B 9180 BEV</t>
  </si>
  <si>
    <t>B 9254 TEN</t>
  </si>
  <si>
    <t>B 9008 SEU</t>
  </si>
  <si>
    <t>B 9190 TEN</t>
  </si>
  <si>
    <t>BE 9765 BJ</t>
  </si>
  <si>
    <t xml:space="preserve">4002920778 GID 10 P3 12 </t>
  </si>
  <si>
    <t xml:space="preserve">4002920630 GID 10 P3 12 </t>
  </si>
  <si>
    <t>2.96</t>
  </si>
  <si>
    <t>B 9972 BEU</t>
  </si>
  <si>
    <t>B 9089 NEU</t>
  </si>
  <si>
    <t>JAMALUDIN</t>
  </si>
  <si>
    <t>B 9927 UYV</t>
  </si>
  <si>
    <t>Z 9184 KA</t>
  </si>
  <si>
    <t>0.72</t>
  </si>
  <si>
    <t>BE 9155 NI</t>
  </si>
  <si>
    <t>BE 9609 CG</t>
  </si>
  <si>
    <t>B 9648 FEU</t>
  </si>
  <si>
    <t>B 9158 FEV</t>
  </si>
  <si>
    <t>B 9178 FEV</t>
  </si>
  <si>
    <t>B 9426 UEW</t>
  </si>
  <si>
    <t>B 9157 FEV</t>
  </si>
  <si>
    <t>B 9048 UXR</t>
  </si>
  <si>
    <t>BE 9090 NJ</t>
  </si>
  <si>
    <t>B 9770 FXV</t>
  </si>
  <si>
    <t>4002922198 GID 15 P3 17 Y</t>
  </si>
  <si>
    <t xml:space="preserve">4002922200 GID 15 P3 17 </t>
  </si>
  <si>
    <t>4002922202 GID 15 P3 17 Y</t>
  </si>
  <si>
    <t xml:space="preserve">4002921794 GID 14 ND 14 </t>
  </si>
  <si>
    <t xml:space="preserve">4002921219 GID 12 P1 12 </t>
  </si>
  <si>
    <t xml:space="preserve">4002920365 GID 09 P2 10 </t>
  </si>
  <si>
    <t xml:space="preserve">4002919715 GID 08 ND 08 </t>
  </si>
  <si>
    <t xml:space="preserve">4002918695 GID 06 P2 07 </t>
  </si>
  <si>
    <t xml:space="preserve">4002918611 GID 05 P1 05 </t>
  </si>
  <si>
    <t xml:space="preserve">4002918101 GID 02 P1 03 </t>
  </si>
  <si>
    <t xml:space="preserve">4002917742 GID 01 P1 31 </t>
  </si>
  <si>
    <t xml:space="preserve">4002917551 GID 31 P1 31 </t>
  </si>
  <si>
    <t xml:space="preserve">4002922527 GID 15 P2 16 </t>
  </si>
  <si>
    <t xml:space="preserve">4002919872 GID 08 P2 09 </t>
  </si>
  <si>
    <t xml:space="preserve">4002919351 GID 07 P1 07 </t>
  </si>
  <si>
    <t xml:space="preserve">4002918423 GID 04 P2 05 </t>
  </si>
  <si>
    <t xml:space="preserve">4002917229 GID 31 ND 01 </t>
  </si>
  <si>
    <t xml:space="preserve">4002922580 GID 15 ND 15 </t>
  </si>
  <si>
    <t>4002922073 GID 14 ND 14 Y</t>
  </si>
  <si>
    <t xml:space="preserve">4002921237 GID 12 ND 12 </t>
  </si>
  <si>
    <t xml:space="preserve">4002920366 GID 09 P2 10 </t>
  </si>
  <si>
    <t xml:space="preserve">4002920077 GID 08 P1 08 </t>
  </si>
  <si>
    <t xml:space="preserve">4002918696 GID 06 P2 07 </t>
  </si>
  <si>
    <t xml:space="preserve">4002918534 GID 05 ND 05 </t>
  </si>
  <si>
    <t xml:space="preserve">4002917371 GID 31 P2 01 </t>
  </si>
  <si>
    <t xml:space="preserve">4002922567 GID 15 P2 16 </t>
  </si>
  <si>
    <t xml:space="preserve">4002921845 GID 14 ND 14 </t>
  </si>
  <si>
    <t xml:space="preserve">4002921285 GID 12 P1 09 </t>
  </si>
  <si>
    <t xml:space="preserve">4002920675 GID 10 ND 10 </t>
  </si>
  <si>
    <t xml:space="preserve">4002920226 GID 09 P1 09 </t>
  </si>
  <si>
    <t xml:space="preserve">4002919819 GID 08 P1 10 </t>
  </si>
  <si>
    <t xml:space="preserve">4002919422 GID 07 P1 07 </t>
  </si>
  <si>
    <t xml:space="preserve">4002918675 GID 05 P1 05 </t>
  </si>
  <si>
    <t xml:space="preserve">4002917428 GID 31 P2 01 </t>
  </si>
  <si>
    <t xml:space="preserve">4002922247 GID 15 P1 15 </t>
  </si>
  <si>
    <t xml:space="preserve">4002922079 GID 14 P1 14 </t>
  </si>
  <si>
    <t xml:space="preserve">4002921047 GID 11 P2 12 </t>
  </si>
  <si>
    <t xml:space="preserve">4002920671 GID 10 ND 10 </t>
  </si>
  <si>
    <t xml:space="preserve">4002920221 GID 09 P1 09 </t>
  </si>
  <si>
    <t xml:space="preserve">4002919818 GID 08 P1 10 </t>
  </si>
  <si>
    <t xml:space="preserve">4002918543 GID 05 P2 06 </t>
  </si>
  <si>
    <t xml:space="preserve">4002917920 GID 02 P2 03 </t>
  </si>
  <si>
    <t xml:space="preserve">4002917392 GID 31 P1 31 </t>
  </si>
  <si>
    <t>4002921751 GID 14 ND 14 Y</t>
  </si>
  <si>
    <t xml:space="preserve">4002919695 GID 08 P1 08 </t>
  </si>
  <si>
    <t>4002922331 GID 15 P2 16 Y</t>
  </si>
  <si>
    <t xml:space="preserve">4002921861 GID 14 P1 14 </t>
  </si>
  <si>
    <t xml:space="preserve">4002921286 GID 12 ND 12 </t>
  </si>
  <si>
    <t xml:space="preserve">4002920824 GID 10 ND 10 </t>
  </si>
  <si>
    <t xml:space="preserve">4002920130 GID 09 ND 09 </t>
  </si>
  <si>
    <t xml:space="preserve">4002919547 GID 08 P1 08 </t>
  </si>
  <si>
    <t xml:space="preserve">4002918697 GID 06 P1 03 </t>
  </si>
  <si>
    <t xml:space="preserve">4002917635 GID 01 ND 01 </t>
  </si>
  <si>
    <t xml:space="preserve">4002917326 GID 31 ND 31 </t>
  </si>
  <si>
    <t xml:space="preserve">4002921776 GID 14 P2 15 </t>
  </si>
  <si>
    <t xml:space="preserve">4002920962 GID 11 P2 12 </t>
  </si>
  <si>
    <t xml:space="preserve">4002919881 GID 08 P2 09 </t>
  </si>
  <si>
    <t xml:space="preserve">4002919149 GID 07 P1 06 </t>
  </si>
  <si>
    <t xml:space="preserve">4002917994 GID 02 P1 03 </t>
  </si>
  <si>
    <t xml:space="preserve">4002917146 GID 31 P1 31 </t>
  </si>
  <si>
    <t xml:space="preserve">4002922443 GID 15 P2 16 </t>
  </si>
  <si>
    <t xml:space="preserve">4002921601 GID 13 P2 14 </t>
  </si>
  <si>
    <t xml:space="preserve">4002920573 GID 10 ND 10 </t>
  </si>
  <si>
    <t xml:space="preserve">4002920225 GID 09 P1 09 </t>
  </si>
  <si>
    <t xml:space="preserve">4002919683 GID 08 P1 08 </t>
  </si>
  <si>
    <t xml:space="preserve">4002919039 GID 06 P1 06 </t>
  </si>
  <si>
    <t xml:space="preserve">4002917407 GID 31 P2 01 </t>
  </si>
  <si>
    <t xml:space="preserve">4002922067 GID 14 ND 14 </t>
  </si>
  <si>
    <t xml:space="preserve">4002921308 GID 12 P2 13 </t>
  </si>
  <si>
    <t xml:space="preserve">4002920875 GID 10 ND 10 </t>
  </si>
  <si>
    <t xml:space="preserve">4002919880 GID 08 P2 09 </t>
  </si>
  <si>
    <t xml:space="preserve">4002919076 GID 07 ND 07 </t>
  </si>
  <si>
    <t xml:space="preserve">4002917995 GID 02 P1 02 </t>
  </si>
  <si>
    <t xml:space="preserve">4002917239 GID 31 P1 31 </t>
  </si>
  <si>
    <t>4002922218 GID 15 ND 15 Y</t>
  </si>
  <si>
    <t xml:space="preserve">4002921309 GID 12 P2 12 </t>
  </si>
  <si>
    <t xml:space="preserve">4002920679 GID 10 ND 10 </t>
  </si>
  <si>
    <t xml:space="preserve">4002920227 GID 09 P1 09 </t>
  </si>
  <si>
    <t xml:space="preserve">4002919926 GID 08 P1 08 </t>
  </si>
  <si>
    <t xml:space="preserve">4002919221 GID 07 P1 07 </t>
  </si>
  <si>
    <t xml:space="preserve">4002918010 GID 02 ND 03 </t>
  </si>
  <si>
    <t xml:space="preserve">4002917387 GID 31 ND 31 </t>
  </si>
  <si>
    <t xml:space="preserve">4002922057 GID 14 P2 15 </t>
  </si>
  <si>
    <t xml:space="preserve">4002921683 GID 13 ND 13 </t>
  </si>
  <si>
    <t xml:space="preserve">4002921323 GID 12 P1 09 </t>
  </si>
  <si>
    <t xml:space="preserve">4002920576 GID 10 ND 09 </t>
  </si>
  <si>
    <t xml:space="preserve">4002920222 GID 09 P1 09 </t>
  </si>
  <si>
    <t xml:space="preserve">4002919546 GID 08 P1 08 </t>
  </si>
  <si>
    <t xml:space="preserve">4002918789 GID 06 ND 06 </t>
  </si>
  <si>
    <t xml:space="preserve">4002917865 GID 01 ND 01 </t>
  </si>
  <si>
    <t xml:space="preserve">4002917384 GID 31 P1 31 </t>
  </si>
  <si>
    <t xml:space="preserve">4002921724 GID 14 P2 15 </t>
  </si>
  <si>
    <t xml:space="preserve">4002920091 GID 09 P1 08 </t>
  </si>
  <si>
    <t xml:space="preserve">4002919545 GID 08 P1 08 </t>
  </si>
  <si>
    <t xml:space="preserve">4002918441 GID 04 P2 05 </t>
  </si>
  <si>
    <t xml:space="preserve">4002917731 GID 01 P1 31 </t>
  </si>
  <si>
    <t xml:space="preserve">4002917550 GID 31 P1 31 </t>
  </si>
  <si>
    <t xml:space="preserve">4002922227 GID 15 P2 16 </t>
  </si>
  <si>
    <t xml:space="preserve">4002922160 GID 14 ND 14 </t>
  </si>
  <si>
    <t xml:space="preserve">4002921307 GID 12 P2 13 </t>
  </si>
  <si>
    <t xml:space="preserve">4002920345 GID 09 P2 10 </t>
  </si>
  <si>
    <t xml:space="preserve">4002919500 GID 08 ND 07 </t>
  </si>
  <si>
    <t xml:space="preserve">4002918304 GID 04 P2 05 </t>
  </si>
  <si>
    <t xml:space="preserve">4002917632 GID 01 ND 01 </t>
  </si>
  <si>
    <t xml:space="preserve">4002922232 GID 15 P2 16 </t>
  </si>
  <si>
    <t xml:space="preserve">4002921756 GID 14 ND 14 </t>
  </si>
  <si>
    <t xml:space="preserve">4002921350 GID 11 ND  08 </t>
  </si>
  <si>
    <t xml:space="preserve">4002920009 GID 08 P2 09 </t>
  </si>
  <si>
    <t xml:space="preserve">4002919341 GID 07 P1 08 </t>
  </si>
  <si>
    <t xml:space="preserve">4002922323 GID 15 P2 16 </t>
  </si>
  <si>
    <t>4002921409 GID 13 P2 14 Y</t>
  </si>
  <si>
    <t xml:space="preserve">4002920185 GID 09 P2 09 </t>
  </si>
  <si>
    <t xml:space="preserve">4002919519 GID 08 P1 08 </t>
  </si>
  <si>
    <t xml:space="preserve">4002918425 GID 04 P2 05 </t>
  </si>
  <si>
    <t xml:space="preserve">4002917809 GID 01 P1 01 </t>
  </si>
  <si>
    <t xml:space="preserve">4002917263 GID 31 P1 31 </t>
  </si>
  <si>
    <t>4002921769 GID 14 ND 14 Y</t>
  </si>
  <si>
    <t xml:space="preserve">4002921276 GID 12 P1 12 </t>
  </si>
  <si>
    <t xml:space="preserve">4002920599 GID 10 P1 10 </t>
  </si>
  <si>
    <t xml:space="preserve">4002920220 GID 09 P1 09 </t>
  </si>
  <si>
    <t xml:space="preserve">4002919918 GID 08 P1 08 </t>
  </si>
  <si>
    <t xml:space="preserve">4002919399 GID 07 P1 07 </t>
  </si>
  <si>
    <t xml:space="preserve">4002918263 GID 02 P2 04 </t>
  </si>
  <si>
    <t xml:space="preserve">4002922400 GID 15 P2 16 </t>
  </si>
  <si>
    <t>4002921566 GID 13 ND 13 Y</t>
  </si>
  <si>
    <t xml:space="preserve">4002920368 GID 09 P2 10 </t>
  </si>
  <si>
    <t xml:space="preserve">4002919773 GID 08 P1 07 </t>
  </si>
  <si>
    <t xml:space="preserve">4002918894 GID 06 ND 09 </t>
  </si>
  <si>
    <t xml:space="preserve">4002918039 GID 02 P1 02 </t>
  </si>
  <si>
    <t xml:space="preserve">4002922577 GID 15 ND 15 </t>
  </si>
  <si>
    <t xml:space="preserve">4002920555 GID 10 ND 10 </t>
  </si>
  <si>
    <t xml:space="preserve">4002919539 GID 08 P1 07 </t>
  </si>
  <si>
    <t xml:space="preserve">4002918583 GID 05 P2 05 </t>
  </si>
  <si>
    <t xml:space="preserve">4002917424 GID 31 P2 29 </t>
  </si>
  <si>
    <t xml:space="preserve">4002922035 GID 14 P1 14 </t>
  </si>
  <si>
    <t xml:space="preserve">4002921026 GID 11 P2 12 </t>
  </si>
  <si>
    <t xml:space="preserve">4002920008 GID 08 P2 09 </t>
  </si>
  <si>
    <t xml:space="preserve">4002919151 GID 07 P1 06 </t>
  </si>
  <si>
    <t xml:space="preserve">4002917993 GID 02 P1 02 </t>
  </si>
  <si>
    <t xml:space="preserve">4002917147 GID 31 P1 31 </t>
  </si>
  <si>
    <t xml:space="preserve">4002921288 GID 12 P2 13 </t>
  </si>
  <si>
    <t xml:space="preserve">4002920344 GID 09 P2 10 </t>
  </si>
  <si>
    <t xml:space="preserve">4002919481 GID 08 P1 08 </t>
  </si>
  <si>
    <t xml:space="preserve">4002918482 GID 04 P2 05 </t>
  </si>
  <si>
    <t xml:space="preserve">4002917373 GID 31 P2 01 </t>
  </si>
  <si>
    <t xml:space="preserve">4002922055 GID 14 P2 15 </t>
  </si>
  <si>
    <t xml:space="preserve">4002921574 GID 13 P1 13 </t>
  </si>
  <si>
    <t xml:space="preserve">4002918295 GID 04 P2 05 </t>
  </si>
  <si>
    <t xml:space="preserve">4002922228 GID 15 P2 16 </t>
  </si>
  <si>
    <t>4002922146 GID 14 ND 14 Y</t>
  </si>
  <si>
    <t xml:space="preserve">4002920933 GID 11 P2 12 </t>
  </si>
  <si>
    <t xml:space="preserve">4002920016 GID 08 P2 09 </t>
  </si>
  <si>
    <t xml:space="preserve">4002919146 GID 07 P1 07 </t>
  </si>
  <si>
    <t xml:space="preserve">4002918035 GID 02 P2 03 </t>
  </si>
  <si>
    <t xml:space="preserve">4002917861 GID 01 ND 01 </t>
  </si>
  <si>
    <t xml:space="preserve">4002917122 GID 31 P1 31 </t>
  </si>
  <si>
    <t xml:space="preserve">4002922065 GID 14 P2 15 </t>
  </si>
  <si>
    <t xml:space="preserve">4002921372 GID 13 P1 13 </t>
  </si>
  <si>
    <t xml:space="preserve">4002920184 GID 10 P1 10 </t>
  </si>
  <si>
    <t xml:space="preserve">4002920327 GID 09 ND 09 </t>
  </si>
  <si>
    <t xml:space="preserve">4002919549 GID 08 P1 07 </t>
  </si>
  <si>
    <t xml:space="preserve">4002919043 GID 06 P1 06 </t>
  </si>
  <si>
    <t xml:space="preserve">4002918040 GID 02 P2 03 </t>
  </si>
  <si>
    <t xml:space="preserve">4002917370 GID 31 P2 01 </t>
  </si>
  <si>
    <t xml:space="preserve">4002917149 GID 31 P1 31 </t>
  </si>
  <si>
    <t xml:space="preserve">4002922191 GID 15 ND 15 </t>
  </si>
  <si>
    <t>4002921572 GID 13 ND 13 Y</t>
  </si>
  <si>
    <t xml:space="preserve">4002920989 GID 11 ND 11 </t>
  </si>
  <si>
    <t xml:space="preserve">4002920131 GID 09 ND 09 </t>
  </si>
  <si>
    <t xml:space="preserve">4002919775 GID 08 P1 07 </t>
  </si>
  <si>
    <t xml:space="preserve">4002918584 GID 05 P2 06 </t>
  </si>
  <si>
    <t xml:space="preserve">4002917409 GID 31 P2 01 </t>
  </si>
  <si>
    <t xml:space="preserve">4002922037 GID 14 ND 12 </t>
  </si>
  <si>
    <t xml:space="preserve">4002921318 GID 11 ND  12 </t>
  </si>
  <si>
    <t xml:space="preserve">4002920818 GID 10 P1 10 </t>
  </si>
  <si>
    <t>4002920087 GID 09 ND 09 Y</t>
  </si>
  <si>
    <t xml:space="preserve">4002919498 GID 08 ND 08 </t>
  </si>
  <si>
    <t xml:space="preserve">4002918791 GID 06 ND 06 </t>
  </si>
  <si>
    <t xml:space="preserve">4002917730 GID 01 P2 01 </t>
  </si>
  <si>
    <t xml:space="preserve">4002917148 GID 31 P1 31 </t>
  </si>
  <si>
    <t xml:space="preserve">4002921597 GID 13 P2 14 </t>
  </si>
  <si>
    <t xml:space="preserve">4002919915 GID 09 P2 10 </t>
  </si>
  <si>
    <t xml:space="preserve">4002919914 GID 08 P1 08 </t>
  </si>
  <si>
    <t xml:space="preserve">4002919150 GID 07 P1 30 </t>
  </si>
  <si>
    <t>4002918075 GID 02 ND 03 Y</t>
  </si>
  <si>
    <t xml:space="preserve">4002917435 GID 31 P1 31 </t>
  </si>
  <si>
    <t xml:space="preserve">4002922574 GID 15 ND 15 </t>
  </si>
  <si>
    <t xml:space="preserve">4002918685 GID 06 P2 07 </t>
  </si>
  <si>
    <t>4002918024 GID 02 ND 03 Y</t>
  </si>
  <si>
    <t xml:space="preserve">4002917404 GID 31 ND 31 </t>
  </si>
  <si>
    <t xml:space="preserve">4002922224 GID 15 P2 16 </t>
  </si>
  <si>
    <t xml:space="preserve">4002921443 GID 13 P1 13 </t>
  </si>
  <si>
    <t xml:space="preserve">4002920600 GID 10 P1 10 </t>
  </si>
  <si>
    <t xml:space="preserve">4002920223 GID 09 P1 09 </t>
  </si>
  <si>
    <t xml:space="preserve">4002919682 GID 08 P1 08 </t>
  </si>
  <si>
    <t xml:space="preserve">4002919041 GID 06 P1 06 </t>
  </si>
  <si>
    <t xml:space="preserve">4002918071 GID 02 ND 03 </t>
  </si>
  <si>
    <t>4002921670 GID 14 P2 15 Y</t>
  </si>
  <si>
    <t xml:space="preserve">4002921342 GID 11 ND  12 </t>
  </si>
  <si>
    <t xml:space="preserve">4002922230 GID 15 P2 16 </t>
  </si>
  <si>
    <t xml:space="preserve">4002921208 GID 12 P2 03 </t>
  </si>
  <si>
    <t xml:space="preserve">4002920557 GID 10 ND 10 </t>
  </si>
  <si>
    <t xml:space="preserve">4002919866 GID 08 P1 08 </t>
  </si>
  <si>
    <t xml:space="preserve">4002919147 GID 07 P1 06 </t>
  </si>
  <si>
    <t xml:space="preserve">4002917928 GID 02 P2 03 </t>
  </si>
  <si>
    <t xml:space="preserve">4002917397 GID 31 P1 31 </t>
  </si>
  <si>
    <t xml:space="preserve">4002921777 GID 14 P2 15 </t>
  </si>
  <si>
    <t xml:space="preserve">4002921200 GID 12 ND 12 </t>
  </si>
  <si>
    <t xml:space="preserve">4002919817 GID 08 P1 10 </t>
  </si>
  <si>
    <t xml:space="preserve">4002918642 GID 05 P2 06 </t>
  </si>
  <si>
    <t xml:space="preserve">4002917442 GID 31 P2 01 </t>
  </si>
  <si>
    <t xml:space="preserve">4002921729 GID 14 P2 15 </t>
  </si>
  <si>
    <t xml:space="preserve">4002920958 GID 11 P2 12 </t>
  </si>
  <si>
    <t xml:space="preserve">4002919873 GID 08 P2 09 </t>
  </si>
  <si>
    <t xml:space="preserve">4002919087 GID 07 ND 07 </t>
  </si>
  <si>
    <t xml:space="preserve">4002918096 GID 02 P1 03 </t>
  </si>
  <si>
    <t xml:space="preserve">4002917429 GID 31 P1 31 </t>
  </si>
  <si>
    <t xml:space="preserve">4002921725 GID 14 P2 15 </t>
  </si>
  <si>
    <t xml:space="preserve">4002921340 GID 12 P1 12 </t>
  </si>
  <si>
    <t xml:space="preserve">4002920680 GID 10 P1 08 </t>
  </si>
  <si>
    <t xml:space="preserve">4002920224 GID 09 P1 09 </t>
  </si>
  <si>
    <t xml:space="preserve">4002919711 GID 08 ND 08 </t>
  </si>
  <si>
    <t xml:space="preserve">4002919013 GID 06 P1 06 </t>
  </si>
  <si>
    <t xml:space="preserve">4002918006 GID 02 ND 02 </t>
  </si>
  <si>
    <t xml:space="preserve">4002917246 GID 31 P1 31 </t>
  </si>
  <si>
    <t xml:space="preserve">4002922561 GID 15 P2 16 </t>
  </si>
  <si>
    <t xml:space="preserve">4002921600 GID 13 P2 14 </t>
  </si>
  <si>
    <t xml:space="preserve">4002921290 GID 12 ND 12 </t>
  </si>
  <si>
    <t xml:space="preserve">4002920838 GID 10 ND 10 </t>
  </si>
  <si>
    <t xml:space="preserve">4002919693 GID 08 P2 09 </t>
  </si>
  <si>
    <t xml:space="preserve">4002919148 GID 07 P1 07 </t>
  </si>
  <si>
    <t xml:space="preserve">4002918047 GID 02 P1 02 </t>
  </si>
  <si>
    <t xml:space="preserve">4002922581 GID 15 ND 15 </t>
  </si>
  <si>
    <t xml:space="preserve">4002921384 GID 13 P1 13 </t>
  </si>
  <si>
    <t xml:space="preserve">4002920879 GID 10 P2 10 </t>
  </si>
  <si>
    <t xml:space="preserve">4002920342 GID 09 P1 09 </t>
  </si>
  <si>
    <t xml:space="preserve">4002919772 GID 08 P1 07 </t>
  </si>
  <si>
    <t xml:space="preserve">4002919042 GID 06 P1 06 </t>
  </si>
  <si>
    <t xml:space="preserve">4002918034 GID 02 P2 03 </t>
  </si>
  <si>
    <t xml:space="preserve">4002917716 GID 01 ND 01 </t>
  </si>
  <si>
    <t xml:space="preserve">4002917386 GID 31 P1 31 </t>
  </si>
  <si>
    <t xml:space="preserve">4002921728 GID 14 P2 15 </t>
  </si>
  <si>
    <t xml:space="preserve">4002921048 GID 11 P2 12 </t>
  </si>
  <si>
    <t xml:space="preserve">4002919879 GID 08 P2 09 </t>
  </si>
  <si>
    <t xml:space="preserve">4002919219 GID 07 P1 07 </t>
  </si>
  <si>
    <t xml:space="preserve">4002917927 GID 02 P2 03 </t>
  </si>
  <si>
    <t xml:space="preserve">4002917319 GID 01 ND 01 </t>
  </si>
  <si>
    <t xml:space="preserve">4002922255 GID 15 P1 15 </t>
  </si>
  <si>
    <t xml:space="preserve">4002921682 GID 13 ND 13 </t>
  </si>
  <si>
    <t xml:space="preserve">4002921240 GID 12 ND 12 </t>
  </si>
  <si>
    <t xml:space="preserve">4002920757 GID 10 ND 10 </t>
  </si>
  <si>
    <t xml:space="preserve">4002919522 GID 08 P2 09 </t>
  </si>
  <si>
    <t xml:space="preserve">4002919153 GID 07 P1 06 </t>
  </si>
  <si>
    <t xml:space="preserve">4002918033 GID 02 P2 03 </t>
  </si>
  <si>
    <t xml:space="preserve">4002917877 GID 01 ND 01 </t>
  </si>
  <si>
    <t xml:space="preserve">4002917414 GID 31 P1 31 </t>
  </si>
  <si>
    <t xml:space="preserve">4002921979 GID 14 P1 15 </t>
  </si>
  <si>
    <t xml:space="preserve">4002920927 GID 11 P2 12 </t>
  </si>
  <si>
    <t xml:space="preserve">4002919882 GID 08 P2 09 </t>
  </si>
  <si>
    <t xml:space="preserve">4002918721 GID 06 P2 07 </t>
  </si>
  <si>
    <t xml:space="preserve">4002918089 GID 02 P1 03 </t>
  </si>
  <si>
    <t xml:space="preserve">4002917385 GID 31 P1 31 </t>
  </si>
  <si>
    <t xml:space="preserve">4002921727 GID 14 P2 15 </t>
  </si>
  <si>
    <t xml:space="preserve">4002921321 GID 12 P1 12 </t>
  </si>
  <si>
    <t xml:space="preserve">4002918921 GID 06 P1 06 </t>
  </si>
  <si>
    <t xml:space="preserve">4002917591 GID 01 ND 01 </t>
  </si>
  <si>
    <t>4002921739 GID 14 ND 14 Y</t>
  </si>
  <si>
    <t xml:space="preserve">4002920955 GID 11 P2 12 </t>
  </si>
  <si>
    <t xml:space="preserve">4002920082 GID 09 P1 09 </t>
  </si>
  <si>
    <t xml:space="preserve">4002919144 GID 07 P1 07 </t>
  </si>
  <si>
    <t xml:space="preserve">4002918100 GID 02 P1 03 </t>
  </si>
  <si>
    <t xml:space="preserve">4002917415 GID 31 P1 31 </t>
  </si>
  <si>
    <t xml:space="preserve">4002922223 GID 15 P2 16 </t>
  </si>
  <si>
    <t xml:space="preserve">4002921380 GID 13 ND 13 </t>
  </si>
  <si>
    <t xml:space="preserve">4002920811 GID 10 P1 10 </t>
  </si>
  <si>
    <t xml:space="preserve">4002920329 GID 09 P1 09 </t>
  </si>
  <si>
    <t xml:space="preserve">4002919696 GID 08 P1 08 </t>
  </si>
  <si>
    <t xml:space="preserve">4002918643 GID 05 P2 06 </t>
  </si>
  <si>
    <t xml:space="preserve">4002917543 GID 31 P2 01 </t>
  </si>
  <si>
    <t>4002922181 GID 15 ND 15 Y</t>
  </si>
  <si>
    <t xml:space="preserve">4002921393 GID 13 P1 13 </t>
  </si>
  <si>
    <t xml:space="preserve">4002920687 GID 10 P1 09 </t>
  </si>
  <si>
    <t xml:space="preserve">4002920092 GID 09 P1 09 </t>
  </si>
  <si>
    <t xml:space="preserve">4002919774 GID 08 P1 07 </t>
  </si>
  <si>
    <t xml:space="preserve">4002918481 GID 04 P2 05 </t>
  </si>
  <si>
    <t xml:space="preserve">4002917133 GID 31 P2 30 </t>
  </si>
  <si>
    <t xml:space="preserve">4002921599 GID 13 P2 14 </t>
  </si>
  <si>
    <t xml:space="preserve">4002921187 GID 12 ND 12 </t>
  </si>
  <si>
    <t xml:space="preserve">4002919692 GID 08 P2 09 </t>
  </si>
  <si>
    <t xml:space="preserve">4002919428 GID 07 P1 07 </t>
  </si>
  <si>
    <t xml:space="preserve">4002918090 GID 02 P1 03 </t>
  </si>
  <si>
    <t xml:space="preserve">4002917393 GID 31 P1 31 </t>
  </si>
  <si>
    <t xml:space="preserve">4002922226 GID 15 P2 16 </t>
  </si>
  <si>
    <t xml:space="preserve">4002921999 GID 14 P1 14 </t>
  </si>
  <si>
    <t xml:space="preserve">4002920961 GID 11 P2 12 </t>
  </si>
  <si>
    <t xml:space="preserve">4002919626 GID 08 P2 09 </t>
  </si>
  <si>
    <t xml:space="preserve">4002919145 GID 07 P1 07 </t>
  </si>
  <si>
    <t xml:space="preserve">4002918007 GID 02 ND 03 </t>
  </si>
  <si>
    <t xml:space="preserve">4002917441 GID 31 P1 31 </t>
  </si>
  <si>
    <t xml:space="preserve">4002921775 GID 14 P2 15 </t>
  </si>
  <si>
    <t xml:space="preserve">4002921343 GID 12 P1 12 </t>
  </si>
  <si>
    <t xml:space="preserve">4002920697 GID 10 ND 10 </t>
  </si>
  <si>
    <t xml:space="preserve">4002920126 GID 09 ND 09 </t>
  </si>
  <si>
    <t xml:space="preserve">4002919716 GID 08 P1 08 </t>
  </si>
  <si>
    <t xml:space="preserve">4002919420 GID 07 P1 07 </t>
  </si>
  <si>
    <t xml:space="preserve">4002918259 GID 04 P1 05 </t>
  </si>
  <si>
    <t xml:space="preserve">4002917810 GID 01 P1 01 </t>
  </si>
  <si>
    <t xml:space="preserve">4002917264 GID 31 P1 31 </t>
  </si>
  <si>
    <t xml:space="preserve">4002921774 GID 14 P2 15 </t>
  </si>
  <si>
    <t xml:space="preserve">4002921189 GID 12 ND 12 </t>
  </si>
  <si>
    <t xml:space="preserve">4002919091 GID 07 ND 07 </t>
  </si>
  <si>
    <t xml:space="preserve">4002918099 GID 02 P1 03 </t>
  </si>
  <si>
    <t xml:space="preserve">4002917544 GID 31 P2 01 </t>
  </si>
  <si>
    <t xml:space="preserve">4002921726 GID 14 P2 15 </t>
  </si>
  <si>
    <t xml:space="preserve">4002920959 GID 11 P2 12 </t>
  </si>
  <si>
    <t xml:space="preserve">4002920122 GID 09 ND 09 </t>
  </si>
  <si>
    <t xml:space="preserve">4002919548 GID 08 P1 08 </t>
  </si>
  <si>
    <t xml:space="preserve">4002919040 GID 06 P1 06 </t>
  </si>
  <si>
    <t xml:space="preserve">4002917996 GID 02 P1 02 </t>
  </si>
  <si>
    <t xml:space="preserve">4002917234 GID 31 P1 31 </t>
  </si>
  <si>
    <t xml:space="preserve">4002922229 GID 15 P2 16 </t>
  </si>
  <si>
    <t>4002921383 GID 13 ND 13 Y</t>
  </si>
  <si>
    <t xml:space="preserve">4002920878 GID 10 P2 10 </t>
  </si>
  <si>
    <t xml:space="preserve">4002917713 GID 01 P1 01 </t>
  </si>
  <si>
    <t xml:space="preserve">4002917547 GID 31 ND 31 </t>
  </si>
  <si>
    <t xml:space="preserve">4002921773 GID 14 P2 15 </t>
  </si>
  <si>
    <t xml:space="preserve">4002921130 GID 11 P2 12 </t>
  </si>
  <si>
    <t xml:space="preserve">4002919967 GID 08 P2 09 </t>
  </si>
  <si>
    <t xml:space="preserve">4002919152 GID 07 P1 07 </t>
  </si>
  <si>
    <t>4002917909 GID 02 P2 03 Y</t>
  </si>
  <si>
    <t xml:space="preserve">4002917422 GID 31 P1 31 </t>
  </si>
  <si>
    <t xml:space="preserve">4002920407 GID 09 P3 16 </t>
  </si>
  <si>
    <t>4002918052 GID 02 P3 07 Y</t>
  </si>
  <si>
    <t>4002921542 GID 13 P3 15 Y</t>
  </si>
  <si>
    <t xml:space="preserve">4002920606 GID 10 P3 12 </t>
  </si>
  <si>
    <t xml:space="preserve">4002918628 GID 05 P3 07 </t>
  </si>
  <si>
    <t xml:space="preserve">4002917621 GID 01 P3 29 </t>
  </si>
  <si>
    <t>4002921658 GID 13 P3 19 Y</t>
  </si>
  <si>
    <t xml:space="preserve">4002921871 GID 14 P3 19 </t>
  </si>
  <si>
    <t xml:space="preserve">4002920022 GID 08 P3 12 </t>
  </si>
  <si>
    <t>4002918057 GID 02 P3 06 Y</t>
  </si>
  <si>
    <t xml:space="preserve">4002922162 GID 14 P3 16 </t>
  </si>
  <si>
    <t xml:space="preserve">4002919247 GID 07 P3 09 </t>
  </si>
  <si>
    <t>4002918172 GID 02 P3 05 Y</t>
  </si>
  <si>
    <t xml:space="preserve">4002920681 GID 10 P3 12 </t>
  </si>
  <si>
    <t xml:space="preserve">4002918598 GID 05 P3 07 </t>
  </si>
  <si>
    <t>4002921231 GID 13 P3 15 Y</t>
  </si>
  <si>
    <t xml:space="preserve">4002919995 GID 08 P3 09 </t>
  </si>
  <si>
    <t xml:space="preserve">4002917533 GID 31 P3 01 </t>
  </si>
  <si>
    <t>4002918146 GID 02 P3 05 Y</t>
  </si>
  <si>
    <t xml:space="preserve">4002921468 GID 13 P3 12 </t>
  </si>
  <si>
    <t xml:space="preserve">4002921121 GID 15 P3 19 </t>
  </si>
  <si>
    <t xml:space="preserve">4002920409 GID 09 P3 15 </t>
  </si>
  <si>
    <t xml:space="preserve">4002918473 GID 04 P3 09 </t>
  </si>
  <si>
    <t>4002922192 GID 15 P3 14 Y</t>
  </si>
  <si>
    <t xml:space="preserve">4002920410 GID 09 P3 14 </t>
  </si>
  <si>
    <t>4002918041 GID 02 P3 07 Y</t>
  </si>
  <si>
    <t xml:space="preserve">4002919194 GID 07 P3 09 </t>
  </si>
  <si>
    <t>4002921543 GID 13 P3 15 Y</t>
  </si>
  <si>
    <t>4002918152 GID 02 P3 05 Y</t>
  </si>
  <si>
    <t>4002921659 GID 13 P3 19 Y</t>
  </si>
  <si>
    <t xml:space="preserve">4002920397 GID 10 P3 13 </t>
  </si>
  <si>
    <t xml:space="preserve">4002917323 GID 02 P3 03 </t>
  </si>
  <si>
    <t xml:space="preserve">4002922194 GID 15 P3 19 </t>
  </si>
  <si>
    <t xml:space="preserve">4002920411 GID 09 P3 08 </t>
  </si>
  <si>
    <t>4002918054 GID 02 P3 07 Y</t>
  </si>
  <si>
    <t xml:space="preserve">4002921870 GID 14 P3 19 </t>
  </si>
  <si>
    <t xml:space="preserve">4002918474 GID 08 P3 12 </t>
  </si>
  <si>
    <t>4002918056 GID 02 P3 07 Y</t>
  </si>
  <si>
    <t>4002918155 GID 02 P3 05 Y</t>
  </si>
  <si>
    <t xml:space="preserve">4002920562 GID 10 P3 14 </t>
  </si>
  <si>
    <t xml:space="preserve">4002920622 GID 10 P3 12 </t>
  </si>
  <si>
    <t xml:space="preserve">4002918629 GID 05 P3 07 </t>
  </si>
  <si>
    <t xml:space="preserve">4002917623 GID 01 P3 03 </t>
  </si>
  <si>
    <t xml:space="preserve">4002918436 GID 04 P3 08 </t>
  </si>
  <si>
    <t>4002918154 GID 02 P3 05 Y</t>
  </si>
  <si>
    <t xml:space="preserve">4002920623 GID 10 P3 12 </t>
  </si>
  <si>
    <t xml:space="preserve">4002922196 GID 15 P3 17 </t>
  </si>
  <si>
    <t xml:space="preserve">4002920895 GID 11 P3 13 </t>
  </si>
  <si>
    <t xml:space="preserve">4002918724 GID 06 P3 08 </t>
  </si>
  <si>
    <t xml:space="preserve">4002921505 GID 13 P3 16 </t>
  </si>
  <si>
    <t xml:space="preserve">4002916825 GID 31 P3 02 </t>
  </si>
  <si>
    <t xml:space="preserve">4002922161 GID 14 P3 16 </t>
  </si>
  <si>
    <t xml:space="preserve">4002920563 GID 10 P3 14 </t>
  </si>
  <si>
    <t xml:space="preserve">4002918059 GID 04 P3 08 </t>
  </si>
  <si>
    <t xml:space="preserve">4002918417 GID 04 P3 08 </t>
  </si>
  <si>
    <t xml:space="preserve">4002917561 GID 31 P3 05 </t>
  </si>
  <si>
    <t xml:space="preserve">4002918732 GID 06 P3 08 </t>
  </si>
  <si>
    <t xml:space="preserve">4002920589 GID 10 P3 12 </t>
  </si>
  <si>
    <t>4002918160 GID 02 P3 05 Y</t>
  </si>
  <si>
    <t xml:space="preserve">4002919172 GID 07 P3 10 </t>
  </si>
  <si>
    <t xml:space="preserve">4002917086 GID 31 P3 04 </t>
  </si>
  <si>
    <t xml:space="preserve">4002922193 GID 15 P3 14 </t>
  </si>
  <si>
    <t xml:space="preserve">4002920023 GID 10 P3 14 </t>
  </si>
  <si>
    <t xml:space="preserve">4002918055 GID 02 P3 05 </t>
  </si>
  <si>
    <t xml:space="preserve">4002918669 GID 05 P3 07 </t>
  </si>
  <si>
    <t xml:space="preserve">4002917624 GID 01 P3 03 </t>
  </si>
  <si>
    <t xml:space="preserve">4002921450 GID 13 P3 14 </t>
  </si>
  <si>
    <t xml:space="preserve">4002917560 GID 31 P3 07 </t>
  </si>
  <si>
    <t xml:space="preserve">4002917559 GID 31 P3 07 </t>
  </si>
  <si>
    <t xml:space="preserve">4002919449 GID 07 P3 09 </t>
  </si>
  <si>
    <t>4002922145 GID 14 P3 18 Y</t>
  </si>
  <si>
    <t xml:space="preserve">4002920777 GID 10 P3 12 </t>
  </si>
  <si>
    <t xml:space="preserve">4002919171 GID 07 P3 09 </t>
  </si>
  <si>
    <t>4002918173 GID 02 P3 05 Y</t>
  </si>
  <si>
    <t xml:space="preserve">4002918431 GID 04 P3 10 </t>
  </si>
  <si>
    <t>4002918153 GID 02 P3 05 Y</t>
  </si>
  <si>
    <t>4002918171 GID 02 P3 05 Y</t>
  </si>
  <si>
    <t>4002920177 GID 09 P3 13 Y</t>
  </si>
  <si>
    <t xml:space="preserve">4002918731 GID 06 P3 08 </t>
  </si>
  <si>
    <t>4002921544 GID 13 P3 15 Y</t>
  </si>
  <si>
    <t>4002920773 GID 13 P3 20 Y</t>
  </si>
  <si>
    <t xml:space="preserve">4002921451 GID 13 P3 14 </t>
  </si>
  <si>
    <t xml:space="preserve">4002918442 GID 04 P3 06 </t>
  </si>
  <si>
    <t xml:space="preserve">4002917622 GID 01 P3 03 </t>
  </si>
  <si>
    <t xml:space="preserve">4002917320 GID 01 P3 05 </t>
  </si>
  <si>
    <t xml:space="preserve">4002920564 GID 10 P3 14 </t>
  </si>
  <si>
    <t xml:space="preserve">4002920776 GID 10 P3 12 </t>
  </si>
  <si>
    <t xml:space="preserve">4002919776 GID 08 P3 17 </t>
  </si>
  <si>
    <t xml:space="preserve">4002920399 GID 09 P3 15 </t>
  </si>
  <si>
    <t xml:space="preserve">4002920632 GID 10 P3 14 </t>
  </si>
  <si>
    <t>4002918053 GID 02 P3 07 Y</t>
  </si>
  <si>
    <t xml:space="preserve">4002919994 GID 08 P3 10 </t>
  </si>
  <si>
    <t xml:space="preserve">4002918730 GID 08 P3 08 </t>
  </si>
  <si>
    <t>4002922434 GID 15 P3 21 Y</t>
  </si>
  <si>
    <t xml:space="preserve">4002919451 GID 07 P3 10 </t>
  </si>
  <si>
    <t xml:space="preserve">4002917619 GID 01 P3 05 </t>
  </si>
  <si>
    <t xml:space="preserve">4002919188 GID 07 P3 09 </t>
  </si>
  <si>
    <t>4002918167 GID 02 P3 05 Y</t>
  </si>
  <si>
    <t xml:space="preserve">4002918058 GID 02 P3 06 </t>
  </si>
  <si>
    <t>4002918110 GID 02 P3 07 Y</t>
  </si>
  <si>
    <t>4002918111 GID 02 P3 07 Y</t>
  </si>
  <si>
    <t>4002918108 GID 02 P3 07 Y</t>
  </si>
  <si>
    <t>4002918109 GID 02 P3 07 Y</t>
  </si>
  <si>
    <t xml:space="preserve">4002920408 GID 09 P3 15 </t>
  </si>
  <si>
    <t>4002918112 GID 02 P3 08 Y</t>
  </si>
  <si>
    <t>4002918113 GID 02 P3 08 Y</t>
  </si>
  <si>
    <t>4002918170 GID 02 P3 05 Y</t>
  </si>
  <si>
    <t xml:space="preserve">4002920178 GID 09 P3 14 </t>
  </si>
  <si>
    <t xml:space="preserve">4002918293 GID 04 P3 06 </t>
  </si>
  <si>
    <t xml:space="preserve">4002918435 GID 04 P3 10 </t>
  </si>
  <si>
    <t xml:space="preserve">4002918396 GID 05 P3 07 </t>
  </si>
  <si>
    <t xml:space="preserve">4002921467 GID 13 P3 14 </t>
  </si>
  <si>
    <t xml:space="preserve">4002918471 GID 05 P3 07 </t>
  </si>
  <si>
    <t xml:space="preserve">4002917228 GID 06 P3 09 </t>
  </si>
  <si>
    <t xml:space="preserve">4002919047 GID 06 P3 10 </t>
  </si>
  <si>
    <t xml:space="preserve">4002919193 GID 07 P3 09 </t>
  </si>
  <si>
    <t xml:space="preserve">4002919252 GID 07 P3 09 </t>
  </si>
  <si>
    <t xml:space="preserve">4002919253 GID 07 P3 09 </t>
  </si>
  <si>
    <t xml:space="preserve">4002919384 GID 07 P3 08 </t>
  </si>
  <si>
    <t xml:space="preserve">4002919196 GID 07 P3 09 </t>
  </si>
  <si>
    <t xml:space="preserve">4002919254 GID 07 P3 09 </t>
  </si>
  <si>
    <t xml:space="preserve">4002919255 GID 07 P3 09 </t>
  </si>
  <si>
    <t xml:space="preserve">4002919787 GID 08 P3 17 </t>
  </si>
  <si>
    <t xml:space="preserve">4002919523 GID 08 P3 10 </t>
  </si>
  <si>
    <t xml:space="preserve">4002919788 GID 08 P3 17 </t>
  </si>
  <si>
    <t xml:space="preserve">4002919998 GID 08 P3 10 </t>
  </si>
  <si>
    <t xml:space="preserve">4002919997 GID 08 P3 10 </t>
  </si>
  <si>
    <t>4002920175 GID 09 P3 14 Y</t>
  </si>
  <si>
    <t>4002920176 GID 09 P3 13 Y</t>
  </si>
  <si>
    <t xml:space="preserve">4002920398 GID 09 P3 16 </t>
  </si>
  <si>
    <t xml:space="preserve">4002919714 GID 09 P3 14 </t>
  </si>
  <si>
    <t xml:space="preserve">4002920774 GID 10 P3 14 </t>
  </si>
  <si>
    <t xml:space="preserve">4002920625 GID 10 P3 12 </t>
  </si>
  <si>
    <t xml:space="preserve">4002920626 GID 10 P3 12 </t>
  </si>
  <si>
    <t xml:space="preserve">4002920627 GID 10 P3 12 </t>
  </si>
  <si>
    <t xml:space="preserve">4002920624 GID 10 P3 12 </t>
  </si>
  <si>
    <t xml:space="preserve">4002921116 GID 11 P3 14 </t>
  </si>
  <si>
    <t xml:space="preserve">4002921117 GID 11 P3 14 </t>
  </si>
  <si>
    <t xml:space="preserve">4002920913 GID 11 P3 13 </t>
  </si>
  <si>
    <t>4002921115 GID 12 P3 14 Y</t>
  </si>
  <si>
    <t>4002921108 GID 13 P3 14 Y</t>
  </si>
  <si>
    <t xml:space="preserve">4002921869 GID 14 P3 19 </t>
  </si>
  <si>
    <t>4002921660 GID 13 P3 21 Y</t>
  </si>
  <si>
    <t>4002921228 GID 13 P3 15 Y</t>
  </si>
  <si>
    <t>4002921131 GID 14 P3 14 Y</t>
  </si>
  <si>
    <t>4002922436 GID 15 P3 21 Y</t>
  </si>
  <si>
    <t>4002922201 GID 15 P3 17 Y</t>
  </si>
  <si>
    <t xml:space="preserve">4002922197 GID 15 P3 17 </t>
  </si>
  <si>
    <t>4002922144 GID 14 P3 18 Y</t>
  </si>
  <si>
    <t>4002922512 GID 15 P3 16 Y</t>
  </si>
  <si>
    <t>Column1</t>
  </si>
  <si>
    <t>W 8788 UF</t>
  </si>
  <si>
    <t>4002922616 GID 16 P3 16 Y</t>
  </si>
  <si>
    <t>4002922785 GID 16 P2 16 Y</t>
  </si>
  <si>
    <t>4002922790 GID 16 P2 17 Y</t>
  </si>
  <si>
    <t xml:space="preserve">4002922898 GID 16 P2 17 </t>
  </si>
  <si>
    <t xml:space="preserve">4002922899 GID 16 P2 17 </t>
  </si>
  <si>
    <t xml:space="preserve">4002922903 GID 16 P2 17 </t>
  </si>
  <si>
    <t>BE 9452 CV</t>
  </si>
  <si>
    <t>BE 9358 YJ</t>
  </si>
  <si>
    <t>Z 9340 MN</t>
  </si>
  <si>
    <t>B 9428 UEW</t>
  </si>
  <si>
    <t>INPRASE</t>
  </si>
  <si>
    <t>TIARA FAJAR</t>
  </si>
  <si>
    <t>PJM</t>
  </si>
  <si>
    <t>PT Jaya Pratama Perkasa</t>
  </si>
  <si>
    <t>SCM</t>
  </si>
  <si>
    <t>PRIMEX</t>
  </si>
  <si>
    <t>Palapa</t>
  </si>
  <si>
    <t>DMM</t>
  </si>
  <si>
    <t>TMC</t>
  </si>
  <si>
    <t>primex</t>
  </si>
  <si>
    <t>Master E</t>
  </si>
  <si>
    <t>ASAE</t>
  </si>
  <si>
    <t>CGL</t>
  </si>
  <si>
    <t>PALAPa</t>
  </si>
  <si>
    <t>MPX</t>
  </si>
  <si>
    <t>FASTANA</t>
  </si>
  <si>
    <t>KENCANA</t>
  </si>
  <si>
    <t>INTEGRA</t>
  </si>
  <si>
    <t>TFT</t>
  </si>
  <si>
    <t>KENCANA NIAGA</t>
  </si>
  <si>
    <t>TRIMEGA</t>
  </si>
  <si>
    <t>MASTER E</t>
  </si>
  <si>
    <t>SAMUDERA</t>
  </si>
  <si>
    <t>KTM</t>
  </si>
  <si>
    <t>B 9059 TEV</t>
  </si>
  <si>
    <t>B 9449 UEW</t>
  </si>
  <si>
    <t>B 9155 PEU</t>
  </si>
  <si>
    <t>1.17</t>
  </si>
  <si>
    <t>4002923865 GID 20 P3 22 Y</t>
  </si>
  <si>
    <t xml:space="preserve">4002923491 GID 20 P3 26 </t>
  </si>
  <si>
    <t>QODRI</t>
  </si>
  <si>
    <t xml:space="preserve">4002923622 GID 19 P1 20 </t>
  </si>
  <si>
    <t>CARREFOUR DC CIKARANG</t>
  </si>
  <si>
    <t>JL.RAYA CIKARANG CIBARUSAH</t>
  </si>
  <si>
    <t>PT SHOPEE INTERNATIONAL INDONESIA J</t>
  </si>
  <si>
    <t>B 9658 TEU</t>
  </si>
  <si>
    <t>B 9092 KXT</t>
  </si>
  <si>
    <t>26.47</t>
  </si>
  <si>
    <t>Metro express</t>
  </si>
  <si>
    <t>B 9317 BXS</t>
  </si>
  <si>
    <t>BE 8317 OU</t>
  </si>
  <si>
    <t>MBL</t>
  </si>
  <si>
    <t>B 9347 PEU</t>
  </si>
  <si>
    <t>Apk DG</t>
  </si>
  <si>
    <t>4002923988 GID 24 P3 29 Y</t>
  </si>
  <si>
    <t>4002925491 GID 24 P3 28 Y</t>
  </si>
  <si>
    <t>4002925619 GID 24 P3 26 Y</t>
  </si>
  <si>
    <t>Z 9589 HA</t>
  </si>
  <si>
    <t>BE 9677 YU</t>
  </si>
  <si>
    <t>BE 9261 CN</t>
  </si>
  <si>
    <t>Z 9322 MG</t>
  </si>
  <si>
    <t>B 9163 UEV</t>
  </si>
  <si>
    <t>BE 8748 YO</t>
  </si>
  <si>
    <t>hp full memory</t>
  </si>
  <si>
    <t>Z 9399 MG</t>
  </si>
  <si>
    <t>B 9771 FXV</t>
  </si>
  <si>
    <t>BE 9124 CA</t>
  </si>
  <si>
    <t>BE 8127 WT</t>
  </si>
  <si>
    <t>B 9014 WG</t>
  </si>
  <si>
    <t>HP</t>
  </si>
  <si>
    <t>ANGGI</t>
  </si>
  <si>
    <t>B 9394 BXS</t>
  </si>
  <si>
    <t>Z 9502 MG</t>
  </si>
  <si>
    <t>B 9156 FEV</t>
  </si>
  <si>
    <t>4002926871 GID 28 ND 28 Y</t>
  </si>
  <si>
    <t>4002926882 GID 28 ND 28 Y</t>
  </si>
  <si>
    <t>4002926940 GID 28 ND 28 Y</t>
  </si>
  <si>
    <t xml:space="preserve">4002926944 GID 28 ND 28 </t>
  </si>
  <si>
    <t xml:space="preserve">4002927010 GID 28 P1 28 </t>
  </si>
  <si>
    <t>4002927016 GID 28 ND 28 Y</t>
  </si>
  <si>
    <t xml:space="preserve">4002927018 GID 28 ND 27 </t>
  </si>
  <si>
    <t xml:space="preserve">4002927023 GID 28 ND 28 </t>
  </si>
  <si>
    <t xml:space="preserve">4002927055 GID 28 P1 29 </t>
  </si>
  <si>
    <t xml:space="preserve">4002926498 GID 28 P3 29 </t>
  </si>
  <si>
    <t>4002926867 GID 28 P2 29 Y</t>
  </si>
  <si>
    <t xml:space="preserve">4002926975 GID 28 P2 28 </t>
  </si>
  <si>
    <t xml:space="preserve">4002927163 GID 28 P2 29 </t>
  </si>
  <si>
    <t xml:space="preserve">4002927164 GID 28 P2 29 </t>
  </si>
  <si>
    <t xml:space="preserve">4002927166 GID 28 P2 29 </t>
  </si>
  <si>
    <t xml:space="preserve">4002927167 GID 28 P2 29 </t>
  </si>
  <si>
    <t xml:space="preserve">4002927168 GID 28 P2 29 </t>
  </si>
  <si>
    <t xml:space="preserve">4002927169 GID 28 P2 29 </t>
  </si>
  <si>
    <t xml:space="preserve">4002927170 GID 28 P1 28 </t>
  </si>
  <si>
    <t xml:space="preserve">4002927171 GID 28 P1 28 </t>
  </si>
  <si>
    <t xml:space="preserve">4002927178 GID 28 P2 29 </t>
  </si>
  <si>
    <t xml:space="preserve">4002927188 GID 28 P1 28 </t>
  </si>
  <si>
    <t xml:space="preserve">4002927202 GID 28 P1 28 </t>
  </si>
  <si>
    <t xml:space="preserve">4002927206 GID 28 P1 28 </t>
  </si>
  <si>
    <t xml:space="preserve">4002927208 GID 28 P1 28 </t>
  </si>
  <si>
    <t xml:space="preserve">4002927209 GID 28 P2 28 </t>
  </si>
  <si>
    <t>4002927221 GID 28 P2 29 Y</t>
  </si>
  <si>
    <t xml:space="preserve">4002925962 GID 28 P3 29 </t>
  </si>
  <si>
    <t>4002926974 GID 28 P3 30 Y</t>
  </si>
  <si>
    <t>4002927038 GID 28 P2 29 Y</t>
  </si>
  <si>
    <t>4002927039 GID 28 P3 02 Y</t>
  </si>
  <si>
    <t xml:space="preserve">4002927048 GID 28 P3 30 </t>
  </si>
  <si>
    <t>4002927233 GID 28 P3 03 Y</t>
  </si>
  <si>
    <t xml:space="preserve">4002927235 GID 28 P2 29 </t>
  </si>
  <si>
    <t xml:space="preserve">4002927263 GID 28 P3 30 </t>
  </si>
  <si>
    <t>4002927264 GID 28 P3 30 Y</t>
  </si>
  <si>
    <t xml:space="preserve">4002927265 GID 28 P3 30 </t>
  </si>
  <si>
    <t xml:space="preserve">4002927266 GID 28 P3 30 </t>
  </si>
  <si>
    <t xml:space="preserve">4002927267 GID 28 P3 30 </t>
  </si>
  <si>
    <t xml:space="preserve">4002927268 GID 28 P3 30 </t>
  </si>
  <si>
    <t>4002927274 GID 28 P2 29 Y</t>
  </si>
  <si>
    <t>B 9160 FEV</t>
  </si>
  <si>
    <t>B 9766 UXR</t>
  </si>
  <si>
    <t>Otw Store</t>
  </si>
  <si>
    <t>B 9326 UCG</t>
  </si>
  <si>
    <t>Z 9853 HA</t>
  </si>
  <si>
    <t>B 9662 UEV</t>
  </si>
  <si>
    <t>y</t>
  </si>
  <si>
    <t>GID 01 &amp; 2</t>
  </si>
  <si>
    <t>B 9201 TEN</t>
  </si>
  <si>
    <t>B 9126 TEN</t>
  </si>
  <si>
    <t>B 9198 TEN</t>
  </si>
  <si>
    <t>B 9224 TEN</t>
  </si>
  <si>
    <t>KEBUTUHAN UNIT</t>
  </si>
  <si>
    <t>JL PRONGGOL NO 33 PEGAMBIRAN</t>
  </si>
  <si>
    <t>Vendor Type</t>
  </si>
  <si>
    <t>DRIVER NAME</t>
  </si>
  <si>
    <t>NO. HP</t>
  </si>
  <si>
    <t>Dedicated 1 year</t>
  </si>
  <si>
    <t>active</t>
  </si>
  <si>
    <t>REDY RUDIANTO</t>
  </si>
  <si>
    <t>HADI MAS RENOL</t>
  </si>
  <si>
    <t>DEDI SUWARDI</t>
  </si>
  <si>
    <t>ALI</t>
  </si>
  <si>
    <t>M. SAEFUL</t>
  </si>
  <si>
    <t>ANSELMUS PATTIE</t>
  </si>
  <si>
    <t>HARYONO</t>
  </si>
  <si>
    <t>KHAERUL ANAM</t>
  </si>
  <si>
    <t>ARIF NURAHMAD</t>
  </si>
  <si>
    <t>1.44</t>
  </si>
  <si>
    <t>INDOMARCO PRISMATAMA DC TGR</t>
  </si>
  <si>
    <t>INDOMARCO PRISMA.DC CIMANGGIS</t>
  </si>
  <si>
    <t>PT INDOMARCO  PRISMATAMA DC PLB</t>
  </si>
  <si>
    <t>PT. INDOMARCO PRISMATAMA</t>
  </si>
  <si>
    <t>INDOMARET GUDANG INDUK BENGKUL</t>
  </si>
  <si>
    <t>B 9220 TEN</t>
  </si>
  <si>
    <t>0.19</t>
  </si>
  <si>
    <t>36.04</t>
  </si>
  <si>
    <t xml:space="preserve">4002929769 GIID 06 P2 7-May-21 </t>
  </si>
  <si>
    <t xml:space="preserve">4002929685 GIID 06 P1 7-May-21 </t>
  </si>
  <si>
    <t xml:space="preserve">4002929683 GIID 06 P1 6-May-21 </t>
  </si>
  <si>
    <t>4002929573 GIID 06 ND 06 Y</t>
  </si>
  <si>
    <t xml:space="preserve">4002929594 GIID 06 P1 6-May-21 </t>
  </si>
  <si>
    <t xml:space="preserve">4002929659 GIID 06 P1 6-May-21 </t>
  </si>
  <si>
    <t xml:space="preserve">4002929784 GIID 06 P2 7-May-21 </t>
  </si>
  <si>
    <t xml:space="preserve">4002929649 GIID 06 P1 6-May-21 </t>
  </si>
  <si>
    <t xml:space="preserve">4002929650 GIID 06 P1 6-May-21 </t>
  </si>
  <si>
    <t xml:space="preserve">4002929658 GIID 06 P1 6-May-21 </t>
  </si>
  <si>
    <t xml:space="preserve">4002929771 GIID 06 P2 7-May-21 </t>
  </si>
  <si>
    <t xml:space="preserve">4002929570 GIID 06 P2 07 </t>
  </si>
  <si>
    <t>4002929541 GIID 06 ND 06 Y</t>
  </si>
  <si>
    <t xml:space="preserve">4002929603 GIID 06 P1 6-May-21 </t>
  </si>
  <si>
    <t xml:space="preserve">4002929595 GIID 06 P1 6-May-21 </t>
  </si>
  <si>
    <t>4002929440 GIID 06 ND 6-May-21 Y</t>
  </si>
  <si>
    <t xml:space="preserve">4002929768 GIID 06 P2 7-May-21 </t>
  </si>
  <si>
    <t xml:space="preserve">4002929780 GIID 06 P2 7-May-21 </t>
  </si>
  <si>
    <t xml:space="preserve">4002929657 GIID 06 P1 6-May-21 </t>
  </si>
  <si>
    <t xml:space="preserve">4002929576 GIID 06 ND 6-May-21 </t>
  </si>
  <si>
    <t xml:space="preserve">4002929684 GIID 06 P1 7-May-21 </t>
  </si>
  <si>
    <t>4002929604 GIID 06 P2 7-May-21 Y</t>
  </si>
  <si>
    <t xml:space="preserve">4002929783 GIID 06 P2 7-May-21 </t>
  </si>
  <si>
    <t xml:space="preserve">4002929596 GIID 06 P1 6-May-21 </t>
  </si>
  <si>
    <t xml:space="preserve">4002929651 GIID 06 P1 6-May-21 </t>
  </si>
  <si>
    <t>4002929674 GIID 06 P2 6-May-21 Y</t>
  </si>
  <si>
    <t xml:space="preserve">4002929597 GIID 06 P1 6-May-21 </t>
  </si>
  <si>
    <t xml:space="preserve">4002929660 GIID 06 P1 6-May-21 </t>
  </si>
  <si>
    <t xml:space="preserve">4002929837 GIID 06 ND 6-May-21 </t>
  </si>
  <si>
    <t xml:space="preserve">4002929770 GIID 06 P2 7-May-21 </t>
  </si>
  <si>
    <t xml:space="preserve">4002929648 GIID 06 P1 6-May-21 </t>
  </si>
  <si>
    <t xml:space="preserve">4002929638 GIID 06 P1 6-May-21 </t>
  </si>
  <si>
    <t>4002929744 GIID 06 P3 11-May-21 Y</t>
  </si>
  <si>
    <t>4002929550 GIID 06 P3 8-May-21 Y</t>
  </si>
  <si>
    <t>4002929551 GIID 06 P3 8-May-21 Y</t>
  </si>
  <si>
    <t xml:space="preserve">4002929678 GIID 06 P3 8-May-21 </t>
  </si>
  <si>
    <t xml:space="preserve">4002929679 GIID 06 P3 8-May-21 </t>
  </si>
  <si>
    <t xml:space="preserve">4002929585 GIID 06 P1 06 </t>
  </si>
  <si>
    <t>4002929546 GIID 06 ND 06 Y</t>
  </si>
  <si>
    <t>4002929549 GIID 06 P3 8-May-21 Y</t>
  </si>
  <si>
    <t xml:space="preserve">4002930185 GID 07 P2 08 </t>
  </si>
  <si>
    <t>4002929874 GID 07 ND 07 Y</t>
  </si>
  <si>
    <t>4002930036 GID 07 ND 07 Y</t>
  </si>
  <si>
    <t>4002930021 GID 07 ND 07 Y</t>
  </si>
  <si>
    <t xml:space="preserve">4002929983 GID 07 P2 08 </t>
  </si>
  <si>
    <t>4002929892 GID 07 ND 07 y</t>
  </si>
  <si>
    <t xml:space="preserve">4002930081 GID 07 P1 07 </t>
  </si>
  <si>
    <t>4002929969 GID 07 ND 07 Y</t>
  </si>
  <si>
    <t xml:space="preserve">4002930095 GID 07 P2 08 </t>
  </si>
  <si>
    <t>4002930061 GID 07 ND 07 Y</t>
  </si>
  <si>
    <t>4002929898 GID 07 P2 08 Y</t>
  </si>
  <si>
    <t xml:space="preserve">4002929871 GID 07 P1 07 </t>
  </si>
  <si>
    <t xml:space="preserve">4002930195 GID 07 ND 07 </t>
  </si>
  <si>
    <t xml:space="preserve">4002930020 GID 07 P1 07 </t>
  </si>
  <si>
    <t xml:space="preserve">4002929896 GID 07 ND 07 </t>
  </si>
  <si>
    <t xml:space="preserve">4002930096 GID 07 P2 08 </t>
  </si>
  <si>
    <t xml:space="preserve">4002929883 GID 07 ND 07 </t>
  </si>
  <si>
    <t>4002930107 GID 07 ND 07 Y</t>
  </si>
  <si>
    <t>4002929866 GID 07 ND 07 Y</t>
  </si>
  <si>
    <t xml:space="preserve">4002930113 GID 07 P1 07 </t>
  </si>
  <si>
    <t>4002929985 GID 07 P2 08 Y</t>
  </si>
  <si>
    <t xml:space="preserve">4002929870 GID 07 P1 07 </t>
  </si>
  <si>
    <t xml:space="preserve">4002929897 GID 07 ND 07 </t>
  </si>
  <si>
    <t xml:space="preserve">4002929973 GID 07 P2 08 </t>
  </si>
  <si>
    <t xml:space="preserve">4002930018 GID 07 P1 07 </t>
  </si>
  <si>
    <t xml:space="preserve">4002930019 GID 07 P1 07 </t>
  </si>
  <si>
    <t xml:space="preserve">4002929895 GID 07 ND 07 </t>
  </si>
  <si>
    <t xml:space="preserve">4002929963 GID 07 P1 07 </t>
  </si>
  <si>
    <t xml:space="preserve">4002929965 GID 07 P1 07 </t>
  </si>
  <si>
    <t xml:space="preserve">4002930063 GID 07 ND 08 </t>
  </si>
  <si>
    <t>L 8716 UK</t>
  </si>
  <si>
    <t>Driver tdk mau</t>
  </si>
  <si>
    <t>Jepri</t>
  </si>
  <si>
    <t>62 812-8119-7087</t>
  </si>
  <si>
    <t>4002931344 GID 18 ND 18 Y</t>
  </si>
  <si>
    <t xml:space="preserve">4002931518 GID 18 P2 19 </t>
  </si>
  <si>
    <t xml:space="preserve">4002931417 GID 18 P1 18 </t>
  </si>
  <si>
    <t xml:space="preserve">4002931526 GID 18 P2 19 </t>
  </si>
  <si>
    <t xml:space="preserve">4002931512 GID 18 P2 19 </t>
  </si>
  <si>
    <t>4002931337 GID 18 ND 18 Y</t>
  </si>
  <si>
    <t>4002931336 GID 18 ND 18 Y</t>
  </si>
  <si>
    <t xml:space="preserve">4002931409 GID 18 P1 18 </t>
  </si>
  <si>
    <t xml:space="preserve">4002931420 GID 18 P1 18 </t>
  </si>
  <si>
    <t xml:space="preserve">4002931527 GID 18 P2 19 </t>
  </si>
  <si>
    <t>4002931351 GID 18 ND 18 Y</t>
  </si>
  <si>
    <t>4002931339 GID 18 P2 19 Y</t>
  </si>
  <si>
    <t xml:space="preserve">4002931514 GID 18 P2 19 </t>
  </si>
  <si>
    <t xml:space="preserve">4002931416 GID 18 P1 18 </t>
  </si>
  <si>
    <t xml:space="preserve">4002931522 GID 18 P2 19 </t>
  </si>
  <si>
    <t xml:space="preserve">4002931418 GID 18 P1 18 </t>
  </si>
  <si>
    <t>4002931497 GID 18 ND 18 Y</t>
  </si>
  <si>
    <t>4002931493 GID 18 ND 18 Y</t>
  </si>
  <si>
    <t xml:space="preserve">4002931524 GID 18 P2 19 </t>
  </si>
  <si>
    <t xml:space="preserve">4002931579 GID 18 P2 19 </t>
  </si>
  <si>
    <t xml:space="preserve">4002931521 GID 18 P2 19 </t>
  </si>
  <si>
    <t>4002931481 GID 18 ND 18 Y</t>
  </si>
  <si>
    <t xml:space="preserve">4002931489 GID 18 ND 18 </t>
  </si>
  <si>
    <t xml:space="preserve">4002931523 GID 18 P2 19 </t>
  </si>
  <si>
    <t xml:space="preserve">4002931419 GID 18 P1 18 </t>
  </si>
  <si>
    <t xml:space="preserve">4002931520 GID 18 P2 19 </t>
  </si>
  <si>
    <t xml:space="preserve">4002931525 GID 18 P2 19 </t>
  </si>
  <si>
    <t xml:space="preserve">4002931361 GID 18 P3 20 </t>
  </si>
  <si>
    <t>4002931474 GID 18 P3 20 Y</t>
  </si>
  <si>
    <t xml:space="preserve">4002931362 GID 18 P3 20 </t>
  </si>
  <si>
    <t>4002931359 GID 18 P3 22 Y</t>
  </si>
  <si>
    <t>4002931369 GID 18 P3 20 Y</t>
  </si>
  <si>
    <t>4002931484 GID 18 ND 18 Y</t>
  </si>
  <si>
    <t>B 9384 FXV</t>
  </si>
  <si>
    <t>BE 8011 UQ</t>
  </si>
  <si>
    <t>B 9830 CU</t>
  </si>
  <si>
    <t>pp</t>
  </si>
  <si>
    <t>BE 9345 BN</t>
  </si>
  <si>
    <t>BE 9263 BV</t>
  </si>
  <si>
    <t xml:space="preserve">4002932107 GID 20 P1 20 </t>
  </si>
  <si>
    <t xml:space="preserve">4002931906 GID 20 P2 21 </t>
  </si>
  <si>
    <t xml:space="preserve">4002931838 GID 20 P1 20-May-21 </t>
  </si>
  <si>
    <t xml:space="preserve">4002931885 GID 20 P1 20 </t>
  </si>
  <si>
    <t xml:space="preserve">4002932084 GID 20 P1 20 </t>
  </si>
  <si>
    <t xml:space="preserve">4002932056 GID 20 P1 20 </t>
  </si>
  <si>
    <t>4002931991 GID 20 ND 20 Y</t>
  </si>
  <si>
    <t xml:space="preserve">4002932055 GID 20 P1 20 </t>
  </si>
  <si>
    <t xml:space="preserve">4002932073 GID 20 P2 21 </t>
  </si>
  <si>
    <t xml:space="preserve">4002931846 GID 20 P1 20-May-21 </t>
  </si>
  <si>
    <t xml:space="preserve">4002932085 GID 20 P1 20 </t>
  </si>
  <si>
    <t xml:space="preserve">4002932020 GID 20 ND 20 </t>
  </si>
  <si>
    <t xml:space="preserve">4002931535 GID 20 P2 20 </t>
  </si>
  <si>
    <t xml:space="preserve">4002931882 GID 20 P1 20 </t>
  </si>
  <si>
    <t xml:space="preserve">4002931844 GID 20 P1 20-May-21 </t>
  </si>
  <si>
    <t>4002931956 GID 20 ND 20 Y</t>
  </si>
  <si>
    <t xml:space="preserve">4002931884 GID 20 P1 20 </t>
  </si>
  <si>
    <t xml:space="preserve">4002931847 GID 20 P1 20-May-21 </t>
  </si>
  <si>
    <t xml:space="preserve">4002931881 GID 20 P1 20 </t>
  </si>
  <si>
    <t xml:space="preserve">4002931840 GID 20 P1 20-May-21 </t>
  </si>
  <si>
    <t xml:space="preserve">4002931841 GID 20 P1 20-May-21 </t>
  </si>
  <si>
    <t>4002931832 GID 20 ND 20-May-21 Y</t>
  </si>
  <si>
    <t xml:space="preserve">4002931839 GID 20 P1 20-May-21 </t>
  </si>
  <si>
    <t>4002931879 GID 20 ND 20 Y</t>
  </si>
  <si>
    <t xml:space="preserve">4002931845 GID 20 P1 20-May-21 </t>
  </si>
  <si>
    <t xml:space="preserve">4002932142 GID 20 ND 20 </t>
  </si>
  <si>
    <t xml:space="preserve">4002932087 GID 20 P1 20 </t>
  </si>
  <si>
    <t xml:space="preserve">4002931843 GID 20 P1 20-May-21 </t>
  </si>
  <si>
    <t xml:space="preserve">4002931842 GID 20 P1 20-May-21 </t>
  </si>
  <si>
    <t xml:space="preserve">4002932086 GID 20 P1 20 </t>
  </si>
  <si>
    <t xml:space="preserve">4002931967 GID 20 P2 21 </t>
  </si>
  <si>
    <t xml:space="preserve">4002932050 GID 20 P2 21 </t>
  </si>
  <si>
    <t xml:space="preserve">4002932049 GID 20 P2 21 </t>
  </si>
  <si>
    <t xml:space="preserve">4002931980 GID 20 P3 22 </t>
  </si>
  <si>
    <t xml:space="preserve">4002931902 GID 20 P3 24 </t>
  </si>
  <si>
    <t>4002931797 GID 19 P3 24-May-2021 Y</t>
  </si>
  <si>
    <t xml:space="preserve">4002931985 GID 20 P3 24 </t>
  </si>
  <si>
    <t xml:space="preserve">4002931360 GID 19 P3 24-May-2021 </t>
  </si>
  <si>
    <t xml:space="preserve">4002932110 GID 20 ND 20 </t>
  </si>
  <si>
    <t xml:space="preserve">4002931883 GID 20 P1 19-May-21 </t>
  </si>
  <si>
    <t>4002931568 GID 19 P3 24-May-2021 Y</t>
  </si>
  <si>
    <t xml:space="preserve">4002932216 GID 21 ND 20 </t>
  </si>
  <si>
    <t xml:space="preserve">4002932222 GID 21 ND 21 </t>
  </si>
  <si>
    <t>4002932246 GID 21 ND 21 Y</t>
  </si>
  <si>
    <t xml:space="preserve">4002932289 GID 21 P1 21 </t>
  </si>
  <si>
    <t xml:space="preserve">4002932292 GID 21 P1 19 </t>
  </si>
  <si>
    <t>4002932295 GID 21 ND 21 Y</t>
  </si>
  <si>
    <t>4002932250 GID 21 ND 21 Y</t>
  </si>
  <si>
    <t>4002932275 GID 21 ND 21 Y</t>
  </si>
  <si>
    <t>4002932343 GID 21 ND 21 Y</t>
  </si>
  <si>
    <t xml:space="preserve">4002932373 GID 21 P1 21 </t>
  </si>
  <si>
    <t xml:space="preserve">4002932376 GID 21 P1 21 </t>
  </si>
  <si>
    <t>4002932399 GID 21 ND 21 Y</t>
  </si>
  <si>
    <t xml:space="preserve">4002932457 GID 21 P1 21 </t>
  </si>
  <si>
    <t xml:space="preserve">4002932461 GID 21 P1 21 </t>
  </si>
  <si>
    <t>4002932504 GID 21 ND 21 Y</t>
  </si>
  <si>
    <t>BE 9574 CA</t>
  </si>
  <si>
    <t>0.62</t>
  </si>
  <si>
    <t>B 9079 KEU</t>
  </si>
  <si>
    <t>B 9019 FEV</t>
  </si>
  <si>
    <t>rizki</t>
  </si>
  <si>
    <t>Aktual</t>
  </si>
  <si>
    <t>suryanto</t>
  </si>
  <si>
    <t>iwan deni suhendar</t>
  </si>
  <si>
    <t>maarif</t>
  </si>
  <si>
    <t xml:space="preserve">4002932319 GID 21 P2 22 </t>
  </si>
  <si>
    <t>4002931825 GID 19 P2 21 Y</t>
  </si>
  <si>
    <t xml:space="preserve">4002932973 GID 23 P2 24 </t>
  </si>
  <si>
    <t xml:space="preserve">4002931590 GID 19 P1 19 </t>
  </si>
  <si>
    <t>4002932909 GID 23 P2 24 Y</t>
  </si>
  <si>
    <t xml:space="preserve">4002932404 GID 21 P2 22 </t>
  </si>
  <si>
    <t xml:space="preserve">4002931589 GID 19 P1 19 </t>
  </si>
  <si>
    <t xml:space="preserve">4002932553 GID 22 P2 23 </t>
  </si>
  <si>
    <t xml:space="preserve">4002932413 GID 21 P2 22 </t>
  </si>
  <si>
    <t xml:space="preserve">4002932410 GID 21 P2 22 </t>
  </si>
  <si>
    <t xml:space="preserve">4002931756 GID 19 P1 19 </t>
  </si>
  <si>
    <t>4002931603 GID 19 P2 20 Y</t>
  </si>
  <si>
    <t xml:space="preserve">4002932546 GID 22 ND 22 </t>
  </si>
  <si>
    <t>4002931571 GID 19 ND 18 Y</t>
  </si>
  <si>
    <t xml:space="preserve">4002932408 GID 21 P2 22 </t>
  </si>
  <si>
    <t xml:space="preserve">4002931607 GID 19 P2 20 </t>
  </si>
  <si>
    <t xml:space="preserve">4002932414 GID 21 P2 22 </t>
  </si>
  <si>
    <t xml:space="preserve">4002931593 GID 19 P1 19 </t>
  </si>
  <si>
    <t xml:space="preserve">4002932723 GID 22 P1 22 </t>
  </si>
  <si>
    <t xml:space="preserve">4002931724 GID 19 P1 20 </t>
  </si>
  <si>
    <t xml:space="preserve">4002931821 GID 19 P1 19 </t>
  </si>
  <si>
    <t xml:space="preserve">4002932982 GID 23 P2 24 </t>
  </si>
  <si>
    <t xml:space="preserve">4002932724 GID 22 P1 22 </t>
  </si>
  <si>
    <t xml:space="preserve">4002931606 GID 19 P2 20 </t>
  </si>
  <si>
    <t>4002932637 GID 22 ND 22 Y</t>
  </si>
  <si>
    <t>4002932726 GID 22 ND 22 Y</t>
  </si>
  <si>
    <t xml:space="preserve">4002931725 GID 19 P1 20 </t>
  </si>
  <si>
    <t>4002932888 GID 23 P2 24 Y</t>
  </si>
  <si>
    <t xml:space="preserve">4002931723 GID 19 P1 20 </t>
  </si>
  <si>
    <t xml:space="preserve">4002931823 GID 19 P1 19 </t>
  </si>
  <si>
    <t xml:space="preserve">4002932612 GID 22 ND 22 </t>
  </si>
  <si>
    <t xml:space="preserve">4002932594 GID 22 P1 22 </t>
  </si>
  <si>
    <t xml:space="preserve">4002932911 GID 23 P2 24 </t>
  </si>
  <si>
    <t xml:space="preserve">4002932697 GID 22 P1 23 </t>
  </si>
  <si>
    <t xml:space="preserve">4002931816 GID 19 P2 20 </t>
  </si>
  <si>
    <t xml:space="preserve">4002932700 GID 22 P1 23 </t>
  </si>
  <si>
    <t>4002931584 GID 19 P2 20 Y</t>
  </si>
  <si>
    <t>4002932634 GID 22 ND 22 Y</t>
  </si>
  <si>
    <t>4002932808 GID 22 ND 25 Y</t>
  </si>
  <si>
    <t xml:space="preserve">4002932713 GID 22 P1 21 </t>
  </si>
  <si>
    <t xml:space="preserve">4002932730 GID 22 P1 22 </t>
  </si>
  <si>
    <t xml:space="preserve">4002932412 GID 21 P2 22 </t>
  </si>
  <si>
    <t xml:space="preserve">4002932725 GID 22 P1 22 </t>
  </si>
  <si>
    <t xml:space="preserve">4002932722 GID 22 P1 22 </t>
  </si>
  <si>
    <t xml:space="preserve">4002932711 GID 22 P1 22 </t>
  </si>
  <si>
    <t xml:space="preserve">4002932668 GID 22 ND 22 </t>
  </si>
  <si>
    <t xml:space="preserve">4002932714 GID 22 P1 22 </t>
  </si>
  <si>
    <t xml:space="preserve">4002931752 GID 19 P1 19 </t>
  </si>
  <si>
    <t xml:space="preserve">4002932418 GID 21 P2 22 </t>
  </si>
  <si>
    <t xml:space="preserve">4002931822 GID 19 P1 19 </t>
  </si>
  <si>
    <t xml:space="preserve">4002932718 GID 22 ND 22 </t>
  </si>
  <si>
    <t xml:space="preserve">4002931586 GID 19 P2 19 </t>
  </si>
  <si>
    <t xml:space="preserve">4002932407 GID 21 P2 22 </t>
  </si>
  <si>
    <t>4002932316 GID 21 P2 22 Y</t>
  </si>
  <si>
    <t>4002931605 GID 19 ND 19 Y</t>
  </si>
  <si>
    <t xml:space="preserve">4002932837 GID 22 ND 22 </t>
  </si>
  <si>
    <t xml:space="preserve">4002931820 GID 19 P1 19 </t>
  </si>
  <si>
    <t xml:space="preserve">4002931592 GID 19 P1 19 </t>
  </si>
  <si>
    <t>4002932489 GID 21 P3 27 Y</t>
  </si>
  <si>
    <t xml:space="preserve">4002932557 GID 22 P3 24 </t>
  </si>
  <si>
    <t>4002932490 GID 21 P3 24 Y</t>
  </si>
  <si>
    <t xml:space="preserve">4002932753 GID 22 P3 24 </t>
  </si>
  <si>
    <t xml:space="preserve">4002932556 GID 22 P3 24 </t>
  </si>
  <si>
    <t>4002932928 GID 23 P3 25 Y</t>
  </si>
  <si>
    <t xml:space="preserve">4002932581 GID 22 P3 24 </t>
  </si>
  <si>
    <t>4002931358 GID 19 P3 24 Y</t>
  </si>
  <si>
    <t xml:space="preserve">4002932572 GID 22 P3 24 </t>
  </si>
  <si>
    <t xml:space="preserve">4002932874 GID 23 P3 25 </t>
  </si>
  <si>
    <t xml:space="preserve">4002932580 GID 22 P3 24 </t>
  </si>
  <si>
    <t>4002932492 GID 21 P3 28 Y</t>
  </si>
  <si>
    <t xml:space="preserve">4002932582 GID 22 P3 24 </t>
  </si>
  <si>
    <t>4002932720 GID 22 P3 24 Y</t>
  </si>
  <si>
    <t>4002932721 GID 22 P3 24 Y</t>
  </si>
  <si>
    <t xml:space="preserve">4002932555 GID 22 P3 24 </t>
  </si>
  <si>
    <t xml:space="preserve">4002931778 GID 19 P1 19 </t>
  </si>
  <si>
    <t xml:space="preserve">4002932717 GID 22 ND 22 </t>
  </si>
  <si>
    <t xml:space="preserve">4002931618 GID 19 P3 21 </t>
  </si>
  <si>
    <t>4002932491 GID 21 P3 24 Y</t>
  </si>
  <si>
    <t xml:space="preserve">4002932756 GID 22 P3 24 </t>
  </si>
  <si>
    <t xml:space="preserve">4002932573 GID 22 P3 24 </t>
  </si>
  <si>
    <t>Kabut halim</t>
  </si>
  <si>
    <t>mand arip</t>
  </si>
  <si>
    <t>ali</t>
  </si>
  <si>
    <t>4002933163 GID 24 ND 24 Y</t>
  </si>
  <si>
    <t xml:space="preserve">4002930695 GID 09 P2 10 </t>
  </si>
  <si>
    <t xml:space="preserve">4002930418 GID 08 P1 08 </t>
  </si>
  <si>
    <t xml:space="preserve">4002929083 GID 05 P1 05 </t>
  </si>
  <si>
    <t>4002928367 GID 02 ND 02 Y</t>
  </si>
  <si>
    <t xml:space="preserve">4002927507 GID 29 P1 29 </t>
  </si>
  <si>
    <t xml:space="preserve">4002926277 GID 26 P1 26 </t>
  </si>
  <si>
    <t xml:space="preserve">4002925845 GID 24 P2 25 </t>
  </si>
  <si>
    <t>4002925203 GID 23 ND 23 Y</t>
  </si>
  <si>
    <t xml:space="preserve">4002924867 GID 22 P1 23 </t>
  </si>
  <si>
    <t>4002924376 GID 21 ND 21 Y</t>
  </si>
  <si>
    <t xml:space="preserve">4002923649 GID 19 P1 19 </t>
  </si>
  <si>
    <t xml:space="preserve">4002923094 GID 17 ND 17 </t>
  </si>
  <si>
    <t xml:space="preserve">4002922666 GID 16 ND 16 </t>
  </si>
  <si>
    <t>4002931155 GID15 ND 14 Y</t>
  </si>
  <si>
    <t xml:space="preserve">4002928979 GID 04 P1 04 </t>
  </si>
  <si>
    <t xml:space="preserve">4002928056 GID 30 P2 01 </t>
  </si>
  <si>
    <t xml:space="preserve">4002927519 GID 29 ND 29 </t>
  </si>
  <si>
    <t>4002926824 GID 27 P2 28 Y</t>
  </si>
  <si>
    <t>4002926002 GID 25 ND 25 Y</t>
  </si>
  <si>
    <t xml:space="preserve">4002925451 GID 23 P2 24 </t>
  </si>
  <si>
    <t xml:space="preserve">4002924697 GID 22 P1 22 </t>
  </si>
  <si>
    <t>4002924246 GID 21 ND 21 Y</t>
  </si>
  <si>
    <t xml:space="preserve">4002923738 GID 19 P1 19 </t>
  </si>
  <si>
    <t xml:space="preserve">4002930553 GID 09 P2 10 </t>
  </si>
  <si>
    <t xml:space="preserve">4002928753 GID 04 P1 4-May-21 </t>
  </si>
  <si>
    <t xml:space="preserve">4002927772 GID 29 P2 30 </t>
  </si>
  <si>
    <t xml:space="preserve">4002926047 GID 25 P2 26 </t>
  </si>
  <si>
    <t xml:space="preserve">4002925196 GID 23 P2 24 </t>
  </si>
  <si>
    <t xml:space="preserve">4002924699 GID 22 P1 22 </t>
  </si>
  <si>
    <t xml:space="preserve">4002923429 GID18 ND 18 </t>
  </si>
  <si>
    <t xml:space="preserve">4002923243 GID 17 P1 17 </t>
  </si>
  <si>
    <t xml:space="preserve">4002923102 GID 16 P1 19 </t>
  </si>
  <si>
    <t xml:space="preserve">4002930936 GID11 ND 11 </t>
  </si>
  <si>
    <t>4002930538 GID 09 ND 09 Y</t>
  </si>
  <si>
    <t xml:space="preserve">4002929091 GID 05 P2 06 </t>
  </si>
  <si>
    <t xml:space="preserve">4002928117 GID 30 P1 30 </t>
  </si>
  <si>
    <t xml:space="preserve">4002927530 GID 29 P2 30 </t>
  </si>
  <si>
    <t xml:space="preserve">4002925897 GID 24 P1 24 </t>
  </si>
  <si>
    <t>4002924992 GID 22 ND 22 Y</t>
  </si>
  <si>
    <t xml:space="preserve">4002924375 GID 21 P1 21 </t>
  </si>
  <si>
    <t xml:space="preserve">4002923667 GID 19 ND 19 </t>
  </si>
  <si>
    <t>4002928454 GID 02 P2 03 Y</t>
  </si>
  <si>
    <t xml:space="preserve">4002928104 GID 30 P1 30 </t>
  </si>
  <si>
    <t xml:space="preserve">4002927437 GID 29 P1 29 </t>
  </si>
  <si>
    <t xml:space="preserve">4002926822 GID 27 P1 27 </t>
  </si>
  <si>
    <t>4002926003 GID 25 ND 25 Y</t>
  </si>
  <si>
    <t xml:space="preserve">4002925197 GID 23 P2 24 </t>
  </si>
  <si>
    <t xml:space="preserve">4002924710 GID 22 P1 22 </t>
  </si>
  <si>
    <t>4002923381 GID18 ND 18 Y</t>
  </si>
  <si>
    <t xml:space="preserve">4002923244 GID 17 P1 17 </t>
  </si>
  <si>
    <t>4002922806 GID 16 P1 16 Y</t>
  </si>
  <si>
    <t xml:space="preserve">4002933105 GID 24 P2 25 </t>
  </si>
  <si>
    <t>4002931038 GID11 ND 11 Y</t>
  </si>
  <si>
    <t xml:space="preserve">4002930709 GID 10 P1 10 </t>
  </si>
  <si>
    <t xml:space="preserve">4002930227 GID 08 P1 08 </t>
  </si>
  <si>
    <t xml:space="preserve">4002928452 GID 02 P2 03 </t>
  </si>
  <si>
    <t xml:space="preserve">4002928101 GID 30 P1 28 </t>
  </si>
  <si>
    <t xml:space="preserve">4002926285 GID 26 P1 26 </t>
  </si>
  <si>
    <t xml:space="preserve">4002925956 GID 24 P1 26 </t>
  </si>
  <si>
    <t xml:space="preserve">4002924693 GID 22 P2 23 </t>
  </si>
  <si>
    <t xml:space="preserve">4002924594 GID 21 P1 21 </t>
  </si>
  <si>
    <t xml:space="preserve">4002923658 GID 19 P1 19 </t>
  </si>
  <si>
    <t xml:space="preserve">4002923401 GID 17 ND 17 </t>
  </si>
  <si>
    <t xml:space="preserve">4002922644 GID 16 P1 16 </t>
  </si>
  <si>
    <t xml:space="preserve">4002931163 GID17 P1 14 </t>
  </si>
  <si>
    <t xml:space="preserve">4002930681 GID 09 P2 10 </t>
  </si>
  <si>
    <t xml:space="preserve">4002929430 GID 05 P2 06 </t>
  </si>
  <si>
    <t xml:space="preserve">4002928118 GID 30 P1 30 </t>
  </si>
  <si>
    <t xml:space="preserve">4002925942 GID 29 ND 29 </t>
  </si>
  <si>
    <t xml:space="preserve">4002926436 GID 27 ND 27 </t>
  </si>
  <si>
    <t xml:space="preserve">4002925446 GID 23 P2 24 </t>
  </si>
  <si>
    <t xml:space="preserve">4002924868 GID 22 P1 23 </t>
  </si>
  <si>
    <t xml:space="preserve">4002924572 GID 21 P1 21 </t>
  </si>
  <si>
    <t xml:space="preserve">4002923453 GID18 P2 19 </t>
  </si>
  <si>
    <t xml:space="preserve">4002923297 GID 17 P1 19 </t>
  </si>
  <si>
    <t xml:space="preserve">4002933123 GID 24 ND 24 </t>
  </si>
  <si>
    <t xml:space="preserve">4002926278 GID 26 P1 26 </t>
  </si>
  <si>
    <t xml:space="preserve">4002925170 GID 23 ND 19 </t>
  </si>
  <si>
    <t xml:space="preserve">4002922612 GID 16 P2 17 </t>
  </si>
  <si>
    <t>4002933139 GID 24 ND 24 Y</t>
  </si>
  <si>
    <t xml:space="preserve">4002930706 GID 10 ND 10 </t>
  </si>
  <si>
    <t xml:space="preserve">4002930221 GID 08 P1 07 </t>
  </si>
  <si>
    <t xml:space="preserve">4002929429 GID 05 P2 06 </t>
  </si>
  <si>
    <t>4002927518 GID 29 ND 29 Y</t>
  </si>
  <si>
    <t xml:space="preserve">4002926306 GID 26 P2 27 </t>
  </si>
  <si>
    <t xml:space="preserve">4002925953 GID 24 P1 27 </t>
  </si>
  <si>
    <t xml:space="preserve">4002924920 GID 22 P1 22 </t>
  </si>
  <si>
    <t xml:space="preserve">4002924595 GID 21 P1 21 </t>
  </si>
  <si>
    <t xml:space="preserve">4002923451 GID18 P2 19 </t>
  </si>
  <si>
    <t xml:space="preserve">4002933114 GID 24 ND 24 </t>
  </si>
  <si>
    <t xml:space="preserve">4002930339 GID 08 P1 08 </t>
  </si>
  <si>
    <t xml:space="preserve">4002928754 GID 04 P2 5-May-21 </t>
  </si>
  <si>
    <t xml:space="preserve">4002927989 GID 30 P2 30 </t>
  </si>
  <si>
    <t xml:space="preserve">4002926348 GID 26 P1 26 </t>
  </si>
  <si>
    <t xml:space="preserve">4002925731 GID 24 P1 24 </t>
  </si>
  <si>
    <t xml:space="preserve">4002924696 GID 22 P1 22 </t>
  </si>
  <si>
    <t>4002923818 GID 19 P2 20 Y</t>
  </si>
  <si>
    <t xml:space="preserve">4002922647 GID 16 ND 14 </t>
  </si>
  <si>
    <t xml:space="preserve">4002930935 GID11 ND 11 </t>
  </si>
  <si>
    <t>4002930222 GID 08 ND 08 Y</t>
  </si>
  <si>
    <t>4002928854 GID 04 ND 4-May-21 Y</t>
  </si>
  <si>
    <t xml:space="preserve">4002928109 GID 30 P1 30 </t>
  </si>
  <si>
    <t xml:space="preserve">4002926700 GID 29 P1 29 </t>
  </si>
  <si>
    <t xml:space="preserve">4002926284 GID 26 P1 26 </t>
  </si>
  <si>
    <t>4002925682 GID 24 ND 24 Y</t>
  </si>
  <si>
    <t xml:space="preserve">4002924553 GID 21 P2 22 </t>
  </si>
  <si>
    <t>4002923428 GID18 ND 18 Y</t>
  </si>
  <si>
    <t xml:space="preserve">4002923340 GID 17 ND 17 </t>
  </si>
  <si>
    <t xml:space="preserve">4002922799 GID 16 P1 16 </t>
  </si>
  <si>
    <t xml:space="preserve">4002930555 GID 09 P2 10 </t>
  </si>
  <si>
    <t>4002929466 GID 05 ND 06 Y</t>
  </si>
  <si>
    <t>4002928641 GID 03 ND 03 Y</t>
  </si>
  <si>
    <t xml:space="preserve">4002927651 GID 29 P2 30 </t>
  </si>
  <si>
    <t>4002927534 GID 29 ND 29 Y</t>
  </si>
  <si>
    <t>4002926271 GID 26 ND 26 Y</t>
  </si>
  <si>
    <t xml:space="preserve">4002925685 GID 24 P1 24 </t>
  </si>
  <si>
    <t xml:space="preserve">4002924811 GID 22 ND 22 </t>
  </si>
  <si>
    <t>4002923427 GID18 ND 18 Y</t>
  </si>
  <si>
    <t xml:space="preserve">4002923133 GID 17 ND 17 </t>
  </si>
  <si>
    <t xml:space="preserve">4002922982 GID 16 P1 15 </t>
  </si>
  <si>
    <t xml:space="preserve">4002933149 GID 24 P1 24 </t>
  </si>
  <si>
    <t xml:space="preserve">4002930683 GID 09 P2 10 </t>
  </si>
  <si>
    <t xml:space="preserve">4002930409 GID 08 P1 08 </t>
  </si>
  <si>
    <t xml:space="preserve">4002927526 GID 02 P2 03 </t>
  </si>
  <si>
    <t xml:space="preserve">4002928102 GID 30 P1 30 </t>
  </si>
  <si>
    <t xml:space="preserve">4002926343 GID 26 ND 26 </t>
  </si>
  <si>
    <t xml:space="preserve">4002925896 GID 24 P1 24 </t>
  </si>
  <si>
    <t xml:space="preserve">4002924978 GID 22 ND 22 </t>
  </si>
  <si>
    <t xml:space="preserve">4002924333 GID 21 ND 21 </t>
  </si>
  <si>
    <t xml:space="preserve">4002923664 GID 19 P1 19 </t>
  </si>
  <si>
    <t xml:space="preserve">4002923288 GID 17 ND 17 </t>
  </si>
  <si>
    <t xml:space="preserve">4002922978 GID 16 P1 15 </t>
  </si>
  <si>
    <t xml:space="preserve">4002933047 GID 24 P1 24 </t>
  </si>
  <si>
    <t xml:space="preserve">4002931150 GID11 P2 12 </t>
  </si>
  <si>
    <t>4002930854 GID 10 ND 10 Y</t>
  </si>
  <si>
    <t xml:space="preserve">4002928644 GID 03 ND 03 </t>
  </si>
  <si>
    <t xml:space="preserve">4002927918 GID 30 ND 30 </t>
  </si>
  <si>
    <t xml:space="preserve">4002927436 GID 29 P1 29 </t>
  </si>
  <si>
    <t xml:space="preserve">4002926457 GID 27 P1 27 </t>
  </si>
  <si>
    <t xml:space="preserve">4002925448 GID 23 P2 24 </t>
  </si>
  <si>
    <t xml:space="preserve">4002924813 GID 22 P1 22 </t>
  </si>
  <si>
    <t xml:space="preserve">4002924470 GID 21 P1 22 </t>
  </si>
  <si>
    <t xml:space="preserve">4002923235 GID 17 P2 18 </t>
  </si>
  <si>
    <t xml:space="preserve">4002933039 GID 24 P1 24 </t>
  </si>
  <si>
    <t xml:space="preserve">4002930542 GID 09 P2 10 </t>
  </si>
  <si>
    <t xml:space="preserve">4002927589 GID 29 ND 29 </t>
  </si>
  <si>
    <t xml:space="preserve">4002925624 GID 24 ND 24 </t>
  </si>
  <si>
    <t xml:space="preserve">4002924591 GID 21 P1 21 </t>
  </si>
  <si>
    <t xml:space="preserve">4002923088 GID 17 ND 17 </t>
  </si>
  <si>
    <t xml:space="preserve">4002933046 GID 24 P1 24 </t>
  </si>
  <si>
    <t xml:space="preserve">4002933150 GID 24 P1 24 </t>
  </si>
  <si>
    <t xml:space="preserve">4002931143 GID12 P1 12 </t>
  </si>
  <si>
    <t xml:space="preserve">4002930507 GID 10 ND 07 </t>
  </si>
  <si>
    <t xml:space="preserve">4002930312 GID 08 P1 09 </t>
  </si>
  <si>
    <t xml:space="preserve">4002928625 GID 03 P1 03 </t>
  </si>
  <si>
    <t xml:space="preserve">4002928014 GID 30 P1 30 </t>
  </si>
  <si>
    <t xml:space="preserve">4002926336 GID 26 P1 26 </t>
  </si>
  <si>
    <t>4002925747 GID 24 P2 23 Y</t>
  </si>
  <si>
    <t xml:space="preserve">4002925136 GID 23 P1 23 </t>
  </si>
  <si>
    <t xml:space="preserve">4002924214 GID 20 P2 21 </t>
  </si>
  <si>
    <t xml:space="preserve">4002930696 GID 09 P2 10 </t>
  </si>
  <si>
    <t xml:space="preserve">4002930338 GID 08 P1 08 </t>
  </si>
  <si>
    <t xml:space="preserve">4002929483 GID 05 P1 05 </t>
  </si>
  <si>
    <t xml:space="preserve">4002928399 GID 02 P2 03 </t>
  </si>
  <si>
    <t xml:space="preserve">4002928085 GID 30 P1 30 </t>
  </si>
  <si>
    <t xml:space="preserve">4002926349 GID 26 P1 26 </t>
  </si>
  <si>
    <t xml:space="preserve">4002925955 GID 24 P1 26 </t>
  </si>
  <si>
    <t>4002924330 GID 21 P2 22 Y</t>
  </si>
  <si>
    <t xml:space="preserve">4002923736 GID 19 ND 19 </t>
  </si>
  <si>
    <t xml:space="preserve">4002923038 GID 16 P1 18 </t>
  </si>
  <si>
    <t xml:space="preserve">4002931048 GID11 P1 11 </t>
  </si>
  <si>
    <t>4002930838 GID 10 ND 10 Y</t>
  </si>
  <si>
    <t>4002930238 GID 08 ND 08 Y</t>
  </si>
  <si>
    <t>4002929395 GID 05 ND 05 Y</t>
  </si>
  <si>
    <t xml:space="preserve">4002928049 GID 30 P1 30 </t>
  </si>
  <si>
    <t>4002925944 GID 25 ND 25 Y</t>
  </si>
  <si>
    <t>4002924818 GID 22 P2 23 Y</t>
  </si>
  <si>
    <t xml:space="preserve">4002924213 GID 20 P1 20 </t>
  </si>
  <si>
    <t>4002928011 GID 02 P2 03 Y</t>
  </si>
  <si>
    <t xml:space="preserve">4002928007 GID 30 P1 29 </t>
  </si>
  <si>
    <t xml:space="preserve">4002926279 GID 26 P1 26 </t>
  </si>
  <si>
    <t xml:space="preserve">4002925959 GID 24 P1 27 </t>
  </si>
  <si>
    <t>4002925430 GID 23 ND 23 Y</t>
  </si>
  <si>
    <t xml:space="preserve">4002924739 GID 22 ND 22 </t>
  </si>
  <si>
    <t xml:space="preserve">4002924522 GID 21 P1 21 </t>
  </si>
  <si>
    <t>4002923086 GID 17 ND 17 Y</t>
  </si>
  <si>
    <t xml:space="preserve">4002922983 GID 16 P1 16 </t>
  </si>
  <si>
    <t xml:space="preserve">4002930697 GID 09 P2 10 </t>
  </si>
  <si>
    <t>4002928597 GID 03 ND 03 Y</t>
  </si>
  <si>
    <t xml:space="preserve">4002927990 GID 30 P1 29 </t>
  </si>
  <si>
    <t xml:space="preserve">4002927691 GID 29 ND 29 </t>
  </si>
  <si>
    <t>4002926298 GID 26 ND 26 Y</t>
  </si>
  <si>
    <t xml:space="preserve">4002925899 GID 24 P1 24 </t>
  </si>
  <si>
    <t>4002924328 GID 21 P2 22 Y</t>
  </si>
  <si>
    <t xml:space="preserve">4002923430 GID18 ND 18 </t>
  </si>
  <si>
    <t xml:space="preserve">4002923097 GID 17 P1 17 </t>
  </si>
  <si>
    <t xml:space="preserve">4002922805 GID 16 P1 16 </t>
  </si>
  <si>
    <t xml:space="preserve">4002933143 GID 24 P1 24 </t>
  </si>
  <si>
    <t>4002931221 GID14 P2 15 Y</t>
  </si>
  <si>
    <t xml:space="preserve">4002930802 GID 10 P1 10 </t>
  </si>
  <si>
    <t xml:space="preserve">4002930374 GID 08 P1 08 </t>
  </si>
  <si>
    <t xml:space="preserve">4002928176 GID 30 P1 30 </t>
  </si>
  <si>
    <t xml:space="preserve">4002927471 GID 29 P1 29 </t>
  </si>
  <si>
    <t xml:space="preserve">4002922662 GID 16 P1 16 </t>
  </si>
  <si>
    <t xml:space="preserve">4002933152 GID 24 P1 24 </t>
  </si>
  <si>
    <t>4002930232 GID 08 ND 08 Y</t>
  </si>
  <si>
    <t xml:space="preserve">4002928865 GID 04 ND 4-May-21 </t>
  </si>
  <si>
    <t>4002927847 GID 30 ND 30 Y</t>
  </si>
  <si>
    <t>4002927497 GID 29 ND 29 Y</t>
  </si>
  <si>
    <t>4002926535 GID 27 ND 27 Y</t>
  </si>
  <si>
    <t xml:space="preserve">4002925623 GID 24 ND 24 </t>
  </si>
  <si>
    <t>4002924542 GID 21 P2 22 Y</t>
  </si>
  <si>
    <t>4002923651 GID 19 P2 20 Y</t>
  </si>
  <si>
    <t xml:space="preserve">4002933120 GID 24 P1 24 </t>
  </si>
  <si>
    <t>4002930972 GID11 ND 11 Y</t>
  </si>
  <si>
    <t>4002930561 GID 09 P2 10 Y</t>
  </si>
  <si>
    <t xml:space="preserve">4002930375 GID 08 P1 08 </t>
  </si>
  <si>
    <t>4002928624 GID 03 ND 03 Y</t>
  </si>
  <si>
    <t>4002928372 GID 02 ND 02 Y</t>
  </si>
  <si>
    <t xml:space="preserve">4002928169 GID 30 P1 30 </t>
  </si>
  <si>
    <t xml:space="preserve">4002926147 GID 25 P2 26 </t>
  </si>
  <si>
    <t>4002925858 GID 24 ND 24 Y</t>
  </si>
  <si>
    <t>4002924993 GID 22 ND 22 Y</t>
  </si>
  <si>
    <t xml:space="preserve">4002924325 GID 21 P1 21 </t>
  </si>
  <si>
    <t xml:space="preserve">4002923623 GID 19 P1 20 </t>
  </si>
  <si>
    <t xml:space="preserve">4002923180 GID 17 P1 17 </t>
  </si>
  <si>
    <t xml:space="preserve">4002930979 GID11 P1 11 </t>
  </si>
  <si>
    <t xml:space="preserve">4002930642 GID 09 ND 10 </t>
  </si>
  <si>
    <t xml:space="preserve">4002930419 GID 08 P1 08 </t>
  </si>
  <si>
    <t xml:space="preserve">4002929121 GID 05 P1 05 </t>
  </si>
  <si>
    <t>4002928371 GID 02 ND 02 Y</t>
  </si>
  <si>
    <t>4002928148 GID 30 ND 30 Y</t>
  </si>
  <si>
    <t xml:space="preserve">4002926153 GID 25 P2 26 </t>
  </si>
  <si>
    <t>4002925588 GID 24 ND 24 Y</t>
  </si>
  <si>
    <t xml:space="preserve">4002924765 GID 22 P2 23 </t>
  </si>
  <si>
    <t xml:space="preserve">4002924593 GID 21 P1 21 </t>
  </si>
  <si>
    <t xml:space="preserve">4002923817 GID 19 P2 20 </t>
  </si>
  <si>
    <t>4002922611 GID 16 P2 17 Y</t>
  </si>
  <si>
    <t>4002928859 GID 04 ND 04 Y</t>
  </si>
  <si>
    <t>4002933136 GID 24 ND 24 Y</t>
  </si>
  <si>
    <t>4002930546 GID 09 P2 10 Y</t>
  </si>
  <si>
    <t>4002930342 GID 08 ND 08 Y</t>
  </si>
  <si>
    <t xml:space="preserve">4002928119 GID 30 P1 30 </t>
  </si>
  <si>
    <t>4002925594 GID 24 P2 24 Y</t>
  </si>
  <si>
    <t>4002925531 GID 23 ND 26 Y</t>
  </si>
  <si>
    <t>4002924824 GID 22 ND 22 Y</t>
  </si>
  <si>
    <t>4002923426 GID18 P2 19 Y</t>
  </si>
  <si>
    <t>4002923236 GID 17 ND 17 Y</t>
  </si>
  <si>
    <t xml:space="preserve">4002930684 GID 09 P2 10 </t>
  </si>
  <si>
    <t>4002930231 GID 08 ND 08 Y</t>
  </si>
  <si>
    <t xml:space="preserve">4002926525 GID 27 P1 27 </t>
  </si>
  <si>
    <t xml:space="preserve">4002925428 GID 23 P2 22 </t>
  </si>
  <si>
    <t xml:space="preserve">4002923035 GID 16 P1 18 </t>
  </si>
  <si>
    <t xml:space="preserve">4002933104 GID 24 P2 25 </t>
  </si>
  <si>
    <t xml:space="preserve">4002930810 GID 10 P1 10 </t>
  </si>
  <si>
    <t xml:space="preserve">4002930306 GID 08 P1 09 </t>
  </si>
  <si>
    <t>4002928614 GID 03 ND 03 Y</t>
  </si>
  <si>
    <t xml:space="preserve">4002927880 GID 30 P1 30 </t>
  </si>
  <si>
    <t>4002926315 GID 26 ND 26 Y</t>
  </si>
  <si>
    <t xml:space="preserve">4002925954 GID 24 P1 26 </t>
  </si>
  <si>
    <t>4002924680 GID 22 ND 22 Y</t>
  </si>
  <si>
    <t>4002924557 GID 21 ND 21 Y</t>
  </si>
  <si>
    <t xml:space="preserve">4002923797 GID 19 P1 19 </t>
  </si>
  <si>
    <t xml:space="preserve">4002923135 GID 17 P1 17 </t>
  </si>
  <si>
    <t xml:space="preserve">4002922661 GID 16 P1 16 </t>
  </si>
  <si>
    <t>4002930957 GID11 ND 11 Y</t>
  </si>
  <si>
    <t>4002930612 GID 09 ND 09 Y</t>
  </si>
  <si>
    <t xml:space="preserve">4002930220 GID 08 P1 08 </t>
  </si>
  <si>
    <t xml:space="preserve">4002927991 GID 30 P1 29 </t>
  </si>
  <si>
    <t>4002927424 GID 29 ND 29 Y</t>
  </si>
  <si>
    <t xml:space="preserve">4002926048 GID 25 P2 26 </t>
  </si>
  <si>
    <t xml:space="preserve">4002924964 GID 22 P2 23 </t>
  </si>
  <si>
    <t xml:space="preserve">4002924592 GID 21 P1 21 </t>
  </si>
  <si>
    <t xml:space="preserve">4002922959 GID 16 P1 16 </t>
  </si>
  <si>
    <t>4002933135 GID 24 ND 24 Y</t>
  </si>
  <si>
    <t xml:space="preserve">4002930934 GID11 ND 11 </t>
  </si>
  <si>
    <t>4002928983 GID 04 ND 04 Y</t>
  </si>
  <si>
    <t xml:space="preserve">4002928054 GID 30 P2 01 </t>
  </si>
  <si>
    <t xml:space="preserve">4002926154 GID 25 P2 26 </t>
  </si>
  <si>
    <t>4002925683 GID 24 ND 24 Y</t>
  </si>
  <si>
    <t xml:space="preserve">4002924321 GID 21 P2 22 </t>
  </si>
  <si>
    <t xml:space="preserve">4002923737 GID 19 P1 19 </t>
  </si>
  <si>
    <t xml:space="preserve">4002923179 GID 17 P1 17 </t>
  </si>
  <si>
    <t xml:space="preserve">4002930997 GID11 ND 11 </t>
  </si>
  <si>
    <t>4002930537 GID 09 ND 09 Y</t>
  </si>
  <si>
    <t xml:space="preserve">4002928615 GID 03 ND 03 </t>
  </si>
  <si>
    <t xml:space="preserve">4002927572 GID 29 ND 28 </t>
  </si>
  <si>
    <t xml:space="preserve">4002925250 GID 23 P1 23 </t>
  </si>
  <si>
    <t xml:space="preserve">4002924197 GID 20 P2 21 </t>
  </si>
  <si>
    <t xml:space="preserve">4002930762 GID 10 P1 10 </t>
  </si>
  <si>
    <t xml:space="preserve">4002930426 GID 08 P1 08 </t>
  </si>
  <si>
    <t xml:space="preserve">4002929462 GID 05 P1 06 </t>
  </si>
  <si>
    <t xml:space="preserve">4002928589 GID 03 ND 03 </t>
  </si>
  <si>
    <t xml:space="preserve">4002927650 GID 29 P2 30 </t>
  </si>
  <si>
    <t xml:space="preserve">4002926322 GID 26 ND 26 </t>
  </si>
  <si>
    <t xml:space="preserve">4002925628 GID 24 P1 22 </t>
  </si>
  <si>
    <t xml:space="preserve">4002924322 GID 21 P2 22 </t>
  </si>
  <si>
    <t xml:space="preserve">4002923473 GID18 P2 19 </t>
  </si>
  <si>
    <t xml:space="preserve">4002923242 GID 17 P1 17 </t>
  </si>
  <si>
    <t xml:space="preserve">4002930713 GID 10 ND 07 </t>
  </si>
  <si>
    <t xml:space="preserve">4002930224 GID 08 ND 08 </t>
  </si>
  <si>
    <t xml:space="preserve">4002928937 GID 04 P2 05 </t>
  </si>
  <si>
    <t xml:space="preserve">4002928084 GID 30 ND 30 </t>
  </si>
  <si>
    <t xml:space="preserve">4002927500 GID 29 P1 29 </t>
  </si>
  <si>
    <t>4002926437 GID 27 ND 27 Y</t>
  </si>
  <si>
    <t xml:space="preserve">4002925449 GID 23 P2 24 </t>
  </si>
  <si>
    <t>4002924668 GID 22 ND 22 Y</t>
  </si>
  <si>
    <t>4002923802 GID 19 P2 20 Y</t>
  </si>
  <si>
    <t xml:space="preserve">4002922605 GID 16 P2 17 </t>
  </si>
  <si>
    <t xml:space="preserve">4002933044 GID 24 P2 25 </t>
  </si>
  <si>
    <t>4002930438 GID 09 ND 10 Y</t>
  </si>
  <si>
    <t xml:space="preserve">4002928707 GID 03 P1 03 </t>
  </si>
  <si>
    <t xml:space="preserve">4002927649 GID 29 P2 30 </t>
  </si>
  <si>
    <t xml:space="preserve">4002926321 GID 26 ND 26 </t>
  </si>
  <si>
    <t xml:space="preserve">4002925957 GID 24 P1 26 </t>
  </si>
  <si>
    <t xml:space="preserve">4002925251 GID 23 P1 23 </t>
  </si>
  <si>
    <t>4002924444 GID 21 ND 22 Y</t>
  </si>
  <si>
    <t xml:space="preserve">4002923669 GID 19 P1 19 </t>
  </si>
  <si>
    <t>4002923292 GID 17 ND 17 Y</t>
  </si>
  <si>
    <t xml:space="preserve">4002922800 GID 16 P1 16 </t>
  </si>
  <si>
    <t xml:space="preserve">4002930764 GID 10 P1 10 </t>
  </si>
  <si>
    <t xml:space="preserve">4002930428 GID 08 P1 08 </t>
  </si>
  <si>
    <t>4002929213 GID 05 ND 05 Y</t>
  </si>
  <si>
    <t>4002927839 GID 30 ND 30 Y</t>
  </si>
  <si>
    <t xml:space="preserve">4002926039 GID 25 P2 26 </t>
  </si>
  <si>
    <t xml:space="preserve">4002925004 GID 23 P1 19 </t>
  </si>
  <si>
    <t>4002924661 GID 22 ND 22 Y</t>
  </si>
  <si>
    <t xml:space="preserve">4002924524 GID 21 P1 21 </t>
  </si>
  <si>
    <t xml:space="preserve">4002922801 GID 16 P1 16 </t>
  </si>
  <si>
    <t xml:space="preserve">4002933151 GID 24 P1 24 </t>
  </si>
  <si>
    <t xml:space="preserve">4002930755 GID 10 P1 10 </t>
  </si>
  <si>
    <t xml:space="preserve">4002930427 GID 08 P1 08 </t>
  </si>
  <si>
    <t>4002928349 GID 02 P2 03 Y</t>
  </si>
  <si>
    <t xml:space="preserve">4002928001 GID 30 ND 30 </t>
  </si>
  <si>
    <t xml:space="preserve">4002927467 GID 29 P1 29 </t>
  </si>
  <si>
    <t xml:space="preserve">4002926573 GID 27 P1 24 </t>
  </si>
  <si>
    <t>4002925591 GID 24 ND 24 Y</t>
  </si>
  <si>
    <t xml:space="preserve">4002924766 GID 22 P2 23 </t>
  </si>
  <si>
    <t xml:space="preserve">4002924519 GID 21 ND 21 </t>
  </si>
  <si>
    <t xml:space="preserve">4002923475 GID18 P2 19 </t>
  </si>
  <si>
    <t xml:space="preserve">4002923096 GID 17 P1 17 </t>
  </si>
  <si>
    <t xml:space="preserve">4002933147 GID 24 P1 24 </t>
  </si>
  <si>
    <t>4002930748 GID 10 ND 10 Y</t>
  </si>
  <si>
    <t>4002929085 GID 05 P2 06 Y</t>
  </si>
  <si>
    <t>4002928262 GID 01 P2 02 Y</t>
  </si>
  <si>
    <t xml:space="preserve">4002927865 GID 30 ND 30 </t>
  </si>
  <si>
    <t xml:space="preserve">4002926318 GID 26 ND 26 </t>
  </si>
  <si>
    <t>4002925860 GID 24 ND 24 Y</t>
  </si>
  <si>
    <t xml:space="preserve">4002924977 GID 22 ND 22 </t>
  </si>
  <si>
    <t xml:space="preserve">4002924479 GID 21 P1 20 </t>
  </si>
  <si>
    <t xml:space="preserve">4002923472 GID18 P2 19 </t>
  </si>
  <si>
    <t xml:space="preserve">4002922948 GID 16 ND 16 </t>
  </si>
  <si>
    <t xml:space="preserve">4002933148 GID 24 P1 24 </t>
  </si>
  <si>
    <t xml:space="preserve">4002930763 GID 10 P1 10 </t>
  </si>
  <si>
    <t>4002930217 GID 08 ND 08 Y</t>
  </si>
  <si>
    <t xml:space="preserve">4002928941 GID 04 ND 05 </t>
  </si>
  <si>
    <t xml:space="preserve">4002927773 GID 29 P2 30 </t>
  </si>
  <si>
    <t xml:space="preserve">4002926320 GID 26 ND 26 </t>
  </si>
  <si>
    <t xml:space="preserve">4002925958 GID 24 P1 26 </t>
  </si>
  <si>
    <t xml:space="preserve">4002925252 GID 23 P1 23 </t>
  </si>
  <si>
    <t xml:space="preserve">4002924267 GID 21 ND 21 </t>
  </si>
  <si>
    <t xml:space="preserve">4002923688 GID 19 ND 19 </t>
  </si>
  <si>
    <t xml:space="preserve">4002922740 GID 16 P2 17 </t>
  </si>
  <si>
    <t>4002933137 GID 24 ND 24 Y</t>
  </si>
  <si>
    <t xml:space="preserve">4002930974 GID11 P1 11 </t>
  </si>
  <si>
    <t>4002930565 GID 09 ND 09 Y</t>
  </si>
  <si>
    <t xml:space="preserve">4002930304 GID 08 P1 09 </t>
  </si>
  <si>
    <t xml:space="preserve">4002928921 GID 04 P2 05 </t>
  </si>
  <si>
    <t>4002928015 GID 30 ND 29 Y</t>
  </si>
  <si>
    <t xml:space="preserve">4002927472 GID 29 P1 29 </t>
  </si>
  <si>
    <t xml:space="preserve">4002926648 GID 27 P1 27 </t>
  </si>
  <si>
    <t>4002926004 GID 25 ND 25 Y</t>
  </si>
  <si>
    <t xml:space="preserve">4002925734 GID 24 P1 24 </t>
  </si>
  <si>
    <t>4002924810 GID 22 ND 22 Y</t>
  </si>
  <si>
    <t xml:space="preserve">4002924566 GID 21 P1 21 </t>
  </si>
  <si>
    <t xml:space="preserve">4002923576 GID 19 P1 20 </t>
  </si>
  <si>
    <t xml:space="preserve">4002923341 GID 17 ND 10 </t>
  </si>
  <si>
    <t xml:space="preserve">4002922972 GID 16 P1 16 </t>
  </si>
  <si>
    <t>4002933153 GID 24 ND 24 Y</t>
  </si>
  <si>
    <t xml:space="preserve">4002930896 GID11 P1 11 </t>
  </si>
  <si>
    <t xml:space="preserve">4002930314 GID 10 ND 07 </t>
  </si>
  <si>
    <t xml:space="preserve">4002929389 GID 05 ND 05 </t>
  </si>
  <si>
    <t xml:space="preserve">4002927945 GID 30 P2 01 </t>
  </si>
  <si>
    <t xml:space="preserve">4002927473 GID 29 P1 29 </t>
  </si>
  <si>
    <t xml:space="preserve">4002926835 GID 27 P1 27 </t>
  </si>
  <si>
    <t xml:space="preserve">4002925447 GID 23 P2 24 </t>
  </si>
  <si>
    <t xml:space="preserve">4002924324 GID 21 P2 22 </t>
  </si>
  <si>
    <t xml:space="preserve">4002923795 GID 19 P1 19 </t>
  </si>
  <si>
    <t>4002922631 GID 16 P2 17 Y</t>
  </si>
  <si>
    <t xml:space="preserve">4002925003 GID 23 P1 23 </t>
  </si>
  <si>
    <t>4002924815 GID 22 ND 22 Y</t>
  </si>
  <si>
    <t>4002922738 GID 16 P2 17 Y</t>
  </si>
  <si>
    <t>4002933032 GID 24 P2 25 Y</t>
  </si>
  <si>
    <t>4002931208 GID17 ND 14 Y</t>
  </si>
  <si>
    <t>4002930719 GID 10 ND 10 Y</t>
  </si>
  <si>
    <t xml:space="preserve">4002928704 GID 03 P1 03 </t>
  </si>
  <si>
    <t xml:space="preserve">4002928175 GID 30 P1 30 </t>
  </si>
  <si>
    <t xml:space="preserve">4002927466 GID 29 P1 29 </t>
  </si>
  <si>
    <t xml:space="preserve">4002926825 GID 27 P1 27 </t>
  </si>
  <si>
    <t>4002925701 GID 24 P2 25 Y</t>
  </si>
  <si>
    <t xml:space="preserve">4002924698 GID 22 P1 22 </t>
  </si>
  <si>
    <t xml:space="preserve">4002922688 GID 16 ND 16 </t>
  </si>
  <si>
    <t xml:space="preserve">4002930543 GID 09 P2 10 </t>
  </si>
  <si>
    <t xml:space="preserve">4002930228 GID 08 P1 08 </t>
  </si>
  <si>
    <t xml:space="preserve">4002928918 GID 04 P1 04 </t>
  </si>
  <si>
    <t xml:space="preserve">4002927881 GID 30 P1 30 </t>
  </si>
  <si>
    <t xml:space="preserve">4002927779 GID 29 ND 29 </t>
  </si>
  <si>
    <t xml:space="preserve">4002926345 GID 26 P1 26 </t>
  </si>
  <si>
    <t>4002925592 GID 24 ND 24 Y</t>
  </si>
  <si>
    <t xml:space="preserve">4002924764 GID 22 P2 23 </t>
  </si>
  <si>
    <t xml:space="preserve">4002924596 GID 21 P1 21 </t>
  </si>
  <si>
    <t xml:space="preserve">4002923547 GID18 P2 19 </t>
  </si>
  <si>
    <t xml:space="preserve">4002923128 GID 17 P1 17 </t>
  </si>
  <si>
    <t xml:space="preserve">4002930544 GID 09 P2 10 </t>
  </si>
  <si>
    <t xml:space="preserve">4002930226 GID 08 P1 08 </t>
  </si>
  <si>
    <t xml:space="preserve">4002929090 GID 05 P2 06 </t>
  </si>
  <si>
    <t xml:space="preserve">4002928012 GID 30 P2 30 </t>
  </si>
  <si>
    <t xml:space="preserve">4002926286 GID 26 P1 26 </t>
  </si>
  <si>
    <t xml:space="preserve">4002925691 GID 24 P1 24 </t>
  </si>
  <si>
    <t xml:space="preserve">4002925043 GID 22 P1 22 </t>
  </si>
  <si>
    <t xml:space="preserve">4002924581 GID 21 P1 20 </t>
  </si>
  <si>
    <t xml:space="preserve">4002923647 GID 19 P1 19 </t>
  </si>
  <si>
    <t>4002931220 GID14 P2 15 Y</t>
  </si>
  <si>
    <t xml:space="preserve">4002930858 GID 10 P1 10 </t>
  </si>
  <si>
    <t xml:space="preserve">4002930425 GID 08 P1 08 </t>
  </si>
  <si>
    <t>4002928731 GID 03 P2 04 Y</t>
  </si>
  <si>
    <t xml:space="preserve">4002927654 GID 29 P2 30 </t>
  </si>
  <si>
    <t>4002926831 GID 27 P2 28 Y</t>
  </si>
  <si>
    <t xml:space="preserve">4002925693 GID 24 ND 24 </t>
  </si>
  <si>
    <t xml:space="preserve">4002924571 GID 21 P2 22 </t>
  </si>
  <si>
    <t xml:space="preserve">4002923313 GID 17 P2 18 </t>
  </si>
  <si>
    <t xml:space="preserve">4002922739 GID 16 ND 16 </t>
  </si>
  <si>
    <t xml:space="preserve">4002933118 GID 24 ND 24 </t>
  </si>
  <si>
    <t xml:space="preserve">4002930756 GID 10 P1 10 </t>
  </si>
  <si>
    <t xml:space="preserve">4002930429 GID 08 P1 08 </t>
  </si>
  <si>
    <t xml:space="preserve">4002929316 GID 05 P1 05 </t>
  </si>
  <si>
    <t>4002927861 GID 01 P2 02 Y</t>
  </si>
  <si>
    <t xml:space="preserve">4002928070 GID 30 P1 30 </t>
  </si>
  <si>
    <t xml:space="preserve">4002927465 GID 29 P1 29 </t>
  </si>
  <si>
    <t xml:space="preserve">4002926135 GID 26 P2 27 </t>
  </si>
  <si>
    <t>4002925589 GID 24 ND 24 Y</t>
  </si>
  <si>
    <t xml:space="preserve">4002924567 GID 21 P1 17 </t>
  </si>
  <si>
    <t xml:space="preserve">4002923774 GID 19 P1 19 </t>
  </si>
  <si>
    <t xml:space="preserve">4002923182 GID 17 P1 17 </t>
  </si>
  <si>
    <t>4002933138 GID 24 ND 24 Y</t>
  </si>
  <si>
    <t>4002931195 GID17 ND 14 Y</t>
  </si>
  <si>
    <t xml:space="preserve">4002930545 GID 09 P2 10 </t>
  </si>
  <si>
    <t xml:space="preserve">4002930301 GID 08 P1 09 </t>
  </si>
  <si>
    <t>4002929379 GID 05 ND 05 Y</t>
  </si>
  <si>
    <t xml:space="preserve">4002928645 GID 03 P1 03 </t>
  </si>
  <si>
    <t xml:space="preserve">4002928103 GID 30 P1 30 </t>
  </si>
  <si>
    <t xml:space="preserve">4002927470 GID 29 P1 29 </t>
  </si>
  <si>
    <t xml:space="preserve">4002926327 GID 26 ND 26 </t>
  </si>
  <si>
    <t>4002925215 GID 23 P2 24 Y</t>
  </si>
  <si>
    <t xml:space="preserve">4002924637 GID 21 P2 22 </t>
  </si>
  <si>
    <t xml:space="preserve">4002924222 GID 20 P1 20 </t>
  </si>
  <si>
    <t xml:space="preserve">4002923796 GID 19 P1 19 </t>
  </si>
  <si>
    <t xml:space="preserve">4002922607 GID 16 P2 17 </t>
  </si>
  <si>
    <t xml:space="preserve">4002933001 GID 24 P1 24 </t>
  </si>
  <si>
    <t xml:space="preserve">4002931144 GID12 P1 12 </t>
  </si>
  <si>
    <t>4002930793 GID 10 ND 10 Y</t>
  </si>
  <si>
    <t>4002930329 GID 08 ND 08 Y</t>
  </si>
  <si>
    <t xml:space="preserve">4002928008 GID 04 P2 05 </t>
  </si>
  <si>
    <t xml:space="preserve">4002927626 GID 29 P2 30 </t>
  </si>
  <si>
    <t>4002925595 GID 24 P2 25 Y</t>
  </si>
  <si>
    <t xml:space="preserve">4002924345 GID 21 P2 16 </t>
  </si>
  <si>
    <t xml:space="preserve">4002922604 GID 16 P2 17 </t>
  </si>
  <si>
    <t xml:space="preserve">4002933098 GID 24 P1 24 </t>
  </si>
  <si>
    <t xml:space="preserve">4002931151 GID11 P1 12 </t>
  </si>
  <si>
    <t xml:space="preserve">4002930547 GID 09 P2 10 </t>
  </si>
  <si>
    <t xml:space="preserve">4002930240 GID 08 ND 08 </t>
  </si>
  <si>
    <t>4002928264 GID 01 P2 02 Y</t>
  </si>
  <si>
    <t xml:space="preserve">4002927917 GID 30 P1 30 </t>
  </si>
  <si>
    <t xml:space="preserve">4002926442 GID 27 ND 27 </t>
  </si>
  <si>
    <t xml:space="preserve">4002925287 GID 23 P2 24 </t>
  </si>
  <si>
    <t xml:space="preserve">4002924320 GID 21 P2 22 </t>
  </si>
  <si>
    <t xml:space="preserve">4002923474 GID18 P2 19 </t>
  </si>
  <si>
    <t xml:space="preserve">4002923336 GID 17 ND 17 </t>
  </si>
  <si>
    <t xml:space="preserve">4002922880 GID 16 P1 17 </t>
  </si>
  <si>
    <t xml:space="preserve">4002933040 GID 24 P1 24 </t>
  </si>
  <si>
    <t>4002930742 GID 10 P2 11 Y</t>
  </si>
  <si>
    <t>4002930679 GID 09 ND 09 Y</t>
  </si>
  <si>
    <t xml:space="preserve">4002930229 GID 08 P1 08 </t>
  </si>
  <si>
    <t xml:space="preserve">4002928451 GID 02 P2 03 </t>
  </si>
  <si>
    <t xml:space="preserve">4002928017 GID 30 P1 30 </t>
  </si>
  <si>
    <t xml:space="preserve">4002927464 GID 29 P1 29 </t>
  </si>
  <si>
    <t xml:space="preserve">4002926303 GID 26 P2 27 </t>
  </si>
  <si>
    <t xml:space="preserve">4002924817 GID 22 P2 23 </t>
  </si>
  <si>
    <t>4002924403 GID 21 ND 21 Y</t>
  </si>
  <si>
    <t xml:space="preserve">4002923648 GID 19 P1 19 </t>
  </si>
  <si>
    <t xml:space="preserve">4002923298 GID 17 P1 19 </t>
  </si>
  <si>
    <t xml:space="preserve">4002924559 GID 21 P1 21 </t>
  </si>
  <si>
    <t xml:space="preserve">4002923548 GID18 P2 19 </t>
  </si>
  <si>
    <t xml:space="preserve">4002923030 GID 17 ND 14 </t>
  </si>
  <si>
    <t xml:space="preserve">4002923033 GID 16 P1 18 </t>
  </si>
  <si>
    <t xml:space="preserve">4002930369 GID 08 P3 11 </t>
  </si>
  <si>
    <t xml:space="preserve">4002928232 GID 30 P3 04 </t>
  </si>
  <si>
    <t>4002925490 GID 24 P3 28 Y</t>
  </si>
  <si>
    <t xml:space="preserve">4002922912 GID 16 P3 20 </t>
  </si>
  <si>
    <t>4002930635 GID 09 P3 11 Y</t>
  </si>
  <si>
    <t>4002928392 GID 02 P3 04 Y</t>
  </si>
  <si>
    <t>4002926011 GID 25 P3 27 Y</t>
  </si>
  <si>
    <t>4002923866 GID 20 P3 22 Y</t>
  </si>
  <si>
    <t>4002923440 GID 19 P3 23 Y</t>
  </si>
  <si>
    <t>4002924331 GID 21 P3 25 Y</t>
  </si>
  <si>
    <t>4002925655 GID 24 P3 26 Y</t>
  </si>
  <si>
    <t xml:space="preserve">4002923786 GID 20 P3 22 </t>
  </si>
  <si>
    <t>4002930591 WDC P3 11 Y</t>
  </si>
  <si>
    <t>4002928748 GID 04 P3 06 Y</t>
  </si>
  <si>
    <t xml:space="preserve">4002923047 GID 17 P3 19 </t>
  </si>
  <si>
    <t>4002928592 GID 03 P3 05 Y</t>
  </si>
  <si>
    <t xml:space="preserve">4002925657 GID 24 P3 26 </t>
  </si>
  <si>
    <t>4002923436 GID18 P3 20 Y</t>
  </si>
  <si>
    <t>4002925521 GID 23 P3 25 Y</t>
  </si>
  <si>
    <t>4002930872 GID 10 P3 11 Y</t>
  </si>
  <si>
    <t>4002925053 GID 22 P3 28 Y</t>
  </si>
  <si>
    <t xml:space="preserve">4002930344 GID 08 P3 10 </t>
  </si>
  <si>
    <t xml:space="preserve">4002923050 GID 17 P3 19 </t>
  </si>
  <si>
    <t>4002926162 GID 26 P3 28 Y</t>
  </si>
  <si>
    <t>4002933096 GID 24 P3 28 Y</t>
  </si>
  <si>
    <t xml:space="preserve">4002929682 GID 10 P3 11 </t>
  </si>
  <si>
    <t xml:space="preserve">4002928233 GID 02 P3 05 </t>
  </si>
  <si>
    <t>4002931211 GID17 P3 18 Y</t>
  </si>
  <si>
    <t xml:space="preserve">4002927511 GID 29 P3 3-May-21 </t>
  </si>
  <si>
    <t>4002925054 GID 22 P3 28 Y</t>
  </si>
  <si>
    <t>4002926701 GID 27 P3 02 Y</t>
  </si>
  <si>
    <t>4002928395 GID 02 P3 04 Y</t>
  </si>
  <si>
    <t xml:space="preserve">4002925656 GID 24 P3 27 </t>
  </si>
  <si>
    <t xml:space="preserve">4002923046 GID 17 P3 19 </t>
  </si>
  <si>
    <t>4002930628 GID 09 P3 11 Y</t>
  </si>
  <si>
    <t>4002930636 GID 09 P3 11 Y</t>
  </si>
  <si>
    <t>4002928393 GID 02 P3 04 Y</t>
  </si>
  <si>
    <t xml:space="preserve">4002926413 GID 27 P3 29 </t>
  </si>
  <si>
    <t>4002924943 GID 22 P3 24 Y</t>
  </si>
  <si>
    <t xml:space="preserve">4002923785 GID 20 P3 22 </t>
  </si>
  <si>
    <t>4002928388 GID 02 P3 06 Y</t>
  </si>
  <si>
    <t xml:space="preserve">4002922813 GID 16 P3 19 </t>
  </si>
  <si>
    <t>4002926012 GID 25 P3 27 Y</t>
  </si>
  <si>
    <t xml:space="preserve">4002924854 GID 22 P3 26 </t>
  </si>
  <si>
    <t>4002926166 GID 26 P3 28 Y</t>
  </si>
  <si>
    <t>4002931373 GID 18 P3 18 Y</t>
  </si>
  <si>
    <t>4002930370 GID 08 P3 10 Y</t>
  </si>
  <si>
    <t>4002924967 GID 22 P3 26 Y</t>
  </si>
  <si>
    <t xml:space="preserve">4002923867 GID 20 P3 22 </t>
  </si>
  <si>
    <t xml:space="preserve">4002928840 GID 04 P3 08 </t>
  </si>
  <si>
    <t>4002924225 GID 20 P3 25 Y</t>
  </si>
  <si>
    <t xml:space="preserve">4002922815 GID 16 P3 23 </t>
  </si>
  <si>
    <t xml:space="preserve">4002923048 GID 17 P3 19 </t>
  </si>
  <si>
    <t>4002930618 GID 09 P3 10 Y</t>
  </si>
  <si>
    <t xml:space="preserve">4002923489 GID18 P3 20 </t>
  </si>
  <si>
    <t>4002923435 GID18 P3 20 Y</t>
  </si>
  <si>
    <t xml:space="preserve">4002927665 GID 02 P3 05 </t>
  </si>
  <si>
    <t xml:space="preserve">4002922825 GID 16 P3 19 </t>
  </si>
  <si>
    <t>4002924600 GID 21 P3 23 Y</t>
  </si>
  <si>
    <t xml:space="preserve">4002928391 GID 02 P3 04 </t>
  </si>
  <si>
    <t>4002923055 GID 17 P3 21 Y</t>
  </si>
  <si>
    <t xml:space="preserve">4002923402 GID18 P3 20 </t>
  </si>
  <si>
    <t xml:space="preserve">4002928234 GID 02 P3 05 </t>
  </si>
  <si>
    <t xml:space="preserve">4002922814 GID 16 P3 23 </t>
  </si>
  <si>
    <t xml:space="preserve">4002930368 GID 08 P3 10 </t>
  </si>
  <si>
    <t>4002928389 GID 02 P3 06 Y</t>
  </si>
  <si>
    <t xml:space="preserve">4002930208 GID 08 P3 10 </t>
  </si>
  <si>
    <t>4002923064 GID 17 P3 22 Y</t>
  </si>
  <si>
    <t xml:space="preserve">4002928965 GID 04 P3 08 </t>
  </si>
  <si>
    <t>4002928273 GID 01 P3 03 Y</t>
  </si>
  <si>
    <t>4002923051 GID 17 P3 19 Y</t>
  </si>
  <si>
    <t xml:space="preserve">4002923230 GID 17 P3 19 </t>
  </si>
  <si>
    <t xml:space="preserve">4002926504 GID 27 P3 30 </t>
  </si>
  <si>
    <t xml:space="preserve">4002928274 GID 02 P3 03 </t>
  </si>
  <si>
    <t>4002926056 GID 25 P3 27 Y</t>
  </si>
  <si>
    <t>4002930587 GID 09 P3 11 Y</t>
  </si>
  <si>
    <t xml:space="preserve">4002922824 GID 16 P3 22 </t>
  </si>
  <si>
    <t>4002923056 GID 17 P3 21 Y</t>
  </si>
  <si>
    <t>4002923054 GID 17 P3 22 Y</t>
  </si>
  <si>
    <t>4002924942 GID 23 P3 24 Y</t>
  </si>
  <si>
    <t xml:space="preserve">4002922166 GID 17 P3 19 </t>
  </si>
  <si>
    <t>4002923437 GID18 P3 20 Y</t>
  </si>
  <si>
    <t>4002928548 GID 03 P3 07 Y</t>
  </si>
  <si>
    <t>4002926138 GID 26 P3 30 Y</t>
  </si>
  <si>
    <t>4002923628 GID 19 P3 22 Y</t>
  </si>
  <si>
    <t>4002924000 GID 20 P3 22 Y</t>
  </si>
  <si>
    <t>4002931437 GID 18 P3 20 Y</t>
  </si>
  <si>
    <t>4002928397 GID 02 P3 04 Y</t>
  </si>
  <si>
    <t>4002926393 GID 26 P3 28 Y</t>
  </si>
  <si>
    <t>4002923839 GID 20 P3 22 Y</t>
  </si>
  <si>
    <t>4002924671 GID 22 P3 26 Y</t>
  </si>
  <si>
    <t>4002928394 GID 02 P3 04 Y</t>
  </si>
  <si>
    <t xml:space="preserve">4002926588 GID 27 P3 30 </t>
  </si>
  <si>
    <t>4002924749 GID 22 P3 22 Y</t>
  </si>
  <si>
    <t xml:space="preserve">4002924853 GID 22 P3 27 </t>
  </si>
  <si>
    <t>4002925087 GID 22 P3 28 Y</t>
  </si>
  <si>
    <t xml:space="preserve">4002925022 GID 22 P3 26 </t>
  </si>
  <si>
    <t>4002928396 GID 02 P3 04 Y</t>
  </si>
  <si>
    <t>4002925654 GID 24 P3 26 Y</t>
  </si>
  <si>
    <t>4002933095 GID 24 P3 24 Y</t>
  </si>
  <si>
    <t xml:space="preserve">4002925673 GID 24 P3 26 </t>
  </si>
  <si>
    <t>4002925862 GID 24 P3 28 Y</t>
  </si>
  <si>
    <t>4002925198 GID 24 P3 24 Y</t>
  </si>
  <si>
    <t>4002927151 GID 28 P3 03 Y</t>
  </si>
  <si>
    <t>4002926163 GID 25 P3 28 Y</t>
  </si>
  <si>
    <t>4002931363 GID 18 P3 20 Y</t>
  </si>
  <si>
    <t>4002926175 GID 26 P3 28 Y</t>
  </si>
  <si>
    <t>4002926132 GID 25 P3 27 Y</t>
  </si>
  <si>
    <t>4002926845 GID 27 P3 30 Y</t>
  </si>
  <si>
    <t xml:space="preserve">4002926610 GID 27 P3 29 </t>
  </si>
  <si>
    <t xml:space="preserve">4002926609 GID 27 P3 29 </t>
  </si>
  <si>
    <t xml:space="preserve">4002931472 GID 18 P3 20 </t>
  </si>
  <si>
    <t xml:space="preserve">4002926611 GID 27 P3 29 </t>
  </si>
  <si>
    <t xml:space="preserve">4002928235 GID 02 P3 05 </t>
  </si>
  <si>
    <t xml:space="preserve">4002926572 GID 27 P3 30 </t>
  </si>
  <si>
    <t>4002928732 GID 08 P3 10 Y</t>
  </si>
  <si>
    <t>4002931464 GID 18 P3 20 Y</t>
  </si>
  <si>
    <t xml:space="preserve">4002933041 GID 24 P1 24 </t>
  </si>
  <si>
    <t>4002931182 GID15 ND 14 Y</t>
  </si>
  <si>
    <t xml:space="preserve">4002930685 GID 09 P2 10 </t>
  </si>
  <si>
    <t>4002930265 GID 08 ND 08 Y</t>
  </si>
  <si>
    <t xml:space="preserve">4002928996 GID 04 P1 04 </t>
  </si>
  <si>
    <t xml:space="preserve">4002928098 GID 30 P1 30 </t>
  </si>
  <si>
    <t xml:space="preserve">4002927634 GID 29 P1 29 </t>
  </si>
  <si>
    <t xml:space="preserve">4002930225 GID 08 P1 08 </t>
  </si>
  <si>
    <t xml:space="preserve">4002928120 GID 30 P1 30 </t>
  </si>
  <si>
    <t xml:space="preserve">4002927505 GID 29 P1 29 </t>
  </si>
  <si>
    <t>4002926458 GID 28 P3 30 Y</t>
  </si>
  <si>
    <t>4002927523 GID 29 P3 01 Y</t>
  </si>
  <si>
    <t>4002928387 GID 02 P3 04 Y</t>
  </si>
  <si>
    <t>4002928276 GID 02 P3 03 Y</t>
  </si>
  <si>
    <t>4002928361 GID 02 P3 04 Y</t>
  </si>
  <si>
    <t>4002928390 GID 02 P3 04 Y</t>
  </si>
  <si>
    <t>4002930588 GID 09 P3 11 Y</t>
  </si>
  <si>
    <t>4002931463 GID 18 P3 20 Y</t>
  </si>
  <si>
    <t xml:space="preserve">4002931465 GID 18 P3 20 </t>
  </si>
  <si>
    <t xml:space="preserve">4002931473 GID 18 P3 20 </t>
  </si>
  <si>
    <t>4002932876 GID 23 P3 25 Y</t>
  </si>
  <si>
    <t>B 9343 TEZ</t>
  </si>
  <si>
    <t>T 9667 AA</t>
  </si>
  <si>
    <t>KAWASANINDUSTRIPERGUDANGAN MARUNDACENTER</t>
  </si>
  <si>
    <t>BE 8353 OU</t>
  </si>
  <si>
    <t>BE 9915 CW</t>
  </si>
  <si>
    <t>BE 8517 OB</t>
  </si>
  <si>
    <t>B 9154 PEU</t>
  </si>
  <si>
    <t>BE 8606 FQ</t>
  </si>
  <si>
    <t>4.93</t>
  </si>
  <si>
    <t>Count of MGV</t>
  </si>
  <si>
    <t>GID 31/split2/Drop</t>
  </si>
  <si>
    <t>5/30/2021 15:09</t>
  </si>
  <si>
    <t>5/30/2021 16:49</t>
  </si>
  <si>
    <t>26.92</t>
  </si>
  <si>
    <t>11.5</t>
  </si>
  <si>
    <t>7.58</t>
  </si>
  <si>
    <t>40.33</t>
  </si>
  <si>
    <t>16.88</t>
  </si>
  <si>
    <t>BE 9452 CK</t>
  </si>
  <si>
    <t>BG 8169 AI</t>
  </si>
  <si>
    <t>4002935068 GID 31 P2 01 Y</t>
  </si>
  <si>
    <t>B 9353 BXS</t>
  </si>
  <si>
    <t>B 9352 BXS</t>
  </si>
  <si>
    <t>Z 9180 KA</t>
  </si>
  <si>
    <t>B 9336 SI</t>
  </si>
  <si>
    <t>5/31/2021 3:25</t>
  </si>
  <si>
    <t>GID 01/Sp2/P</t>
  </si>
  <si>
    <t>GID 01/Sp2</t>
  </si>
  <si>
    <t>5/31/2021 10:43</t>
  </si>
  <si>
    <t>GID 02/P</t>
  </si>
  <si>
    <t>BE 8011 UQ eta 31-05 at6pm WDC</t>
  </si>
  <si>
    <t>5/31/2021 14:50</t>
  </si>
  <si>
    <t>PT WARUNG PINTAR DISTRIBUSI SMG</t>
  </si>
  <si>
    <t>15.64</t>
  </si>
  <si>
    <t>KAWASAN INDUSTRI CANDI TH 5 BLOK E2 NO 5</t>
  </si>
  <si>
    <t>GID 02/Krm Rabu</t>
  </si>
  <si>
    <t>B 9616 EJ - ETA 17:00 WDC</t>
  </si>
  <si>
    <t>B 9392 UEV - ETA 17:00 WDC</t>
  </si>
  <si>
    <t>33.85</t>
  </si>
  <si>
    <t>14.98</t>
  </si>
  <si>
    <t>5/31/2021 19:28</t>
  </si>
  <si>
    <t>6.21</t>
  </si>
  <si>
    <t>3.36</t>
  </si>
  <si>
    <t>34.67</t>
  </si>
  <si>
    <t>19.88</t>
  </si>
  <si>
    <t>10.53</t>
  </si>
  <si>
    <t>GID 01/Sp2/Drop</t>
  </si>
  <si>
    <t>15.61</t>
  </si>
  <si>
    <t>7.14</t>
  </si>
  <si>
    <t>6.57</t>
  </si>
  <si>
    <t>5.44</t>
  </si>
  <si>
    <t>B 9435 BEU</t>
  </si>
  <si>
    <t>B 9155 PEU eta 31-05 at 10pm wdc</t>
  </si>
  <si>
    <t>T 9820 DD eta 31-05 at9pm WDC</t>
  </si>
  <si>
    <t>B 9446 TEU eta 01-06 at2am WDC</t>
  </si>
  <si>
    <t>B 9435 BEU eta 01-06 at2am WDC</t>
  </si>
  <si>
    <t>B 9163 UEV eta 31-05 at10 pm WDC</t>
  </si>
  <si>
    <t>MP NOT AVAILABLE</t>
  </si>
  <si>
    <t>B 9547 fxt - ETA 3/06/2021 17:00</t>
  </si>
  <si>
    <t>PT SUMBER INDAH LESTARI DC BITUNG</t>
  </si>
  <si>
    <t>GID 03/Multidrop</t>
  </si>
  <si>
    <t>GEDUNG ALFA TOWER LT 27 JALUR SUTERA</t>
  </si>
  <si>
    <t>INDOGROSIR CIPUTAT</t>
  </si>
  <si>
    <t>JALAN RAYA PARUNG CIPUTAT NO 21</t>
  </si>
  <si>
    <t>BORMA PRAMA BABAKAN SARI</t>
  </si>
  <si>
    <t>BANDUNG</t>
  </si>
  <si>
    <t>JL BABAKAN SARI 1 NO 11 RT 06 RW 08</t>
  </si>
  <si>
    <t>YOGYA CIJOHO</t>
  </si>
  <si>
    <t>KUNINGAN</t>
  </si>
  <si>
    <t>JL R E MARTADINATA NO 93</t>
  </si>
  <si>
    <t>JL PANGERAN ANTASARI NO 189 BLOK G</t>
  </si>
  <si>
    <t>RAMAYANA CIREBON II (R100)</t>
  </si>
  <si>
    <t>JL. RAYA PLERED</t>
  </si>
  <si>
    <t>JALAN SUTOPO NO 2 RT 003 RW 007</t>
  </si>
  <si>
    <t>LULU HYPERMARKET CIMONE</t>
  </si>
  <si>
    <t>JL GATOT SUBROTO RT 001 RW 001</t>
  </si>
  <si>
    <t>PT LOTTE SHOPPING INDONESIA MERUYA</t>
  </si>
  <si>
    <t>JL.TOPAZ BT NO.77</t>
  </si>
  <si>
    <t>PT LOTTE SHOPPING INDONESIA K.GADIN</t>
  </si>
  <si>
    <t>JL.RAYA BOULEVARD BARAT</t>
  </si>
  <si>
    <t>YOGYA JATIBARANG</t>
  </si>
  <si>
    <t>INDRAMAYU</t>
  </si>
  <si>
    <t>JL. SILIWANGI NO.28 JATIBARANG INDRAMAYU</t>
  </si>
  <si>
    <t>LULU HYPERMARKET SAWANGAN</t>
  </si>
  <si>
    <t>JL RAYA PARUNG CIPUTAT RT 006 RW 004</t>
  </si>
  <si>
    <t>RAMAYANA DEPOK(R34)</t>
  </si>
  <si>
    <t>JL.MARGONDA RAYA DEPOK</t>
  </si>
  <si>
    <t>B 9135 PEU - WDC</t>
  </si>
  <si>
    <t>TDS-TRI-20210602045912860572</t>
  </si>
  <si>
    <t>TDS-TRI-20210602045913882442</t>
  </si>
  <si>
    <t>TDS-TRI-20210602045915318120</t>
  </si>
  <si>
    <t>TDS-TRI-20210602045916357848</t>
  </si>
  <si>
    <t>TDS-TRI-20210602045917289895</t>
  </si>
  <si>
    <t>TDS-TRI-20210602104427688981</t>
  </si>
  <si>
    <t>TDS-TRI-20210602104421577696</t>
  </si>
  <si>
    <t>TDS-TRI-20210602104423012577</t>
  </si>
  <si>
    <t>TDS-TRI-20210602104423968240</t>
  </si>
  <si>
    <t>TDS-TRI-20210602104428739069</t>
  </si>
  <si>
    <t>TDS-TRI-20210602104429734787</t>
  </si>
  <si>
    <t>TDS-TRI-20210602104424931093</t>
  </si>
  <si>
    <t>TDS-TRI-20210602104425753204</t>
  </si>
  <si>
    <t>TDS-TRI-20210602104426686581</t>
  </si>
  <si>
    <t>TDS-TRI-20210602104430694024</t>
  </si>
  <si>
    <t>Jaelani</t>
  </si>
  <si>
    <t>Kardiman</t>
  </si>
  <si>
    <t>h</t>
  </si>
  <si>
    <t>PT LOTTE SHOPPING INDONESIA DENPASA</t>
  </si>
  <si>
    <t>DENPASAR</t>
  </si>
  <si>
    <t>Eastern Indonesia</t>
  </si>
  <si>
    <t>JL.BY PASS NGURAH RAI NO.222</t>
  </si>
  <si>
    <t>RAMAYANA TEBET(R32)</t>
  </si>
  <si>
    <t>PASAR TEBET DALAM RAYA</t>
  </si>
  <si>
    <t>RAMAYANA KEBAYORAN LAMA R102</t>
  </si>
  <si>
    <t>JL.RAYA PASAR KEBAYORAN LAMA</t>
  </si>
  <si>
    <t>RAMAYANA JATINEGARA S125</t>
  </si>
  <si>
    <t>JL MATRAMAN RAYA NO 173 175 RT 11 RW 16</t>
  </si>
  <si>
    <t>RAMAYANA KRAMAT JATI(RK)</t>
  </si>
  <si>
    <t>JL.RAYA BOGOR KRAMAT JATI</t>
  </si>
  <si>
    <t>PRAMA BANJARAN</t>
  </si>
  <si>
    <t>JALAN RAYA BANJARAN RT 02 RW 07</t>
  </si>
  <si>
    <t>KAMPUNG SEGLOK, DESA PASIR BOLANG</t>
  </si>
  <si>
    <t>ROBINSON CIKUPA II S 134</t>
  </si>
  <si>
    <t>JALAN RAYA SERANG NO 1 RT 001 RW 001 SUK</t>
  </si>
  <si>
    <t>BORMA ANTAPANI</t>
  </si>
  <si>
    <t>JL. TERUSAN JAKARTA NO. 53</t>
  </si>
  <si>
    <t>BORMA PASIR IMPUN</t>
  </si>
  <si>
    <t>JL. AH NASUTION NO.137</t>
  </si>
  <si>
    <t>BORMA RANCA BELUT</t>
  </si>
  <si>
    <t>JL. RAYA BARAT NO. 822</t>
  </si>
  <si>
    <t>JL. RAYA PEMDA KERADENAN CIBINONG BOGOR</t>
  </si>
  <si>
    <t>BALARAJA</t>
  </si>
  <si>
    <t>JL ARIA JAYA SANTIKA NO 9 KP SEGLOG</t>
  </si>
  <si>
    <t>TIP TOP PONDOK BAMBU</t>
  </si>
  <si>
    <t>Remaining Order</t>
  </si>
  <si>
    <t>JL.PAHLAWAN REVOLUSI NO.25</t>
  </si>
  <si>
    <t>JL.RAYA NAROGONG KM23.8 KAW.INDUST</t>
  </si>
  <si>
    <t>Wahidayat</t>
  </si>
  <si>
    <t>TDS-TRI-20210602133045492196</t>
  </si>
  <si>
    <t>TDS-TRI-20210602133049174476</t>
  </si>
  <si>
    <t>TDS-TRI-20210602133050472705</t>
  </si>
  <si>
    <t>TDS-TRI-20210602133051351271</t>
  </si>
  <si>
    <t>TDS-TRI-20210602133057922914</t>
  </si>
  <si>
    <t>TDS-TRI-20210602133052212236</t>
  </si>
  <si>
    <t>TDS-TRI-20210602133059073084</t>
  </si>
  <si>
    <t>TDS-TRI-20210602133052939946</t>
  </si>
  <si>
    <t>TDS-TRI-20210602133100235907</t>
  </si>
  <si>
    <t>TDS-TRI-20210602133053854374</t>
  </si>
  <si>
    <t>TDS-TRI-20210602133054765770</t>
  </si>
  <si>
    <t>TDS-TRI-20210602133055770699</t>
  </si>
  <si>
    <t>TDS-TRI-20210602133056728397</t>
  </si>
  <si>
    <t>INDOGROSIR JAMBI</t>
  </si>
  <si>
    <t>JAMBI</t>
  </si>
  <si>
    <t>Sumatra</t>
  </si>
  <si>
    <t>JL LINGKAR SELATAN RT 36</t>
  </si>
  <si>
    <t>B 9044 DY - ETA 3/6 14:00 WDC</t>
  </si>
  <si>
    <t>YOGYA DC CIKONENG</t>
  </si>
  <si>
    <t>TASIK</t>
  </si>
  <si>
    <t>GID 04/MultiDrop</t>
  </si>
  <si>
    <t>JL NASIONAL III NO 333 409 MARGALUYU</t>
  </si>
  <si>
    <t>TRANSMART TASIKMALAYA</t>
  </si>
  <si>
    <t>TASIKMALAYA</t>
  </si>
  <si>
    <t>JL IR H JUANDA RT 03 RW 04</t>
  </si>
  <si>
    <t>INDOGROSIR PALEMBANG</t>
  </si>
  <si>
    <t>PALEMBANG</t>
  </si>
  <si>
    <t>JL. PANGERAN AYIN - KENTEN LAUT</t>
  </si>
  <si>
    <t>LOTTEMART HYPER TAMAN SURYA</t>
  </si>
  <si>
    <t>JL. SATU MARET BLOK DD-1, KOMPLEKS TAMAN</t>
  </si>
  <si>
    <t>RAMAYANA TANJUNG DUREN(R14)</t>
  </si>
  <si>
    <t>TANJUNG DUREN PASAR KOPRO</t>
  </si>
  <si>
    <t>TIP TOP BOGOR</t>
  </si>
  <si>
    <t>JL BRIGJEN SAPTADJI HADIPRAWIRA NO 68</t>
  </si>
  <si>
    <t>BORMA DANGDEUR</t>
  </si>
  <si>
    <t>GI 04</t>
  </si>
  <si>
    <t>KOMPLEK SETRASARI MALL KAV A 7</t>
  </si>
  <si>
    <t>SOCIOLLA</t>
  </si>
  <si>
    <t>RUKAN GRAND ARIES NAGA JL TAMAN ARIES</t>
  </si>
  <si>
    <t>PT SERAYA MAKMUR INDONESIA TGR</t>
  </si>
  <si>
    <t>JL PRANCIS BLOK A6 NO 11 PERGUDANGAN</t>
  </si>
  <si>
    <t>HERO DISTRIBUSI</t>
  </si>
  <si>
    <t>CIBITUNG</t>
  </si>
  <si>
    <t>JL.KALIMALANG KAMPUNG CIKEDOKAN</t>
  </si>
  <si>
    <t>BORMA CARINGIN</t>
  </si>
  <si>
    <t>JL. RAYA CARINGIN NO. 175</t>
  </si>
  <si>
    <t>BORMA KOPO SAYATI</t>
  </si>
  <si>
    <t>JL. KOPO SAYATI NO 102</t>
  </si>
  <si>
    <t>PT LOTTE SHOPPING INDONESIA</t>
  </si>
  <si>
    <t>Padalarang</t>
  </si>
  <si>
    <t>JALAN RAYA PADALARANG NO 476</t>
  </si>
  <si>
    <t>BORMA MARGACINTA</t>
  </si>
  <si>
    <t>JL. CIWASTRA NO. 220</t>
  </si>
  <si>
    <t>JL.NANJUNG NO.153 RT 02/10</t>
  </si>
  <si>
    <t>BORMA CIBADUYUT</t>
  </si>
  <si>
    <t>JL. TERUSAN CIBADUYUT NO. 9</t>
  </si>
  <si>
    <t>BE 8457 IU</t>
  </si>
  <si>
    <t>BE 8457 IU - WDC</t>
  </si>
  <si>
    <t>DIALIHKAN</t>
  </si>
  <si>
    <t>TDS-TRI-20210603085320248165</t>
  </si>
  <si>
    <t>TDS-TRI-20210603085314319876</t>
  </si>
  <si>
    <t>TDS-TRI-20210603085321558241</t>
  </si>
  <si>
    <t>TDS-TRI-20210603085322793867</t>
  </si>
  <si>
    <t>TDS-TRI-20210603085316537221</t>
  </si>
  <si>
    <t>TDS-TRI-20210603085317314659</t>
  </si>
  <si>
    <t>TDS-TRI-20210603085323836891</t>
  </si>
  <si>
    <t>TDS-TRI-20210603085318194319</t>
  </si>
  <si>
    <t>TDS-TRI-20210603085318940146</t>
  </si>
  <si>
    <t>TDS-TRI-20210603085324894057</t>
  </si>
  <si>
    <t>TDS-TRI-20210603085326249379</t>
  </si>
  <si>
    <t>TDS-TRI-20210603085327274318</t>
  </si>
  <si>
    <t>LOTTE SHOPPING INDONESIA CIREBON</t>
  </si>
  <si>
    <t>GID 04/Multidrop</t>
  </si>
  <si>
    <t>JL. BRIGJEN DHARSONO ( BY PASS )</t>
  </si>
  <si>
    <t>YOGYA GRAND CENTRE</t>
  </si>
  <si>
    <t>JL.KARANGGETAS NO.64 KEJAKSAN- CIREBON</t>
  </si>
  <si>
    <t>BORMA DAGO</t>
  </si>
  <si>
    <t>JL. Ir. H. JUANDA No. 348</t>
  </si>
  <si>
    <t>Pergaulan Sitorus</t>
  </si>
  <si>
    <t>TDS-TRI-781865</t>
  </si>
  <si>
    <t>TDS-TRI-767285</t>
  </si>
  <si>
    <t>TDS-TRI-674384</t>
  </si>
  <si>
    <t>B 9547 fxt - ETA 3/06/2021 17:00 WDC</t>
  </si>
  <si>
    <t>BE 8127 WT - ETA 4/06/2021 8:00 WDC</t>
  </si>
  <si>
    <t>LAMPUNG</t>
  </si>
  <si>
    <t>LoadFill &gt;90%</t>
  </si>
  <si>
    <t>DIAMOND ARTHA GADING</t>
  </si>
  <si>
    <t>MALL ARTHA GADING KELAPA GADING</t>
  </si>
  <si>
    <t>GID 05/Jam 10:00</t>
  </si>
  <si>
    <t>KAWASAN INDUSTRI JATAKE JL TELESONIK NO 8 GUDANG SGF BITUNG TANGERANG</t>
  </si>
  <si>
    <t>PT GARUDA TIMUR PACIFIC BOGOR</t>
  </si>
  <si>
    <t>BOGIR</t>
  </si>
  <si>
    <t>JL RAYA KEMANG BILLABONG</t>
  </si>
  <si>
    <t>INDOGROSIR BINTARA</t>
  </si>
  <si>
    <t>BEKASI</t>
  </si>
  <si>
    <t>GID 05/MultiDrop</t>
  </si>
  <si>
    <t>JL. I-GUSTI NGURAH RAI</t>
  </si>
  <si>
    <t>DC DRY LOGOS FARMERS</t>
  </si>
  <si>
    <t>JL RAYA KALIABANG RT 007 RW 006</t>
  </si>
  <si>
    <t>GID 05/Sp8</t>
  </si>
  <si>
    <t>GI 05/URGEN</t>
  </si>
  <si>
    <t>JL.NANJUNG NO.153 RT 02/10</t>
  </si>
  <si>
    <t>BE 9435 CP</t>
  </si>
  <si>
    <t>BE 9435 CP - ETA 04-6 At  4pm</t>
  </si>
  <si>
    <t>veondor</t>
  </si>
  <si>
    <t>ONO NOPIK WIGUNA</t>
  </si>
  <si>
    <t>083872598582</t>
  </si>
  <si>
    <t>085320858259</t>
  </si>
  <si>
    <t>QODRI AMIRUDIN</t>
  </si>
  <si>
    <t>081385475168</t>
  </si>
  <si>
    <t>MUHAMAD ALI</t>
  </si>
  <si>
    <t>085218597970</t>
  </si>
  <si>
    <t>IWAN DENI SUHENDAR</t>
  </si>
  <si>
    <t>081286213529</t>
  </si>
  <si>
    <t>f</t>
  </si>
  <si>
    <t>TDS-TRI-20210604034436742209</t>
  </si>
  <si>
    <t>TDS-TRI-20210604065759923430</t>
  </si>
  <si>
    <t>TDS-TRI-20210604065800751043</t>
  </si>
  <si>
    <t>TDS-TRI-20210604065802204321</t>
  </si>
  <si>
    <t>TDS-TRI-20210604065803311070</t>
  </si>
  <si>
    <t>TDS-TRI-20210604065804156026</t>
  </si>
  <si>
    <t>TDS-TRI-20210604065813503311</t>
  </si>
  <si>
    <t>TDS-TRI-20210604065805148325</t>
  </si>
  <si>
    <t>TDS-TRI-20210604065806149034</t>
  </si>
  <si>
    <t>TDS-TRI-20210604065807577955</t>
  </si>
  <si>
    <t>TDS-TRI-20210604065808434163</t>
  </si>
  <si>
    <t>TDS-TRI-20210604065809340658</t>
  </si>
  <si>
    <t>TDS-TRI-20210604065810189753</t>
  </si>
  <si>
    <t>TDS-TRI-20210604065810985592</t>
  </si>
  <si>
    <t>TDS-TRI-20210604065811734355</t>
  </si>
  <si>
    <t>TDS-TRI-20210604065812415930</t>
  </si>
  <si>
    <t>BE 9435 CP - ETA 04-6 At  4pm WDC</t>
  </si>
  <si>
    <t>PT INDOMARCO PRISMATAMA DC PLB</t>
  </si>
  <si>
    <t>Jl. PANGERAN AYIN, KELURAHAN SUKAMAJU</t>
  </si>
  <si>
    <t>JL. MH. THAMRIN NO. 9 CIKOKOL</t>
  </si>
  <si>
    <t>GID 05/Sp2Drop</t>
  </si>
  <si>
    <t>JL IMOGORI TIMUR NO 132</t>
  </si>
  <si>
    <t>GID 05/Sp2</t>
  </si>
  <si>
    <t>GID 05/Multidrop</t>
  </si>
  <si>
    <t>Jl. TEMBUS ALANG-ALANG LEBAR RT12 RW05</t>
  </si>
  <si>
    <t>GID 05/Sp2/P</t>
  </si>
  <si>
    <t>JL.TUGU INDUSTRI I KAV.2-4</t>
  </si>
  <si>
    <t>JL.BY PASS KARAWANG KEL.MARGASARI</t>
  </si>
  <si>
    <t>TIP TOP RAWAMANGUN</t>
  </si>
  <si>
    <t>BALAI PUSTAKA TIMUR 35</t>
  </si>
  <si>
    <t>B 9830 CU - ETA 5/6 at2pm</t>
  </si>
  <si>
    <t>SAHURI</t>
  </si>
  <si>
    <t>B</t>
  </si>
  <si>
    <t>B 9357 KXT - WDC</t>
  </si>
  <si>
    <t>BE 8517 OB - ETA 5/6 at4pm</t>
  </si>
  <si>
    <t>B 9596 TEU - ETA 5/6 at2am WDC</t>
  </si>
  <si>
    <t>DADAN SONIK DARMAWAN</t>
  </si>
  <si>
    <t>B 9972 GU - ETA 5/6 at2am WDC</t>
  </si>
  <si>
    <t>4002936417 GID 05 P3 09 Y</t>
  </si>
  <si>
    <t>4002936416 GID 05 P3 09 Y</t>
  </si>
  <si>
    <t>41.94</t>
  </si>
  <si>
    <t>WAITING CONFIRM</t>
  </si>
  <si>
    <t>083895174172</t>
  </si>
  <si>
    <t>081294930252</t>
  </si>
  <si>
    <t>GID 06/Multidrop</t>
  </si>
  <si>
    <t>JL JANTI NO 262 RT 06 RW 08</t>
  </si>
  <si>
    <t>PT GARUDA TIMUR PACIFIC JOGJA</t>
  </si>
  <si>
    <t>JL RING ROAD BARAT KM 5 4</t>
  </si>
  <si>
    <t>GI 06/MultiDrop</t>
  </si>
  <si>
    <t>JL RAYA KALIGAWE 38 KM 5 1 RT 001 RW 01</t>
  </si>
  <si>
    <t>MInggu/sp2</t>
  </si>
  <si>
    <t>GI 06/sp2MultiDrop</t>
  </si>
  <si>
    <t>PT DAGANGAN KARYA INDONESIA SL</t>
  </si>
  <si>
    <t>24.66</t>
  </si>
  <si>
    <t>SLEMAN</t>
  </si>
  <si>
    <t>JL NASIONAL TEMULAWAK NO 14 / 55515 SLEMAN</t>
  </si>
  <si>
    <t>GI 06/sp2</t>
  </si>
  <si>
    <t>LOTTEMART SOLO</t>
  </si>
  <si>
    <t>THE PARK SOLO BARU</t>
  </si>
  <si>
    <t>MInggu</t>
  </si>
  <si>
    <t>KWSN IND.WIJAYA KUSUMA KAV3-4</t>
  </si>
  <si>
    <t>BORMA KIARACONDONG</t>
  </si>
  <si>
    <t>JL. IBRAHIM ADJIE NO 416 -A</t>
  </si>
  <si>
    <t>TIP TOP TAMBUN</t>
  </si>
  <si>
    <t>Minggu</t>
  </si>
  <si>
    <t>JL. MUSTIKA JAYA LAMBANGSARI RT.05 RW.01</t>
  </si>
  <si>
    <t>GI 06</t>
  </si>
  <si>
    <t>39.78</t>
  </si>
  <si>
    <t>BORMA RANCABOLANG</t>
  </si>
  <si>
    <t>GID 06/Sp2</t>
  </si>
  <si>
    <t>KOMPLEK RANCABOLANG</t>
  </si>
  <si>
    <t>PT BORWITA CITRA PRIMA SOLO</t>
  </si>
  <si>
    <t>JL MOJO RT 005 RW 001</t>
  </si>
  <si>
    <t>29.77</t>
  </si>
  <si>
    <t>RAMAYANA CIBINONG II (R43)</t>
  </si>
  <si>
    <t>JL.RAYA</t>
  </si>
  <si>
    <t>TDS-TRI-20210605085752430182</t>
  </si>
  <si>
    <t>TDS-TRI-20210605085753600330</t>
  </si>
  <si>
    <t>TDS-TRI-20210605085737689646</t>
  </si>
  <si>
    <t>TDS-TRI-20210605085738585807</t>
  </si>
  <si>
    <t>TDS-TRI-20210605085802590911</t>
  </si>
  <si>
    <t>TDS-TRI-20210605085739540857</t>
  </si>
  <si>
    <t>TDS-TRI-20210605085741130289</t>
  </si>
  <si>
    <t>TDS-TRI-20210605085811065989</t>
  </si>
  <si>
    <t>TDS-TRI-20210605085741891892</t>
  </si>
  <si>
    <t>TDS-TRI-20210605085819085934</t>
  </si>
  <si>
    <t>TDS-TRI-20210605085742582791</t>
  </si>
  <si>
    <t>TDS-TRI-20210605085743322476</t>
  </si>
  <si>
    <t>TDS-TRI-20210605085743902941</t>
  </si>
  <si>
    <t>TDS-TRI-20210605085744591063</t>
  </si>
  <si>
    <t>TDS-TRI-20210605085745178863</t>
  </si>
  <si>
    <t>TDS-TRI-20210605085746170147</t>
  </si>
  <si>
    <t>TDS-TRI-20210605085747097730</t>
  </si>
  <si>
    <t>TDS-TRI-20210605085748205187</t>
  </si>
  <si>
    <t>TDS-TRI-20210605085750587992</t>
  </si>
  <si>
    <t>TDS-TRI-20210605085751174272</t>
  </si>
  <si>
    <t>TDS-TRI-20210605085827078025</t>
  </si>
  <si>
    <t>TDS-TRI-20210605085834803887</t>
  </si>
  <si>
    <t>BE 8517 OB - ETA 5/6 at4pm WDC</t>
  </si>
  <si>
    <t>B 9830 CU - ETA 5/6 at2pm WDC</t>
  </si>
  <si>
    <t>BL 8903 AK - ETA 6/6 at1am WDC</t>
  </si>
  <si>
    <t>T 9162 DL - ETA 6/6 at1am WDC</t>
  </si>
  <si>
    <t>B 9060 UEV - ETA 6/6 at1am WDC</t>
  </si>
  <si>
    <t>B 9676 UEV - ETA 6/6 at1am WDC</t>
  </si>
  <si>
    <t>B 9926 TS</t>
  </si>
  <si>
    <t>B 9926 TS - ETA 6/6 at1am WDC</t>
  </si>
  <si>
    <t>T 9820 DD - ETA 06/06 - 09:00</t>
  </si>
  <si>
    <t>B 9008 SEU - ETA 06/06 - 09:00 WDC</t>
  </si>
  <si>
    <t>38.5</t>
  </si>
  <si>
    <t>16.27</t>
  </si>
  <si>
    <t>GI 07</t>
  </si>
  <si>
    <t>37.17</t>
  </si>
  <si>
    <t>11.2</t>
  </si>
  <si>
    <t>3.51</t>
  </si>
  <si>
    <t>2.01</t>
  </si>
  <si>
    <t>GI 07/sp2IMBO</t>
  </si>
  <si>
    <t>PT WARUNG PINTAR DISTRIBUSI BOGOR</t>
  </si>
  <si>
    <t>4.13</t>
  </si>
  <si>
    <t>1.55</t>
  </si>
  <si>
    <t>GEDUNG PASARAYA BLOK M LANTAI 6 7 JL</t>
  </si>
  <si>
    <t>RAMAYANA PARUNG (R 105)</t>
  </si>
  <si>
    <t>0.37</t>
  </si>
  <si>
    <t>0.15</t>
  </si>
  <si>
    <t>GI 07/MultiDrop</t>
  </si>
  <si>
    <t>JL. RAYA CIPUTAT BOGOR</t>
  </si>
  <si>
    <t>3.72</t>
  </si>
  <si>
    <t>1.05</t>
  </si>
  <si>
    <t>0.93</t>
  </si>
  <si>
    <t>0.46</t>
  </si>
  <si>
    <t>JALAN RAYA SERANG NO 1 RT 001 RW 001 SUK</t>
  </si>
  <si>
    <t>4.24</t>
  </si>
  <si>
    <t>1.7</t>
  </si>
  <si>
    <t>KAWASAN INDUSTRI JATAKE JL TELESONIK NO 8 GUDANG SGF BITUNG TANGERANG</t>
  </si>
  <si>
    <t>RAMAYANA CIPUTAT(R20)</t>
  </si>
  <si>
    <t>0.16</t>
  </si>
  <si>
    <t>0.03</t>
  </si>
  <si>
    <t>CIPUTAT PLAZA CIPUTAT</t>
  </si>
  <si>
    <t>TIP TOP CIPUTAT</t>
  </si>
  <si>
    <t>5.29</t>
  </si>
  <si>
    <t>1.96</t>
  </si>
  <si>
    <t>JL.RE MARTADINATA 1 CIPUTAT</t>
  </si>
  <si>
    <t>4.5</t>
  </si>
  <si>
    <t>BORMA CIKUTRA</t>
  </si>
  <si>
    <t>4.94</t>
  </si>
  <si>
    <t>2.18</t>
  </si>
  <si>
    <t>JL. CIKUTRA BARAT NO. 66</t>
  </si>
  <si>
    <t>1.95</t>
  </si>
  <si>
    <t>0.85</t>
  </si>
  <si>
    <t>GID 07/Multidrop</t>
  </si>
  <si>
    <t>DC GRIYA CENTER</t>
  </si>
  <si>
    <t>3.08</t>
  </si>
  <si>
    <t>1.28</t>
  </si>
  <si>
    <t>JL.JAKARTA NO.53</t>
  </si>
  <si>
    <t>WAREHOUSE BITUNG</t>
  </si>
  <si>
    <t>4.47</t>
  </si>
  <si>
    <t>1.62</t>
  </si>
  <si>
    <t>KAWASAN INDUSTRI NIHON SEIMA</t>
  </si>
  <si>
    <t>4.08</t>
  </si>
  <si>
    <t>2.03</t>
  </si>
  <si>
    <t>PURWAKARTA</t>
  </si>
  <si>
    <t>KAWASAN KOTA BUKIT INDAH</t>
  </si>
  <si>
    <t>320 PBF PT. HERO SUPERMARKET, TBK</t>
  </si>
  <si>
    <t>5.43</t>
  </si>
  <si>
    <t>2.35</t>
  </si>
  <si>
    <t>JL. INDOFARMA ARTERI TOLL CIBITUNG RT.</t>
  </si>
  <si>
    <t>HERO DISTRIBUSI FT</t>
  </si>
  <si>
    <t>1.5</t>
  </si>
  <si>
    <t>0.6</t>
  </si>
  <si>
    <t>JL KALIMALANG KAMPUNG CIKEDOKAN A</t>
  </si>
  <si>
    <t>0.91</t>
  </si>
  <si>
    <t>0.43</t>
  </si>
  <si>
    <t>1.52</t>
  </si>
  <si>
    <t>4.11</t>
  </si>
  <si>
    <t>1.48</t>
  </si>
  <si>
    <t>NAGA CIRACAS</t>
  </si>
  <si>
    <t>0.75</t>
  </si>
  <si>
    <t>JL.RAYA BOGOR KM 26 CIRACAS</t>
  </si>
  <si>
    <t>INDOGROSIR CIPINANG</t>
  </si>
  <si>
    <t>4.54</t>
  </si>
  <si>
    <t>2.31</t>
  </si>
  <si>
    <t>PASAR INDUK CIPINANG PISANGAN TIMU</t>
  </si>
  <si>
    <t>PT NAGA SWALAYAN</t>
  </si>
  <si>
    <t>0.66</t>
  </si>
  <si>
    <t>0.33</t>
  </si>
  <si>
    <t>JL RAYA JATIWARINGIN NO 12 B RT 007</t>
  </si>
  <si>
    <t>NAGA SWALAYAN HANKAM</t>
  </si>
  <si>
    <t>1.22</t>
  </si>
  <si>
    <t>0.57</t>
  </si>
  <si>
    <t>JL HANKAM JATIRAHAYU RT 003 RW 008</t>
  </si>
  <si>
    <t>NAGA PONDOK GEDE</t>
  </si>
  <si>
    <t>0.97</t>
  </si>
  <si>
    <t>0.48</t>
  </si>
  <si>
    <t>PONDOK GEDE PLAZA</t>
  </si>
  <si>
    <t>NAGA SWALAYAN WISMA ASRI</t>
  </si>
  <si>
    <t>0.92</t>
  </si>
  <si>
    <t>0.41</t>
  </si>
  <si>
    <t>JL. RAYA PERJUANGAN RT. 04/ RW. 08</t>
  </si>
  <si>
    <t>NAGA PONDOK UNGU</t>
  </si>
  <si>
    <t>0.83</t>
  </si>
  <si>
    <t>PONDOK UNGU BEKASI</t>
  </si>
  <si>
    <t>089685060253</t>
  </si>
  <si>
    <t>T 9147 DF</t>
  </si>
  <si>
    <t>27.52</t>
  </si>
  <si>
    <t>12.33</t>
  </si>
  <si>
    <t>PT LOTTE SHOPPING INDONESIA PALEMBA</t>
  </si>
  <si>
    <t>5.06</t>
  </si>
  <si>
    <t>2.29</t>
  </si>
  <si>
    <t>JL.RADEN SUKAMTO NO.8A PATAl</t>
  </si>
  <si>
    <t>36.34</t>
  </si>
  <si>
    <t>8.22</t>
  </si>
  <si>
    <t>HYPERMART DC BALARAJA</t>
  </si>
  <si>
    <t>3.21</t>
  </si>
  <si>
    <t>1.38</t>
  </si>
  <si>
    <t>KAWASAN INDUSTRI GRAHA BALARAJA JL RAYA SERANG KM 27</t>
  </si>
  <si>
    <t>SAMSUL ANWAR</t>
  </si>
  <si>
    <t>087851750511</t>
  </si>
  <si>
    <t>EDY EFENDY</t>
  </si>
  <si>
    <t>082210549948</t>
  </si>
  <si>
    <t>TARSANA BIN CASMIN</t>
  </si>
  <si>
    <t>087775239722</t>
  </si>
  <si>
    <t>ARIEF NUR RAHMAD</t>
  </si>
  <si>
    <t>082135588881</t>
  </si>
  <si>
    <t>F</t>
  </si>
  <si>
    <t>B 9547 FXT - ETA 7-06 At 4pm WDC</t>
  </si>
  <si>
    <t>B 9648 FEU  - ETA 7-06 At 4pm WDC</t>
  </si>
  <si>
    <t>2.06</t>
  </si>
  <si>
    <t>INDOGROSIR TANGERANG</t>
  </si>
  <si>
    <t>3.88</t>
  </si>
  <si>
    <t>2.25</t>
  </si>
  <si>
    <t>GI 08</t>
  </si>
  <si>
    <t>JL.GATOT SUBROTO KM5 NO 4 RT001 / RW01</t>
  </si>
  <si>
    <t>BE 9345 BN ETA 07-06 at10am WDC</t>
  </si>
  <si>
    <t>BE 9452 CK ETA 07-06 at10am WDC</t>
  </si>
  <si>
    <t>4.6</t>
  </si>
  <si>
    <t>2.71</t>
  </si>
  <si>
    <t>JL. PANGERAN ANTASARI KM.3</t>
  </si>
  <si>
    <t>0.87</t>
  </si>
  <si>
    <t>0.35</t>
  </si>
  <si>
    <t>GI 08/MultiDrop</t>
  </si>
  <si>
    <t>3.11</t>
  </si>
  <si>
    <t>1.03</t>
  </si>
  <si>
    <t>5.71</t>
  </si>
  <si>
    <t>YOGYA MAJALENGKA</t>
  </si>
  <si>
    <t>3.82</t>
  </si>
  <si>
    <t>1.82</t>
  </si>
  <si>
    <t>MAJALENGKA</t>
  </si>
  <si>
    <t>JL. ABDUL HALIM NO. 235 MAJALENGKA</t>
  </si>
  <si>
    <t>32.67</t>
  </si>
  <si>
    <t>MAGELANG</t>
  </si>
  <si>
    <t>GID 08/SP2/P</t>
  </si>
  <si>
    <t>JL.RAYA SECANG</t>
  </si>
  <si>
    <t>GID 08/SP2/Multidrop</t>
  </si>
  <si>
    <t>JL.IR.JUANDA NO.180 RT3/10 MARGAH</t>
  </si>
  <si>
    <t>TION DANIEL TIRUKAN</t>
  </si>
  <si>
    <t>085893958813</t>
  </si>
  <si>
    <t>SUPOYO</t>
  </si>
  <si>
    <t>KONDANG</t>
  </si>
  <si>
    <t>082317009283</t>
  </si>
  <si>
    <t>Di alihkan</t>
  </si>
  <si>
    <t>JL. GATOT SUBROTO KM. 34 RT. 03 RW. 01</t>
  </si>
  <si>
    <t>JL.ANCOL I NO.9-10 ANCOL BARAT</t>
  </si>
  <si>
    <t>GID 09/jam 15:00</t>
  </si>
  <si>
    <t>KAWASAN INDUSTRI SENTUL</t>
  </si>
  <si>
    <t>HARI HARI CBD BINTARO</t>
  </si>
  <si>
    <t>GID 09/Multidrop</t>
  </si>
  <si>
    <t>JL.MH THAMRIN KO BINTARO JAYA SEKTOR VII</t>
  </si>
  <si>
    <t>LOTTEMART HYPER BINTARO JAYA</t>
  </si>
  <si>
    <t>JL. MH THAMRIN CBD AREA KAV. CBD BINTARO</t>
  </si>
  <si>
    <t>YOGYA DC KAYU MANIS BOGOR</t>
  </si>
  <si>
    <t>JL KH SHOLEH ISKANDAR POOL BINAMARGA</t>
  </si>
  <si>
    <t>TIP TOP PONDOK GEDE</t>
  </si>
  <si>
    <t>4.23</t>
  </si>
  <si>
    <t>1.59</t>
  </si>
  <si>
    <t>JL. JATIRAHAYU NO.30 RT.07 RW. 03</t>
  </si>
  <si>
    <t>3.28</t>
  </si>
  <si>
    <t>1.51</t>
  </si>
  <si>
    <t>2.53</t>
  </si>
  <si>
    <t>1.18</t>
  </si>
  <si>
    <t>1.83</t>
  </si>
  <si>
    <t>0.79</t>
  </si>
  <si>
    <t>0.39</t>
  </si>
  <si>
    <t>0.23</t>
  </si>
  <si>
    <t>4.43</t>
  </si>
  <si>
    <t>29.18</t>
  </si>
  <si>
    <t>9.08</t>
  </si>
  <si>
    <t>GID 09/split2</t>
  </si>
  <si>
    <t>17.14</t>
  </si>
  <si>
    <t>GID 09/split2/Drop</t>
  </si>
  <si>
    <t>13.77</t>
  </si>
  <si>
    <t>4.82</t>
  </si>
  <si>
    <t>PT LOTTE SHOPPING INDONESIA PSR REB</t>
  </si>
  <si>
    <t>3.98</t>
  </si>
  <si>
    <t>2.26</t>
  </si>
  <si>
    <t>JL.LINGKAR LUAR SELATAN KAV.6</t>
  </si>
  <si>
    <t>LOTTE WHOLESALE CIKARANG</t>
  </si>
  <si>
    <t>4.07</t>
  </si>
  <si>
    <t>1.56</t>
  </si>
  <si>
    <t>JL.GATOT SUBROTO CIKARANG KOTA</t>
  </si>
  <si>
    <t>TOKMA TOSERBA KARAWANG</t>
  </si>
  <si>
    <t>3.96</t>
  </si>
  <si>
    <t>1.9</t>
  </si>
  <si>
    <t>JLCITRA KEBUN MAS KAMPUNG KONDANG ASRI</t>
  </si>
  <si>
    <t>3.93</t>
  </si>
  <si>
    <t>JL. I. GUSTI NGURAH RAI NO.5</t>
  </si>
  <si>
    <t>2.4</t>
  </si>
  <si>
    <t>1.27</t>
  </si>
  <si>
    <t>5.93</t>
  </si>
  <si>
    <t>2.75</t>
  </si>
  <si>
    <t>JL. JABABEKA XI BLOK L3-5 KAWASAN IND JA</t>
  </si>
  <si>
    <t>BORMA CIJERAH</t>
  </si>
  <si>
    <t>5.67</t>
  </si>
  <si>
    <t>2.11</t>
  </si>
  <si>
    <t>JL. CIJERAH NO. 90</t>
  </si>
  <si>
    <t>5.58</t>
  </si>
  <si>
    <t>2.58</t>
  </si>
  <si>
    <t>3.76</t>
  </si>
  <si>
    <t>LULU HYPERMARKET CAKUNG</t>
  </si>
  <si>
    <t>4.53</t>
  </si>
  <si>
    <t>1.88</t>
  </si>
  <si>
    <t>JL RAYA BEKASI KM 24 RT 001 RW 008</t>
  </si>
  <si>
    <t>LULU HYPERMARKET BSD</t>
  </si>
  <si>
    <t>3.56</t>
  </si>
  <si>
    <t>JL. BSD RAYA UTAMA ROW 36</t>
  </si>
  <si>
    <t>3.19</t>
  </si>
  <si>
    <t>1.29</t>
  </si>
  <si>
    <t>JL PEMBANGUNAN III NO 81</t>
  </si>
  <si>
    <t>3.16</t>
  </si>
  <si>
    <t>PERGUDANGAN WIDYA SAKTI KUSUMA</t>
  </si>
  <si>
    <t>1.58</t>
  </si>
  <si>
    <t>HARI HARI KALIDERES</t>
  </si>
  <si>
    <t>0.27</t>
  </si>
  <si>
    <t>JL.PETA SELATAN BLOK A NO.1 KALIDE</t>
  </si>
  <si>
    <t>11.88</t>
  </si>
  <si>
    <t>18.87</t>
  </si>
  <si>
    <t>8.18</t>
  </si>
  <si>
    <t>3.32</t>
  </si>
  <si>
    <t>CIANJUR</t>
  </si>
  <si>
    <t>JL RAYA SUKABUMI RT 001 RW 001 KP</t>
  </si>
  <si>
    <t>RAMAYANA SUKABUMI (RB-05)</t>
  </si>
  <si>
    <t>1.78</t>
  </si>
  <si>
    <t>SUKABUMI</t>
  </si>
  <si>
    <t>26.65</t>
  </si>
  <si>
    <t>16.22</t>
  </si>
  <si>
    <t>5.17</t>
  </si>
  <si>
    <t>4.42</t>
  </si>
  <si>
    <t>1.85</t>
  </si>
  <si>
    <t>Kirim Rabu</t>
  </si>
  <si>
    <t>NAGA JATI ASIH</t>
  </si>
  <si>
    <t>4.91</t>
  </si>
  <si>
    <t>JL. WIBAWA MUKTI NO. 1</t>
  </si>
  <si>
    <t>UNITTERPENUHI</t>
  </si>
  <si>
    <t>B9766UXR</t>
  </si>
  <si>
    <t>B9532KRV</t>
  </si>
  <si>
    <t>B9019KXR</t>
  </si>
  <si>
    <t>B9025EXR</t>
  </si>
  <si>
    <t>B9028EXR</t>
  </si>
  <si>
    <t>B9060KXU</t>
  </si>
  <si>
    <t>B9166KXU</t>
  </si>
  <si>
    <t>B9113KRO</t>
  </si>
  <si>
    <t>F9287FG</t>
  </si>
  <si>
    <t>B9150KXU</t>
  </si>
  <si>
    <t>B9417BCI</t>
  </si>
  <si>
    <t>B9020EXR</t>
  </si>
  <si>
    <t>B9029EXR</t>
  </si>
  <si>
    <t>B9653DD</t>
  </si>
  <si>
    <t>B9065KXU</t>
  </si>
  <si>
    <t>B9196FXV</t>
  </si>
  <si>
    <t>B9054NO</t>
  </si>
  <si>
    <t>B9556HA</t>
  </si>
  <si>
    <t>B9326UCG</t>
  </si>
  <si>
    <t>B9073AR</t>
  </si>
  <si>
    <t>B9408OI</t>
  </si>
  <si>
    <t>B9035FXU</t>
  </si>
  <si>
    <t>F8536AP</t>
  </si>
  <si>
    <t>B9271TCD</t>
  </si>
  <si>
    <t>B9167KXU</t>
  </si>
  <si>
    <t>B9064KXU</t>
  </si>
  <si>
    <t>B9146FXU</t>
  </si>
  <si>
    <t>B9062KXU</t>
  </si>
  <si>
    <t>B9143KXU</t>
  </si>
  <si>
    <t>jepri</t>
  </si>
  <si>
    <t>PT Mega Antaran Prima</t>
  </si>
  <si>
    <t>ADI PURBANTARA</t>
  </si>
  <si>
    <t>PT Kabut Halim Mandiri</t>
  </si>
  <si>
    <t>Dedi swardi</t>
  </si>
  <si>
    <t>Arief Nur Rahmad</t>
  </si>
  <si>
    <t>CASMITA</t>
  </si>
  <si>
    <t>KARDIMAN B 9691 ECB</t>
  </si>
  <si>
    <t>Iwan F 9283 FG</t>
  </si>
  <si>
    <t>ARSUDI</t>
  </si>
  <si>
    <t>CV Global Synergi Abadi</t>
  </si>
  <si>
    <t>PT Darsindo Cipta Putra Mandiri</t>
  </si>
  <si>
    <t>beni</t>
  </si>
  <si>
    <t>NISSAN SUSILO</t>
  </si>
  <si>
    <t>UJANG SURYANA</t>
  </si>
  <si>
    <t>PT Brilliant Cargo International</t>
  </si>
  <si>
    <t>Dasan Budiyansah</t>
  </si>
  <si>
    <t>UJANG MAMUN</t>
  </si>
  <si>
    <t>PT PRIMA SARANA EKSPRES</t>
  </si>
  <si>
    <t>ANDA</t>
  </si>
  <si>
    <t>DADAN DARMAWAN</t>
  </si>
  <si>
    <t>Feri</t>
  </si>
  <si>
    <t>VIJAY</t>
  </si>
  <si>
    <t>TARSANA</t>
  </si>
  <si>
    <t>PERGAULAN SITORUS</t>
  </si>
  <si>
    <t>081385246572</t>
  </si>
  <si>
    <t>B 9070 KEU eta 09-06 at5pm</t>
  </si>
  <si>
    <t>B 9413 AI eta 09-06 at11am</t>
  </si>
  <si>
    <t>Supoyo</t>
  </si>
  <si>
    <t>rais</t>
  </si>
  <si>
    <t xml:space="preserve">4002936973 GID 07 ND 07 </t>
  </si>
  <si>
    <t xml:space="preserve">4002936388 GID 05 P1 05 </t>
  </si>
  <si>
    <t>4002936775 GID 06 P2 07 Y</t>
  </si>
  <si>
    <t xml:space="preserve">4002936167 GID 04 P1 28 </t>
  </si>
  <si>
    <t xml:space="preserve">4002937114 GID 08 P1 07 </t>
  </si>
  <si>
    <t xml:space="preserve">4002936317 GID 04 P2 05 </t>
  </si>
  <si>
    <t xml:space="preserve">4002936969 GID 07 ND 07 </t>
  </si>
  <si>
    <t xml:space="preserve">4002936390 GID 05 P1 05 </t>
  </si>
  <si>
    <t>4002936110 GID 03 ND 03 Y</t>
  </si>
  <si>
    <t xml:space="preserve">4002936835 GID 07 ND 07 </t>
  </si>
  <si>
    <t xml:space="preserve">4002936153 GID 04 P2 05 </t>
  </si>
  <si>
    <t>4002937074 GID 08 ND 08 Y</t>
  </si>
  <si>
    <t xml:space="preserve">4002936288 GID 04 P2 05 </t>
  </si>
  <si>
    <t xml:space="preserve">4002936865 GID 07 ND 05 </t>
  </si>
  <si>
    <t xml:space="preserve">4002936389 GID 05 P1 05 </t>
  </si>
  <si>
    <t xml:space="preserve">4002936996 GID 07 P1 07 </t>
  </si>
  <si>
    <t xml:space="preserve">4002936485 GID 05 P1 05 </t>
  </si>
  <si>
    <t>4002936032 GID 03 ND 03 Y</t>
  </si>
  <si>
    <t xml:space="preserve">4002936801 GID 06 P2 07 </t>
  </si>
  <si>
    <t xml:space="preserve">4002936085 GID 03 P2 04 </t>
  </si>
  <si>
    <t xml:space="preserve">4002936694 GID 06 P2 07 </t>
  </si>
  <si>
    <t xml:space="preserve">4002936222 GID 04 ND 04 </t>
  </si>
  <si>
    <t xml:space="preserve">4002936813 GID 06 P2 07 </t>
  </si>
  <si>
    <t xml:space="preserve">4002936017 GID 03 P2 04 </t>
  </si>
  <si>
    <t>4002936972 GID 07 P2 08 Y</t>
  </si>
  <si>
    <t xml:space="preserve">4002936486 GID 05 P1 05 </t>
  </si>
  <si>
    <t xml:space="preserve">4002936027 GID 03 P1 03 </t>
  </si>
  <si>
    <t xml:space="preserve">4002936293 GID 04 ND 04 </t>
  </si>
  <si>
    <t xml:space="preserve">4002936487 GID 05 P1 05 </t>
  </si>
  <si>
    <t xml:space="preserve">4002935792 GID 03 P1 03 </t>
  </si>
  <si>
    <t xml:space="preserve">4002936800 GID 06 P2 07 </t>
  </si>
  <si>
    <t xml:space="preserve">4002935996 GID 03 P2 04 </t>
  </si>
  <si>
    <t xml:space="preserve">4002936696 GID 06 P2 07 </t>
  </si>
  <si>
    <t>4002937041 GID 08 P2 09 Y</t>
  </si>
  <si>
    <t xml:space="preserve">4002936387 GID 05 P1 05 </t>
  </si>
  <si>
    <t xml:space="preserve">4002936018 GID 04 ND 04 </t>
  </si>
  <si>
    <t xml:space="preserve">4002936484 GID 05 P1 05 </t>
  </si>
  <si>
    <t xml:space="preserve">4002936036 GID 03 P1 03 </t>
  </si>
  <si>
    <t xml:space="preserve">4002936980 GID 07 P1 07 </t>
  </si>
  <si>
    <t xml:space="preserve">4002936488 GID 05 P1 05 </t>
  </si>
  <si>
    <t xml:space="preserve">4002935782 GID 03 ND 03 </t>
  </si>
  <si>
    <t xml:space="preserve">4002936976 GID 07 ND 07 </t>
  </si>
  <si>
    <t>4002936604 GID 05 ND 05 Y</t>
  </si>
  <si>
    <t xml:space="preserve">4002936306 GID 04 ND 04 </t>
  </si>
  <si>
    <t>4002936887 GID 07 ND 07 Y</t>
  </si>
  <si>
    <t>4002936020 GID 03 P2 04 Y</t>
  </si>
  <si>
    <t xml:space="preserve">4002936315 GID 04 P2 05 </t>
  </si>
  <si>
    <t>4002937252 GID 08 ND 08 Y</t>
  </si>
  <si>
    <t xml:space="preserve">4002936803 GID 06 ND 06 </t>
  </si>
  <si>
    <t xml:space="preserve">4002936204 GID 04 P1 04 </t>
  </si>
  <si>
    <t>4002937005 GID 08 P2 09 Y</t>
  </si>
  <si>
    <t xml:space="preserve">4002936367 GID 04 P2 05 </t>
  </si>
  <si>
    <t>4002935589 GID 03 ND 03 Y</t>
  </si>
  <si>
    <t xml:space="preserve">4002936483 GID 05 P1 05 </t>
  </si>
  <si>
    <t>4002936093 GID 03 ND 03 Y</t>
  </si>
  <si>
    <t xml:space="preserve">4002936812 GID 06 P2 07 </t>
  </si>
  <si>
    <t xml:space="preserve">4002936028 GID 03 P2 04 </t>
  </si>
  <si>
    <t>4002936402 GID 05 ND 05 Y</t>
  </si>
  <si>
    <t xml:space="preserve">4002936984 GID 07 ND 07 </t>
  </si>
  <si>
    <t xml:space="preserve">4002936482 GID 05 P1 05 </t>
  </si>
  <si>
    <t>4002935878 GID 03 ND 03 Y</t>
  </si>
  <si>
    <t xml:space="preserve">4002936963 GID 07 P2 08 </t>
  </si>
  <si>
    <t xml:space="preserve">4002936404 GID 05 ND 05 </t>
  </si>
  <si>
    <t>4002937246 GID 08 P2 09 Y</t>
  </si>
  <si>
    <t xml:space="preserve">4002936741 GID 06 P1 07 </t>
  </si>
  <si>
    <t>4002936099 GID 03 ND 03 Y</t>
  </si>
  <si>
    <t xml:space="preserve">4002937020 GID 07 ND 07 </t>
  </si>
  <si>
    <t>4002936321 GID 04 P2 02 Y</t>
  </si>
  <si>
    <t xml:space="preserve">4002936105 GID 03 ND 03 </t>
  </si>
  <si>
    <t xml:space="preserve">4002937247 GID 08 P2 09 </t>
  </si>
  <si>
    <t xml:space="preserve">4002936789 GID 06 ND 06 </t>
  </si>
  <si>
    <t xml:space="preserve">4002936843 GID 07 ND 05 </t>
  </si>
  <si>
    <t>4002936647 GID 05 ND 05 Y</t>
  </si>
  <si>
    <t xml:space="preserve">4002936044 GID 03 P1 03 </t>
  </si>
  <si>
    <t xml:space="preserve">4002936866 GID 07 ND 07 </t>
  </si>
  <si>
    <t>4002936548 GID 05 ND 09 Y</t>
  </si>
  <si>
    <t xml:space="preserve">4002936695 GID 06 P2 07 </t>
  </si>
  <si>
    <t xml:space="preserve">4002936021 GID 03 P1 03 </t>
  </si>
  <si>
    <t>4002936794 GID 06 ND 06 Y</t>
  </si>
  <si>
    <t xml:space="preserve">4002935806 GID 03 P2 04 </t>
  </si>
  <si>
    <t xml:space="preserve">4002936985 GID 07 P1 07 </t>
  </si>
  <si>
    <t xml:space="preserve">4002936650 GID 05 ND 05 </t>
  </si>
  <si>
    <t>4002936830 GID 06 ND 05 Y</t>
  </si>
  <si>
    <t xml:space="preserve">4002936086 GID 03 P2 04 </t>
  </si>
  <si>
    <t>4002937167 GID 08 ND 08 Y</t>
  </si>
  <si>
    <t xml:space="preserve">4002936481 GID 05 P1 05 </t>
  </si>
  <si>
    <t xml:space="preserve">4002935928 GID 03 P1 03 </t>
  </si>
  <si>
    <t xml:space="preserve">4002937170 GID 08 P2 09 </t>
  </si>
  <si>
    <t xml:space="preserve">4002936740 GID 06 P1 07 </t>
  </si>
  <si>
    <t xml:space="preserve">4002936031 GID 03 P1 03 </t>
  </si>
  <si>
    <t xml:space="preserve">4002936964 GID 07 P2 08 </t>
  </si>
  <si>
    <t xml:space="preserve">4002936346 GID 04 P2 05 </t>
  </si>
  <si>
    <t xml:space="preserve">4002936035 GID 03 P1 03 </t>
  </si>
  <si>
    <t xml:space="preserve">4002936997 GID 07 P1 07 </t>
  </si>
  <si>
    <t xml:space="preserve">4002936039 GID 03 P2 04 </t>
  </si>
  <si>
    <t xml:space="preserve">4002936836 GID 07 ND 05 </t>
  </si>
  <si>
    <t>4002936605 GID 05 ND 05 Y</t>
  </si>
  <si>
    <t xml:space="preserve">4002936500 GID 05 P3 07 </t>
  </si>
  <si>
    <t>4002936739 GID 06 P3 08 Y</t>
  </si>
  <si>
    <t xml:space="preserve">4002936809 GID 06 P3 09 </t>
  </si>
  <si>
    <t xml:space="preserve">4002935822 GID 03 P3 05 </t>
  </si>
  <si>
    <t xml:space="preserve">4002936406 GID 05 P3 07 </t>
  </si>
  <si>
    <t xml:space="preserve">4002936793 GID 06 P3 08 </t>
  </si>
  <si>
    <t xml:space="preserve">4002936807 GID 06 P3 09 </t>
  </si>
  <si>
    <t xml:space="preserve">4002936501 GID 05 P3 07 </t>
  </si>
  <si>
    <t xml:space="preserve">4002936828 GID 07 P3 08 </t>
  </si>
  <si>
    <t xml:space="preserve">4002935821 GID 03 P3 05 </t>
  </si>
  <si>
    <t xml:space="preserve">4002935923 GID 03 P3 05 </t>
  </si>
  <si>
    <t xml:space="preserve">4002936757 GID 06 P3 09 </t>
  </si>
  <si>
    <t>4002936827 GID 07 P3 09 Y</t>
  </si>
  <si>
    <t xml:space="preserve">4002936137 GID 04 P3 05 </t>
  </si>
  <si>
    <t xml:space="preserve">4002936320 GID 04 P2 05 </t>
  </si>
  <si>
    <t>4002936418 GID 07 P3 10 Y</t>
  </si>
  <si>
    <t xml:space="preserve">4002937017 GID 07 P3 11 </t>
  </si>
  <si>
    <t xml:space="preserve">4002935606 GID 03 P3 08 </t>
  </si>
  <si>
    <t>4002936178 GID 04 P3 08 Y</t>
  </si>
  <si>
    <t xml:space="preserve">4002936808 GID 06 P3 09 </t>
  </si>
  <si>
    <t xml:space="preserve">4002936758 GID 06 P3 08 </t>
  </si>
  <si>
    <t>gnti</t>
  </si>
  <si>
    <t>TIP TOP DEPOK</t>
  </si>
  <si>
    <t>GID 10/jam 06:00</t>
  </si>
  <si>
    <t>JL.TOLE ISKANDAR RT06/01</t>
  </si>
  <si>
    <t>PT FAJAR MITRA INDAH</t>
  </si>
  <si>
    <t>GID 10/Multidrop</t>
  </si>
  <si>
    <t>KP CIKEDOKAN, DESA SUKADAU</t>
  </si>
  <si>
    <t>PT LOTTE SHOPPING INDONESIA CIBITUN</t>
  </si>
  <si>
    <t>KAWASAN BEKASI FAJAR BLOK A CIBITUNG</t>
  </si>
  <si>
    <t>CIRCLE K JAKARTA DC 01</t>
  </si>
  <si>
    <t>JL PAHLAWAN KOMARUDIN KM 23 RT03 RW03</t>
  </si>
  <si>
    <t>NAGA PEKAYON</t>
  </si>
  <si>
    <t>JL.RAYA PEKAYON NO.28</t>
  </si>
  <si>
    <t>B 9413 AI eta 09-06 at11am WDC</t>
  </si>
  <si>
    <t>13.91</t>
  </si>
  <si>
    <t>LOTTE WHOLESALE SERANG</t>
  </si>
  <si>
    <t>2.56</t>
  </si>
  <si>
    <t>1.43</t>
  </si>
  <si>
    <t>JL. MAYOR SYAFEI, KPG KEPANGDEAN</t>
  </si>
  <si>
    <t>0.28</t>
  </si>
  <si>
    <t>36.35</t>
  </si>
  <si>
    <t>15.67</t>
  </si>
  <si>
    <t>41.25</t>
  </si>
  <si>
    <t>13.88</t>
  </si>
  <si>
    <t>2.09</t>
  </si>
  <si>
    <t>RAMAYANA PASAR MINGGU(R11)</t>
  </si>
  <si>
    <t>0.64</t>
  </si>
  <si>
    <t>JL.RAGUNAN RAYA NO.11</t>
  </si>
  <si>
    <t>RAMAYANA CIBADAK (R 105)</t>
  </si>
  <si>
    <t>0.4</t>
  </si>
  <si>
    <t>0.17</t>
  </si>
  <si>
    <t>JL. SILIWANGI / KAMP.SEKARWANGI</t>
  </si>
  <si>
    <t>PT GARUDA TIMUR PACIFIC SUKABUMI</t>
  </si>
  <si>
    <t>3.02</t>
  </si>
  <si>
    <t>JL PABUARAN NO 168 RT05 04</t>
  </si>
  <si>
    <t>0.73</t>
  </si>
  <si>
    <t>0.53</t>
  </si>
  <si>
    <t>RAMAYANA PALMERAH(R10)</t>
  </si>
  <si>
    <t>2.7</t>
  </si>
  <si>
    <t>PASAR PALMERAH</t>
  </si>
  <si>
    <t>LOTTE SHOPPING INDONESIA BOGOR</t>
  </si>
  <si>
    <t>3.61</t>
  </si>
  <si>
    <t>1.69</t>
  </si>
  <si>
    <t>JL. KH SHOLEH ISKANDAR</t>
  </si>
  <si>
    <t>RAMAYANA BOGOR (S 114)</t>
  </si>
  <si>
    <t>0.32</t>
  </si>
  <si>
    <t>0.14</t>
  </si>
  <si>
    <t>JL. BOGOR BARU</t>
  </si>
  <si>
    <t>40.5</t>
  </si>
  <si>
    <t>11.87</t>
  </si>
  <si>
    <t>GI 10</t>
  </si>
  <si>
    <t>2.82</t>
  </si>
  <si>
    <t>1.31</t>
  </si>
  <si>
    <t>GI 10/MultiDrop</t>
  </si>
  <si>
    <t>1.89</t>
  </si>
  <si>
    <t>0.8</t>
  </si>
  <si>
    <t>3.89</t>
  </si>
  <si>
    <t>1.34</t>
  </si>
  <si>
    <t>RAMAYANA KODIM(R31)</t>
  </si>
  <si>
    <t>0.09</t>
  </si>
  <si>
    <t>0.05</t>
  </si>
  <si>
    <t>KODIM JL.DAAN MOGOT</t>
  </si>
  <si>
    <t>Waiting Confirm</t>
  </si>
  <si>
    <t>2.36</t>
  </si>
  <si>
    <t>RAMAYANA TANJUNG PRIOK(R29)</t>
  </si>
  <si>
    <t>0.54</t>
  </si>
  <si>
    <t>JL.KRAMAT JAYA TUGU</t>
  </si>
  <si>
    <t>R47 CIBUBUR II</t>
  </si>
  <si>
    <t>2.39</t>
  </si>
  <si>
    <t>JL.LAPANGAN TEMBAK CIBUBUR</t>
  </si>
  <si>
    <t>RAMAYANA CILEUNGSI (R 68)</t>
  </si>
  <si>
    <t>0.2</t>
  </si>
  <si>
    <t>0.08</t>
  </si>
  <si>
    <t>JL.KAMPUNG RAWA BELUT</t>
  </si>
  <si>
    <t>B 9070 KEU eta 09-06 at5pm WDC</t>
  </si>
  <si>
    <t>Dialihkan</t>
  </si>
  <si>
    <t>B 9048 CL 10-06 at1am WDC</t>
  </si>
  <si>
    <t>ading</t>
  </si>
  <si>
    <t>rohim</t>
  </si>
  <si>
    <t>No Pol</t>
  </si>
  <si>
    <t>Driver</t>
  </si>
  <si>
    <t>No HP</t>
  </si>
  <si>
    <t>Gate In</t>
  </si>
  <si>
    <t>Gate Out</t>
  </si>
  <si>
    <t>VAN</t>
  </si>
  <si>
    <t>.</t>
  </si>
  <si>
    <t>-</t>
  </si>
  <si>
    <t>M RIZKI</t>
  </si>
  <si>
    <t>CV.MEGA ANTARAN PRIMA</t>
  </si>
  <si>
    <t>DASAN BUDIYANSAH</t>
  </si>
  <si>
    <t>TION DANIL TIRUKAN</t>
  </si>
  <si>
    <t>MEGA ANTARAN PRIMA</t>
  </si>
  <si>
    <t>ROHIM</t>
  </si>
  <si>
    <t>JUMBO</t>
  </si>
  <si>
    <t>CV. Mega Fortuna</t>
  </si>
  <si>
    <t>DEDISWARDI</t>
  </si>
  <si>
    <t>WASKITO</t>
  </si>
  <si>
    <t>QUICK CARGO</t>
  </si>
  <si>
    <t>DODI IRAWAN</t>
  </si>
  <si>
    <t>KABUT HALIM</t>
  </si>
  <si>
    <t>MUHAMMAD SAHURI</t>
  </si>
  <si>
    <t>MEGA</t>
  </si>
  <si>
    <t>VIJAY ABDUL ROHMAN AL-KAHFI</t>
  </si>
  <si>
    <t>BENNY TIRUKAN</t>
  </si>
  <si>
    <t>GLOBAL SINERGI ABADI</t>
  </si>
  <si>
    <t>WAHIDAYAT</t>
  </si>
  <si>
    <t>ADING SUKARDI</t>
  </si>
  <si>
    <t>SURYADI NUR</t>
  </si>
  <si>
    <t>MHD YUNUS RUMAGIT</t>
  </si>
  <si>
    <t>MASADON</t>
  </si>
  <si>
    <t>CV.GADING GLOBAL</t>
  </si>
  <si>
    <t>NISAN SUSILO</t>
  </si>
  <si>
    <t>MA ARIP BIN MADSARI</t>
  </si>
  <si>
    <t>H DALA SUPRIATNA</t>
  </si>
  <si>
    <t>JEPRI ADI TANJUNG</t>
  </si>
  <si>
    <t>DADAN SONIK</t>
  </si>
  <si>
    <t xml:space="preserve">4002937403 GID 09 P1 08 </t>
  </si>
  <si>
    <t xml:space="preserve">4002937421 GID 09 P1 09 </t>
  </si>
  <si>
    <t xml:space="preserve">4002937503 GID 09 P2 10 </t>
  </si>
  <si>
    <t>4002937498 GID 09 ND 09 Y</t>
  </si>
  <si>
    <t xml:space="preserve">4002937510 GID 09 P1 09 </t>
  </si>
  <si>
    <t xml:space="preserve">4002937522 GID 09 P1 09 </t>
  </si>
  <si>
    <t xml:space="preserve">4002937523 GID 09 P1 09 </t>
  </si>
  <si>
    <t>4002937495 GID 09 ND 10 Y</t>
  </si>
  <si>
    <t xml:space="preserve">4002937533 GID 09 ND 09 </t>
  </si>
  <si>
    <t xml:space="preserve">4002937416 GID 09 P1 09 </t>
  </si>
  <si>
    <t xml:space="preserve">4002937293 GID 09 P1 09 </t>
  </si>
  <si>
    <t xml:space="preserve">4002937282 GID 09 ND 09 </t>
  </si>
  <si>
    <t xml:space="preserve">4002937415 GID 09 P1 11 </t>
  </si>
  <si>
    <t xml:space="preserve">4002937292 GID 09 P1 09 </t>
  </si>
  <si>
    <t>4002937279 GID 09 ND 09 Y</t>
  </si>
  <si>
    <t xml:space="preserve">4002937568 GID 09 P1 10 </t>
  </si>
  <si>
    <t>4002937494 GID 09 ND 10 Y</t>
  </si>
  <si>
    <t xml:space="preserve">4002937294 GID 09 ND 09 </t>
  </si>
  <si>
    <t xml:space="preserve">4002937369 GID 09 ND 09 </t>
  </si>
  <si>
    <t xml:space="preserve">4002937572 GID 09 P1 10 </t>
  </si>
  <si>
    <t xml:space="preserve">4002937290 GID 09 ND 09 </t>
  </si>
  <si>
    <t xml:space="preserve">4002937534 GID 09 ND 09 </t>
  </si>
  <si>
    <t>4002937311 GID 09 P2 10 Y</t>
  </si>
  <si>
    <t>4002937270 GID 09 ND 09 Y</t>
  </si>
  <si>
    <t>4002937318 GID 09 ND 09 Y</t>
  </si>
  <si>
    <t>4002937530 GID 09 ND 09 Y</t>
  </si>
  <si>
    <t>4002937531 GID 09 ND 09 Y</t>
  </si>
  <si>
    <t>4002937264 GID 09 ND 09 Y</t>
  </si>
  <si>
    <t xml:space="preserve">4002937504 GID 09 P2 10 </t>
  </si>
  <si>
    <t>JL RAYA BOGOR KM 46 6</t>
  </si>
  <si>
    <t>B 9526 TCJ</t>
  </si>
  <si>
    <t>PT GARUDA TIMUR PACIFIC BEKASI</t>
  </si>
  <si>
    <t>GI 11</t>
  </si>
  <si>
    <t>JL I GUSTI NGURAH RAI</t>
  </si>
  <si>
    <t>GI 11/MultiDrop</t>
  </si>
  <si>
    <t>PT LOTTE SHOPPING INDONESIA CIPUTAT</t>
  </si>
  <si>
    <t>JL.IR H JUANDA NO.1</t>
  </si>
  <si>
    <t>GID 11/Multidrop</t>
  </si>
  <si>
    <t>LOTTE WHOLESALE JATAKE</t>
  </si>
  <si>
    <t>JL.GATOT SUBTORO (SEBERANG YONIF 203)</t>
  </si>
  <si>
    <t>JL. RAYA SERANG KM 19.5 DESA SUKANAGARA</t>
  </si>
  <si>
    <t>GID 11/split2</t>
  </si>
  <si>
    <t>Marketplace is not available</t>
  </si>
  <si>
    <t>TDS-TRI-20210610065403327279</t>
  </si>
  <si>
    <t>TDS-TRI-20210610065404246243</t>
  </si>
  <si>
    <t>TDS-TRI-20210610065406708431</t>
  </si>
  <si>
    <t>TDS-TRI-20210609111552044477</t>
  </si>
  <si>
    <t>62 896-8506-0253</t>
  </si>
  <si>
    <t>62 877-7523-9722</t>
  </si>
  <si>
    <t>TDS-TRI-20210610102000130865</t>
  </si>
  <si>
    <t>TDS-TRI-20210610102015429598</t>
  </si>
  <si>
    <t>TDS-TRI-20210610102016952929</t>
  </si>
  <si>
    <t>TDS-TRI-20210610102018183761</t>
  </si>
  <si>
    <t>TDS-TRI-20210610102019384211</t>
  </si>
  <si>
    <t>TDS-TRI-20210610102030172643</t>
  </si>
  <si>
    <t>TDS-TRI-20210610102001234135</t>
  </si>
  <si>
    <t>TDS-TRI-20210610102003329683</t>
  </si>
  <si>
    <t>TDS-TRI-20210610102004600811</t>
  </si>
  <si>
    <t>TDS-TRI-20210610102040807227</t>
  </si>
  <si>
    <t>TDS-TRI-20210610102005569479</t>
  </si>
  <si>
    <t>TDS-TRI-20210610102006530047</t>
  </si>
  <si>
    <t>TDS-TRI-20210610102007470744</t>
  </si>
  <si>
    <t>TDS-TRI-20210610102008373939</t>
  </si>
  <si>
    <t>TDS-TRI-20210610102009289873</t>
  </si>
  <si>
    <t>TDS-TRI-20210610102010226541</t>
  </si>
  <si>
    <t>TDS-TRI-20210610102011646891</t>
  </si>
  <si>
    <t>TDS-TRI-20210610102012546045</t>
  </si>
  <si>
    <t>TDS-TRI-20210610102013486773</t>
  </si>
  <si>
    <t>TDS-TRI-20210610102014255279</t>
  </si>
  <si>
    <t>LOTTEMART HYPER FATMAWATI</t>
  </si>
  <si>
    <t>JL. RS FATMAWATI NO.15, BLOK B7/01-06</t>
  </si>
  <si>
    <t>TDS-TRI-091133</t>
  </si>
  <si>
    <t>Process Blast</t>
  </si>
  <si>
    <t>Ono</t>
  </si>
  <si>
    <t>62 838-7259-8582</t>
  </si>
  <si>
    <t>B 9547 FXT - ETA 10-06 at10pm WDC</t>
  </si>
  <si>
    <t>BE 9262 YU - ETA 05:30 11-06-2021 WDC</t>
  </si>
  <si>
    <t>BE9679YU - ETA : 05.30 11/06/2021 WDC</t>
  </si>
  <si>
    <t>TOKMA KOSAMBI</t>
  </si>
  <si>
    <t>JL KOSAMBI TELAGASARI</t>
  </si>
  <si>
    <t>JL. ANCOL 8 NO. 2, ANCOL BARAT</t>
  </si>
  <si>
    <t>RAMAYANA CIKARANG (R-74)</t>
  </si>
  <si>
    <t>GID 12/Multidrop</t>
  </si>
  <si>
    <t>GEDUNG SENTRA GROSIR CIKARANG</t>
  </si>
  <si>
    <t>JL.JABABEKA RAYA BLOK A NO6-15 RT4/6</t>
  </si>
  <si>
    <t>T 9125 DF - ETA 2pm WDC</t>
  </si>
  <si>
    <t>T 9078 DD - ETA 2pm WDC</t>
  </si>
  <si>
    <t>JL.PETA SELATAN BLOK A NO.1 KALIDE</t>
  </si>
  <si>
    <t>GID 12/split2</t>
  </si>
  <si>
    <t>RAMAYANA PRATAMA BEKASI(R21)</t>
  </si>
  <si>
    <t>JL.IR.H.JUANDA (SAMPING BRI)</t>
  </si>
  <si>
    <t>TRANSMART RESINDA MALL KARAWANG</t>
  </si>
  <si>
    <t>JL RESINDA RAYA</t>
  </si>
  <si>
    <t>INDOGROSIR KARAWANG II</t>
  </si>
  <si>
    <t>JL KEPUH NO 22 NAGASARI</t>
  </si>
  <si>
    <t>JL.RAYA SOLO KM.8 NO.23</t>
  </si>
  <si>
    <t>LOTTEMART HYPER KELAPA GADING</t>
  </si>
  <si>
    <t>JL. RAYA BOULEVARD BARAT,</t>
  </si>
  <si>
    <t>PT SARANA ABADI MAKMUR BERSAMA JAKA</t>
  </si>
  <si>
    <t>KAWASAN INDUSTRI PULOGADUNG JIEP</t>
  </si>
  <si>
    <t>CARREFOUR MANGGA DUA SQUARE</t>
  </si>
  <si>
    <t>MANGGA DUA SQUARE JL. GUNUNG SAHARI RAYA</t>
  </si>
  <si>
    <t>HARI HARI GUDANG PLUIT</t>
  </si>
  <si>
    <t>JL.PLUIT KARANG KARYA II BLOK A KAV-16</t>
  </si>
  <si>
    <t>CARREFOUR DUTA MERLIN</t>
  </si>
  <si>
    <t>GID 12/split2A</t>
  </si>
  <si>
    <t>JL. GAJAH MADA 3&amp;5 DUTA MERLIN HAR</t>
  </si>
  <si>
    <t>GID 12/split2B</t>
  </si>
  <si>
    <t>Kirim Sabtu</t>
  </si>
  <si>
    <t>Kirim Sabtu/Drop</t>
  </si>
  <si>
    <t>NAGA SWALAYAN TB SIMATUPANG</t>
  </si>
  <si>
    <t>JL TB SIMATUPANG BLOK U</t>
  </si>
  <si>
    <t>NAGA TAMBUN</t>
  </si>
  <si>
    <t>TAMBUN TAMBUN</t>
  </si>
  <si>
    <t>Split5A/GID 12/BOF</t>
  </si>
  <si>
    <t>Split5B/GID 12/BOF</t>
  </si>
  <si>
    <t>Split5C/GID 12/BOF</t>
  </si>
  <si>
    <t>GID12</t>
  </si>
  <si>
    <t>GID11</t>
  </si>
  <si>
    <t>TDS-TRI-20210611070621021904</t>
  </si>
  <si>
    <t>TDS-TRI-20210611070622059531</t>
  </si>
  <si>
    <t>TDS-TRI-20210611070622946849</t>
  </si>
  <si>
    <t>TDS-TRI-20210611070624463799</t>
  </si>
  <si>
    <t>TDS-TRI-20210611070625651987</t>
  </si>
  <si>
    <t>TDS-TRI-20210611093051906305</t>
  </si>
  <si>
    <t>TDS-TRI-20210611093054013836</t>
  </si>
  <si>
    <t>TDS-TRI-20210611093127876347</t>
  </si>
  <si>
    <t>TDS-TRI-20210611093055871398</t>
  </si>
  <si>
    <t>TDS-TRI-20210611093057005682</t>
  </si>
  <si>
    <t>TDS-TRI-20210611093057991765</t>
  </si>
  <si>
    <t>TDS-TRI-20210611093059306799</t>
  </si>
  <si>
    <t>TDS-TRI-20210611093129682950</t>
  </si>
  <si>
    <t>TDS-TRI-20210611093100546904</t>
  </si>
  <si>
    <t>TDS-TRI-20210611093101667796</t>
  </si>
  <si>
    <t>TDS-TRI-20210611093102846281</t>
  </si>
  <si>
    <t>TDS-TRI-20210611093104006437</t>
  </si>
  <si>
    <t>TDS-TRI-20210611093130937291</t>
  </si>
  <si>
    <t>TDS-TRI-20210611093132021455</t>
  </si>
  <si>
    <t>TDS-TRI-20210611093105568980</t>
  </si>
  <si>
    <t>TDS-TRI-20210611093132952745</t>
  </si>
  <si>
    <t>TDS-TRI-20210611093106958989</t>
  </si>
  <si>
    <t>TDS-TRI-20210611093108365293</t>
  </si>
  <si>
    <t>TDS-TRI-20210611093109052491</t>
  </si>
  <si>
    <t>TDS-TRI-20210611093110080358</t>
  </si>
  <si>
    <t>TDS-TRI-20210611093110845502</t>
  </si>
  <si>
    <t>TDS-TRI-20210611093111673962</t>
  </si>
  <si>
    <t>TDS-TRI-20210611093133895934</t>
  </si>
  <si>
    <t>TDS-TRI-20210611093134815704</t>
  </si>
  <si>
    <t>TDS-TRI-20210611093112392328</t>
  </si>
  <si>
    <t>TDS-TRI-20210611093113729085</t>
  </si>
  <si>
    <t>TDS-TRI-20210611093135726312</t>
  </si>
  <si>
    <t>TDS-TRI-20210611093114787039</t>
  </si>
  <si>
    <t>TDS-TRI-20210611093115741751</t>
  </si>
  <si>
    <t>TDS-TRI-20210611093116552120</t>
  </si>
  <si>
    <t>TDS-TRI-20210611093117286603</t>
  </si>
  <si>
    <t>TDS-TRI-20210611093118692989</t>
  </si>
  <si>
    <t>TDS-TRI-20210611093119405641</t>
  </si>
  <si>
    <t>TDS-TRI-20210611093120034935</t>
  </si>
  <si>
    <t>TDS-TRI-20210611093120670178</t>
  </si>
  <si>
    <t>TDS-TRI-20210611093121448493</t>
  </si>
  <si>
    <t>TDS-TRI-20210611093122613367</t>
  </si>
  <si>
    <t>TDS-TRI-20210611093123254653</t>
  </si>
  <si>
    <t>TDS-TRI-20210611093123887615</t>
  </si>
  <si>
    <t>TDS-TRI-20210611093124886076</t>
  </si>
  <si>
    <t>TDS-TRI-20210611093125645771</t>
  </si>
  <si>
    <t>TDS-TRI-20210611093126326015</t>
  </si>
  <si>
    <t>P1 BOF</t>
  </si>
  <si>
    <t>Torus</t>
  </si>
  <si>
    <t>Rohmani</t>
  </si>
  <si>
    <t>sadi</t>
  </si>
  <si>
    <t>PT CAHAYA GARUDA ABADI  SEMARANG</t>
  </si>
  <si>
    <t>JL WALISONGO NO43 TUGUREJO TUGU KOTA / 50185 SEMARANG</t>
  </si>
  <si>
    <t>CARREFOUR SEMARANG SRONDOL</t>
  </si>
  <si>
    <t>GID 12/split2/Drop</t>
  </si>
  <si>
    <t>KOMPLEK PABRIK RAJA BESI JL.SETIABUDI</t>
  </si>
  <si>
    <t>TRANSMART MAJAPAHIT SEMARANG</t>
  </si>
  <si>
    <t>JL BRIGJEN SUDIARTO NO 761</t>
  </si>
  <si>
    <t>GI 12/MultiDrop</t>
  </si>
  <si>
    <t>SP3/GID 12</t>
  </si>
  <si>
    <t>CARREFOUR CIPUTAT</t>
  </si>
  <si>
    <t>JL.RE.MARTADINATA RT3/4</t>
  </si>
  <si>
    <t>Deni Growok</t>
  </si>
  <si>
    <t>B 9698 FEU</t>
  </si>
  <si>
    <t>B 9698 feu - ETA 21:00pm WDC</t>
  </si>
  <si>
    <t>TDS-TRI-20210611124941240137</t>
  </si>
  <si>
    <t>TDS-TRI-20210611124942947078</t>
  </si>
  <si>
    <t>TDS-TRI-20210611124934710943</t>
  </si>
  <si>
    <t>TDS-TRI-20210611124944330863</t>
  </si>
  <si>
    <t>TDS-TRI-20210611124945655268</t>
  </si>
  <si>
    <t>TDS-TRI-20210611124947259378</t>
  </si>
  <si>
    <t>TDS-TRI-20210611124936647069</t>
  </si>
  <si>
    <t>TDS-TRI-20210611124938053544</t>
  </si>
  <si>
    <t>TDS-TRI-20210611124938870273</t>
  </si>
  <si>
    <t>TDS-TRI-20210611124939846915</t>
  </si>
  <si>
    <t>TDS-TRI-20210611124948620700</t>
  </si>
  <si>
    <t>TDS-TRI-20210611124949802057</t>
  </si>
  <si>
    <t>T 9820 DD - ETA 01.00 12/06/2021 WDC</t>
  </si>
  <si>
    <t>B 9413 AI - ETA 02.00 12/06/2021 WDC</t>
  </si>
  <si>
    <t>B 9707 XU - ETA 02.00 12/06/2021 WDC</t>
  </si>
  <si>
    <t>B 9616 EJ - ETA 00.00 12/06/2021 WDC</t>
  </si>
  <si>
    <t>B 9926 TS - ETA 01.00 12/06/2021 WDC</t>
  </si>
  <si>
    <t>B 9059 TEV - ETA 03.00 12/06/2021 WIB WDC</t>
  </si>
  <si>
    <t>T 9147 DF - ETA 01.00 12/06/2021 WDC</t>
  </si>
  <si>
    <r>
      <t>TUGU WH </t>
    </r>
    <r>
      <rPr>
        <sz val="9"/>
        <color rgb="FF1155CC"/>
        <rFont val="Calibri"/>
        <family val="2"/>
        <scheme val="minor"/>
      </rPr>
      <t>JL</t>
    </r>
    <r>
      <rPr>
        <sz val="9"/>
        <color rgb="FF000000"/>
        <rFont val="Calibri"/>
        <family val="2"/>
        <scheme val="minor"/>
      </rPr>
      <t>  </t>
    </r>
    <r>
      <rPr>
        <sz val="9"/>
        <color rgb="FF1155CC"/>
        <rFont val="Calibri"/>
        <family val="2"/>
        <scheme val="minor"/>
      </rPr>
      <t>PULAU TIRANG TAPAK NO 100</t>
    </r>
  </si>
  <si>
    <t>Reg in</t>
  </si>
  <si>
    <t>085891086801</t>
  </si>
  <si>
    <t>089654622368</t>
  </si>
  <si>
    <t>B 9155 PEU eta 12-09 at9am</t>
  </si>
  <si>
    <t>B 9972 GU eta 12-06 at 9am WDC</t>
  </si>
  <si>
    <t>B 9573 TEU eta 12-09 at9am WDC</t>
  </si>
  <si>
    <t>B 9596 TEU eta 12-06 at9am WDC</t>
  </si>
  <si>
    <t xml:space="preserve">4002938353 GID12 P3 14 </t>
  </si>
  <si>
    <t>GID 13/Multidrop</t>
  </si>
  <si>
    <t>RAMAYANA SADANG PURWAKARTA</t>
  </si>
  <si>
    <t>JL.VETERAN DS CIWANGI KEC.BUNGURSARI</t>
  </si>
  <si>
    <t>CARREFOUR MAGELANG NEW ARMADA</t>
  </si>
  <si>
    <t>30.88</t>
  </si>
  <si>
    <t>JL. MAYJEN BAMBANG SOEGENG</t>
  </si>
  <si>
    <t>JL.JEND.A.YANI NO.806</t>
  </si>
  <si>
    <t>GID 13/Sp2</t>
  </si>
  <si>
    <t>BORMA SOREANG</t>
  </si>
  <si>
    <t>JL. RAYA SOREANG NO 116</t>
  </si>
  <si>
    <t>085703144177</t>
  </si>
  <si>
    <t>GI 13</t>
  </si>
  <si>
    <t>GI 13/MultiDrop</t>
  </si>
  <si>
    <t>GID 13/sp2</t>
  </si>
  <si>
    <t>TRANSMART CIMAHI</t>
  </si>
  <si>
    <t>GID 13/Sp2ADrop</t>
  </si>
  <si>
    <t>JL. RAYA BARAT NO. 729</t>
  </si>
  <si>
    <t>RAMAYANA CIMAHI (RB-12)</t>
  </si>
  <si>
    <t>CIMAHI</t>
  </si>
  <si>
    <t>GID 13/Sp2A</t>
  </si>
  <si>
    <t>LOTTEMART HYPER FESTIVAL CITY MALL</t>
  </si>
  <si>
    <t>GID 13/Sp2B/Drop</t>
  </si>
  <si>
    <t>LANTAI LOWER GROUND, JL PETA NO. 241</t>
  </si>
  <si>
    <t>TRANSMART BUAH BATU BANDUNG</t>
  </si>
  <si>
    <t>BUAH BATU SQUARE JL BOJONG SOANG NO 269</t>
  </si>
  <si>
    <t>TDS-TRI-20210612084038227830</t>
  </si>
  <si>
    <t>TDS-TRI-20210612084040042802</t>
  </si>
  <si>
    <t>TDS-TRI-20210612084045417523</t>
  </si>
  <si>
    <t>TDS-TRI-20210612084041380016</t>
  </si>
  <si>
    <t>TDS-TRI-20210612084042386090</t>
  </si>
  <si>
    <t>TDS-TRI-20210612084047714455</t>
  </si>
  <si>
    <t>TDS-TRI-20210612084049533506</t>
  </si>
  <si>
    <t>TDS-TRI-20210612084050940747</t>
  </si>
  <si>
    <t>TDS-TRI-20210612084043944993</t>
  </si>
  <si>
    <t>TDS-TRI-20210612084052183428</t>
  </si>
  <si>
    <t>TDS-TRI-20210612084053355457</t>
  </si>
  <si>
    <t>kontrak habis</t>
  </si>
  <si>
    <t>di alihkan</t>
  </si>
  <si>
    <t>6/13/2021 1:16</t>
  </si>
  <si>
    <t>GI 14</t>
  </si>
  <si>
    <t>GI 14/sp5</t>
  </si>
  <si>
    <t>6/13/2021 12:09</t>
  </si>
  <si>
    <t>GI 14/MultiDrop</t>
  </si>
  <si>
    <t>CARREFOUR CASABLANCA</t>
  </si>
  <si>
    <t>JL. CASABLANCA KAV.88</t>
  </si>
  <si>
    <t>AEON JGC</t>
  </si>
  <si>
    <t>JALAN BOULEVARD JAKARTA GARDEN CITY</t>
  </si>
  <si>
    <t>CARREFOUR CEMPAKA PUTIH</t>
  </si>
  <si>
    <t>JL. JEND. A. YANI NO. 83 CEMPAKA PUTIH</t>
  </si>
  <si>
    <t>BORWITA CITRA PRIMA KARAWANG</t>
  </si>
  <si>
    <t>JL KENARI I SUKAMAHI</t>
  </si>
  <si>
    <t>AEON BSD CITY</t>
  </si>
  <si>
    <t>SERPONG</t>
  </si>
  <si>
    <t>Jl BSD Raya Utama Sampora Cisauk</t>
  </si>
  <si>
    <t>YOGYA INDRAMAYU</t>
  </si>
  <si>
    <t>JL. JENDERAL SUDIRMAN NO. 48 INDRAMAYU</t>
  </si>
  <si>
    <t>RAMAYANA CIANJUR (R-46)</t>
  </si>
  <si>
    <t>CARREFOUR LEBAK BULUS</t>
  </si>
  <si>
    <t>JL. LEBAK BULUS RAYA NO. 8</t>
  </si>
  <si>
    <t>INDOGROSIR KEMAYORAN</t>
  </si>
  <si>
    <t>JL. TERUSAN ANGKASA B2 KAV-1, KEMAYORAN</t>
  </si>
  <si>
    <t>PT ANUGERAH TUNGGAL SEJAHTERA</t>
  </si>
  <si>
    <t>JL BENUA INDAH RT001 RW005</t>
  </si>
  <si>
    <t>TOKMA SUKASEURI</t>
  </si>
  <si>
    <t>JL IR H JUANDA RT 04 RW 02</t>
  </si>
  <si>
    <t>TOKMA SELANG NANGKA CIBITUNG</t>
  </si>
  <si>
    <t>JALAN KP SELANG NANGKA KP SELANG CAU</t>
  </si>
  <si>
    <t>ANGGI KURNIAWAN SEMBIRING</t>
  </si>
  <si>
    <t>081210884940</t>
  </si>
  <si>
    <t>085778603335</t>
  </si>
  <si>
    <t>0838379225044</t>
  </si>
  <si>
    <t>085716761692</t>
  </si>
  <si>
    <t>087773017667</t>
  </si>
  <si>
    <t>085719440929</t>
  </si>
  <si>
    <t>082311515355</t>
  </si>
  <si>
    <t>081519687631</t>
  </si>
  <si>
    <t>085314419461</t>
  </si>
  <si>
    <t>085723961471</t>
  </si>
  <si>
    <t>TDS-TRI-20210613063434663207</t>
  </si>
  <si>
    <t>TDS-TRI-20210613063436733059</t>
  </si>
  <si>
    <t>TDS-TRI-20210613063438043944</t>
  </si>
  <si>
    <t>TDS-TRI-20210613063438966501</t>
  </si>
  <si>
    <t>TDS-TRI-20210613063439752919</t>
  </si>
  <si>
    <t>TDS-TRI-20210613063440633032</t>
  </si>
  <si>
    <t>TDS-TRI-20210613063441473108</t>
  </si>
  <si>
    <t>TDS-TRI-20210613063442274368</t>
  </si>
  <si>
    <t>TDS-TRI-20210613063446376923</t>
  </si>
  <si>
    <t>TDS-TRI-20210613063447539049</t>
  </si>
  <si>
    <t>TDS-TRI-20210613063448575562</t>
  </si>
  <si>
    <t>TDS-TRI-20210613063449610782</t>
  </si>
  <si>
    <t>TDS-TRI-20210613063451102471</t>
  </si>
  <si>
    <t>TDS-TRI-20210613063452352140</t>
  </si>
  <si>
    <t>TDS-TRI-20210613063453374338</t>
  </si>
  <si>
    <t>TDS-TRI-20210613063442990748</t>
  </si>
  <si>
    <t>TDS-TRI-20210613063454562981</t>
  </si>
  <si>
    <t>TDS-TRI-20210613063443768198</t>
  </si>
  <si>
    <t>TDS-TRI-20210613063455588028</t>
  </si>
  <si>
    <t>TDS-TRI-20210613063444530986</t>
  </si>
  <si>
    <t>TDS-TRI-20210613063445237165</t>
  </si>
  <si>
    <t>TDS-TRI-20210613063456600684</t>
  </si>
  <si>
    <t>GID 14/sp2</t>
  </si>
  <si>
    <t>GID 14/sp2/Drop</t>
  </si>
  <si>
    <t>REMBANG</t>
  </si>
  <si>
    <t>JL RAYA REMBANG LASEM KM 3 RT 01 RW 05</t>
  </si>
  <si>
    <t>GID 14/Multidrop</t>
  </si>
  <si>
    <t>TDS-TRI-20210613100027298649</t>
  </si>
  <si>
    <t>TDS-TRI-20210613100023804208</t>
  </si>
  <si>
    <t>TDS-TRI-20210613100025745686</t>
  </si>
  <si>
    <t>TDS-TRI-20210613100029144228</t>
  </si>
  <si>
    <t>TDS-TRI-20210613100030640069</t>
  </si>
  <si>
    <t>TDS-TRI-20210613100032279554</t>
  </si>
  <si>
    <t>B 9048 CL - ETA 14-06 at9am WDC</t>
  </si>
  <si>
    <t>B 9437 TEU - ETA 14-06 at9am WDC</t>
  </si>
  <si>
    <t>5.21</t>
  </si>
  <si>
    <t>2.95</t>
  </si>
  <si>
    <t>6/14/2021 2:03</t>
  </si>
  <si>
    <t>JL.KP JEMBATAN HITAM RT.03/010</t>
  </si>
  <si>
    <t>4.12</t>
  </si>
  <si>
    <t>1.98</t>
  </si>
  <si>
    <t>4.41</t>
  </si>
  <si>
    <t>2.1</t>
  </si>
  <si>
    <t>6/14/2021 10:18</t>
  </si>
  <si>
    <t>JL.PEMBANGUNAN RT1/2 GUNUNG SINDUR</t>
  </si>
  <si>
    <t>5.18</t>
  </si>
  <si>
    <t>2.52</t>
  </si>
  <si>
    <t>5.13</t>
  </si>
  <si>
    <t>BK 9778 TL - ETA 14-06 at1pm WDC</t>
  </si>
  <si>
    <t>Hadi mas renol</t>
  </si>
  <si>
    <t>081299351818</t>
  </si>
  <si>
    <t>6/14/2021 15:32</t>
  </si>
  <si>
    <t>GI 15/MultiDrop</t>
  </si>
  <si>
    <t>GID 15/Multidrop</t>
  </si>
  <si>
    <t>CARREFOUR ITC BSD</t>
  </si>
  <si>
    <t>ITC BUMI SERPONG DAMAI</t>
  </si>
  <si>
    <t>TRANSMART MATARAM</t>
  </si>
  <si>
    <t>LOMBOK</t>
  </si>
  <si>
    <t>GI 15/sp2</t>
  </si>
  <si>
    <t>JL SELAPARANG NO 60 MAYURA</t>
  </si>
  <si>
    <t>GI 15</t>
  </si>
  <si>
    <t>TOKMA CIWANGI</t>
  </si>
  <si>
    <t>JL RAYA CIBENING BUNGURSARI</t>
  </si>
  <si>
    <t>GI 15/sp2MultiDrop</t>
  </si>
  <si>
    <t>LOTTEMART BANDUNG ELECTRONIC CENTER</t>
  </si>
  <si>
    <t>ISTANA BANDUNG ELECTRONIC CENTER IBEC</t>
  </si>
  <si>
    <t>GID 15/Sp4</t>
  </si>
  <si>
    <t>GEDUNG NIAGA GRAHA THAMRIN LT 3</t>
  </si>
  <si>
    <t>ROHMANI</t>
  </si>
  <si>
    <t xml:space="preserve">4002938200 GID12 P1 12 </t>
  </si>
  <si>
    <t xml:space="preserve">4002938240 GID12 P1 12 </t>
  </si>
  <si>
    <t xml:space="preserve">4002938241 GID12 P1 12 </t>
  </si>
  <si>
    <t>4002938698 GID 13 P2 14 Y</t>
  </si>
  <si>
    <t xml:space="preserve">4002938514 GID12 P1 13 </t>
  </si>
  <si>
    <t xml:space="preserve">4002938508 GID12 P1 12 </t>
  </si>
  <si>
    <t xml:space="preserve">4002938455 GID12 P1 BOF 12 </t>
  </si>
  <si>
    <t xml:space="preserve">4002938519 GID12 P1 13 </t>
  </si>
  <si>
    <t xml:space="preserve">4002938097 GID 11 P1 11 </t>
  </si>
  <si>
    <t xml:space="preserve">4002938458 GID12 P1 BOF 12 </t>
  </si>
  <si>
    <t xml:space="preserve">4002938101 GID 11 P1 11 </t>
  </si>
  <si>
    <t xml:space="preserve">4002938699 GID 13 P2 14 </t>
  </si>
  <si>
    <t xml:space="preserve">4002938427 GID12 ND 14 </t>
  </si>
  <si>
    <t xml:space="preserve">4002937949 GID 11 ND 11 </t>
  </si>
  <si>
    <t xml:space="preserve">4002938933 GID 13 P2 14 </t>
  </si>
  <si>
    <t xml:space="preserve">4002938585 GID12 P1 12 </t>
  </si>
  <si>
    <t xml:space="preserve">4002938098 GID 11 P1 11 </t>
  </si>
  <si>
    <t xml:space="preserve">4002938463 GID12 P1 BOF 12 </t>
  </si>
  <si>
    <t xml:space="preserve">4002938586 GID12 P1 12 </t>
  </si>
  <si>
    <t xml:space="preserve">4002938456 GID12 P1 BOF 12 </t>
  </si>
  <si>
    <t xml:space="preserve">4002938132 GID 11 P1 11 </t>
  </si>
  <si>
    <t>4002938919 GID 13 P2 14 Y</t>
  </si>
  <si>
    <t xml:space="preserve">4002938515 GID12 P1 13 </t>
  </si>
  <si>
    <t xml:space="preserve">4002938095 GID 11 P1 11 </t>
  </si>
  <si>
    <t xml:space="preserve">4002938934 GID 13 P2 09 </t>
  </si>
  <si>
    <t xml:space="preserve">4002938520 GID12 P1 13 </t>
  </si>
  <si>
    <t xml:space="preserve">4002938099 GID 11 P1 11 </t>
  </si>
  <si>
    <t xml:space="preserve">4002937947 GID 11 P2 12 </t>
  </si>
  <si>
    <t xml:space="preserve">4002938935 GID 13 P2 14 </t>
  </si>
  <si>
    <t xml:space="preserve">4002938495 GID12 ND 12 </t>
  </si>
  <si>
    <t xml:space="preserve">4002937956 GID 11 ND 11 </t>
  </si>
  <si>
    <t xml:space="preserve">4002938079 GID 11 P2 12 </t>
  </si>
  <si>
    <t xml:space="preserve">4002938452 GID12 P1 BOF 12 </t>
  </si>
  <si>
    <t>4002938224 GID12 ND 12 Y</t>
  </si>
  <si>
    <t xml:space="preserve">4002938065 GID 11 P2 12 </t>
  </si>
  <si>
    <t xml:space="preserve">4002938328 GID12 P1 12 </t>
  </si>
  <si>
    <t>4002937932 GID 11 ND 11 Y</t>
  </si>
  <si>
    <t>4002938217 GID12 ND 12 Y</t>
  </si>
  <si>
    <t xml:space="preserve">4002938238 GID12 P1 12 </t>
  </si>
  <si>
    <t xml:space="preserve">4002938068 GID 11 P1 12 </t>
  </si>
  <si>
    <t xml:space="preserve">4002938587 GID12 P1 12 </t>
  </si>
  <si>
    <t xml:space="preserve">4002938096 GID 11 P1 11 </t>
  </si>
  <si>
    <t xml:space="preserve">4002938461 GID12 P1 BOF 12 </t>
  </si>
  <si>
    <t xml:space="preserve">4002938464 GID12 P1 BOF 12 </t>
  </si>
  <si>
    <t xml:space="preserve">4002938102 GID 11 P1 11 </t>
  </si>
  <si>
    <t xml:space="preserve">4002938771 GID 13 P2 14 </t>
  </si>
  <si>
    <t xml:space="preserve">4002938487 GID12 P1 12 </t>
  </si>
  <si>
    <t xml:space="preserve">4002937953 GID 11 P1 11 </t>
  </si>
  <si>
    <t xml:space="preserve">4002938462 GID12 P1 BOF 12 </t>
  </si>
  <si>
    <t xml:space="preserve">4002938701 GID 13 P2 14 </t>
  </si>
  <si>
    <t xml:space="preserve">4002938349 GID12 ND 12 </t>
  </si>
  <si>
    <t xml:space="preserve">4002938457 GID12 P1 BOF 12 </t>
  </si>
  <si>
    <t xml:space="preserve">4002938466 GID12 P1 BOF 12 </t>
  </si>
  <si>
    <t xml:space="preserve">4002938516 GID12 P1 13 </t>
  </si>
  <si>
    <t>4002937957 GID 11 ND 11 Y</t>
  </si>
  <si>
    <t xml:space="preserve">4002938227 GID12 ND 12 </t>
  </si>
  <si>
    <t xml:space="preserve">4002938588 GID12 P1 12 </t>
  </si>
  <si>
    <t xml:space="preserve">4002938100 GID 11 P1 11 </t>
  </si>
  <si>
    <t xml:space="preserve">4002938453 GID12 P1 BOF 12 </t>
  </si>
  <si>
    <t xml:space="preserve">4002938465 GID12 P1 BOF 12 </t>
  </si>
  <si>
    <t xml:space="preserve">4002938589 GID12 P1 12 </t>
  </si>
  <si>
    <t xml:space="preserve">4002938460 GID12 P1 BOF 12 </t>
  </si>
  <si>
    <t xml:space="preserve">4002938239 GID12 P1 12 </t>
  </si>
  <si>
    <t xml:space="preserve">4002938094 GID 11 P1 11 </t>
  </si>
  <si>
    <t xml:space="preserve">4002938488 GID12 P3 16 </t>
  </si>
  <si>
    <t xml:space="preserve">4002938416 GID12 P3 17 </t>
  </si>
  <si>
    <t xml:space="preserve">4002938210 GID12 P3 14 </t>
  </si>
  <si>
    <t xml:space="preserve">4002938415 GID12 P3 15 </t>
  </si>
  <si>
    <t>4002938175 GID12 P3 16 Y</t>
  </si>
  <si>
    <t xml:space="preserve">4002938642 GID 13 P3 15 </t>
  </si>
  <si>
    <t xml:space="preserve">4002938920 GID 13 P3 15 </t>
  </si>
  <si>
    <t xml:space="preserve">4002938062 GID11 P3 14 </t>
  </si>
  <si>
    <t xml:space="preserve">4002938352 GID12 P3 14 </t>
  </si>
  <si>
    <t>4002938355 GID12 P3 14 Y</t>
  </si>
  <si>
    <t xml:space="preserve">4002938060 GID11 P3 12 </t>
  </si>
  <si>
    <t xml:space="preserve">4002937770 GID 10 P3 14 </t>
  </si>
  <si>
    <t xml:space="preserve">4002938015 GID 11 P3 16 </t>
  </si>
  <si>
    <t>4002938016 GID 11 P3 14 Y</t>
  </si>
  <si>
    <t>4002938633 GID 13 P3 16 Y</t>
  </si>
  <si>
    <t>4002938599 GID12 P3 15 Y</t>
  </si>
  <si>
    <t>4002938643 GID 13 P3 15 Y</t>
  </si>
  <si>
    <t xml:space="preserve">4002938700 GID 13 P2 14 </t>
  </si>
  <si>
    <t>4002938221 GID12 ND 12 Y</t>
  </si>
  <si>
    <t xml:space="preserve">4002938459 GID12 P1 BOF 12 </t>
  </si>
  <si>
    <t>4002938354 GID12 P3 14 Y</t>
  </si>
  <si>
    <t xml:space="preserve">4002938424 GID12 P3 16 </t>
  </si>
  <si>
    <t xml:space="preserve">4002938454 GID12 P1 BOF 12 </t>
  </si>
  <si>
    <t xml:space="preserve">4002938061 GID11 P3 14 </t>
  </si>
  <si>
    <t>082114719606</t>
  </si>
  <si>
    <t>087722200755</t>
  </si>
  <si>
    <t>087792099004</t>
  </si>
  <si>
    <t>DENNY MAULANA</t>
  </si>
  <si>
    <t>083195556334</t>
  </si>
  <si>
    <t>6/14/2021 19:44</t>
  </si>
  <si>
    <t>PT LOTTE SHOPPING INDONESIA TANGERA</t>
  </si>
  <si>
    <t>PERUMAHAN ALAM SUTERA</t>
  </si>
  <si>
    <t>JL SUROTO KUNTO KM 6 NO 9 DS KRAJAN 2</t>
  </si>
  <si>
    <t>YOGYA DC TEGAL</t>
  </si>
  <si>
    <t>9A</t>
  </si>
  <si>
    <t>JL.RAYA DAMPYAKNO.8KEL.DAMPYAKKEC.KRAMAT</t>
  </si>
  <si>
    <t>081281197087</t>
  </si>
  <si>
    <t>B 9547 FXT - ETA 15-06 At 9pm</t>
  </si>
  <si>
    <t>B 9357 Kxt - ETA 15-06 At 9pm</t>
  </si>
  <si>
    <t>B 9161 UEV - ETA 15-06 At 01:45am</t>
  </si>
  <si>
    <t>4002939032 GID 15 ND 15 Y</t>
  </si>
  <si>
    <t>TDS-TRI-20210614064135815805</t>
  </si>
  <si>
    <t>4002939033 GID 15 ND 15 Y</t>
  </si>
  <si>
    <t>TDS-TRI-20210614064136735859</t>
  </si>
  <si>
    <t>4002939027 GID 15 ND 15 Y</t>
  </si>
  <si>
    <t>TDS-TRI-20210614064137966281</t>
  </si>
  <si>
    <t xml:space="preserve">4002939129 GID 15 P2 16 </t>
  </si>
  <si>
    <t>TDS-TRI-20210614064138788124</t>
  </si>
  <si>
    <t xml:space="preserve">4002939130 GID 15 P2 16 </t>
  </si>
  <si>
    <t>TDS-TRI-20210614064139458465</t>
  </si>
  <si>
    <t>4002939037 GID 15 ND 15 Y</t>
  </si>
  <si>
    <t>TDS-TRI-20210614103037955749</t>
  </si>
  <si>
    <t xml:space="preserve">4002939037 GID 15 P1 15 </t>
  </si>
  <si>
    <t xml:space="preserve">4002939139 GID 15 P1 15 </t>
  </si>
  <si>
    <t>TDS-TRI-20210614103039458961</t>
  </si>
  <si>
    <t xml:space="preserve">4002939151 GID 15 P1 15 </t>
  </si>
  <si>
    <t>TDS-TRI-20210614103040944719</t>
  </si>
  <si>
    <t>4002939151 GID 15 ND 15 Y</t>
  </si>
  <si>
    <t xml:space="preserve">4002939222 GID 15 P3 22 </t>
  </si>
  <si>
    <t>TDS-TRI-20210614103024650209</t>
  </si>
  <si>
    <t xml:space="preserve">4002939223 GID 15 P3 22 </t>
  </si>
  <si>
    <t>TDS-TRI-20210614103026668383</t>
  </si>
  <si>
    <t xml:space="preserve">4002939242 GID 15 P3 17 </t>
  </si>
  <si>
    <t>TDS-TRI-20210614103028217718</t>
  </si>
  <si>
    <t xml:space="preserve">4002939247 GID 15 P2 16 </t>
  </si>
  <si>
    <t>TDS-TRI-20210614103029597056</t>
  </si>
  <si>
    <t xml:space="preserve">4002939248 GID 15 P2 16 </t>
  </si>
  <si>
    <t>TDS-TRI-20210614103042239113</t>
  </si>
  <si>
    <t xml:space="preserve">4002939249 GID 15 P2 16 </t>
  </si>
  <si>
    <t>TDS-TRI-20210614103043648492</t>
  </si>
  <si>
    <t xml:space="preserve">4002939263 GID 15 P2 15 </t>
  </si>
  <si>
    <t>TDS-TRI-20210614103044856829</t>
  </si>
  <si>
    <t>4002939264 GID 15 ND 15 Y</t>
  </si>
  <si>
    <t>TDS-TRI-20210614103030733219</t>
  </si>
  <si>
    <t xml:space="preserve">4002939293 GID 15 P1 15 </t>
  </si>
  <si>
    <t>TDS-TRI-20210614103032392757</t>
  </si>
  <si>
    <t xml:space="preserve">4002939294 GID 15 P1 15 </t>
  </si>
  <si>
    <t>TDS-TRI-20210614103033653599</t>
  </si>
  <si>
    <t xml:space="preserve">4002939295 GID 15 P1 15 </t>
  </si>
  <si>
    <t>TDS-TRI-20210614103034893637</t>
  </si>
  <si>
    <t xml:space="preserve">4002939296 GID 15 P1 15 </t>
  </si>
  <si>
    <t>TDS-TRI-20210614103036372532</t>
  </si>
  <si>
    <t>4002939300 GID 15 ND 15 Y</t>
  </si>
  <si>
    <t>TDS-TRI-20210614103046223225</t>
  </si>
  <si>
    <t xml:space="preserve">4002939300 GID 15 P1 15 </t>
  </si>
  <si>
    <t xml:space="preserve">4002939215 GID 15 P3 17 </t>
  </si>
  <si>
    <t>TDS-TRI-20210614133958930582</t>
  </si>
  <si>
    <t xml:space="preserve">4002939226 GID 15 P3 18 </t>
  </si>
  <si>
    <t>TDS-TRI-20210614134002741741</t>
  </si>
  <si>
    <t xml:space="preserve">4002939415 GID 15 P2 16 </t>
  </si>
  <si>
    <t>TDS-TRI-20210614134000626691</t>
  </si>
  <si>
    <t xml:space="preserve">4002939416 GID 15 P2 16 </t>
  </si>
  <si>
    <t>TDS-TRI-20210614134001460239</t>
  </si>
  <si>
    <t xml:space="preserve">4002939429 GID 15 P1 15 </t>
  </si>
  <si>
    <t>TDS-TRI-20210614134004268071</t>
  </si>
  <si>
    <t xml:space="preserve">4002939430 GID 15 P2 16 </t>
  </si>
  <si>
    <t>TDS-TRI-20210614134005279446</t>
  </si>
  <si>
    <t>4002939430 GID 15 P2 16 Y</t>
  </si>
  <si>
    <t xml:space="preserve">4002939431 GID 15 P3 18 </t>
  </si>
  <si>
    <t>TDS-TRI-20210614134006261196</t>
  </si>
  <si>
    <t>4002939432 GID 15 P2 16 Y</t>
  </si>
  <si>
    <t>TDS-TRI-20210614134007457939</t>
  </si>
  <si>
    <t xml:space="preserve">4002939432 GID 15 P1 16 </t>
  </si>
  <si>
    <t xml:space="preserve">4002939434 GID 15 P3 17 </t>
  </si>
  <si>
    <t>TDS-TRI-20210614134146601507</t>
  </si>
  <si>
    <t>B 9163 UEV - ETA 15-06 At 01:45am WDC</t>
  </si>
  <si>
    <t>1.12</t>
  </si>
  <si>
    <t>6/15/2021 2:24</t>
  </si>
  <si>
    <t>5.57</t>
  </si>
  <si>
    <t>2.3</t>
  </si>
  <si>
    <t>HARI-HARI CILEDUG</t>
  </si>
  <si>
    <t>3.13</t>
  </si>
  <si>
    <t>1.06</t>
  </si>
  <si>
    <t>JL HOS COKROAMINOTO NO 5 CILEDUG</t>
  </si>
  <si>
    <t>5.4</t>
  </si>
  <si>
    <t>Split2/GID 16</t>
  </si>
  <si>
    <t>4.89</t>
  </si>
  <si>
    <t>1.35</t>
  </si>
  <si>
    <t>3.87</t>
  </si>
  <si>
    <t>2.83</t>
  </si>
  <si>
    <t>Split4/GID 16</t>
  </si>
  <si>
    <t>4.01</t>
  </si>
  <si>
    <t>4.38</t>
  </si>
  <si>
    <t>2.51</t>
  </si>
  <si>
    <t>Split2B/GID 16</t>
  </si>
  <si>
    <t>39.45</t>
  </si>
  <si>
    <t>12.36</t>
  </si>
  <si>
    <t>6/15/2021 11:04</t>
  </si>
  <si>
    <t>6/15/2021 15:43</t>
  </si>
  <si>
    <t>GID 16/Multidrop</t>
  </si>
  <si>
    <t>JL RAYA CILEGON KM 3 LEGOK TEGAL PADANG</t>
  </si>
  <si>
    <t>41.61</t>
  </si>
  <si>
    <t>GI 16</t>
  </si>
  <si>
    <t>NAGA SWALAYAN KRANJI</t>
  </si>
  <si>
    <t>Kirim Rabu/Multidrop</t>
  </si>
  <si>
    <t>JL.RAYA JEND.SUDIRMAN NO.57 KRANJI</t>
  </si>
  <si>
    <t>PT LOTTE SHOPPING INDONESIA BEKASI</t>
  </si>
  <si>
    <t>JL.AHMAD YANI NO.18 KEL.MARGAJAYA</t>
  </si>
  <si>
    <t>CARREFOUR CIPADU BANDUNG</t>
  </si>
  <si>
    <t>JL. AH NASUTION NO. 73</t>
  </si>
  <si>
    <t>37.78</t>
  </si>
  <si>
    <t xml:space="preserve">4002938982 GID 14 ND 14 </t>
  </si>
  <si>
    <t xml:space="preserve">4002938899 GID 14 P1 14 </t>
  </si>
  <si>
    <t xml:space="preserve">4002938966 GID 14 ND 14 </t>
  </si>
  <si>
    <t xml:space="preserve">4002938766 GID 14 ND 14 </t>
  </si>
  <si>
    <t xml:space="preserve">4002938730 GID 14 P1 14 </t>
  </si>
  <si>
    <t xml:space="preserve">4002938818 GID 14 P1 14 </t>
  </si>
  <si>
    <t>4002938884 GID 14 P2 15 Y</t>
  </si>
  <si>
    <t xml:space="preserve">4002938731 GID 14 P1 14 </t>
  </si>
  <si>
    <t xml:space="preserve">4002938827 GID 14 P2 15 </t>
  </si>
  <si>
    <t xml:space="preserve">4002939012 GID 14 ND 14 </t>
  </si>
  <si>
    <t xml:space="preserve">4002938954 GID 14 P1 14 </t>
  </si>
  <si>
    <t xml:space="preserve">4002938826 GID 14 P2 15 </t>
  </si>
  <si>
    <t xml:space="preserve">4002938895 GID 14 P1 14 </t>
  </si>
  <si>
    <t xml:space="preserve">4002938788 GID 14 P2 15 </t>
  </si>
  <si>
    <t xml:space="preserve">4002938969 GID 14 P1 14 </t>
  </si>
  <si>
    <t>4002938905 GID 14 P2 15 Y</t>
  </si>
  <si>
    <t>4002938820 GID 14 P2 15 Y</t>
  </si>
  <si>
    <t xml:space="preserve">4002938830 GID 14 P2 15 </t>
  </si>
  <si>
    <t xml:space="preserve">4002938828 GID 14 P2 15 </t>
  </si>
  <si>
    <t xml:space="preserve">4002938829 GID 14 P2 15 </t>
  </si>
  <si>
    <t xml:space="preserve">4002938900 GID 14 P1 14 </t>
  </si>
  <si>
    <t xml:space="preserve">4002938755 GID 14 P3 16 </t>
  </si>
  <si>
    <t xml:space="preserve">4002937624 GID 14 P3 12 </t>
  </si>
  <si>
    <t xml:space="preserve">4002938756 GID 14 P3 16 </t>
  </si>
  <si>
    <t>no order trip</t>
  </si>
  <si>
    <t>tanggl</t>
  </si>
  <si>
    <t>vendor</t>
  </si>
  <si>
    <t>nama</t>
  </si>
  <si>
    <t>no hp</t>
  </si>
  <si>
    <t>nopol</t>
  </si>
  <si>
    <t>37.87</t>
  </si>
  <si>
    <t>6/15/2021 19:38</t>
  </si>
  <si>
    <t>CARREFOUR DENPASAR</t>
  </si>
  <si>
    <t>BALI</t>
  </si>
  <si>
    <t>JL.SUNSET ROAD NO.8 KUTA</t>
  </si>
  <si>
    <t>9G</t>
  </si>
  <si>
    <t>PT CIPTA COMMERCE INDONESIA  TEGAL</t>
  </si>
  <si>
    <t>JL MARIBAYA KM 10 NO 99 A DESA MARIBAYA</t>
  </si>
  <si>
    <t>BORMA KERKOP</t>
  </si>
  <si>
    <t>JL. KERKOP NO. 33</t>
  </si>
  <si>
    <t>BORMA GEMPOL</t>
  </si>
  <si>
    <t>JL.GEMPOL SARI RAYA NO.9</t>
  </si>
  <si>
    <t>B 9357 KXT - ETA 15-06 At 9pm WDC</t>
  </si>
  <si>
    <t>B 9138 PEU - ETA 15-06 At 09pm WDC</t>
  </si>
  <si>
    <t>B 9547 FXT - ETA 15-06 At 9pm WDC</t>
  </si>
  <si>
    <t>BE 8127 WT - ETA 16-06 At 1pm</t>
  </si>
  <si>
    <t>089652314447</t>
  </si>
  <si>
    <t>081585289622</t>
  </si>
  <si>
    <t>B 9376 TEV - ETA 15-06 At 10pm WDC</t>
  </si>
  <si>
    <t>Z 9670 HA - ETA 16-06 At 01:30am WDC</t>
  </si>
  <si>
    <t>B 9007 TXT - ETA 16-06 At 03am WDC</t>
  </si>
  <si>
    <t>B 9926 TS - Eta jam 20.00</t>
  </si>
  <si>
    <t>6/16/2021 2:04</t>
  </si>
  <si>
    <t>JL. ANCOL 8 NO. 2, ANCOL BARAT</t>
  </si>
  <si>
    <t>JL.JABABEKA RAYA BLOK A NO6-15 RT4/6</t>
  </si>
  <si>
    <t>SIRCLO TAMAN TEKNO</t>
  </si>
  <si>
    <t>Split2/GID 17</t>
  </si>
  <si>
    <t>JL RAYA LEGOK KM 6 2 GD B6 A DESA</t>
  </si>
  <si>
    <t>6/16/2021 10:26</t>
  </si>
  <si>
    <t>GI 17/MultiDrop</t>
  </si>
  <si>
    <t>YOGYA DC SUMBER</t>
  </si>
  <si>
    <t>JL.PANGERAN CAKRABUANA</t>
  </si>
  <si>
    <t>SIRCLO LIQUIDATION TANGERANG</t>
  </si>
  <si>
    <t>GI 17/sp2MultiDrop</t>
  </si>
  <si>
    <t>GI 17/sp2</t>
  </si>
  <si>
    <t>PT BINTANG ASET INDONESIA JAKARTA</t>
  </si>
  <si>
    <t>JL KEMANDORAN I NO 37 RT 013 RW 003</t>
  </si>
  <si>
    <t>T 9820 DD - Eta jam 20.00 WDC</t>
  </si>
  <si>
    <t>Z 9311 MG</t>
  </si>
  <si>
    <t>Z9311MG - ETA 15:00 WDC</t>
  </si>
  <si>
    <t>BE 8517 OB - ETA 16-06 At 4pm WDC</t>
  </si>
  <si>
    <t>39.21</t>
  </si>
  <si>
    <t>8.64</t>
  </si>
  <si>
    <t>6/16/2021 15:09</t>
  </si>
  <si>
    <t>GI 17</t>
  </si>
  <si>
    <t>5.1</t>
  </si>
  <si>
    <t>32.86</t>
  </si>
  <si>
    <t>14.82</t>
  </si>
  <si>
    <t>PT BINTANG ASET INDONESIA BDG BARAT</t>
  </si>
  <si>
    <t>1.75</t>
  </si>
  <si>
    <t>JALAN JENDRAL H AMIR MACHMUD NO805</t>
  </si>
  <si>
    <t>CARREFOUR KIARACONDONG BANDUNG</t>
  </si>
  <si>
    <t>0.29</t>
  </si>
  <si>
    <t>0.13</t>
  </si>
  <si>
    <t>JL. SOEKARNO HATTA SAMPING SAMSAT</t>
  </si>
  <si>
    <t>5.12</t>
  </si>
  <si>
    <t>2.19</t>
  </si>
  <si>
    <t>5.26</t>
  </si>
  <si>
    <t>2.12</t>
  </si>
  <si>
    <t>TOKMA PILAR</t>
  </si>
  <si>
    <t>5.77</t>
  </si>
  <si>
    <t>2.41</t>
  </si>
  <si>
    <t>JALAN KI HAJAR DEWANTARA KP KANDANG</t>
  </si>
  <si>
    <t>BORMA TAMAN KOPO INDAH</t>
  </si>
  <si>
    <t>4.74</t>
  </si>
  <si>
    <t>KOMPLEK TAMAN KOPO INDAH II</t>
  </si>
  <si>
    <t>YOGYA DC MOH TOHA</t>
  </si>
  <si>
    <t>JALAN DAYEUH KOLOT NO 34</t>
  </si>
  <si>
    <t>17.49</t>
  </si>
  <si>
    <t>8.38</t>
  </si>
  <si>
    <t>6/16/2021 18:46</t>
  </si>
  <si>
    <t>CILACAP</t>
  </si>
  <si>
    <t>KOMP.KAWASAN INDUSTRI CILACAP</t>
  </si>
  <si>
    <t>30.95</t>
  </si>
  <si>
    <t>13.85</t>
  </si>
  <si>
    <t>4.25</t>
  </si>
  <si>
    <t>2.34</t>
  </si>
  <si>
    <t>1.42</t>
  </si>
  <si>
    <t>GID 17/Multidrop</t>
  </si>
  <si>
    <t>RAMAYANA KARAWANG (R-67)</t>
  </si>
  <si>
    <t>JL.TUPAREV KARAWANG</t>
  </si>
  <si>
    <t>3.4</t>
  </si>
  <si>
    <t>1.73</t>
  </si>
  <si>
    <t>28.1</t>
  </si>
  <si>
    <t>15.81</t>
  </si>
  <si>
    <t>32.11</t>
  </si>
  <si>
    <t>15.39</t>
  </si>
  <si>
    <t>2.37</t>
  </si>
  <si>
    <t>JL.SOEKARNO HATTA NO.791</t>
  </si>
  <si>
    <t>4.34</t>
  </si>
  <si>
    <t>PT LOTTE SHOPPING INDONESIA BANDUNG</t>
  </si>
  <si>
    <t>0.26</t>
  </si>
  <si>
    <t>JL.SUKARNO HATTA</t>
  </si>
  <si>
    <t>LANTAI LOWER GROUND, JL PETA NO. 241</t>
  </si>
  <si>
    <t>1.39</t>
  </si>
  <si>
    <t>B 9413 AI eta 17-06 at11am WDC</t>
  </si>
  <si>
    <t>Z 9050 LF eta 16-06 at10pm WDC</t>
  </si>
  <si>
    <t>16-juni-21</t>
  </si>
  <si>
    <t>Erlangga</t>
  </si>
  <si>
    <t xml:space="preserve">4002939503 GID 16 ND 16 </t>
  </si>
  <si>
    <t xml:space="preserve">4002937846 GID 10 P1 11 </t>
  </si>
  <si>
    <t xml:space="preserve">4002937849 GID 10 P1 10 </t>
  </si>
  <si>
    <t xml:space="preserve">4002939492 GID 16 ND 16 </t>
  </si>
  <si>
    <t>4002937805 GID 10 P2 11 Y</t>
  </si>
  <si>
    <t xml:space="preserve">4002939638 GID 16 P1 16 </t>
  </si>
  <si>
    <t xml:space="preserve">4002937820 GID 10 P2 11 </t>
  </si>
  <si>
    <t xml:space="preserve">4002937627 GID 10 P1 10 </t>
  </si>
  <si>
    <t xml:space="preserve">4002937601 GID 10 P1 10 </t>
  </si>
  <si>
    <t xml:space="preserve">4002939727 GID 16 P1 16 </t>
  </si>
  <si>
    <t xml:space="preserve">4002939735 GID 16 ND 16 </t>
  </si>
  <si>
    <t xml:space="preserve">4002937692 GID 10 P1 10 </t>
  </si>
  <si>
    <t xml:space="preserve">4002939529 GID 16 P2 17 </t>
  </si>
  <si>
    <t xml:space="preserve">4002937696 GID 10 P2 12 </t>
  </si>
  <si>
    <t xml:space="preserve">4002939714 GID 16 P1 16 </t>
  </si>
  <si>
    <t xml:space="preserve">4002939667 GID 16 P1 16 </t>
  </si>
  <si>
    <t xml:space="preserve">4002939666 GID 16 P1 16 </t>
  </si>
  <si>
    <t xml:space="preserve">4002939581 GID 16 P1 16 </t>
  </si>
  <si>
    <t xml:space="preserve">4002937720 GID 10 P1 10 </t>
  </si>
  <si>
    <t xml:space="preserve">4002939527 GID 16 P2 17 </t>
  </si>
  <si>
    <t xml:space="preserve">4002939526 GID 16 P2 17 </t>
  </si>
  <si>
    <t xml:space="preserve">4002939790 GID 16 P2 17 </t>
  </si>
  <si>
    <t xml:space="preserve">4002939771 GID 16 P2 17 </t>
  </si>
  <si>
    <t>4002939461 GID 16 P2 17 Y</t>
  </si>
  <si>
    <t xml:space="preserve">4002939498 GID 16 ND 16 </t>
  </si>
  <si>
    <t xml:space="preserve">4002937848 GID 10 P1 10 </t>
  </si>
  <si>
    <t xml:space="preserve">4002939729 GID 16 P2 17 </t>
  </si>
  <si>
    <t xml:space="preserve">4002939496 GID 16 ND 16 </t>
  </si>
  <si>
    <t>4002939459 GID 16 P2 17 Y</t>
  </si>
  <si>
    <t xml:space="preserve">4002937834 GID 10 P1 10 </t>
  </si>
  <si>
    <t xml:space="preserve">4002939669 GID 16 P1 16 </t>
  </si>
  <si>
    <t xml:space="preserve">4002939742 GID 16 P1 16 </t>
  </si>
  <si>
    <t xml:space="preserve">4002939716 GID 16 ND 16 </t>
  </si>
  <si>
    <t xml:space="preserve">4002939668 GID 16 P1 16 </t>
  </si>
  <si>
    <t xml:space="preserve">4002939449 GID 16 P1 16 </t>
  </si>
  <si>
    <t xml:space="preserve">4002937316 GID 10 P2 11 </t>
  </si>
  <si>
    <t>4002939770 GID 16 P2 17 Y</t>
  </si>
  <si>
    <t xml:space="preserve">4002937576 GID 10 ND 10 </t>
  </si>
  <si>
    <t xml:space="preserve">4002939453 GID 16 P2 17 </t>
  </si>
  <si>
    <t xml:space="preserve">4002939769 GID 16 P2 17 </t>
  </si>
  <si>
    <t xml:space="preserve">4002937700 GID 10 P1 10 </t>
  </si>
  <si>
    <t xml:space="preserve">4002937746 GID 10 P1 11 </t>
  </si>
  <si>
    <t xml:space="preserve">4002939584 GID 16 P3 18 </t>
  </si>
  <si>
    <t xml:space="preserve">4002939628 GID 16 P3 21 </t>
  </si>
  <si>
    <t>4002937619 GID 10 P3 12 Y</t>
  </si>
  <si>
    <t xml:space="preserve">4002937081 GID 09 P3 12 </t>
  </si>
  <si>
    <t xml:space="preserve">4002939558 GID 16 P3 19 </t>
  </si>
  <si>
    <t xml:space="preserve">4002939753 GID 16 P3 18 </t>
  </si>
  <si>
    <t xml:space="preserve">4002939528 GID 16 P2 17 </t>
  </si>
  <si>
    <t xml:space="preserve">4002939524 GID 16 P2 17 </t>
  </si>
  <si>
    <t xml:space="preserve">4002937317 GID 09 P3 12 </t>
  </si>
  <si>
    <t xml:space="preserve">4002938217 GID12 ND 12 </t>
  </si>
  <si>
    <t xml:space="preserve">4002938174 GID12 P3 14 </t>
  </si>
  <si>
    <t xml:space="preserve">4002938500 GID12 P1 12 </t>
  </si>
  <si>
    <t xml:space="preserve">4002938501 GID12 P1 12 </t>
  </si>
  <si>
    <t xml:space="preserve">4002938502 GID12 P1 12 </t>
  </si>
  <si>
    <t xml:space="preserve">4002938503 GID12 P1 12 </t>
  </si>
  <si>
    <t xml:space="preserve">4002938518 GID12 P1 13 </t>
  </si>
  <si>
    <t>4002938210 GID12 P3 14 Y</t>
  </si>
  <si>
    <t>4002938357 GID12 P3 14 Y</t>
  </si>
  <si>
    <t xml:space="preserve">4002938357 GID12 P3 14 </t>
  </si>
  <si>
    <t xml:space="preserve">4002938426 GID12 P3 16 </t>
  </si>
  <si>
    <t>4002938426 GID12 P3 16 Y</t>
  </si>
  <si>
    <t xml:space="preserve">4002938599 GID12 P3 15 </t>
  </si>
  <si>
    <t>B 9706 TXU eta 17-06 at11am WDC</t>
  </si>
  <si>
    <t>BE 8127 WT eta 17-06 at3pm WDC</t>
  </si>
  <si>
    <t>B 9708 TXU eta 17-06 at11am WDC</t>
  </si>
  <si>
    <t>6/17/2021 3:26</t>
  </si>
  <si>
    <t>GID 18/sp3</t>
  </si>
  <si>
    <t>GID 18/sp2</t>
  </si>
  <si>
    <t>GID 18/sp 2B</t>
  </si>
  <si>
    <t>GID 18/SP 6</t>
  </si>
  <si>
    <t>BE 9316 BN</t>
  </si>
  <si>
    <t>BE 9421 BI</t>
  </si>
  <si>
    <t>17-juni-21</t>
  </si>
  <si>
    <t>SAT DEPO MAOS</t>
  </si>
  <si>
    <t>BE 9316 BN - ETA 14:30 WDC</t>
  </si>
  <si>
    <t>BE 9421 BI - ETA 14:30 WDC</t>
  </si>
  <si>
    <t>6/17/2021 15:09</t>
  </si>
  <si>
    <t>GID 18/Multidrop</t>
  </si>
  <si>
    <t>GI 18/MultiDrop</t>
  </si>
  <si>
    <t>RAMAYANA D.SARTIKA BOGOR(R15)</t>
  </si>
  <si>
    <t>SARTIKA PLAZA BOGOR</t>
  </si>
  <si>
    <t>JL KEDUNGHALAN NO 17 RT 03 RW 11</t>
  </si>
  <si>
    <t>RAMAYANA BOGOR TRADE MALL R-16</t>
  </si>
  <si>
    <t>RAMAYANA BOGOR TRADE MALL</t>
  </si>
  <si>
    <t>Kirim Jumat/PEKAYON</t>
  </si>
  <si>
    <t>GI 18</t>
  </si>
  <si>
    <t>TOKMA WANAYASA</t>
  </si>
  <si>
    <t>JALAN KAPTEN HALIM KP KRAJAN RT 08 RW 03</t>
  </si>
  <si>
    <t>Z 9456 MN</t>
  </si>
  <si>
    <t>Z 9456 MN-  ETA 17:00 WDC</t>
  </si>
  <si>
    <t>14.32</t>
  </si>
  <si>
    <t>5.04</t>
  </si>
  <si>
    <t>6/17/2021 19:33</t>
  </si>
  <si>
    <t>25.35</t>
  </si>
  <si>
    <t>GID 18/Kirim Jumat</t>
  </si>
  <si>
    <t>4.76</t>
  </si>
  <si>
    <t>36.07</t>
  </si>
  <si>
    <t>19.8</t>
  </si>
  <si>
    <t>GI 18/sp2</t>
  </si>
  <si>
    <t>13.18</t>
  </si>
  <si>
    <t>7.17</t>
  </si>
  <si>
    <t>GI 18/sp2MultiDrop</t>
  </si>
  <si>
    <t>LOTTE WHOLESALE MATARAM</t>
  </si>
  <si>
    <t>29.84</t>
  </si>
  <si>
    <t>13.31</t>
  </si>
  <si>
    <t>MATARAM</t>
  </si>
  <si>
    <t>KOMP CENTRAL PLAZA</t>
  </si>
  <si>
    <t>DIAMOND PALEMBANG</t>
  </si>
  <si>
    <t>39.89</t>
  </si>
  <si>
    <t>15.91</t>
  </si>
  <si>
    <t>JL VETERAN NO 999 RT 16 RW 5 KELURAHAN</t>
  </si>
  <si>
    <t>0.21</t>
  </si>
  <si>
    <t>1.65</t>
  </si>
  <si>
    <t>33.62</t>
  </si>
  <si>
    <t>18.23</t>
  </si>
  <si>
    <t>27.5</t>
  </si>
  <si>
    <t>11.43</t>
  </si>
  <si>
    <t>11.92</t>
  </si>
  <si>
    <t>4.16</t>
  </si>
  <si>
    <t>1.53</t>
  </si>
  <si>
    <t>perpanjang 1 bulan</t>
  </si>
  <si>
    <t>4002939836 GID 17 ND 17 Y</t>
  </si>
  <si>
    <t xml:space="preserve">4002940072 GID 17 P1 17 </t>
  </si>
  <si>
    <t xml:space="preserve">4002939875 GID 17 ND 17 </t>
  </si>
  <si>
    <t>4002940120 GID 17 P2 20 Y</t>
  </si>
  <si>
    <t xml:space="preserve">4002940049 GID 17 P2 18 </t>
  </si>
  <si>
    <t xml:space="preserve">4002940047 GID 17 P2 18 </t>
  </si>
  <si>
    <t xml:space="preserve">4002940043 GID 17 P2 18 </t>
  </si>
  <si>
    <t>4002940071 GID 17 ND 18 Y</t>
  </si>
  <si>
    <t>4002939839 GID 17 ND 17 Y</t>
  </si>
  <si>
    <t xml:space="preserve">4002939914 GID 17 P1 17 </t>
  </si>
  <si>
    <t>4002939833 GID 17 ND 17 Y</t>
  </si>
  <si>
    <t xml:space="preserve">4002940125 GID 17 P2 18 </t>
  </si>
  <si>
    <t>4002940050 GID 17 ND 17 Y</t>
  </si>
  <si>
    <t xml:space="preserve">4002940126 GID 17 P2 18 </t>
  </si>
  <si>
    <t xml:space="preserve">4002939921 GID 17 P2 18 </t>
  </si>
  <si>
    <t>4002939841 GID 17 ND 17 Y</t>
  </si>
  <si>
    <t xml:space="preserve">4002939922 GID 17 P2 18 </t>
  </si>
  <si>
    <t>4002939837 GID 17 P2 18 Y</t>
  </si>
  <si>
    <t>4002939840 GID 17 ND 17 Y</t>
  </si>
  <si>
    <t xml:space="preserve">4002939945 GID 17 ND 17 </t>
  </si>
  <si>
    <t>4002939838 GID 17 ND 17 Y</t>
  </si>
  <si>
    <t xml:space="preserve">4002940055 GID 17 P2 18 </t>
  </si>
  <si>
    <t xml:space="preserve">4002939913 GID 17 P2 18 </t>
  </si>
  <si>
    <t xml:space="preserve">4002939982 GID 17 P3 22 </t>
  </si>
  <si>
    <t>4002940105 GID 17 P3 23 Y</t>
  </si>
  <si>
    <t>4002940106 GID 17 P3 23 Y</t>
  </si>
  <si>
    <t xml:space="preserve">4002939585 GID 16 P3 18 </t>
  </si>
  <si>
    <t>4002937313 GID 17 P3 19 Y</t>
  </si>
  <si>
    <t xml:space="preserve">4002938885 GID 17 P3 22 </t>
  </si>
  <si>
    <t xml:space="preserve">4002939629 GID 16 P3 22 </t>
  </si>
  <si>
    <t xml:space="preserve">4002939925 GID 17 P2 18 </t>
  </si>
  <si>
    <t xml:space="preserve">4002939813 GID 17 P3 17 </t>
  </si>
  <si>
    <t>makhdum</t>
  </si>
  <si>
    <t>B 9648 feu eta 18-06 at1am WDC</t>
  </si>
  <si>
    <t>BE 9452 CK eta 18-06 at10am WDC</t>
  </si>
  <si>
    <t>BE 9345 BN eta 18-06 at10am WDC</t>
  </si>
  <si>
    <t>6/18/2021 15:39</t>
  </si>
  <si>
    <t>GID 19/Multidrop</t>
  </si>
  <si>
    <t>RAMAYANA CILEDUG(R49)</t>
  </si>
  <si>
    <t>JL. COKROAMINOTO RAYA CILEDUG</t>
  </si>
  <si>
    <t>PT WARUNG PINTAR SEKALI</t>
  </si>
  <si>
    <t>JL TIPAR CAKUNG KAV M1 SUKA PURA</t>
  </si>
  <si>
    <t>PT RITEL BERSAMA NASIONAL BABY BEKA</t>
  </si>
  <si>
    <t>MARUNDA CENTRE BLOK E8 GUDANG C JDID</t>
  </si>
  <si>
    <t>CARREFOUR PURI INDAH</t>
  </si>
  <si>
    <t>JL. PURI KEMBANGAN BLOK Q NO. 1</t>
  </si>
  <si>
    <t>GI 19</t>
  </si>
  <si>
    <t>NAGA CIKARANG</t>
  </si>
  <si>
    <t>JL. INDUSTRI RAYA NO.5 CIKARANG</t>
  </si>
  <si>
    <t>ID MAIN WH LAZADA INDONESIA WAREHOUSE</t>
  </si>
  <si>
    <t>BORMA MAJALAYA</t>
  </si>
  <si>
    <t>MAJALAYA</t>
  </si>
  <si>
    <t>JL. RAYA LASWI NO. 104-106</t>
  </si>
  <si>
    <t>GID 19/Sp3</t>
  </si>
  <si>
    <t>GID 19/Sp3/P</t>
  </si>
  <si>
    <t>H.DALA SUPRIATNA</t>
  </si>
  <si>
    <t>RUDI SETYAWAN</t>
  </si>
  <si>
    <t>ERHANGGA</t>
  </si>
  <si>
    <t>BOYKE SIMORANGKIR</t>
  </si>
  <si>
    <t>TDS-TRI-20210618041058052662</t>
  </si>
  <si>
    <t>TDS-TRI-20210618112338034343</t>
  </si>
  <si>
    <t>TDS-TRI-20210618112404544514</t>
  </si>
  <si>
    <t>TDS-TRI-20210618112340340860</t>
  </si>
  <si>
    <t>TDS-TRI-20210618112341456270</t>
  </si>
  <si>
    <t>TDS-TRI-20210618112405532501</t>
  </si>
  <si>
    <t>TDS-TRI-20210618112406622768</t>
  </si>
  <si>
    <t>TDS-TRI-20210618112342362588</t>
  </si>
  <si>
    <t>TDS-TRI-20210618112343576263</t>
  </si>
  <si>
    <t>TDS-TRI-20210618112344690215</t>
  </si>
  <si>
    <t>TDS-TRI-20210618112346376015</t>
  </si>
  <si>
    <t>TDS-TRI-20210618112347459128</t>
  </si>
  <si>
    <t>TDS-TRI-20210618112407502356</t>
  </si>
  <si>
    <t>TDS-TRI-20210618112348478306</t>
  </si>
  <si>
    <t>TDS-TRI-20210618112349172687</t>
  </si>
  <si>
    <t>TDS-TRI-20210618112349895506</t>
  </si>
  <si>
    <t>TDS-TRI-20210618112408357502</t>
  </si>
  <si>
    <t>TDS-TRI-20210618112350688624</t>
  </si>
  <si>
    <t>TDS-TRI-20210618112351305571</t>
  </si>
  <si>
    <t>TDS-TRI-20210618112352071604</t>
  </si>
  <si>
    <t>TDS-TRI-20210618112352759820</t>
  </si>
  <si>
    <t>TDS-TRI-20210618112353513916</t>
  </si>
  <si>
    <t>TDS-TRI-20210618112354414491</t>
  </si>
  <si>
    <t>TDS-TRI-20210618112355410685</t>
  </si>
  <si>
    <t>6/18/2021 18:50</t>
  </si>
  <si>
    <t>GID 19/SP2</t>
  </si>
  <si>
    <t>GID 19/SP2/DROP</t>
  </si>
  <si>
    <t>GI 19/MultiDrop</t>
  </si>
  <si>
    <t>GID 19/Sp2/P</t>
  </si>
  <si>
    <t>GID 19/Sp2/Multidrop</t>
  </si>
  <si>
    <t>RAMAYANA PULOGADUNG (R02)</t>
  </si>
  <si>
    <t>JL.RAYA BEKASI KM.21 PULOGADUNG</t>
  </si>
  <si>
    <t>B9708TXU - WDC</t>
  </si>
  <si>
    <t>TDS-TRI-972234</t>
  </si>
  <si>
    <t>TDS-TRI-468645</t>
  </si>
  <si>
    <t>TDS-TRI-732110</t>
  </si>
  <si>
    <t>TDS-TRI-601799</t>
  </si>
  <si>
    <t>B 9155 PEU - Eta jam 22:00 WDC</t>
  </si>
  <si>
    <t>B 9616 EJ - Eta jam 22:00 WDC</t>
  </si>
  <si>
    <t>B 9596 TEU - Eta jam 24:00 WDC</t>
  </si>
  <si>
    <t>B 9357 kxt eta 19-06 at10pm</t>
  </si>
  <si>
    <t>B 9972 GU - Eta jam 24:00 WDC</t>
  </si>
  <si>
    <t>T 9078 DD eta 19-06 at10am WDC</t>
  </si>
  <si>
    <t>BE 9124 CA - ETA 19/6 - 08.00 WDC</t>
  </si>
  <si>
    <t>BE 8656 AL</t>
  </si>
  <si>
    <t>BE 8656 AL - ETA 19/6 - 08.00 wdc</t>
  </si>
  <si>
    <t>B 9926 TS eta 19-06 at10am WDC</t>
  </si>
  <si>
    <t>GID 20/Minggu</t>
  </si>
  <si>
    <t>GID 20/RDD 21</t>
  </si>
  <si>
    <t>RAMAYANA PADALARANG - R97</t>
  </si>
  <si>
    <t>GID 20/Multidrop</t>
  </si>
  <si>
    <t>JL.RAYA PADALARANG</t>
  </si>
  <si>
    <t>RAMAYANA SERANG (R-75)</t>
  </si>
  <si>
    <t>MALL SERANG BANTEN JL.VETERAN</t>
  </si>
  <si>
    <t>LOTTE SHOPPING LAMPUNG</t>
  </si>
  <si>
    <t>lampung</t>
  </si>
  <si>
    <t>TDS-TRI-20210619025109067923</t>
  </si>
  <si>
    <t>TDS-TRI-20210619025109986118</t>
  </si>
  <si>
    <t>TDS-TRI-20210619025112416229</t>
  </si>
  <si>
    <t>TDS-TRI-20210619025110966694</t>
  </si>
  <si>
    <t>TDS-TRI-20210619025114235727</t>
  </si>
  <si>
    <t>TDS-TRI-20210619063751792160</t>
  </si>
  <si>
    <t>6/19/2021 15:07</t>
  </si>
  <si>
    <t>GI 20/MultiDrop</t>
  </si>
  <si>
    <t>TRANSMART TEGAL</t>
  </si>
  <si>
    <t>JL KOL SOEGIONO NO 92</t>
  </si>
  <si>
    <t>JL RAYA KALIGAWE 38 KM 5 1 RT 001 RW 01</t>
  </si>
  <si>
    <t>GI 20</t>
  </si>
  <si>
    <t>BORMA CIHANJUANG</t>
  </si>
  <si>
    <t>JL. DAENG ARDIWINATA NO.97</t>
  </si>
  <si>
    <t>TDS-TRI-188910</t>
  </si>
  <si>
    <t>TDS-TRI-415100</t>
  </si>
  <si>
    <t>TDS-TRI-450527</t>
  </si>
  <si>
    <t>B 9830 CU - ETA 17:00 WIB WDC</t>
  </si>
  <si>
    <t>B 9326 BCO</t>
  </si>
  <si>
    <t>Atlas</t>
  </si>
  <si>
    <t>B 9435 BEU - Eta jam 00:00 20-06-2021
 WDC</t>
  </si>
  <si>
    <t>Z9509MG - ETA 20-06-2021 00:00 WDC</t>
  </si>
  <si>
    <t>B 9048 CL - Eta jam 00:00 20-06-2021 WDC</t>
  </si>
  <si>
    <t>GC</t>
  </si>
  <si>
    <t xml:space="preserve">4002941008 GID 20 P2 21 </t>
  </si>
  <si>
    <t>4002940890 GID 20 P2 21 Y</t>
  </si>
  <si>
    <t xml:space="preserve">4002940913 GID 20 P2 18 </t>
  </si>
  <si>
    <t>4002940884 GID 20 ND 20 Y</t>
  </si>
  <si>
    <t xml:space="preserve">4002941014 GID 20 P2 21 </t>
  </si>
  <si>
    <t xml:space="preserve">4002940894 GID 20 P2 21 </t>
  </si>
  <si>
    <t xml:space="preserve">4002940636 GID 20 P2 11 </t>
  </si>
  <si>
    <t xml:space="preserve">4002941012 GID 20 P2 21 </t>
  </si>
  <si>
    <t xml:space="preserve">4002941024 GID 20 P3 21 </t>
  </si>
  <si>
    <t xml:space="preserve">4002940875 GID 20 P2 22 </t>
  </si>
  <si>
    <t xml:space="preserve">4002940830 GID 20 P3 23 </t>
  </si>
  <si>
    <t xml:space="preserve">4002940964 GID 20 P3 22 </t>
  </si>
  <si>
    <t>4002940656 GID 19 P3 21 Y</t>
  </si>
  <si>
    <t>B 9458 TXU - ETA 20-06-2021 13:00 WDC</t>
  </si>
  <si>
    <t>B 9734 FXT</t>
  </si>
  <si>
    <t>indofast</t>
  </si>
  <si>
    <t>B 9357 kxt eta 19-06 at10pm WDC</t>
  </si>
  <si>
    <t xml:space="preserve">4002940898 GID 20 P3 21 </t>
  </si>
  <si>
    <t>B 9831 UL</t>
  </si>
  <si>
    <t>NAHRAWI</t>
  </si>
  <si>
    <t>F 9091 SC</t>
  </si>
  <si>
    <t>KASMIDI</t>
  </si>
  <si>
    <t>F 8092 HN</t>
  </si>
  <si>
    <t>Dedi</t>
  </si>
  <si>
    <t>B 9706 PCK</t>
  </si>
  <si>
    <t>EMOD ACHMADI</t>
  </si>
  <si>
    <t>CIPTO SUYADIYASMINANTO</t>
  </si>
  <si>
    <t>SUGIARTO</t>
  </si>
  <si>
    <t>B 9016 ZCA</t>
  </si>
  <si>
    <t>ROHMAN</t>
  </si>
  <si>
    <t>B 9458 UCP</t>
  </si>
  <si>
    <t>FERY BUDIARTO</t>
  </si>
  <si>
    <t>A 8221 VA</t>
  </si>
  <si>
    <t>B 9604 FRV</t>
  </si>
  <si>
    <t>FIQIH ANWAR</t>
  </si>
  <si>
    <t>B 9223 FRU</t>
  </si>
  <si>
    <t>BILLY ROHISMA FEBRIANTO</t>
  </si>
  <si>
    <t>B 9044 JXR</t>
  </si>
  <si>
    <t>YUDI KRISTIANTO</t>
  </si>
  <si>
    <t>tarbidin</t>
  </si>
  <si>
    <t>B 9548 KRV</t>
  </si>
  <si>
    <t>ABDURROKHIM</t>
  </si>
  <si>
    <t>BA 9128 GD</t>
  </si>
  <si>
    <t>DEDE YUSUF</t>
  </si>
  <si>
    <t>TRI AGUNG</t>
  </si>
  <si>
    <t>B 9738 KRV</t>
  </si>
  <si>
    <t>PARYANTO</t>
  </si>
  <si>
    <t>6/20/2021 0:31</t>
  </si>
  <si>
    <t>GI 21</t>
  </si>
  <si>
    <t>SP2/GI 21/BUNDLING</t>
  </si>
  <si>
    <t>6/20/2021 9:55</t>
  </si>
  <si>
    <t>GID 21/Multidrop</t>
  </si>
  <si>
    <t>RAMAYANA TAJUR S 121</t>
  </si>
  <si>
    <t>JL RAYA TAJUR</t>
  </si>
  <si>
    <t>JL BARU GOR PAKANSARI NO 36</t>
  </si>
  <si>
    <t>PT CENTURY FRANCHISINDO UTAMA</t>
  </si>
  <si>
    <t>JL.RAYA BITUNG KM.10 KAMPUNG POS BITUNG</t>
  </si>
  <si>
    <t>PT. PERINTIS PELAYANAN PARIPURN</t>
  </si>
  <si>
    <t>Jl. Raya Bitung Kampung Pos Bitung</t>
  </si>
  <si>
    <t>T 9529 DE</t>
  </si>
  <si>
    <t>HERI PRIYONO</t>
  </si>
  <si>
    <t>B 9890 FRV</t>
  </si>
  <si>
    <t>SUGIANTO</t>
  </si>
  <si>
    <t>R 9089 IR</t>
  </si>
  <si>
    <t>HENDI SYAHPUTRA</t>
  </si>
  <si>
    <t>B 9144 FXT</t>
  </si>
  <si>
    <t>FIRMAN JUNAEDI</t>
  </si>
  <si>
    <t>CDD LONG  JUMBO</t>
  </si>
  <si>
    <t>R 1522 JB</t>
  </si>
  <si>
    <t>MUHAMMAD ROFIQUL AMIN</t>
  </si>
  <si>
    <t>B 9391 TCH</t>
  </si>
  <si>
    <t>CLINTON P.MANURUNG</t>
  </si>
  <si>
    <t>PT SUMBER TRIJAYA LESTARI ALFACART</t>
  </si>
  <si>
    <t>6/20/2021 13:58</t>
  </si>
  <si>
    <t>MT HARYONO NO 168 KOMP KAWASAN INDUSTRI CILACAP</t>
  </si>
  <si>
    <t>35.66</t>
  </si>
  <si>
    <t>29.89</t>
  </si>
  <si>
    <t>INDOGROSIR BANDUNG</t>
  </si>
  <si>
    <t>JL. AHMAD YANI NO. 806</t>
  </si>
  <si>
    <t>F 9617 FG</t>
  </si>
  <si>
    <t>ARIF HALIMAN ROFIQI</t>
  </si>
  <si>
    <t xml:space="preserve">4002940785 GID 19 P2 20 </t>
  </si>
  <si>
    <t xml:space="preserve">4002940251 GID 18 P1 18 </t>
  </si>
  <si>
    <t xml:space="preserve">4002940783 GID 19 ND 19 </t>
  </si>
  <si>
    <t xml:space="preserve">4002940249 GID 18 P1 18 </t>
  </si>
  <si>
    <t xml:space="preserve">4002940276 GID 18 P2 19 </t>
  </si>
  <si>
    <t xml:space="preserve">4002940277 GID 18 P2 19 </t>
  </si>
  <si>
    <t xml:space="preserve">4002940275 GID 18 P2 19 </t>
  </si>
  <si>
    <t xml:space="preserve">4002940724 GID 19 P1 20 </t>
  </si>
  <si>
    <t xml:space="preserve">4002940257 GID 18 P1 18 </t>
  </si>
  <si>
    <t xml:space="preserve">4002940250 GID 18 P1 18 </t>
  </si>
  <si>
    <t xml:space="preserve">4002940872 GID 19 P1 19 </t>
  </si>
  <si>
    <t xml:space="preserve">4002940255 GID 18 P1 18 </t>
  </si>
  <si>
    <t xml:space="preserve">4002940596 GID 19 ND 19 </t>
  </si>
  <si>
    <t xml:space="preserve">4002940386 GID 18 ND 18 </t>
  </si>
  <si>
    <t xml:space="preserve">4002940558 GID 18 P2 19 </t>
  </si>
  <si>
    <t xml:space="preserve">4002940492 GID 18 P2 19 </t>
  </si>
  <si>
    <t xml:space="preserve">4002940474 GID 18 P1 18 </t>
  </si>
  <si>
    <t xml:space="preserve">4002940493 GID 18 P2 19 </t>
  </si>
  <si>
    <t xml:space="preserve">4002940256 GID 18 P1 18 </t>
  </si>
  <si>
    <t xml:space="preserve">4002940280 GID 18 P2 19 </t>
  </si>
  <si>
    <t>4002940805 GID 19 ND 22 Y</t>
  </si>
  <si>
    <t>4002940757 GID 19 ND 19 Y</t>
  </si>
  <si>
    <t xml:space="preserve">4002940258 GID 18 P1 18 </t>
  </si>
  <si>
    <t xml:space="preserve">4002940371 GID 18 ND 18 </t>
  </si>
  <si>
    <t xml:space="preserve">4002940488 GID 18 P2 19 </t>
  </si>
  <si>
    <t xml:space="preserve">4002940864 GID 19 ND 19 </t>
  </si>
  <si>
    <t xml:space="preserve">4002940259 GID 18 P1 18 </t>
  </si>
  <si>
    <t xml:space="preserve">4002940253 GID 18 P1 18 </t>
  </si>
  <si>
    <t xml:space="preserve">4002940494 GID 18 P2 19 </t>
  </si>
  <si>
    <t xml:space="preserve">4002940278 GID 18 P2 19 </t>
  </si>
  <si>
    <t xml:space="preserve">4002940279 GID 18 P2 19 </t>
  </si>
  <si>
    <t xml:space="preserve">4002940490 GID 18 P2 19 </t>
  </si>
  <si>
    <t xml:space="preserve">4002940625 GID 19 ND 19 </t>
  </si>
  <si>
    <t xml:space="preserve">4002940635 GID 19 P1 19 </t>
  </si>
  <si>
    <t>4002940626 GID 19 ND 19 Y</t>
  </si>
  <si>
    <t xml:space="preserve">4002940871 GID 19 P1 19 </t>
  </si>
  <si>
    <t xml:space="preserve">4002940252 GID 18 P1 18 </t>
  </si>
  <si>
    <t xml:space="preserve">4002940425 GID 18 P2 18 </t>
  </si>
  <si>
    <t>4002940682 GID 19 ND 19 Y</t>
  </si>
  <si>
    <t xml:space="preserve">4002940818 GID 19 ND 19 </t>
  </si>
  <si>
    <t>4002940588 GID 19 ND 19 Y</t>
  </si>
  <si>
    <t>4002940800 GID 19 ND 19 Y</t>
  </si>
  <si>
    <t xml:space="preserve">4002940254 GID 18 P1 18 </t>
  </si>
  <si>
    <t xml:space="preserve">4002940495 GID 18 P2 19 </t>
  </si>
  <si>
    <t xml:space="preserve">4002940870 GID 19 P1 19 </t>
  </si>
  <si>
    <t>4002940168 GID 18 ND 18 Y</t>
  </si>
  <si>
    <t xml:space="preserve">4002940174 GID 18 ND 18 </t>
  </si>
  <si>
    <t xml:space="preserve">4002940427 GID 18 P1 19 </t>
  </si>
  <si>
    <t xml:space="preserve">4002940650 GID 19 P3 21 </t>
  </si>
  <si>
    <t xml:space="preserve">4002940652 GID 19 P3 21 </t>
  </si>
  <si>
    <t>4002940540 GID 19 P3 23 Y</t>
  </si>
  <si>
    <t>4002940657 GID 19 P3 21 Y</t>
  </si>
  <si>
    <t>4002940648 GID 19 P3 21 Y</t>
  </si>
  <si>
    <t xml:space="preserve">4002940653 GID 19 P3 21 </t>
  </si>
  <si>
    <t xml:space="preserve">4002940438 GID 18 P3 22 </t>
  </si>
  <si>
    <t xml:space="preserve">4002940651 GID 19 P3 21 </t>
  </si>
  <si>
    <t xml:space="preserve">4002940751 GID 19 P3 24 </t>
  </si>
  <si>
    <t xml:space="preserve">4002940633 GID 19 P1 19 </t>
  </si>
  <si>
    <t xml:space="preserve">4002940723 GID 19 P1 20 </t>
  </si>
  <si>
    <t>4002940392 GID 18 P3 23 Y</t>
  </si>
  <si>
    <t>4002940538 GID 18 P3 25 Y</t>
  </si>
  <si>
    <t xml:space="preserve">4002939420 GID 17 P3 24 </t>
  </si>
  <si>
    <t>4002939961 GID 17 P3 23 Y</t>
  </si>
  <si>
    <t xml:space="preserve">4002940128 GID 17 P3 19 </t>
  </si>
  <si>
    <t xml:space="preserve">4002940767 GID 19 P3 23 </t>
  </si>
  <si>
    <t>Z 9095 MG</t>
  </si>
  <si>
    <t>DC YOMART GEDEBAGE</t>
  </si>
  <si>
    <t>TDS-ORD-964506</t>
  </si>
  <si>
    <t>TDS-ORD-208347</t>
  </si>
  <si>
    <t>Z 9670 HA - ETA 22:00 WIB WDC</t>
  </si>
  <si>
    <t>Z 9095 MG - ETA 22:00 WIBWWDC</t>
  </si>
  <si>
    <t>Z 9095 MG - ETA 22:00 WIBWDC</t>
  </si>
  <si>
    <t>BE 8353 OU - ETA 23:00 WIBWDC</t>
  </si>
  <si>
    <t>BG 8169 AI - ETA 23:00 WIB WDC</t>
  </si>
  <si>
    <t>BL 8903 AK - ETA 21-06 At 7am WDC</t>
  </si>
  <si>
    <t>BE 9033 BA</t>
  </si>
  <si>
    <t>BE 9033 BA - ETA 10:00 am WDC</t>
  </si>
  <si>
    <t>Markerplace not available-</t>
  </si>
  <si>
    <t>6/21/2021 10:32</t>
  </si>
  <si>
    <t>Kirim Selasa</t>
  </si>
  <si>
    <t>GID 22/Multidrop</t>
  </si>
  <si>
    <t>JLN RAYA BOGOR KM 46 6 DESA NANGGEWER</t>
  </si>
  <si>
    <t>JABAR</t>
  </si>
  <si>
    <t>JL RAYA SUKABUMI KP CIENDEUR</t>
  </si>
  <si>
    <t>085219467285</t>
  </si>
  <si>
    <t>081296477343</t>
  </si>
  <si>
    <t>087782171835</t>
  </si>
  <si>
    <t xml:space="preserve">4002935674 GID 02 ND 02 </t>
  </si>
  <si>
    <t xml:space="preserve">4002935651 GID 02 P1 02 </t>
  </si>
  <si>
    <t xml:space="preserve">4002935744 GID 02 P1 02 </t>
  </si>
  <si>
    <t xml:space="preserve">4002935672 GID 02 ND 02 </t>
  </si>
  <si>
    <t>4002935349 GID 02 P2 01 Y</t>
  </si>
  <si>
    <t xml:space="preserve">4002935753 GID 02 P1 02 </t>
  </si>
  <si>
    <t>4002935596 GID 02 ND 02 Y</t>
  </si>
  <si>
    <t>4002935576 GID 02 ND 02 Y</t>
  </si>
  <si>
    <t xml:space="preserve">4002935754 GID 02 P1 02 </t>
  </si>
  <si>
    <t xml:space="preserve">4002935595 GID 02 ND 02 </t>
  </si>
  <si>
    <t xml:space="preserve">4002935516 GID 01 P2 02 </t>
  </si>
  <si>
    <t>4002935621 GID 02 ND 02 Y</t>
  </si>
  <si>
    <t xml:space="preserve">4002935687 GID 02 P1 02 </t>
  </si>
  <si>
    <t xml:space="preserve">4002935686 GID 02 P1 02 </t>
  </si>
  <si>
    <t>4002935569 GID 02 P2 03 Y</t>
  </si>
  <si>
    <t>4002935689 GID 02 ND 03 Y</t>
  </si>
  <si>
    <t xml:space="preserve">4002935520 GID 01 P3 03 </t>
  </si>
  <si>
    <t xml:space="preserve">4002935521 GID 01 P3 03 </t>
  </si>
  <si>
    <t xml:space="preserve">4002935524 GID 01 P3 03 </t>
  </si>
  <si>
    <t>4002935523 GID 02 P3 03 Y</t>
  </si>
  <si>
    <t xml:space="preserve">4002935624 GID 02 P3 04 </t>
  </si>
  <si>
    <t xml:space="preserve">4002935615 GID 02 P3 04 </t>
  </si>
  <si>
    <t>4002935238 GID 31 P3 02 Y</t>
  </si>
  <si>
    <t xml:space="preserve">4002935522 GID 02 P3 03 </t>
  </si>
  <si>
    <t>GID 22/split3/Drop</t>
  </si>
  <si>
    <t>GI 22/Multidrop</t>
  </si>
  <si>
    <t>TSM BANDUNG</t>
  </si>
  <si>
    <t>TRANS STUDIO MALL</t>
  </si>
  <si>
    <t>GID 22/split3</t>
  </si>
  <si>
    <t>TRANSMART ATRIUM PONDOK GEDE</t>
  </si>
  <si>
    <t>JL JATIWARINGIN RAYA NO 1</t>
  </si>
  <si>
    <t>JL.CILEDUG RAYA NO.37 JAKARTA</t>
  </si>
  <si>
    <t>JL.RAYA GUNUNG SINDUR KMP.</t>
  </si>
  <si>
    <t>LOGOS METROLINK LOGISTICS HUB GROUND FL</t>
  </si>
  <si>
    <t>CARREFOUR BEKASI</t>
  </si>
  <si>
    <t>JL.RAYA BEKASI BEKASI</t>
  </si>
  <si>
    <t>GID 22/Selasa Pagi</t>
  </si>
  <si>
    <t>JL SOEKARNO HATTA NO 236</t>
  </si>
  <si>
    <t>x</t>
  </si>
  <si>
    <t>JL MARIBAYA KM 10 NO 99 A DESA MARIBAYA</t>
  </si>
  <si>
    <t>TDS-TRI-20210621044133689997</t>
  </si>
  <si>
    <t>TDS-TRI-20210621044135903863</t>
  </si>
  <si>
    <t>TDS-TRI-20210621044136996792</t>
  </si>
  <si>
    <t>TDS-TRI-20210621044138048454</t>
  </si>
  <si>
    <t>TDS-TRI-20210621044134522292</t>
  </si>
  <si>
    <t>TDS-TRI-20210621093514122115</t>
  </si>
  <si>
    <t>TDS-TRI-20210621093515174496</t>
  </si>
  <si>
    <t>TDS-TRI-20210621093446887360</t>
  </si>
  <si>
    <t>TDS-TRI-20210621093447746777</t>
  </si>
  <si>
    <t>TDS-TRI-20210621093516248969</t>
  </si>
  <si>
    <t>TDS-TRI-20210621093450148914</t>
  </si>
  <si>
    <t>TDS-TRI-20210621093517218230</t>
  </si>
  <si>
    <t>TDS-TRI-20210621093450986433</t>
  </si>
  <si>
    <t>TDS-TRI-20210621093518299142</t>
  </si>
  <si>
    <t>TDS-TRI-20210621093456415729</t>
  </si>
  <si>
    <t>TDS-TRI-20210621093457065608</t>
  </si>
  <si>
    <t>TDS-TRI-20210621093457858144</t>
  </si>
  <si>
    <t>TDS-TRI-20210621093459284257</t>
  </si>
  <si>
    <t>TDS-TRI-20210621093459947822</t>
  </si>
  <si>
    <t>TDS-TRI-20210621093500670321</t>
  </si>
  <si>
    <t>TDS-TRI-20210621093501426984</t>
  </si>
  <si>
    <t>TDS-TRI-20210621093502334287</t>
  </si>
  <si>
    <t>TDS-TRI-20210621131019520210</t>
  </si>
  <si>
    <t>TDS-TRI-20210621131015548383</t>
  </si>
  <si>
    <t>TDS-TRI-20210621131032957257</t>
  </si>
  <si>
    <t>TDS-TRI-20210621131018192942</t>
  </si>
  <si>
    <t>rudi setyawan</t>
  </si>
  <si>
    <t>BK 8565 LR</t>
  </si>
  <si>
    <t>B 9118 UCC</t>
  </si>
  <si>
    <t>B 9550 UCB</t>
  </si>
  <si>
    <t>IDRAN YUSUP</t>
  </si>
  <si>
    <t>DEDE SUPRIATNA</t>
  </si>
  <si>
    <t>BE 8317 OU - WDC</t>
  </si>
  <si>
    <t>B 9547 FXT - ETA 22-06 at7om</t>
  </si>
  <si>
    <t>B 9019 FEV - ETA 22-06 at7pm</t>
  </si>
  <si>
    <t>Z 9235 MG 22-06 at2pm</t>
  </si>
  <si>
    <t>4.7</t>
  </si>
  <si>
    <t>2.67</t>
  </si>
  <si>
    <t>6/22/2021 1:07</t>
  </si>
  <si>
    <t>GID 23/Sp2</t>
  </si>
  <si>
    <t>6/22/2021 11:05</t>
  </si>
  <si>
    <t>tpT</t>
  </si>
  <si>
    <t>B 9019 FEV - ETA 22-06 at7pm WDC</t>
  </si>
  <si>
    <t>Z 9235 MG</t>
  </si>
  <si>
    <t>Tiara fajar</t>
  </si>
  <si>
    <t>Z 9235 MG 22-06 at2pm wdc</t>
  </si>
  <si>
    <t>MAKDUM</t>
  </si>
  <si>
    <t>Samsul anwar</t>
  </si>
  <si>
    <t>ANDRIANTO</t>
  </si>
  <si>
    <t>ANSEL MUS PATTIE</t>
  </si>
  <si>
    <t>NURHIDAYAT</t>
  </si>
  <si>
    <t>36.65</t>
  </si>
  <si>
    <t>6/22/2021 16:09</t>
  </si>
  <si>
    <t>GID 23/Multidrop</t>
  </si>
  <si>
    <t>LULU HYPERMARKET VIVO SENTUL</t>
  </si>
  <si>
    <t>JL RAYA BOGOR KM 50 VIVO SENTUL</t>
  </si>
  <si>
    <t>KIRIM RABU/SP3/P</t>
  </si>
  <si>
    <t>GID 23/SP2</t>
  </si>
  <si>
    <t>GID 23/SP2/DROP</t>
  </si>
  <si>
    <t>BUAH BATU SQUARE JL BOJONG SOANG NO 269</t>
  </si>
  <si>
    <t>BORMA CIPAMOKOLAN</t>
  </si>
  <si>
    <t>JL. CIPAMOKOLAN NO. 50</t>
  </si>
  <si>
    <t>KIRIM RABU SUBUH</t>
  </si>
  <si>
    <t>JL RAYA BEKASI KM 24 RT 001 RW 008</t>
  </si>
  <si>
    <t>31.72</t>
  </si>
  <si>
    <t>GID 23/Sp3</t>
  </si>
  <si>
    <t>GID 23/Sp3/P</t>
  </si>
  <si>
    <t>GID 23/BOF LIQUID</t>
  </si>
  <si>
    <t>GID 23/LIQUID/Split5</t>
  </si>
  <si>
    <t>GI 23/LIQUID/Split5A</t>
  </si>
  <si>
    <t>GI 23/LIQUID/Split5B</t>
  </si>
  <si>
    <t>6/22/2021 19:56</t>
  </si>
  <si>
    <t>B 9547 FXT - ETA 22-06 at7Pm WDC</t>
  </si>
  <si>
    <t>no trip</t>
  </si>
  <si>
    <t>tnggl</t>
  </si>
  <si>
    <t>089637652553</t>
  </si>
  <si>
    <t>089612796824</t>
  </si>
  <si>
    <t>08557164159</t>
  </si>
  <si>
    <t>082113487458</t>
  </si>
  <si>
    <t>IDRAN YUSUF</t>
  </si>
  <si>
    <t>081285049838</t>
  </si>
  <si>
    <t>082215299945</t>
  </si>
  <si>
    <t>081314780552</t>
  </si>
  <si>
    <t>085382409185</t>
  </si>
  <si>
    <t>082114587713</t>
  </si>
  <si>
    <t>085218782844</t>
  </si>
  <si>
    <t>089501664560</t>
  </si>
  <si>
    <t>082123748103</t>
  </si>
  <si>
    <t>082112196977</t>
  </si>
  <si>
    <t>BK 9778 TL - ETA 22-06 At 10pm WDC</t>
  </si>
  <si>
    <t>bof</t>
  </si>
  <si>
    <t>B 9007 TXT - 23-06 At 00am WDC</t>
  </si>
  <si>
    <t>5.75</t>
  </si>
  <si>
    <t>6/23/2021 1:31</t>
  </si>
  <si>
    <t>4.04</t>
  </si>
  <si>
    <t>GID 24/Sp2</t>
  </si>
  <si>
    <t>0.89</t>
  </si>
  <si>
    <t>4.15</t>
  </si>
  <si>
    <t>1.71</t>
  </si>
  <si>
    <t>6/23/2021 10:40</t>
  </si>
  <si>
    <t>0.58</t>
  </si>
  <si>
    <t>GID 24/Multidrop</t>
  </si>
  <si>
    <t>0.82</t>
  </si>
  <si>
    <t>4.64</t>
  </si>
  <si>
    <t>Kirim Kamis/sp2</t>
  </si>
  <si>
    <t>38.65</t>
  </si>
  <si>
    <t>Count of Truck</t>
  </si>
  <si>
    <t>43.53</t>
  </si>
  <si>
    <t>18.4</t>
  </si>
  <si>
    <t>JL. RAYA PALEMBANG, JAMBI</t>
  </si>
  <si>
    <t>TDS-TRI-20210623043913573017</t>
  </si>
  <si>
    <t>TDS-TRI-20210623043914419505</t>
  </si>
  <si>
    <t>TDS-TRI-20210623043915308556</t>
  </si>
  <si>
    <t>TDS-TRI-20210623043916082819</t>
  </si>
  <si>
    <t>TDS-TRI-20210623043919920367</t>
  </si>
  <si>
    <t>TDS-TRI-20210623043916919504</t>
  </si>
  <si>
    <t>TDS-TRI-20210623043917747998</t>
  </si>
  <si>
    <t>TDS-TRI-20210623043918505953</t>
  </si>
  <si>
    <t>TDS-TRI-20210623064943669237</t>
  </si>
  <si>
    <t>085889207306</t>
  </si>
  <si>
    <t>085717659670</t>
  </si>
  <si>
    <t>085714999413</t>
  </si>
  <si>
    <t>6/23/2021 15:14</t>
  </si>
  <si>
    <t>JL ARIA JAYA SANTIKA NO 9 KP SEGLOG</t>
  </si>
  <si>
    <t>RAMAYANA CIKUPA (S 124)</t>
  </si>
  <si>
    <t>JL RAYA SERANG NO 19 RT 01 RW 01</t>
  </si>
  <si>
    <t>JL ASRAMA DAMATEX CIKOKOL</t>
  </si>
  <si>
    <t>PEMBANGUNAN 3 KARANG SARI</t>
  </si>
  <si>
    <t>PERGUDANGAN WIDYA SAKTI KUSUMA JL</t>
  </si>
  <si>
    <t>TOKMA PAMANUKAN</t>
  </si>
  <si>
    <t>PAMANUKAN</t>
  </si>
  <si>
    <t>JL RAYA PAMANUKAN RT 10 RW 04 DESA</t>
  </si>
  <si>
    <t>CARREFOUR CEMPAKA MAS</t>
  </si>
  <si>
    <t>ITC CEMPAKA MAS MEGA GROSIR</t>
  </si>
  <si>
    <t>RAMAYANA CIMONE(R26)</t>
  </si>
  <si>
    <t>JL.MERDEKA CIMONE PLAZA TANGERANG</t>
  </si>
  <si>
    <t>loading process</t>
  </si>
  <si>
    <t>STORING</t>
  </si>
  <si>
    <t>6/23/2021 19:08</t>
  </si>
  <si>
    <t>GID 24/Sp2/Multidrop</t>
  </si>
  <si>
    <t>GID 24/Sp2/P</t>
  </si>
  <si>
    <t>37.72</t>
  </si>
  <si>
    <t>TEMPO JAKARTA 3</t>
  </si>
  <si>
    <t>JL.MT.HARYONO NO.7</t>
  </si>
  <si>
    <t xml:space="preserve">4002941427 GID 22 P2 23 </t>
  </si>
  <si>
    <t xml:space="preserve">4002941772 GID 23 P2 24 </t>
  </si>
  <si>
    <t xml:space="preserve">4002941305 GID 22 P1 22 </t>
  </si>
  <si>
    <t>4002941377 GID 22 ND 24 Y</t>
  </si>
  <si>
    <t xml:space="preserve">4002941382 GID 22 ND 17 </t>
  </si>
  <si>
    <t xml:space="preserve">4002941453 GID 22 P1 22 </t>
  </si>
  <si>
    <t>4002941656 GID 23 ND 23 Y</t>
  </si>
  <si>
    <t xml:space="preserve">4002941167 GID 21 P1 21 </t>
  </si>
  <si>
    <t xml:space="preserve">4002941790 GID 23 ND 23 </t>
  </si>
  <si>
    <t xml:space="preserve">4002941843 GID 23 P1 23 </t>
  </si>
  <si>
    <t xml:space="preserve">4002941844 GID 23 P1 23 </t>
  </si>
  <si>
    <t xml:space="preserve">4002941845 GID 23 P1 23 </t>
  </si>
  <si>
    <t xml:space="preserve">4002941180 GID 21 P2 22 </t>
  </si>
  <si>
    <t xml:space="preserve">4002941223 GID 22 P1 22 </t>
  </si>
  <si>
    <t xml:space="preserve">4002941450 GID 22 P2 23 </t>
  </si>
  <si>
    <t xml:space="preserve">4002941797 GID 23 P1 23 </t>
  </si>
  <si>
    <t xml:space="preserve">4002941213 GID 22 P2 23 </t>
  </si>
  <si>
    <t xml:space="preserve">4002941673 GID 23 P1 23 </t>
  </si>
  <si>
    <t xml:space="preserve">4002941777 GID 23 P2 24 </t>
  </si>
  <si>
    <t>4002941304 GID 22 ND 22 Y</t>
  </si>
  <si>
    <t xml:space="preserve">4002941788 GID 23 P1 23 </t>
  </si>
  <si>
    <t xml:space="preserve">4002941794 GID 23 P1 23 </t>
  </si>
  <si>
    <t>4002941556 GID 23 P2 24 Y</t>
  </si>
  <si>
    <t xml:space="preserve">4002941431 GID 22 P1 23 </t>
  </si>
  <si>
    <t xml:space="preserve">4002941329 GID 22 P1 22 </t>
  </si>
  <si>
    <t xml:space="preserve">4002941366 GID 22 ND 22 </t>
  </si>
  <si>
    <t xml:space="preserve">4002941774 GID 23 P2 24 </t>
  </si>
  <si>
    <t xml:space="preserve">4002941771 GID 23 P2 24 </t>
  </si>
  <si>
    <t>4002941191 GID 22 P1 23 Y</t>
  </si>
  <si>
    <t>4002941515 GID 23 ND 23 Y</t>
  </si>
  <si>
    <t>4002941166 GID 21 ND 21 Y</t>
  </si>
  <si>
    <t xml:space="preserve">4002941764 GID 23 P2 24 </t>
  </si>
  <si>
    <t>4002941096 GID 21 ND 21 Y</t>
  </si>
  <si>
    <t xml:space="preserve">4002941441 GID 22 ND 23 </t>
  </si>
  <si>
    <t>4002941365 GID 22 P1 22 Y</t>
  </si>
  <si>
    <t>4002941315 GID 22 P2 23 Y</t>
  </si>
  <si>
    <t>4002941634 GID 23 ND 23 Y</t>
  </si>
  <si>
    <t>4002941432 GID 22 ND 22 Y</t>
  </si>
  <si>
    <t xml:space="preserve">4002941835 GID 23 P1 23 </t>
  </si>
  <si>
    <t xml:space="preserve">4002941204 GID 22 P2 23 </t>
  </si>
  <si>
    <t xml:space="preserve">4002941826 GID 23 P1 23 </t>
  </si>
  <si>
    <t xml:space="preserve">4002941158 GID 21 ND 21 </t>
  </si>
  <si>
    <t xml:space="preserve">4002941440 GID 22 ND 23 </t>
  </si>
  <si>
    <t xml:space="preserve">4002941156 GID 21 P2 22 </t>
  </si>
  <si>
    <t xml:space="preserve">4002941425 GID 22 P2 17 </t>
  </si>
  <si>
    <t xml:space="preserve">4002941798 GID 23 P1 23 </t>
  </si>
  <si>
    <t xml:space="preserve">4002941097 GID 21 P1 10 </t>
  </si>
  <si>
    <t xml:space="preserve">4002941160 GID 21 P2 22 </t>
  </si>
  <si>
    <t xml:space="preserve">4002941832 GID 23 P1 23 </t>
  </si>
  <si>
    <t xml:space="preserve">4002941812 GID 23 P1 23 </t>
  </si>
  <si>
    <t xml:space="preserve">4002941150 GID 21 P1 21 </t>
  </si>
  <si>
    <t xml:space="preserve">4002941833 GID 23 P1 23 </t>
  </si>
  <si>
    <t xml:space="preserve">4002941090 GID 21 ND 21 </t>
  </si>
  <si>
    <t xml:space="preserve">4002941763 GID 23 P2 24 </t>
  </si>
  <si>
    <t xml:space="preserve">4002941288 GID 22 P1 22 </t>
  </si>
  <si>
    <t>4002941333 GID 22 ND 22 Y</t>
  </si>
  <si>
    <t xml:space="preserve">4002941834 GID 23 P1 23 </t>
  </si>
  <si>
    <t xml:space="preserve">4002941494 GID 23 ND 23 </t>
  </si>
  <si>
    <t xml:space="preserve">4002941113 GID 21 P1 21 </t>
  </si>
  <si>
    <t>4002941516 GID 23 ND 23 Y</t>
  </si>
  <si>
    <t>4002941502 GID 23 ND 23 Y</t>
  </si>
  <si>
    <t xml:space="preserve">4002941040 GID 21 ND 21 </t>
  </si>
  <si>
    <t xml:space="preserve">4002941916 GID 23 P3 30 </t>
  </si>
  <si>
    <t xml:space="preserve">4002941162 GID 21 P3 23 </t>
  </si>
  <si>
    <t>4002941298 GID 23 P3 27 Y</t>
  </si>
  <si>
    <t xml:space="preserve">4002941379 GID 22 P3 24 </t>
  </si>
  <si>
    <t>4002940819 GID 21 P3 23 Y</t>
  </si>
  <si>
    <t xml:space="preserve">4002941493 GID 22 P3 26 </t>
  </si>
  <si>
    <t>4002941514 GID 23 ND 23 Y</t>
  </si>
  <si>
    <t xml:space="preserve">4002941762 GID 23 P2 24 </t>
  </si>
  <si>
    <t xml:space="preserve">4002941312 GID 22 P3 24 </t>
  </si>
  <si>
    <t xml:space="preserve">4002941177 GID 21 P3 25 </t>
  </si>
  <si>
    <t xml:space="preserve">4002941179 GID 21 P3 25 </t>
  </si>
  <si>
    <t xml:space="preserve">4002941842 GID 23 P1 23 </t>
  </si>
  <si>
    <t xml:space="preserve">4002941147 GID 21 ND 21 </t>
  </si>
  <si>
    <t xml:space="preserve">4002941307 GID 22 P2 24 </t>
  </si>
  <si>
    <t xml:space="preserve">4002941328 GID 22 P1 23 </t>
  </si>
  <si>
    <t>4002941491 GID 22 ND 24 Y</t>
  </si>
  <si>
    <t xml:space="preserve">4002941492 GID 22 ND 22 </t>
  </si>
  <si>
    <t xml:space="preserve">4002941838 GID 23 P1 23 </t>
  </si>
  <si>
    <t xml:space="preserve">4002941837 GID 23 P1 23 </t>
  </si>
  <si>
    <t xml:space="preserve">4002941836 GID 23 P1 23 </t>
  </si>
  <si>
    <t xml:space="preserve">4002941839 GID 23 P1 23 </t>
  </si>
  <si>
    <t xml:space="preserve">4002941148 GID 21 P3 23 </t>
  </si>
  <si>
    <t xml:space="preserve">4002941178 GID 21 P3 25 </t>
  </si>
  <si>
    <t xml:space="preserve">4002941840 GID 23 P1 23 </t>
  </si>
  <si>
    <t xml:space="preserve">4002941841 GID 23 P1 23 </t>
  </si>
  <si>
    <t>4002941363 GID 22 P3 26 Y</t>
  </si>
  <si>
    <t>087873310998</t>
  </si>
  <si>
    <t>081284220125</t>
  </si>
  <si>
    <t>DEDI</t>
  </si>
  <si>
    <t>085894904102</t>
  </si>
  <si>
    <t>FERI..</t>
  </si>
  <si>
    <t>081290876959</t>
  </si>
  <si>
    <t>SHIPMENT DELETE</t>
  </si>
  <si>
    <t>BE 9677 YU eta 23-06 at8pm WDC</t>
  </si>
  <si>
    <t>D 8498 FL</t>
  </si>
  <si>
    <t>RIHLOG</t>
  </si>
  <si>
    <t>HANDONI SETIAWAN</t>
  </si>
  <si>
    <t>HENDRI SYAHPUTRA</t>
  </si>
  <si>
    <t>081380451442</t>
  </si>
  <si>
    <t>B 9163 UEV - ETA 23-06 At 10pm WDC</t>
  </si>
  <si>
    <t>Marketplace Not Available</t>
  </si>
  <si>
    <t>BL 8903 AK - All ETA17.00WIB</t>
  </si>
  <si>
    <t>T 9125 DF - All ETA17.00WIB</t>
  </si>
  <si>
    <t>Z 9340 MN - ETA 14:30</t>
  </si>
  <si>
    <t>T 9078 DD - ETA 17:00</t>
  </si>
  <si>
    <t>B 9926 TS - ETA 17:00</t>
  </si>
  <si>
    <t>6/24/2021 0:56</t>
  </si>
  <si>
    <t>Split3/GID 25</t>
  </si>
  <si>
    <t>GID 25/PO BUNDLING</t>
  </si>
  <si>
    <t>Split2/GID 25</t>
  </si>
  <si>
    <t>Split2/GID 25/Drop</t>
  </si>
  <si>
    <t>6/24/2021 10:34</t>
  </si>
  <si>
    <t>GID 25/Multidrop</t>
  </si>
  <si>
    <t>TRANSMART GRAHA BINTARO</t>
  </si>
  <si>
    <t>JALAN GRAHA RAYA BOULEVARD</t>
  </si>
  <si>
    <t>Z 9340 MN - ETA 14:30 WDC</t>
  </si>
  <si>
    <t>6/24/2021 15:32</t>
  </si>
  <si>
    <t>0.18</t>
  </si>
  <si>
    <t>0.1</t>
  </si>
  <si>
    <t>RAMAYANA CENGKARENG(R40)</t>
  </si>
  <si>
    <t>PASAR CENGKARENG</t>
  </si>
  <si>
    <t>INDOGROSIR BOGOR BGR</t>
  </si>
  <si>
    <t>JL RAYA BOGOR JAKARTA KM 46 7</t>
  </si>
  <si>
    <t>4.57</t>
  </si>
  <si>
    <t>2.28</t>
  </si>
  <si>
    <t>5.55</t>
  </si>
  <si>
    <t>2.46</t>
  </si>
  <si>
    <t>3.84</t>
  </si>
  <si>
    <t>1.61</t>
  </si>
  <si>
    <t>5.68</t>
  </si>
  <si>
    <t>BORMA RANCAEKEK</t>
  </si>
  <si>
    <t>1.72</t>
  </si>
  <si>
    <t>JL RAYA RANCAEKEK KM 25,5</t>
  </si>
  <si>
    <t>4.92</t>
  </si>
  <si>
    <t>3.1</t>
  </si>
  <si>
    <t>1.26</t>
  </si>
  <si>
    <t>0.24</t>
  </si>
  <si>
    <t>4.98</t>
  </si>
  <si>
    <t>2.38</t>
  </si>
  <si>
    <t>4.32</t>
  </si>
  <si>
    <t>1.66</t>
  </si>
  <si>
    <t>6.07</t>
  </si>
  <si>
    <t>2.45</t>
  </si>
  <si>
    <t>T 9078 DD - ETA 17:00 WDC</t>
  </si>
  <si>
    <t>9.75</t>
  </si>
  <si>
    <t>5.46</t>
  </si>
  <si>
    <t>10.31</t>
  </si>
  <si>
    <t>3.47</t>
  </si>
  <si>
    <t>T 9125 DF - All ETA17.00WIB wdc</t>
  </si>
  <si>
    <t>B 9413 AI - ETA 19:00 wdc</t>
  </si>
  <si>
    <t>17.29</t>
  </si>
  <si>
    <t>7.42</t>
  </si>
  <si>
    <t>6/24/2021 19:06</t>
  </si>
  <si>
    <t>18.13</t>
  </si>
  <si>
    <t>9.09</t>
  </si>
  <si>
    <t>36.01</t>
  </si>
  <si>
    <t>17.25</t>
  </si>
  <si>
    <t>2.77</t>
  </si>
  <si>
    <t>1.23</t>
  </si>
  <si>
    <t>1.57</t>
  </si>
  <si>
    <t>28.41</t>
  </si>
  <si>
    <t>16.28</t>
  </si>
  <si>
    <t>6.65</t>
  </si>
  <si>
    <t>2.86</t>
  </si>
  <si>
    <t>B 9926 TS - All ETA17.00WIB WDC</t>
  </si>
  <si>
    <t>B 9460 TXU - ETA 19:00 WDC</t>
  </si>
  <si>
    <t>BL 8903 AK - ETA 17:00 WDC</t>
  </si>
  <si>
    <t>0895331001510</t>
  </si>
  <si>
    <t>0812883734129</t>
  </si>
  <si>
    <t>081212822924</t>
  </si>
  <si>
    <t>PT Sekar Arum Jaya Bersaudara</t>
  </si>
  <si>
    <t>Samiun</t>
  </si>
  <si>
    <t>0812177079055</t>
  </si>
  <si>
    <t>Soleh</t>
  </si>
  <si>
    <t>081294781440</t>
  </si>
  <si>
    <t>Sofyan</t>
  </si>
  <si>
    <t>083897792809</t>
  </si>
  <si>
    <t>Fandi</t>
  </si>
  <si>
    <t>081398504974</t>
  </si>
  <si>
    <t>PT Tiara Fajar Transportindo</t>
  </si>
  <si>
    <t>Rudi Heriyadi</t>
  </si>
  <si>
    <t>089669493169</t>
  </si>
  <si>
    <t>Adon</t>
  </si>
  <si>
    <t>085215670138</t>
  </si>
  <si>
    <t>Rimson</t>
  </si>
  <si>
    <t>082165104735</t>
  </si>
  <si>
    <t>Fredi</t>
  </si>
  <si>
    <t>082113414270</t>
  </si>
  <si>
    <t>ansel B 9660 UCE</t>
  </si>
  <si>
    <t>JAMAL</t>
  </si>
  <si>
    <t>Rudy setiawan</t>
  </si>
  <si>
    <t>081386917473</t>
  </si>
  <si>
    <t>H DALLA SUPRIATNA</t>
  </si>
  <si>
    <t>085817413022</t>
  </si>
  <si>
    <t>083186833516</t>
  </si>
  <si>
    <t>087829079148</t>
  </si>
  <si>
    <t>Radi Saragih</t>
  </si>
  <si>
    <t>081383946800</t>
  </si>
  <si>
    <t>PT Mega Bintang Logistik</t>
  </si>
  <si>
    <t>Riki</t>
  </si>
  <si>
    <t>081254571996</t>
  </si>
  <si>
    <t>erlangga</t>
  </si>
  <si>
    <t>BE 8517 OB eta 25-06 at1am WDC</t>
  </si>
  <si>
    <t>T 9033 DD</t>
  </si>
  <si>
    <t xml:space="preserve">4002941994 GID 24 P1 24 </t>
  </si>
  <si>
    <t xml:space="preserve">4002942224 GID 24 P1 24 </t>
  </si>
  <si>
    <t xml:space="preserve">4002941944 GID 24 ND 24 </t>
  </si>
  <si>
    <t xml:space="preserve">4002942236 GID 24 P1 26 </t>
  </si>
  <si>
    <t xml:space="preserve">4002942011 GID 24 P1 24 </t>
  </si>
  <si>
    <t>4002942007 GID 24 ND 24 Y</t>
  </si>
  <si>
    <t xml:space="preserve">4002942308 GID 24 P1 24 </t>
  </si>
  <si>
    <t xml:space="preserve">4002942210 GID 24 P2 25 </t>
  </si>
  <si>
    <t xml:space="preserve">4002942231 GID 24 P1 24 </t>
  </si>
  <si>
    <t>4002942008 GID 24 ND 24 Y</t>
  </si>
  <si>
    <t xml:space="preserve">4002942121 GID 24 P1 24 </t>
  </si>
  <si>
    <t>4002942046 GID 24 P2 25 Y</t>
  </si>
  <si>
    <t>4002942041 GID 24 ND 24 Y</t>
  </si>
  <si>
    <t xml:space="preserve">4002942293 GID 24 P2 25 </t>
  </si>
  <si>
    <t xml:space="preserve">4002942052 GID 24 P1 24 </t>
  </si>
  <si>
    <t xml:space="preserve">4002942101 GID 24 P1 24 </t>
  </si>
  <si>
    <t xml:space="preserve">4002942112 GID 24 P1 24 </t>
  </si>
  <si>
    <t xml:space="preserve">4002942047 GID 24 P1 24 </t>
  </si>
  <si>
    <t xml:space="preserve">4002942073 GID 24 P2 25 </t>
  </si>
  <si>
    <t xml:space="preserve">4002942012 GID 24 P1 24 </t>
  </si>
  <si>
    <t xml:space="preserve">4002942304 GID 24 P1 24 </t>
  </si>
  <si>
    <t xml:space="preserve">4002942223 GID 24 ND 24 </t>
  </si>
  <si>
    <t xml:space="preserve">4002942075 GID 24 P2 25 </t>
  </si>
  <si>
    <t>4002941557 GID 24 P3 28 Y</t>
  </si>
  <si>
    <t xml:space="preserve">4002942257 GID 24 P3 28 </t>
  </si>
  <si>
    <t xml:space="preserve">4002941943 GID 24 ND 24 </t>
  </si>
  <si>
    <t xml:space="preserve">4002941966 GID 24 ND 24 </t>
  </si>
  <si>
    <t>4002941935 GID 24 ND 24 Y</t>
  </si>
  <si>
    <t>083898613109</t>
  </si>
  <si>
    <t>Marketplace not available</t>
  </si>
  <si>
    <t>B 9706 TXU eta 25-06 at10am WDC</t>
  </si>
  <si>
    <t>6/25/2021 0:43</t>
  </si>
  <si>
    <t>GID 26/Multidrop</t>
  </si>
  <si>
    <t>GID 26/Sp2</t>
  </si>
  <si>
    <t>RAMAYANA CIBITUNG</t>
  </si>
  <si>
    <t>RAMAYANA CIBITUNG KM.44</t>
  </si>
  <si>
    <t>6/25/2021 10:29</t>
  </si>
  <si>
    <t>JL. RAYA SOLO - YOGYAKARTA DS. BANARAN</t>
  </si>
  <si>
    <t>AEON MALL SENTUL CITY</t>
  </si>
  <si>
    <t>JL MH THAMRIN SENTUL CITY DESA</t>
  </si>
  <si>
    <t>TARBIDIN</t>
  </si>
  <si>
    <t>DEDE YUSUP</t>
  </si>
  <si>
    <t>39.06</t>
  </si>
  <si>
    <t>11.98</t>
  </si>
  <si>
    <t>6/25/2021 15:51</t>
  </si>
  <si>
    <t>GARUDA TIMUR PACIFIC DEPOK</t>
  </si>
  <si>
    <t>Depok</t>
  </si>
  <si>
    <t>KP PONDOH 004003</t>
  </si>
  <si>
    <t>25.4</t>
  </si>
  <si>
    <t>3.73</t>
  </si>
  <si>
    <t>4.46</t>
  </si>
  <si>
    <t>0.07</t>
  </si>
  <si>
    <t>0.04</t>
  </si>
  <si>
    <t>5.34</t>
  </si>
  <si>
    <t>27.77</t>
  </si>
  <si>
    <t>11.74</t>
  </si>
  <si>
    <t>17.45</t>
  </si>
  <si>
    <t>4.22</t>
  </si>
  <si>
    <t>4.84</t>
  </si>
  <si>
    <t>39.81</t>
  </si>
  <si>
    <t>11.3</t>
  </si>
  <si>
    <t>11.28</t>
  </si>
  <si>
    <t>5.6</t>
  </si>
  <si>
    <t>2.57</t>
  </si>
  <si>
    <t>19.9</t>
  </si>
  <si>
    <t>5.64</t>
  </si>
  <si>
    <t>19.89</t>
  </si>
  <si>
    <t>5.97</t>
  </si>
  <si>
    <t>39.3</t>
  </si>
  <si>
    <t>16.09</t>
  </si>
  <si>
    <t>21.04</t>
  </si>
  <si>
    <t>10.81</t>
  </si>
  <si>
    <t>17.13</t>
  </si>
  <si>
    <t>6.47</t>
  </si>
  <si>
    <t>14.89</t>
  </si>
  <si>
    <t>6/25/2021 19:06</t>
  </si>
  <si>
    <t>10.11</t>
  </si>
  <si>
    <t>3.95</t>
  </si>
  <si>
    <t>30.53</t>
  </si>
  <si>
    <t>14.62</t>
  </si>
  <si>
    <t>24.02</t>
  </si>
  <si>
    <t>9.65</t>
  </si>
  <si>
    <t>17.03</t>
  </si>
  <si>
    <t>8.7</t>
  </si>
  <si>
    <t>28.35</t>
  </si>
  <si>
    <t>9.25</t>
  </si>
  <si>
    <t>13.3</t>
  </si>
  <si>
    <t>32.96</t>
  </si>
  <si>
    <t>11.81</t>
  </si>
  <si>
    <t>3.5</t>
  </si>
  <si>
    <t>2.54</t>
  </si>
  <si>
    <t>Kirim Tgl 26/Sp3A</t>
  </si>
  <si>
    <t>3.49</t>
  </si>
  <si>
    <t>Kirim Tgl 26/Sp3B</t>
  </si>
  <si>
    <t>Kirim Tgl 26/Sp3C</t>
  </si>
  <si>
    <t>26.22</t>
  </si>
  <si>
    <t>19.04</t>
  </si>
  <si>
    <t>28.24</t>
  </si>
  <si>
    <t>14.5</t>
  </si>
  <si>
    <t>GID 26/Sp2/Multidrop</t>
  </si>
  <si>
    <t>6.87</t>
  </si>
  <si>
    <t>4.49</t>
  </si>
  <si>
    <t>1.01</t>
  </si>
  <si>
    <t>1.76</t>
  </si>
  <si>
    <t>2.15</t>
  </si>
  <si>
    <t>1.24</t>
  </si>
  <si>
    <t>25.26</t>
  </si>
  <si>
    <t>14.47</t>
  </si>
  <si>
    <t>7.82</t>
  </si>
  <si>
    <t>2.44</t>
  </si>
  <si>
    <t>BE 9435 CP eta 25-06 at8pm wdc</t>
  </si>
  <si>
    <t>B 9830 CU eta 25-06 at8pm wdc</t>
  </si>
  <si>
    <t>Batal regis</t>
  </si>
  <si>
    <t>m rizki</t>
  </si>
  <si>
    <t>B 9707 TXU eta 26-06 at3pm</t>
  </si>
  <si>
    <t>B 9706 TXU eta 26-06 at3pm</t>
  </si>
  <si>
    <t>Suryanto</t>
  </si>
  <si>
    <t>Andrianto</t>
  </si>
  <si>
    <t>M Rizky</t>
  </si>
  <si>
    <t>anggi</t>
  </si>
  <si>
    <t>085217312173</t>
  </si>
  <si>
    <t>CLINTON P. MANURUNG</t>
  </si>
  <si>
    <t>081389452009</t>
  </si>
  <si>
    <t>fery</t>
  </si>
  <si>
    <t>081294283992</t>
  </si>
  <si>
    <t>emot</t>
  </si>
  <si>
    <t>085284471762</t>
  </si>
  <si>
    <t>085817480471</t>
  </si>
  <si>
    <t>089611860808</t>
  </si>
  <si>
    <t>081280786331</t>
  </si>
  <si>
    <t>081387870627</t>
  </si>
  <si>
    <t>10.5</t>
  </si>
  <si>
    <t>4.68</t>
  </si>
  <si>
    <t>10.62</t>
  </si>
  <si>
    <t>4.21</t>
  </si>
  <si>
    <t>GID 26/SP16A</t>
  </si>
  <si>
    <t>5.09</t>
  </si>
  <si>
    <t>5.2</t>
  </si>
  <si>
    <t>5.01</t>
  </si>
  <si>
    <t>0.77</t>
  </si>
  <si>
    <t>B 9547 FXT eta 26-06 at1am  WDC</t>
  </si>
  <si>
    <t>B 9616 EJ eta 25-06 at11pm WDC</t>
  </si>
  <si>
    <t>B 9462 SYK - ETA 19:00 WDC</t>
  </si>
  <si>
    <t>B 9392 UEV - ETA 19:00 WDC</t>
  </si>
  <si>
    <t>B 9658 TEU - ETA 19:00 WDC</t>
  </si>
  <si>
    <t>GB register</t>
  </si>
  <si>
    <t>B 9596 TEU -  ETA 19:00 WDC</t>
  </si>
  <si>
    <t>RUDY SETYAWAN</t>
  </si>
  <si>
    <t>087724212726</t>
  </si>
  <si>
    <t>GID 26/split5</t>
  </si>
  <si>
    <t>Priority 1</t>
  </si>
  <si>
    <t>B 9577 UEV</t>
  </si>
  <si>
    <t>B 9293 UEV</t>
  </si>
  <si>
    <t>B 9217 UEV</t>
  </si>
  <si>
    <t>BE 8911 UX</t>
  </si>
  <si>
    <t>B 9577 UEV eta 26-06 8am WDC</t>
  </si>
  <si>
    <t>B 9293 UEV eta 26-06 at8am WDC</t>
  </si>
  <si>
    <t>B 9217 UEV eta 26-06 at8am WDC</t>
  </si>
  <si>
    <t>BE 8911 UX eta 26-06 at9am WDC</t>
  </si>
  <si>
    <t>TDS-ORD-563283</t>
  </si>
  <si>
    <t>TDS-ORD-847087</t>
  </si>
  <si>
    <t>GID 27/RDD 28</t>
  </si>
  <si>
    <t>SP2/GID 27</t>
  </si>
  <si>
    <t>GID 27/Sp2A</t>
  </si>
  <si>
    <t>GID 27/Kirim Senin</t>
  </si>
  <si>
    <t>TEMPO BANDUNG</t>
  </si>
  <si>
    <t>JL.SOEKARNO HATTA NO.604</t>
  </si>
  <si>
    <t>4002942810 GID 26 P3 28 Y</t>
  </si>
  <si>
    <t>4002942811 GID 26 P3 28 Y</t>
  </si>
  <si>
    <t>4002942812 GID 26 P3 28 Y</t>
  </si>
  <si>
    <t>4002942814 GID 26 P3 28 Y</t>
  </si>
  <si>
    <t>4002942815 GID 26 P3 28 Y</t>
  </si>
  <si>
    <t>4002942816 GID 26 P3 28 Y</t>
  </si>
  <si>
    <t>4002942817 GID 26 P3 28 Y</t>
  </si>
  <si>
    <t>4002942821 GID 26 P3 30 Y</t>
  </si>
  <si>
    <t xml:space="preserve">4002942899 GID 26 P3 30 </t>
  </si>
  <si>
    <t>TDS-TRI-20210626070204297835</t>
  </si>
  <si>
    <t>TDS-TRI-20210626070215590557</t>
  </si>
  <si>
    <t>TDS-TRI-20210626070225408557</t>
  </si>
  <si>
    <t>TDS-TRI-20210626070236017254</t>
  </si>
  <si>
    <t>TDS-TRI-20210626070236883914</t>
  </si>
  <si>
    <t>TDS-TRI-20210626070247357076</t>
  </si>
  <si>
    <t>TDS-TRI-20210626070257657775</t>
  </si>
  <si>
    <t>TDS-TRI-20210626070258870364</t>
  </si>
  <si>
    <t>TDS-TRI-20210626070300411679</t>
  </si>
  <si>
    <t>TDS-TRI-20210626070301499777</t>
  </si>
  <si>
    <t>TDS-TRI-20210626070302524796</t>
  </si>
  <si>
    <t>TDS-TRI-20210626070303632258</t>
  </si>
  <si>
    <t>TDS-TRI-20210626070304870116</t>
  </si>
  <si>
    <t>TDS-TRI-20210626070305588583</t>
  </si>
  <si>
    <t>TDS-TRI-20210626070306321456</t>
  </si>
  <si>
    <t>TDS-TRI-20210626070307020356</t>
  </si>
  <si>
    <t>TDS-TRI-20210626070307812573</t>
  </si>
  <si>
    <t>6/26/2021 16:07</t>
  </si>
  <si>
    <t>TOKMA CADIKA</t>
  </si>
  <si>
    <t>JL MT HARYONO RT 062 RW 020</t>
  </si>
  <si>
    <t>GID 27/Multidrop</t>
  </si>
  <si>
    <t>TDS-TRI-20210626110435408979</t>
  </si>
  <si>
    <t>TDS-TRI-20210626110436354133</t>
  </si>
  <si>
    <t>TDS-TRI-20210626110437948224</t>
  </si>
  <si>
    <t>TDS-TRI-20210626110438731497</t>
  </si>
  <si>
    <t>TDS-TRI-20210626110439632852</t>
  </si>
  <si>
    <t>TDS-TRI-20210626110443889843</t>
  </si>
  <si>
    <t>TDS-TRI-20210626110440717537</t>
  </si>
  <si>
    <t>TDS-TRI-20210626110441809493</t>
  </si>
  <si>
    <t>Qodri</t>
  </si>
  <si>
    <t>6/26/2021 18:32</t>
  </si>
  <si>
    <t>BE 9187 YU</t>
  </si>
  <si>
    <t>BE 9187 YU - ETA 18:00 WIB WDC</t>
  </si>
  <si>
    <t>B 9706 TXU eta 26-06 at3pm WDC</t>
  </si>
  <si>
    <t>B 9707 TXU eta 26-06 at3pm WDC</t>
  </si>
  <si>
    <t>BE 8606 FQ - ETA 18:00 WIB WDC</t>
  </si>
  <si>
    <t>GC Register</t>
  </si>
  <si>
    <t>B 9155 PEU - ETA 19:00 WIB WDC</t>
  </si>
  <si>
    <t>B 9972 GU - ETA 13:00 WIB</t>
  </si>
  <si>
    <t>BE 9574 CA - ETA 27-06 11.00 WDC</t>
  </si>
  <si>
    <t>B 9669 UEV</t>
  </si>
  <si>
    <t>B 9669 UEV - eta27-06 at11am WDC</t>
  </si>
  <si>
    <t>B 9048 CL - ETA 19:00 WIB WDC</t>
  </si>
  <si>
    <t>B 9056 FEN eta 27-06 at9am WDC</t>
  </si>
  <si>
    <t>PT RITEL BERSAMA NASIONAL SEMARANG</t>
  </si>
  <si>
    <t>KAWASAN INDUSTRI CANDI BLOK 25 TAHAP V</t>
  </si>
  <si>
    <t>SP2A/GID 28</t>
  </si>
  <si>
    <t>SP2B/GID 28</t>
  </si>
  <si>
    <t>GID 28/Multidrop</t>
  </si>
  <si>
    <t>NUR HIDAYAT</t>
  </si>
  <si>
    <t>B 9972 GU - ETA 13:00 WIB WDC</t>
  </si>
  <si>
    <t>TDS-TRI-20210627053151946262</t>
  </si>
  <si>
    <t>TDS-TRI-20210627053153133029</t>
  </si>
  <si>
    <t>TDS-TRI-20210627053203929875</t>
  </si>
  <si>
    <t>TDS-TRI-20210627053205186390</t>
  </si>
  <si>
    <t>TDS-TRI-20210627053206009706</t>
  </si>
  <si>
    <t>TDS-TRI-20210627053206838964</t>
  </si>
  <si>
    <t>TDS-TRI-20210627053207543572</t>
  </si>
  <si>
    <t>TDS-TRI-20210627053208443366</t>
  </si>
  <si>
    <t>TDS-TRI-20210627053209355065</t>
  </si>
  <si>
    <t>TDS-TRI-20210627053210390458</t>
  </si>
  <si>
    <t>TDS-TRI-20210627053211487372</t>
  </si>
  <si>
    <t>TDS-TRI-20210627053212428362</t>
  </si>
  <si>
    <t>TDS-TRI-20210627053213246086</t>
  </si>
  <si>
    <t>TDS-TRI-20210627053214107752</t>
  </si>
  <si>
    <t>TDS-TRI-20210627053215214321</t>
  </si>
  <si>
    <t>TDS-TRI-20210627053216197889</t>
  </si>
  <si>
    <t>TDS-TRI-20210627053217223517</t>
  </si>
  <si>
    <t>TDS-TRI-20210627053222521175</t>
  </si>
  <si>
    <t>TDS-TRI-20210627053218692702</t>
  </si>
  <si>
    <t>TDS-TRI-20210627053223386975</t>
  </si>
  <si>
    <t>TDS-TRI-20210627053219343289</t>
  </si>
  <si>
    <t>TDS-TRI-20210627053224487864</t>
  </si>
  <si>
    <t>TDS-TRI-20210627053219968293</t>
  </si>
  <si>
    <t>TDS-TRI-20210627053225272547</t>
  </si>
  <si>
    <t>TDS-TRI-20210627053226065310</t>
  </si>
  <si>
    <t>TDS-TRI-20210627053220727778</t>
  </si>
  <si>
    <t>TDS-TRI-20210627053221399636</t>
  </si>
  <si>
    <t>TDS-TRI-20210627053226845675</t>
  </si>
  <si>
    <t>6/27/2021 15:13</t>
  </si>
  <si>
    <t>JL JANTI NO 262 RT 06 RW 08</t>
  </si>
  <si>
    <t>GID 28/split2</t>
  </si>
  <si>
    <t>TDS-TRI-521175</t>
  </si>
  <si>
    <t>TDS-TRI-173615</t>
  </si>
  <si>
    <t>TDS-TRI-136777</t>
  </si>
  <si>
    <t>Andrik</t>
  </si>
  <si>
    <t>B 9067 UEV</t>
  </si>
  <si>
    <t>Z 9095 MG - Eta 22:00 WDC</t>
  </si>
  <si>
    <t>BE 9630 YJ - Eta 23:00 WDC</t>
  </si>
  <si>
    <t>B 9535 BEU - Eta 22:00 WDC</t>
  </si>
  <si>
    <t>B 9266 UYU - Eta 22:00 WDC</t>
  </si>
  <si>
    <t>B 9635 UEV - ETA 18:00 WDC</t>
  </si>
  <si>
    <t>B 9067 UEV - Eta 22:00 WDC</t>
  </si>
  <si>
    <t>(blank)</t>
  </si>
  <si>
    <t>L1</t>
  </si>
  <si>
    <t>SP5/GID 28/P</t>
  </si>
  <si>
    <t>B 9048 UXR - ETA 18:00 WDC</t>
  </si>
  <si>
    <t>NAMA</t>
  </si>
  <si>
    <t>TANGGAL</t>
  </si>
  <si>
    <t>TRIP</t>
  </si>
  <si>
    <t>Count of Nopol</t>
  </si>
  <si>
    <t>PT KONEKSI NIAGA SOLUSINDO TGR</t>
  </si>
  <si>
    <t>6/28/2021 10:41</t>
  </si>
  <si>
    <t>JL PEMBANGUNAN NO 9</t>
  </si>
  <si>
    <t>GID 29/Multidrop</t>
  </si>
  <si>
    <t>PT KONEKSI NIAGA SOLUSI TANGERANG</t>
  </si>
  <si>
    <t>TAMAN TEKNO BSD BLOK D2</t>
  </si>
  <si>
    <t>JL BENUA INDAH RT001/005, NAMBO JAYA, KOTA TANGERANG</t>
  </si>
  <si>
    <t>JL.RAYA DENPASAR BEDUGUL,DS.WEDI BUANA</t>
  </si>
  <si>
    <t>NO HP</t>
  </si>
  <si>
    <t>Remaks</t>
  </si>
  <si>
    <t>habis kontrak</t>
  </si>
  <si>
    <t>FU</t>
  </si>
  <si>
    <t>DRIVER SAKIT</t>
  </si>
  <si>
    <t>TIDAK REGIS LAGI</t>
  </si>
  <si>
    <t>GID29</t>
  </si>
  <si>
    <t>Waiting gate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</si>
</sst>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[$-409]d\-mmm\-yy;@"/>
    <numFmt numFmtId="166" formatCode="d/m/yyyy\ h:mm"/>
  </numFmts>
  <fonts count="86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8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charset val="1"/>
      <scheme val="minor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sz val="10"/>
      <color indexed="8"/>
      <name val="Arial"/>
      <family val="2"/>
    </font>
    <font>
      <sz val="9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8"/>
      <color rgb="FF000000"/>
      <name val="Leelawadee"/>
      <family val="2"/>
    </font>
    <font>
      <sz val="10"/>
      <name val="Calibri"/>
      <family val="2"/>
      <scheme val="minor"/>
    </font>
    <font>
      <u/>
      <sz val="11"/>
      <color theme="10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0"/>
      <name val="Segoe UI"/>
      <family val="2"/>
    </font>
    <font>
      <sz val="8"/>
      <color rgb="FF000000"/>
      <name val="Roboto"/>
    </font>
    <font>
      <b/>
      <sz val="8"/>
      <color rgb="FF000000"/>
      <name val="Roboto"/>
    </font>
    <font>
      <sz val="12"/>
      <color theme="1"/>
      <name val="Calibri"/>
      <family val="2"/>
      <charset val="1"/>
      <scheme val="minor"/>
    </font>
    <font>
      <b/>
      <sz val="12"/>
      <color theme="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sz val="10"/>
      <color rgb="FF222222"/>
      <name val="Calibri"/>
      <family val="2"/>
      <scheme val="minor"/>
    </font>
    <font>
      <sz val="12"/>
      <color rgb="FF000000"/>
      <name val="Roboto"/>
    </font>
    <font>
      <sz val="9"/>
      <color rgb="FF00000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0000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9"/>
      <color rgb="FF1155CC"/>
      <name val="Calibri"/>
      <family val="2"/>
      <scheme val="minor"/>
    </font>
    <font>
      <sz val="8"/>
      <color rgb="FF000000"/>
      <name val="Arial"/>
      <family val="2"/>
      <charset val="1"/>
    </font>
    <font>
      <b/>
      <sz val="8"/>
      <color rgb="FF000000"/>
      <name val="Arial"/>
      <family val="2"/>
      <charset val="1"/>
    </font>
    <font>
      <u/>
      <sz val="8"/>
      <color theme="10"/>
      <name val="Calibri"/>
      <family val="2"/>
      <charset val="1"/>
    </font>
    <font>
      <b/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Roboto"/>
    </font>
    <font>
      <u/>
      <sz val="11"/>
      <color theme="10"/>
      <name val="Roboto"/>
    </font>
    <font>
      <b/>
      <sz val="11"/>
      <color rgb="FF000000"/>
      <name val="Roboto"/>
    </font>
    <font>
      <b/>
      <sz val="11"/>
      <color theme="1"/>
      <name val="Roboto"/>
    </font>
    <font>
      <sz val="11"/>
      <color rgb="FF000000"/>
      <name val="Roboto"/>
    </font>
    <font>
      <b/>
      <sz val="10"/>
      <color rgb="FF000000"/>
      <name val="Roboto"/>
    </font>
    <font>
      <b/>
      <sz val="10"/>
      <color theme="1"/>
      <name val="Roboto"/>
    </font>
    <font>
      <sz val="10"/>
      <color theme="1"/>
      <name val="Roboto"/>
    </font>
    <font>
      <sz val="10"/>
      <color rgb="FF000000"/>
      <name val="Roboto"/>
    </font>
    <font>
      <u/>
      <sz val="10"/>
      <color theme="10"/>
      <name val="Roboto"/>
    </font>
    <font>
      <sz val="8"/>
      <color rgb="FF222222"/>
      <name val="Roboto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u/>
      <sz val="8"/>
      <color theme="10"/>
      <name val="Arial"/>
      <family val="2"/>
    </font>
    <font>
      <sz val="9.75"/>
      <color rgb="FF000000"/>
      <name val="Times New Roman"/>
      <family val="1"/>
    </font>
    <font>
      <b/>
      <sz val="9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rgb="FF002060"/>
      <name val="Calibri"/>
      <family val="2"/>
      <scheme val="minor"/>
    </font>
    <font>
      <sz val="9"/>
      <color rgb="FF002060"/>
      <name val="Calibri"/>
      <family val="2"/>
      <scheme val="minor"/>
    </font>
    <font>
      <b/>
      <i/>
      <sz val="10"/>
      <color rgb="FF000000"/>
      <name val="Calibri"/>
      <family val="2"/>
      <scheme val="minor"/>
    </font>
    <font>
      <b/>
      <sz val="8"/>
      <color theme="1"/>
      <name val="Cambria"/>
      <family val="2"/>
      <scheme val="major"/>
    </font>
    <font>
      <sz val="11"/>
      <color rgb="FF333333"/>
      <name val="Arial"/>
      <family val="2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8"/>
      <color rgb="FF000000"/>
      <name val="Calibri"/>
      <family val="2"/>
    </font>
    <font>
      <b/>
      <sz val="8"/>
      <color rgb="FF000000"/>
      <name val="Calibri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sz val="9"/>
      <color theme="1"/>
      <name val="Arial"/>
      <family val="2"/>
    </font>
    <font>
      <u/>
      <sz val="9"/>
      <color theme="10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32A091"/>
        <bgColor rgb="FFD9D9D9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FF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DFBF9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medium">
        <color rgb="FFD0D0D0"/>
      </left>
      <right style="medium">
        <color rgb="FFD0D0D0"/>
      </right>
      <top style="medium">
        <color rgb="FFD0D0D0"/>
      </top>
      <bottom style="medium">
        <color rgb="FFD0D0D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2">
    <xf numFmtId="0" fontId="0" fillId="0" borderId="0"/>
    <xf numFmtId="0" fontId="15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18" fillId="0" borderId="0"/>
    <xf numFmtId="0" fontId="19" fillId="0" borderId="0"/>
    <xf numFmtId="0" fontId="11" fillId="0" borderId="0"/>
    <xf numFmtId="0" fontId="23" fillId="0" borderId="0">
      <alignment vertical="top"/>
    </xf>
    <xf numFmtId="164" fontId="23" fillId="0" borderId="0" applyFont="0" applyFill="0" applyBorder="0" applyAlignment="0" applyProtection="0">
      <alignment vertical="top"/>
    </xf>
    <xf numFmtId="0" fontId="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33" fillId="0" borderId="0" applyNumberFormat="0" applyFill="0" applyBorder="0" applyAlignment="0" applyProtection="0"/>
    <xf numFmtId="0" fontId="6" fillId="0" borderId="0"/>
    <xf numFmtId="0" fontId="6" fillId="0" borderId="0"/>
    <xf numFmtId="0" fontId="5" fillId="0" borderId="0"/>
    <xf numFmtId="0" fontId="4" fillId="0" borderId="0"/>
  </cellStyleXfs>
  <cellXfs count="514">
    <xf numFmtId="0" fontId="0" fillId="0" borderId="0" xfId="0"/>
    <xf numFmtId="0" fontId="14" fillId="0" borderId="1" xfId="0" applyFont="1" applyBorder="1" applyAlignment="1">
      <alignment horizontal="center" vertical="center"/>
    </xf>
    <xf numFmtId="165" fontId="13" fillId="0" borderId="1" xfId="0" applyNumberFormat="1" applyFont="1" applyBorder="1" applyAlignment="1">
      <alignment horizontal="center" vertical="center"/>
    </xf>
    <xf numFmtId="0" fontId="14" fillId="0" borderId="1" xfId="2" applyFont="1" applyBorder="1" applyAlignment="1">
      <alignment horizontal="center" vertical="center"/>
    </xf>
    <xf numFmtId="165" fontId="14" fillId="0" borderId="1" xfId="0" applyNumberFormat="1" applyFon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/>
    </xf>
    <xf numFmtId="0" fontId="17" fillId="0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/>
    <xf numFmtId="0" fontId="14" fillId="0" borderId="0" xfId="0" applyFont="1" applyAlignment="1">
      <alignment horizontal="center"/>
    </xf>
    <xf numFmtId="165" fontId="14" fillId="0" borderId="0" xfId="0" applyNumberFormat="1" applyFont="1" applyAlignment="1">
      <alignment horizontal="center"/>
    </xf>
    <xf numFmtId="0" fontId="0" fillId="0" borderId="0" xfId="0" applyAlignment="1">
      <alignment horizontal="center" vertical="center"/>
    </xf>
    <xf numFmtId="165" fontId="14" fillId="0" borderId="1" xfId="0" applyNumberFormat="1" applyFont="1" applyBorder="1" applyAlignment="1">
      <alignment horizontal="center"/>
    </xf>
    <xf numFmtId="0" fontId="24" fillId="0" borderId="1" xfId="0" applyFont="1" applyFill="1" applyBorder="1" applyAlignment="1">
      <alignment horizontal="center"/>
    </xf>
    <xf numFmtId="0" fontId="24" fillId="0" borderId="1" xfId="0" applyFont="1" applyFill="1" applyBorder="1" applyAlignment="1">
      <alignment horizontal="center" vertical="center"/>
    </xf>
    <xf numFmtId="0" fontId="14" fillId="0" borderId="1" xfId="0" applyFont="1" applyBorder="1"/>
    <xf numFmtId="0" fontId="17" fillId="0" borderId="1" xfId="0" applyFont="1" applyBorder="1" applyAlignment="1">
      <alignment horizontal="center" vertical="center"/>
    </xf>
    <xf numFmtId="0" fontId="25" fillId="2" borderId="1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8" fillId="8" borderId="1" xfId="0" applyFont="1" applyFill="1" applyBorder="1" applyAlignment="1">
      <alignment horizontal="center" vertical="center"/>
    </xf>
    <xf numFmtId="0" fontId="25" fillId="8" borderId="1" xfId="0" applyFont="1" applyFill="1" applyBorder="1" applyAlignment="1">
      <alignment horizontal="center" vertical="center"/>
    </xf>
    <xf numFmtId="15" fontId="28" fillId="8" borderId="1" xfId="0" applyNumberFormat="1" applyFont="1" applyFill="1" applyBorder="1" applyAlignment="1">
      <alignment horizontal="center" vertical="center"/>
    </xf>
    <xf numFmtId="0" fontId="27" fillId="0" borderId="1" xfId="0" applyFont="1" applyFill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28" fillId="7" borderId="1" xfId="0" applyFont="1" applyFill="1" applyBorder="1" applyAlignment="1">
      <alignment horizontal="center" vertical="center"/>
    </xf>
    <xf numFmtId="0" fontId="25" fillId="7" borderId="1" xfId="0" applyFont="1" applyFill="1" applyBorder="1" applyAlignment="1">
      <alignment horizontal="center" vertical="center"/>
    </xf>
    <xf numFmtId="15" fontId="28" fillId="7" borderId="1" xfId="0" applyNumberFormat="1" applyFont="1" applyFill="1" applyBorder="1" applyAlignment="1">
      <alignment horizontal="center" vertical="center"/>
    </xf>
    <xf numFmtId="0" fontId="27" fillId="7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27" fillId="0" borderId="1" xfId="0" applyFont="1" applyFill="1" applyBorder="1" applyAlignment="1">
      <alignment horizontal="center"/>
    </xf>
    <xf numFmtId="0" fontId="27" fillId="7" borderId="1" xfId="0" applyFont="1" applyFill="1" applyBorder="1" applyAlignment="1">
      <alignment horizontal="center"/>
    </xf>
    <xf numFmtId="0" fontId="27" fillId="0" borderId="1" xfId="0" applyFont="1" applyBorder="1" applyAlignment="1">
      <alignment horizontal="center"/>
    </xf>
    <xf numFmtId="0" fontId="29" fillId="8" borderId="1" xfId="1" applyFont="1" applyFill="1" applyBorder="1" applyAlignment="1" applyProtection="1">
      <alignment horizontal="center" vertical="center"/>
    </xf>
    <xf numFmtId="0" fontId="25" fillId="0" borderId="1" xfId="0" applyFont="1" applyFill="1" applyBorder="1" applyAlignment="1">
      <alignment horizontal="center" vertical="center"/>
    </xf>
    <xf numFmtId="15" fontId="24" fillId="0" borderId="1" xfId="0" applyNumberFormat="1" applyFont="1" applyBorder="1"/>
    <xf numFmtId="0" fontId="28" fillId="5" borderId="1" xfId="0" applyFont="1" applyFill="1" applyBorder="1" applyAlignment="1">
      <alignment horizontal="center" vertical="center"/>
    </xf>
    <xf numFmtId="0" fontId="27" fillId="5" borderId="1" xfId="0" applyFont="1" applyFill="1" applyBorder="1" applyAlignment="1">
      <alignment horizontal="center"/>
    </xf>
    <xf numFmtId="0" fontId="32" fillId="0" borderId="1" xfId="0" applyFont="1" applyFill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5" fillId="0" borderId="5" xfId="0" applyFont="1" applyFill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/>
    </xf>
    <xf numFmtId="0" fontId="28" fillId="0" borderId="1" xfId="0" applyFont="1" applyFill="1" applyBorder="1" applyAlignment="1">
      <alignment horizontal="center" vertical="center"/>
    </xf>
    <xf numFmtId="0" fontId="27" fillId="0" borderId="0" xfId="0" applyFont="1" applyFill="1" applyAlignment="1">
      <alignment horizontal="center" vertical="center"/>
    </xf>
    <xf numFmtId="0" fontId="30" fillId="8" borderId="1" xfId="0" applyFont="1" applyFill="1" applyBorder="1" applyAlignment="1">
      <alignment horizontal="center" vertical="center"/>
    </xf>
    <xf numFmtId="0" fontId="25" fillId="12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26" fillId="0" borderId="1" xfId="0" applyFont="1" applyBorder="1" applyAlignment="1">
      <alignment horizontal="center" vertical="center"/>
    </xf>
    <xf numFmtId="0" fontId="27" fillId="5" borderId="1" xfId="0" applyFont="1" applyFill="1" applyBorder="1" applyAlignment="1">
      <alignment horizontal="center" vertical="center"/>
    </xf>
    <xf numFmtId="15" fontId="28" fillId="0" borderId="1" xfId="0" applyNumberFormat="1" applyFont="1" applyFill="1" applyBorder="1" applyAlignment="1">
      <alignment horizontal="center" vertical="center"/>
    </xf>
    <xf numFmtId="0" fontId="35" fillId="6" borderId="1" xfId="0" applyFont="1" applyFill="1" applyBorder="1" applyAlignment="1">
      <alignment horizontal="center" vertical="center"/>
    </xf>
    <xf numFmtId="166" fontId="35" fillId="6" borderId="1" xfId="0" applyNumberFormat="1" applyFont="1" applyFill="1" applyBorder="1" applyAlignment="1">
      <alignment horizontal="center" vertical="center"/>
    </xf>
    <xf numFmtId="0" fontId="35" fillId="6" borderId="0" xfId="0" applyFont="1" applyFill="1" applyBorder="1" applyAlignment="1">
      <alignment horizontal="center" vertical="center"/>
    </xf>
    <xf numFmtId="166" fontId="32" fillId="0" borderId="1" xfId="0" applyNumberFormat="1" applyFont="1" applyFill="1" applyBorder="1" applyAlignment="1">
      <alignment horizontal="center" vertical="center"/>
    </xf>
    <xf numFmtId="16" fontId="35" fillId="0" borderId="1" xfId="0" applyNumberFormat="1" applyFont="1" applyFill="1" applyBorder="1" applyAlignment="1">
      <alignment horizontal="center" vertical="center"/>
    </xf>
    <xf numFmtId="16" fontId="35" fillId="0" borderId="1" xfId="0" applyNumberFormat="1" applyFont="1" applyBorder="1" applyAlignment="1">
      <alignment horizontal="center" vertical="center"/>
    </xf>
    <xf numFmtId="0" fontId="32" fillId="0" borderId="1" xfId="0" applyNumberFormat="1" applyFont="1" applyBorder="1" applyAlignment="1">
      <alignment horizontal="center" vertical="center"/>
    </xf>
    <xf numFmtId="0" fontId="35" fillId="0" borderId="1" xfId="0" applyNumberFormat="1" applyFont="1" applyBorder="1" applyAlignment="1">
      <alignment horizontal="center" vertical="center"/>
    </xf>
    <xf numFmtId="166" fontId="35" fillId="0" borderId="1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166" fontId="27" fillId="0" borderId="1" xfId="0" applyNumberFormat="1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6" fontId="27" fillId="0" borderId="0" xfId="0" applyNumberFormat="1" applyFont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36" fillId="13" borderId="1" xfId="0" applyFont="1" applyFill="1" applyBorder="1" applyAlignment="1">
      <alignment horizontal="center" vertical="center"/>
    </xf>
    <xf numFmtId="0" fontId="32" fillId="0" borderId="1" xfId="0" applyFont="1" applyBorder="1" applyAlignment="1">
      <alignment horizontal="center"/>
    </xf>
    <xf numFmtId="1" fontId="32" fillId="10" borderId="1" xfId="0" applyNumberFormat="1" applyFont="1" applyFill="1" applyBorder="1" applyAlignment="1">
      <alignment horizontal="center"/>
    </xf>
    <xf numFmtId="0" fontId="32" fillId="10" borderId="1" xfId="0" applyFont="1" applyFill="1" applyBorder="1" applyAlignment="1">
      <alignment horizontal="center"/>
    </xf>
    <xf numFmtId="0" fontId="27" fillId="10" borderId="1" xfId="0" applyFont="1" applyFill="1" applyBorder="1" applyAlignment="1">
      <alignment horizontal="center"/>
    </xf>
    <xf numFmtId="0" fontId="34" fillId="4" borderId="0" xfId="0" applyFont="1" applyFill="1"/>
    <xf numFmtId="0" fontId="39" fillId="0" borderId="0" xfId="0" applyFont="1" applyAlignment="1">
      <alignment horizontal="center" vertical="center"/>
    </xf>
    <xf numFmtId="0" fontId="39" fillId="0" borderId="0" xfId="0" pivotButton="1" applyFont="1" applyAlignment="1">
      <alignment horizontal="center" vertical="center"/>
    </xf>
    <xf numFmtId="0" fontId="39" fillId="0" borderId="0" xfId="0" applyNumberFormat="1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37" fillId="8" borderId="1" xfId="0" applyFont="1" applyFill="1" applyBorder="1" applyAlignment="1">
      <alignment horizontal="center" vertical="center"/>
    </xf>
    <xf numFmtId="0" fontId="41" fillId="0" borderId="0" xfId="0" applyFont="1"/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26" fillId="12" borderId="1" xfId="0" applyFont="1" applyFill="1" applyBorder="1" applyAlignment="1">
      <alignment horizontal="center" vertical="center"/>
    </xf>
    <xf numFmtId="0" fontId="0" fillId="0" borderId="0" xfId="0" pivotButton="1"/>
    <xf numFmtId="0" fontId="32" fillId="5" borderId="1" xfId="0" applyFont="1" applyFill="1" applyBorder="1" applyAlignment="1">
      <alignment horizontal="center"/>
    </xf>
    <xf numFmtId="0" fontId="42" fillId="9" borderId="2" xfId="0" applyFont="1" applyFill="1" applyBorder="1" applyAlignment="1">
      <alignment horizontal="center" vertical="center"/>
    </xf>
    <xf numFmtId="0" fontId="42" fillId="9" borderId="3" xfId="0" applyFont="1" applyFill="1" applyBorder="1" applyAlignment="1">
      <alignment horizontal="center" vertical="center"/>
    </xf>
    <xf numFmtId="0" fontId="42" fillId="9" borderId="4" xfId="0" applyFont="1" applyFill="1" applyBorder="1" applyAlignment="1">
      <alignment horizontal="center" vertical="center"/>
    </xf>
    <xf numFmtId="166" fontId="24" fillId="0" borderId="1" xfId="0" applyNumberFormat="1" applyFont="1" applyFill="1" applyBorder="1" applyAlignment="1">
      <alignment horizontal="center" vertical="center"/>
    </xf>
    <xf numFmtId="0" fontId="43" fillId="0" borderId="1" xfId="0" applyFont="1" applyFill="1" applyBorder="1" applyAlignment="1">
      <alignment horizontal="center"/>
    </xf>
    <xf numFmtId="0" fontId="24" fillId="0" borderId="5" xfId="0" applyFont="1" applyFill="1" applyBorder="1" applyAlignment="1">
      <alignment horizontal="center" vertical="center"/>
    </xf>
    <xf numFmtId="0" fontId="24" fillId="0" borderId="1" xfId="0" applyNumberFormat="1" applyFont="1" applyFill="1" applyBorder="1" applyAlignment="1">
      <alignment horizontal="center" vertical="center"/>
    </xf>
    <xf numFmtId="0" fontId="24" fillId="0" borderId="3" xfId="0" applyFont="1" applyFill="1" applyBorder="1" applyAlignment="1">
      <alignment horizontal="center" vertical="center"/>
    </xf>
    <xf numFmtId="0" fontId="24" fillId="0" borderId="5" xfId="0" applyNumberFormat="1" applyFont="1" applyFill="1" applyBorder="1" applyAlignment="1">
      <alignment horizontal="center" vertical="center"/>
    </xf>
    <xf numFmtId="0" fontId="24" fillId="0" borderId="0" xfId="0" applyFont="1" applyBorder="1"/>
    <xf numFmtId="0" fontId="24" fillId="0" borderId="0" xfId="0" applyFont="1" applyFill="1" applyBorder="1"/>
    <xf numFmtId="0" fontId="44" fillId="8" borderId="1" xfId="0" applyFont="1" applyFill="1" applyBorder="1" applyAlignment="1">
      <alignment horizontal="center" vertical="center"/>
    </xf>
    <xf numFmtId="14" fontId="24" fillId="0" borderId="1" xfId="0" applyNumberFormat="1" applyFont="1" applyBorder="1"/>
    <xf numFmtId="15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1" fillId="2" borderId="1" xfId="0" applyFont="1" applyFill="1" applyBorder="1" applyAlignment="1">
      <alignment horizontal="center" vertical="center"/>
    </xf>
    <xf numFmtId="0" fontId="38" fillId="8" borderId="1" xfId="0" applyFont="1" applyFill="1" applyBorder="1" applyAlignment="1">
      <alignment horizontal="center" vertical="center"/>
    </xf>
    <xf numFmtId="22" fontId="37" fillId="8" borderId="1" xfId="0" applyNumberFormat="1" applyFont="1" applyFill="1" applyBorder="1" applyAlignment="1">
      <alignment horizontal="center" vertical="center"/>
    </xf>
    <xf numFmtId="15" fontId="37" fillId="8" borderId="1" xfId="0" applyNumberFormat="1" applyFont="1" applyFill="1" applyBorder="1" applyAlignment="1">
      <alignment horizontal="center" vertical="center"/>
    </xf>
    <xf numFmtId="0" fontId="21" fillId="8" borderId="1" xfId="0" applyFont="1" applyFill="1" applyBorder="1" applyAlignment="1">
      <alignment horizontal="center" vertical="center"/>
    </xf>
    <xf numFmtId="0" fontId="22" fillId="8" borderId="1" xfId="0" applyFont="1" applyFill="1" applyBorder="1" applyAlignment="1">
      <alignment horizontal="center" vertical="center"/>
    </xf>
    <xf numFmtId="22" fontId="21" fillId="8" borderId="1" xfId="0" applyNumberFormat="1" applyFont="1" applyFill="1" applyBorder="1" applyAlignment="1">
      <alignment horizontal="center" vertical="center"/>
    </xf>
    <xf numFmtId="15" fontId="21" fillId="8" borderId="1" xfId="0" applyNumberFormat="1" applyFont="1" applyFill="1" applyBorder="1" applyAlignment="1">
      <alignment horizontal="center" vertical="center"/>
    </xf>
    <xf numFmtId="0" fontId="15" fillId="8" borderId="1" xfId="1" applyFill="1" applyBorder="1" applyAlignment="1" applyProtection="1">
      <alignment horizontal="center" vertical="center"/>
    </xf>
    <xf numFmtId="0" fontId="37" fillId="7" borderId="1" xfId="0" applyFont="1" applyFill="1" applyBorder="1" applyAlignment="1">
      <alignment horizontal="center" vertical="center"/>
    </xf>
    <xf numFmtId="0" fontId="38" fillId="7" borderId="1" xfId="0" applyFont="1" applyFill="1" applyBorder="1" applyAlignment="1">
      <alignment horizontal="center" vertical="center"/>
    </xf>
    <xf numFmtId="15" fontId="37" fillId="7" borderId="1" xfId="0" applyNumberFormat="1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/>
    </xf>
    <xf numFmtId="0" fontId="21" fillId="7" borderId="1" xfId="0" applyFont="1" applyFill="1" applyBorder="1" applyAlignment="1">
      <alignment horizontal="center" vertical="center"/>
    </xf>
    <xf numFmtId="0" fontId="22" fillId="7" borderId="1" xfId="0" applyFont="1" applyFill="1" applyBorder="1" applyAlignment="1">
      <alignment horizontal="center" vertical="center"/>
    </xf>
    <xf numFmtId="15" fontId="21" fillId="7" borderId="1" xfId="0" applyNumberFormat="1" applyFont="1" applyFill="1" applyBorder="1" applyAlignment="1">
      <alignment horizontal="center" vertical="center"/>
    </xf>
    <xf numFmtId="0" fontId="37" fillId="8" borderId="7" xfId="0" applyFont="1" applyFill="1" applyBorder="1" applyAlignment="1">
      <alignment horizontal="center" vertical="center"/>
    </xf>
    <xf numFmtId="0" fontId="38" fillId="8" borderId="8" xfId="0" applyFont="1" applyFill="1" applyBorder="1" applyAlignment="1">
      <alignment horizontal="center" vertical="center"/>
    </xf>
    <xf numFmtId="0" fontId="37" fillId="8" borderId="8" xfId="0" applyFont="1" applyFill="1" applyBorder="1" applyAlignment="1">
      <alignment horizontal="center" vertical="center"/>
    </xf>
    <xf numFmtId="22" fontId="37" fillId="8" borderId="8" xfId="0" applyNumberFormat="1" applyFont="1" applyFill="1" applyBorder="1" applyAlignment="1">
      <alignment horizontal="center" vertical="center"/>
    </xf>
    <xf numFmtId="15" fontId="37" fillId="8" borderId="8" xfId="0" applyNumberFormat="1" applyFont="1" applyFill="1" applyBorder="1" applyAlignment="1">
      <alignment horizontal="center" vertical="center"/>
    </xf>
    <xf numFmtId="0" fontId="45" fillId="8" borderId="9" xfId="0" applyFont="1" applyFill="1" applyBorder="1" applyAlignment="1">
      <alignment vertical="center"/>
    </xf>
    <xf numFmtId="0" fontId="27" fillId="0" borderId="10" xfId="0" applyFont="1" applyFill="1" applyBorder="1" applyAlignment="1">
      <alignment horizontal="center" vertical="center"/>
    </xf>
    <xf numFmtId="0" fontId="39" fillId="0" borderId="0" xfId="0" applyNumberFormat="1" applyFont="1" applyAlignment="1">
      <alignment horizontal="center" vertical="center" wrapText="1"/>
    </xf>
    <xf numFmtId="0" fontId="0" fillId="0" borderId="1" xfId="0" applyBorder="1"/>
    <xf numFmtId="15" fontId="0" fillId="0" borderId="1" xfId="0" applyNumberFormat="1" applyBorder="1"/>
    <xf numFmtId="0" fontId="0" fillId="0" borderId="1" xfId="0" applyFill="1" applyBorder="1" applyAlignment="1">
      <alignment horizontal="center"/>
    </xf>
    <xf numFmtId="0" fontId="0" fillId="0" borderId="6" xfId="0" applyBorder="1"/>
    <xf numFmtId="0" fontId="21" fillId="0" borderId="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22" fontId="21" fillId="0" borderId="1" xfId="0" applyNumberFormat="1" applyFont="1" applyBorder="1" applyAlignment="1">
      <alignment horizontal="center" vertical="center"/>
    </xf>
    <xf numFmtId="15" fontId="21" fillId="0" borderId="1" xfId="0" applyNumberFormat="1" applyFont="1" applyBorder="1" applyAlignment="1">
      <alignment horizontal="center" vertical="center"/>
    </xf>
    <xf numFmtId="0" fontId="15" fillId="0" borderId="1" xfId="1" applyBorder="1" applyAlignment="1" applyProtection="1">
      <alignment horizontal="center" vertical="center"/>
    </xf>
    <xf numFmtId="46" fontId="37" fillId="8" borderId="8" xfId="0" applyNumberFormat="1" applyFont="1" applyFill="1" applyBorder="1" applyAlignment="1">
      <alignment horizontal="center" vertical="center"/>
    </xf>
    <xf numFmtId="20" fontId="37" fillId="8" borderId="8" xfId="0" applyNumberFormat="1" applyFont="1" applyFill="1" applyBorder="1" applyAlignment="1">
      <alignment horizontal="center" vertical="center"/>
    </xf>
    <xf numFmtId="0" fontId="37" fillId="8" borderId="11" xfId="0" applyFont="1" applyFill="1" applyBorder="1" applyAlignment="1">
      <alignment horizontal="center" vertical="center"/>
    </xf>
    <xf numFmtId="0" fontId="37" fillId="8" borderId="0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0" fontId="15" fillId="8" borderId="8" xfId="1" applyFill="1" applyBorder="1" applyAlignment="1" applyProtection="1">
      <alignment horizontal="center" vertical="center"/>
    </xf>
    <xf numFmtId="0" fontId="27" fillId="0" borderId="5" xfId="0" applyFont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7" fillId="0" borderId="5" xfId="0" applyFont="1" applyFill="1" applyBorder="1" applyAlignment="1">
      <alignment horizontal="center" vertical="center"/>
    </xf>
    <xf numFmtId="22" fontId="28" fillId="8" borderId="1" xfId="0" applyNumberFormat="1" applyFont="1" applyFill="1" applyBorder="1" applyAlignment="1">
      <alignment horizontal="center" vertical="center"/>
    </xf>
    <xf numFmtId="20" fontId="28" fillId="8" borderId="1" xfId="0" applyNumberFormat="1" applyFont="1" applyFill="1" applyBorder="1" applyAlignment="1">
      <alignment horizontal="center" vertical="center"/>
    </xf>
    <xf numFmtId="16" fontId="27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20" fontId="28" fillId="0" borderId="1" xfId="0" applyNumberFormat="1" applyFont="1" applyBorder="1" applyAlignment="1">
      <alignment horizontal="center" vertical="center"/>
    </xf>
    <xf numFmtId="22" fontId="28" fillId="0" borderId="1" xfId="0" applyNumberFormat="1" applyFont="1" applyBorder="1" applyAlignment="1">
      <alignment horizontal="center" vertical="center"/>
    </xf>
    <xf numFmtId="15" fontId="28" fillId="0" borderId="1" xfId="0" applyNumberFormat="1" applyFont="1" applyBorder="1" applyAlignment="1">
      <alignment horizontal="center" vertical="center"/>
    </xf>
    <xf numFmtId="0" fontId="29" fillId="0" borderId="1" xfId="1" applyFont="1" applyBorder="1" applyAlignment="1" applyProtection="1">
      <alignment horizontal="center" vertical="center"/>
    </xf>
    <xf numFmtId="20" fontId="28" fillId="7" borderId="1" xfId="0" applyNumberFormat="1" applyFont="1" applyFill="1" applyBorder="1" applyAlignment="1">
      <alignment horizontal="center" vertical="center"/>
    </xf>
    <xf numFmtId="46" fontId="28" fillId="7" borderId="1" xfId="0" applyNumberFormat="1" applyFont="1" applyFill="1" applyBorder="1" applyAlignment="1">
      <alignment horizontal="center" vertical="center"/>
    </xf>
    <xf numFmtId="0" fontId="0" fillId="0" borderId="0" xfId="0" applyNumberFormat="1"/>
    <xf numFmtId="15" fontId="27" fillId="0" borderId="1" xfId="0" applyNumberFormat="1" applyFont="1" applyBorder="1" applyAlignment="1">
      <alignment horizontal="center" vertical="center"/>
    </xf>
    <xf numFmtId="0" fontId="27" fillId="0" borderId="1" xfId="0" applyNumberFormat="1" applyFont="1" applyBorder="1" applyAlignment="1">
      <alignment horizontal="center" vertical="center"/>
    </xf>
    <xf numFmtId="0" fontId="27" fillId="14" borderId="1" xfId="0" applyFont="1" applyFill="1" applyBorder="1" applyAlignment="1">
      <alignment horizontal="center" vertical="center"/>
    </xf>
    <xf numFmtId="15" fontId="27" fillId="7" borderId="1" xfId="0" applyNumberFormat="1" applyFont="1" applyFill="1" applyBorder="1" applyAlignment="1">
      <alignment horizontal="center" vertical="center"/>
    </xf>
    <xf numFmtId="0" fontId="46" fillId="8" borderId="1" xfId="0" applyFont="1" applyFill="1" applyBorder="1" applyAlignment="1">
      <alignment horizontal="center" vertical="center"/>
    </xf>
    <xf numFmtId="0" fontId="48" fillId="2" borderId="1" xfId="0" applyFont="1" applyFill="1" applyBorder="1" applyAlignment="1">
      <alignment horizontal="center" vertical="center"/>
    </xf>
    <xf numFmtId="0" fontId="48" fillId="12" borderId="1" xfId="0" applyFont="1" applyFill="1" applyBorder="1" applyAlignment="1">
      <alignment horizontal="center" vertical="center"/>
    </xf>
    <xf numFmtId="0" fontId="47" fillId="12" borderId="1" xfId="0" applyFont="1" applyFill="1" applyBorder="1" applyAlignment="1">
      <alignment horizontal="center" vertical="center"/>
    </xf>
    <xf numFmtId="0" fontId="48" fillId="0" borderId="1" xfId="0" applyFont="1" applyFill="1" applyBorder="1" applyAlignment="1">
      <alignment horizontal="center" vertical="center"/>
    </xf>
    <xf numFmtId="0" fontId="48" fillId="8" borderId="1" xfId="0" applyFont="1" applyFill="1" applyBorder="1" applyAlignment="1">
      <alignment horizontal="center" vertical="center"/>
    </xf>
    <xf numFmtId="22" fontId="46" fillId="8" borderId="1" xfId="0" applyNumberFormat="1" applyFont="1" applyFill="1" applyBorder="1" applyAlignment="1">
      <alignment horizontal="center" vertical="center"/>
    </xf>
    <xf numFmtId="15" fontId="46" fillId="8" borderId="1" xfId="0" applyNumberFormat="1" applyFont="1" applyFill="1" applyBorder="1" applyAlignment="1">
      <alignment horizontal="center" vertical="center"/>
    </xf>
    <xf numFmtId="0" fontId="49" fillId="8" borderId="1" xfId="1" applyFont="1" applyFill="1" applyBorder="1" applyAlignment="1" applyProtection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46" fillId="0" borderId="1" xfId="0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8" fillId="15" borderId="1" xfId="0" applyFont="1" applyFill="1" applyBorder="1" applyAlignment="1">
      <alignment horizontal="center" vertical="center"/>
    </xf>
    <xf numFmtId="0" fontId="27" fillId="0" borderId="1" xfId="0" applyNumberFormat="1" applyFont="1" applyBorder="1" applyAlignment="1">
      <alignment horizontal="center"/>
    </xf>
    <xf numFmtId="0" fontId="46" fillId="16" borderId="1" xfId="0" applyFont="1" applyFill="1" applyBorder="1" applyAlignment="1">
      <alignment horizontal="center" vertical="center"/>
    </xf>
    <xf numFmtId="0" fontId="48" fillId="16" borderId="1" xfId="0" applyFont="1" applyFill="1" applyBorder="1" applyAlignment="1">
      <alignment horizontal="center" vertical="center"/>
    </xf>
    <xf numFmtId="15" fontId="46" fillId="16" borderId="1" xfId="0" applyNumberFormat="1" applyFont="1" applyFill="1" applyBorder="1" applyAlignment="1">
      <alignment horizontal="center" vertical="center"/>
    </xf>
    <xf numFmtId="0" fontId="24" fillId="16" borderId="1" xfId="0" applyFont="1" applyFill="1" applyBorder="1" applyAlignment="1">
      <alignment horizontal="center" vertical="center"/>
    </xf>
    <xf numFmtId="0" fontId="48" fillId="0" borderId="1" xfId="0" applyFont="1" applyBorder="1" applyAlignment="1">
      <alignment horizontal="center" vertical="center"/>
    </xf>
    <xf numFmtId="22" fontId="46" fillId="0" borderId="1" xfId="0" applyNumberFormat="1" applyFont="1" applyBorder="1" applyAlignment="1">
      <alignment horizontal="center" vertical="center"/>
    </xf>
    <xf numFmtId="0" fontId="49" fillId="16" borderId="1" xfId="1" applyFont="1" applyFill="1" applyBorder="1" applyAlignment="1" applyProtection="1">
      <alignment horizontal="center" vertical="center"/>
    </xf>
    <xf numFmtId="15" fontId="46" fillId="0" borderId="1" xfId="0" applyNumberFormat="1" applyFont="1" applyBorder="1" applyAlignment="1">
      <alignment horizontal="center" vertical="center"/>
    </xf>
    <xf numFmtId="0" fontId="49" fillId="0" borderId="1" xfId="1" applyFont="1" applyBorder="1" applyAlignment="1" applyProtection="1">
      <alignment horizontal="center" vertical="center"/>
    </xf>
    <xf numFmtId="0" fontId="48" fillId="0" borderId="5" xfId="0" applyFont="1" applyFill="1" applyBorder="1" applyAlignment="1">
      <alignment horizontal="center" vertical="center"/>
    </xf>
    <xf numFmtId="15" fontId="0" fillId="0" borderId="1" xfId="0" applyNumberFormat="1" applyFill="1" applyBorder="1" applyAlignment="1">
      <alignment horizontal="center" vertical="center"/>
    </xf>
    <xf numFmtId="22" fontId="0" fillId="0" borderId="0" xfId="0" applyNumberFormat="1"/>
    <xf numFmtId="0" fontId="0" fillId="17" borderId="12" xfId="0" applyFont="1" applyFill="1" applyBorder="1"/>
    <xf numFmtId="0" fontId="0" fillId="0" borderId="12" xfId="0" applyFont="1" applyBorder="1"/>
    <xf numFmtId="16" fontId="0" fillId="0" borderId="1" xfId="0" applyNumberFormat="1" applyBorder="1" applyAlignment="1">
      <alignment horizontal="center" vertical="center"/>
    </xf>
    <xf numFmtId="16" fontId="0" fillId="0" borderId="1" xfId="0" applyNumberFormat="1" applyBorder="1"/>
    <xf numFmtId="0" fontId="0" fillId="0" borderId="1" xfId="0" applyFill="1" applyBorder="1"/>
    <xf numFmtId="0" fontId="0" fillId="0" borderId="0" xfId="0" applyFill="1"/>
    <xf numFmtId="0" fontId="0" fillId="0" borderId="6" xfId="0" applyFill="1" applyBorder="1"/>
    <xf numFmtId="0" fontId="24" fillId="0" borderId="1" xfId="0" applyFont="1" applyBorder="1" applyAlignment="1">
      <alignment horizontal="center"/>
    </xf>
    <xf numFmtId="16" fontId="24" fillId="0" borderId="1" xfId="0" applyNumberFormat="1" applyFont="1" applyBorder="1" applyAlignment="1">
      <alignment horizontal="center"/>
    </xf>
    <xf numFmtId="0" fontId="48" fillId="5" borderId="1" xfId="0" applyFont="1" applyFill="1" applyBorder="1" applyAlignment="1">
      <alignment horizontal="center" vertical="center"/>
    </xf>
    <xf numFmtId="0" fontId="46" fillId="0" borderId="1" xfId="0" applyFont="1" applyFill="1" applyBorder="1" applyAlignment="1">
      <alignment horizontal="center" vertical="center"/>
    </xf>
    <xf numFmtId="0" fontId="46" fillId="5" borderId="1" xfId="0" applyFont="1" applyFill="1" applyBorder="1" applyAlignment="1">
      <alignment horizontal="center" vertical="center"/>
    </xf>
    <xf numFmtId="22" fontId="46" fillId="5" borderId="1" xfId="0" applyNumberFormat="1" applyFont="1" applyFill="1" applyBorder="1" applyAlignment="1">
      <alignment horizontal="center" vertical="center"/>
    </xf>
    <xf numFmtId="15" fontId="46" fillId="0" borderId="1" xfId="0" applyNumberFormat="1" applyFont="1" applyFill="1" applyBorder="1" applyAlignment="1">
      <alignment horizontal="center" vertical="center"/>
    </xf>
    <xf numFmtId="16" fontId="24" fillId="0" borderId="1" xfId="0" applyNumberFormat="1" applyFont="1" applyFill="1" applyBorder="1" applyAlignment="1">
      <alignment horizontal="center"/>
    </xf>
    <xf numFmtId="22" fontId="46" fillId="0" borderId="1" xfId="0" applyNumberFormat="1" applyFont="1" applyFill="1" applyBorder="1" applyAlignment="1">
      <alignment horizontal="center" vertical="center"/>
    </xf>
    <xf numFmtId="0" fontId="0" fillId="0" borderId="10" xfId="0" applyFill="1" applyBorder="1"/>
    <xf numFmtId="16" fontId="0" fillId="0" borderId="0" xfId="0" applyNumberFormat="1" applyAlignment="1">
      <alignment horizontal="center"/>
    </xf>
    <xf numFmtId="0" fontId="48" fillId="2" borderId="1" xfId="0" applyFont="1" applyFill="1" applyBorder="1" applyAlignment="1">
      <alignment horizontal="center"/>
    </xf>
    <xf numFmtId="0" fontId="48" fillId="12" borderId="1" xfId="0" applyFont="1" applyFill="1" applyBorder="1" applyAlignment="1">
      <alignment horizontal="center"/>
    </xf>
    <xf numFmtId="0" fontId="47" fillId="12" borderId="1" xfId="0" applyFont="1" applyFill="1" applyBorder="1" applyAlignment="1">
      <alignment horizontal="center"/>
    </xf>
    <xf numFmtId="0" fontId="48" fillId="0" borderId="1" xfId="0" applyFont="1" applyFill="1" applyBorder="1" applyAlignment="1">
      <alignment horizontal="center"/>
    </xf>
    <xf numFmtId="0" fontId="46" fillId="8" borderId="1" xfId="0" applyFont="1" applyFill="1" applyBorder="1" applyAlignment="1">
      <alignment horizontal="center"/>
    </xf>
    <xf numFmtId="0" fontId="37" fillId="8" borderId="7" xfId="0" applyFont="1" applyFill="1" applyBorder="1" applyAlignment="1">
      <alignment horizontal="center"/>
    </xf>
    <xf numFmtId="0" fontId="38" fillId="8" borderId="8" xfId="0" applyFont="1" applyFill="1" applyBorder="1" applyAlignment="1">
      <alignment horizontal="center"/>
    </xf>
    <xf numFmtId="0" fontId="37" fillId="8" borderId="8" xfId="0" applyFont="1" applyFill="1" applyBorder="1" applyAlignment="1">
      <alignment horizontal="center"/>
    </xf>
    <xf numFmtId="20" fontId="37" fillId="8" borderId="8" xfId="0" applyNumberFormat="1" applyFont="1" applyFill="1" applyBorder="1" applyAlignment="1">
      <alignment horizontal="center"/>
    </xf>
    <xf numFmtId="22" fontId="37" fillId="8" borderId="8" xfId="0" applyNumberFormat="1" applyFont="1" applyFill="1" applyBorder="1" applyAlignment="1">
      <alignment horizontal="center"/>
    </xf>
    <xf numFmtId="15" fontId="37" fillId="8" borderId="8" xfId="0" applyNumberFormat="1" applyFont="1" applyFill="1" applyBorder="1" applyAlignment="1">
      <alignment horizontal="center"/>
    </xf>
    <xf numFmtId="0" fontId="37" fillId="8" borderId="11" xfId="0" applyFont="1" applyFill="1" applyBorder="1" applyAlignment="1">
      <alignment horizontal="center"/>
    </xf>
    <xf numFmtId="0" fontId="37" fillId="8" borderId="0" xfId="0" applyFont="1" applyFill="1" applyBorder="1" applyAlignment="1">
      <alignment horizontal="center"/>
    </xf>
    <xf numFmtId="0" fontId="21" fillId="0" borderId="7" xfId="0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22" fontId="21" fillId="0" borderId="8" xfId="0" applyNumberFormat="1" applyFont="1" applyBorder="1" applyAlignment="1">
      <alignment horizontal="center" vertical="center"/>
    </xf>
    <xf numFmtId="15" fontId="21" fillId="0" borderId="8" xfId="0" applyNumberFormat="1" applyFont="1" applyBorder="1" applyAlignment="1">
      <alignment horizontal="center" vertical="center"/>
    </xf>
    <xf numFmtId="0" fontId="15" fillId="0" borderId="8" xfId="1" applyBorder="1" applyAlignment="1" applyProtection="1">
      <alignment horizontal="center" vertical="center"/>
    </xf>
    <xf numFmtId="0" fontId="46" fillId="0" borderId="7" xfId="0" applyFont="1" applyBorder="1" applyAlignment="1">
      <alignment horizontal="center"/>
    </xf>
    <xf numFmtId="0" fontId="48" fillId="0" borderId="8" xfId="0" applyFont="1" applyBorder="1" applyAlignment="1">
      <alignment horizontal="center"/>
    </xf>
    <xf numFmtId="0" fontId="46" fillId="0" borderId="8" xfId="0" applyFont="1" applyBorder="1" applyAlignment="1">
      <alignment horizontal="center"/>
    </xf>
    <xf numFmtId="22" fontId="46" fillId="0" borderId="8" xfId="0" applyNumberFormat="1" applyFont="1" applyBorder="1" applyAlignment="1">
      <alignment horizontal="center"/>
    </xf>
    <xf numFmtId="0" fontId="37" fillId="8" borderId="1" xfId="0" applyFont="1" applyFill="1" applyBorder="1" applyAlignment="1">
      <alignment horizontal="center"/>
    </xf>
    <xf numFmtId="15" fontId="37" fillId="8" borderId="1" xfId="0" applyNumberFormat="1" applyFont="1" applyFill="1" applyBorder="1" applyAlignment="1">
      <alignment horizontal="center"/>
    </xf>
    <xf numFmtId="15" fontId="46" fillId="0" borderId="8" xfId="0" applyNumberFormat="1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49" fillId="0" borderId="8" xfId="1" applyFont="1" applyBorder="1" applyAlignment="1" applyProtection="1">
      <alignment horizontal="center"/>
    </xf>
    <xf numFmtId="0" fontId="0" fillId="0" borderId="11" xfId="0" applyBorder="1" applyAlignment="1">
      <alignment horizontal="center"/>
    </xf>
    <xf numFmtId="0" fontId="46" fillId="8" borderId="0" xfId="0" applyFont="1" applyFill="1" applyBorder="1" applyAlignment="1">
      <alignment horizontal="center"/>
    </xf>
    <xf numFmtId="0" fontId="38" fillId="8" borderId="1" xfId="0" applyFont="1" applyFill="1" applyBorder="1" applyAlignment="1">
      <alignment horizontal="center"/>
    </xf>
    <xf numFmtId="20" fontId="37" fillId="8" borderId="1" xfId="0" applyNumberFormat="1" applyFont="1" applyFill="1" applyBorder="1" applyAlignment="1">
      <alignment horizontal="center"/>
    </xf>
    <xf numFmtId="22" fontId="37" fillId="8" borderId="1" xfId="0" applyNumberFormat="1" applyFont="1" applyFill="1" applyBorder="1" applyAlignment="1">
      <alignment horizontal="center"/>
    </xf>
    <xf numFmtId="0" fontId="21" fillId="16" borderId="1" xfId="0" applyFont="1" applyFill="1" applyBorder="1" applyAlignment="1">
      <alignment horizontal="center" vertical="center"/>
    </xf>
    <xf numFmtId="0" fontId="22" fillId="16" borderId="1" xfId="0" applyFont="1" applyFill="1" applyBorder="1" applyAlignment="1">
      <alignment horizontal="center" vertical="center"/>
    </xf>
    <xf numFmtId="15" fontId="21" fillId="16" borderId="1" xfId="0" applyNumberFormat="1" applyFont="1" applyFill="1" applyBorder="1" applyAlignment="1">
      <alignment horizontal="center" vertical="center"/>
    </xf>
    <xf numFmtId="46" fontId="21" fillId="16" borderId="1" xfId="0" applyNumberFormat="1" applyFont="1" applyFill="1" applyBorder="1" applyAlignment="1">
      <alignment horizontal="center" vertical="center"/>
    </xf>
    <xf numFmtId="20" fontId="21" fillId="16" borderId="1" xfId="0" applyNumberFormat="1" applyFont="1" applyFill="1" applyBorder="1" applyAlignment="1">
      <alignment horizontal="center" vertical="center"/>
    </xf>
    <xf numFmtId="20" fontId="21" fillId="0" borderId="1" xfId="0" applyNumberFormat="1" applyFont="1" applyBorder="1" applyAlignment="1">
      <alignment horizontal="center" vertical="center"/>
    </xf>
    <xf numFmtId="0" fontId="21" fillId="0" borderId="1" xfId="0" applyFont="1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24" fillId="16" borderId="1" xfId="0" applyFont="1" applyFill="1" applyBorder="1" applyAlignment="1">
      <alignment horizontal="center"/>
    </xf>
    <xf numFmtId="16" fontId="0" fillId="16" borderId="1" xfId="0" applyNumberFormat="1" applyFill="1" applyBorder="1" applyAlignment="1">
      <alignment horizontal="center" vertical="center"/>
    </xf>
    <xf numFmtId="0" fontId="37" fillId="16" borderId="1" xfId="0" applyFont="1" applyFill="1" applyBorder="1" applyAlignment="1">
      <alignment horizontal="center" vertical="center"/>
    </xf>
    <xf numFmtId="0" fontId="38" fillId="16" borderId="1" xfId="0" applyFont="1" applyFill="1" applyBorder="1" applyAlignment="1">
      <alignment horizontal="center" vertical="center"/>
    </xf>
    <xf numFmtId="15" fontId="37" fillId="16" borderId="1" xfId="0" applyNumberFormat="1" applyFont="1" applyFill="1" applyBorder="1" applyAlignment="1">
      <alignment horizontal="center" vertical="center"/>
    </xf>
    <xf numFmtId="0" fontId="48" fillId="18" borderId="1" xfId="0" applyFont="1" applyFill="1" applyBorder="1" applyAlignment="1">
      <alignment horizontal="center" vertical="center"/>
    </xf>
    <xf numFmtId="0" fontId="47" fillId="18" borderId="1" xfId="0" applyFont="1" applyFill="1" applyBorder="1" applyAlignment="1">
      <alignment horizontal="center" vertical="center"/>
    </xf>
    <xf numFmtId="0" fontId="24" fillId="7" borderId="1" xfId="0" applyFont="1" applyFill="1" applyBorder="1" applyAlignment="1">
      <alignment horizontal="center"/>
    </xf>
    <xf numFmtId="15" fontId="0" fillId="0" borderId="1" xfId="0" applyNumberFormat="1" applyBorder="1" applyAlignment="1">
      <alignment horizontal="center"/>
    </xf>
    <xf numFmtId="15" fontId="0" fillId="7" borderId="1" xfId="0" applyNumberFormat="1" applyFill="1" applyBorder="1" applyAlignment="1">
      <alignment horizontal="center"/>
    </xf>
    <xf numFmtId="46" fontId="21" fillId="7" borderId="1" xfId="0" applyNumberFormat="1" applyFont="1" applyFill="1" applyBorder="1" applyAlignment="1">
      <alignment horizontal="center" vertical="center"/>
    </xf>
    <xf numFmtId="0" fontId="15" fillId="7" borderId="1" xfId="1" applyFill="1" applyBorder="1" applyAlignment="1" applyProtection="1">
      <alignment horizontal="center" vertical="center"/>
    </xf>
    <xf numFmtId="20" fontId="21" fillId="7" borderId="1" xfId="0" applyNumberFormat="1" applyFont="1" applyFill="1" applyBorder="1" applyAlignment="1">
      <alignment horizontal="center" vertical="center"/>
    </xf>
    <xf numFmtId="0" fontId="51" fillId="7" borderId="1" xfId="0" applyFont="1" applyFill="1" applyBorder="1" applyAlignment="1">
      <alignment horizontal="center" vertical="center"/>
    </xf>
    <xf numFmtId="0" fontId="52" fillId="7" borderId="1" xfId="0" applyFont="1" applyFill="1" applyBorder="1" applyAlignment="1">
      <alignment horizontal="center" vertical="center"/>
    </xf>
    <xf numFmtId="46" fontId="51" fillId="7" borderId="1" xfId="0" applyNumberFormat="1" applyFont="1" applyFill="1" applyBorder="1" applyAlignment="1">
      <alignment horizontal="center" vertical="center"/>
    </xf>
    <xf numFmtId="20" fontId="51" fillId="7" borderId="1" xfId="0" applyNumberFormat="1" applyFont="1" applyFill="1" applyBorder="1" applyAlignment="1">
      <alignment horizontal="center" vertical="center"/>
    </xf>
    <xf numFmtId="15" fontId="51" fillId="7" borderId="1" xfId="0" applyNumberFormat="1" applyFont="1" applyFill="1" applyBorder="1" applyAlignment="1">
      <alignment horizontal="center" vertical="center"/>
    </xf>
    <xf numFmtId="0" fontId="51" fillId="0" borderId="1" xfId="0" applyFont="1" applyBorder="1" applyAlignment="1">
      <alignment horizontal="center" vertical="center"/>
    </xf>
    <xf numFmtId="0" fontId="52" fillId="0" borderId="1" xfId="0" applyFont="1" applyBorder="1" applyAlignment="1">
      <alignment horizontal="center" vertical="center"/>
    </xf>
    <xf numFmtId="20" fontId="51" fillId="0" borderId="1" xfId="0" applyNumberFormat="1" applyFont="1" applyBorder="1" applyAlignment="1">
      <alignment horizontal="center" vertical="center"/>
    </xf>
    <xf numFmtId="15" fontId="51" fillId="0" borderId="1" xfId="0" applyNumberFormat="1" applyFont="1" applyBorder="1" applyAlignment="1">
      <alignment horizontal="center" vertical="center"/>
    </xf>
    <xf numFmtId="0" fontId="53" fillId="0" borderId="1" xfId="1" applyFont="1" applyBorder="1" applyAlignment="1" applyProtection="1">
      <alignment horizontal="center" vertical="center"/>
    </xf>
    <xf numFmtId="0" fontId="53" fillId="7" borderId="1" xfId="1" applyFont="1" applyFill="1" applyBorder="1" applyAlignment="1" applyProtection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0" fontId="54" fillId="18" borderId="1" xfId="0" applyFont="1" applyFill="1" applyBorder="1" applyAlignment="1">
      <alignment horizontal="center" vertical="center"/>
    </xf>
    <xf numFmtId="0" fontId="34" fillId="18" borderId="1" xfId="0" applyFont="1" applyFill="1" applyBorder="1" applyAlignment="1">
      <alignment horizontal="center" vertical="center"/>
    </xf>
    <xf numFmtId="0" fontId="54" fillId="8" borderId="1" xfId="0" applyFont="1" applyFill="1" applyBorder="1" applyAlignment="1">
      <alignment horizontal="center" vertical="center"/>
    </xf>
    <xf numFmtId="15" fontId="30" fillId="8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0" fontId="30" fillId="7" borderId="1" xfId="0" applyFont="1" applyFill="1" applyBorder="1" applyAlignment="1">
      <alignment horizontal="center" vertical="center"/>
    </xf>
    <xf numFmtId="0" fontId="54" fillId="7" borderId="1" xfId="0" applyFont="1" applyFill="1" applyBorder="1" applyAlignment="1">
      <alignment horizontal="center" vertical="center"/>
    </xf>
    <xf numFmtId="15" fontId="0" fillId="7" borderId="6" xfId="0" applyNumberFormat="1" applyFill="1" applyBorder="1" applyAlignment="1">
      <alignment horizontal="center"/>
    </xf>
    <xf numFmtId="0" fontId="0" fillId="7" borderId="0" xfId="0" applyFill="1" applyAlignment="1">
      <alignment horizontal="center"/>
    </xf>
    <xf numFmtId="15" fontId="30" fillId="7" borderId="1" xfId="0" applyNumberFormat="1" applyFont="1" applyFill="1" applyBorder="1" applyAlignment="1">
      <alignment horizontal="center" vertical="center"/>
    </xf>
    <xf numFmtId="20" fontId="30" fillId="7" borderId="1" xfId="0" applyNumberFormat="1" applyFont="1" applyFill="1" applyBorder="1" applyAlignment="1">
      <alignment horizontal="center" vertical="center"/>
    </xf>
    <xf numFmtId="46" fontId="30" fillId="7" borderId="1" xfId="0" applyNumberFormat="1" applyFont="1" applyFill="1" applyBorder="1" applyAlignment="1">
      <alignment horizontal="center" vertical="center"/>
    </xf>
    <xf numFmtId="0" fontId="55" fillId="0" borderId="1" xfId="0" applyFont="1" applyBorder="1" applyAlignment="1">
      <alignment horizontal="center" vertical="center"/>
    </xf>
    <xf numFmtId="0" fontId="55" fillId="7" borderId="1" xfId="0" applyFont="1" applyFill="1" applyBorder="1" applyAlignment="1">
      <alignment horizontal="center" vertical="center"/>
    </xf>
    <xf numFmtId="0" fontId="30" fillId="19" borderId="1" xfId="0" applyFont="1" applyFill="1" applyBorder="1" applyAlignment="1">
      <alignment horizontal="center" vertical="center"/>
    </xf>
    <xf numFmtId="0" fontId="54" fillId="19" borderId="1" xfId="0" applyFont="1" applyFill="1" applyBorder="1" applyAlignment="1">
      <alignment horizontal="center" vertical="center"/>
    </xf>
    <xf numFmtId="15" fontId="30" fillId="19" borderId="1" xfId="0" applyNumberFormat="1" applyFont="1" applyFill="1" applyBorder="1" applyAlignment="1">
      <alignment horizontal="center" vertical="center"/>
    </xf>
    <xf numFmtId="0" fontId="3" fillId="19" borderId="1" xfId="0" applyFont="1" applyFill="1" applyBorder="1" applyAlignment="1">
      <alignment horizontal="center"/>
    </xf>
    <xf numFmtId="16" fontId="0" fillId="19" borderId="0" xfId="0" applyNumberFormat="1" applyFill="1" applyAlignment="1">
      <alignment horizontal="center"/>
    </xf>
    <xf numFmtId="0" fontId="0" fillId="19" borderId="0" xfId="0" applyFill="1" applyAlignment="1">
      <alignment horizontal="center"/>
    </xf>
    <xf numFmtId="0" fontId="2" fillId="0" borderId="1" xfId="0" applyFont="1" applyBorder="1" applyAlignment="1">
      <alignment horizontal="center"/>
    </xf>
    <xf numFmtId="0" fontId="56" fillId="0" borderId="0" xfId="0" applyFont="1" applyAlignment="1">
      <alignment horizontal="center" vertical="center"/>
    </xf>
    <xf numFmtId="0" fontId="56" fillId="0" borderId="0" xfId="0" applyFont="1" applyAlignment="1">
      <alignment horizontal="center"/>
    </xf>
    <xf numFmtId="0" fontId="56" fillId="0" borderId="1" xfId="0" applyFont="1" applyBorder="1" applyAlignment="1">
      <alignment horizontal="center"/>
    </xf>
    <xf numFmtId="0" fontId="57" fillId="8" borderId="1" xfId="1" applyFont="1" applyFill="1" applyBorder="1" applyAlignment="1" applyProtection="1">
      <alignment horizontal="center" vertical="center"/>
    </xf>
    <xf numFmtId="0" fontId="58" fillId="18" borderId="1" xfId="0" applyFont="1" applyFill="1" applyBorder="1" applyAlignment="1">
      <alignment horizontal="center" vertical="center"/>
    </xf>
    <xf numFmtId="0" fontId="59" fillId="18" borderId="1" xfId="0" applyFont="1" applyFill="1" applyBorder="1" applyAlignment="1">
      <alignment horizontal="center" vertical="center"/>
    </xf>
    <xf numFmtId="0" fontId="60" fillId="16" borderId="1" xfId="0" applyFont="1" applyFill="1" applyBorder="1" applyAlignment="1">
      <alignment horizontal="center" vertical="center"/>
    </xf>
    <xf numFmtId="0" fontId="58" fillId="7" borderId="1" xfId="0" applyFont="1" applyFill="1" applyBorder="1" applyAlignment="1">
      <alignment horizontal="center" vertical="center"/>
    </xf>
    <xf numFmtId="0" fontId="60" fillId="7" borderId="1" xfId="0" applyFont="1" applyFill="1" applyBorder="1" applyAlignment="1">
      <alignment horizontal="center" vertical="center"/>
    </xf>
    <xf numFmtId="0" fontId="60" fillId="0" borderId="1" xfId="0" applyFont="1" applyBorder="1" applyAlignment="1">
      <alignment horizontal="center" vertical="center"/>
    </xf>
    <xf numFmtId="0" fontId="58" fillId="0" borderId="1" xfId="0" applyFont="1" applyBorder="1" applyAlignment="1">
      <alignment horizontal="center" vertical="center"/>
    </xf>
    <xf numFmtId="15" fontId="60" fillId="0" borderId="1" xfId="0" applyNumberFormat="1" applyFont="1" applyBorder="1" applyAlignment="1">
      <alignment horizontal="center" vertical="center"/>
    </xf>
    <xf numFmtId="0" fontId="56" fillId="0" borderId="1" xfId="0" applyFont="1" applyFill="1" applyBorder="1" applyAlignment="1">
      <alignment horizontal="center"/>
    </xf>
    <xf numFmtId="0" fontId="57" fillId="0" borderId="1" xfId="1" applyFont="1" applyBorder="1" applyAlignment="1" applyProtection="1">
      <alignment horizontal="center" vertical="center"/>
    </xf>
    <xf numFmtId="0" fontId="58" fillId="8" borderId="1" xfId="0" applyFont="1" applyFill="1" applyBorder="1" applyAlignment="1">
      <alignment horizontal="center" vertical="center"/>
    </xf>
    <xf numFmtId="0" fontId="60" fillId="8" borderId="1" xfId="0" applyFont="1" applyFill="1" applyBorder="1" applyAlignment="1">
      <alignment horizontal="center" vertical="center"/>
    </xf>
    <xf numFmtId="15" fontId="60" fillId="8" borderId="1" xfId="0" applyNumberFormat="1" applyFont="1" applyFill="1" applyBorder="1" applyAlignment="1">
      <alignment horizontal="center" vertical="center"/>
    </xf>
    <xf numFmtId="0" fontId="60" fillId="20" borderId="1" xfId="0" applyFont="1" applyFill="1" applyBorder="1" applyAlignment="1">
      <alignment horizontal="center" vertical="center"/>
    </xf>
    <xf numFmtId="0" fontId="58" fillId="20" borderId="1" xfId="0" applyFont="1" applyFill="1" applyBorder="1" applyAlignment="1">
      <alignment horizontal="center" vertical="center"/>
    </xf>
    <xf numFmtId="46" fontId="60" fillId="20" borderId="1" xfId="0" applyNumberFormat="1" applyFont="1" applyFill="1" applyBorder="1" applyAlignment="1">
      <alignment horizontal="center" vertical="center"/>
    </xf>
    <xf numFmtId="20" fontId="60" fillId="20" borderId="1" xfId="0" applyNumberFormat="1" applyFont="1" applyFill="1" applyBorder="1" applyAlignment="1">
      <alignment horizontal="center" vertical="center"/>
    </xf>
    <xf numFmtId="15" fontId="60" fillId="20" borderId="1" xfId="0" applyNumberFormat="1" applyFont="1" applyFill="1" applyBorder="1" applyAlignment="1">
      <alignment horizontal="center" vertical="center"/>
    </xf>
    <xf numFmtId="0" fontId="56" fillId="20" borderId="1" xfId="0" applyFont="1" applyFill="1" applyBorder="1" applyAlignment="1">
      <alignment horizontal="center"/>
    </xf>
    <xf numFmtId="0" fontId="58" fillId="0" borderId="1" xfId="0" applyFont="1" applyFill="1" applyBorder="1" applyAlignment="1">
      <alignment horizontal="center" vertical="center"/>
    </xf>
    <xf numFmtId="0" fontId="56" fillId="0" borderId="0" xfId="0" applyFont="1" applyFill="1" applyAlignment="1">
      <alignment horizontal="center"/>
    </xf>
    <xf numFmtId="22" fontId="32" fillId="0" borderId="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Fill="1" applyAlignment="1">
      <alignment horizontal="center"/>
    </xf>
    <xf numFmtId="0" fontId="61" fillId="18" borderId="1" xfId="0" applyFont="1" applyFill="1" applyBorder="1" applyAlignment="1">
      <alignment horizontal="center" vertical="center"/>
    </xf>
    <xf numFmtId="0" fontId="62" fillId="18" borderId="1" xfId="0" applyFont="1" applyFill="1" applyBorder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64" fillId="8" borderId="1" xfId="0" applyFont="1" applyFill="1" applyBorder="1" applyAlignment="1">
      <alignment horizontal="center" vertical="center"/>
    </xf>
    <xf numFmtId="15" fontId="64" fillId="8" borderId="1" xfId="0" applyNumberFormat="1" applyFont="1" applyFill="1" applyBorder="1" applyAlignment="1">
      <alignment horizontal="center" vertical="center"/>
    </xf>
    <xf numFmtId="0" fontId="64" fillId="0" borderId="1" xfId="0" applyFont="1" applyBorder="1" applyAlignment="1">
      <alignment horizontal="center" vertical="center"/>
    </xf>
    <xf numFmtId="0" fontId="63" fillId="20" borderId="1" xfId="0" applyFont="1" applyFill="1" applyBorder="1" applyAlignment="1">
      <alignment horizontal="center"/>
    </xf>
    <xf numFmtId="0" fontId="63" fillId="0" borderId="1" xfId="0" applyFont="1" applyBorder="1" applyAlignment="1">
      <alignment horizontal="center"/>
    </xf>
    <xf numFmtId="15" fontId="64" fillId="0" borderId="1" xfId="0" applyNumberFormat="1" applyFont="1" applyBorder="1" applyAlignment="1">
      <alignment horizontal="center" vertical="center"/>
    </xf>
    <xf numFmtId="0" fontId="63" fillId="0" borderId="1" xfId="0" applyFont="1" applyFill="1" applyBorder="1" applyAlignment="1">
      <alignment horizontal="center"/>
    </xf>
    <xf numFmtId="0" fontId="65" fillId="0" borderId="1" xfId="1" applyFont="1" applyBorder="1" applyAlignment="1" applyProtection="1">
      <alignment horizontal="center" vertical="center"/>
    </xf>
    <xf numFmtId="0" fontId="61" fillId="8" borderId="1" xfId="0" applyFont="1" applyFill="1" applyBorder="1" applyAlignment="1">
      <alignment horizontal="center" vertical="center"/>
    </xf>
    <xf numFmtId="0" fontId="64" fillId="16" borderId="1" xfId="0" applyFont="1" applyFill="1" applyBorder="1" applyAlignment="1">
      <alignment horizontal="center" vertical="center"/>
    </xf>
    <xf numFmtId="0" fontId="61" fillId="16" borderId="1" xfId="0" applyFont="1" applyFill="1" applyBorder="1" applyAlignment="1">
      <alignment horizontal="center" vertical="center"/>
    </xf>
    <xf numFmtId="15" fontId="64" fillId="16" borderId="1" xfId="0" applyNumberFormat="1" applyFont="1" applyFill="1" applyBorder="1" applyAlignment="1">
      <alignment horizontal="center" vertical="center"/>
    </xf>
    <xf numFmtId="0" fontId="63" fillId="16" borderId="1" xfId="0" applyFont="1" applyFill="1" applyBorder="1" applyAlignment="1">
      <alignment horizontal="center"/>
    </xf>
    <xf numFmtId="0" fontId="63" fillId="0" borderId="1" xfId="0" applyFont="1" applyFill="1" applyBorder="1" applyAlignment="1">
      <alignment horizontal="center" vertical="center"/>
    </xf>
    <xf numFmtId="0" fontId="61" fillId="0" borderId="5" xfId="0" applyFont="1" applyFill="1" applyBorder="1" applyAlignment="1">
      <alignment horizontal="center" vertical="center"/>
    </xf>
    <xf numFmtId="0" fontId="37" fillId="0" borderId="1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16" borderId="1" xfId="0" applyFill="1" applyBorder="1"/>
    <xf numFmtId="0" fontId="37" fillId="7" borderId="1" xfId="0" applyFont="1" applyFill="1" applyBorder="1"/>
    <xf numFmtId="0" fontId="0" fillId="7" borderId="1" xfId="0" applyFill="1" applyBorder="1"/>
    <xf numFmtId="0" fontId="66" fillId="7" borderId="1" xfId="0" applyFont="1" applyFill="1" applyBorder="1" applyAlignment="1">
      <alignment vertical="center"/>
    </xf>
    <xf numFmtId="0" fontId="63" fillId="7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 vertical="center"/>
    </xf>
    <xf numFmtId="0" fontId="22" fillId="18" borderId="1" xfId="0" applyFont="1" applyFill="1" applyBorder="1" applyAlignment="1">
      <alignment horizontal="center" vertical="center"/>
    </xf>
    <xf numFmtId="0" fontId="67" fillId="18" borderId="1" xfId="0" applyFont="1" applyFill="1" applyBorder="1" applyAlignment="1">
      <alignment horizontal="center" vertical="center"/>
    </xf>
    <xf numFmtId="0" fontId="68" fillId="0" borderId="1" xfId="0" applyFont="1" applyBorder="1" applyAlignment="1">
      <alignment horizontal="center" vertical="center"/>
    </xf>
    <xf numFmtId="0" fontId="68" fillId="0" borderId="1" xfId="0" applyFont="1" applyBorder="1" applyAlignment="1">
      <alignment horizontal="center"/>
    </xf>
    <xf numFmtId="0" fontId="68" fillId="0" borderId="1" xfId="0" applyFont="1" applyFill="1" applyBorder="1" applyAlignment="1">
      <alignment horizontal="center"/>
    </xf>
    <xf numFmtId="0" fontId="68" fillId="0" borderId="0" xfId="0" applyFont="1" applyAlignment="1">
      <alignment horizontal="center"/>
    </xf>
    <xf numFmtId="0" fontId="68" fillId="7" borderId="1" xfId="0" applyFont="1" applyFill="1" applyBorder="1" applyAlignment="1">
      <alignment horizontal="center"/>
    </xf>
    <xf numFmtId="0" fontId="69" fillId="0" borderId="1" xfId="1" applyFont="1" applyBorder="1" applyAlignment="1" applyProtection="1">
      <alignment horizontal="center" vertical="center"/>
    </xf>
    <xf numFmtId="16" fontId="68" fillId="0" borderId="1" xfId="0" applyNumberFormat="1" applyFont="1" applyBorder="1" applyAlignment="1">
      <alignment horizontal="center"/>
    </xf>
    <xf numFmtId="16" fontId="68" fillId="0" borderId="1" xfId="0" applyNumberFormat="1" applyFont="1" applyFill="1" applyBorder="1" applyAlignment="1">
      <alignment horizontal="center"/>
    </xf>
    <xf numFmtId="0" fontId="69" fillId="7" borderId="1" xfId="1" applyFont="1" applyFill="1" applyBorder="1" applyAlignment="1" applyProtection="1">
      <alignment horizontal="center" vertical="center"/>
    </xf>
    <xf numFmtId="20" fontId="37" fillId="7" borderId="1" xfId="0" applyNumberFormat="1" applyFont="1" applyFill="1" applyBorder="1" applyAlignment="1">
      <alignment horizontal="center" vertical="center"/>
    </xf>
    <xf numFmtId="46" fontId="37" fillId="7" borderId="1" xfId="0" applyNumberFormat="1" applyFont="1" applyFill="1" applyBorder="1" applyAlignment="1">
      <alignment horizontal="center" vertical="center"/>
    </xf>
    <xf numFmtId="20" fontId="37" fillId="8" borderId="1" xfId="0" applyNumberFormat="1" applyFont="1" applyFill="1" applyBorder="1" applyAlignment="1">
      <alignment horizontal="center" vertical="center"/>
    </xf>
    <xf numFmtId="0" fontId="37" fillId="21" borderId="1" xfId="0" applyFont="1" applyFill="1" applyBorder="1" applyAlignment="1">
      <alignment horizontal="center" vertical="center"/>
    </xf>
    <xf numFmtId="0" fontId="22" fillId="18" borderId="1" xfId="0" applyFont="1" applyFill="1" applyBorder="1" applyAlignment="1">
      <alignment horizontal="center"/>
    </xf>
    <xf numFmtId="0" fontId="67" fillId="18" borderId="1" xfId="0" applyFont="1" applyFill="1" applyBorder="1" applyAlignment="1">
      <alignment horizontal="center"/>
    </xf>
    <xf numFmtId="22" fontId="28" fillId="7" borderId="1" xfId="0" applyNumberFormat="1" applyFont="1" applyFill="1" applyBorder="1" applyAlignment="1">
      <alignment horizontal="center" vertical="center"/>
    </xf>
    <xf numFmtId="0" fontId="25" fillId="18" borderId="1" xfId="0" applyFont="1" applyFill="1" applyBorder="1" applyAlignment="1">
      <alignment horizontal="center" vertical="center"/>
    </xf>
    <xf numFmtId="0" fontId="26" fillId="18" borderId="1" xfId="0" applyFont="1" applyFill="1" applyBorder="1" applyAlignment="1">
      <alignment horizontal="center" vertical="center"/>
    </xf>
    <xf numFmtId="16" fontId="0" fillId="0" borderId="1" xfId="0" applyNumberFormat="1" applyFill="1" applyBorder="1" applyAlignment="1">
      <alignment horizontal="center" vertical="center"/>
    </xf>
    <xf numFmtId="49" fontId="70" fillId="23" borderId="1" xfId="0" applyNumberFormat="1" applyFont="1" applyFill="1" applyBorder="1" applyAlignment="1">
      <alignment horizontal="center" vertical="center" wrapText="1"/>
    </xf>
    <xf numFmtId="0" fontId="21" fillId="22" borderId="1" xfId="0" applyFont="1" applyFill="1" applyBorder="1" applyAlignment="1">
      <alignment horizontal="center" vertical="center"/>
    </xf>
    <xf numFmtId="15" fontId="24" fillId="0" borderId="1" xfId="0" applyNumberFormat="1" applyFont="1" applyBorder="1" applyAlignment="1">
      <alignment horizontal="center"/>
    </xf>
    <xf numFmtId="20" fontId="21" fillId="0" borderId="8" xfId="0" applyNumberFormat="1" applyFont="1" applyBorder="1" applyAlignment="1">
      <alignment horizontal="center" vertical="center"/>
    </xf>
    <xf numFmtId="0" fontId="24" fillId="0" borderId="10" xfId="0" applyFont="1" applyFill="1" applyBorder="1" applyAlignment="1">
      <alignment horizontal="center"/>
    </xf>
    <xf numFmtId="0" fontId="21" fillId="7" borderId="7" xfId="0" applyFont="1" applyFill="1" applyBorder="1" applyAlignment="1">
      <alignment horizontal="center" vertical="center"/>
    </xf>
    <xf numFmtId="0" fontId="22" fillId="7" borderId="8" xfId="0" applyFont="1" applyFill="1" applyBorder="1" applyAlignment="1">
      <alignment horizontal="center" vertical="center"/>
    </xf>
    <xf numFmtId="0" fontId="21" fillId="7" borderId="8" xfId="0" applyFont="1" applyFill="1" applyBorder="1" applyAlignment="1">
      <alignment horizontal="center" vertical="center"/>
    </xf>
    <xf numFmtId="46" fontId="21" fillId="7" borderId="8" xfId="0" applyNumberFormat="1" applyFont="1" applyFill="1" applyBorder="1" applyAlignment="1">
      <alignment horizontal="center" vertical="center"/>
    </xf>
    <xf numFmtId="20" fontId="21" fillId="7" borderId="8" xfId="0" applyNumberFormat="1" applyFont="1" applyFill="1" applyBorder="1" applyAlignment="1">
      <alignment horizontal="center" vertical="center"/>
    </xf>
    <xf numFmtId="15" fontId="21" fillId="7" borderId="8" xfId="0" applyNumberFormat="1" applyFont="1" applyFill="1" applyBorder="1" applyAlignment="1">
      <alignment horizontal="center" vertical="center"/>
    </xf>
    <xf numFmtId="0" fontId="15" fillId="7" borderId="8" xfId="1" applyFill="1" applyBorder="1" applyAlignment="1" applyProtection="1">
      <alignment horizontal="center" vertical="center"/>
    </xf>
    <xf numFmtId="0" fontId="24" fillId="7" borderId="10" xfId="0" applyFont="1" applyFill="1" applyBorder="1" applyAlignment="1">
      <alignment horizontal="center"/>
    </xf>
    <xf numFmtId="0" fontId="46" fillId="7" borderId="1" xfId="0" applyFont="1" applyFill="1" applyBorder="1" applyAlignment="1">
      <alignment horizontal="center" vertical="center"/>
    </xf>
    <xf numFmtId="0" fontId="48" fillId="7" borderId="1" xfId="0" applyFont="1" applyFill="1" applyBorder="1" applyAlignment="1">
      <alignment horizontal="center" vertical="center"/>
    </xf>
    <xf numFmtId="15" fontId="46" fillId="7" borderId="1" xfId="0" applyNumberFormat="1" applyFont="1" applyFill="1" applyBorder="1" applyAlignment="1">
      <alignment horizontal="center" vertical="center"/>
    </xf>
    <xf numFmtId="0" fontId="24" fillId="7" borderId="1" xfId="0" applyFont="1" applyFill="1" applyBorder="1" applyAlignment="1">
      <alignment horizontal="center" vertical="center"/>
    </xf>
    <xf numFmtId="0" fontId="37" fillId="7" borderId="7" xfId="0" applyFont="1" applyFill="1" applyBorder="1" applyAlignment="1">
      <alignment horizontal="center" vertical="center"/>
    </xf>
    <xf numFmtId="0" fontId="38" fillId="7" borderId="8" xfId="0" applyFont="1" applyFill="1" applyBorder="1" applyAlignment="1">
      <alignment horizontal="center" vertical="center"/>
    </xf>
    <xf numFmtId="0" fontId="37" fillId="7" borderId="8" xfId="0" applyFont="1" applyFill="1" applyBorder="1" applyAlignment="1">
      <alignment horizontal="center" vertical="center"/>
    </xf>
    <xf numFmtId="20" fontId="37" fillId="7" borderId="8" xfId="0" applyNumberFormat="1" applyFont="1" applyFill="1" applyBorder="1" applyAlignment="1">
      <alignment horizontal="center" vertical="center"/>
    </xf>
    <xf numFmtId="15" fontId="37" fillId="7" borderId="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/>
    </xf>
    <xf numFmtId="0" fontId="47" fillId="0" borderId="1" xfId="0" applyFont="1" applyFill="1" applyBorder="1" applyAlignment="1">
      <alignment horizontal="center" vertical="center"/>
    </xf>
    <xf numFmtId="15" fontId="24" fillId="0" borderId="1" xfId="0" applyNumberFormat="1" applyFont="1" applyFill="1" applyBorder="1" applyAlignment="1">
      <alignment horizontal="center"/>
    </xf>
    <xf numFmtId="0" fontId="71" fillId="0" borderId="1" xfId="0" applyFont="1" applyFill="1" applyBorder="1" applyAlignment="1">
      <alignment horizontal="center"/>
    </xf>
    <xf numFmtId="49" fontId="70" fillId="23" borderId="13" xfId="0" applyNumberFormat="1" applyFont="1" applyFill="1" applyBorder="1" applyAlignment="1">
      <alignment horizontal="center" vertical="center" wrapText="1"/>
    </xf>
    <xf numFmtId="0" fontId="73" fillId="0" borderId="1" xfId="0" applyFont="1" applyFill="1" applyBorder="1" applyAlignment="1">
      <alignment horizontal="center"/>
    </xf>
    <xf numFmtId="0" fontId="73" fillId="19" borderId="1" xfId="0" applyFont="1" applyFill="1" applyBorder="1" applyAlignment="1">
      <alignment horizontal="center" vertical="center"/>
    </xf>
    <xf numFmtId="15" fontId="73" fillId="19" borderId="1" xfId="0" applyNumberFormat="1" applyFont="1" applyFill="1" applyBorder="1" applyAlignment="1">
      <alignment horizontal="center" vertical="center"/>
    </xf>
    <xf numFmtId="0" fontId="73" fillId="19" borderId="1" xfId="0" applyFont="1" applyFill="1" applyBorder="1" applyAlignment="1">
      <alignment horizontal="center"/>
    </xf>
    <xf numFmtId="0" fontId="74" fillId="19" borderId="1" xfId="0" applyFont="1" applyFill="1" applyBorder="1" applyAlignment="1">
      <alignment horizontal="center"/>
    </xf>
    <xf numFmtId="15" fontId="27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Fill="1" applyAlignment="1">
      <alignment horizontal="center"/>
    </xf>
    <xf numFmtId="0" fontId="25" fillId="24" borderId="1" xfId="0" applyFont="1" applyFill="1" applyBorder="1" applyAlignment="1">
      <alignment horizontal="center"/>
    </xf>
    <xf numFmtId="0" fontId="26" fillId="24" borderId="1" xfId="0" applyFont="1" applyFill="1" applyBorder="1" applyAlignment="1">
      <alignment horizontal="center"/>
    </xf>
    <xf numFmtId="0" fontId="27" fillId="24" borderId="1" xfId="0" applyFont="1" applyFill="1" applyBorder="1" applyAlignment="1">
      <alignment horizontal="center"/>
    </xf>
    <xf numFmtId="0" fontId="25" fillId="8" borderId="1" xfId="0" applyFont="1" applyFill="1" applyBorder="1" applyAlignment="1">
      <alignment horizontal="center"/>
    </xf>
    <xf numFmtId="0" fontId="28" fillId="8" borderId="1" xfId="0" applyFont="1" applyFill="1" applyBorder="1" applyAlignment="1">
      <alignment horizontal="center"/>
    </xf>
    <xf numFmtId="15" fontId="28" fillId="8" borderId="1" xfId="0" applyNumberFormat="1" applyFont="1" applyFill="1" applyBorder="1" applyAlignment="1">
      <alignment horizontal="center"/>
    </xf>
    <xf numFmtId="0" fontId="75" fillId="8" borderId="1" xfId="0" applyFont="1" applyFill="1" applyBorder="1" applyAlignment="1">
      <alignment horizontal="center"/>
    </xf>
    <xf numFmtId="0" fontId="28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15" fontId="28" fillId="0" borderId="1" xfId="0" applyNumberFormat="1" applyFont="1" applyBorder="1" applyAlignment="1">
      <alignment horizontal="center"/>
    </xf>
    <xf numFmtId="0" fontId="29" fillId="0" borderId="1" xfId="1" applyFont="1" applyBorder="1" applyAlignment="1" applyProtection="1">
      <alignment horizontal="center"/>
    </xf>
    <xf numFmtId="0" fontId="29" fillId="8" borderId="1" xfId="1" applyFont="1" applyFill="1" applyBorder="1" applyAlignment="1" applyProtection="1">
      <alignment horizontal="center"/>
    </xf>
    <xf numFmtId="0" fontId="28" fillId="16" borderId="1" xfId="0" applyFont="1" applyFill="1" applyBorder="1" applyAlignment="1">
      <alignment horizontal="center"/>
    </xf>
    <xf numFmtId="0" fontId="25" fillId="16" borderId="1" xfId="0" applyFont="1" applyFill="1" applyBorder="1" applyAlignment="1">
      <alignment horizontal="center"/>
    </xf>
    <xf numFmtId="20" fontId="28" fillId="16" borderId="1" xfId="0" applyNumberFormat="1" applyFont="1" applyFill="1" applyBorder="1" applyAlignment="1">
      <alignment horizontal="center"/>
    </xf>
    <xf numFmtId="15" fontId="28" fillId="16" borderId="1" xfId="0" applyNumberFormat="1" applyFont="1" applyFill="1" applyBorder="1" applyAlignment="1">
      <alignment horizontal="center"/>
    </xf>
    <xf numFmtId="0" fontId="27" fillId="16" borderId="1" xfId="0" applyFont="1" applyFill="1" applyBorder="1" applyAlignment="1">
      <alignment horizontal="center"/>
    </xf>
    <xf numFmtId="0" fontId="28" fillId="16" borderId="1" xfId="0" applyFont="1" applyFill="1" applyBorder="1" applyAlignment="1">
      <alignment horizontal="center" vertical="center"/>
    </xf>
    <xf numFmtId="0" fontId="25" fillId="16" borderId="1" xfId="0" applyFont="1" applyFill="1" applyBorder="1" applyAlignment="1">
      <alignment horizontal="center" vertical="center"/>
    </xf>
    <xf numFmtId="15" fontId="28" fillId="16" borderId="1" xfId="0" applyNumberFormat="1" applyFont="1" applyFill="1" applyBorder="1" applyAlignment="1">
      <alignment horizontal="center" vertical="center"/>
    </xf>
    <xf numFmtId="0" fontId="76" fillId="0" borderId="1" xfId="0" applyFont="1" applyBorder="1" applyAlignment="1">
      <alignment horizontal="center"/>
    </xf>
    <xf numFmtId="1" fontId="27" fillId="0" borderId="1" xfId="0" quotePrefix="1" applyNumberFormat="1" applyFont="1" applyBorder="1" applyAlignment="1">
      <alignment horizontal="center"/>
    </xf>
    <xf numFmtId="0" fontId="27" fillId="0" borderId="1" xfId="0" quotePrefix="1" applyFont="1" applyBorder="1" applyAlignment="1">
      <alignment horizontal="center"/>
    </xf>
    <xf numFmtId="0" fontId="26" fillId="7" borderId="1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7" fillId="0" borderId="1" xfId="0" quotePrefix="1" applyFont="1" applyFill="1" applyBorder="1" applyAlignment="1">
      <alignment horizontal="center"/>
    </xf>
    <xf numFmtId="0" fontId="22" fillId="0" borderId="1" xfId="0" applyFont="1" applyFill="1" applyBorder="1" applyAlignment="1">
      <alignment horizontal="center" vertical="center"/>
    </xf>
    <xf numFmtId="15" fontId="21" fillId="0" borderId="1" xfId="0" applyNumberFormat="1" applyFont="1" applyFill="1" applyBorder="1" applyAlignment="1">
      <alignment horizontal="center" vertical="center"/>
    </xf>
    <xf numFmtId="0" fontId="21" fillId="19" borderId="1" xfId="0" applyFont="1" applyFill="1" applyBorder="1" applyAlignment="1">
      <alignment horizontal="center" vertical="center"/>
    </xf>
    <xf numFmtId="0" fontId="22" fillId="19" borderId="1" xfId="0" applyFont="1" applyFill="1" applyBorder="1" applyAlignment="1">
      <alignment horizontal="center" vertical="center"/>
    </xf>
    <xf numFmtId="15" fontId="21" fillId="19" borderId="1" xfId="0" applyNumberFormat="1" applyFont="1" applyFill="1" applyBorder="1" applyAlignment="1">
      <alignment horizontal="center" vertical="center"/>
    </xf>
    <xf numFmtId="0" fontId="2" fillId="19" borderId="1" xfId="0" applyFont="1" applyFill="1" applyBorder="1" applyAlignment="1">
      <alignment horizontal="center"/>
    </xf>
    <xf numFmtId="0" fontId="27" fillId="19" borderId="1" xfId="0" applyFont="1" applyFill="1" applyBorder="1" applyAlignment="1">
      <alignment horizontal="center"/>
    </xf>
    <xf numFmtId="0" fontId="2" fillId="19" borderId="0" xfId="0" applyFont="1" applyFill="1" applyAlignment="1">
      <alignment horizontal="center"/>
    </xf>
    <xf numFmtId="0" fontId="25" fillId="19" borderId="1" xfId="0" applyFont="1" applyFill="1" applyBorder="1" applyAlignment="1">
      <alignment horizontal="center" vertical="center"/>
    </xf>
    <xf numFmtId="15" fontId="25" fillId="19" borderId="1" xfId="0" applyNumberFormat="1" applyFont="1" applyFill="1" applyBorder="1" applyAlignment="1">
      <alignment horizontal="center" vertical="center"/>
    </xf>
    <xf numFmtId="0" fontId="26" fillId="19" borderId="1" xfId="0" applyFont="1" applyFill="1" applyBorder="1" applyAlignment="1">
      <alignment horizontal="center"/>
    </xf>
    <xf numFmtId="15" fontId="27" fillId="0" borderId="1" xfId="0" applyNumberFormat="1" applyFont="1" applyFill="1" applyBorder="1" applyAlignment="1">
      <alignment horizontal="center"/>
    </xf>
    <xf numFmtId="0" fontId="2" fillId="0" borderId="1" xfId="0" quotePrefix="1" applyFont="1" applyFill="1" applyBorder="1" applyAlignment="1">
      <alignment horizontal="center"/>
    </xf>
    <xf numFmtId="49" fontId="70" fillId="0" borderId="13" xfId="0" applyNumberFormat="1" applyFont="1" applyFill="1" applyBorder="1" applyAlignment="1">
      <alignment horizontal="center" vertical="center" wrapText="1"/>
    </xf>
    <xf numFmtId="0" fontId="29" fillId="0" borderId="1" xfId="1" applyFont="1" applyFill="1" applyBorder="1" applyAlignment="1" applyProtection="1">
      <alignment horizontal="center" vertical="center"/>
    </xf>
    <xf numFmtId="0" fontId="26" fillId="0" borderId="1" xfId="0" applyFont="1" applyFill="1" applyBorder="1" applyAlignment="1">
      <alignment horizontal="center"/>
    </xf>
    <xf numFmtId="0" fontId="37" fillId="5" borderId="7" xfId="0" applyFont="1" applyFill="1" applyBorder="1" applyAlignment="1">
      <alignment horizontal="center" vertical="center"/>
    </xf>
    <xf numFmtId="0" fontId="38" fillId="5" borderId="8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/>
    </xf>
    <xf numFmtId="0" fontId="37" fillId="5" borderId="8" xfId="0" applyFont="1" applyFill="1" applyBorder="1" applyAlignment="1">
      <alignment horizontal="center" vertical="center"/>
    </xf>
    <xf numFmtId="20" fontId="37" fillId="5" borderId="8" xfId="0" applyNumberFormat="1" applyFont="1" applyFill="1" applyBorder="1" applyAlignment="1">
      <alignment horizontal="center" vertical="center"/>
    </xf>
    <xf numFmtId="15" fontId="37" fillId="5" borderId="8" xfId="0" applyNumberFormat="1" applyFont="1" applyFill="1" applyBorder="1" applyAlignment="1">
      <alignment horizontal="center" vertical="center"/>
    </xf>
    <xf numFmtId="0" fontId="37" fillId="5" borderId="8" xfId="0" applyFont="1" applyFill="1" applyBorder="1" applyAlignment="1">
      <alignment vertical="center"/>
    </xf>
    <xf numFmtId="0" fontId="1" fillId="7" borderId="1" xfId="0" applyFont="1" applyFill="1" applyBorder="1" applyAlignment="1">
      <alignment horizontal="center"/>
    </xf>
    <xf numFmtId="0" fontId="77" fillId="25" borderId="14" xfId="0" applyFont="1" applyFill="1" applyBorder="1" applyAlignment="1">
      <alignment horizontal="center" vertical="center" wrapText="1"/>
    </xf>
    <xf numFmtId="0" fontId="31" fillId="2" borderId="15" xfId="0" applyFont="1" applyFill="1" applyBorder="1" applyAlignment="1">
      <alignment horizontal="center" vertical="center"/>
    </xf>
    <xf numFmtId="0" fontId="31" fillId="2" borderId="16" xfId="0" applyFont="1" applyFill="1" applyBorder="1" applyAlignment="1">
      <alignment horizontal="center" vertical="center"/>
    </xf>
    <xf numFmtId="0" fontId="21" fillId="8" borderId="7" xfId="0" applyFont="1" applyFill="1" applyBorder="1" applyAlignment="1">
      <alignment horizontal="center" vertical="center"/>
    </xf>
    <xf numFmtId="0" fontId="22" fillId="8" borderId="8" xfId="0" applyFont="1" applyFill="1" applyBorder="1" applyAlignment="1">
      <alignment horizontal="center" vertical="center"/>
    </xf>
    <xf numFmtId="0" fontId="21" fillId="8" borderId="8" xfId="0" applyFont="1" applyFill="1" applyBorder="1" applyAlignment="1">
      <alignment horizontal="center" vertical="center"/>
    </xf>
    <xf numFmtId="15" fontId="21" fillId="8" borderId="8" xfId="0" applyNumberFormat="1" applyFont="1" applyFill="1" applyBorder="1" applyAlignment="1">
      <alignment horizontal="center" vertical="center"/>
    </xf>
    <xf numFmtId="0" fontId="25" fillId="24" borderId="0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15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1" fillId="5" borderId="7" xfId="0" applyFont="1" applyFill="1" applyBorder="1" applyAlignment="1">
      <alignment horizontal="center" vertical="center"/>
    </xf>
    <xf numFmtId="0" fontId="22" fillId="5" borderId="8" xfId="0" applyFont="1" applyFill="1" applyBorder="1" applyAlignment="1">
      <alignment horizontal="center" vertical="center"/>
    </xf>
    <xf numFmtId="0" fontId="21" fillId="5" borderId="8" xfId="0" applyFont="1" applyFill="1" applyBorder="1" applyAlignment="1">
      <alignment horizontal="center" vertical="center"/>
    </xf>
    <xf numFmtId="22" fontId="21" fillId="5" borderId="8" xfId="0" applyNumberFormat="1" applyFont="1" applyFill="1" applyBorder="1" applyAlignment="1">
      <alignment horizontal="center" vertical="center"/>
    </xf>
    <xf numFmtId="15" fontId="21" fillId="5" borderId="8" xfId="0" applyNumberFormat="1" applyFont="1" applyFill="1" applyBorder="1" applyAlignment="1">
      <alignment horizontal="center" vertical="center"/>
    </xf>
    <xf numFmtId="0" fontId="32" fillId="5" borderId="1" xfId="0" applyFont="1" applyFill="1" applyBorder="1" applyAlignment="1">
      <alignment horizontal="center" vertical="center"/>
    </xf>
    <xf numFmtId="0" fontId="78" fillId="0" borderId="0" xfId="0" pivotButton="1" applyFont="1" applyAlignment="1">
      <alignment horizontal="center" vertical="center"/>
    </xf>
    <xf numFmtId="0" fontId="78" fillId="4" borderId="0" xfId="0" applyFont="1" applyFill="1" applyAlignment="1">
      <alignment horizontal="center" vertical="center"/>
    </xf>
    <xf numFmtId="0" fontId="78" fillId="0" borderId="0" xfId="0" applyFont="1" applyAlignment="1">
      <alignment horizontal="center" vertical="center"/>
    </xf>
    <xf numFmtId="0" fontId="78" fillId="0" borderId="0" xfId="0" applyNumberFormat="1" applyFont="1" applyAlignment="1">
      <alignment horizontal="center" vertical="center"/>
    </xf>
    <xf numFmtId="0" fontId="78" fillId="11" borderId="0" xfId="0" applyFont="1" applyFill="1" applyAlignment="1">
      <alignment horizontal="center" vertical="center"/>
    </xf>
    <xf numFmtId="0" fontId="78" fillId="11" borderId="0" xfId="0" applyNumberFormat="1" applyFont="1" applyFill="1" applyAlignment="1">
      <alignment horizontal="center" vertical="center"/>
    </xf>
    <xf numFmtId="16" fontId="0" fillId="0" borderId="0" xfId="0" applyNumberFormat="1"/>
    <xf numFmtId="0" fontId="79" fillId="20" borderId="0" xfId="0" applyFont="1" applyFill="1" applyAlignment="1">
      <alignment horizontal="center" vertical="center"/>
    </xf>
    <xf numFmtId="0" fontId="82" fillId="0" borderId="7" xfId="0" applyFont="1" applyBorder="1" applyAlignment="1">
      <alignment horizontal="center" vertical="center"/>
    </xf>
    <xf numFmtId="0" fontId="83" fillId="0" borderId="8" xfId="0" applyFont="1" applyBorder="1" applyAlignment="1">
      <alignment horizontal="center" vertical="center"/>
    </xf>
    <xf numFmtId="0" fontId="82" fillId="0" borderId="8" xfId="0" applyFont="1" applyBorder="1" applyAlignment="1">
      <alignment horizontal="center" vertical="center"/>
    </xf>
    <xf numFmtId="22" fontId="82" fillId="0" borderId="8" xfId="0" applyNumberFormat="1" applyFont="1" applyBorder="1" applyAlignment="1">
      <alignment horizontal="center" vertical="center"/>
    </xf>
    <xf numFmtId="15" fontId="82" fillId="0" borderId="8" xfId="0" applyNumberFormat="1" applyFont="1" applyBorder="1" applyAlignment="1">
      <alignment horizontal="center" vertical="center"/>
    </xf>
    <xf numFmtId="0" fontId="84" fillId="0" borderId="1" xfId="0" applyFont="1" applyFill="1" applyBorder="1" applyAlignment="1">
      <alignment horizontal="center"/>
    </xf>
    <xf numFmtId="0" fontId="85" fillId="0" borderId="8" xfId="1" applyFont="1" applyBorder="1" applyAlignment="1" applyProtection="1">
      <alignment horizontal="center" vertical="center"/>
    </xf>
    <xf numFmtId="0" fontId="82" fillId="8" borderId="7" xfId="0" applyFont="1" applyFill="1" applyBorder="1" applyAlignment="1">
      <alignment horizontal="center" vertical="center"/>
    </xf>
    <xf numFmtId="0" fontId="83" fillId="8" borderId="8" xfId="0" applyFont="1" applyFill="1" applyBorder="1" applyAlignment="1">
      <alignment horizontal="center" vertical="center"/>
    </xf>
    <xf numFmtId="0" fontId="82" fillId="8" borderId="8" xfId="0" applyFont="1" applyFill="1" applyBorder="1" applyAlignment="1">
      <alignment horizontal="center" vertical="center"/>
    </xf>
    <xf numFmtId="0" fontId="84" fillId="0" borderId="0" xfId="0" applyFont="1"/>
    <xf numFmtId="15" fontId="82" fillId="8" borderId="8" xfId="0" applyNumberFormat="1" applyFont="1" applyFill="1" applyBorder="1" applyAlignment="1">
      <alignment horizontal="center" vertical="center"/>
    </xf>
    <xf numFmtId="0" fontId="85" fillId="8" borderId="8" xfId="1" applyFont="1" applyFill="1" applyBorder="1" applyAlignment="1" applyProtection="1">
      <alignment horizontal="center" vertical="center"/>
    </xf>
    <xf numFmtId="0" fontId="80" fillId="0" borderId="1" xfId="0" applyFont="1" applyBorder="1" applyAlignment="1">
      <alignment horizontal="center" vertical="center"/>
    </xf>
    <xf numFmtId="0" fontId="81" fillId="0" borderId="1" xfId="0" applyFont="1" applyBorder="1" applyAlignment="1">
      <alignment horizontal="center" vertical="center"/>
    </xf>
    <xf numFmtId="15" fontId="80" fillId="0" borderId="1" xfId="0" applyNumberFormat="1" applyFont="1" applyBorder="1" applyAlignment="1">
      <alignment horizontal="center" vertical="center"/>
    </xf>
    <xf numFmtId="0" fontId="25" fillId="24" borderId="10" xfId="0" applyFont="1" applyFill="1" applyBorder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84" fillId="0" borderId="10" xfId="0" applyFont="1" applyFill="1" applyBorder="1" applyAlignment="1">
      <alignment horizontal="center"/>
    </xf>
    <xf numFmtId="0" fontId="27" fillId="0" borderId="0" xfId="0" applyFont="1" applyAlignment="1">
      <alignment horizontal="center"/>
    </xf>
    <xf numFmtId="0" fontId="25" fillId="24" borderId="0" xfId="0" applyFont="1" applyFill="1" applyAlignment="1">
      <alignment horizontal="center"/>
    </xf>
    <xf numFmtId="0" fontId="84" fillId="0" borderId="1" xfId="0" applyFont="1" applyBorder="1" applyAlignment="1">
      <alignment horizontal="center"/>
    </xf>
    <xf numFmtId="0" fontId="82" fillId="0" borderId="11" xfId="0" applyFont="1" applyBorder="1" applyAlignment="1">
      <alignment horizontal="center" vertical="center"/>
    </xf>
    <xf numFmtId="0" fontId="82" fillId="0" borderId="0" xfId="0" applyFont="1" applyAlignment="1">
      <alignment horizontal="center" vertical="center"/>
    </xf>
    <xf numFmtId="0" fontId="83" fillId="0" borderId="11" xfId="0" applyFont="1" applyBorder="1" applyAlignment="1">
      <alignment horizontal="center" vertical="center"/>
    </xf>
    <xf numFmtId="22" fontId="0" fillId="0" borderId="0" xfId="0" applyNumberFormat="1" applyAlignment="1">
      <alignment horizontal="center"/>
    </xf>
    <xf numFmtId="0" fontId="16" fillId="3" borderId="1" xfId="0" applyFont="1" applyFill="1" applyBorder="1" applyAlignment="1">
      <alignment horizontal="center" vertical="center"/>
    </xf>
    <xf numFmtId="165" fontId="16" fillId="3" borderId="1" xfId="0" applyNumberFormat="1" applyFont="1" applyFill="1" applyBorder="1" applyAlignment="1">
      <alignment horizontal="center" vertical="center"/>
    </xf>
  </cellXfs>
  <cellStyles count="22">
    <cellStyle name="Comma 2" xfId="7" xr:uid="{00000000-0005-0000-0000-000000000000}"/>
    <cellStyle name="Hyperlink" xfId="1" builtinId="8"/>
    <cellStyle name="Hyperlink 2" xfId="17" xr:uid="{00000000-0005-0000-0000-000002000000}"/>
    <cellStyle name="Normal" xfId="0" builtinId="0"/>
    <cellStyle name="Normal 10" xfId="16" xr:uid="{00000000-0005-0000-0000-000004000000}"/>
    <cellStyle name="Normal 11" xfId="18" xr:uid="{00000000-0005-0000-0000-000005000000}"/>
    <cellStyle name="Normal 12" xfId="20" xr:uid="{00000000-0005-0000-0000-000006000000}"/>
    <cellStyle name="Normal 13" xfId="21" xr:uid="{00000000-0005-0000-0000-000007000000}"/>
    <cellStyle name="Normal 15" xfId="12" xr:uid="{00000000-0005-0000-0000-000008000000}"/>
    <cellStyle name="Normal 2" xfId="3" xr:uid="{00000000-0005-0000-0000-000009000000}"/>
    <cellStyle name="Normal 2 2" xfId="6" xr:uid="{00000000-0005-0000-0000-00000A000000}"/>
    <cellStyle name="Normal 2 2 2" xfId="10" xr:uid="{00000000-0005-0000-0000-00000B000000}"/>
    <cellStyle name="Normal 2 3" xfId="9" xr:uid="{00000000-0005-0000-0000-00000C000000}"/>
    <cellStyle name="Normal 3" xfId="4" xr:uid="{00000000-0005-0000-0000-00000D000000}"/>
    <cellStyle name="Normal 4" xfId="5" xr:uid="{00000000-0005-0000-0000-00000E000000}"/>
    <cellStyle name="Normal 4 2" xfId="11" xr:uid="{00000000-0005-0000-0000-00000F000000}"/>
    <cellStyle name="Normal 5" xfId="8" xr:uid="{00000000-0005-0000-0000-000010000000}"/>
    <cellStyle name="Normal 6" xfId="13" xr:uid="{00000000-0005-0000-0000-000011000000}"/>
    <cellStyle name="Normal 6 2" xfId="19" xr:uid="{00000000-0005-0000-0000-000012000000}"/>
    <cellStyle name="Normal 7" xfId="14" xr:uid="{00000000-0005-0000-0000-000013000000}"/>
    <cellStyle name="Normal 8" xfId="2" xr:uid="{00000000-0005-0000-0000-000014000000}"/>
    <cellStyle name="Normal 9" xfId="15" xr:uid="{00000000-0005-0000-0000-000015000000}"/>
  </cellStyles>
  <dxfs count="159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4CCCC"/>
          <bgColor rgb="FFF4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4CCCC"/>
          <bgColor rgb="FFF4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vertical="center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vertical="center" readingOrder="0"/>
    </dxf>
    <dxf>
      <alignment horizontal="center" readingOrder="0"/>
    </dxf>
    <dxf>
      <font>
        <sz val="11"/>
      </font>
    </dxf>
    <dxf>
      <alignment vertical="center" readingOrder="0"/>
    </dxf>
    <dxf>
      <alignment horizontal="center" readingOrder="0"/>
    </dxf>
    <dxf>
      <font>
        <sz val="12"/>
      </font>
    </dxf>
    <dxf>
      <alignment wrapText="1"/>
    </dxf>
    <dxf>
      <font>
        <name val="Calibri"/>
        <scheme val="minor"/>
      </font>
    </dxf>
    <dxf>
      <font>
        <sz val="10"/>
      </font>
    </dxf>
    <dxf>
      <alignment horizontal="general" indent="0" readingOrder="0"/>
    </dxf>
    <dxf>
      <alignment horizontal="center" readingOrder="0"/>
    </dxf>
    <dxf>
      <font>
        <name val="Calbri"/>
        <scheme val="none"/>
      </font>
    </dxf>
    <dxf>
      <font>
        <name val="Calbri"/>
        <scheme val="none"/>
      </font>
    </dxf>
    <dxf>
      <font>
        <name val="Calbri"/>
        <scheme val="none"/>
      </font>
    </dxf>
    <dxf>
      <font>
        <name val="Calbri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alignment horizontal="center" readingOrder="0"/>
    </dxf>
    <dxf>
      <font>
        <name val="Calbri"/>
        <scheme val="none"/>
      </font>
    </dxf>
    <dxf>
      <font>
        <sz val="8"/>
      </font>
    </dxf>
    <dxf>
      <alignment horizontal="center" readingOrder="0"/>
    </dxf>
    <dxf>
      <font>
        <name val="Calbri"/>
        <scheme val="none"/>
      </font>
    </dxf>
    <dxf>
      <font>
        <sz val="8"/>
      </font>
    </dxf>
    <dxf>
      <alignment horizontal="general" indent="0" readingOrder="0"/>
    </dxf>
    <dxf>
      <alignment horizontal="center" readingOrder="0"/>
    </dxf>
    <dxf>
      <font>
        <name val="Calbri"/>
        <scheme val="none"/>
      </font>
    </dxf>
    <dxf>
      <font>
        <sz val="8"/>
      </font>
    </dxf>
    <dxf>
      <alignment horizontal="center" readingOrder="0"/>
    </dxf>
    <dxf>
      <font>
        <name val="Calibri"/>
        <scheme val="minor"/>
      </font>
    </dxf>
    <dxf>
      <font>
        <sz val="10"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name val="Calibri"/>
        <scheme val="minor"/>
      </font>
    </dxf>
    <dxf>
      <alignment horizontal="general" indent="0" readingOrder="0"/>
    </dxf>
    <dxf>
      <alignment horizontal="center" readingOrder="0"/>
    </dxf>
    <dxf>
      <font>
        <sz val="9"/>
      </font>
    </dxf>
    <dxf>
      <alignment horizontal="center" readingOrder="0"/>
    </dxf>
    <dxf>
      <font>
        <sz val="9"/>
      </font>
    </dxf>
    <dxf>
      <alignment horizontal="center" readingOrder="0"/>
    </dxf>
    <dxf>
      <font>
        <name val="Calibri"/>
        <scheme val="minor"/>
      </font>
    </dxf>
    <dxf>
      <font>
        <sz val="8"/>
      </font>
    </dxf>
    <dxf>
      <alignment horizontal="center" readingOrder="0"/>
    </dxf>
    <dxf>
      <font>
        <sz val="8"/>
      </font>
    </dxf>
    <dxf>
      <alignment horizontal="center" readingOrder="0"/>
    </dxf>
    <dxf>
      <font>
        <name val="Calibri"/>
        <scheme val="minor"/>
      </font>
    </dxf>
    <dxf>
      <font>
        <sz val="9"/>
      </font>
    </dxf>
    <dxf>
      <alignment horizontal="center" readingOrder="0"/>
    </dxf>
    <dxf>
      <font>
        <sz val="10"/>
      </font>
    </dxf>
    <dxf>
      <font>
        <name val="Calibri"/>
        <scheme val="minor"/>
      </font>
    </dxf>
    <dxf>
      <alignment horizontal="center" readingOrder="0"/>
    </dxf>
    <dxf>
      <font>
        <sz val="9"/>
      </font>
    </dxf>
    <dxf>
      <alignment horizontal="center" readingOrder="0"/>
    </dxf>
    <dxf>
      <font>
        <sz val="8"/>
      </font>
    </dxf>
    <dxf>
      <alignment vertical="center" readingOrder="0"/>
    </dxf>
    <dxf>
      <font>
        <sz val="8"/>
      </font>
    </dxf>
    <dxf>
      <alignment horizontal="center" readingOrder="0"/>
    </dxf>
    <dxf>
      <font>
        <name val="Calibri"/>
        <scheme val="minor"/>
      </font>
    </dxf>
    <dxf>
      <font>
        <sz val="9"/>
      </font>
    </dxf>
    <dxf>
      <alignment horizontal="center" readingOrder="0"/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horizontal="center"/>
    </dxf>
    <dxf>
      <alignment horizontal="center"/>
    </dxf>
    <dxf>
      <alignment horizontal="left"/>
    </dxf>
    <dxf>
      <alignment horizontal="left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horizontal="left"/>
    </dxf>
    <dxf>
      <alignment horizontal="left"/>
    </dxf>
    <dxf>
      <alignment horizontal="center"/>
    </dxf>
    <dxf>
      <font>
        <sz val="8"/>
      </font>
    </dxf>
    <dxf>
      <font>
        <sz val="8"/>
      </font>
    </dxf>
    <dxf>
      <alignment horizontal="left"/>
    </dxf>
    <dxf>
      <font>
        <sz val="8"/>
      </font>
    </dxf>
    <dxf>
      <font>
        <sz val="8"/>
      </font>
    </dxf>
    <dxf>
      <alignment horizontal="center" readingOrder="0"/>
    </dxf>
    <dxf>
      <font>
        <name val="Calibri"/>
        <scheme val="minor"/>
      </font>
    </dxf>
    <dxf>
      <font>
        <sz val="9"/>
      </font>
    </dxf>
    <dxf>
      <alignment horizontal="center" readingOrder="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alignment horizontal="center" readingOrder="0"/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ont>
        <b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wrapText="0"/>
    </dxf>
    <dxf>
      <alignment wrapText="0"/>
    </dxf>
    <dxf>
      <alignment wrapText="0"/>
    </dxf>
    <dxf>
      <alignment wrapText="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font>
        <sz val="8"/>
      </font>
    </dxf>
    <dxf>
      <fill>
        <patternFill>
          <bgColor theme="4" tint="0.79998168889431442"/>
        </patternFill>
      </fill>
    </dxf>
    <dxf>
      <font>
        <sz val="8"/>
      </font>
    </dxf>
    <dxf>
      <alignment horizontal="center" readingOrder="0"/>
    </dxf>
    <dxf>
      <font>
        <sz val="9"/>
      </font>
    </dxf>
    <dxf>
      <alignment horizontal="center" readingOrder="0"/>
    </dxf>
    <dxf>
      <font>
        <sz val="9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alignment horizontal="center" readingOrder="0"/>
    </dxf>
    <dxf>
      <font>
        <sz val="10"/>
      </font>
    </dxf>
    <dxf>
      <alignment horizontal="center" readingOrder="0"/>
    </dxf>
    <dxf>
      <font>
        <name val="Calibri"/>
        <scheme val="minor"/>
      </font>
    </dxf>
    <dxf>
      <font>
        <sz val="9"/>
      </font>
    </dxf>
    <dxf>
      <alignment horizont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vertical="center" readingOrder="0"/>
    </dxf>
    <dxf>
      <alignment horizontal="center" readingOrder="0"/>
    </dxf>
    <dxf>
      <font>
        <sz val="11"/>
      </font>
    </dxf>
    <dxf>
      <alignment vertical="center" readingOrder="0"/>
    </dxf>
    <dxf>
      <alignment horizontal="center" readingOrder="0"/>
    </dxf>
    <dxf>
      <font>
        <sz val="12"/>
      </font>
    </dxf>
    <dxf>
      <font>
        <color rgb="FFFF0000"/>
      </font>
    </dxf>
    <dxf>
      <fill>
        <patternFill patternType="solid">
          <bgColor theme="9" tint="0.7999816888943144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alignment vertical="center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vertical="center" readingOrder="0"/>
    </dxf>
    <dxf>
      <alignment horizontal="center" readingOrder="0"/>
    </dxf>
    <dxf>
      <font>
        <sz val="11"/>
      </font>
    </dxf>
    <dxf>
      <alignment vertical="center" readingOrder="0"/>
    </dxf>
    <dxf>
      <alignment horizontal="center" readingOrder="0"/>
    </dxf>
    <dxf>
      <font>
        <sz val="12"/>
      </font>
    </dxf>
    <dxf>
      <alignment wrapText="1"/>
    </dxf>
    <dxf>
      <alignment vertical="center" readingOrder="0"/>
    </dxf>
    <dxf>
      <alignment horizontal="center" readingOrder="0"/>
    </dxf>
    <dxf>
      <alignment vertical="center" readingOrder="0"/>
    </dxf>
    <dxf>
      <alignment horizontal="center" readingOrder="0"/>
    </dxf>
    <dxf>
      <font>
        <name val="Calibri"/>
        <scheme val="minor"/>
      </font>
    </dxf>
    <dxf>
      <font>
        <sz val="10"/>
      </font>
    </dxf>
    <dxf>
      <alignment horizontal="general" indent="0" readingOrder="0"/>
    </dxf>
    <dxf>
      <alignment horizontal="center" readingOrder="0"/>
    </dxf>
    <dxf>
      <font>
        <name val="Calbri"/>
        <scheme val="none"/>
      </font>
    </dxf>
    <dxf>
      <font>
        <name val="Calbri"/>
        <scheme val="none"/>
      </font>
    </dxf>
    <dxf>
      <font>
        <name val="Calbri"/>
        <scheme val="none"/>
      </font>
    </dxf>
    <dxf>
      <font>
        <name val="Calbri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alignment horizontal="center" readingOrder="0"/>
    </dxf>
    <dxf>
      <font>
        <name val="Calbri"/>
        <scheme val="none"/>
      </font>
    </dxf>
    <dxf>
      <font>
        <sz val="8"/>
      </font>
    </dxf>
    <dxf>
      <alignment horizontal="center" readingOrder="0"/>
    </dxf>
    <dxf>
      <font>
        <name val="Calbri"/>
        <scheme val="none"/>
      </font>
    </dxf>
    <dxf>
      <font>
        <sz val="8"/>
      </font>
    </dxf>
    <dxf>
      <alignment horizontal="general" indent="0" readingOrder="0"/>
    </dxf>
    <dxf>
      <alignment horizontal="center" readingOrder="0"/>
    </dxf>
    <dxf>
      <font>
        <name val="Calbri"/>
        <scheme val="none"/>
      </font>
    </dxf>
    <dxf>
      <font>
        <sz val="8"/>
      </font>
    </dxf>
    <dxf>
      <alignment horizontal="center" readingOrder="0"/>
    </dxf>
    <dxf>
      <font>
        <name val="Calibri"/>
        <scheme val="minor"/>
      </font>
    </dxf>
    <dxf>
      <font>
        <sz val="10"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name val="Calibri"/>
        <scheme val="minor"/>
      </font>
    </dxf>
    <dxf>
      <alignment horizontal="general" indent="0" readingOrder="0"/>
    </dxf>
    <dxf>
      <alignment horizontal="center" readingOrder="0"/>
    </dxf>
    <dxf>
      <font>
        <sz val="9"/>
      </font>
    </dxf>
    <dxf>
      <alignment horizontal="center" readingOrder="0"/>
    </dxf>
    <dxf>
      <font>
        <sz val="9"/>
      </font>
    </dxf>
    <dxf>
      <alignment horizontal="center" readingOrder="0"/>
    </dxf>
    <dxf>
      <font>
        <name val="Calibri"/>
        <scheme val="minor"/>
      </font>
    </dxf>
    <dxf>
      <font>
        <sz val="8"/>
      </font>
    </dxf>
    <dxf>
      <alignment horizontal="center" readingOrder="0"/>
    </dxf>
    <dxf>
      <font>
        <sz val="8"/>
      </font>
    </dxf>
    <dxf>
      <alignment horizontal="center" readingOrder="0"/>
    </dxf>
    <dxf>
      <font>
        <name val="Calibri"/>
        <scheme val="minor"/>
      </font>
    </dxf>
    <dxf>
      <font>
        <sz val="9"/>
      </font>
    </dxf>
    <dxf>
      <alignment horizontal="center" readingOrder="0"/>
    </dxf>
    <dxf>
      <font>
        <sz val="10"/>
      </font>
    </dxf>
    <dxf>
      <font>
        <name val="Calibri"/>
        <scheme val="minor"/>
      </font>
    </dxf>
    <dxf>
      <alignment horizontal="center" readingOrder="0"/>
    </dxf>
    <dxf>
      <font>
        <sz val="9"/>
      </font>
    </dxf>
    <dxf>
      <alignment horizontal="center" readingOrder="0"/>
    </dxf>
    <dxf>
      <font>
        <sz val="8"/>
      </font>
    </dxf>
    <dxf>
      <alignment vertical="center" readingOrder="0"/>
    </dxf>
    <dxf>
      <font>
        <sz val="8"/>
      </font>
    </dxf>
    <dxf>
      <alignment horizontal="center" readingOrder="0"/>
    </dxf>
    <dxf>
      <font>
        <name val="Calibri"/>
        <scheme val="minor"/>
      </font>
    </dxf>
    <dxf>
      <font>
        <sz val="9"/>
      </font>
    </dxf>
    <dxf>
      <alignment horizontal="center" readingOrder="0"/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horizontal="center"/>
    </dxf>
    <dxf>
      <alignment horizontal="center"/>
    </dxf>
    <dxf>
      <alignment horizontal="left"/>
    </dxf>
    <dxf>
      <alignment horizontal="left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horizontal="left"/>
    </dxf>
    <dxf>
      <alignment horizontal="left"/>
    </dxf>
    <dxf>
      <alignment horizontal="center"/>
    </dxf>
    <dxf>
      <font>
        <sz val="8"/>
      </font>
    </dxf>
    <dxf>
      <font>
        <sz val="8"/>
      </font>
    </dxf>
    <dxf>
      <alignment horizontal="left"/>
    </dxf>
    <dxf>
      <font>
        <sz val="8"/>
      </font>
    </dxf>
    <dxf>
      <font>
        <sz val="8"/>
      </font>
    </dxf>
    <dxf>
      <alignment horizontal="center" readingOrder="0"/>
    </dxf>
    <dxf>
      <font>
        <name val="Calibri"/>
        <scheme val="minor"/>
      </font>
    </dxf>
    <dxf>
      <font>
        <sz val="9"/>
      </font>
    </dxf>
    <dxf>
      <alignment horizontal="center" readingOrder="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alignment horizontal="center" readingOrder="0"/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ont>
        <b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wrapText="0"/>
    </dxf>
    <dxf>
      <alignment wrapText="0"/>
    </dxf>
    <dxf>
      <alignment wrapText="0"/>
    </dxf>
    <dxf>
      <alignment wrapText="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font>
        <sz val="8"/>
      </font>
    </dxf>
    <dxf>
      <fill>
        <patternFill>
          <bgColor theme="4" tint="0.79998168889431442"/>
        </patternFill>
      </fill>
    </dxf>
    <dxf>
      <font>
        <sz val="8"/>
      </font>
    </dxf>
    <dxf>
      <alignment horizontal="center" readingOrder="0"/>
    </dxf>
    <dxf>
      <font>
        <sz val="9"/>
      </font>
    </dxf>
    <dxf>
      <alignment horizontal="center" readingOrder="0"/>
    </dxf>
    <dxf>
      <font>
        <sz val="9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alignment horizontal="center" readingOrder="0"/>
    </dxf>
    <dxf>
      <font>
        <sz val="10"/>
      </font>
    </dxf>
    <dxf>
      <alignment horizontal="center" readingOrder="0"/>
    </dxf>
    <dxf>
      <font>
        <name val="Calibri"/>
        <scheme val="minor"/>
      </font>
    </dxf>
    <dxf>
      <font>
        <sz val="9"/>
      </font>
    </dxf>
    <dxf>
      <alignment horizont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vertical="center" readingOrder="0"/>
    </dxf>
    <dxf>
      <alignment horizontal="center" readingOrder="0"/>
    </dxf>
    <dxf>
      <font>
        <sz val="11"/>
      </font>
    </dxf>
    <dxf>
      <alignment vertical="center" readingOrder="0"/>
    </dxf>
    <dxf>
      <alignment horizontal="center" readingOrder="0"/>
    </dxf>
    <dxf>
      <font>
        <sz val="12"/>
      </font>
    </dxf>
    <dxf>
      <font>
        <color rgb="FFFF0000"/>
      </font>
    </dxf>
    <dxf>
      <fill>
        <patternFill patternType="solid">
          <bgColor theme="9" tint="0.79998168889431442"/>
        </patternFill>
      </fill>
    </dxf>
    <dxf>
      <alignment horizont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fill>
        <patternFill patternType="solid">
          <bgColor theme="9" tint="0.79998168889431442"/>
        </patternFill>
      </fill>
    </dxf>
    <dxf>
      <font>
        <color rgb="FFFF0000"/>
      </font>
    </dxf>
    <dxf>
      <font>
        <sz val="12"/>
      </font>
    </dxf>
    <dxf>
      <alignment horizontal="center" readingOrder="0"/>
    </dxf>
    <dxf>
      <alignment vertical="center" readingOrder="0"/>
    </dxf>
    <dxf>
      <font>
        <sz val="11"/>
      </font>
    </dxf>
    <dxf>
      <alignment horizontal="center" readingOrder="0"/>
    </dxf>
    <dxf>
      <alignment vertic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 readingOrder="0"/>
    </dxf>
    <dxf>
      <font>
        <sz val="9"/>
      </font>
    </dxf>
    <dxf>
      <font>
        <name val="Calibri"/>
        <scheme val="minor"/>
      </font>
    </dxf>
    <dxf>
      <alignment horizontal="center" readingOrder="0"/>
    </dxf>
    <dxf>
      <font>
        <sz val="10"/>
      </font>
    </dxf>
    <dxf>
      <alignment horizontal="center" readingOrder="0"/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sz val="9"/>
      </font>
    </dxf>
    <dxf>
      <alignment horizontal="center" readingOrder="0"/>
    </dxf>
    <dxf>
      <font>
        <sz val="9"/>
      </font>
    </dxf>
    <dxf>
      <alignment horizontal="center" readingOrder="0"/>
    </dxf>
    <dxf>
      <font>
        <sz val="8"/>
      </font>
    </dxf>
    <dxf>
      <fill>
        <patternFill>
          <bgColor theme="4" tint="0.79998168889431442"/>
        </patternFill>
      </fill>
    </dxf>
    <dxf>
      <font>
        <sz val="8"/>
      </font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wrapText="0"/>
    </dxf>
    <dxf>
      <alignment wrapText="0"/>
    </dxf>
    <dxf>
      <alignment wrapText="0"/>
    </dxf>
    <dxf>
      <alignment wrapText="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b/>
      </font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alignment horizontal="center" readingOrder="0"/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horizontal="center" readingOrder="0"/>
    </dxf>
    <dxf>
      <font>
        <sz val="9"/>
      </font>
    </dxf>
    <dxf>
      <font>
        <name val="Calibri"/>
        <scheme val="minor"/>
      </font>
    </dxf>
    <dxf>
      <alignment horizontal="center" readingOrder="0"/>
    </dxf>
    <dxf>
      <font>
        <sz val="8"/>
      </font>
    </dxf>
    <dxf>
      <font>
        <sz val="8"/>
      </font>
    </dxf>
    <dxf>
      <alignment horizontal="left"/>
    </dxf>
    <dxf>
      <font>
        <sz val="8"/>
      </font>
    </dxf>
    <dxf>
      <font>
        <sz val="8"/>
      </font>
    </dxf>
    <dxf>
      <alignment horizontal="center"/>
    </dxf>
    <dxf>
      <alignment horizontal="left"/>
    </dxf>
    <dxf>
      <alignment horizontal="left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horizontal="left"/>
    </dxf>
    <dxf>
      <alignment horizontal="left"/>
    </dxf>
    <dxf>
      <alignment horizontal="center"/>
    </dxf>
    <dxf>
      <alignment horizontal="center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alignment horizontal="center" readingOrder="0"/>
    </dxf>
    <dxf>
      <font>
        <sz val="9"/>
      </font>
    </dxf>
    <dxf>
      <font>
        <name val="Calibri"/>
        <scheme val="minor"/>
      </font>
    </dxf>
    <dxf>
      <alignment horizontal="center" readingOrder="0"/>
    </dxf>
    <dxf>
      <font>
        <sz val="8"/>
      </font>
    </dxf>
    <dxf>
      <alignment vertical="center" readingOrder="0"/>
    </dxf>
    <dxf>
      <font>
        <sz val="8"/>
      </font>
    </dxf>
    <dxf>
      <alignment horizontal="center" readingOrder="0"/>
    </dxf>
    <dxf>
      <font>
        <sz val="9"/>
      </font>
    </dxf>
    <dxf>
      <alignment horizontal="center" readingOrder="0"/>
    </dxf>
    <dxf>
      <font>
        <name val="Calibri"/>
        <scheme val="minor"/>
      </font>
    </dxf>
    <dxf>
      <font>
        <sz val="10"/>
      </font>
    </dxf>
    <dxf>
      <alignment horizontal="center" readingOrder="0"/>
    </dxf>
    <dxf>
      <font>
        <sz val="9"/>
      </font>
    </dxf>
    <dxf>
      <font>
        <name val="Calibri"/>
        <scheme val="minor"/>
      </font>
    </dxf>
    <dxf>
      <alignment horizontal="center" readingOrder="0"/>
    </dxf>
    <dxf>
      <font>
        <sz val="8"/>
      </font>
    </dxf>
    <dxf>
      <alignment horizontal="center" readingOrder="0"/>
    </dxf>
    <dxf>
      <font>
        <sz val="8"/>
      </font>
    </dxf>
    <dxf>
      <font>
        <name val="Calibri"/>
        <scheme val="minor"/>
      </font>
    </dxf>
    <dxf>
      <alignment horizontal="center" readingOrder="0"/>
    </dxf>
    <dxf>
      <font>
        <sz val="9"/>
      </font>
    </dxf>
    <dxf>
      <alignment horizontal="center" readingOrder="0"/>
    </dxf>
    <dxf>
      <font>
        <sz val="9"/>
      </font>
    </dxf>
    <dxf>
      <alignment horizontal="center" readingOrder="0"/>
    </dxf>
    <dxf>
      <alignment horizontal="general" indent="0" readingOrder="0"/>
    </dxf>
    <dxf>
      <font>
        <name val="Calibri"/>
        <scheme val="minor"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sz val="10"/>
      </font>
    </dxf>
    <dxf>
      <font>
        <name val="Calibri"/>
        <scheme val="minor"/>
      </font>
    </dxf>
    <dxf>
      <alignment horizontal="center" readingOrder="0"/>
    </dxf>
    <dxf>
      <font>
        <sz val="8"/>
      </font>
    </dxf>
    <dxf>
      <font>
        <name val="Calbri"/>
        <scheme val="none"/>
      </font>
    </dxf>
    <dxf>
      <alignment horizontal="center" readingOrder="0"/>
    </dxf>
    <dxf>
      <alignment horizontal="general" indent="0" readingOrder="0"/>
    </dxf>
    <dxf>
      <font>
        <sz val="8"/>
      </font>
    </dxf>
    <dxf>
      <font>
        <name val="Calbri"/>
        <scheme val="none"/>
      </font>
    </dxf>
    <dxf>
      <alignment horizontal="center" readingOrder="0"/>
    </dxf>
    <dxf>
      <font>
        <sz val="8"/>
      </font>
    </dxf>
    <dxf>
      <font>
        <name val="Calbri"/>
        <scheme val="none"/>
      </font>
    </dxf>
    <dxf>
      <alignment horizontal="center" readingOrder="0"/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Calbri"/>
        <scheme val="none"/>
      </font>
    </dxf>
    <dxf>
      <font>
        <name val="Calbri"/>
        <scheme val="none"/>
      </font>
    </dxf>
    <dxf>
      <font>
        <name val="Calbri"/>
        <scheme val="none"/>
      </font>
    </dxf>
    <dxf>
      <font>
        <name val="Calbri"/>
        <scheme val="none"/>
      </font>
    </dxf>
    <dxf>
      <alignment horizontal="center" readingOrder="0"/>
    </dxf>
    <dxf>
      <alignment horizontal="general" indent="0" readingOrder="0"/>
    </dxf>
    <dxf>
      <font>
        <sz val="10"/>
      </font>
    </dxf>
    <dxf>
      <font>
        <name val="Calibri"/>
        <scheme val="minor"/>
      </font>
    </dxf>
    <dxf>
      <alignment wrapText="1"/>
    </dxf>
    <dxf>
      <font>
        <sz val="12"/>
      </font>
    </dxf>
    <dxf>
      <alignment horizontal="center" readingOrder="0"/>
    </dxf>
    <dxf>
      <alignment vertical="center" readingOrder="0"/>
    </dxf>
    <dxf>
      <font>
        <sz val="11"/>
      </font>
    </dxf>
    <dxf>
      <alignment horizontal="center" readingOrder="0"/>
    </dxf>
    <dxf>
      <alignment vertic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alignment vertical="center" readingOrder="0"/>
    </dxf>
    <dxf>
      <alignment horizontal="center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4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FF00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3.xml"/><Relationship Id="rId47" Type="http://schemas.openxmlformats.org/officeDocument/2006/relationships/externalLink" Target="externalLinks/externalLink8.xml"/><Relationship Id="rId50" Type="http://schemas.openxmlformats.org/officeDocument/2006/relationships/externalLink" Target="externalLinks/externalLink11.xml"/><Relationship Id="rId55" Type="http://schemas.openxmlformats.org/officeDocument/2006/relationships/externalLink" Target="externalLinks/externalLink16.xml"/><Relationship Id="rId63" Type="http://schemas.openxmlformats.org/officeDocument/2006/relationships/externalLink" Target="externalLinks/externalLink24.xml"/><Relationship Id="rId68" Type="http://schemas.openxmlformats.org/officeDocument/2006/relationships/externalLink" Target="externalLinks/externalLink29.xml"/><Relationship Id="rId7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45" Type="http://schemas.openxmlformats.org/officeDocument/2006/relationships/externalLink" Target="externalLinks/externalLink6.xml"/><Relationship Id="rId53" Type="http://schemas.openxmlformats.org/officeDocument/2006/relationships/externalLink" Target="externalLinks/externalLink14.xml"/><Relationship Id="rId58" Type="http://schemas.openxmlformats.org/officeDocument/2006/relationships/externalLink" Target="externalLinks/externalLink19.xml"/><Relationship Id="rId66" Type="http://schemas.openxmlformats.org/officeDocument/2006/relationships/externalLink" Target="externalLinks/externalLink27.xml"/><Relationship Id="rId74" Type="http://schemas.openxmlformats.org/officeDocument/2006/relationships/pivotCacheDefinition" Target="pivotCache/pivotCacheDefinition4.xml"/><Relationship Id="rId79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2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5.xml"/><Relationship Id="rId52" Type="http://schemas.openxmlformats.org/officeDocument/2006/relationships/externalLink" Target="externalLinks/externalLink13.xml"/><Relationship Id="rId60" Type="http://schemas.openxmlformats.org/officeDocument/2006/relationships/externalLink" Target="externalLinks/externalLink21.xml"/><Relationship Id="rId65" Type="http://schemas.openxmlformats.org/officeDocument/2006/relationships/externalLink" Target="externalLinks/externalLink26.xml"/><Relationship Id="rId73" Type="http://schemas.openxmlformats.org/officeDocument/2006/relationships/pivotCacheDefinition" Target="pivotCache/pivotCacheDefinition3.xml"/><Relationship Id="rId78" Type="http://schemas.openxmlformats.org/officeDocument/2006/relationships/styles" Target="styles.xml"/><Relationship Id="rId8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4.xml"/><Relationship Id="rId48" Type="http://schemas.openxmlformats.org/officeDocument/2006/relationships/externalLink" Target="externalLinks/externalLink9.xml"/><Relationship Id="rId56" Type="http://schemas.openxmlformats.org/officeDocument/2006/relationships/externalLink" Target="externalLinks/externalLink17.xml"/><Relationship Id="rId64" Type="http://schemas.openxmlformats.org/officeDocument/2006/relationships/externalLink" Target="externalLinks/externalLink25.xml"/><Relationship Id="rId69" Type="http://schemas.openxmlformats.org/officeDocument/2006/relationships/externalLink" Target="externalLinks/externalLink30.xml"/><Relationship Id="rId77" Type="http://schemas.openxmlformats.org/officeDocument/2006/relationships/connections" Target="connection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2.xml"/><Relationship Id="rId72" Type="http://schemas.openxmlformats.org/officeDocument/2006/relationships/pivotCacheDefinition" Target="pivotCache/pivotCacheDefinition2.xml"/><Relationship Id="rId80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7.xml"/><Relationship Id="rId59" Type="http://schemas.openxmlformats.org/officeDocument/2006/relationships/externalLink" Target="externalLinks/externalLink20.xml"/><Relationship Id="rId67" Type="http://schemas.openxmlformats.org/officeDocument/2006/relationships/externalLink" Target="externalLinks/externalLink28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2.xml"/><Relationship Id="rId54" Type="http://schemas.openxmlformats.org/officeDocument/2006/relationships/externalLink" Target="externalLinks/externalLink15.xml"/><Relationship Id="rId62" Type="http://schemas.openxmlformats.org/officeDocument/2006/relationships/externalLink" Target="externalLinks/externalLink23.xml"/><Relationship Id="rId70" Type="http://schemas.openxmlformats.org/officeDocument/2006/relationships/externalLink" Target="externalLinks/externalLink31.xml"/><Relationship Id="rId75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10.xml"/><Relationship Id="rId57" Type="http://schemas.openxmlformats.org/officeDocument/2006/relationships/externalLink" Target="externalLinks/externalLink1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570514</xdr:colOff>
      <xdr:row>25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85714" cy="492380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wnloads/Report%20BUDI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wnloads/MEI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wnloads/orders_LEi1a0j883E5XYLL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orders_nuWGXE3qj9zJ3LBI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orders_od1OEH7SIMEfRt2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orders_vsmgnsquohZqsFu3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wnloads/orders_XOwtL1wAYxwbQqrG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DTI%20(55)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orders_ZfdDD7YMMGSBT8CP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wnloads/orders_539tBtM4LMtdqkND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wnloads/orders_i2DuVrcRhssiyt07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3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orders_n9nA2IK2AhxfjSw1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orders_JxqhUPHaxWa3IY3a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4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wnloads/orders_nbyrjQAqWSkLZFm4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wnloads/orders_f7idRpbOWwzz97Ci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wnloads/orders_B3VmBvPqohqCLiPv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wnloads/orders_dNSGRTJJUCAvxio7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wnloads/DTI%20(47)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KHL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wnloads/Assign%20Truck%20DTI%20(3)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wnloads/Assign%20Truck%20DTI%20(5)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wnloads/orders_IT6VTvBxHo41uvhv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wnloads/orders_Mwbdi2ip6rYdY18o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wnloads/Assign%20Truck%20DTI%20(6)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orders_HppX2KWPcEaKsaC4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wnloads/orders_WfTQz0sUhBJRIoen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MGV_ULI%2028-06-21%20at8am.xlsb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DTI%20(7)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orders_nvOSWyybugiMH84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"/>
      <sheetName val="Data ALL Driver "/>
      <sheetName val="DIGILOG 2.0"/>
      <sheetName val="Report BUD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"/>
      <sheetName val="POD"/>
      <sheetName val="SHIPMENT MEI"/>
      <sheetName val="GIGO"/>
    </sheetNames>
    <sheetDataSet>
      <sheetData sheetId="0" refreshError="1"/>
      <sheetData sheetId="1" refreshError="1"/>
      <sheetData sheetId="2">
        <row r="1">
          <cell r="B1" t="str">
            <v>RDD</v>
          </cell>
        </row>
      </sheetData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Keterangan"/>
    </sheetNames>
    <sheetDataSet>
      <sheetData sheetId="0" refreshError="1">
        <row r="1">
          <cell r="D1" t="str">
            <v>PO number</v>
          </cell>
          <cell r="E1" t="str">
            <v>shipment number</v>
          </cell>
          <cell r="F1" t="str">
            <v>status</v>
          </cell>
          <cell r="G1" t="str">
            <v>shipper name</v>
          </cell>
          <cell r="H1" t="str">
            <v>transporter name</v>
          </cell>
          <cell r="I1" t="str">
            <v>ritase marketplace</v>
          </cell>
          <cell r="J1" t="str">
            <v>order_load_type</v>
          </cell>
          <cell r="K1" t="str">
            <v>order_load_desc</v>
          </cell>
          <cell r="L1" t="str">
            <v>fee</v>
          </cell>
          <cell r="M1" t="str">
            <v>logistic fee</v>
          </cell>
          <cell r="N1" t="str">
            <v>trip id</v>
          </cell>
        </row>
        <row r="2">
          <cell r="D2">
            <v>4002942304</v>
          </cell>
          <cell r="E2" t="str">
            <v/>
          </cell>
          <cell r="F2" t="str">
            <v>BOOKED</v>
          </cell>
          <cell r="G2" t="str">
            <v>Unilever Mega DC</v>
          </cell>
          <cell r="H2" t="str">
            <v>RITASE</v>
          </cell>
          <cell r="I2" t="str">
            <v>false</v>
          </cell>
          <cell r="J2" t="str">
            <v>CDE</v>
          </cell>
          <cell r="K2" t="str">
            <v>CD Engkel Box</v>
          </cell>
          <cell r="L2" t="str">
            <v/>
          </cell>
          <cell r="N2" t="str">
            <v>TDS-TRI-20210623125245571411</v>
          </cell>
        </row>
        <row r="3">
          <cell r="D3">
            <v>4002942304</v>
          </cell>
          <cell r="E3" t="str">
            <v/>
          </cell>
          <cell r="F3" t="str">
            <v>BOOKED</v>
          </cell>
          <cell r="G3" t="str">
            <v>Unilever Mega DC</v>
          </cell>
          <cell r="H3" t="str">
            <v>RITASE</v>
          </cell>
          <cell r="I3" t="str">
            <v>false</v>
          </cell>
          <cell r="J3" t="str">
            <v>CDE</v>
          </cell>
          <cell r="K3" t="str">
            <v>CD Engkel Box</v>
          </cell>
          <cell r="L3" t="str">
            <v/>
          </cell>
          <cell r="N3" t="str">
            <v>TDS-TRI-20210623125245571411</v>
          </cell>
        </row>
        <row r="4">
          <cell r="D4">
            <v>4002942293</v>
          </cell>
          <cell r="E4" t="str">
            <v/>
          </cell>
          <cell r="F4" t="str">
            <v>BOOKED</v>
          </cell>
          <cell r="G4" t="str">
            <v>Unilever Mega DC</v>
          </cell>
          <cell r="H4" t="str">
            <v>RITASE</v>
          </cell>
          <cell r="I4" t="str">
            <v>false</v>
          </cell>
          <cell r="J4" t="str">
            <v>CDE</v>
          </cell>
          <cell r="K4" t="str">
            <v>CD Engkel Box</v>
          </cell>
          <cell r="L4" t="str">
            <v/>
          </cell>
          <cell r="N4" t="str">
            <v>TDS-TRI-20210623125244389503</v>
          </cell>
        </row>
        <row r="5">
          <cell r="D5">
            <v>4002942293</v>
          </cell>
          <cell r="E5" t="str">
            <v/>
          </cell>
          <cell r="F5" t="str">
            <v>BOOKED</v>
          </cell>
          <cell r="G5" t="str">
            <v>Unilever Mega DC</v>
          </cell>
          <cell r="H5" t="str">
            <v>RITASE</v>
          </cell>
          <cell r="I5" t="str">
            <v>false</v>
          </cell>
          <cell r="J5" t="str">
            <v>CDE</v>
          </cell>
          <cell r="K5" t="str">
            <v>CD Engkel Box</v>
          </cell>
          <cell r="L5" t="str">
            <v/>
          </cell>
          <cell r="N5" t="str">
            <v>TDS-TRI-20210623125244389503</v>
          </cell>
        </row>
        <row r="6">
          <cell r="D6">
            <v>4002942231</v>
          </cell>
          <cell r="E6" t="str">
            <v/>
          </cell>
          <cell r="F6" t="str">
            <v>BOOKED</v>
          </cell>
          <cell r="G6" t="str">
            <v>Unilever Mega DC</v>
          </cell>
          <cell r="H6" t="str">
            <v>RITASE</v>
          </cell>
          <cell r="I6" t="str">
            <v>false</v>
          </cell>
          <cell r="J6" t="str">
            <v>CDE</v>
          </cell>
          <cell r="K6" t="str">
            <v>CD Engkel Box</v>
          </cell>
          <cell r="L6" t="str">
            <v/>
          </cell>
          <cell r="N6" t="str">
            <v>TDS-TRI-20210623125243079743</v>
          </cell>
        </row>
        <row r="7">
          <cell r="D7">
            <v>4002942231</v>
          </cell>
          <cell r="E7" t="str">
            <v/>
          </cell>
          <cell r="F7" t="str">
            <v>BOOKED</v>
          </cell>
          <cell r="G7" t="str">
            <v>Unilever Mega DC</v>
          </cell>
          <cell r="H7" t="str">
            <v>RITASE</v>
          </cell>
          <cell r="I7" t="str">
            <v>false</v>
          </cell>
          <cell r="J7" t="str">
            <v>CDE</v>
          </cell>
          <cell r="K7" t="str">
            <v>CD Engkel Box</v>
          </cell>
          <cell r="L7" t="str">
            <v/>
          </cell>
          <cell r="N7" t="str">
            <v>TDS-TRI-20210623125243079743</v>
          </cell>
        </row>
        <row r="8">
          <cell r="D8">
            <v>4002942191</v>
          </cell>
          <cell r="E8" t="str">
            <v/>
          </cell>
          <cell r="F8" t="str">
            <v>BOOKED</v>
          </cell>
          <cell r="G8" t="str">
            <v>Unilever Mega DC</v>
          </cell>
          <cell r="H8" t="str">
            <v/>
          </cell>
          <cell r="I8" t="str">
            <v>false</v>
          </cell>
          <cell r="J8" t="str">
            <v>TRO-J</v>
          </cell>
          <cell r="K8" t="str">
            <v>Tronton Jumbo</v>
          </cell>
          <cell r="L8" t="str">
            <v/>
          </cell>
          <cell r="N8" t="str">
            <v>TDS-TRI-20210623125234153435</v>
          </cell>
        </row>
        <row r="9">
          <cell r="D9">
            <v>4002942191</v>
          </cell>
          <cell r="E9" t="str">
            <v/>
          </cell>
          <cell r="F9" t="str">
            <v>BOOKED</v>
          </cell>
          <cell r="G9" t="str">
            <v>Unilever Mega DC</v>
          </cell>
          <cell r="H9" t="str">
            <v/>
          </cell>
          <cell r="I9" t="str">
            <v>false</v>
          </cell>
          <cell r="J9" t="str">
            <v>TRO-J</v>
          </cell>
          <cell r="K9" t="str">
            <v>Tronton Jumbo</v>
          </cell>
          <cell r="L9" t="str">
            <v/>
          </cell>
          <cell r="N9" t="str">
            <v>TDS-TRI-20210623125234153435</v>
          </cell>
        </row>
        <row r="10">
          <cell r="D10">
            <v>4002942042</v>
          </cell>
          <cell r="E10" t="str">
            <v/>
          </cell>
          <cell r="F10" t="str">
            <v>BOOKED</v>
          </cell>
          <cell r="G10" t="str">
            <v>Unilever Mega DC</v>
          </cell>
          <cell r="H10" t="str">
            <v/>
          </cell>
          <cell r="I10" t="str">
            <v>false</v>
          </cell>
          <cell r="J10" t="str">
            <v>TRO-J</v>
          </cell>
          <cell r="K10" t="str">
            <v>Tronton Jumbo</v>
          </cell>
          <cell r="L10" t="str">
            <v/>
          </cell>
          <cell r="N10" t="str">
            <v>TDS-TRI-20210623125225111731</v>
          </cell>
        </row>
        <row r="11">
          <cell r="D11">
            <v>4002942042</v>
          </cell>
          <cell r="E11" t="str">
            <v/>
          </cell>
          <cell r="F11" t="str">
            <v>BOOKED</v>
          </cell>
          <cell r="G11" t="str">
            <v>Unilever Mega DC</v>
          </cell>
          <cell r="H11" t="str">
            <v/>
          </cell>
          <cell r="I11" t="str">
            <v>false</v>
          </cell>
          <cell r="J11" t="str">
            <v>TRO-J</v>
          </cell>
          <cell r="K11" t="str">
            <v>Tronton Jumbo</v>
          </cell>
          <cell r="L11" t="str">
            <v/>
          </cell>
          <cell r="N11" t="str">
            <v>TDS-TRI-20210623125225111731</v>
          </cell>
        </row>
        <row r="12">
          <cell r="D12">
            <v>4002941944</v>
          </cell>
          <cell r="E12" t="str">
            <v/>
          </cell>
          <cell r="F12" t="str">
            <v>BOOKED</v>
          </cell>
          <cell r="G12" t="str">
            <v>Unilever Mega DC</v>
          </cell>
          <cell r="H12" t="str">
            <v>RITASE</v>
          </cell>
          <cell r="I12" t="str">
            <v>false</v>
          </cell>
          <cell r="J12" t="str">
            <v>CDE</v>
          </cell>
          <cell r="K12" t="str">
            <v>CD Engkel Box</v>
          </cell>
          <cell r="L12" t="str">
            <v/>
          </cell>
          <cell r="N12" t="str">
            <v>TDS-TRI-20210623125223681895</v>
          </cell>
        </row>
        <row r="13">
          <cell r="D13">
            <v>4002941944</v>
          </cell>
          <cell r="E13" t="str">
            <v/>
          </cell>
          <cell r="F13" t="str">
            <v>BOOKED</v>
          </cell>
          <cell r="G13" t="str">
            <v>Unilever Mega DC</v>
          </cell>
          <cell r="H13" t="str">
            <v>RITASE</v>
          </cell>
          <cell r="I13" t="str">
            <v>false</v>
          </cell>
          <cell r="J13" t="str">
            <v>CDE</v>
          </cell>
          <cell r="K13" t="str">
            <v>CD Engkel Box</v>
          </cell>
          <cell r="L13" t="str">
            <v/>
          </cell>
          <cell r="N13" t="str">
            <v>TDS-TRI-20210623125223681895</v>
          </cell>
        </row>
        <row r="14">
          <cell r="D14">
            <v>4002942308</v>
          </cell>
          <cell r="E14" t="str">
            <v/>
          </cell>
          <cell r="F14" t="str">
            <v>BOOKED</v>
          </cell>
          <cell r="G14" t="str">
            <v>Unilever Mega DC</v>
          </cell>
          <cell r="H14" t="str">
            <v>RITASE</v>
          </cell>
          <cell r="I14" t="str">
            <v>false</v>
          </cell>
          <cell r="J14" t="str">
            <v>CDE</v>
          </cell>
          <cell r="K14" t="str">
            <v>CD Engkel Box</v>
          </cell>
          <cell r="L14" t="str">
            <v/>
          </cell>
          <cell r="N14" t="str">
            <v>TDS-TRI-20210623125222244390</v>
          </cell>
        </row>
        <row r="15">
          <cell r="D15">
            <v>4002942257</v>
          </cell>
          <cell r="E15" t="str">
            <v/>
          </cell>
          <cell r="F15" t="str">
            <v>BOOKED</v>
          </cell>
          <cell r="G15" t="str">
            <v>Unilever Mega DC</v>
          </cell>
          <cell r="H15" t="str">
            <v/>
          </cell>
          <cell r="I15" t="str">
            <v>false</v>
          </cell>
          <cell r="J15" t="str">
            <v>TRO-J</v>
          </cell>
          <cell r="K15" t="str">
            <v>Tronton Jumbo</v>
          </cell>
          <cell r="L15" t="str">
            <v/>
          </cell>
          <cell r="N15" t="str">
            <v>TDS-TRI-20210623125213392722</v>
          </cell>
        </row>
        <row r="16">
          <cell r="D16">
            <v>4002942252</v>
          </cell>
          <cell r="E16" t="str">
            <v/>
          </cell>
          <cell r="F16" t="str">
            <v>BOOKED</v>
          </cell>
          <cell r="G16" t="str">
            <v>Unilever Mega DC</v>
          </cell>
          <cell r="H16" t="str">
            <v/>
          </cell>
          <cell r="I16" t="str">
            <v>false</v>
          </cell>
          <cell r="J16" t="str">
            <v>TRO-J</v>
          </cell>
          <cell r="K16" t="str">
            <v>Tronton Jumbo</v>
          </cell>
          <cell r="L16" t="str">
            <v/>
          </cell>
          <cell r="N16" t="str">
            <v>TDS-TRI-20210623125203596526</v>
          </cell>
        </row>
        <row r="17">
          <cell r="D17">
            <v>4002942236</v>
          </cell>
          <cell r="E17" t="str">
            <v/>
          </cell>
          <cell r="F17" t="str">
            <v>BOOKED</v>
          </cell>
          <cell r="G17" t="str">
            <v>Unilever Mega DC</v>
          </cell>
          <cell r="H17" t="str">
            <v>RITASE</v>
          </cell>
          <cell r="I17" t="str">
            <v>false</v>
          </cell>
          <cell r="J17" t="str">
            <v>CDE</v>
          </cell>
          <cell r="K17" t="str">
            <v>CD Engkel Box</v>
          </cell>
          <cell r="L17" t="str">
            <v/>
          </cell>
          <cell r="N17" t="str">
            <v>TDS-TRI-20210623125202696193</v>
          </cell>
        </row>
        <row r="18">
          <cell r="D18">
            <v>4002942224</v>
          </cell>
          <cell r="E18" t="str">
            <v/>
          </cell>
          <cell r="F18" t="str">
            <v>BOOKED</v>
          </cell>
          <cell r="G18" t="str">
            <v>Unilever Mega DC</v>
          </cell>
          <cell r="H18" t="str">
            <v>RITASE</v>
          </cell>
          <cell r="I18" t="str">
            <v>false</v>
          </cell>
          <cell r="J18" t="str">
            <v>CDE</v>
          </cell>
          <cell r="K18" t="str">
            <v>CD Engkel Box</v>
          </cell>
          <cell r="L18" t="str">
            <v/>
          </cell>
          <cell r="N18" t="str">
            <v>TDS-TRI-20210623102710276023</v>
          </cell>
        </row>
        <row r="19">
          <cell r="D19">
            <v>4002942224</v>
          </cell>
          <cell r="E19" t="str">
            <v/>
          </cell>
          <cell r="F19" t="str">
            <v>BOOKED</v>
          </cell>
          <cell r="G19" t="str">
            <v>Unilever Mega DC</v>
          </cell>
          <cell r="H19" t="str">
            <v>RITASE</v>
          </cell>
          <cell r="I19" t="str">
            <v>false</v>
          </cell>
          <cell r="J19" t="str">
            <v>CDE</v>
          </cell>
          <cell r="K19" t="str">
            <v>CD Engkel Box</v>
          </cell>
          <cell r="L19" t="str">
            <v/>
          </cell>
          <cell r="N19" t="str">
            <v>TDS-TRI-20210623102710276023</v>
          </cell>
        </row>
        <row r="20">
          <cell r="D20">
            <v>4002942223</v>
          </cell>
          <cell r="E20" t="str">
            <v/>
          </cell>
          <cell r="F20" t="str">
            <v>BOOKED</v>
          </cell>
          <cell r="G20" t="str">
            <v>Unilever Mega DC</v>
          </cell>
          <cell r="H20" t="str">
            <v>RITASE</v>
          </cell>
          <cell r="I20" t="str">
            <v>false</v>
          </cell>
          <cell r="J20" t="str">
            <v>CDE</v>
          </cell>
          <cell r="K20" t="str">
            <v>CD Engkel Box</v>
          </cell>
          <cell r="L20" t="str">
            <v/>
          </cell>
          <cell r="N20" t="str">
            <v>TDS-TRI-20210623102709067101</v>
          </cell>
        </row>
        <row r="21">
          <cell r="D21">
            <v>4002942223</v>
          </cell>
          <cell r="E21" t="str">
            <v/>
          </cell>
          <cell r="F21" t="str">
            <v>BOOKED</v>
          </cell>
          <cell r="G21" t="str">
            <v>Unilever Mega DC</v>
          </cell>
          <cell r="H21" t="str">
            <v>RITASE</v>
          </cell>
          <cell r="I21" t="str">
            <v>false</v>
          </cell>
          <cell r="J21" t="str">
            <v>CDE</v>
          </cell>
          <cell r="K21" t="str">
            <v>CD Engkel Box</v>
          </cell>
          <cell r="L21" t="str">
            <v/>
          </cell>
          <cell r="N21" t="str">
            <v>TDS-TRI-20210623102709067101</v>
          </cell>
        </row>
        <row r="22">
          <cell r="D22">
            <v>4002942210</v>
          </cell>
          <cell r="E22" t="str">
            <v/>
          </cell>
          <cell r="F22" t="str">
            <v>BOOKED</v>
          </cell>
          <cell r="G22" t="str">
            <v>Unilever Mega DC</v>
          </cell>
          <cell r="H22" t="str">
            <v>RITASE</v>
          </cell>
          <cell r="I22" t="str">
            <v>false</v>
          </cell>
          <cell r="J22" t="str">
            <v>CDE</v>
          </cell>
          <cell r="K22" t="str">
            <v>CD Engkel Box</v>
          </cell>
          <cell r="L22" t="str">
            <v/>
          </cell>
          <cell r="N22" t="str">
            <v>TDS-TRI-20210623102707866159</v>
          </cell>
        </row>
        <row r="23">
          <cell r="D23">
            <v>4002942210</v>
          </cell>
          <cell r="E23" t="str">
            <v/>
          </cell>
          <cell r="F23" t="str">
            <v>BOOKED</v>
          </cell>
          <cell r="G23" t="str">
            <v>Unilever Mega DC</v>
          </cell>
          <cell r="H23" t="str">
            <v>RITASE</v>
          </cell>
          <cell r="I23" t="str">
            <v>false</v>
          </cell>
          <cell r="J23" t="str">
            <v>CDE</v>
          </cell>
          <cell r="K23" t="str">
            <v>CD Engkel Box</v>
          </cell>
          <cell r="L23" t="str">
            <v/>
          </cell>
          <cell r="N23" t="str">
            <v>TDS-TRI-20210623102707866159</v>
          </cell>
        </row>
        <row r="24">
          <cell r="D24">
            <v>4002942121</v>
          </cell>
          <cell r="E24" t="str">
            <v/>
          </cell>
          <cell r="F24" t="str">
            <v>BOOKED</v>
          </cell>
          <cell r="G24" t="str">
            <v>Unilever Mega DC</v>
          </cell>
          <cell r="H24" t="str">
            <v>RITASE</v>
          </cell>
          <cell r="I24" t="str">
            <v>false</v>
          </cell>
          <cell r="J24" t="str">
            <v>CDE</v>
          </cell>
          <cell r="K24" t="str">
            <v>CD Engkel Box</v>
          </cell>
          <cell r="L24" t="str">
            <v/>
          </cell>
          <cell r="N24" t="str">
            <v>TDS-TRI-20210623102706649463</v>
          </cell>
        </row>
        <row r="25">
          <cell r="D25">
            <v>4002942121</v>
          </cell>
          <cell r="E25" t="str">
            <v/>
          </cell>
          <cell r="F25" t="str">
            <v>BOOKED</v>
          </cell>
          <cell r="G25" t="str">
            <v>Unilever Mega DC</v>
          </cell>
          <cell r="H25" t="str">
            <v>RITASE</v>
          </cell>
          <cell r="I25" t="str">
            <v>false</v>
          </cell>
          <cell r="J25" t="str">
            <v>CDE</v>
          </cell>
          <cell r="K25" t="str">
            <v>CD Engkel Box</v>
          </cell>
          <cell r="L25" t="str">
            <v/>
          </cell>
          <cell r="N25" t="str">
            <v>TDS-TRI-20210623102706649463</v>
          </cell>
        </row>
        <row r="26">
          <cell r="D26">
            <v>4002942075</v>
          </cell>
          <cell r="E26" t="str">
            <v/>
          </cell>
          <cell r="F26" t="str">
            <v>BOOKED</v>
          </cell>
          <cell r="G26" t="str">
            <v>Unilever Mega DC</v>
          </cell>
          <cell r="H26" t="str">
            <v>RITASE</v>
          </cell>
          <cell r="I26" t="str">
            <v>false</v>
          </cell>
          <cell r="J26" t="str">
            <v>CDE</v>
          </cell>
          <cell r="K26" t="str">
            <v>CD Engkel Box</v>
          </cell>
          <cell r="L26" t="str">
            <v/>
          </cell>
          <cell r="N26" t="str">
            <v>TDS-TRI-20210623102705343873</v>
          </cell>
        </row>
        <row r="27">
          <cell r="D27">
            <v>4002942075</v>
          </cell>
          <cell r="E27" t="str">
            <v/>
          </cell>
          <cell r="F27" t="str">
            <v>BOOKED</v>
          </cell>
          <cell r="G27" t="str">
            <v>Unilever Mega DC</v>
          </cell>
          <cell r="H27" t="str">
            <v>RITASE</v>
          </cell>
          <cell r="I27" t="str">
            <v>false</v>
          </cell>
          <cell r="J27" t="str">
            <v>CDE</v>
          </cell>
          <cell r="K27" t="str">
            <v>CD Engkel Box</v>
          </cell>
          <cell r="L27" t="str">
            <v/>
          </cell>
          <cell r="N27" t="str">
            <v>TDS-TRI-20210623102705343873</v>
          </cell>
        </row>
        <row r="28">
          <cell r="D28">
            <v>4002942046</v>
          </cell>
          <cell r="E28" t="str">
            <v/>
          </cell>
          <cell r="F28" t="str">
            <v>BOOKED</v>
          </cell>
          <cell r="G28" t="str">
            <v>Unilever Mega DC</v>
          </cell>
          <cell r="H28" t="str">
            <v>RITASE</v>
          </cell>
          <cell r="I28" t="str">
            <v>false</v>
          </cell>
          <cell r="J28" t="str">
            <v>CDE</v>
          </cell>
          <cell r="K28" t="str">
            <v>CD Engkel Box</v>
          </cell>
          <cell r="L28" t="str">
            <v/>
          </cell>
          <cell r="N28" t="str">
            <v>TDS-TRI-20210623102704093109</v>
          </cell>
        </row>
        <row r="29">
          <cell r="D29">
            <v>4002942046</v>
          </cell>
          <cell r="E29" t="str">
            <v/>
          </cell>
          <cell r="F29" t="str">
            <v>BOOKED</v>
          </cell>
          <cell r="G29" t="str">
            <v>Unilever Mega DC</v>
          </cell>
          <cell r="H29" t="str">
            <v>RITASE</v>
          </cell>
          <cell r="I29" t="str">
            <v>false</v>
          </cell>
          <cell r="J29" t="str">
            <v>CDE</v>
          </cell>
          <cell r="K29" t="str">
            <v>CD Engkel Box</v>
          </cell>
          <cell r="L29" t="str">
            <v/>
          </cell>
          <cell r="N29" t="str">
            <v>TDS-TRI-20210623102704093109</v>
          </cell>
        </row>
        <row r="30">
          <cell r="D30">
            <v>4002942008</v>
          </cell>
          <cell r="E30" t="str">
            <v/>
          </cell>
          <cell r="F30" t="str">
            <v>BOOKED</v>
          </cell>
          <cell r="G30" t="str">
            <v>Unilever Mega DC</v>
          </cell>
          <cell r="H30" t="str">
            <v>RITASE</v>
          </cell>
          <cell r="I30" t="str">
            <v>false</v>
          </cell>
          <cell r="J30" t="str">
            <v>CDE</v>
          </cell>
          <cell r="K30" t="str">
            <v>CD Engkel Box</v>
          </cell>
          <cell r="L30" t="str">
            <v/>
          </cell>
          <cell r="N30" t="str">
            <v>TDS-TRI-20210623102702844876</v>
          </cell>
        </row>
        <row r="31">
          <cell r="D31">
            <v>4002942008</v>
          </cell>
          <cell r="E31" t="str">
            <v/>
          </cell>
          <cell r="F31" t="str">
            <v>BOOKED</v>
          </cell>
          <cell r="G31" t="str">
            <v>Unilever Mega DC</v>
          </cell>
          <cell r="H31" t="str">
            <v>RITASE</v>
          </cell>
          <cell r="I31" t="str">
            <v>false</v>
          </cell>
          <cell r="J31" t="str">
            <v>CDE</v>
          </cell>
          <cell r="K31" t="str">
            <v>CD Engkel Box</v>
          </cell>
          <cell r="L31" t="str">
            <v/>
          </cell>
          <cell r="N31" t="str">
            <v>TDS-TRI-20210623102702844876</v>
          </cell>
        </row>
        <row r="32">
          <cell r="D32">
            <v>4002941966</v>
          </cell>
          <cell r="E32" t="str">
            <v/>
          </cell>
          <cell r="F32" t="str">
            <v>BOOKED</v>
          </cell>
          <cell r="G32" t="str">
            <v>Unilever Mega DC</v>
          </cell>
          <cell r="H32" t="str">
            <v>RITASE</v>
          </cell>
          <cell r="I32" t="str">
            <v>false</v>
          </cell>
          <cell r="J32" t="str">
            <v>CDE</v>
          </cell>
          <cell r="K32" t="str">
            <v>CD Engkel Box</v>
          </cell>
          <cell r="L32" t="str">
            <v/>
          </cell>
          <cell r="N32" t="str">
            <v>TDS-TRI-20210623102701682893</v>
          </cell>
        </row>
        <row r="33">
          <cell r="D33">
            <v>4002941966</v>
          </cell>
          <cell r="E33" t="str">
            <v/>
          </cell>
          <cell r="F33" t="str">
            <v>BOOKED</v>
          </cell>
          <cell r="G33" t="str">
            <v>Unilever Mega DC</v>
          </cell>
          <cell r="H33" t="str">
            <v>RITASE</v>
          </cell>
          <cell r="I33" t="str">
            <v>false</v>
          </cell>
          <cell r="J33" t="str">
            <v>CDE</v>
          </cell>
          <cell r="K33" t="str">
            <v>CD Engkel Box</v>
          </cell>
          <cell r="L33" t="str">
            <v/>
          </cell>
          <cell r="N33" t="str">
            <v>TDS-TRI-20210623102701682893</v>
          </cell>
        </row>
        <row r="34">
          <cell r="D34">
            <v>4002941943</v>
          </cell>
          <cell r="E34" t="str">
            <v/>
          </cell>
          <cell r="F34" t="str">
            <v>BOOKED</v>
          </cell>
          <cell r="G34" t="str">
            <v>Unilever Mega DC</v>
          </cell>
          <cell r="H34" t="str">
            <v>RITASE</v>
          </cell>
          <cell r="I34" t="str">
            <v>false</v>
          </cell>
          <cell r="J34" t="str">
            <v>CDE</v>
          </cell>
          <cell r="K34" t="str">
            <v>CD Engkel Box</v>
          </cell>
          <cell r="L34" t="str">
            <v/>
          </cell>
          <cell r="N34" t="str">
            <v>TDS-TRI-20210623102700413716</v>
          </cell>
        </row>
        <row r="35">
          <cell r="D35">
            <v>4002941943</v>
          </cell>
          <cell r="E35" t="str">
            <v/>
          </cell>
          <cell r="F35" t="str">
            <v>BOOKED</v>
          </cell>
          <cell r="G35" t="str">
            <v>Unilever Mega DC</v>
          </cell>
          <cell r="H35" t="str">
            <v>RITASE</v>
          </cell>
          <cell r="I35" t="str">
            <v>false</v>
          </cell>
          <cell r="J35" t="str">
            <v>CDE</v>
          </cell>
          <cell r="K35" t="str">
            <v>CD Engkel Box</v>
          </cell>
          <cell r="L35" t="str">
            <v/>
          </cell>
          <cell r="N35" t="str">
            <v>TDS-TRI-20210623102700413716</v>
          </cell>
        </row>
        <row r="36">
          <cell r="D36">
            <v>4002942187</v>
          </cell>
          <cell r="E36" t="str">
            <v/>
          </cell>
          <cell r="F36" t="str">
            <v>BOOKED</v>
          </cell>
          <cell r="G36" t="str">
            <v>Unilever Mega DC</v>
          </cell>
          <cell r="H36" t="str">
            <v/>
          </cell>
          <cell r="I36" t="str">
            <v>false</v>
          </cell>
          <cell r="J36" t="str">
            <v>TRO-J</v>
          </cell>
          <cell r="K36" t="str">
            <v>Tronton Jumbo</v>
          </cell>
          <cell r="L36" t="str">
            <v/>
          </cell>
          <cell r="N36" t="str">
            <v>TDS-TRI-20210623102658319476</v>
          </cell>
        </row>
        <row r="37">
          <cell r="D37">
            <v>4002942112</v>
          </cell>
          <cell r="E37" t="str">
            <v/>
          </cell>
          <cell r="F37" t="str">
            <v>BOOKED</v>
          </cell>
          <cell r="G37" t="str">
            <v>Unilever Mega DC</v>
          </cell>
          <cell r="H37" t="str">
            <v>RITASE</v>
          </cell>
          <cell r="I37" t="str">
            <v>false</v>
          </cell>
          <cell r="J37" t="str">
            <v>CDE</v>
          </cell>
          <cell r="K37" t="str">
            <v>CD Engkel Box</v>
          </cell>
          <cell r="L37" t="str">
            <v/>
          </cell>
          <cell r="N37" t="str">
            <v>TDS-TRI-20210623102657505999</v>
          </cell>
        </row>
        <row r="38">
          <cell r="D38">
            <v>4002942073</v>
          </cell>
          <cell r="E38" t="str">
            <v/>
          </cell>
          <cell r="F38" t="str">
            <v>BOOKED</v>
          </cell>
          <cell r="G38" t="str">
            <v>Unilever Mega DC</v>
          </cell>
          <cell r="H38" t="str">
            <v>RITASE</v>
          </cell>
          <cell r="I38" t="str">
            <v>false</v>
          </cell>
          <cell r="J38" t="str">
            <v>CDE</v>
          </cell>
          <cell r="K38" t="str">
            <v>CD Engkel Box</v>
          </cell>
          <cell r="L38" t="str">
            <v/>
          </cell>
          <cell r="N38" t="str">
            <v>TDS-TRI-20210623102656605319</v>
          </cell>
        </row>
        <row r="39">
          <cell r="D39">
            <v>4002942007</v>
          </cell>
          <cell r="E39" t="str">
            <v/>
          </cell>
          <cell r="F39" t="str">
            <v>BOOKED</v>
          </cell>
          <cell r="G39" t="str">
            <v>Unilever Mega DC</v>
          </cell>
          <cell r="H39" t="str">
            <v>RITASE</v>
          </cell>
          <cell r="I39" t="str">
            <v>false</v>
          </cell>
          <cell r="J39" t="str">
            <v>CDE</v>
          </cell>
          <cell r="K39" t="str">
            <v>CD Engkel Box</v>
          </cell>
          <cell r="L39" t="str">
            <v/>
          </cell>
          <cell r="N39" t="str">
            <v>TDS-TRI-20210623102655811485</v>
          </cell>
        </row>
        <row r="40">
          <cell r="D40">
            <v>4002941935</v>
          </cell>
          <cell r="E40" t="str">
            <v/>
          </cell>
          <cell r="F40" t="str">
            <v>BOOKED</v>
          </cell>
          <cell r="G40" t="str">
            <v>Unilever Mega DC</v>
          </cell>
          <cell r="H40" t="str">
            <v>RITASE</v>
          </cell>
          <cell r="I40" t="str">
            <v>false</v>
          </cell>
          <cell r="J40" t="str">
            <v>CDE</v>
          </cell>
          <cell r="K40" t="str">
            <v>CD Engkel Box</v>
          </cell>
          <cell r="L40" t="str">
            <v/>
          </cell>
          <cell r="N40" t="str">
            <v>TDS-TRI-20210623102654703327</v>
          </cell>
        </row>
        <row r="41">
          <cell r="D41">
            <v>4002941557</v>
          </cell>
          <cell r="E41" t="str">
            <v/>
          </cell>
          <cell r="F41" t="str">
            <v>CONFIRMED</v>
          </cell>
          <cell r="G41" t="str">
            <v>Unilever Mega DC</v>
          </cell>
          <cell r="H41" t="str">
            <v>PT MPX INDONESIA</v>
          </cell>
          <cell r="I41" t="str">
            <v>false</v>
          </cell>
          <cell r="J41" t="str">
            <v>TRO-J</v>
          </cell>
          <cell r="K41" t="str">
            <v>Tronton Jumbo</v>
          </cell>
          <cell r="L41">
            <v>14536800</v>
          </cell>
          <cell r="M41">
            <v>14250000</v>
          </cell>
          <cell r="N41" t="str">
            <v>TDS-TRI-20210623064943669237</v>
          </cell>
        </row>
        <row r="42">
          <cell r="D42">
            <v>4002942047</v>
          </cell>
          <cell r="E42" t="str">
            <v/>
          </cell>
          <cell r="F42" t="str">
            <v>CONFIRMED</v>
          </cell>
          <cell r="G42" t="str">
            <v>Unilever Mega DC</v>
          </cell>
          <cell r="H42" t="str">
            <v>PT Mega Antaran Prima</v>
          </cell>
          <cell r="I42" t="str">
            <v>true</v>
          </cell>
          <cell r="J42" t="str">
            <v>CDE</v>
          </cell>
          <cell r="K42" t="str">
            <v>CD Engkel Box</v>
          </cell>
          <cell r="L42" t="str">
            <v/>
          </cell>
          <cell r="N42" t="str">
            <v>TDS-TRI-20210623043919920367</v>
          </cell>
        </row>
        <row r="43">
          <cell r="D43">
            <v>4002942047</v>
          </cell>
          <cell r="E43" t="str">
            <v/>
          </cell>
          <cell r="F43" t="str">
            <v>CONFIRMED</v>
          </cell>
          <cell r="G43" t="str">
            <v>Unilever Mega DC</v>
          </cell>
          <cell r="H43" t="str">
            <v>PT Mega Antaran Prima</v>
          </cell>
          <cell r="I43" t="str">
            <v>true</v>
          </cell>
          <cell r="J43" t="str">
            <v>CDE</v>
          </cell>
          <cell r="K43" t="str">
            <v>CD Engkel Box</v>
          </cell>
          <cell r="L43" t="str">
            <v/>
          </cell>
          <cell r="N43" t="str">
            <v>TDS-TRI-20210623043919920367</v>
          </cell>
        </row>
        <row r="44">
          <cell r="D44">
            <v>4002942101</v>
          </cell>
          <cell r="E44" t="str">
            <v/>
          </cell>
          <cell r="F44" t="str">
            <v>CONFIRMED</v>
          </cell>
          <cell r="G44" t="str">
            <v>Unilever Mega DC</v>
          </cell>
          <cell r="H44" t="str">
            <v>PT Mega Antaran Prima</v>
          </cell>
          <cell r="I44" t="str">
            <v>true</v>
          </cell>
          <cell r="J44" t="str">
            <v>CDE</v>
          </cell>
          <cell r="K44" t="str">
            <v>CD Engkel Box</v>
          </cell>
          <cell r="L44" t="str">
            <v/>
          </cell>
          <cell r="N44" t="str">
            <v>TDS-TRI-20210623043917747998</v>
          </cell>
        </row>
        <row r="45">
          <cell r="D45">
            <v>4002942114</v>
          </cell>
          <cell r="E45" t="str">
            <v/>
          </cell>
          <cell r="F45" t="str">
            <v>CONFIRMED</v>
          </cell>
          <cell r="G45" t="str">
            <v>Unilever Mega DC</v>
          </cell>
          <cell r="H45" t="str">
            <v>PT PRIMA SARANA EKSPRES</v>
          </cell>
          <cell r="I45" t="str">
            <v>true</v>
          </cell>
          <cell r="J45" t="str">
            <v>TRO-J</v>
          </cell>
          <cell r="K45" t="str">
            <v>Tronton Jumbo</v>
          </cell>
          <cell r="L45">
            <v>5156000</v>
          </cell>
          <cell r="M45">
            <v>5427850</v>
          </cell>
          <cell r="N45" t="str">
            <v>TDS-TRI-20210623043918505953</v>
          </cell>
        </row>
        <row r="46">
          <cell r="D46">
            <v>4002942052</v>
          </cell>
          <cell r="E46" t="str">
            <v/>
          </cell>
          <cell r="F46" t="str">
            <v>ACCEPTED</v>
          </cell>
          <cell r="G46" t="str">
            <v>Unilever Mega DC</v>
          </cell>
          <cell r="H46" t="str">
            <v>PT Mega Antaran Prima</v>
          </cell>
          <cell r="I46" t="str">
            <v>true</v>
          </cell>
          <cell r="J46" t="str">
            <v>CDE</v>
          </cell>
          <cell r="K46" t="str">
            <v>CD Engkel Box</v>
          </cell>
          <cell r="L46" t="str">
            <v/>
          </cell>
          <cell r="N46" t="str">
            <v>TDS-TRI-20210623043916919504</v>
          </cell>
        </row>
        <row r="47">
          <cell r="D47">
            <v>4002942041</v>
          </cell>
          <cell r="E47" t="str">
            <v/>
          </cell>
          <cell r="F47" t="str">
            <v>CONFIRMED</v>
          </cell>
          <cell r="G47" t="str">
            <v>Unilever Mega DC</v>
          </cell>
          <cell r="H47" t="str">
            <v>PT Kabut Halim Mandiri</v>
          </cell>
          <cell r="I47" t="str">
            <v>true</v>
          </cell>
          <cell r="J47" t="str">
            <v>CDE</v>
          </cell>
          <cell r="K47" t="str">
            <v>CD Engkel Box</v>
          </cell>
          <cell r="L47" t="str">
            <v/>
          </cell>
          <cell r="N47" t="str">
            <v>TDS-TRI-20210623043916082819</v>
          </cell>
        </row>
        <row r="48">
          <cell r="D48">
            <v>4002942012</v>
          </cell>
          <cell r="E48" t="str">
            <v/>
          </cell>
          <cell r="F48" t="str">
            <v>ACCEPTED</v>
          </cell>
          <cell r="G48" t="str">
            <v>Unilever Mega DC</v>
          </cell>
          <cell r="H48" t="str">
            <v>PT Mega Antaran Prima</v>
          </cell>
          <cell r="I48" t="str">
            <v>true</v>
          </cell>
          <cell r="J48" t="str">
            <v>CDE</v>
          </cell>
          <cell r="K48" t="str">
            <v>CD Engkel Box</v>
          </cell>
          <cell r="L48" t="str">
            <v/>
          </cell>
          <cell r="N48" t="str">
            <v>TDS-TRI-20210623043915308556</v>
          </cell>
        </row>
        <row r="49">
          <cell r="D49">
            <v>4002942011</v>
          </cell>
          <cell r="E49" t="str">
            <v/>
          </cell>
          <cell r="F49" t="str">
            <v>ACCEPTED</v>
          </cell>
          <cell r="G49" t="str">
            <v>Unilever Mega DC</v>
          </cell>
          <cell r="H49" t="str">
            <v>PT Darsindo Cipta Putra Mandiri</v>
          </cell>
          <cell r="I49" t="str">
            <v>true</v>
          </cell>
          <cell r="J49" t="str">
            <v>CDE</v>
          </cell>
          <cell r="K49" t="str">
            <v>CD Engkel Box</v>
          </cell>
          <cell r="L49" t="str">
            <v/>
          </cell>
          <cell r="N49" t="str">
            <v>TDS-TRI-20210623043914419505</v>
          </cell>
        </row>
        <row r="50">
          <cell r="D50">
            <v>4002941994</v>
          </cell>
          <cell r="E50" t="str">
            <v/>
          </cell>
          <cell r="F50" t="str">
            <v>CONFIRMED</v>
          </cell>
          <cell r="G50" t="str">
            <v>Unilever Mega DC</v>
          </cell>
          <cell r="H50" t="str">
            <v>CV Global Synergi Abadi</v>
          </cell>
          <cell r="I50" t="str">
            <v>true</v>
          </cell>
          <cell r="J50" t="str">
            <v>CDE</v>
          </cell>
          <cell r="K50" t="str">
            <v>CD Engkel Box</v>
          </cell>
          <cell r="L50" t="str">
            <v/>
          </cell>
          <cell r="N50" t="str">
            <v>TDS-TRI-20210623043913573017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Keterangan"/>
    </sheetNames>
    <sheetDataSet>
      <sheetData sheetId="0">
        <row r="1">
          <cell r="D1" t="str">
            <v>PO number</v>
          </cell>
          <cell r="E1" t="str">
            <v>shipment number</v>
          </cell>
          <cell r="F1" t="str">
            <v>status</v>
          </cell>
          <cell r="G1" t="str">
            <v>shipper name</v>
          </cell>
          <cell r="H1" t="str">
            <v>transporter name</v>
          </cell>
          <cell r="I1" t="str">
            <v>ritase marketplace</v>
          </cell>
          <cell r="J1" t="str">
            <v>order_load_type</v>
          </cell>
          <cell r="K1" t="str">
            <v>order_load_desc</v>
          </cell>
          <cell r="L1" t="str">
            <v>fee</v>
          </cell>
          <cell r="M1" t="str">
            <v>logistic fee</v>
          </cell>
          <cell r="N1" t="str">
            <v>trip id</v>
          </cell>
          <cell r="O1" t="str">
            <v>vendor type</v>
          </cell>
          <cell r="P1" t="str">
            <v>created time</v>
          </cell>
          <cell r="Q1" t="str">
            <v>confirmed time</v>
          </cell>
          <cell r="R1" t="str">
            <v>accepted time</v>
          </cell>
          <cell r="S1" t="str">
            <v>ready time</v>
          </cell>
          <cell r="T1" t="str">
            <v>actual pickup time</v>
          </cell>
          <cell r="U1" t="str">
            <v>start load time</v>
          </cell>
          <cell r="V1" t="str">
            <v>finish load time</v>
          </cell>
          <cell r="W1" t="str">
            <v>estimate dropoff time</v>
          </cell>
          <cell r="X1" t="str">
            <v>actual dropoff time</v>
          </cell>
          <cell r="Y1" t="str">
            <v>actual unload time</v>
          </cell>
          <cell r="Z1" t="str">
            <v>duration pickup -&gt; load</v>
          </cell>
          <cell r="AA1" t="str">
            <v>duration dropoff -&gt; unload</v>
          </cell>
          <cell r="AB1" t="str">
            <v>driver name</v>
          </cell>
          <cell r="AC1" t="str">
            <v>driver phone number</v>
          </cell>
          <cell r="AD1" t="str">
            <v>license plate</v>
          </cell>
          <cell r="AE1" t="str">
            <v>vehicle type</v>
          </cell>
          <cell r="AF1" t="str">
            <v>origin contact name</v>
          </cell>
          <cell r="AG1" t="str">
            <v>origin contact number</v>
          </cell>
          <cell r="AH1" t="str">
            <v>origin address</v>
          </cell>
          <cell r="AI1" t="str">
            <v>origin city</v>
          </cell>
          <cell r="AJ1" t="str">
            <v>origin external ID</v>
          </cell>
          <cell r="AK1" t="str">
            <v>destination contact name</v>
          </cell>
          <cell r="AL1" t="str">
            <v>destination contact number</v>
          </cell>
          <cell r="AM1" t="str">
            <v>destination address</v>
          </cell>
          <cell r="AN1" t="str">
            <v>destination city</v>
          </cell>
          <cell r="AO1" t="str">
            <v>destination external ID</v>
          </cell>
          <cell r="AP1" t="str">
            <v>distance (km)</v>
          </cell>
          <cell r="AQ1" t="str">
            <v>remarks</v>
          </cell>
          <cell r="AR1" t="str">
            <v>container number</v>
          </cell>
          <cell r="AS1" t="str">
            <v>seal number</v>
          </cell>
          <cell r="AT1" t="str">
            <v>tare weight (kg)</v>
          </cell>
          <cell r="AU1" t="str">
            <v>container number 2</v>
          </cell>
          <cell r="AV1" t="str">
            <v>seal number 2</v>
          </cell>
          <cell r="AW1" t="str">
            <v>tare weight 2 (kg)</v>
          </cell>
          <cell r="AX1" t="str">
            <v>cancel reason</v>
          </cell>
          <cell r="AY1" t="str">
            <v>has insurance</v>
          </cell>
          <cell r="AZ1" t="str">
            <v>insurance fee</v>
          </cell>
          <cell r="BA1" t="str">
            <v>total weight</v>
          </cell>
          <cell r="BB1" t="str">
            <v>total CBM</v>
          </cell>
          <cell r="BC1" t="str">
            <v>tag</v>
          </cell>
          <cell r="BD1" t="str">
            <v>proof of delivery time</v>
          </cell>
          <cell r="BE1" t="str">
            <v>proof of delivery</v>
          </cell>
        </row>
        <row r="2">
          <cell r="D2" t="str">
            <v>4002942743</v>
          </cell>
          <cell r="E2" t="str">
            <v/>
          </cell>
          <cell r="F2" t="str">
            <v>BOOKED</v>
          </cell>
          <cell r="G2" t="str">
            <v>Unilever Mega DC</v>
          </cell>
          <cell r="H2" t="str">
            <v/>
          </cell>
          <cell r="I2" t="str">
            <v>false</v>
          </cell>
          <cell r="J2" t="str">
            <v>TRO-J</v>
          </cell>
          <cell r="K2" t="str">
            <v>Tronton Jumbo</v>
          </cell>
          <cell r="L2" t="str">
            <v/>
          </cell>
          <cell r="N2" t="str">
            <v>TDS-TRI-20210624124613017841</v>
          </cell>
          <cell r="O2" t="str">
            <v>oncall</v>
          </cell>
          <cell r="P2" t="str">
            <v>2021-06-24, 19:46:13</v>
          </cell>
          <cell r="Q2" t="str">
            <v/>
          </cell>
          <cell r="R2" t="str">
            <v/>
          </cell>
          <cell r="S2" t="str">
            <v>2021-06-24, 22:00:00</v>
          </cell>
          <cell r="T2" t="str">
            <v/>
          </cell>
          <cell r="U2" t="str">
            <v/>
          </cell>
          <cell r="V2" t="str">
            <v/>
          </cell>
          <cell r="W2" t="str">
            <v>2021-06-28, 22:00:00</v>
          </cell>
          <cell r="X2" t="str">
            <v/>
          </cell>
          <cell r="Y2" t="str">
            <v/>
          </cell>
          <cell r="Z2" t="str">
            <v/>
          </cell>
          <cell r="AA2" t="str">
            <v/>
          </cell>
          <cell r="AB2" t="str">
            <v/>
          </cell>
          <cell r="AC2" t="str">
            <v/>
          </cell>
          <cell r="AD2" t="str">
            <v/>
          </cell>
          <cell r="AE2" t="str">
            <v/>
          </cell>
          <cell r="AF2" t="str">
            <v>Unilever West Mega DC</v>
          </cell>
          <cell r="AH2" t="str">
            <v>Jl. Irian X No.202, Cikedokan, Kec. Cikarang Bar., Bekasi, Jawa Barat 17530, Indonesia</v>
          </cell>
          <cell r="AI2" t="str">
            <v>Bekasi</v>
          </cell>
          <cell r="AK2" t="str">
            <v>SAT DC TEGAL</v>
          </cell>
          <cell r="AM2" t="str">
            <v>JALAN RAYA SURODADI PEMALANG</v>
          </cell>
          <cell r="AN2" t="str">
            <v>Tegal</v>
          </cell>
          <cell r="AP2">
            <v>274</v>
          </cell>
          <cell r="AQ2" t="str">
            <v/>
          </cell>
          <cell r="AR2" t="str">
            <v/>
          </cell>
          <cell r="AS2" t="str">
            <v/>
          </cell>
          <cell r="AT2" t="str">
            <v/>
          </cell>
          <cell r="AU2" t="str">
            <v/>
          </cell>
          <cell r="AV2" t="str">
            <v/>
          </cell>
          <cell r="AW2" t="str">
            <v/>
          </cell>
          <cell r="AY2">
            <v>0</v>
          </cell>
          <cell r="AZ2" t="str">
            <v>0</v>
          </cell>
          <cell r="BA2">
            <v>16280</v>
          </cell>
          <cell r="BB2">
            <v>28.41</v>
          </cell>
          <cell r="BC2" t="str">
            <v/>
          </cell>
          <cell r="BD2" t="str">
            <v/>
          </cell>
        </row>
        <row r="3">
          <cell r="D3" t="str">
            <v>4002942743</v>
          </cell>
          <cell r="E3" t="str">
            <v/>
          </cell>
          <cell r="F3" t="str">
            <v>BOOKED</v>
          </cell>
          <cell r="G3" t="str">
            <v>Unilever Mega DC</v>
          </cell>
          <cell r="H3" t="str">
            <v/>
          </cell>
          <cell r="I3" t="str">
            <v>false</v>
          </cell>
          <cell r="J3" t="str">
            <v>TRO-J</v>
          </cell>
          <cell r="K3" t="str">
            <v>Tronton Jumbo</v>
          </cell>
          <cell r="L3" t="str">
            <v/>
          </cell>
          <cell r="N3" t="str">
            <v>TDS-TRI-20210624124613017841</v>
          </cell>
          <cell r="O3" t="str">
            <v>oncall</v>
          </cell>
          <cell r="P3" t="str">
            <v>2021-06-24, 19:46:13</v>
          </cell>
          <cell r="Q3" t="str">
            <v/>
          </cell>
          <cell r="R3" t="str">
            <v/>
          </cell>
          <cell r="S3" t="str">
            <v>2021-06-24, 22:00:00</v>
          </cell>
          <cell r="T3" t="str">
            <v/>
          </cell>
          <cell r="U3" t="str">
            <v/>
          </cell>
          <cell r="V3" t="str">
            <v/>
          </cell>
          <cell r="W3" t="str">
            <v>2021-06-28, 22:00:00</v>
          </cell>
          <cell r="X3" t="str">
            <v/>
          </cell>
          <cell r="Y3" t="str">
            <v/>
          </cell>
          <cell r="Z3" t="str">
            <v/>
          </cell>
          <cell r="AA3" t="str">
            <v/>
          </cell>
          <cell r="AB3" t="str">
            <v/>
          </cell>
          <cell r="AC3" t="str">
            <v/>
          </cell>
          <cell r="AD3" t="str">
            <v/>
          </cell>
          <cell r="AE3" t="str">
            <v/>
          </cell>
          <cell r="AF3" t="str">
            <v>Unilever West Mega DC</v>
          </cell>
          <cell r="AH3" t="str">
            <v>Jl. Irian X No.202, Cikedokan, Kec. Cikarang Bar., Bekasi, Jawa Barat 17530, Indonesia</v>
          </cell>
          <cell r="AI3" t="str">
            <v>Bekasi</v>
          </cell>
          <cell r="AK3" t="str">
            <v>LOTTE SHOPPING TEGAL</v>
          </cell>
          <cell r="AM3" t="str">
            <v>Jl. Raya Singkil No.18, Kb. Baru, Adiwerna, Kec. Adiwerna, Tegal, Jawa Tengah 52194, Indonesia</v>
          </cell>
          <cell r="AN3" t="str">
            <v>Tegal</v>
          </cell>
          <cell r="AP3">
            <v>260</v>
          </cell>
          <cell r="AQ3" t="str">
            <v/>
          </cell>
          <cell r="AR3" t="str">
            <v/>
          </cell>
          <cell r="AS3" t="str">
            <v/>
          </cell>
          <cell r="AT3" t="str">
            <v/>
          </cell>
          <cell r="AU3" t="str">
            <v/>
          </cell>
          <cell r="AV3" t="str">
            <v/>
          </cell>
          <cell r="AW3" t="str">
            <v/>
          </cell>
          <cell r="AY3">
            <v>0</v>
          </cell>
          <cell r="AZ3" t="str">
            <v>0</v>
          </cell>
          <cell r="BA3">
            <v>2860</v>
          </cell>
          <cell r="BB3">
            <v>6.65</v>
          </cell>
          <cell r="BC3" t="str">
            <v/>
          </cell>
          <cell r="BD3" t="str">
            <v/>
          </cell>
        </row>
        <row r="4">
          <cell r="D4" t="str">
            <v>4002942357</v>
          </cell>
          <cell r="E4" t="str">
            <v/>
          </cell>
          <cell r="F4" t="str">
            <v>BOOKED</v>
          </cell>
          <cell r="G4" t="str">
            <v>Unilever Mega DC</v>
          </cell>
          <cell r="H4" t="str">
            <v/>
          </cell>
          <cell r="I4" t="str">
            <v>false</v>
          </cell>
          <cell r="J4" t="str">
            <v>TRO-J</v>
          </cell>
          <cell r="K4" t="str">
            <v>Tronton Jumbo</v>
          </cell>
          <cell r="L4" t="str">
            <v/>
          </cell>
          <cell r="N4" t="str">
            <v>TDS-TRI-20210624124611461747</v>
          </cell>
          <cell r="O4" t="str">
            <v>oncall</v>
          </cell>
          <cell r="P4" t="str">
            <v>2021-06-24, 19:46:11</v>
          </cell>
          <cell r="Q4" t="str">
            <v/>
          </cell>
          <cell r="R4" t="str">
            <v/>
          </cell>
          <cell r="S4" t="str">
            <v>2021-06-24, 22:00:00</v>
          </cell>
          <cell r="T4" t="str">
            <v/>
          </cell>
          <cell r="U4" t="str">
            <v/>
          </cell>
          <cell r="V4" t="str">
            <v/>
          </cell>
          <cell r="W4" t="str">
            <v>2021-06-25, 22:00:00</v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>Unilever West Mega DC</v>
          </cell>
          <cell r="AH4" t="str">
            <v>Jl. Irian X No.202, Cikedokan, Kec. Cikarang Bar., Bekasi, Jawa Barat 17530, Indonesia</v>
          </cell>
          <cell r="AI4" t="str">
            <v>Bekasi</v>
          </cell>
          <cell r="AK4" t="str">
            <v>PT INDOMARCO PRISMATAMA DC PLB</v>
          </cell>
          <cell r="AM4" t="str">
            <v>Jl. PANGERAN AYIN, KELURAHAN SUKAMA</v>
          </cell>
          <cell r="AN4" t="str">
            <v>Kota Palembang</v>
          </cell>
          <cell r="AP4">
            <v>574</v>
          </cell>
          <cell r="AQ4" t="str">
            <v/>
          </cell>
          <cell r="AR4" t="str">
            <v/>
          </cell>
          <cell r="AS4" t="str">
            <v/>
          </cell>
          <cell r="AT4" t="str">
            <v/>
          </cell>
          <cell r="AU4" t="str">
            <v/>
          </cell>
          <cell r="AV4" t="str">
            <v/>
          </cell>
          <cell r="AW4" t="str">
            <v/>
          </cell>
          <cell r="AY4">
            <v>0</v>
          </cell>
          <cell r="AZ4" t="str">
            <v>0</v>
          </cell>
          <cell r="BA4">
            <v>1560</v>
          </cell>
          <cell r="BB4">
            <v>2.5299999999999998</v>
          </cell>
          <cell r="BC4" t="str">
            <v/>
          </cell>
          <cell r="BD4" t="str">
            <v/>
          </cell>
        </row>
        <row r="5">
          <cell r="D5" t="str">
            <v>4002942357</v>
          </cell>
          <cell r="E5" t="str">
            <v/>
          </cell>
          <cell r="F5" t="str">
            <v>BOOKED</v>
          </cell>
          <cell r="G5" t="str">
            <v>Unilever Mega DC</v>
          </cell>
          <cell r="H5" t="str">
            <v/>
          </cell>
          <cell r="I5" t="str">
            <v>false</v>
          </cell>
          <cell r="J5" t="str">
            <v>TRO-J</v>
          </cell>
          <cell r="K5" t="str">
            <v>Tronton Jumbo</v>
          </cell>
          <cell r="L5" t="str">
            <v/>
          </cell>
          <cell r="N5" t="str">
            <v>TDS-TRI-20210624124611461747</v>
          </cell>
          <cell r="O5" t="str">
            <v>oncall</v>
          </cell>
          <cell r="P5" t="str">
            <v>2021-06-24, 19:46:11</v>
          </cell>
          <cell r="Q5" t="str">
            <v/>
          </cell>
          <cell r="R5" t="str">
            <v/>
          </cell>
          <cell r="S5" t="str">
            <v>2021-06-24, 22:00:00</v>
          </cell>
          <cell r="T5" t="str">
            <v/>
          </cell>
          <cell r="U5" t="str">
            <v/>
          </cell>
          <cell r="V5" t="str">
            <v/>
          </cell>
          <cell r="W5" t="str">
            <v>2021-06-25, 22:00:00</v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>Unilever West Mega DC</v>
          </cell>
          <cell r="AH5" t="str">
            <v>Jl. Irian X No.202, Cikedokan, Kec. Cikarang Bar., Bekasi, Jawa Barat 17530, Indonesia</v>
          </cell>
          <cell r="AI5" t="str">
            <v>Bekasi</v>
          </cell>
          <cell r="AK5" t="str">
            <v>PT SUMBER ALFARIA TRIJAYA PALEMBAN</v>
          </cell>
          <cell r="AM5" t="str">
            <v>Jl. TEMBUS ALANG-ALANG LEBAR RT12 R</v>
          </cell>
          <cell r="AN5" t="str">
            <v>Kota Palembang</v>
          </cell>
          <cell r="AP5">
            <v>573</v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Y5">
            <v>0</v>
          </cell>
          <cell r="AZ5" t="str">
            <v>0</v>
          </cell>
          <cell r="BA5">
            <v>17250</v>
          </cell>
          <cell r="BB5">
            <v>36.01</v>
          </cell>
          <cell r="BC5" t="str">
            <v/>
          </cell>
          <cell r="BD5" t="str">
            <v/>
          </cell>
        </row>
        <row r="6">
          <cell r="D6" t="str">
            <v>4002941681</v>
          </cell>
          <cell r="E6" t="str">
            <v/>
          </cell>
          <cell r="F6" t="str">
            <v>BOOKED</v>
          </cell>
          <cell r="G6" t="str">
            <v>Unilever Mega DC</v>
          </cell>
          <cell r="H6" t="str">
            <v/>
          </cell>
          <cell r="I6" t="str">
            <v>false</v>
          </cell>
          <cell r="J6" t="str">
            <v>TRO-J</v>
          </cell>
          <cell r="K6" t="str">
            <v>Tronton Jumbo</v>
          </cell>
          <cell r="L6" t="str">
            <v/>
          </cell>
          <cell r="N6" t="str">
            <v>TDS-TRI-20210624124610103991</v>
          </cell>
          <cell r="O6" t="str">
            <v>oncall</v>
          </cell>
          <cell r="P6" t="str">
            <v>2021-06-24, 19:46:10</v>
          </cell>
          <cell r="Q6" t="str">
            <v/>
          </cell>
          <cell r="R6" t="str">
            <v/>
          </cell>
          <cell r="S6" t="str">
            <v>2021-06-24, 22:00:00</v>
          </cell>
          <cell r="T6" t="str">
            <v/>
          </cell>
          <cell r="U6" t="str">
            <v/>
          </cell>
          <cell r="V6" t="str">
            <v/>
          </cell>
          <cell r="W6" t="str">
            <v>2021-06-30, 22:00:00</v>
          </cell>
          <cell r="X6" t="str">
            <v/>
          </cell>
          <cell r="Y6" t="str">
            <v/>
          </cell>
          <cell r="Z6" t="str">
            <v/>
          </cell>
          <cell r="AA6" t="str">
            <v/>
          </cell>
          <cell r="AB6" t="str">
            <v/>
          </cell>
          <cell r="AC6" t="str">
            <v/>
          </cell>
          <cell r="AD6" t="str">
            <v/>
          </cell>
          <cell r="AE6" t="str">
            <v/>
          </cell>
          <cell r="AF6" t="str">
            <v>Unilever West Mega DC</v>
          </cell>
          <cell r="AH6" t="str">
            <v>Jl. Irian X No.202, Cikedokan, Kec. Cikarang Bar., Bekasi, Jawa Barat 17530, Indonesia</v>
          </cell>
          <cell r="AI6" t="str">
            <v>Bekasi</v>
          </cell>
          <cell r="AK6" t="str">
            <v>PT LOTTE SHOPPING INDONESIA PALEMBA</v>
          </cell>
          <cell r="AM6" t="str">
            <v>JL.RADEN SUKAMTO NO.8A PATAl</v>
          </cell>
          <cell r="AN6" t="str">
            <v>Palembang</v>
          </cell>
          <cell r="AP6">
            <v>562</v>
          </cell>
          <cell r="AQ6" t="str">
            <v/>
          </cell>
          <cell r="AR6" t="str">
            <v/>
          </cell>
          <cell r="AS6" t="str">
            <v/>
          </cell>
          <cell r="AT6" t="str">
            <v/>
          </cell>
          <cell r="AU6" t="str">
            <v/>
          </cell>
          <cell r="AV6" t="str">
            <v/>
          </cell>
          <cell r="AW6" t="str">
            <v/>
          </cell>
          <cell r="AY6">
            <v>0</v>
          </cell>
          <cell r="AZ6" t="str">
            <v>0</v>
          </cell>
          <cell r="BA6">
            <v>9090</v>
          </cell>
          <cell r="BB6">
            <v>18.13</v>
          </cell>
          <cell r="BC6" t="str">
            <v/>
          </cell>
          <cell r="BD6" t="str">
            <v/>
          </cell>
        </row>
        <row r="7">
          <cell r="D7" t="str">
            <v>4002941681</v>
          </cell>
          <cell r="E7" t="str">
            <v/>
          </cell>
          <cell r="F7" t="str">
            <v>BOOKED</v>
          </cell>
          <cell r="G7" t="str">
            <v>Unilever Mega DC</v>
          </cell>
          <cell r="H7" t="str">
            <v/>
          </cell>
          <cell r="I7" t="str">
            <v>false</v>
          </cell>
          <cell r="J7" t="str">
            <v>TRO-J</v>
          </cell>
          <cell r="K7" t="str">
            <v>Tronton Jumbo</v>
          </cell>
          <cell r="L7" t="str">
            <v/>
          </cell>
          <cell r="N7" t="str">
            <v>TDS-TRI-20210624124610103991</v>
          </cell>
          <cell r="O7" t="str">
            <v>oncall</v>
          </cell>
          <cell r="P7" t="str">
            <v>2021-06-24, 19:46:09</v>
          </cell>
          <cell r="Q7" t="str">
            <v/>
          </cell>
          <cell r="R7" t="str">
            <v/>
          </cell>
          <cell r="S7" t="str">
            <v>2021-06-24, 22:00:00</v>
          </cell>
          <cell r="T7" t="str">
            <v/>
          </cell>
          <cell r="U7" t="str">
            <v/>
          </cell>
          <cell r="V7" t="str">
            <v/>
          </cell>
          <cell r="W7" t="str">
            <v>2021-06-30, 22:00:00</v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>Unilever West Mega DC</v>
          </cell>
          <cell r="AH7" t="str">
            <v>Jl. Irian X No.202, Cikedokan, Kec. Cikarang Bar., Bekasi, Jawa Barat 17530, Indonesia</v>
          </cell>
          <cell r="AI7" t="str">
            <v>Bekasi</v>
          </cell>
          <cell r="AK7" t="str">
            <v>INDOGROSIR PALEMBANG</v>
          </cell>
          <cell r="AM7" t="str">
            <v>JL. PANGERAN AYIN - KENTEN LAUT</v>
          </cell>
          <cell r="AN7" t="str">
            <v>Palembang</v>
          </cell>
          <cell r="AP7">
            <v>581</v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Y7">
            <v>0</v>
          </cell>
          <cell r="AZ7" t="str">
            <v>0</v>
          </cell>
          <cell r="BA7">
            <v>7420</v>
          </cell>
          <cell r="BB7">
            <v>17</v>
          </cell>
          <cell r="BC7" t="str">
            <v/>
          </cell>
          <cell r="BD7" t="str">
            <v/>
          </cell>
        </row>
        <row r="8">
          <cell r="D8" t="str">
            <v>4002942732</v>
          </cell>
          <cell r="E8" t="str">
            <v/>
          </cell>
          <cell r="F8" t="str">
            <v>BOOKED</v>
          </cell>
          <cell r="G8" t="str">
            <v>Unilever Mega DC</v>
          </cell>
          <cell r="H8" t="str">
            <v>RITASE</v>
          </cell>
          <cell r="I8" t="str">
            <v>false</v>
          </cell>
          <cell r="J8" t="str">
            <v>CDE</v>
          </cell>
          <cell r="K8" t="str">
            <v>CD Engkel Box</v>
          </cell>
          <cell r="L8" t="str">
            <v/>
          </cell>
          <cell r="N8" t="str">
            <v>TDS-TRI-20210624124607751572</v>
          </cell>
          <cell r="O8" t="str">
            <v>dedicated</v>
          </cell>
          <cell r="P8" t="str">
            <v>2021-06-24, 19:46:08</v>
          </cell>
          <cell r="Q8" t="str">
            <v/>
          </cell>
          <cell r="R8" t="str">
            <v/>
          </cell>
          <cell r="S8" t="str">
            <v>2021-06-24, 22:00:00</v>
          </cell>
          <cell r="T8" t="str">
            <v/>
          </cell>
          <cell r="U8" t="str">
            <v/>
          </cell>
          <cell r="V8" t="str">
            <v/>
          </cell>
          <cell r="W8" t="str">
            <v>2021-06-25, 22:00:00</v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>Unilever West Mega DC</v>
          </cell>
          <cell r="AH8" t="str">
            <v>Jl. Irian X No.202, Cikedokan, Kec. Cikarang Bar., Bekasi, Jawa Barat 17530, Indonesia</v>
          </cell>
          <cell r="AI8" t="str">
            <v>Bekasi</v>
          </cell>
          <cell r="AK8" t="str">
            <v>LION SUPERINDO DC CIKARANG</v>
          </cell>
          <cell r="AM8" t="str">
            <v>KARYADEKA INDUSTRIAL ESTATE KAV.C3</v>
          </cell>
          <cell r="AN8" t="str">
            <v>Cikarang</v>
          </cell>
          <cell r="AP8">
            <v>11</v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Y8">
            <v>0</v>
          </cell>
          <cell r="AZ8" t="str">
            <v>0</v>
          </cell>
          <cell r="BA8">
            <v>1570</v>
          </cell>
          <cell r="BB8">
            <v>3.32</v>
          </cell>
          <cell r="BC8" t="str">
            <v/>
          </cell>
          <cell r="BD8" t="str">
            <v/>
          </cell>
        </row>
        <row r="9">
          <cell r="D9" t="str">
            <v>4002942575</v>
          </cell>
          <cell r="E9" t="str">
            <v/>
          </cell>
          <cell r="F9" t="str">
            <v>BOOKED</v>
          </cell>
          <cell r="G9" t="str">
            <v>Unilever Mega DC</v>
          </cell>
          <cell r="H9" t="str">
            <v>RITASE</v>
          </cell>
          <cell r="I9" t="str">
            <v>false</v>
          </cell>
          <cell r="J9" t="str">
            <v>CDE</v>
          </cell>
          <cell r="K9" t="str">
            <v>CD Engkel Box</v>
          </cell>
          <cell r="L9" t="str">
            <v/>
          </cell>
          <cell r="N9" t="str">
            <v>TDS-TRI-20210624124606572122</v>
          </cell>
          <cell r="O9" t="str">
            <v>dedicated</v>
          </cell>
          <cell r="P9" t="str">
            <v>2021-06-24, 19:46:06</v>
          </cell>
          <cell r="Q9" t="str">
            <v/>
          </cell>
          <cell r="R9" t="str">
            <v/>
          </cell>
          <cell r="S9" t="str">
            <v>2021-06-24, 22:00:00</v>
          </cell>
          <cell r="T9" t="str">
            <v/>
          </cell>
          <cell r="U9" t="str">
            <v/>
          </cell>
          <cell r="V9" t="str">
            <v/>
          </cell>
          <cell r="W9" t="str">
            <v>2021-06-25, 22:00:00</v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>Unilever West Mega DC</v>
          </cell>
          <cell r="AH9" t="str">
            <v>Jl. Irian X No.202, Cikedokan, Kec. Cikarang Bar., Bekasi, Jawa Barat 17530, Indonesia</v>
          </cell>
          <cell r="AI9" t="str">
            <v>Bekasi</v>
          </cell>
          <cell r="AK9" t="str">
            <v>TIP TOP BOGOR</v>
          </cell>
          <cell r="AM9" t="str">
            <v>Jl. Brigjen Saptadji Hadiprawira No.68, RT.03/RW.07, Cilendek Bar., Kec. Bogor Bar., Kota Bogor, Jawa Barat 16112, Indonesia</v>
          </cell>
          <cell r="AN9" t="str">
            <v>Kota Bogor</v>
          </cell>
          <cell r="AP9">
            <v>75</v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Y9">
            <v>0</v>
          </cell>
          <cell r="AZ9" t="str">
            <v>0</v>
          </cell>
          <cell r="BA9">
            <v>1230</v>
          </cell>
          <cell r="BB9">
            <v>3</v>
          </cell>
          <cell r="BC9" t="str">
            <v/>
          </cell>
          <cell r="BD9" t="str">
            <v/>
          </cell>
        </row>
        <row r="10">
          <cell r="D10" t="str">
            <v>4002942645</v>
          </cell>
          <cell r="E10" t="str">
            <v/>
          </cell>
          <cell r="F10" t="str">
            <v>BOOKED</v>
          </cell>
          <cell r="G10" t="str">
            <v>Unilever Mega DC</v>
          </cell>
          <cell r="H10" t="str">
            <v>RITASE</v>
          </cell>
          <cell r="I10" t="str">
            <v>false</v>
          </cell>
          <cell r="J10" t="str">
            <v>CDD</v>
          </cell>
          <cell r="K10" t="str">
            <v>CD Double Box</v>
          </cell>
          <cell r="L10" t="str">
            <v/>
          </cell>
          <cell r="N10" t="str">
            <v>TDS-TRI-20210624103151503193</v>
          </cell>
          <cell r="O10" t="str">
            <v>oncall</v>
          </cell>
          <cell r="P10" t="str">
            <v>2021-06-24, 17:31:51</v>
          </cell>
          <cell r="Q10" t="str">
            <v/>
          </cell>
          <cell r="R10" t="str">
            <v/>
          </cell>
          <cell r="S10" t="str">
            <v>2021-06-24, 20:00:00</v>
          </cell>
          <cell r="T10" t="str">
            <v/>
          </cell>
          <cell r="U10" t="str">
            <v/>
          </cell>
          <cell r="V10" t="str">
            <v/>
          </cell>
          <cell r="W10" t="str">
            <v>2021-06-25, 20:00:00</v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>Unilever West Mega DC</v>
          </cell>
          <cell r="AH10" t="str">
            <v>Jl. Irian X No.202, Cikedokan, Kec. Cikarang Bar., Bekasi, Jawa Barat 17530, Indonesia</v>
          </cell>
          <cell r="AI10" t="str">
            <v>Bekasi</v>
          </cell>
          <cell r="AK10" t="str">
            <v>LOTTE SHOPPING KARAWANG</v>
          </cell>
          <cell r="AM10" t="str">
            <v>Jl. Surotokunto, Kabupaten Karawang, Jawa Barat, Indonesia</v>
          </cell>
          <cell r="AN10" t="str">
            <v>Kabupaten Karawang</v>
          </cell>
          <cell r="AP10">
            <v>35</v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Y10">
            <v>0</v>
          </cell>
          <cell r="AZ10" t="str">
            <v>0</v>
          </cell>
          <cell r="BA10">
            <v>4850</v>
          </cell>
          <cell r="BB10">
            <v>7.58</v>
          </cell>
          <cell r="BC10" t="str">
            <v/>
          </cell>
          <cell r="BD10" t="str">
            <v/>
          </cell>
        </row>
        <row r="11">
          <cell r="D11" t="str">
            <v>4002942644</v>
          </cell>
          <cell r="E11" t="str">
            <v/>
          </cell>
          <cell r="F11" t="str">
            <v>BOOKED</v>
          </cell>
          <cell r="G11" t="str">
            <v>Unilever Mega DC</v>
          </cell>
          <cell r="H11" t="str">
            <v>RITASE</v>
          </cell>
          <cell r="I11" t="str">
            <v>false</v>
          </cell>
          <cell r="J11" t="str">
            <v>CDD</v>
          </cell>
          <cell r="K11" t="str">
            <v>CD Double Box</v>
          </cell>
          <cell r="L11" t="str">
            <v/>
          </cell>
          <cell r="N11" t="str">
            <v>TDS-TRI-20210624103150197716</v>
          </cell>
          <cell r="O11" t="str">
            <v>oncall</v>
          </cell>
          <cell r="P11" t="str">
            <v>2021-06-24, 17:31:50</v>
          </cell>
          <cell r="Q11" t="str">
            <v/>
          </cell>
          <cell r="R11" t="str">
            <v/>
          </cell>
          <cell r="S11" t="str">
            <v>2021-06-24, 20:00:00</v>
          </cell>
          <cell r="T11" t="str">
            <v/>
          </cell>
          <cell r="U11" t="str">
            <v/>
          </cell>
          <cell r="V11" t="str">
            <v/>
          </cell>
          <cell r="W11" t="str">
            <v>2021-06-25, 20:00:00</v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>Unilever West Mega DC</v>
          </cell>
          <cell r="AH11" t="str">
            <v>Jl. Irian X No.202, Cikedokan, Kec. Cikarang Bar., Bekasi, Jawa Barat 17530, Indonesia</v>
          </cell>
          <cell r="AI11" t="str">
            <v>Bekasi</v>
          </cell>
          <cell r="AK11" t="str">
            <v>PT LOTTE SHOPPING INDONESIA BEKASI</v>
          </cell>
          <cell r="AM11" t="str">
            <v>Jl. Jend. Ahmad Yani No.18, Marga Jaya, Bekasi Sel., Kota Bks, Jawa Barat 17148, Indonesia</v>
          </cell>
          <cell r="AN11" t="str">
            <v>Cikarang</v>
          </cell>
          <cell r="AP11">
            <v>21</v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Y11">
            <v>0</v>
          </cell>
          <cell r="AZ11" t="str">
            <v>0</v>
          </cell>
          <cell r="BA11">
            <v>3470</v>
          </cell>
          <cell r="BB11">
            <v>10.31</v>
          </cell>
          <cell r="BC11" t="str">
            <v/>
          </cell>
          <cell r="BD11" t="str">
            <v/>
          </cell>
        </row>
        <row r="12">
          <cell r="D12" t="str">
            <v>4002942616</v>
          </cell>
          <cell r="E12" t="str">
            <v/>
          </cell>
          <cell r="F12" t="str">
            <v>BOOKED</v>
          </cell>
          <cell r="G12" t="str">
            <v>Unilever Mega DC</v>
          </cell>
          <cell r="H12" t="str">
            <v>RITASE</v>
          </cell>
          <cell r="I12" t="str">
            <v>false</v>
          </cell>
          <cell r="J12" t="str">
            <v>CDD</v>
          </cell>
          <cell r="K12" t="str">
            <v>CD Double Box</v>
          </cell>
          <cell r="L12" t="str">
            <v/>
          </cell>
          <cell r="N12" t="str">
            <v>TDS-TRI-20210624103148614088</v>
          </cell>
          <cell r="O12" t="str">
            <v>oncall</v>
          </cell>
          <cell r="P12" t="str">
            <v>2021-06-24, 17:31:48</v>
          </cell>
          <cell r="Q12" t="str">
            <v/>
          </cell>
          <cell r="R12" t="str">
            <v/>
          </cell>
          <cell r="S12" t="str">
            <v>2021-06-24, 20:00:00</v>
          </cell>
          <cell r="T12" t="str">
            <v/>
          </cell>
          <cell r="U12" t="str">
            <v/>
          </cell>
          <cell r="V12" t="str">
            <v/>
          </cell>
          <cell r="W12" t="str">
            <v>2021-06-25, 20:00:00</v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>Unilever West Mega DC</v>
          </cell>
          <cell r="AH12" t="str">
            <v>Jl. Irian X No.202, Cikedokan, Kec. Cikarang Bar., Bekasi, Jawa Barat 17530, Indonesia</v>
          </cell>
          <cell r="AI12" t="str">
            <v>Bekasi</v>
          </cell>
          <cell r="AK12" t="str">
            <v>LOTTEMART HYPER GANDARIA</v>
          </cell>
          <cell r="AM12" t="str">
            <v>GANDARIA CITY MALL JL.KH M SHAFII</v>
          </cell>
          <cell r="AN12" t="str">
            <v>Kota Jakarta Selatan</v>
          </cell>
          <cell r="AP12">
            <v>47</v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Y12">
            <v>0</v>
          </cell>
          <cell r="AZ12" t="str">
            <v>0</v>
          </cell>
          <cell r="BA12">
            <v>5460</v>
          </cell>
          <cell r="BB12">
            <v>10</v>
          </cell>
          <cell r="BC12" t="str">
            <v/>
          </cell>
          <cell r="BD12" t="str">
            <v/>
          </cell>
        </row>
        <row r="13">
          <cell r="D13" t="str">
            <v>4002942636</v>
          </cell>
          <cell r="E13" t="str">
            <v/>
          </cell>
          <cell r="F13" t="str">
            <v>LOADED</v>
          </cell>
          <cell r="G13" t="str">
            <v>Unilever Mega DC</v>
          </cell>
          <cell r="H13" t="str">
            <v>PT Mega Antaran Prima</v>
          </cell>
          <cell r="I13" t="str">
            <v>true</v>
          </cell>
          <cell r="J13" t="str">
            <v>CDE</v>
          </cell>
          <cell r="K13" t="str">
            <v>CD Engkel Box</v>
          </cell>
          <cell r="L13" t="str">
            <v/>
          </cell>
          <cell r="N13" t="str">
            <v>TDS-TRI-20210624091349206917</v>
          </cell>
          <cell r="O13" t="str">
            <v>dedicated</v>
          </cell>
          <cell r="P13" t="str">
            <v>2021-06-24, 16:13:49</v>
          </cell>
          <cell r="Q13" t="str">
            <v>2021-06-24, 16:49:36</v>
          </cell>
          <cell r="R13" t="str">
            <v>2021-06-24, 19:07:28</v>
          </cell>
          <cell r="S13" t="str">
            <v>2021-06-24, 20:00:00</v>
          </cell>
          <cell r="T13" t="str">
            <v>2021-06-24, 19:07:38</v>
          </cell>
          <cell r="U13" t="str">
            <v>2021-06-24, 19:07:44</v>
          </cell>
          <cell r="V13" t="str">
            <v>2021-06-24, 19:07:51</v>
          </cell>
          <cell r="W13" t="str">
            <v>2021-06-25, 20:00:00</v>
          </cell>
          <cell r="X13" t="str">
            <v/>
          </cell>
          <cell r="Y13" t="str">
            <v/>
          </cell>
          <cell r="Z13" t="str">
            <v>0:0:13</v>
          </cell>
          <cell r="AA13" t="str">
            <v/>
          </cell>
          <cell r="AB13" t="str">
            <v>TALANI</v>
          </cell>
          <cell r="AC13" t="str">
            <v>087829079148</v>
          </cell>
          <cell r="AD13" t="str">
            <v>B9532KRV</v>
          </cell>
          <cell r="AE13" t="str">
            <v>CD Engkel Box</v>
          </cell>
          <cell r="AF13" t="str">
            <v>Unilever West Mega DC</v>
          </cell>
          <cell r="AH13" t="str">
            <v>Jl. Irian X No.202, Cikedokan, Kec. Cikarang Bar., Bekasi, Jawa Barat 17530, Indonesia</v>
          </cell>
          <cell r="AI13" t="str">
            <v>Bekasi</v>
          </cell>
          <cell r="AK13" t="str">
            <v>LOTTEMART HYPER KUNINGAN CITY</v>
          </cell>
          <cell r="AM13" t="str">
            <v>JL. Prof. Dr. SATRIO KAV. 18-UNIT L</v>
          </cell>
          <cell r="AN13" t="str">
            <v>Kota Jakarta Selatan</v>
          </cell>
          <cell r="AP13">
            <v>39</v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Y13">
            <v>0</v>
          </cell>
          <cell r="AZ13" t="str">
            <v>0</v>
          </cell>
          <cell r="BA13">
            <v>1780</v>
          </cell>
          <cell r="BB13">
            <v>3</v>
          </cell>
          <cell r="BC13" t="str">
            <v/>
          </cell>
          <cell r="BD13" t="str">
            <v/>
          </cell>
        </row>
        <row r="14">
          <cell r="D14" t="str">
            <v>4002942636</v>
          </cell>
          <cell r="E14" t="str">
            <v/>
          </cell>
          <cell r="F14" t="str">
            <v>LOADED</v>
          </cell>
          <cell r="G14" t="str">
            <v>Unilever Mega DC</v>
          </cell>
          <cell r="H14" t="str">
            <v>PT Mega Antaran Prima</v>
          </cell>
          <cell r="I14" t="str">
            <v>true</v>
          </cell>
          <cell r="J14" t="str">
            <v>CDE</v>
          </cell>
          <cell r="K14" t="str">
            <v>CD Engkel Box</v>
          </cell>
          <cell r="L14" t="str">
            <v/>
          </cell>
          <cell r="N14" t="str">
            <v>TDS-TRI-20210624091349206917</v>
          </cell>
          <cell r="O14" t="str">
            <v>dedicated</v>
          </cell>
          <cell r="P14" t="str">
            <v>2021-06-24, 16:13:48</v>
          </cell>
          <cell r="Q14" t="str">
            <v>2021-06-24, 16:49:36</v>
          </cell>
          <cell r="R14" t="str">
            <v>2021-06-24, 19:07:28</v>
          </cell>
          <cell r="S14" t="str">
            <v>2021-06-24, 20:00:00</v>
          </cell>
          <cell r="T14" t="str">
            <v>2021-06-24, 19:07:38</v>
          </cell>
          <cell r="U14" t="str">
            <v>2021-06-24, 19:07:44</v>
          </cell>
          <cell r="V14" t="str">
            <v>2021-06-24, 19:07:51</v>
          </cell>
          <cell r="W14" t="str">
            <v>2021-06-25, 20:00:00</v>
          </cell>
          <cell r="X14" t="str">
            <v/>
          </cell>
          <cell r="Y14" t="str">
            <v/>
          </cell>
          <cell r="Z14" t="str">
            <v>0:0:13</v>
          </cell>
          <cell r="AA14" t="str">
            <v/>
          </cell>
          <cell r="AB14" t="str">
            <v>TALANI</v>
          </cell>
          <cell r="AC14" t="str">
            <v>087829079148</v>
          </cell>
          <cell r="AD14" t="str">
            <v>B9532KRV</v>
          </cell>
          <cell r="AE14" t="str">
            <v>CD Engkel Box</v>
          </cell>
          <cell r="AF14" t="str">
            <v>Unilever West Mega DC</v>
          </cell>
          <cell r="AH14" t="str">
            <v>Jl. Irian X No.202, Cikedokan, Kec. Cikarang Bar., Bekasi, Jawa Barat 17530, Indonesia</v>
          </cell>
          <cell r="AI14" t="str">
            <v>Bekasi</v>
          </cell>
          <cell r="AK14" t="str">
            <v>LOTTEMART HYPER FATMAWATI</v>
          </cell>
          <cell r="AM14" t="str">
            <v>JL. RS FATMAWATI NO.15, BLOK B7/01-</v>
          </cell>
          <cell r="AN14" t="str">
            <v>Kota Jakarta Selatan</v>
          </cell>
          <cell r="AP14">
            <v>46</v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Y14">
            <v>0</v>
          </cell>
          <cell r="AZ14" t="str">
            <v>0</v>
          </cell>
          <cell r="BA14">
            <v>130</v>
          </cell>
          <cell r="BB14">
            <v>1</v>
          </cell>
          <cell r="BC14" t="str">
            <v/>
          </cell>
          <cell r="BD14" t="str">
            <v/>
          </cell>
        </row>
        <row r="15">
          <cell r="D15" t="str">
            <v>4002942587</v>
          </cell>
          <cell r="E15" t="str">
            <v/>
          </cell>
          <cell r="F15" t="str">
            <v>BOOKED</v>
          </cell>
          <cell r="G15" t="str">
            <v>Unilever Mega DC</v>
          </cell>
          <cell r="H15" t="str">
            <v>RITASE</v>
          </cell>
          <cell r="I15" t="str">
            <v>false</v>
          </cell>
          <cell r="J15" t="str">
            <v>CDE</v>
          </cell>
          <cell r="K15" t="str">
            <v>CD Engkel Box</v>
          </cell>
          <cell r="L15" t="str">
            <v/>
          </cell>
          <cell r="N15" t="str">
            <v>TDS-TRI-20210624091347527402</v>
          </cell>
          <cell r="O15" t="str">
            <v>dedicated</v>
          </cell>
          <cell r="P15" t="str">
            <v>2021-06-24, 16:13:47</v>
          </cell>
          <cell r="Q15" t="str">
            <v/>
          </cell>
          <cell r="R15" t="str">
            <v/>
          </cell>
          <cell r="S15" t="str">
            <v>2021-06-24, 20:00:00</v>
          </cell>
          <cell r="T15" t="str">
            <v/>
          </cell>
          <cell r="U15" t="str">
            <v/>
          </cell>
          <cell r="V15" t="str">
            <v/>
          </cell>
          <cell r="W15" t="str">
            <v>2021-06-26, 20:00:00</v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>Unilever West Mega DC</v>
          </cell>
          <cell r="AH15" t="str">
            <v>Jl. Irian X No.202, Cikedokan, Kec. Cikarang Bar., Bekasi, Jawa Barat 17530, Indonesia</v>
          </cell>
          <cell r="AI15" t="str">
            <v>Bekasi</v>
          </cell>
          <cell r="AK15" t="str">
            <v>ALFAMART DC PLUMBON CIREBON</v>
          </cell>
          <cell r="AM15" t="str">
            <v>Jl. Pangeran Antasari, Cirebon, Jawa Barat 45155, Indonesia</v>
          </cell>
          <cell r="AN15" t="str">
            <v>Cirebon</v>
          </cell>
          <cell r="AP15">
            <v>177</v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Y15">
            <v>0</v>
          </cell>
          <cell r="AZ15" t="str">
            <v>0</v>
          </cell>
          <cell r="BA15">
            <v>480</v>
          </cell>
          <cell r="BB15">
            <v>1.06</v>
          </cell>
          <cell r="BC15" t="str">
            <v/>
          </cell>
          <cell r="BD15" t="str">
            <v/>
          </cell>
        </row>
        <row r="16">
          <cell r="D16" t="str">
            <v>4002942587</v>
          </cell>
          <cell r="E16" t="str">
            <v/>
          </cell>
          <cell r="F16" t="str">
            <v>BOOKED</v>
          </cell>
          <cell r="G16" t="str">
            <v>Unilever Mega DC</v>
          </cell>
          <cell r="H16" t="str">
            <v>RITASE</v>
          </cell>
          <cell r="I16" t="str">
            <v>false</v>
          </cell>
          <cell r="J16" t="str">
            <v>CDE</v>
          </cell>
          <cell r="K16" t="str">
            <v>CD Engkel Box</v>
          </cell>
          <cell r="L16" t="str">
            <v/>
          </cell>
          <cell r="N16" t="str">
            <v>TDS-TRI-20210624091347527402</v>
          </cell>
          <cell r="O16" t="str">
            <v>dedicated</v>
          </cell>
          <cell r="P16" t="str">
            <v>2021-06-24, 16:13:47</v>
          </cell>
          <cell r="Q16" t="str">
            <v/>
          </cell>
          <cell r="R16" t="str">
            <v/>
          </cell>
          <cell r="S16" t="str">
            <v>2021-06-24, 20:00:00</v>
          </cell>
          <cell r="T16" t="str">
            <v/>
          </cell>
          <cell r="U16" t="str">
            <v/>
          </cell>
          <cell r="V16" t="str">
            <v/>
          </cell>
          <cell r="W16" t="str">
            <v>2021-06-26, 20:00:00</v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>Unilever West Mega DC</v>
          </cell>
          <cell r="AH16" t="str">
            <v>Jl. Irian X No.202, Cikedokan, Kec. Cikarang Bar., Bekasi, Jawa Barat 17530, Indonesia</v>
          </cell>
          <cell r="AI16" t="str">
            <v>Bekasi</v>
          </cell>
          <cell r="AK16" t="str">
            <v>LOTTE SHOPPING INDONESIA CIREBON</v>
          </cell>
          <cell r="AM16" t="str">
            <v>JL. BRIGJEN DHARSONO ( BY PASS )</v>
          </cell>
          <cell r="AN16" t="str">
            <v>Cirebon</v>
          </cell>
          <cell r="AO16" t="str">
            <v>15169525</v>
          </cell>
          <cell r="AP16">
            <v>181</v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Y16">
            <v>0</v>
          </cell>
          <cell r="AZ16" t="str">
            <v>0</v>
          </cell>
          <cell r="BA16">
            <v>2280</v>
          </cell>
          <cell r="BB16">
            <v>4.57</v>
          </cell>
          <cell r="BC16" t="str">
            <v/>
          </cell>
          <cell r="BD16" t="str">
            <v/>
          </cell>
        </row>
        <row r="17">
          <cell r="D17" t="str">
            <v>4002942482</v>
          </cell>
          <cell r="E17" t="str">
            <v/>
          </cell>
          <cell r="F17" t="str">
            <v>CONFIRMED</v>
          </cell>
          <cell r="G17" t="str">
            <v>Unilever Mega DC</v>
          </cell>
          <cell r="H17" t="str">
            <v>PT Mega Antaran Prima</v>
          </cell>
          <cell r="I17" t="str">
            <v>true</v>
          </cell>
          <cell r="J17" t="str">
            <v>CDE</v>
          </cell>
          <cell r="K17" t="str">
            <v>CD Engkel Box</v>
          </cell>
          <cell r="L17" t="str">
            <v/>
          </cell>
          <cell r="N17" t="str">
            <v>TDS-TRI-20210624091345992790</v>
          </cell>
          <cell r="O17" t="str">
            <v>dedicated</v>
          </cell>
          <cell r="P17" t="str">
            <v>2021-06-24, 16:13:46</v>
          </cell>
          <cell r="Q17" t="str">
            <v>2021-06-24, 16:53:19</v>
          </cell>
          <cell r="R17" t="str">
            <v/>
          </cell>
          <cell r="S17" t="str">
            <v>2021-06-24, 20:00:00</v>
          </cell>
          <cell r="T17" t="str">
            <v/>
          </cell>
          <cell r="U17" t="str">
            <v/>
          </cell>
          <cell r="V17" t="str">
            <v/>
          </cell>
          <cell r="W17" t="str">
            <v>2021-06-25, 20:00:00</v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>JAELANI</v>
          </cell>
          <cell r="AC17" t="str">
            <v>081293004531</v>
          </cell>
          <cell r="AD17" t="str">
            <v>B9166KXU</v>
          </cell>
          <cell r="AE17" t="str">
            <v>CD Engkel Box</v>
          </cell>
          <cell r="AF17" t="str">
            <v>Unilever West Mega DC</v>
          </cell>
          <cell r="AH17" t="str">
            <v>Jl. Irian X No.202, Cikedokan, Kec. Cikarang Bar., Bekasi, Jawa Barat 17530, Indonesia</v>
          </cell>
          <cell r="AI17" t="str">
            <v>Bekasi</v>
          </cell>
          <cell r="AK17" t="str">
            <v>RAMAYANA CENGKARENG(R40)</v>
          </cell>
          <cell r="AM17" t="str">
            <v>PASAR CENGKARENG</v>
          </cell>
          <cell r="AN17" t="str">
            <v>Kota Jakarta Barat</v>
          </cell>
          <cell r="AP17">
            <v>57</v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Y17">
            <v>0</v>
          </cell>
          <cell r="AZ17" t="str">
            <v>0</v>
          </cell>
          <cell r="BA17">
            <v>100</v>
          </cell>
          <cell r="BB17">
            <v>1</v>
          </cell>
          <cell r="BC17" t="str">
            <v/>
          </cell>
          <cell r="BD17" t="str">
            <v/>
          </cell>
        </row>
        <row r="18">
          <cell r="D18" t="str">
            <v>4002942482</v>
          </cell>
          <cell r="E18" t="str">
            <v/>
          </cell>
          <cell r="F18" t="str">
            <v>CONFIRMED</v>
          </cell>
          <cell r="G18" t="str">
            <v>Unilever Mega DC</v>
          </cell>
          <cell r="H18" t="str">
            <v>PT Mega Antaran Prima</v>
          </cell>
          <cell r="I18" t="str">
            <v>true</v>
          </cell>
          <cell r="J18" t="str">
            <v>CDE</v>
          </cell>
          <cell r="K18" t="str">
            <v>CD Engkel Box</v>
          </cell>
          <cell r="L18" t="str">
            <v/>
          </cell>
          <cell r="N18" t="str">
            <v>TDS-TRI-20210624091345992790</v>
          </cell>
          <cell r="O18" t="str">
            <v>dedicated</v>
          </cell>
          <cell r="P18" t="str">
            <v>2021-06-24, 16:13:45</v>
          </cell>
          <cell r="Q18" t="str">
            <v>2021-06-24, 16:53:19</v>
          </cell>
          <cell r="R18" t="str">
            <v/>
          </cell>
          <cell r="S18" t="str">
            <v>2021-06-24, 20:00:00</v>
          </cell>
          <cell r="T18" t="str">
            <v/>
          </cell>
          <cell r="U18" t="str">
            <v/>
          </cell>
          <cell r="V18" t="str">
            <v/>
          </cell>
          <cell r="W18" t="str">
            <v>2021-06-25, 20:00:00</v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>JAELANI</v>
          </cell>
          <cell r="AC18" t="str">
            <v>081293004531</v>
          </cell>
          <cell r="AD18" t="str">
            <v>B9166KXU</v>
          </cell>
          <cell r="AE18" t="str">
            <v>CD Engkel Box</v>
          </cell>
          <cell r="AF18" t="str">
            <v>Unilever West Mega DC</v>
          </cell>
          <cell r="AH18" t="str">
            <v>Jl. Irian X No.202, Cikedokan, Kec. Cikarang Bar., Bekasi, Jawa Barat 17530, Indonesia</v>
          </cell>
          <cell r="AI18" t="str">
            <v>Bekasi</v>
          </cell>
          <cell r="AK18" t="str">
            <v>SOCIOLLA</v>
          </cell>
          <cell r="AM18" t="str">
            <v>Rukan Taman Aries Niaga Blok E01-U1, Jl. Taman Aries, RT.12/RW.8, Meruya Utara, Kec. Kb. Jeruk, Kota Jakarta Barat, Daerah Khusus Ibukota Jakarta 11620, Indonesia</v>
          </cell>
          <cell r="AN18" t="str">
            <v>Kota Jakarta Barat</v>
          </cell>
          <cell r="AO18" t="str">
            <v>15267739</v>
          </cell>
          <cell r="AP18">
            <v>50</v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Y18">
            <v>0</v>
          </cell>
          <cell r="AZ18" t="str">
            <v>0</v>
          </cell>
          <cell r="BA18">
            <v>720</v>
          </cell>
          <cell r="BB18">
            <v>2.19</v>
          </cell>
          <cell r="BC18" t="str">
            <v/>
          </cell>
          <cell r="BD18" t="str">
            <v/>
          </cell>
        </row>
        <row r="19">
          <cell r="D19" t="str">
            <v>4002942406</v>
          </cell>
          <cell r="E19" t="str">
            <v/>
          </cell>
          <cell r="F19" t="str">
            <v>CONFIRMED</v>
          </cell>
          <cell r="G19" t="str">
            <v>Unilever Mega DC</v>
          </cell>
          <cell r="H19" t="str">
            <v>PT Kabut Halim Mandiri</v>
          </cell>
          <cell r="I19" t="str">
            <v>true</v>
          </cell>
          <cell r="J19" t="str">
            <v>CDE</v>
          </cell>
          <cell r="K19" t="str">
            <v>CD Engkel Box</v>
          </cell>
          <cell r="L19" t="str">
            <v/>
          </cell>
          <cell r="N19" t="str">
            <v>TDS-TRI-20210624091344777971</v>
          </cell>
          <cell r="O19" t="str">
            <v>dedicated</v>
          </cell>
          <cell r="P19" t="str">
            <v>2021-06-24, 16:13:44</v>
          </cell>
          <cell r="Q19" t="str">
            <v>2021-06-24, 16:55:00</v>
          </cell>
          <cell r="R19" t="str">
            <v/>
          </cell>
          <cell r="S19" t="str">
            <v>2021-06-24, 20:00:00</v>
          </cell>
          <cell r="T19" t="str">
            <v/>
          </cell>
          <cell r="U19" t="str">
            <v/>
          </cell>
          <cell r="V19" t="str">
            <v/>
          </cell>
          <cell r="W19" t="str">
            <v>2021-06-25, 20:00:00</v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>Rudy setiawan</v>
          </cell>
          <cell r="AC19" t="str">
            <v>081386917473</v>
          </cell>
          <cell r="AD19" t="str">
            <v>B9242BRV</v>
          </cell>
          <cell r="AE19" t="str">
            <v>CD Engkel Box</v>
          </cell>
          <cell r="AF19" t="str">
            <v>Unilever West Mega DC</v>
          </cell>
          <cell r="AH19" t="str">
            <v>Jl. Irian X No.202, Cikedokan, Kec. Cikarang Bar., Bekasi, Jawa Barat 17530, Indonesia</v>
          </cell>
          <cell r="AI19" t="str">
            <v>Bekasi</v>
          </cell>
          <cell r="AK19" t="str">
            <v>YOGYA DC KAYU MANIS BOGOR</v>
          </cell>
          <cell r="AM19" t="str">
            <v>JL KH SHOLEH ISKANDAR POOL BINAMARG</v>
          </cell>
          <cell r="AN19" t="str">
            <v>Kota Bogor</v>
          </cell>
          <cell r="AP19">
            <v>76</v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Y19">
            <v>0</v>
          </cell>
          <cell r="AZ19" t="str">
            <v>0</v>
          </cell>
          <cell r="BA19">
            <v>100</v>
          </cell>
          <cell r="BB19">
            <v>1</v>
          </cell>
          <cell r="BC19" t="str">
            <v/>
          </cell>
          <cell r="BD19" t="str">
            <v/>
          </cell>
        </row>
        <row r="20">
          <cell r="D20" t="str">
            <v>4002942406</v>
          </cell>
          <cell r="E20" t="str">
            <v/>
          </cell>
          <cell r="F20" t="str">
            <v>CONFIRMED</v>
          </cell>
          <cell r="G20" t="str">
            <v>Unilever Mega DC</v>
          </cell>
          <cell r="H20" t="str">
            <v>PT Kabut Halim Mandiri</v>
          </cell>
          <cell r="I20" t="str">
            <v>true</v>
          </cell>
          <cell r="J20" t="str">
            <v>CDE</v>
          </cell>
          <cell r="K20" t="str">
            <v>CD Engkel Box</v>
          </cell>
          <cell r="L20" t="str">
            <v/>
          </cell>
          <cell r="N20" t="str">
            <v>TDS-TRI-20210624091344777971</v>
          </cell>
          <cell r="O20" t="str">
            <v>dedicated</v>
          </cell>
          <cell r="P20" t="str">
            <v>2021-06-24, 16:13:43</v>
          </cell>
          <cell r="Q20" t="str">
            <v>2021-06-24, 16:55:00</v>
          </cell>
          <cell r="R20" t="str">
            <v/>
          </cell>
          <cell r="S20" t="str">
            <v>2021-06-24, 20:00:00</v>
          </cell>
          <cell r="T20" t="str">
            <v/>
          </cell>
          <cell r="U20" t="str">
            <v/>
          </cell>
          <cell r="V20" t="str">
            <v/>
          </cell>
          <cell r="W20" t="str">
            <v>2021-06-25, 20:00:00</v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>Rudy setiawan</v>
          </cell>
          <cell r="AC20" t="str">
            <v>081386917473</v>
          </cell>
          <cell r="AD20" t="str">
            <v>B9242BRV</v>
          </cell>
          <cell r="AE20" t="str">
            <v>CD Engkel Box</v>
          </cell>
          <cell r="AF20" t="str">
            <v>Unilever West Mega DC</v>
          </cell>
          <cell r="AH20" t="str">
            <v>Jl. Irian X No.202, Cikedokan, Kec. Cikarang Bar., Bekasi, Jawa Barat 17530, Indonesia</v>
          </cell>
          <cell r="AI20" t="str">
            <v>Bekasi</v>
          </cell>
          <cell r="AK20" t="str">
            <v>RAMAYANA BOGOR (S 114)</v>
          </cell>
          <cell r="AM20" t="str">
            <v>JL. BOGOR BARU</v>
          </cell>
          <cell r="AN20" t="str">
            <v>Kota Bogor</v>
          </cell>
          <cell r="AP20">
            <v>72</v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Y20">
            <v>0</v>
          </cell>
          <cell r="AZ20" t="str">
            <v>0</v>
          </cell>
          <cell r="BA20">
            <v>890</v>
          </cell>
          <cell r="BB20">
            <v>4</v>
          </cell>
          <cell r="BC20" t="str">
            <v/>
          </cell>
          <cell r="BD20" t="str">
            <v/>
          </cell>
        </row>
        <row r="21">
          <cell r="D21" t="str">
            <v>4002942640</v>
          </cell>
          <cell r="E21" t="str">
            <v/>
          </cell>
          <cell r="F21" t="str">
            <v>CONFIRMED</v>
          </cell>
          <cell r="G21" t="str">
            <v>Unilever Mega DC</v>
          </cell>
          <cell r="H21" t="str">
            <v>Medikar Sarana Utama</v>
          </cell>
          <cell r="I21" t="str">
            <v>true</v>
          </cell>
          <cell r="J21" t="str">
            <v>CDE</v>
          </cell>
          <cell r="K21" t="str">
            <v>CD Engkel Box</v>
          </cell>
          <cell r="L21" t="str">
            <v/>
          </cell>
          <cell r="N21" t="str">
            <v>TDS-TRI-20210624091342478833</v>
          </cell>
          <cell r="O21" t="str">
            <v>dedicated</v>
          </cell>
          <cell r="P21" t="str">
            <v>2021-06-24, 16:13:42</v>
          </cell>
          <cell r="Q21" t="str">
            <v>2021-06-24, 16:36:52</v>
          </cell>
          <cell r="R21" t="str">
            <v/>
          </cell>
          <cell r="S21" t="str">
            <v>2021-06-24, 20:00:00</v>
          </cell>
          <cell r="T21" t="str">
            <v/>
          </cell>
          <cell r="U21" t="str">
            <v/>
          </cell>
          <cell r="V21" t="str">
            <v/>
          </cell>
          <cell r="W21" t="str">
            <v>2021-06-25, 20:00:00</v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>SADI</v>
          </cell>
          <cell r="AC21" t="str">
            <v>085703144177</v>
          </cell>
          <cell r="AD21" t="str">
            <v>B9526TCJ</v>
          </cell>
          <cell r="AE21" t="str">
            <v>CD Engkel Box</v>
          </cell>
          <cell r="AF21" t="str">
            <v>Unilever West Mega DC</v>
          </cell>
          <cell r="AH21" t="str">
            <v>Jl. Irian X No.202, Cikedokan, Kec. Cikarang Bar., Bekasi, Jawa Barat 17530, Indonesia</v>
          </cell>
          <cell r="AI21" t="str">
            <v>Bekasi</v>
          </cell>
          <cell r="AK21" t="str">
            <v>DIAMOND ARTHA GADING</v>
          </cell>
          <cell r="AM21" t="str">
            <v>MALL ARTHA GADING KELAPA GADING</v>
          </cell>
          <cell r="AN21" t="str">
            <v>Kota Jakarta Utara</v>
          </cell>
          <cell r="AP21">
            <v>44</v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Y21">
            <v>0</v>
          </cell>
          <cell r="AZ21" t="str">
            <v>0</v>
          </cell>
          <cell r="BA21">
            <v>2450</v>
          </cell>
          <cell r="BB21">
            <v>6.07</v>
          </cell>
          <cell r="BC21" t="str">
            <v/>
          </cell>
          <cell r="BD21" t="str">
            <v/>
          </cell>
        </row>
        <row r="22">
          <cell r="D22" t="str">
            <v>4002942637</v>
          </cell>
          <cell r="E22" t="str">
            <v/>
          </cell>
          <cell r="F22" t="str">
            <v>CONFIRMED</v>
          </cell>
          <cell r="G22" t="str">
            <v>Unilever Mega DC</v>
          </cell>
          <cell r="H22" t="str">
            <v>Medikar Sarana Utama</v>
          </cell>
          <cell r="I22" t="str">
            <v>true</v>
          </cell>
          <cell r="J22" t="str">
            <v>CDE</v>
          </cell>
          <cell r="K22" t="str">
            <v>CD Engkel Box</v>
          </cell>
          <cell r="L22" t="str">
            <v/>
          </cell>
          <cell r="N22" t="str">
            <v>TDS-TRI-20210624091340920862</v>
          </cell>
          <cell r="O22" t="str">
            <v>dedicated</v>
          </cell>
          <cell r="P22" t="str">
            <v>2021-06-24, 16:13:41</v>
          </cell>
          <cell r="Q22" t="str">
            <v>2021-06-24, 16:47:24</v>
          </cell>
          <cell r="R22" t="str">
            <v/>
          </cell>
          <cell r="S22" t="str">
            <v>2021-06-24, 20:00:00</v>
          </cell>
          <cell r="T22" t="str">
            <v/>
          </cell>
          <cell r="U22" t="str">
            <v/>
          </cell>
          <cell r="V22" t="str">
            <v/>
          </cell>
          <cell r="W22" t="str">
            <v>2021-06-25, 20:00:00</v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>jepri</v>
          </cell>
          <cell r="AC22" t="str">
            <v>081281197087</v>
          </cell>
          <cell r="AD22" t="str">
            <v>B9899UXR</v>
          </cell>
          <cell r="AE22" t="str">
            <v>CD Engkel Box</v>
          </cell>
          <cell r="AF22" t="str">
            <v>Unilever West Mega DC</v>
          </cell>
          <cell r="AH22" t="str">
            <v>Jl. Irian X No.202, Cikedokan, Kec. Cikarang Bar., Bekasi, Jawa Barat 17530, Indonesia</v>
          </cell>
          <cell r="AI22" t="str">
            <v>Bekasi</v>
          </cell>
          <cell r="AK22" t="str">
            <v>ALFA MIDI BRANCH BITUNG</v>
          </cell>
          <cell r="AM22" t="str">
            <v>Jl Raya Serang Km 19,5 Rt 15 Rw 06 Cibadak Bojong Cikupa, Sukanagara, Kec. Cikupa, Tangerang kabupaten, Banten 15710, Indonesia</v>
          </cell>
          <cell r="AN22" t="str">
            <v>Tangerang kabupaten</v>
          </cell>
          <cell r="AP22">
            <v>82</v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Y22">
            <v>0</v>
          </cell>
          <cell r="AZ22" t="str">
            <v>0</v>
          </cell>
          <cell r="BA22">
            <v>2380</v>
          </cell>
          <cell r="BB22">
            <v>4.9800000000000004</v>
          </cell>
          <cell r="BC22" t="str">
            <v/>
          </cell>
          <cell r="BD22" t="str">
            <v/>
          </cell>
        </row>
        <row r="23">
          <cell r="D23" t="str">
            <v>4002942638</v>
          </cell>
          <cell r="E23" t="str">
            <v/>
          </cell>
          <cell r="F23" t="str">
            <v>CONFIRMED</v>
          </cell>
          <cell r="G23" t="str">
            <v>Unilever Mega DC</v>
          </cell>
          <cell r="H23" t="str">
            <v>PT Kabut Halim Mandiri</v>
          </cell>
          <cell r="I23" t="str">
            <v>true</v>
          </cell>
          <cell r="J23" t="str">
            <v>CDE</v>
          </cell>
          <cell r="K23" t="str">
            <v>CD Engkel Box</v>
          </cell>
          <cell r="L23" t="str">
            <v/>
          </cell>
          <cell r="N23" t="str">
            <v>TDS-TRI-20210624091341759769</v>
          </cell>
          <cell r="O23" t="str">
            <v>dedicated</v>
          </cell>
          <cell r="P23" t="str">
            <v>2021-06-24, 16:13:41</v>
          </cell>
          <cell r="Q23" t="str">
            <v>2021-06-24, 16:43:33</v>
          </cell>
          <cell r="R23" t="str">
            <v/>
          </cell>
          <cell r="S23" t="str">
            <v>2021-06-24, 20:00:00</v>
          </cell>
          <cell r="T23" t="str">
            <v/>
          </cell>
          <cell r="U23" t="str">
            <v/>
          </cell>
          <cell r="V23" t="str">
            <v/>
          </cell>
          <cell r="W23" t="str">
            <v>2021-06-25, 20:00:00</v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>makhdum</v>
          </cell>
          <cell r="AC23" t="str">
            <v>082114587713</v>
          </cell>
          <cell r="AD23" t="str">
            <v>F9287FG</v>
          </cell>
          <cell r="AE23" t="str">
            <v>CD Engkel Box</v>
          </cell>
          <cell r="AF23" t="str">
            <v>Unilever West Mega DC</v>
          </cell>
          <cell r="AH23" t="str">
            <v>Jl. Irian X No.202, Cikedokan, Kec. Cikarang Bar., Bekasi, Jawa Barat 17530, Indonesia</v>
          </cell>
          <cell r="AI23" t="str">
            <v>Bekasi</v>
          </cell>
          <cell r="AK23" t="str">
            <v>320 PBF PT. HERO SUPERMARKET, TBK</v>
          </cell>
          <cell r="AM23" t="str">
            <v>Jalan Arteri Tol Cibitung No.1, Sukadanau, Cibitung, Gandasari, Kec. Cikarang Bar., Bekasi, Jawa Barat 17530, Indonesia</v>
          </cell>
          <cell r="AN23" t="str">
            <v>cikarang</v>
          </cell>
          <cell r="AP23">
            <v>11</v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Y23">
            <v>0</v>
          </cell>
          <cell r="AZ23" t="str">
            <v>0</v>
          </cell>
          <cell r="BA23">
            <v>1660</v>
          </cell>
          <cell r="BB23">
            <v>4.32</v>
          </cell>
          <cell r="BC23" t="str">
            <v/>
          </cell>
          <cell r="BD23" t="str">
            <v/>
          </cell>
        </row>
        <row r="24">
          <cell r="D24" t="str">
            <v>4002942634</v>
          </cell>
          <cell r="E24" t="str">
            <v/>
          </cell>
          <cell r="F24" t="str">
            <v>BOOKED</v>
          </cell>
          <cell r="G24" t="str">
            <v>Unilever Mega DC</v>
          </cell>
          <cell r="H24" t="str">
            <v>RITASE</v>
          </cell>
          <cell r="I24" t="str">
            <v>false</v>
          </cell>
          <cell r="J24" t="str">
            <v>CDE</v>
          </cell>
          <cell r="K24" t="str">
            <v>CD Engkel Box</v>
          </cell>
          <cell r="L24" t="str">
            <v/>
          </cell>
          <cell r="N24" t="str">
            <v>TDS-TRI-20210624091340134871</v>
          </cell>
          <cell r="O24" t="str">
            <v>dedicated</v>
          </cell>
          <cell r="P24" t="str">
            <v>2021-06-24, 16:13:40</v>
          </cell>
          <cell r="Q24" t="str">
            <v/>
          </cell>
          <cell r="R24" t="str">
            <v/>
          </cell>
          <cell r="S24" t="str">
            <v>2021-06-24, 20:00:00</v>
          </cell>
          <cell r="T24" t="str">
            <v/>
          </cell>
          <cell r="U24" t="str">
            <v/>
          </cell>
          <cell r="V24" t="str">
            <v/>
          </cell>
          <cell r="W24" t="str">
            <v>2021-06-26, 20:00:00</v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>Unilever West Mega DC</v>
          </cell>
          <cell r="AH24" t="str">
            <v>Jl. Irian X No.202, Cikedokan, Kec. Cikarang Bar., Bekasi, Jawa Barat 17530, Indonesia</v>
          </cell>
          <cell r="AI24" t="str">
            <v>Bekasi</v>
          </cell>
          <cell r="AK24" t="str">
            <v>BORMA CIBADUYUT</v>
          </cell>
          <cell r="AM24" t="str">
            <v>JL. TERUSAN CIBADUYUT NO. 9</v>
          </cell>
          <cell r="AN24" t="str">
            <v>Bandung</v>
          </cell>
          <cell r="AP24">
            <v>118</v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Y24">
            <v>0</v>
          </cell>
          <cell r="AZ24" t="str">
            <v>0</v>
          </cell>
          <cell r="BA24">
            <v>1260</v>
          </cell>
          <cell r="BB24">
            <v>3</v>
          </cell>
          <cell r="BC24" t="str">
            <v/>
          </cell>
          <cell r="BD24" t="str">
            <v/>
          </cell>
        </row>
        <row r="25">
          <cell r="D25" t="str">
            <v>4002942632</v>
          </cell>
          <cell r="E25" t="str">
            <v/>
          </cell>
          <cell r="F25" t="str">
            <v>BOOKED</v>
          </cell>
          <cell r="G25" t="str">
            <v>Unilever Mega DC</v>
          </cell>
          <cell r="H25" t="str">
            <v>RITASE</v>
          </cell>
          <cell r="I25" t="str">
            <v>false</v>
          </cell>
          <cell r="J25" t="str">
            <v>CDE</v>
          </cell>
          <cell r="K25" t="str">
            <v>CD Engkel Box</v>
          </cell>
          <cell r="L25" t="str">
            <v/>
          </cell>
          <cell r="N25" t="str">
            <v>TDS-TRI-20210624091339225354</v>
          </cell>
          <cell r="O25" t="str">
            <v>dedicated</v>
          </cell>
          <cell r="P25" t="str">
            <v>2021-06-24, 16:13:38</v>
          </cell>
          <cell r="Q25" t="str">
            <v/>
          </cell>
          <cell r="R25" t="str">
            <v/>
          </cell>
          <cell r="S25" t="str">
            <v>2021-06-24, 20:00:00</v>
          </cell>
          <cell r="T25" t="str">
            <v/>
          </cell>
          <cell r="U25" t="str">
            <v/>
          </cell>
          <cell r="V25" t="str">
            <v/>
          </cell>
          <cell r="W25" t="str">
            <v>2021-06-26, 20:00:00</v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>Unilever West Mega DC</v>
          </cell>
          <cell r="AH25" t="str">
            <v>Jl. Irian X No.202, Cikedokan, Kec. Cikarang Bar., Bekasi, Jawa Barat 17530, Indonesia</v>
          </cell>
          <cell r="AI25" t="str">
            <v>Bekasi</v>
          </cell>
          <cell r="AK25" t="str">
            <v>BORMA MARGACINTA</v>
          </cell>
          <cell r="AM25" t="str">
            <v>JL. CIWASTRA NO. 220</v>
          </cell>
          <cell r="AN25" t="str">
            <v>Kota Bandung</v>
          </cell>
          <cell r="AP25">
            <v>125</v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Y25">
            <v>0</v>
          </cell>
          <cell r="AZ25" t="str">
            <v>0</v>
          </cell>
          <cell r="BA25">
            <v>2090</v>
          </cell>
          <cell r="BB25">
            <v>5</v>
          </cell>
          <cell r="BC25" t="str">
            <v/>
          </cell>
          <cell r="BD25" t="str">
            <v/>
          </cell>
        </row>
        <row r="26">
          <cell r="D26" t="str">
            <v>4002942630</v>
          </cell>
          <cell r="E26" t="str">
            <v/>
          </cell>
          <cell r="F26" t="str">
            <v>BOOKED</v>
          </cell>
          <cell r="G26" t="str">
            <v>Unilever Mega DC</v>
          </cell>
          <cell r="H26" t="str">
            <v>RITASE</v>
          </cell>
          <cell r="I26" t="str">
            <v>false</v>
          </cell>
          <cell r="J26" t="str">
            <v>CDE</v>
          </cell>
          <cell r="K26" t="str">
            <v>CD Engkel Box</v>
          </cell>
          <cell r="L26" t="str">
            <v/>
          </cell>
          <cell r="N26" t="str">
            <v>TDS-TRI-20210624091336837838</v>
          </cell>
          <cell r="O26" t="str">
            <v>dedicated</v>
          </cell>
          <cell r="P26" t="str">
            <v>2021-06-24, 16:13:37</v>
          </cell>
          <cell r="Q26" t="str">
            <v/>
          </cell>
          <cell r="R26" t="str">
            <v/>
          </cell>
          <cell r="S26" t="str">
            <v>2021-06-24, 20:00:00</v>
          </cell>
          <cell r="T26" t="str">
            <v/>
          </cell>
          <cell r="U26" t="str">
            <v/>
          </cell>
          <cell r="V26" t="str">
            <v/>
          </cell>
          <cell r="W26" t="str">
            <v>2021-06-26, 20:00:00</v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>Unilever West Mega DC</v>
          </cell>
          <cell r="AH26" t="str">
            <v>Jl. Irian X No.202, Cikedokan, Kec. Cikarang Bar., Bekasi, Jawa Barat 17530, Indonesia</v>
          </cell>
          <cell r="AI26" t="str">
            <v>Bekasi</v>
          </cell>
          <cell r="AK26" t="str">
            <v>BORMA RANCABOLANG</v>
          </cell>
          <cell r="AM26" t="str">
            <v>KOMPLEK RANCABOLANG</v>
          </cell>
          <cell r="AN26" t="str">
            <v>Bandung City</v>
          </cell>
          <cell r="AP26">
            <v>130</v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Y26">
            <v>0</v>
          </cell>
          <cell r="AZ26" t="str">
            <v>0</v>
          </cell>
          <cell r="BA26">
            <v>2390</v>
          </cell>
          <cell r="BB26">
            <v>6</v>
          </cell>
          <cell r="BC26" t="str">
            <v/>
          </cell>
          <cell r="BD26" t="str">
            <v/>
          </cell>
        </row>
        <row r="27">
          <cell r="D27" t="str">
            <v>4002942631</v>
          </cell>
          <cell r="E27" t="str">
            <v/>
          </cell>
          <cell r="F27" t="str">
            <v>BOOKED</v>
          </cell>
          <cell r="G27" t="str">
            <v>Unilever Mega DC</v>
          </cell>
          <cell r="H27" t="str">
            <v>RITASE</v>
          </cell>
          <cell r="I27" t="str">
            <v>false</v>
          </cell>
          <cell r="J27" t="str">
            <v>CDE</v>
          </cell>
          <cell r="K27" t="str">
            <v>CD Engkel Box</v>
          </cell>
          <cell r="L27" t="str">
            <v/>
          </cell>
          <cell r="N27" t="str">
            <v>TDS-TRI-20210624091337864817</v>
          </cell>
          <cell r="O27" t="str">
            <v>dedicated</v>
          </cell>
          <cell r="P27" t="str">
            <v>2021-06-24, 16:13:37</v>
          </cell>
          <cell r="Q27" t="str">
            <v/>
          </cell>
          <cell r="R27" t="str">
            <v/>
          </cell>
          <cell r="S27" t="str">
            <v>2021-06-24, 20:00:00</v>
          </cell>
          <cell r="T27" t="str">
            <v/>
          </cell>
          <cell r="U27" t="str">
            <v/>
          </cell>
          <cell r="V27" t="str">
            <v/>
          </cell>
          <cell r="W27" t="str">
            <v>2021-06-26, 20:00:00</v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>Unilever West Mega DC</v>
          </cell>
          <cell r="AH27" t="str">
            <v>Jl. Irian X No.202, Cikedokan, Kec. Cikarang Bar., Bekasi, Jawa Barat 17530, Indonesia</v>
          </cell>
          <cell r="AI27" t="str">
            <v>Bekasi</v>
          </cell>
          <cell r="AK27" t="str">
            <v>BORMA RANCAEKEK</v>
          </cell>
          <cell r="AM27" t="str">
            <v>JL RAYA RANCAEKEK KM 25,5</v>
          </cell>
          <cell r="AN27" t="str">
            <v>Bandung</v>
          </cell>
          <cell r="AP27">
            <v>142</v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Y27">
            <v>0</v>
          </cell>
          <cell r="AZ27" t="str">
            <v>0</v>
          </cell>
          <cell r="BA27">
            <v>1720</v>
          </cell>
          <cell r="BB27">
            <v>4.13</v>
          </cell>
          <cell r="BC27" t="str">
            <v/>
          </cell>
          <cell r="BD27" t="str">
            <v/>
          </cell>
        </row>
        <row r="28">
          <cell r="D28" t="str">
            <v>4002942629</v>
          </cell>
          <cell r="E28" t="str">
            <v/>
          </cell>
          <cell r="F28" t="str">
            <v>BOOKED</v>
          </cell>
          <cell r="G28" t="str">
            <v>Unilever Mega DC</v>
          </cell>
          <cell r="H28" t="str">
            <v>RITASE</v>
          </cell>
          <cell r="I28" t="str">
            <v>false</v>
          </cell>
          <cell r="J28" t="str">
            <v>CDE</v>
          </cell>
          <cell r="K28" t="str">
            <v>CD Engkel Box</v>
          </cell>
          <cell r="L28" t="str">
            <v/>
          </cell>
          <cell r="N28" t="str">
            <v>TDS-TRI-20210624091335935414</v>
          </cell>
          <cell r="O28" t="str">
            <v>dedicated</v>
          </cell>
          <cell r="P28" t="str">
            <v>2021-06-24, 16:13:36</v>
          </cell>
          <cell r="Q28" t="str">
            <v/>
          </cell>
          <cell r="R28" t="str">
            <v/>
          </cell>
          <cell r="S28" t="str">
            <v>2021-06-24, 20:00:00</v>
          </cell>
          <cell r="T28" t="str">
            <v/>
          </cell>
          <cell r="U28" t="str">
            <v/>
          </cell>
          <cell r="V28" t="str">
            <v/>
          </cell>
          <cell r="W28" t="str">
            <v>2021-06-26, 20:00:00</v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>Unilever West Mega DC</v>
          </cell>
          <cell r="AH28" t="str">
            <v>Jl. Irian X No.202, Cikedokan, Kec. Cikarang Bar., Bekasi, Jawa Barat 17530, Indonesia</v>
          </cell>
          <cell r="AI28" t="str">
            <v>Bekasi</v>
          </cell>
          <cell r="AK28" t="str">
            <v>BORMA CARINGIN</v>
          </cell>
          <cell r="AM28" t="str">
            <v>JL. RAYA CARINGIN NO. 175</v>
          </cell>
          <cell r="AN28" t="str">
            <v>Kabupaten Bandung Barat</v>
          </cell>
          <cell r="AP28">
            <v>103</v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Y28">
            <v>0</v>
          </cell>
          <cell r="AZ28" t="str">
            <v>0</v>
          </cell>
          <cell r="BA28">
            <v>1610</v>
          </cell>
          <cell r="BB28">
            <v>3.84</v>
          </cell>
          <cell r="BC28" t="str">
            <v/>
          </cell>
          <cell r="BD28" t="str">
            <v/>
          </cell>
        </row>
        <row r="29">
          <cell r="D29" t="str">
            <v>4002942600</v>
          </cell>
          <cell r="E29" t="str">
            <v/>
          </cell>
          <cell r="F29" t="str">
            <v>BOOKED</v>
          </cell>
          <cell r="G29" t="str">
            <v>Unilever Mega DC</v>
          </cell>
          <cell r="H29" t="str">
            <v>RITASE</v>
          </cell>
          <cell r="I29" t="str">
            <v>false</v>
          </cell>
          <cell r="J29" t="str">
            <v>CDE</v>
          </cell>
          <cell r="K29" t="str">
            <v>CD Engkel Box</v>
          </cell>
          <cell r="L29" t="str">
            <v/>
          </cell>
          <cell r="N29" t="str">
            <v>TDS-TRI-20210624091334905273</v>
          </cell>
          <cell r="O29" t="str">
            <v>dedicated</v>
          </cell>
          <cell r="P29" t="str">
            <v>2021-06-24, 16:13:34</v>
          </cell>
          <cell r="Q29" t="str">
            <v/>
          </cell>
          <cell r="R29" t="str">
            <v/>
          </cell>
          <cell r="S29" t="str">
            <v>2021-06-24, 20:00:00</v>
          </cell>
          <cell r="T29" t="str">
            <v/>
          </cell>
          <cell r="U29" t="str">
            <v/>
          </cell>
          <cell r="V29" t="str">
            <v/>
          </cell>
          <cell r="W29" t="str">
            <v>2021-06-26, 20:00:00</v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>Unilever West Mega DC</v>
          </cell>
          <cell r="AH29" t="str">
            <v>Jl. Irian X No.202, Cikedokan, Kec. Cikarang Bar., Bekasi, Jawa Barat 17530, Indonesia</v>
          </cell>
          <cell r="AI29" t="str">
            <v>Bekasi</v>
          </cell>
          <cell r="AK29" t="str">
            <v>SAT DC CIANJUR</v>
          </cell>
          <cell r="AM29" t="str">
            <v>JL RAYA SUKABUMI RT 001 RW 001 KP</v>
          </cell>
          <cell r="AN29" t="str">
            <v>Cianjur</v>
          </cell>
          <cell r="AP29">
            <v>46</v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Y29">
            <v>0</v>
          </cell>
          <cell r="AZ29" t="str">
            <v>0</v>
          </cell>
          <cell r="BA29">
            <v>2460</v>
          </cell>
          <cell r="BB29">
            <v>5.55</v>
          </cell>
          <cell r="BC29" t="str">
            <v/>
          </cell>
          <cell r="BD29" t="str">
            <v/>
          </cell>
        </row>
        <row r="30">
          <cell r="D30" t="str">
            <v>4002942584</v>
          </cell>
          <cell r="E30" t="str">
            <v/>
          </cell>
          <cell r="F30" t="str">
            <v>ACCEPTED</v>
          </cell>
          <cell r="G30" t="str">
            <v>Unilever Mega DC</v>
          </cell>
          <cell r="H30" t="str">
            <v>PT PRIMA SARANA EKSPRES</v>
          </cell>
          <cell r="I30" t="str">
            <v>true</v>
          </cell>
          <cell r="J30" t="str">
            <v>CDE</v>
          </cell>
          <cell r="K30" t="str">
            <v>CD Engkel Box</v>
          </cell>
          <cell r="L30" t="str">
            <v/>
          </cell>
          <cell r="N30" t="str">
            <v>TDS-TRI-20210624091333485688</v>
          </cell>
          <cell r="O30" t="str">
            <v>dedicated</v>
          </cell>
          <cell r="P30" t="str">
            <v>2021-06-24, 16:13:33</v>
          </cell>
          <cell r="Q30" t="str">
            <v>2021-06-24, 16:51:27</v>
          </cell>
          <cell r="R30" t="str">
            <v>2021-06-24, 19:30:55</v>
          </cell>
          <cell r="S30" t="str">
            <v>2021-06-24, 20:00:00</v>
          </cell>
          <cell r="T30" t="str">
            <v/>
          </cell>
          <cell r="U30" t="str">
            <v/>
          </cell>
          <cell r="V30" t="str">
            <v/>
          </cell>
          <cell r="W30" t="str">
            <v>2021-06-26, 20:00:00</v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>Sahuri</v>
          </cell>
          <cell r="AC30" t="str">
            <v>085719440929</v>
          </cell>
          <cell r="AD30" t="str">
            <v>B9271TCD</v>
          </cell>
          <cell r="AE30" t="str">
            <v>CD Engkel Box</v>
          </cell>
          <cell r="AF30" t="str">
            <v>Unilever West Mega DC</v>
          </cell>
          <cell r="AH30" t="str">
            <v>Jl. Irian X No.202, Cikedokan, Kec. Cikarang Bar., Bekasi, Jawa Barat 17530, Indonesia</v>
          </cell>
          <cell r="AI30" t="str">
            <v>Bekasi</v>
          </cell>
          <cell r="AK30" t="str">
            <v>INDOGROSIR BOGOR BGR</v>
          </cell>
          <cell r="AM30" t="str">
            <v>JL RAYA BOGOR JAKARTA KM 46 7</v>
          </cell>
          <cell r="AN30" t="str">
            <v>Bogor</v>
          </cell>
          <cell r="AP30">
            <v>63</v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Y30">
            <v>0</v>
          </cell>
          <cell r="AZ30" t="str">
            <v>0</v>
          </cell>
          <cell r="BA30">
            <v>1890</v>
          </cell>
          <cell r="BB30">
            <v>3</v>
          </cell>
          <cell r="BC30" t="str">
            <v/>
          </cell>
          <cell r="BD30" t="str">
            <v/>
          </cell>
        </row>
        <row r="31">
          <cell r="D31" t="str">
            <v>4002942487</v>
          </cell>
          <cell r="E31" t="str">
            <v/>
          </cell>
          <cell r="F31" t="str">
            <v>CONFIRMED</v>
          </cell>
          <cell r="G31" t="str">
            <v>Unilever Mega DC</v>
          </cell>
          <cell r="H31" t="str">
            <v>PT Kabut Halim Mandiri</v>
          </cell>
          <cell r="I31" t="str">
            <v>true</v>
          </cell>
          <cell r="J31" t="str">
            <v>CDE</v>
          </cell>
          <cell r="K31" t="str">
            <v>CD Engkel Box</v>
          </cell>
          <cell r="L31" t="str">
            <v/>
          </cell>
          <cell r="N31" t="str">
            <v>TDS-TRI-20210624062526629941</v>
          </cell>
          <cell r="O31" t="str">
            <v>dedicated</v>
          </cell>
          <cell r="P31" t="str">
            <v>2021-06-24, 13:25:26</v>
          </cell>
          <cell r="Q31" t="str">
            <v>2021-06-24, 13:57:18</v>
          </cell>
          <cell r="R31" t="str">
            <v/>
          </cell>
          <cell r="S31" t="str">
            <v>2021-06-24, 16:00:00</v>
          </cell>
          <cell r="T31" t="str">
            <v/>
          </cell>
          <cell r="U31" t="str">
            <v/>
          </cell>
          <cell r="V31" t="str">
            <v/>
          </cell>
          <cell r="W31" t="str">
            <v>2021-06-25, 16:00:00</v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>ansel B 9660 UCE</v>
          </cell>
          <cell r="AC31" t="str">
            <v>089501664560</v>
          </cell>
          <cell r="AD31" t="str">
            <v>B9027EXR</v>
          </cell>
          <cell r="AE31" t="str">
            <v>CD Engkel Box</v>
          </cell>
          <cell r="AF31" t="str">
            <v>Unilever West Mega DC</v>
          </cell>
          <cell r="AH31" t="str">
            <v>Jl. Irian X No.202, Cikedokan, Kec. Cikarang Bar., Bekasi, Jawa Barat 17530, Indonesia</v>
          </cell>
          <cell r="AI31" t="str">
            <v>Bekasi</v>
          </cell>
          <cell r="AK31" t="str">
            <v>LOTTEMART HYPER BINTARO JAYA</v>
          </cell>
          <cell r="AM31" t="str">
            <v>JL. MH THAMRIN CBD AREA KAV. CBD BI</v>
          </cell>
          <cell r="AN31" t="str">
            <v>Kota Tangerang Selatan</v>
          </cell>
          <cell r="AP31">
            <v>44</v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Y31">
            <v>0</v>
          </cell>
          <cell r="AZ31" t="str">
            <v>0</v>
          </cell>
          <cell r="BA31">
            <v>1330</v>
          </cell>
          <cell r="BB31">
            <v>3</v>
          </cell>
          <cell r="BC31" t="str">
            <v/>
          </cell>
          <cell r="BD31" t="str">
            <v/>
          </cell>
        </row>
        <row r="32">
          <cell r="D32" t="str">
            <v>4002942487</v>
          </cell>
          <cell r="E32" t="str">
            <v/>
          </cell>
          <cell r="F32" t="str">
            <v>CONFIRMED</v>
          </cell>
          <cell r="G32" t="str">
            <v>Unilever Mega DC</v>
          </cell>
          <cell r="H32" t="str">
            <v>PT Kabut Halim Mandiri</v>
          </cell>
          <cell r="I32" t="str">
            <v>true</v>
          </cell>
          <cell r="J32" t="str">
            <v>CDE</v>
          </cell>
          <cell r="K32" t="str">
            <v>CD Engkel Box</v>
          </cell>
          <cell r="L32" t="str">
            <v/>
          </cell>
          <cell r="N32" t="str">
            <v>TDS-TRI-20210624062526629941</v>
          </cell>
          <cell r="O32" t="str">
            <v>dedicated</v>
          </cell>
          <cell r="P32" t="str">
            <v>2021-06-24, 13:25:26</v>
          </cell>
          <cell r="Q32" t="str">
            <v>2021-06-24, 13:57:18</v>
          </cell>
          <cell r="R32" t="str">
            <v/>
          </cell>
          <cell r="S32" t="str">
            <v>2021-06-24, 16:00:00</v>
          </cell>
          <cell r="T32" t="str">
            <v/>
          </cell>
          <cell r="U32" t="str">
            <v/>
          </cell>
          <cell r="V32" t="str">
            <v/>
          </cell>
          <cell r="W32" t="str">
            <v>2021-06-25, 16:00:00</v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>ansel B 9660 UCE</v>
          </cell>
          <cell r="AC32" t="str">
            <v>089501664560</v>
          </cell>
          <cell r="AD32" t="str">
            <v>B9027EXR</v>
          </cell>
          <cell r="AE32" t="str">
            <v>CD Engkel Box</v>
          </cell>
          <cell r="AF32" t="str">
            <v>Unilever West Mega DC</v>
          </cell>
          <cell r="AH32" t="str">
            <v>Jl. Irian X No.202, Cikedokan, Kec. Cikarang Bar., Bekasi, Jawa Barat 17530, Indonesia</v>
          </cell>
          <cell r="AI32" t="str">
            <v>Bekasi</v>
          </cell>
          <cell r="AK32" t="str">
            <v>TRANSMART GRAHA BINTARO</v>
          </cell>
          <cell r="AM32" t="str">
            <v>JALAN GRAHA RAYA BOULEVARD</v>
          </cell>
          <cell r="AN32" t="str">
            <v>Kota Tangerang Selatan</v>
          </cell>
          <cell r="AP32">
            <v>65</v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Y32">
            <v>0</v>
          </cell>
          <cell r="AZ32" t="str">
            <v>0</v>
          </cell>
          <cell r="BA32">
            <v>50</v>
          </cell>
          <cell r="BB32">
            <v>1</v>
          </cell>
          <cell r="BC32" t="str">
            <v/>
          </cell>
          <cell r="BD32" t="str">
            <v/>
          </cell>
        </row>
        <row r="33">
          <cell r="D33" t="str">
            <v>4002942409</v>
          </cell>
          <cell r="E33" t="str">
            <v/>
          </cell>
          <cell r="F33" t="str">
            <v>CONFIRMED</v>
          </cell>
          <cell r="G33" t="str">
            <v>Unilever Mega DC</v>
          </cell>
          <cell r="H33" t="str">
            <v>PT PRIMA SARANA EKSPRES</v>
          </cell>
          <cell r="I33" t="str">
            <v>true</v>
          </cell>
          <cell r="J33" t="str">
            <v>CDE</v>
          </cell>
          <cell r="K33" t="str">
            <v>CD Engkel Box</v>
          </cell>
          <cell r="L33" t="str">
            <v/>
          </cell>
          <cell r="N33" t="str">
            <v>TDS-TRI-20210624062525464921</v>
          </cell>
          <cell r="O33" t="str">
            <v>dedicated</v>
          </cell>
          <cell r="P33" t="str">
            <v>2021-06-24, 13:25:25</v>
          </cell>
          <cell r="Q33" t="str">
            <v>2021-06-24, 13:56:03</v>
          </cell>
          <cell r="R33" t="str">
            <v/>
          </cell>
          <cell r="S33" t="str">
            <v>2021-06-24, 16:00:00</v>
          </cell>
          <cell r="T33" t="str">
            <v/>
          </cell>
          <cell r="U33" t="str">
            <v/>
          </cell>
          <cell r="V33" t="str">
            <v/>
          </cell>
          <cell r="W33" t="str">
            <v>2021-06-25, 16:00:00</v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>Adon</v>
          </cell>
          <cell r="AC33" t="str">
            <v>085215670138</v>
          </cell>
          <cell r="AD33" t="str">
            <v>B9061TXS</v>
          </cell>
          <cell r="AE33" t="str">
            <v>CD Engkel Box</v>
          </cell>
          <cell r="AF33" t="str">
            <v>Unilever West Mega DC</v>
          </cell>
          <cell r="AH33" t="str">
            <v>Jl. Irian X No.202, Cikedokan, Kec. Cikarang Bar., Bekasi, Jawa Barat 17530, Indonesia</v>
          </cell>
          <cell r="AI33" t="str">
            <v>Bekasi</v>
          </cell>
          <cell r="AK33" t="str">
            <v>RAMAYANA KEBAYORAN LAMA R102</v>
          </cell>
          <cell r="AM33" t="str">
            <v>JL.RAYA PASAR KEBAYORAN LAMA</v>
          </cell>
          <cell r="AN33" t="str">
            <v>Kota Jakarta Selatan</v>
          </cell>
          <cell r="AP33">
            <v>48</v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Y33">
            <v>0</v>
          </cell>
          <cell r="AZ33" t="str">
            <v>0</v>
          </cell>
          <cell r="BA33">
            <v>180</v>
          </cell>
          <cell r="BB33">
            <v>1</v>
          </cell>
          <cell r="BC33" t="str">
            <v/>
          </cell>
          <cell r="BD33" t="str">
            <v/>
          </cell>
        </row>
        <row r="34">
          <cell r="D34" t="str">
            <v>4002942409</v>
          </cell>
          <cell r="E34" t="str">
            <v/>
          </cell>
          <cell r="F34" t="str">
            <v>CONFIRMED</v>
          </cell>
          <cell r="G34" t="str">
            <v>Unilever Mega DC</v>
          </cell>
          <cell r="H34" t="str">
            <v>PT PRIMA SARANA EKSPRES</v>
          </cell>
          <cell r="I34" t="str">
            <v>true</v>
          </cell>
          <cell r="J34" t="str">
            <v>CDE</v>
          </cell>
          <cell r="K34" t="str">
            <v>CD Engkel Box</v>
          </cell>
          <cell r="L34" t="str">
            <v/>
          </cell>
          <cell r="N34" t="str">
            <v>TDS-TRI-20210624062525464921</v>
          </cell>
          <cell r="O34" t="str">
            <v>dedicated</v>
          </cell>
          <cell r="P34" t="str">
            <v>2021-06-24, 13:25:25</v>
          </cell>
          <cell r="Q34" t="str">
            <v>2021-06-24, 13:56:03</v>
          </cell>
          <cell r="R34" t="str">
            <v/>
          </cell>
          <cell r="S34" t="str">
            <v>2021-06-24, 16:00:00</v>
          </cell>
          <cell r="T34" t="str">
            <v/>
          </cell>
          <cell r="U34" t="str">
            <v/>
          </cell>
          <cell r="V34" t="str">
            <v/>
          </cell>
          <cell r="W34" t="str">
            <v>2021-06-25, 16:00:00</v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>Adon</v>
          </cell>
          <cell r="AC34" t="str">
            <v>085215670138</v>
          </cell>
          <cell r="AD34" t="str">
            <v>B9061TXS</v>
          </cell>
          <cell r="AE34" t="str">
            <v>CD Engkel Box</v>
          </cell>
          <cell r="AF34" t="str">
            <v>Unilever West Mega DC</v>
          </cell>
          <cell r="AH34" t="str">
            <v>Jl. Irian X No.202, Cikedokan, Kec. Cikarang Bar., Bekasi, Jawa Barat 17530, Indonesia</v>
          </cell>
          <cell r="AI34" t="str">
            <v>Bekasi</v>
          </cell>
          <cell r="AK34" t="str">
            <v>RAMAYANA TANJUNG DUREN(R14)</v>
          </cell>
          <cell r="AM34" t="str">
            <v>TANJUNG DUREN PASAR KOPRO</v>
          </cell>
          <cell r="AN34" t="str">
            <v>Kota Jakarta Barat</v>
          </cell>
          <cell r="AP34">
            <v>47</v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Y34">
            <v>0</v>
          </cell>
          <cell r="AZ34" t="str">
            <v>0</v>
          </cell>
          <cell r="BA34">
            <v>950</v>
          </cell>
          <cell r="BB34">
            <v>4.07</v>
          </cell>
          <cell r="BC34" t="str">
            <v/>
          </cell>
          <cell r="BD34" t="str">
            <v/>
          </cell>
        </row>
        <row r="35">
          <cell r="D35" t="str">
            <v>4002942495</v>
          </cell>
          <cell r="E35" t="str">
            <v/>
          </cell>
          <cell r="F35" t="str">
            <v>BOOKED</v>
          </cell>
          <cell r="G35" t="str">
            <v>Unilever Mega DC</v>
          </cell>
          <cell r="H35" t="str">
            <v>RITASE</v>
          </cell>
          <cell r="I35" t="str">
            <v>false</v>
          </cell>
          <cell r="J35" t="str">
            <v>CDE</v>
          </cell>
          <cell r="K35" t="str">
            <v>CD Engkel Box</v>
          </cell>
          <cell r="L35" t="str">
            <v/>
          </cell>
          <cell r="N35" t="str">
            <v>TDS-TRI-20210624062524130172</v>
          </cell>
          <cell r="O35" t="str">
            <v>dedicated</v>
          </cell>
          <cell r="P35" t="str">
            <v>2021-06-24, 13:25:24</v>
          </cell>
          <cell r="Q35" t="str">
            <v/>
          </cell>
          <cell r="R35" t="str">
            <v/>
          </cell>
          <cell r="S35" t="str">
            <v>2021-06-24, 16:00:00</v>
          </cell>
          <cell r="T35" t="str">
            <v/>
          </cell>
          <cell r="U35" t="str">
            <v/>
          </cell>
          <cell r="V35" t="str">
            <v/>
          </cell>
          <cell r="W35" t="str">
            <v>2021-06-26, 16:00:00</v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>Unilever West Mega DC</v>
          </cell>
          <cell r="AH35" t="str">
            <v>Jl. Irian X No.202, Cikedokan, Kec. Cikarang Bar., Bekasi, Jawa Barat 17530, Indonesia</v>
          </cell>
          <cell r="AI35" t="str">
            <v>Bekasi</v>
          </cell>
          <cell r="AK35" t="str">
            <v>TOKMA PAGADEN</v>
          </cell>
          <cell r="AM35" t="str">
            <v>JL RAYA PAGADEN RT 19 RW 05</v>
          </cell>
          <cell r="AN35" t="str">
            <v>Kabupaten Subang</v>
          </cell>
          <cell r="AP35">
            <v>102</v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Y35">
            <v>0</v>
          </cell>
          <cell r="AZ35" t="str">
            <v>0</v>
          </cell>
          <cell r="BA35">
            <v>2030</v>
          </cell>
          <cell r="BB35">
            <v>5</v>
          </cell>
          <cell r="BC35" t="str">
            <v/>
          </cell>
          <cell r="BD35" t="str">
            <v/>
          </cell>
        </row>
        <row r="36">
          <cell r="D36" t="str">
            <v>4002942494</v>
          </cell>
          <cell r="E36" t="str">
            <v/>
          </cell>
          <cell r="F36" t="str">
            <v>BOOKED</v>
          </cell>
          <cell r="G36" t="str">
            <v>Unilever Mega DC</v>
          </cell>
          <cell r="H36" t="str">
            <v>RITASE</v>
          </cell>
          <cell r="I36" t="str">
            <v>false</v>
          </cell>
          <cell r="J36" t="str">
            <v>CDE</v>
          </cell>
          <cell r="K36" t="str">
            <v>CD Engkel Box</v>
          </cell>
          <cell r="L36" t="str">
            <v/>
          </cell>
          <cell r="N36" t="str">
            <v>TDS-TRI-20210624062521114499</v>
          </cell>
          <cell r="O36" t="str">
            <v>dedicated</v>
          </cell>
          <cell r="P36" t="str">
            <v>2021-06-24, 13:25:21</v>
          </cell>
          <cell r="Q36" t="str">
            <v/>
          </cell>
          <cell r="R36" t="str">
            <v/>
          </cell>
          <cell r="S36" t="str">
            <v>2021-06-24, 16:00:00</v>
          </cell>
          <cell r="T36" t="str">
            <v/>
          </cell>
          <cell r="U36" t="str">
            <v/>
          </cell>
          <cell r="V36" t="str">
            <v/>
          </cell>
          <cell r="W36" t="str">
            <v>2021-06-26, 16:00:00</v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>Unilever West Mega DC</v>
          </cell>
          <cell r="AH36" t="str">
            <v>Jl. Irian X No.202, Cikedokan, Kec. Cikarang Bar., Bekasi, Jawa Barat 17530, Indonesia</v>
          </cell>
          <cell r="AI36" t="str">
            <v>Bekasi</v>
          </cell>
          <cell r="AK36" t="str">
            <v>BORMA DANGDEUR</v>
          </cell>
          <cell r="AM36" t="str">
            <v>Jl. Surya Sumantri No.44, Sukagalih, Kec. Sukajadi, Kota Bandung, Jawa Barat 40164, Indonesia</v>
          </cell>
          <cell r="AN36" t="str">
            <v>Kota Bandung</v>
          </cell>
          <cell r="AP36">
            <v>113</v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Y36">
            <v>0</v>
          </cell>
          <cell r="AZ36" t="str">
            <v>0</v>
          </cell>
          <cell r="BA36">
            <v>1510</v>
          </cell>
          <cell r="BB36">
            <v>3</v>
          </cell>
          <cell r="BC36" t="str">
            <v/>
          </cell>
          <cell r="BD36" t="str">
            <v/>
          </cell>
        </row>
        <row r="37">
          <cell r="D37" t="str">
            <v>4002942434</v>
          </cell>
          <cell r="E37" t="str">
            <v/>
          </cell>
          <cell r="F37" t="str">
            <v>PICKUP</v>
          </cell>
          <cell r="G37" t="str">
            <v>Unilever Mega DC</v>
          </cell>
          <cell r="H37" t="str">
            <v>CV Palapa Jaya</v>
          </cell>
          <cell r="I37" t="str">
            <v>false</v>
          </cell>
          <cell r="J37" t="str">
            <v>TRO-J</v>
          </cell>
          <cell r="K37" t="str">
            <v>Tronton Jumbo</v>
          </cell>
          <cell r="L37">
            <v>12262300</v>
          </cell>
          <cell r="M37">
            <v>11250000</v>
          </cell>
          <cell r="N37" t="str">
            <v>TDS-TRI-20210624062519751944</v>
          </cell>
          <cell r="O37" t="str">
            <v>oncall</v>
          </cell>
          <cell r="P37" t="str">
            <v>2021-06-24, 13:25:20</v>
          </cell>
          <cell r="Q37" t="str">
            <v>2021-06-24, 14:15:34</v>
          </cell>
          <cell r="R37" t="str">
            <v>2021-06-24, 15:18:51</v>
          </cell>
          <cell r="S37" t="str">
            <v>2021-06-24, 16:00:00</v>
          </cell>
          <cell r="T37" t="str">
            <v>2021-06-24, 18:14:30</v>
          </cell>
          <cell r="U37" t="str">
            <v/>
          </cell>
          <cell r="V37" t="str">
            <v/>
          </cell>
          <cell r="W37" t="str">
            <v>2021-06-29, 16:00:00</v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>Fredi</v>
          </cell>
          <cell r="AC37" t="str">
            <v>082113414270</v>
          </cell>
          <cell r="AD37" t="str">
            <v>B9413AI</v>
          </cell>
          <cell r="AE37" t="str">
            <v>Wingbox Tronton</v>
          </cell>
          <cell r="AF37" t="str">
            <v>Unilever West Mega DC</v>
          </cell>
          <cell r="AH37" t="str">
            <v>Jl. Irian X No.202, Cikedokan, Kec. Cikarang Bar., Bekasi, Jawa Barat 17530, Indonesia</v>
          </cell>
          <cell r="AI37" t="str">
            <v>Bekasi</v>
          </cell>
          <cell r="AK37" t="str">
            <v>DIAMOND PALEMBANG</v>
          </cell>
          <cell r="AM37" t="str">
            <v>JL. R. SUKAMTO KOMP. PTC KEL.8</v>
          </cell>
          <cell r="AN37" t="str">
            <v>Kota Palembang</v>
          </cell>
          <cell r="AP37">
            <v>569</v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Y37">
            <v>0</v>
          </cell>
          <cell r="AZ37" t="str">
            <v>0</v>
          </cell>
          <cell r="BA37">
            <v>13700</v>
          </cell>
          <cell r="BB37">
            <v>33.4</v>
          </cell>
          <cell r="BC37" t="str">
            <v/>
          </cell>
          <cell r="BD37" t="str">
            <v/>
          </cell>
        </row>
        <row r="38">
          <cell r="D38" t="str">
            <v>4002942351</v>
          </cell>
          <cell r="E38" t="str">
            <v/>
          </cell>
          <cell r="F38" t="str">
            <v>CONFIRMED</v>
          </cell>
          <cell r="G38" t="str">
            <v>Unilever Mega DC</v>
          </cell>
          <cell r="H38" t="str">
            <v>CV Palapa Jaya</v>
          </cell>
          <cell r="I38" t="str">
            <v>false</v>
          </cell>
          <cell r="J38" t="str">
            <v>TRO-J</v>
          </cell>
          <cell r="K38" t="str">
            <v>Tronton Jumbo</v>
          </cell>
          <cell r="L38">
            <v>12262300</v>
          </cell>
          <cell r="M38">
            <v>11250000</v>
          </cell>
          <cell r="N38" t="str">
            <v>TDS-TRI-20210624062517691762</v>
          </cell>
          <cell r="O38" t="str">
            <v>oncall</v>
          </cell>
          <cell r="P38" t="str">
            <v>2021-06-24, 13:25:17</v>
          </cell>
          <cell r="Q38" t="str">
            <v>2021-06-24, 14:15:33</v>
          </cell>
          <cell r="R38" t="str">
            <v/>
          </cell>
          <cell r="S38" t="str">
            <v>2021-06-24, 16:00:00</v>
          </cell>
          <cell r="T38" t="str">
            <v/>
          </cell>
          <cell r="U38" t="str">
            <v/>
          </cell>
          <cell r="V38" t="str">
            <v/>
          </cell>
          <cell r="W38" t="str">
            <v>2021-06-29, 16:00:00</v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>Rimson</v>
          </cell>
          <cell r="AC38" t="str">
            <v>082165104735</v>
          </cell>
          <cell r="AD38" t="str">
            <v>B 9460 TXU</v>
          </cell>
          <cell r="AE38" t="str">
            <v>Wingbox Tronton</v>
          </cell>
          <cell r="AF38" t="str">
            <v>Unilever West Mega DC</v>
          </cell>
          <cell r="AH38" t="str">
            <v>Jl. Irian X No.202, Cikedokan, Kec. Cikarang Bar., Bekasi, Jawa Barat 17530, Indonesia</v>
          </cell>
          <cell r="AI38" t="str">
            <v>Bekasi</v>
          </cell>
          <cell r="AK38" t="str">
            <v>PT SUMBER ALFARIA TRIJAYA PALEMBAN</v>
          </cell>
          <cell r="AM38" t="str">
            <v>Jl. TEMBUS ALANG-ALANG LEBAR RT12 R</v>
          </cell>
          <cell r="AN38" t="str">
            <v>Kota Palembang</v>
          </cell>
          <cell r="AP38">
            <v>573</v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Y38">
            <v>0</v>
          </cell>
          <cell r="AZ38" t="str">
            <v>0</v>
          </cell>
          <cell r="BA38">
            <v>19020</v>
          </cell>
          <cell r="BB38">
            <v>38.25</v>
          </cell>
          <cell r="BC38" t="str">
            <v/>
          </cell>
          <cell r="BD38" t="str">
            <v/>
          </cell>
        </row>
        <row r="39">
          <cell r="D39" t="str">
            <v>4002942395</v>
          </cell>
          <cell r="E39" t="str">
            <v/>
          </cell>
          <cell r="F39" t="str">
            <v>LOADED</v>
          </cell>
          <cell r="G39" t="str">
            <v>Unilever Mega DC</v>
          </cell>
          <cell r="H39" t="str">
            <v>PT Kabut Halim Mandiri</v>
          </cell>
          <cell r="I39" t="str">
            <v>true</v>
          </cell>
          <cell r="J39" t="str">
            <v>CDE</v>
          </cell>
          <cell r="K39" t="str">
            <v>CD Engkel Box</v>
          </cell>
          <cell r="L39" t="str">
            <v/>
          </cell>
          <cell r="N39" t="str">
            <v>TDS-TRI-20210624062515793851</v>
          </cell>
          <cell r="O39" t="str">
            <v>dedicated</v>
          </cell>
          <cell r="P39" t="str">
            <v>2021-06-24, 13:25:16</v>
          </cell>
          <cell r="Q39" t="str">
            <v>2021-06-24, 13:53:02</v>
          </cell>
          <cell r="R39" t="str">
            <v>2021-06-24, 15:36:34</v>
          </cell>
          <cell r="S39" t="str">
            <v>2021-06-24, 16:00:00</v>
          </cell>
          <cell r="T39" t="str">
            <v>2021-06-24, 15:36:45</v>
          </cell>
          <cell r="U39" t="str">
            <v>2021-06-24, 18:53:51</v>
          </cell>
          <cell r="V39" t="str">
            <v>2021-06-24, 18:54:06</v>
          </cell>
          <cell r="W39" t="str">
            <v>2021-06-25, 16:00:00</v>
          </cell>
          <cell r="X39" t="str">
            <v/>
          </cell>
          <cell r="Y39" t="str">
            <v/>
          </cell>
          <cell r="Z39" t="str">
            <v>3:17:21</v>
          </cell>
          <cell r="AA39" t="str">
            <v/>
          </cell>
          <cell r="AB39" t="str">
            <v>Dedi swardi</v>
          </cell>
          <cell r="AC39" t="str">
            <v>085218782844</v>
          </cell>
          <cell r="AD39" t="str">
            <v>B9025EXR</v>
          </cell>
          <cell r="AE39" t="str">
            <v>CD Engkel Box</v>
          </cell>
          <cell r="AF39" t="str">
            <v>Unilever West Mega DC</v>
          </cell>
          <cell r="AH39" t="str">
            <v>Jl. Irian X No.202, Cikedokan, Kec. Cikarang Bar., Bekasi, Jawa Barat 17530, Indonesia</v>
          </cell>
          <cell r="AI39" t="str">
            <v>Bekasi</v>
          </cell>
          <cell r="AK39" t="str">
            <v>PT ECART SERVICES INDONESIA</v>
          </cell>
          <cell r="AM39" t="str">
            <v>Jl. Raya Bogor No.14, RT.5/RW.4, Sukamaju, Kec. Cilodong, Kota Depok, Jawa Barat 16415, Indonesia</v>
          </cell>
          <cell r="AN39" t="str">
            <v>Kota Depok</v>
          </cell>
          <cell r="AP39">
            <v>50</v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Y39">
            <v>0</v>
          </cell>
          <cell r="AZ39" t="str">
            <v>0</v>
          </cell>
          <cell r="BA39">
            <v>2070</v>
          </cell>
          <cell r="BB39">
            <v>5.05</v>
          </cell>
          <cell r="BC39" t="str">
            <v/>
          </cell>
          <cell r="BD39" t="str">
            <v/>
          </cell>
        </row>
        <row r="40">
          <cell r="D40" t="str">
            <v>4002942408</v>
          </cell>
          <cell r="E40" t="str">
            <v/>
          </cell>
          <cell r="F40" t="str">
            <v>ACCEPTED</v>
          </cell>
          <cell r="G40" t="str">
            <v>Unilever Mega DC</v>
          </cell>
          <cell r="H40" t="str">
            <v>PT Kabut Halim Mandiri</v>
          </cell>
          <cell r="I40" t="str">
            <v>true</v>
          </cell>
          <cell r="J40" t="str">
            <v>CDE</v>
          </cell>
          <cell r="K40" t="str">
            <v>CD Engkel Box</v>
          </cell>
          <cell r="L40" t="str">
            <v/>
          </cell>
          <cell r="N40" t="str">
            <v>TDS-TRI-20210624062516476483</v>
          </cell>
          <cell r="O40" t="str">
            <v>dedicated</v>
          </cell>
          <cell r="P40" t="str">
            <v>2021-06-24, 13:25:16</v>
          </cell>
          <cell r="Q40" t="str">
            <v>2021-06-24, 13:55:13</v>
          </cell>
          <cell r="R40" t="str">
            <v>2021-06-24, 14:43:43</v>
          </cell>
          <cell r="S40" t="str">
            <v>2021-06-24, 16:00:00</v>
          </cell>
          <cell r="T40" t="str">
            <v/>
          </cell>
          <cell r="U40" t="str">
            <v/>
          </cell>
          <cell r="V40" t="str">
            <v/>
          </cell>
          <cell r="W40" t="str">
            <v>2021-06-25, 16:00:00</v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>Wahidayat</v>
          </cell>
          <cell r="AC40" t="str">
            <v>089685060253</v>
          </cell>
          <cell r="AD40" t="str">
            <v>B9020EXR</v>
          </cell>
          <cell r="AE40" t="str">
            <v>CD Engkel Box</v>
          </cell>
          <cell r="AF40" t="str">
            <v>Unilever West Mega DC</v>
          </cell>
          <cell r="AH40" t="str">
            <v>Jl. Irian X No.202, Cikedokan, Kec. Cikarang Bar., Bekasi, Jawa Barat 17530, Indonesia</v>
          </cell>
          <cell r="AI40" t="str">
            <v>Bekasi</v>
          </cell>
          <cell r="AK40" t="str">
            <v>RAMAYANA TANJUNG DUREN(R14)</v>
          </cell>
          <cell r="AM40" t="str">
            <v>TANJUNG DUREN PASAR KOPRO</v>
          </cell>
          <cell r="AN40" t="str">
            <v>Kota Jakarta Barat</v>
          </cell>
          <cell r="AP40">
            <v>47</v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Y40">
            <v>0</v>
          </cell>
          <cell r="AZ40" t="str">
            <v>0</v>
          </cell>
          <cell r="BA40">
            <v>960</v>
          </cell>
          <cell r="BB40">
            <v>4</v>
          </cell>
          <cell r="BC40" t="str">
            <v/>
          </cell>
          <cell r="BD40" t="str">
            <v/>
          </cell>
        </row>
        <row r="41">
          <cell r="D41" t="str">
            <v>4002942385</v>
          </cell>
          <cell r="E41" t="str">
            <v/>
          </cell>
          <cell r="F41" t="str">
            <v>ACCEPTED</v>
          </cell>
          <cell r="G41" t="str">
            <v>Unilever Mega DC</v>
          </cell>
          <cell r="H41" t="str">
            <v>PT Kabut Halim Mandiri</v>
          </cell>
          <cell r="I41" t="str">
            <v>true</v>
          </cell>
          <cell r="J41" t="str">
            <v>CDE</v>
          </cell>
          <cell r="K41" t="str">
            <v>CD Engkel Box</v>
          </cell>
          <cell r="L41" t="str">
            <v/>
          </cell>
          <cell r="N41" t="str">
            <v>TDS-TRI-20210624062515014116</v>
          </cell>
          <cell r="O41" t="str">
            <v>dedicated</v>
          </cell>
          <cell r="P41" t="str">
            <v>2021-06-24, 13:25:15</v>
          </cell>
          <cell r="Q41" t="str">
            <v>2021-06-24, 13:48:21</v>
          </cell>
          <cell r="R41" t="str">
            <v>2021-06-24, 13:49:08</v>
          </cell>
          <cell r="S41" t="str">
            <v>2021-06-24, 16:00:00</v>
          </cell>
          <cell r="T41" t="str">
            <v/>
          </cell>
          <cell r="U41" t="str">
            <v/>
          </cell>
          <cell r="V41" t="str">
            <v/>
          </cell>
          <cell r="W41" t="str">
            <v>2021-06-25, 16:00:00</v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>ANDRIK HERMAWAN</v>
          </cell>
          <cell r="AC41" t="str">
            <v>081294930252</v>
          </cell>
          <cell r="AD41" t="str">
            <v>B9588TXS</v>
          </cell>
          <cell r="AE41" t="str">
            <v>CD Engkel Box</v>
          </cell>
          <cell r="AF41" t="str">
            <v>Unilever West Mega DC</v>
          </cell>
          <cell r="AH41" t="str">
            <v>Jl. Irian X No.202, Cikedokan, Kec. Cikarang Bar., Bekasi, Jawa Barat 17530, Indonesia</v>
          </cell>
          <cell r="AI41" t="str">
            <v>Bekasi</v>
          </cell>
          <cell r="AK41" t="str">
            <v>CARREFOUR DUTA MERLIN</v>
          </cell>
          <cell r="AM41" t="str">
            <v>Komp. Duta Merlin, Jl. Gajah Mada No.3-5, RT.2/RW.8, Petojo Utara, Kec. Gambir, Kota Jakarta Pusat, Daerah Khusus Ibukota Jakarta 10130, Indonesia</v>
          </cell>
          <cell r="AN41" t="str">
            <v>Kota Jakarta Pusat</v>
          </cell>
          <cell r="AP41">
            <v>50</v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Y41">
            <v>0</v>
          </cell>
          <cell r="AZ41" t="str">
            <v>0</v>
          </cell>
          <cell r="BA41">
            <v>1680</v>
          </cell>
          <cell r="BB41">
            <v>4.99</v>
          </cell>
          <cell r="BC41" t="str">
            <v/>
          </cell>
          <cell r="BD41" t="str">
            <v/>
          </cell>
        </row>
        <row r="42">
          <cell r="D42" t="str">
            <v>4002942384</v>
          </cell>
          <cell r="E42" t="str">
            <v/>
          </cell>
          <cell r="F42" t="str">
            <v>PICKUP</v>
          </cell>
          <cell r="G42" t="str">
            <v>Unilever Mega DC</v>
          </cell>
          <cell r="H42" t="str">
            <v>PT Mega Antaran Prima</v>
          </cell>
          <cell r="I42" t="str">
            <v>true</v>
          </cell>
          <cell r="J42" t="str">
            <v>CDE</v>
          </cell>
          <cell r="K42" t="str">
            <v>CD Engkel Box</v>
          </cell>
          <cell r="L42" t="str">
            <v/>
          </cell>
          <cell r="N42" t="str">
            <v>TDS-TRI-20210624062514241111</v>
          </cell>
          <cell r="O42" t="str">
            <v>dedicated</v>
          </cell>
          <cell r="P42" t="str">
            <v>2021-06-24, 13:25:14</v>
          </cell>
          <cell r="Q42" t="str">
            <v>2021-06-24, 13:47:29</v>
          </cell>
          <cell r="R42" t="str">
            <v>2021-06-24, 18:04:07</v>
          </cell>
          <cell r="S42" t="str">
            <v>2021-06-24, 16:00:00</v>
          </cell>
          <cell r="T42" t="str">
            <v>2021-06-24, 18:04:50</v>
          </cell>
          <cell r="U42" t="str">
            <v/>
          </cell>
          <cell r="V42" t="str">
            <v/>
          </cell>
          <cell r="W42" t="str">
            <v>2021-06-25, 16:00:00</v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>ADI PURBANTARA</v>
          </cell>
          <cell r="AC42" t="str">
            <v>089652314447</v>
          </cell>
          <cell r="AD42" t="str">
            <v>B9019KXR</v>
          </cell>
          <cell r="AE42" t="str">
            <v>CD Engkel Box</v>
          </cell>
          <cell r="AF42" t="str">
            <v>Unilever West Mega DC</v>
          </cell>
          <cell r="AH42" t="str">
            <v>Jl. Irian X No.202, Cikedokan, Kec. Cikarang Bar., Bekasi, Jawa Barat 17530, Indonesia</v>
          </cell>
          <cell r="AI42" t="str">
            <v>Bekasi</v>
          </cell>
          <cell r="AK42" t="str">
            <v>CARREFOUR DUTA MERLIN</v>
          </cell>
          <cell r="AM42" t="str">
            <v>Komp. Duta Merlin, Jl. Gajah Mada No.3-5, RT.2/RW.8, Petojo Utara, Kec. Gambir, Kota Jakarta Pusat, Daerah Khusus Ibukota Jakarta 10130, Indonesia</v>
          </cell>
          <cell r="AN42" t="str">
            <v>Kota Jakarta Pusat</v>
          </cell>
          <cell r="AP42">
            <v>50</v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Y42">
            <v>0</v>
          </cell>
          <cell r="AZ42" t="str">
            <v>0</v>
          </cell>
          <cell r="BA42">
            <v>1670</v>
          </cell>
          <cell r="BB42">
            <v>4.96</v>
          </cell>
          <cell r="BC42" t="str">
            <v/>
          </cell>
          <cell r="BD42" t="str">
            <v/>
          </cell>
        </row>
        <row r="43">
          <cell r="D43" t="str">
            <v>4002942383</v>
          </cell>
          <cell r="E43" t="str">
            <v/>
          </cell>
          <cell r="F43" t="str">
            <v>CONFIRMED</v>
          </cell>
          <cell r="G43" t="str">
            <v>Unilever Mega DC</v>
          </cell>
          <cell r="H43" t="str">
            <v>Medikar Sarana Utama</v>
          </cell>
          <cell r="I43" t="str">
            <v>true</v>
          </cell>
          <cell r="J43" t="str">
            <v>CDE</v>
          </cell>
          <cell r="K43" t="str">
            <v>CD Engkel Box</v>
          </cell>
          <cell r="L43" t="str">
            <v/>
          </cell>
          <cell r="N43" t="str">
            <v>TDS-TRI-20210624062513498225</v>
          </cell>
          <cell r="O43" t="str">
            <v>dedicated</v>
          </cell>
          <cell r="P43" t="str">
            <v>2021-06-24, 13:25:13</v>
          </cell>
          <cell r="Q43" t="str">
            <v>2021-06-24, 13:46:02</v>
          </cell>
          <cell r="R43" t="str">
            <v/>
          </cell>
          <cell r="S43" t="str">
            <v>2021-06-24, 16:00:00</v>
          </cell>
          <cell r="T43" t="str">
            <v/>
          </cell>
          <cell r="U43" t="str">
            <v/>
          </cell>
          <cell r="V43" t="str">
            <v/>
          </cell>
          <cell r="W43" t="str">
            <v>2021-06-25, 16:00:00</v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>SADI</v>
          </cell>
          <cell r="AC43" t="str">
            <v>085703144177</v>
          </cell>
          <cell r="AD43" t="str">
            <v>B9766UXR</v>
          </cell>
          <cell r="AE43" t="str">
            <v>CDE 4 Ton</v>
          </cell>
          <cell r="AF43" t="str">
            <v>Unilever West Mega DC</v>
          </cell>
          <cell r="AH43" t="str">
            <v>Jl. Irian X No.202, Cikedokan, Kec. Cikarang Bar., Bekasi, Jawa Barat 17530, Indonesia</v>
          </cell>
          <cell r="AI43" t="str">
            <v>Bekasi</v>
          </cell>
          <cell r="AK43" t="str">
            <v>CARREFOUR DUTA MERLIN</v>
          </cell>
          <cell r="AM43" t="str">
            <v>Komp. Duta Merlin, Jl. Gajah Mada No.3-5, RT.2/RW.8, Petojo Utara, Kec. Gambir, Kota Jakarta Pusat, Daerah Khusus Ibukota Jakarta 10130, Indonesia</v>
          </cell>
          <cell r="AN43" t="str">
            <v>Kota Jakarta Pusat</v>
          </cell>
          <cell r="AP43">
            <v>50</v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Y43">
            <v>0</v>
          </cell>
          <cell r="AZ43" t="str">
            <v>0</v>
          </cell>
          <cell r="BA43">
            <v>1680</v>
          </cell>
          <cell r="BB43">
            <v>5</v>
          </cell>
          <cell r="BC43" t="str">
            <v/>
          </cell>
          <cell r="BD43" t="str">
            <v/>
          </cell>
        </row>
        <row r="44">
          <cell r="D44" t="str">
            <v>4002941949</v>
          </cell>
          <cell r="E44" t="str">
            <v/>
          </cell>
          <cell r="F44" t="str">
            <v>CONFIRMED</v>
          </cell>
          <cell r="G44" t="str">
            <v>Unilever Mega DC</v>
          </cell>
          <cell r="H44" t="str">
            <v>PT Tiara Fajar Transportindo</v>
          </cell>
          <cell r="I44" t="str">
            <v>true</v>
          </cell>
          <cell r="J44" t="str">
            <v>TRO-J</v>
          </cell>
          <cell r="K44" t="str">
            <v>Tronton Jumbo</v>
          </cell>
          <cell r="L44">
            <v>5211500</v>
          </cell>
          <cell r="M44">
            <v>3900000</v>
          </cell>
          <cell r="N44" t="str">
            <v>TDS-TRI-20210624032406288509</v>
          </cell>
          <cell r="O44" t="str">
            <v>oncall</v>
          </cell>
          <cell r="P44" t="str">
            <v>2021-06-24, 10:24:06</v>
          </cell>
          <cell r="Q44" t="str">
            <v>2021-06-24, 17:22:29</v>
          </cell>
          <cell r="R44" t="str">
            <v/>
          </cell>
          <cell r="S44" t="str">
            <v>2021-06-24, 22:00:00</v>
          </cell>
          <cell r="T44" t="str">
            <v/>
          </cell>
          <cell r="U44" t="str">
            <v/>
          </cell>
          <cell r="V44" t="str">
            <v/>
          </cell>
          <cell r="W44" t="str">
            <v>2021-06-26, 22:00:00</v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>Rudi Heriyadi</v>
          </cell>
          <cell r="AC44" t="str">
            <v>089669493169</v>
          </cell>
          <cell r="AD44" t="str">
            <v>Z 9340 MN</v>
          </cell>
          <cell r="AE44" t="str">
            <v>Tronton Box</v>
          </cell>
          <cell r="AF44" t="str">
            <v>Unilever West Mega DC</v>
          </cell>
          <cell r="AH44" t="str">
            <v>Jl. Irian X No.202, Cikedokan, Kec. Cikarang Bar., Bekasi, Jawa Barat 17530, Indonesia</v>
          </cell>
          <cell r="AI44" t="str">
            <v>Bekasi</v>
          </cell>
          <cell r="AK44" t="str">
            <v>SAT DEPO MAOS</v>
          </cell>
          <cell r="AM44" t="str">
            <v>Jl. Raya Maos Kidul No.4, Dunapati, Maos Kidul, Kec. Maos, Kabupaten Cilacap, Jawa Tengah 53272, Indonesia</v>
          </cell>
          <cell r="AN44" t="str">
            <v>Kabupaten Cilacap</v>
          </cell>
          <cell r="AP44">
            <v>341</v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>Belum ada bidd dengan harga sesuai</v>
          </cell>
          <cell r="AY44">
            <v>0</v>
          </cell>
          <cell r="AZ44" t="str">
            <v>0</v>
          </cell>
          <cell r="BA44">
            <v>20730</v>
          </cell>
          <cell r="BB44">
            <v>37.03</v>
          </cell>
          <cell r="BC44" t="str">
            <v/>
          </cell>
          <cell r="BD44" t="str">
            <v/>
          </cell>
        </row>
        <row r="45">
          <cell r="D45" t="str">
            <v>4002941942</v>
          </cell>
          <cell r="E45" t="str">
            <v/>
          </cell>
          <cell r="F45" t="str">
            <v>PICKUP</v>
          </cell>
          <cell r="G45" t="str">
            <v>Unilever Mega DC</v>
          </cell>
          <cell r="H45" t="str">
            <v>PT Sekar Arum Jaya Bersaudara</v>
          </cell>
          <cell r="I45" t="str">
            <v>true</v>
          </cell>
          <cell r="J45" t="str">
            <v>TRO-J</v>
          </cell>
          <cell r="K45" t="str">
            <v>Tronton Jumbo</v>
          </cell>
          <cell r="L45">
            <v>5211500</v>
          </cell>
          <cell r="M45">
            <v>4200000</v>
          </cell>
          <cell r="N45" t="str">
            <v>TDS-TRI-20210624032404785561</v>
          </cell>
          <cell r="O45" t="str">
            <v>oncall</v>
          </cell>
          <cell r="P45" t="str">
            <v>2021-06-24, 10:24:05</v>
          </cell>
          <cell r="Q45" t="str">
            <v>2021-06-24, 17:27:00</v>
          </cell>
          <cell r="R45" t="str">
            <v>2021-06-24, 19:06:40</v>
          </cell>
          <cell r="S45" t="str">
            <v>2021-06-24, 22:00:00</v>
          </cell>
          <cell r="T45" t="str">
            <v>2021-06-24, 19:06:56</v>
          </cell>
          <cell r="U45" t="str">
            <v/>
          </cell>
          <cell r="V45" t="str">
            <v/>
          </cell>
          <cell r="W45" t="str">
            <v>2021-06-26, 22:00:00</v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>Fandi</v>
          </cell>
          <cell r="AC45" t="str">
            <v>081398504974</v>
          </cell>
          <cell r="AD45" t="str">
            <v>BL 8903 AK</v>
          </cell>
          <cell r="AE45" t="str">
            <v>Wingbox Tronton</v>
          </cell>
          <cell r="AF45" t="str">
            <v>Unilever West Mega DC</v>
          </cell>
          <cell r="AH45" t="str">
            <v>Jl. Irian X No.202, Cikedokan, Kec. Cikarang Bar., Bekasi, Jawa Barat 17530, Indonesia</v>
          </cell>
          <cell r="AI45" t="str">
            <v>Bekasi</v>
          </cell>
          <cell r="AK45" t="str">
            <v>SAT DC CILACAP</v>
          </cell>
          <cell r="AM45" t="str">
            <v>KOMP.KAWASAN INDUSTRI CILACAP</v>
          </cell>
          <cell r="AN45" t="str">
            <v>Kabupaten Cilacap</v>
          </cell>
          <cell r="AP45">
            <v>346</v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>Tidak ada bidd</v>
          </cell>
          <cell r="AY45">
            <v>0</v>
          </cell>
          <cell r="AZ45" t="str">
            <v>0</v>
          </cell>
          <cell r="BA45">
            <v>15370</v>
          </cell>
          <cell r="BB45">
            <v>38.770000000000003</v>
          </cell>
          <cell r="BC45" t="str">
            <v/>
          </cell>
          <cell r="BD45" t="str">
            <v/>
          </cell>
        </row>
        <row r="46">
          <cell r="D46" t="str">
            <v>4002941941</v>
          </cell>
          <cell r="E46" t="str">
            <v/>
          </cell>
          <cell r="F46" t="str">
            <v>CONFIRMED</v>
          </cell>
          <cell r="G46" t="str">
            <v>Unilever Mega DC</v>
          </cell>
          <cell r="H46" t="str">
            <v>PT Sekar Arum Jaya Bersaudara</v>
          </cell>
          <cell r="I46" t="str">
            <v>true</v>
          </cell>
          <cell r="J46" t="str">
            <v>TRO-J</v>
          </cell>
          <cell r="K46" t="str">
            <v>Tronton Jumbo</v>
          </cell>
          <cell r="L46">
            <v>5211500</v>
          </cell>
          <cell r="M46">
            <v>4200000</v>
          </cell>
          <cell r="N46" t="str">
            <v>TDS-TRI-20210624032402586724</v>
          </cell>
          <cell r="O46" t="str">
            <v>oncall</v>
          </cell>
          <cell r="P46" t="str">
            <v>2021-06-24, 10:24:02</v>
          </cell>
          <cell r="Q46" t="str">
            <v>2021-06-24, 17:27:39</v>
          </cell>
          <cell r="R46" t="str">
            <v/>
          </cell>
          <cell r="S46" t="str">
            <v>2021-06-24, 22:00:00</v>
          </cell>
          <cell r="T46" t="str">
            <v/>
          </cell>
          <cell r="U46" t="str">
            <v/>
          </cell>
          <cell r="V46" t="str">
            <v/>
          </cell>
          <cell r="W46" t="str">
            <v>2021-06-26, 22:00:00</v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>Sofyan</v>
          </cell>
          <cell r="AC46" t="str">
            <v>083897792809</v>
          </cell>
          <cell r="AD46" t="str">
            <v>T 9078 DD</v>
          </cell>
          <cell r="AE46" t="str">
            <v>Wingbox Tronton</v>
          </cell>
          <cell r="AF46" t="str">
            <v>Unilever West Mega DC</v>
          </cell>
          <cell r="AH46" t="str">
            <v>Jl. Irian X No.202, Cikedokan, Kec. Cikarang Bar., Bekasi, Jawa Barat 17530, Indonesia</v>
          </cell>
          <cell r="AI46" t="str">
            <v>Bekasi</v>
          </cell>
          <cell r="AK46" t="str">
            <v>SAT DC CILACAP</v>
          </cell>
          <cell r="AM46" t="str">
            <v>KOMP.KAWASAN INDUSTRI CILACAP</v>
          </cell>
          <cell r="AN46" t="str">
            <v>Kabupaten Cilacap</v>
          </cell>
          <cell r="AP46">
            <v>346</v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>belum ada harga bidd yang sesuai</v>
          </cell>
          <cell r="AY46">
            <v>0</v>
          </cell>
          <cell r="AZ46" t="str">
            <v>0</v>
          </cell>
          <cell r="BA46">
            <v>14680</v>
          </cell>
          <cell r="BB46">
            <v>37</v>
          </cell>
          <cell r="BC46" t="str">
            <v/>
          </cell>
          <cell r="BD46" t="str">
            <v/>
          </cell>
        </row>
        <row r="47">
          <cell r="D47" t="str">
            <v>4002942304</v>
          </cell>
          <cell r="E47" t="str">
            <v/>
          </cell>
          <cell r="F47" t="str">
            <v>POD</v>
          </cell>
          <cell r="G47" t="str">
            <v>Unilever Mega DC</v>
          </cell>
          <cell r="H47" t="str">
            <v>PT Mega Antaran Prima</v>
          </cell>
          <cell r="I47" t="str">
            <v>true</v>
          </cell>
          <cell r="J47" t="str">
            <v>CDE</v>
          </cell>
          <cell r="K47" t="str">
            <v>CD Engkel Box</v>
          </cell>
          <cell r="L47" t="str">
            <v/>
          </cell>
          <cell r="N47" t="str">
            <v>TDS-TRI-20210623125245571411</v>
          </cell>
          <cell r="O47" t="str">
            <v>dedicated</v>
          </cell>
          <cell r="P47" t="str">
            <v>2021-06-23, 19:52:45</v>
          </cell>
          <cell r="Q47" t="str">
            <v>2021-06-23, 21:23:05</v>
          </cell>
          <cell r="R47" t="str">
            <v>2021-06-23, 21:28:18</v>
          </cell>
          <cell r="S47" t="str">
            <v>2021-06-23, 22:00:00</v>
          </cell>
          <cell r="T47" t="str">
            <v>2021-06-23, 21:28:18</v>
          </cell>
          <cell r="U47" t="str">
            <v>2021-06-23, 21:33:10</v>
          </cell>
          <cell r="V47" t="str">
            <v>2021-06-23, 21:33:25</v>
          </cell>
          <cell r="W47" t="str">
            <v>2021-06-24, 22:00:00</v>
          </cell>
          <cell r="X47" t="str">
            <v>2021-06-24, 07:57:18</v>
          </cell>
          <cell r="Y47" t="str">
            <v>2021-06-24, 07:57:24</v>
          </cell>
          <cell r="Z47" t="str">
            <v>0:5:7</v>
          </cell>
          <cell r="AA47" t="str">
            <v>0:0:6</v>
          </cell>
          <cell r="AB47" t="str">
            <v>TALANI</v>
          </cell>
          <cell r="AC47" t="str">
            <v>087829079148</v>
          </cell>
          <cell r="AD47" t="str">
            <v>B9532KRV</v>
          </cell>
          <cell r="AE47" t="str">
            <v>CD Engkel Box</v>
          </cell>
          <cell r="AF47" t="str">
            <v>Unilever West Mega DC</v>
          </cell>
          <cell r="AH47" t="str">
            <v>Jl. Irian X No.202, Cikedokan, Kec. Cikarang Bar., Bekasi, Jawa Barat 17530, Indonesia</v>
          </cell>
          <cell r="AI47" t="str">
            <v>Bekasi</v>
          </cell>
          <cell r="AK47" t="str">
            <v>CARREFOUR CASABLANCA</v>
          </cell>
          <cell r="AM47" t="str">
            <v>JL. CASABLANCA KAV.88</v>
          </cell>
          <cell r="AN47" t="str">
            <v>Kota Jakarta Selatan</v>
          </cell>
          <cell r="AP47">
            <v>41</v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Y47">
            <v>0</v>
          </cell>
          <cell r="AZ47" t="str">
            <v>0</v>
          </cell>
          <cell r="BA47">
            <v>650</v>
          </cell>
          <cell r="BB47">
            <v>2</v>
          </cell>
          <cell r="BC47" t="str">
            <v/>
          </cell>
          <cell r="BD47" t="str">
            <v>2021-06-24, 08:30:05</v>
          </cell>
          <cell r="BE47" t="str">
            <v>POD 1 2021-06-24, 08:30:05</v>
          </cell>
        </row>
        <row r="48">
          <cell r="D48" t="str">
            <v>4002942304</v>
          </cell>
          <cell r="E48" t="str">
            <v/>
          </cell>
          <cell r="F48" t="str">
            <v>POD</v>
          </cell>
          <cell r="G48" t="str">
            <v>Unilever Mega DC</v>
          </cell>
          <cell r="H48" t="str">
            <v>PT Mega Antaran Prima</v>
          </cell>
          <cell r="I48" t="str">
            <v>true</v>
          </cell>
          <cell r="J48" t="str">
            <v>CDE</v>
          </cell>
          <cell r="K48" t="str">
            <v>CD Engkel Box</v>
          </cell>
          <cell r="L48" t="str">
            <v/>
          </cell>
          <cell r="N48" t="str">
            <v>TDS-TRI-20210623125245571411</v>
          </cell>
          <cell r="O48" t="str">
            <v>dedicated</v>
          </cell>
          <cell r="P48" t="str">
            <v>2021-06-23, 19:52:45</v>
          </cell>
          <cell r="Q48" t="str">
            <v>2021-06-23, 21:23:05</v>
          </cell>
          <cell r="R48" t="str">
            <v>2021-06-23, 21:28:18</v>
          </cell>
          <cell r="S48" t="str">
            <v>2021-06-23, 22:00:00</v>
          </cell>
          <cell r="T48" t="str">
            <v>2021-06-23, 21:28:18</v>
          </cell>
          <cell r="U48" t="str">
            <v>2021-06-23, 21:33:10</v>
          </cell>
          <cell r="V48" t="str">
            <v>2021-06-23, 21:33:25</v>
          </cell>
          <cell r="W48" t="str">
            <v>2021-06-24, 22:00:00</v>
          </cell>
          <cell r="X48" t="str">
            <v>2021-06-24, 08:30:09</v>
          </cell>
          <cell r="Y48" t="str">
            <v>2021-06-24, 09:43:23</v>
          </cell>
          <cell r="Z48" t="str">
            <v>0:5:7</v>
          </cell>
          <cell r="AA48" t="str">
            <v>1:13:14</v>
          </cell>
          <cell r="AB48" t="str">
            <v>TALANI</v>
          </cell>
          <cell r="AC48" t="str">
            <v>087829079148</v>
          </cell>
          <cell r="AD48" t="str">
            <v>B9532KRV</v>
          </cell>
          <cell r="AE48" t="str">
            <v>CD Engkel Box</v>
          </cell>
          <cell r="AF48" t="str">
            <v>Unilever West Mega DC</v>
          </cell>
          <cell r="AH48" t="str">
            <v>Jl. Irian X No.202, Cikedokan, Kec. Cikarang Bar., Bekasi, Jawa Barat 17530, Indonesia</v>
          </cell>
          <cell r="AI48" t="str">
            <v>Bekasi</v>
          </cell>
          <cell r="AK48" t="str">
            <v>TEMPO JAKARTA 3</v>
          </cell>
          <cell r="AM48" t="str">
            <v>JL.MT.HARYONO NO.7</v>
          </cell>
          <cell r="AN48" t="str">
            <v>Kota Jakarta Timur</v>
          </cell>
          <cell r="AP48">
            <v>33</v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Y48">
            <v>0</v>
          </cell>
          <cell r="AZ48" t="str">
            <v>0</v>
          </cell>
          <cell r="BA48">
            <v>1680</v>
          </cell>
          <cell r="BB48">
            <v>3</v>
          </cell>
          <cell r="BC48" t="str">
            <v/>
          </cell>
          <cell r="BD48" t="str">
            <v>2021-06-24, 16:52:14</v>
          </cell>
          <cell r="BE48" t="str">
            <v>POD 1 2021-06-24, 16:52:14</v>
          </cell>
        </row>
        <row r="49">
          <cell r="D49" t="str">
            <v>4002942293</v>
          </cell>
          <cell r="E49" t="str">
            <v/>
          </cell>
          <cell r="F49" t="str">
            <v>ACCEPTED</v>
          </cell>
          <cell r="G49" t="str">
            <v>Unilever Mega DC</v>
          </cell>
          <cell r="H49" t="str">
            <v>PT Mega Antaran Prima</v>
          </cell>
          <cell r="I49" t="str">
            <v>true</v>
          </cell>
          <cell r="J49" t="str">
            <v>CDE</v>
          </cell>
          <cell r="K49" t="str">
            <v>CD Engkel Box</v>
          </cell>
          <cell r="L49" t="str">
            <v/>
          </cell>
          <cell r="N49" t="str">
            <v>TDS-TRI-20210623125244389503</v>
          </cell>
          <cell r="O49" t="str">
            <v>dedicated</v>
          </cell>
          <cell r="P49" t="str">
            <v>2021-06-23, 19:52:44</v>
          </cell>
          <cell r="Q49" t="str">
            <v>2021-06-23, 21:21:55</v>
          </cell>
          <cell r="R49" t="str">
            <v>2021-06-23, 23:01:44</v>
          </cell>
          <cell r="S49" t="str">
            <v>2021-06-23, 22:00:00</v>
          </cell>
          <cell r="T49" t="str">
            <v/>
          </cell>
          <cell r="U49" t="str">
            <v/>
          </cell>
          <cell r="V49" t="str">
            <v/>
          </cell>
          <cell r="W49" t="str">
            <v>2021-06-25, 22:00:00</v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>VIJAY</v>
          </cell>
          <cell r="AC49" t="str">
            <v>082123748103</v>
          </cell>
          <cell r="AD49" t="str">
            <v>B9062KXU</v>
          </cell>
          <cell r="AE49" t="str">
            <v>CD Engkel Box</v>
          </cell>
          <cell r="AF49" t="str">
            <v>Unilever West Mega DC</v>
          </cell>
          <cell r="AH49" t="str">
            <v>Jl. Irian X No.202, Cikedokan, Kec. Cikarang Bar., Bekasi, Jawa Barat 17530, Indonesia</v>
          </cell>
          <cell r="AI49" t="str">
            <v>Bekasi</v>
          </cell>
          <cell r="AK49" t="str">
            <v>YOGYA DC MOH TOHA</v>
          </cell>
          <cell r="AM49" t="str">
            <v>JALAN DAYEUH KOLOT NO 34</v>
          </cell>
          <cell r="AN49" t="str">
            <v>Bandung</v>
          </cell>
          <cell r="AP49">
            <v>120</v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Y49">
            <v>0</v>
          </cell>
          <cell r="AZ49" t="str">
            <v>0</v>
          </cell>
          <cell r="BA49">
            <v>520</v>
          </cell>
          <cell r="BB49">
            <v>2</v>
          </cell>
          <cell r="BC49" t="str">
            <v/>
          </cell>
          <cell r="BD49" t="str">
            <v/>
          </cell>
        </row>
        <row r="50">
          <cell r="D50" t="str">
            <v>4002942293</v>
          </cell>
          <cell r="E50" t="str">
            <v/>
          </cell>
          <cell r="F50" t="str">
            <v>ACCEPTED</v>
          </cell>
          <cell r="G50" t="str">
            <v>Unilever Mega DC</v>
          </cell>
          <cell r="H50" t="str">
            <v>PT Mega Antaran Prima</v>
          </cell>
          <cell r="I50" t="str">
            <v>true</v>
          </cell>
          <cell r="J50" t="str">
            <v>CDE</v>
          </cell>
          <cell r="K50" t="str">
            <v>CD Engkel Box</v>
          </cell>
          <cell r="L50" t="str">
            <v/>
          </cell>
          <cell r="N50" t="str">
            <v>TDS-TRI-20210623125244389503</v>
          </cell>
          <cell r="O50" t="str">
            <v>dedicated</v>
          </cell>
          <cell r="P50" t="str">
            <v>2021-06-23, 19:52:44</v>
          </cell>
          <cell r="Q50" t="str">
            <v>2021-06-23, 21:21:55</v>
          </cell>
          <cell r="R50" t="str">
            <v>2021-06-23, 23:01:44</v>
          </cell>
          <cell r="S50" t="str">
            <v>2021-06-23, 22:00:00</v>
          </cell>
          <cell r="T50" t="str">
            <v/>
          </cell>
          <cell r="U50" t="str">
            <v/>
          </cell>
          <cell r="V50" t="str">
            <v/>
          </cell>
          <cell r="W50" t="str">
            <v>2021-06-25, 22:00:00</v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>VIJAY</v>
          </cell>
          <cell r="AC50" t="str">
            <v>082123748103</v>
          </cell>
          <cell r="AD50" t="str">
            <v>B9062KXU</v>
          </cell>
          <cell r="AE50" t="str">
            <v>CD Engkel Box</v>
          </cell>
          <cell r="AF50" t="str">
            <v>Unilever West Mega DC</v>
          </cell>
          <cell r="AH50" t="str">
            <v>Jl. Irian X No.202, Cikedokan, Kec. Cikarang Bar., Bekasi, Jawa Barat 17530, Indonesia</v>
          </cell>
          <cell r="AI50" t="str">
            <v>Bekasi</v>
          </cell>
          <cell r="AK50" t="str">
            <v>PRAMA BANJARAN</v>
          </cell>
          <cell r="AM50" t="str">
            <v>Jl Raya Banjaran, Kp cibintinu No.6, RT02 RW07, Kec. Pameungpeuk, Bandung, Jawa Barat 40376, Indonesia</v>
          </cell>
          <cell r="AN50" t="str">
            <v>Bandung</v>
          </cell>
          <cell r="AP50">
            <v>128</v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Y50">
            <v>0</v>
          </cell>
          <cell r="AZ50" t="str">
            <v>0</v>
          </cell>
          <cell r="BA50">
            <v>800</v>
          </cell>
          <cell r="BB50">
            <v>2</v>
          </cell>
          <cell r="BC50" t="str">
            <v/>
          </cell>
          <cell r="BD50" t="str">
            <v/>
          </cell>
        </row>
        <row r="51">
          <cell r="D51" t="str">
            <v>4002942231</v>
          </cell>
          <cell r="E51" t="str">
            <v/>
          </cell>
          <cell r="F51" t="str">
            <v>LOADED</v>
          </cell>
          <cell r="G51" t="str">
            <v>Unilever Mega DC</v>
          </cell>
          <cell r="H51" t="str">
            <v>PT Kabut Halim Mandiri</v>
          </cell>
          <cell r="I51" t="str">
            <v>true</v>
          </cell>
          <cell r="J51" t="str">
            <v>CDE</v>
          </cell>
          <cell r="K51" t="str">
            <v>CD Engkel Box</v>
          </cell>
          <cell r="L51" t="str">
            <v/>
          </cell>
          <cell r="N51" t="str">
            <v>TDS-TRI-20210623125243079743</v>
          </cell>
          <cell r="O51" t="str">
            <v>dedicated</v>
          </cell>
          <cell r="P51" t="str">
            <v>2021-06-23, 19:52:43</v>
          </cell>
          <cell r="Q51" t="str">
            <v>2021-06-23, 21:16:07</v>
          </cell>
          <cell r="R51" t="str">
            <v>2021-06-24, 06:33:00</v>
          </cell>
          <cell r="S51" t="str">
            <v>2021-06-23, 22:00:00</v>
          </cell>
          <cell r="T51" t="str">
            <v>2021-06-24, 06:36:37</v>
          </cell>
          <cell r="U51" t="str">
            <v/>
          </cell>
          <cell r="V51" t="str">
            <v>2021-06-24, 06:36:41</v>
          </cell>
          <cell r="W51" t="str">
            <v>2021-06-24, 22:00:00</v>
          </cell>
          <cell r="X51" t="str">
            <v/>
          </cell>
          <cell r="Y51" t="str">
            <v/>
          </cell>
          <cell r="Z51" t="str">
            <v>0:0:4</v>
          </cell>
          <cell r="AA51" t="str">
            <v/>
          </cell>
          <cell r="AB51" t="str">
            <v>makhdum</v>
          </cell>
          <cell r="AC51" t="str">
            <v>082114587713</v>
          </cell>
          <cell r="AD51" t="str">
            <v>B9691ECB</v>
          </cell>
          <cell r="AE51" t="str">
            <v>CDE Dedicated</v>
          </cell>
          <cell r="AF51" t="str">
            <v>Unilever West Mega DC</v>
          </cell>
          <cell r="AH51" t="str">
            <v>Jl. Irian X No.202, Cikedokan, Kec. Cikarang Bar., Bekasi, Jawa Barat 17530, Indonesia</v>
          </cell>
          <cell r="AI51" t="str">
            <v>Bekasi</v>
          </cell>
          <cell r="AK51" t="str">
            <v>LOTTEMART HYPER GANDARIA</v>
          </cell>
          <cell r="AM51" t="str">
            <v>GANDARIA CITY MALL JL.KH M SHAFII</v>
          </cell>
          <cell r="AN51" t="str">
            <v>Kota Jakarta Selatan</v>
          </cell>
          <cell r="AP51">
            <v>47</v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Y51">
            <v>0</v>
          </cell>
          <cell r="AZ51" t="str">
            <v>0</v>
          </cell>
          <cell r="BA51">
            <v>290</v>
          </cell>
          <cell r="BB51">
            <v>1.56</v>
          </cell>
          <cell r="BC51" t="str">
            <v/>
          </cell>
          <cell r="BD51" t="str">
            <v/>
          </cell>
        </row>
        <row r="52">
          <cell r="D52" t="str">
            <v>4002942231</v>
          </cell>
          <cell r="E52" t="str">
            <v/>
          </cell>
          <cell r="F52" t="str">
            <v>LOADED</v>
          </cell>
          <cell r="G52" t="str">
            <v>Unilever Mega DC</v>
          </cell>
          <cell r="H52" t="str">
            <v>PT Kabut Halim Mandiri</v>
          </cell>
          <cell r="I52" t="str">
            <v>true</v>
          </cell>
          <cell r="J52" t="str">
            <v>CDE</v>
          </cell>
          <cell r="K52" t="str">
            <v>CD Engkel Box</v>
          </cell>
          <cell r="L52" t="str">
            <v/>
          </cell>
          <cell r="N52" t="str">
            <v>TDS-TRI-20210623125243079743</v>
          </cell>
          <cell r="O52" t="str">
            <v>dedicated</v>
          </cell>
          <cell r="P52" t="str">
            <v>2021-06-23, 19:52:43</v>
          </cell>
          <cell r="Q52" t="str">
            <v>2021-06-23, 21:16:07</v>
          </cell>
          <cell r="R52" t="str">
            <v>2021-06-24, 06:33:00</v>
          </cell>
          <cell r="S52" t="str">
            <v>2021-06-23, 22:00:00</v>
          </cell>
          <cell r="T52" t="str">
            <v>2021-06-24, 06:36:37</v>
          </cell>
          <cell r="U52" t="str">
            <v/>
          </cell>
          <cell r="V52" t="str">
            <v>2021-06-24, 06:36:41</v>
          </cell>
          <cell r="W52" t="str">
            <v>2021-06-24, 22:00:00</v>
          </cell>
          <cell r="X52" t="str">
            <v/>
          </cell>
          <cell r="Y52" t="str">
            <v/>
          </cell>
          <cell r="Z52" t="str">
            <v>0:0:4</v>
          </cell>
          <cell r="AA52" t="str">
            <v/>
          </cell>
          <cell r="AB52" t="str">
            <v>makhdum</v>
          </cell>
          <cell r="AC52" t="str">
            <v>082114587713</v>
          </cell>
          <cell r="AD52" t="str">
            <v>B9691ECB</v>
          </cell>
          <cell r="AE52" t="str">
            <v>CDE Dedicated</v>
          </cell>
          <cell r="AF52" t="str">
            <v>Unilever West Mega DC</v>
          </cell>
          <cell r="AH52" t="str">
            <v>Jl. Irian X No.202, Cikedokan, Kec. Cikarang Bar., Bekasi, Jawa Barat 17530, Indonesia</v>
          </cell>
          <cell r="AI52" t="str">
            <v>Bekasi</v>
          </cell>
          <cell r="AK52" t="str">
            <v>LOTTEMART HYPER KUNINGAN CITY</v>
          </cell>
          <cell r="AM52" t="str">
            <v>JL. Prof. Dr. SATRIO KAV. 18-UNIT L</v>
          </cell>
          <cell r="AN52" t="str">
            <v>Kota Jakarta Selatan</v>
          </cell>
          <cell r="AP52">
            <v>39</v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Y52">
            <v>0</v>
          </cell>
          <cell r="AZ52" t="str">
            <v>0</v>
          </cell>
          <cell r="BA52">
            <v>1160</v>
          </cell>
          <cell r="BB52">
            <v>2.65</v>
          </cell>
          <cell r="BC52" t="str">
            <v/>
          </cell>
          <cell r="BD52" t="str">
            <v/>
          </cell>
        </row>
        <row r="53">
          <cell r="D53" t="str">
            <v>4002942191</v>
          </cell>
          <cell r="E53" t="str">
            <v/>
          </cell>
          <cell r="F53" t="str">
            <v>CONFIRMED</v>
          </cell>
          <cell r="G53" t="str">
            <v>Unilever Mega DC</v>
          </cell>
          <cell r="H53" t="str">
            <v>PT Sekar Arum Jaya Bersaudara</v>
          </cell>
          <cell r="I53" t="str">
            <v>true</v>
          </cell>
          <cell r="J53" t="str">
            <v>TRO-J</v>
          </cell>
          <cell r="K53" t="str">
            <v>Tronton Jumbo</v>
          </cell>
          <cell r="L53">
            <v>5340000</v>
          </cell>
          <cell r="M53">
            <v>4800000</v>
          </cell>
          <cell r="N53" t="str">
            <v>TDS-TRI-20210623125234153435</v>
          </cell>
          <cell r="O53" t="str">
            <v>oncall</v>
          </cell>
          <cell r="P53" t="str">
            <v>2021-06-23, 19:52:34</v>
          </cell>
          <cell r="Q53" t="str">
            <v>2021-06-24, 17:37:09</v>
          </cell>
          <cell r="R53" t="str">
            <v/>
          </cell>
          <cell r="S53" t="str">
            <v>2021-06-23, 22:00:00</v>
          </cell>
          <cell r="T53" t="str">
            <v/>
          </cell>
          <cell r="U53" t="str">
            <v/>
          </cell>
          <cell r="V53" t="str">
            <v/>
          </cell>
          <cell r="W53" t="str">
            <v>2021-06-26, 22:00:00</v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>Samiun</v>
          </cell>
          <cell r="AC53" t="str">
            <v>0812177079055</v>
          </cell>
          <cell r="AD53" t="str">
            <v>B 9926 TS</v>
          </cell>
          <cell r="AE53" t="str">
            <v>Wingbox Tronton</v>
          </cell>
          <cell r="AF53" t="str">
            <v>Unilever West Mega DC</v>
          </cell>
          <cell r="AH53" t="str">
            <v>Jl. Irian X No.202, Cikedokan, Kec. Cikarang Bar., Bekasi, Jawa Barat 17530, Indonesia</v>
          </cell>
          <cell r="AI53" t="str">
            <v>Bekasi</v>
          </cell>
          <cell r="AK53" t="str">
            <v>PT LOTTE SHOPPING INDONESIA SOLO</v>
          </cell>
          <cell r="AM53" t="str">
            <v>JL.BHAYANGKARA (EX.LAPANGAN TIPES)</v>
          </cell>
          <cell r="AN53" t="str">
            <v>Kota Surakarta</v>
          </cell>
          <cell r="AP53">
            <v>498</v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>tidak ada bidd</v>
          </cell>
          <cell r="AY53">
            <v>0</v>
          </cell>
          <cell r="AZ53" t="str">
            <v>0</v>
          </cell>
          <cell r="BA53">
            <v>8140</v>
          </cell>
          <cell r="BB53">
            <v>21</v>
          </cell>
          <cell r="BC53" t="str">
            <v/>
          </cell>
          <cell r="BD53" t="str">
            <v/>
          </cell>
        </row>
        <row r="54">
          <cell r="D54" t="str">
            <v>4002942191</v>
          </cell>
          <cell r="E54" t="str">
            <v/>
          </cell>
          <cell r="F54" t="str">
            <v>CONFIRMED</v>
          </cell>
          <cell r="G54" t="str">
            <v>Unilever Mega DC</v>
          </cell>
          <cell r="H54" t="str">
            <v>PT Sekar Arum Jaya Bersaudara</v>
          </cell>
          <cell r="I54" t="str">
            <v>true</v>
          </cell>
          <cell r="J54" t="str">
            <v>TRO-J</v>
          </cell>
          <cell r="K54" t="str">
            <v>Tronton Jumbo</v>
          </cell>
          <cell r="L54">
            <v>500000</v>
          </cell>
          <cell r="M54">
            <v>250000</v>
          </cell>
          <cell r="N54" t="str">
            <v>TDS-TRI-20210623125234153435</v>
          </cell>
          <cell r="O54" t="str">
            <v>oncall</v>
          </cell>
          <cell r="P54" t="str">
            <v>2021-06-23, 19:52:34</v>
          </cell>
          <cell r="Q54" t="str">
            <v>2021-06-24, 17:37:09</v>
          </cell>
          <cell r="R54" t="str">
            <v/>
          </cell>
          <cell r="S54" t="str">
            <v>2021-06-23, 22:00:00</v>
          </cell>
          <cell r="T54" t="str">
            <v/>
          </cell>
          <cell r="U54" t="str">
            <v/>
          </cell>
          <cell r="V54" t="str">
            <v/>
          </cell>
          <cell r="W54" t="str">
            <v>2021-06-26, 22:00:00</v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>Samiun</v>
          </cell>
          <cell r="AC54" t="str">
            <v>0812177079055</v>
          </cell>
          <cell r="AD54" t="str">
            <v>B 9926 TS</v>
          </cell>
          <cell r="AE54" t="str">
            <v>Wingbox Tronton</v>
          </cell>
          <cell r="AF54" t="str">
            <v>Unilever West Mega DC</v>
          </cell>
          <cell r="AH54" t="str">
            <v>Jl. Irian X No.202, Cikedokan, Kec. Cikarang Bar., Bekasi, Jawa Barat 17530, Indonesia</v>
          </cell>
          <cell r="AI54" t="str">
            <v>Bekasi</v>
          </cell>
          <cell r="AK54" t="str">
            <v>INDOGROSIR YOGYA</v>
          </cell>
          <cell r="AM54" t="str">
            <v>Jl. Magelang No.KM.6 No.18, Kutu Patran, Sinduadi, Kec. Mlati, Kabupaten Sleman, Daerah Istimewa Yogyakarta 55284, Indonesia</v>
          </cell>
          <cell r="AN54" t="str">
            <v>Kabupaten Sleman</v>
          </cell>
          <cell r="AP54">
            <v>532</v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>tidak ada bidd</v>
          </cell>
          <cell r="AY54">
            <v>0</v>
          </cell>
          <cell r="AZ54" t="str">
            <v>0</v>
          </cell>
          <cell r="BA54">
            <v>7390</v>
          </cell>
          <cell r="BB54">
            <v>17.510000000000002</v>
          </cell>
          <cell r="BC54" t="str">
            <v/>
          </cell>
          <cell r="BD54" t="str">
            <v/>
          </cell>
        </row>
        <row r="55">
          <cell r="D55" t="str">
            <v>4002942042</v>
          </cell>
          <cell r="E55" t="str">
            <v/>
          </cell>
          <cell r="F55" t="str">
            <v>BOOKED</v>
          </cell>
          <cell r="G55" t="str">
            <v>Unilever Mega DC</v>
          </cell>
          <cell r="H55" t="str">
            <v/>
          </cell>
          <cell r="I55" t="str">
            <v>false</v>
          </cell>
          <cell r="J55" t="str">
            <v>TRO-J</v>
          </cell>
          <cell r="K55" t="str">
            <v>Tronton Jumbo</v>
          </cell>
          <cell r="L55">
            <v>12262300</v>
          </cell>
          <cell r="M55">
            <v>11200000</v>
          </cell>
          <cell r="N55" t="str">
            <v>TDS-TRI-20210623125225111731</v>
          </cell>
          <cell r="O55" t="str">
            <v>oncall</v>
          </cell>
          <cell r="P55" t="str">
            <v>2021-06-23, 19:52:25</v>
          </cell>
          <cell r="Q55" t="str">
            <v>2021-06-23, 20:40:33</v>
          </cell>
          <cell r="R55" t="str">
            <v/>
          </cell>
          <cell r="S55" t="str">
            <v>2021-06-23, 22:00:00</v>
          </cell>
          <cell r="T55" t="str">
            <v/>
          </cell>
          <cell r="U55" t="str">
            <v/>
          </cell>
          <cell r="V55" t="str">
            <v/>
          </cell>
          <cell r="W55" t="str">
            <v>2021-06-28, 22:00:00</v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>Rimson</v>
          </cell>
          <cell r="AC55" t="str">
            <v>082165104735</v>
          </cell>
          <cell r="AD55" t="str">
            <v>B 9458 TXU</v>
          </cell>
          <cell r="AE55" t="str">
            <v>Wingbox Tronton</v>
          </cell>
          <cell r="AF55" t="str">
            <v>Unilever West Mega DC</v>
          </cell>
          <cell r="AH55" t="str">
            <v>Jl. Irian X No.202, Cikedokan, Kec. Cikarang Bar., Bekasi, Jawa Barat 17530, Indonesia</v>
          </cell>
          <cell r="AI55" t="str">
            <v>Bekasi</v>
          </cell>
          <cell r="AK55" t="str">
            <v>INDOGROSIR PALEMBANG</v>
          </cell>
          <cell r="AM55" t="str">
            <v>JL. PANGERAN AYIN - KENTEN LAUT</v>
          </cell>
          <cell r="AN55" t="str">
            <v>Palembang</v>
          </cell>
          <cell r="AP55">
            <v>581</v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>tkbm diamond palembang mahal</v>
          </cell>
          <cell r="AY55">
            <v>0</v>
          </cell>
          <cell r="AZ55" t="str">
            <v>0</v>
          </cell>
          <cell r="BA55">
            <v>6290</v>
          </cell>
          <cell r="BB55">
            <v>20.23</v>
          </cell>
          <cell r="BC55" t="str">
            <v/>
          </cell>
          <cell r="BD55" t="str">
            <v/>
          </cell>
        </row>
        <row r="56">
          <cell r="D56" t="str">
            <v>4002942042</v>
          </cell>
          <cell r="E56" t="str">
            <v/>
          </cell>
          <cell r="F56" t="str">
            <v>BOOKED</v>
          </cell>
          <cell r="G56" t="str">
            <v>Unilever Mega DC</v>
          </cell>
          <cell r="H56" t="str">
            <v/>
          </cell>
          <cell r="I56" t="str">
            <v>false</v>
          </cell>
          <cell r="J56" t="str">
            <v>TRO-J</v>
          </cell>
          <cell r="K56" t="str">
            <v>Tronton Jumbo</v>
          </cell>
          <cell r="L56">
            <v>500000</v>
          </cell>
          <cell r="M56">
            <v>500000</v>
          </cell>
          <cell r="N56" t="str">
            <v>TDS-TRI-20210623125225111731</v>
          </cell>
          <cell r="O56" t="str">
            <v>oncall</v>
          </cell>
          <cell r="P56" t="str">
            <v>2021-06-23, 19:52:25</v>
          </cell>
          <cell r="Q56" t="str">
            <v>2021-06-23, 20:40:33</v>
          </cell>
          <cell r="R56" t="str">
            <v/>
          </cell>
          <cell r="S56" t="str">
            <v>2021-06-23, 22:00:00</v>
          </cell>
          <cell r="T56" t="str">
            <v/>
          </cell>
          <cell r="U56" t="str">
            <v/>
          </cell>
          <cell r="V56" t="str">
            <v/>
          </cell>
          <cell r="W56" t="str">
            <v>2021-06-28, 22:00:00</v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>Rimson</v>
          </cell>
          <cell r="AC56" t="str">
            <v>082165104735</v>
          </cell>
          <cell r="AD56" t="str">
            <v>B 9458 TXU</v>
          </cell>
          <cell r="AE56" t="str">
            <v>Wingbox Tronton</v>
          </cell>
          <cell r="AF56" t="str">
            <v>Unilever West Mega DC</v>
          </cell>
          <cell r="AH56" t="str">
            <v>Jl. Irian X No.202, Cikedokan, Kec. Cikarang Bar., Bekasi, Jawa Barat 17530, Indonesia</v>
          </cell>
          <cell r="AI56" t="str">
            <v>Bekasi</v>
          </cell>
          <cell r="AK56" t="str">
            <v>DIAMOND PALEMBANG</v>
          </cell>
          <cell r="AM56" t="str">
            <v>JL. R. SUKAMTO KOMP. PTC KEL.8</v>
          </cell>
          <cell r="AN56" t="str">
            <v>Kota Palembang</v>
          </cell>
          <cell r="AP56">
            <v>569</v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>tkbm diamond palembang mahal</v>
          </cell>
          <cell r="AY56">
            <v>0</v>
          </cell>
          <cell r="AZ56" t="str">
            <v>0</v>
          </cell>
          <cell r="BA56">
            <v>7340</v>
          </cell>
          <cell r="BB56">
            <v>16.510000000000002</v>
          </cell>
          <cell r="BC56" t="str">
            <v/>
          </cell>
          <cell r="BD56" t="str">
            <v/>
          </cell>
        </row>
        <row r="57">
          <cell r="D57" t="str">
            <v>4002941944</v>
          </cell>
          <cell r="E57" t="str">
            <v/>
          </cell>
          <cell r="F57" t="str">
            <v>POD</v>
          </cell>
          <cell r="G57" t="str">
            <v>Unilever Mega DC</v>
          </cell>
          <cell r="H57" t="str">
            <v>Gading Global Logistic</v>
          </cell>
          <cell r="I57" t="str">
            <v>true</v>
          </cell>
          <cell r="J57" t="str">
            <v>CDE</v>
          </cell>
          <cell r="K57" t="str">
            <v>CD Engkel Box</v>
          </cell>
          <cell r="L57" t="str">
            <v/>
          </cell>
          <cell r="N57" t="str">
            <v>TDS-TRI-20210623125223681895</v>
          </cell>
          <cell r="O57" t="str">
            <v>dedicated</v>
          </cell>
          <cell r="P57" t="str">
            <v>2021-06-23, 19:52:23</v>
          </cell>
          <cell r="Q57" t="str">
            <v>2021-06-23, 20:59:37</v>
          </cell>
          <cell r="R57" t="str">
            <v>2021-06-24, 04:51:24</v>
          </cell>
          <cell r="S57" t="str">
            <v>2021-06-23, 22:00:00</v>
          </cell>
          <cell r="T57" t="str">
            <v>2021-06-24, 04:51:54</v>
          </cell>
          <cell r="U57" t="str">
            <v>2021-06-24, 04:51:58</v>
          </cell>
          <cell r="V57" t="str">
            <v>2021-06-24, 04:52:05</v>
          </cell>
          <cell r="W57" t="str">
            <v>2021-06-24, 22:00:00</v>
          </cell>
          <cell r="X57" t="str">
            <v>2021-06-24, 10:52:16</v>
          </cell>
          <cell r="Y57" t="str">
            <v>2021-06-24, 10:52:23</v>
          </cell>
          <cell r="Z57" t="str">
            <v>0:0:11</v>
          </cell>
          <cell r="AA57" t="str">
            <v>0:0:7</v>
          </cell>
          <cell r="AB57" t="str">
            <v>JAMAL</v>
          </cell>
          <cell r="AC57" t="str">
            <v>087879225044</v>
          </cell>
          <cell r="AD57" t="str">
            <v>B9838SYK</v>
          </cell>
          <cell r="AE57" t="str">
            <v>CD Engkel Box</v>
          </cell>
          <cell r="AF57" t="str">
            <v>Unilever West Mega DC</v>
          </cell>
          <cell r="AH57" t="str">
            <v>Jl. Irian X No.202, Cikedokan, Kec. Cikarang Bar., Bekasi, Jawa Barat 17530, Indonesia</v>
          </cell>
          <cell r="AI57" t="str">
            <v>Bekasi</v>
          </cell>
          <cell r="AK57" t="str">
            <v>RAMAYANA PARUNG (R 105)</v>
          </cell>
          <cell r="AM57" t="str">
            <v>JL. RAYA CIPUTAT BOGOR</v>
          </cell>
          <cell r="AN57" t="str">
            <v>Bogor</v>
          </cell>
          <cell r="AP57">
            <v>68</v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Y57">
            <v>0</v>
          </cell>
          <cell r="AZ57" t="str">
            <v>0</v>
          </cell>
          <cell r="BA57">
            <v>410</v>
          </cell>
          <cell r="BB57">
            <v>1</v>
          </cell>
          <cell r="BC57" t="str">
            <v/>
          </cell>
          <cell r="BD57" t="str">
            <v>2021-06-24, 11:02:32</v>
          </cell>
          <cell r="BE57" t="str">
            <v>POD 1 2021-06-24, 11:02:32</v>
          </cell>
        </row>
        <row r="58">
          <cell r="D58" t="str">
            <v>4002941944</v>
          </cell>
          <cell r="E58" t="str">
            <v/>
          </cell>
          <cell r="F58" t="str">
            <v>POD</v>
          </cell>
          <cell r="G58" t="str">
            <v>Unilever Mega DC</v>
          </cell>
          <cell r="H58" t="str">
            <v>Gading Global Logistic</v>
          </cell>
          <cell r="I58" t="str">
            <v>true</v>
          </cell>
          <cell r="J58" t="str">
            <v>CDE</v>
          </cell>
          <cell r="K58" t="str">
            <v>CD Engkel Box</v>
          </cell>
          <cell r="L58" t="str">
            <v/>
          </cell>
          <cell r="N58" t="str">
            <v>TDS-TRI-20210623125223681895</v>
          </cell>
          <cell r="O58" t="str">
            <v>dedicated</v>
          </cell>
          <cell r="P58" t="str">
            <v>2021-06-23, 19:52:23</v>
          </cell>
          <cell r="Q58" t="str">
            <v>2021-06-23, 20:59:37</v>
          </cell>
          <cell r="R58" t="str">
            <v>2021-06-24, 04:51:24</v>
          </cell>
          <cell r="S58" t="str">
            <v>2021-06-23, 22:00:00</v>
          </cell>
          <cell r="T58" t="str">
            <v>2021-06-24, 04:51:54</v>
          </cell>
          <cell r="U58" t="str">
            <v>2021-06-24, 04:51:58</v>
          </cell>
          <cell r="V58" t="str">
            <v>2021-06-24, 04:52:05</v>
          </cell>
          <cell r="W58" t="str">
            <v>2021-06-24, 22:00:00</v>
          </cell>
          <cell r="X58" t="str">
            <v>2021-06-24, 07:20:53</v>
          </cell>
          <cell r="Y58" t="str">
            <v>2021-06-24, 07:56:12</v>
          </cell>
          <cell r="Z58" t="str">
            <v>0:0:11</v>
          </cell>
          <cell r="AA58" t="str">
            <v>0:35:19</v>
          </cell>
          <cell r="AB58" t="str">
            <v>JAMAL</v>
          </cell>
          <cell r="AC58" t="str">
            <v>087879225044</v>
          </cell>
          <cell r="AD58" t="str">
            <v>B9838SYK</v>
          </cell>
          <cell r="AE58" t="str">
            <v>CD Engkel Box</v>
          </cell>
          <cell r="AF58" t="str">
            <v>Unilever West Mega DC</v>
          </cell>
          <cell r="AH58" t="str">
            <v>Jl. Irian X No.202, Cikedokan, Kec. Cikarang Bar., Bekasi, Jawa Barat 17530, Indonesia</v>
          </cell>
          <cell r="AI58" t="str">
            <v>Bekasi</v>
          </cell>
          <cell r="AK58" t="str">
            <v>SAT DC GUNUNG SINDUR</v>
          </cell>
          <cell r="AM58" t="str">
            <v>JL.RAYA GUNUNG SINDUR KMP.</v>
          </cell>
          <cell r="AN58" t="str">
            <v>Bogor</v>
          </cell>
          <cell r="AP58">
            <v>72</v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Y58">
            <v>0</v>
          </cell>
          <cell r="AZ58" t="str">
            <v>0</v>
          </cell>
          <cell r="BA58">
            <v>1370</v>
          </cell>
          <cell r="BB58">
            <v>3.86</v>
          </cell>
          <cell r="BC58" t="str">
            <v/>
          </cell>
          <cell r="BD58" t="str">
            <v>2021-06-24, 09:44:32</v>
          </cell>
          <cell r="BE58" t="str">
            <v>POD 1 2021-06-24, 09:44:32</v>
          </cell>
        </row>
        <row r="59">
          <cell r="D59" t="str">
            <v>4002942308</v>
          </cell>
          <cell r="E59" t="str">
            <v/>
          </cell>
          <cell r="F59" t="str">
            <v>POD</v>
          </cell>
          <cell r="G59" t="str">
            <v>Unilever Mega DC</v>
          </cell>
          <cell r="H59" t="str">
            <v>PT Darsindo Cipta Putra Mandiri</v>
          </cell>
          <cell r="I59" t="str">
            <v>true</v>
          </cell>
          <cell r="J59" t="str">
            <v>CDE</v>
          </cell>
          <cell r="K59" t="str">
            <v>CD Engkel Box</v>
          </cell>
          <cell r="L59" t="str">
            <v/>
          </cell>
          <cell r="N59" t="str">
            <v>TDS-TRI-20210623125222244390</v>
          </cell>
          <cell r="O59" t="str">
            <v>dedicated</v>
          </cell>
          <cell r="P59" t="str">
            <v>2021-06-23, 19:52:22</v>
          </cell>
          <cell r="Q59" t="str">
            <v>2021-06-23, 21:04:31</v>
          </cell>
          <cell r="R59" t="str">
            <v>2021-06-23, 21:04:50</v>
          </cell>
          <cell r="S59" t="str">
            <v>2021-06-23, 22:00:00</v>
          </cell>
          <cell r="T59" t="str">
            <v>2021-06-23, 21:05:15</v>
          </cell>
          <cell r="U59" t="str">
            <v>2021-06-23, 21:05:26</v>
          </cell>
          <cell r="V59" t="str">
            <v>2021-06-23, 21:05:46</v>
          </cell>
          <cell r="W59" t="str">
            <v>2021-06-24, 22:00:00</v>
          </cell>
          <cell r="X59" t="str">
            <v>2021-06-24, 12:38:11</v>
          </cell>
          <cell r="Y59" t="str">
            <v>2021-06-24, 12:38:15</v>
          </cell>
          <cell r="Z59" t="str">
            <v>0:0:31</v>
          </cell>
          <cell r="AA59" t="str">
            <v>0:0:4</v>
          </cell>
          <cell r="AB59" t="str">
            <v>Feri</v>
          </cell>
          <cell r="AC59" t="str">
            <v>083186833516</v>
          </cell>
          <cell r="AD59" t="str">
            <v>B9146FXU</v>
          </cell>
          <cell r="AE59" t="str">
            <v>CD Engkel Box</v>
          </cell>
          <cell r="AF59" t="str">
            <v>Unilever West Mega DC</v>
          </cell>
          <cell r="AH59" t="str">
            <v>Jl. Irian X No.202, Cikedokan, Kec. Cikarang Bar., Bekasi, Jawa Barat 17530, Indonesia</v>
          </cell>
          <cell r="AI59" t="str">
            <v>Bekasi</v>
          </cell>
          <cell r="AK59" t="str">
            <v>CARREFOUR ITC BSD</v>
          </cell>
          <cell r="AM59" t="str">
            <v>ITC BSD, Jl. Pahlawan Seribu, Lengkong Wetan, Kec. Serpong, Kota Tangerang Selatan, Banten 15310, Indonesia</v>
          </cell>
          <cell r="AN59" t="str">
            <v>Kota Tangerang Selatan</v>
          </cell>
          <cell r="AP59">
            <v>68</v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Y59">
            <v>0</v>
          </cell>
          <cell r="AZ59" t="str">
            <v>0</v>
          </cell>
          <cell r="BA59">
            <v>1030</v>
          </cell>
          <cell r="BB59">
            <v>3.89</v>
          </cell>
          <cell r="BC59" t="str">
            <v/>
          </cell>
          <cell r="BD59" t="str">
            <v>2021-06-24, 12:38:28</v>
          </cell>
          <cell r="BE59" t="str">
            <v>POD 1 2021-06-24, 12:38:28</v>
          </cell>
        </row>
        <row r="60">
          <cell r="D60" t="str">
            <v>4002942257</v>
          </cell>
          <cell r="E60" t="str">
            <v/>
          </cell>
          <cell r="F60" t="str">
            <v>CONFIRMED</v>
          </cell>
          <cell r="G60" t="str">
            <v>Unilever Mega DC</v>
          </cell>
          <cell r="H60" t="str">
            <v>PT PRIMA SARANA EKSPRES</v>
          </cell>
          <cell r="I60" t="str">
            <v>true</v>
          </cell>
          <cell r="J60" t="str">
            <v>TRO-J</v>
          </cell>
          <cell r="K60" t="str">
            <v>Tronton Jumbo</v>
          </cell>
          <cell r="L60">
            <v>5156000</v>
          </cell>
          <cell r="M60">
            <v>4225000</v>
          </cell>
          <cell r="N60" t="str">
            <v>TDS-TRI-20210623125213392722</v>
          </cell>
          <cell r="O60" t="str">
            <v>oncall</v>
          </cell>
          <cell r="P60" t="str">
            <v>2021-06-23, 19:52:13</v>
          </cell>
          <cell r="Q60" t="str">
            <v>2021-06-24, 00:22:16</v>
          </cell>
          <cell r="R60" t="str">
            <v/>
          </cell>
          <cell r="S60" t="str">
            <v>2021-06-23, 22:00:00</v>
          </cell>
          <cell r="T60" t="str">
            <v/>
          </cell>
          <cell r="U60" t="str">
            <v/>
          </cell>
          <cell r="V60" t="str">
            <v/>
          </cell>
          <cell r="W60" t="str">
            <v>2021-06-28, 22:00:00</v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>Agung</v>
          </cell>
          <cell r="AC60" t="str">
            <v>08988751885</v>
          </cell>
          <cell r="AD60" t="str">
            <v>B 9163 UEV</v>
          </cell>
          <cell r="AE60" t="str">
            <v>Wingbox Tronton</v>
          </cell>
          <cell r="AF60" t="str">
            <v>Unilever West Mega DC</v>
          </cell>
          <cell r="AH60" t="str">
            <v>Jl. Irian X No.202, Cikedokan, Kec. Cikarang Bar., Bekasi, Jawa Barat 17530, Indonesia</v>
          </cell>
          <cell r="AI60" t="str">
            <v>Bekasi</v>
          </cell>
          <cell r="AK60" t="str">
            <v>INDOGROSIR SEMARANG</v>
          </cell>
          <cell r="AM60" t="str">
            <v>JL.RAYA KALIGAWE NO.38</v>
          </cell>
          <cell r="AN60" t="str">
            <v>Kota Semarang</v>
          </cell>
          <cell r="AP60">
            <v>418</v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>blast manual</v>
          </cell>
          <cell r="AY60">
            <v>0</v>
          </cell>
          <cell r="AZ60" t="str">
            <v>0</v>
          </cell>
          <cell r="BA60">
            <v>13070</v>
          </cell>
          <cell r="BB60">
            <v>37.72</v>
          </cell>
          <cell r="BC60" t="str">
            <v/>
          </cell>
          <cell r="BD60" t="str">
            <v/>
          </cell>
        </row>
        <row r="61">
          <cell r="D61" t="str">
            <v>4002942252</v>
          </cell>
          <cell r="E61" t="str">
            <v/>
          </cell>
          <cell r="F61" t="str">
            <v>CONFIRMED</v>
          </cell>
          <cell r="G61" t="str">
            <v>Unilever Mega DC</v>
          </cell>
          <cell r="H61" t="str">
            <v>PT Sekar Arum Jaya Bersaudara</v>
          </cell>
          <cell r="I61" t="str">
            <v>true</v>
          </cell>
          <cell r="J61" t="str">
            <v>TRO-J</v>
          </cell>
          <cell r="K61" t="str">
            <v>Tronton Jumbo</v>
          </cell>
          <cell r="L61">
            <v>5340000</v>
          </cell>
          <cell r="M61">
            <v>4800000</v>
          </cell>
          <cell r="N61" t="str">
            <v>TDS-TRI-20210623125203596526</v>
          </cell>
          <cell r="O61" t="str">
            <v>oncall</v>
          </cell>
          <cell r="P61" t="str">
            <v>2021-06-23, 19:52:03</v>
          </cell>
          <cell r="Q61" t="str">
            <v>2021-06-24, 17:32:58</v>
          </cell>
          <cell r="R61" t="str">
            <v/>
          </cell>
          <cell r="S61" t="str">
            <v>2021-06-23, 22:00:00</v>
          </cell>
          <cell r="T61" t="str">
            <v/>
          </cell>
          <cell r="U61" t="str">
            <v/>
          </cell>
          <cell r="V61" t="str">
            <v/>
          </cell>
          <cell r="W61" t="str">
            <v>2021-06-29, 22:00:00</v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>Soleh</v>
          </cell>
          <cell r="AC61" t="str">
            <v>081294781440</v>
          </cell>
          <cell r="AD61" t="str">
            <v>T 9125 DF</v>
          </cell>
          <cell r="AE61" t="str">
            <v>Wingbox Tronton</v>
          </cell>
          <cell r="AF61" t="str">
            <v>Unilever West Mega DC</v>
          </cell>
          <cell r="AH61" t="str">
            <v>Jl. Irian X No.202, Cikedokan, Kec. Cikarang Bar., Bekasi, Jawa Barat 17530, Indonesia</v>
          </cell>
          <cell r="AI61" t="str">
            <v>Bekasi</v>
          </cell>
          <cell r="AK61" t="str">
            <v>PT LOTTE SHOPPING INDONESIA SOLO</v>
          </cell>
          <cell r="AM61" t="str">
            <v>JL.BHAYANGKARA (EX.LAPANGAN TIPES)</v>
          </cell>
          <cell r="AN61" t="str">
            <v>Kota Surakarta</v>
          </cell>
          <cell r="AP61">
            <v>498</v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>tidak ada bidd</v>
          </cell>
          <cell r="AY61">
            <v>0</v>
          </cell>
          <cell r="AZ61" t="str">
            <v>0</v>
          </cell>
          <cell r="BA61">
            <v>6910</v>
          </cell>
          <cell r="BB61">
            <v>22</v>
          </cell>
          <cell r="BC61" t="str">
            <v/>
          </cell>
          <cell r="BD61" t="str">
            <v/>
          </cell>
        </row>
        <row r="62">
          <cell r="D62" t="str">
            <v>4002942236</v>
          </cell>
          <cell r="E62" t="str">
            <v/>
          </cell>
          <cell r="F62" t="str">
            <v>POD</v>
          </cell>
          <cell r="G62" t="str">
            <v>Unilever Mega DC</v>
          </cell>
          <cell r="H62" t="str">
            <v>Gading Global Logistic</v>
          </cell>
          <cell r="I62" t="str">
            <v>true</v>
          </cell>
          <cell r="J62" t="str">
            <v>CDE</v>
          </cell>
          <cell r="K62" t="str">
            <v>CD Engkel Box</v>
          </cell>
          <cell r="L62" t="str">
            <v/>
          </cell>
          <cell r="N62" t="str">
            <v>TDS-TRI-20210623125202696193</v>
          </cell>
          <cell r="O62" t="str">
            <v>dedicated</v>
          </cell>
          <cell r="P62" t="str">
            <v>2021-06-23, 19:52:02</v>
          </cell>
          <cell r="Q62" t="str">
            <v>2021-06-23, 21:00:32</v>
          </cell>
          <cell r="R62" t="str">
            <v>2021-06-23, 21:01:35</v>
          </cell>
          <cell r="S62" t="str">
            <v>2021-06-23, 22:00:00</v>
          </cell>
          <cell r="T62" t="str">
            <v>2021-06-24, 05:59:38</v>
          </cell>
          <cell r="U62" t="str">
            <v>2021-06-24, 06:15:08</v>
          </cell>
          <cell r="V62" t="str">
            <v>2021-06-24, 06:15:16</v>
          </cell>
          <cell r="W62" t="str">
            <v>2021-06-26, 22:00:00</v>
          </cell>
          <cell r="X62" t="str">
            <v>2021-06-24, 11:14:52</v>
          </cell>
          <cell r="Y62" t="str">
            <v>2021-06-24, 11:15:20</v>
          </cell>
          <cell r="Z62" t="str">
            <v>0:15:38</v>
          </cell>
          <cell r="AA62" t="str">
            <v>0:0:28</v>
          </cell>
          <cell r="AB62" t="str">
            <v>AGUS SUPRIYATNA</v>
          </cell>
          <cell r="AC62" t="str">
            <v>085591179375</v>
          </cell>
          <cell r="AD62" t="str">
            <v>B9892FCB</v>
          </cell>
          <cell r="AE62" t="str">
            <v>CD Engkel Box</v>
          </cell>
          <cell r="AF62" t="str">
            <v>Unilever West Mega DC</v>
          </cell>
          <cell r="AH62" t="str">
            <v>Jl. Irian X No.202, Cikedokan, Kec. Cikarang Bar., Bekasi, Jawa Barat 17530, Indonesia</v>
          </cell>
          <cell r="AI62" t="str">
            <v>Bekasi</v>
          </cell>
          <cell r="AK62" t="str">
            <v>PT LOTTE SHOPPING INDONESIA K.GADIN</v>
          </cell>
          <cell r="AM62" t="str">
            <v>Jl. Boulevard Bar. Raya, Kec. Klp. Gading, Kota Jkt Utara, Daerah Khusus Ibukota Jakarta 14240, Indonesia</v>
          </cell>
          <cell r="AN62" t="str">
            <v>Kota Jakarta Utara</v>
          </cell>
          <cell r="AP62">
            <v>44</v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Y62">
            <v>0</v>
          </cell>
          <cell r="AZ62" t="str">
            <v>0</v>
          </cell>
          <cell r="BA62">
            <v>1370</v>
          </cell>
          <cell r="BB62">
            <v>4.42</v>
          </cell>
          <cell r="BC62" t="str">
            <v/>
          </cell>
          <cell r="BD62" t="str">
            <v>2021-06-24, 11:15:34</v>
          </cell>
          <cell r="BE62" t="str">
            <v>POD 1 2021-06-24, 11:15:34</v>
          </cell>
        </row>
        <row r="63">
          <cell r="D63" t="str">
            <v>4002942224</v>
          </cell>
          <cell r="E63" t="str">
            <v/>
          </cell>
          <cell r="F63" t="str">
            <v>LOADED</v>
          </cell>
          <cell r="G63" t="str">
            <v>Unilever Mega DC</v>
          </cell>
          <cell r="H63" t="str">
            <v>CV Global Synergi Abadi</v>
          </cell>
          <cell r="I63" t="str">
            <v>true</v>
          </cell>
          <cell r="J63" t="str">
            <v>CDE</v>
          </cell>
          <cell r="K63" t="str">
            <v>CD Engkel Box</v>
          </cell>
          <cell r="L63" t="str">
            <v/>
          </cell>
          <cell r="N63" t="str">
            <v>TDS-TRI-20210623102710276023</v>
          </cell>
          <cell r="O63" t="str">
            <v>dedicated</v>
          </cell>
          <cell r="P63" t="str">
            <v>2021-06-23, 17:27:10</v>
          </cell>
          <cell r="Q63" t="str">
            <v>2021-06-23, 20:56:44</v>
          </cell>
          <cell r="R63" t="str">
            <v>2021-06-24, 06:32:41</v>
          </cell>
          <cell r="S63" t="str">
            <v>2021-06-23, 20:00:00</v>
          </cell>
          <cell r="T63" t="str">
            <v>2021-06-24, 06:35:03</v>
          </cell>
          <cell r="U63" t="str">
            <v/>
          </cell>
          <cell r="V63" t="str">
            <v>2021-06-24, 06:35:06</v>
          </cell>
          <cell r="W63" t="str">
            <v>2021-06-24, 20:00:00</v>
          </cell>
          <cell r="X63" t="str">
            <v/>
          </cell>
          <cell r="Y63" t="str">
            <v/>
          </cell>
          <cell r="Z63" t="str">
            <v>0:0:3</v>
          </cell>
          <cell r="AA63" t="str">
            <v/>
          </cell>
          <cell r="AB63" t="str">
            <v>UJANG SURYANA</v>
          </cell>
          <cell r="AC63" t="str">
            <v>087873310998</v>
          </cell>
          <cell r="AD63" t="str">
            <v>B9073AR</v>
          </cell>
          <cell r="AE63" t="str">
            <v>CD Engkel Box</v>
          </cell>
          <cell r="AF63" t="str">
            <v>Unilever West Mega DC</v>
          </cell>
          <cell r="AH63" t="str">
            <v>Jl. Irian X No.202, Cikedokan, Kec. Cikarang Bar., Bekasi, Jawa Barat 17530, Indonesia</v>
          </cell>
          <cell r="AI63" t="str">
            <v>Bekasi</v>
          </cell>
          <cell r="AK63" t="str">
            <v>ROBINSON KODIM S 135</v>
          </cell>
          <cell r="AM63" t="str">
            <v>Jl. Sutopo No.2, RT.002/RW.003, Sukarasa, Kec. Tangerang, Kota Tangerang, Banten 15111, Indonesia</v>
          </cell>
          <cell r="AN63" t="str">
            <v>Kota Tangerang</v>
          </cell>
          <cell r="AP63">
            <v>70</v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Y63">
            <v>0</v>
          </cell>
          <cell r="AZ63" t="str">
            <v>0</v>
          </cell>
          <cell r="BA63">
            <v>1320</v>
          </cell>
          <cell r="BB63">
            <v>3</v>
          </cell>
          <cell r="BC63" t="str">
            <v/>
          </cell>
          <cell r="BD63" t="str">
            <v/>
          </cell>
        </row>
        <row r="64">
          <cell r="D64" t="str">
            <v>4002942224</v>
          </cell>
          <cell r="E64" t="str">
            <v/>
          </cell>
          <cell r="F64" t="str">
            <v>LOADED</v>
          </cell>
          <cell r="G64" t="str">
            <v>Unilever Mega DC</v>
          </cell>
          <cell r="H64" t="str">
            <v>CV Global Synergi Abadi</v>
          </cell>
          <cell r="I64" t="str">
            <v>true</v>
          </cell>
          <cell r="J64" t="str">
            <v>CDE</v>
          </cell>
          <cell r="K64" t="str">
            <v>CD Engkel Box</v>
          </cell>
          <cell r="L64" t="str">
            <v/>
          </cell>
          <cell r="N64" t="str">
            <v>TDS-TRI-20210623102710276023</v>
          </cell>
          <cell r="O64" t="str">
            <v>dedicated</v>
          </cell>
          <cell r="P64" t="str">
            <v>2021-06-23, 17:27:10</v>
          </cell>
          <cell r="Q64" t="str">
            <v>2021-06-23, 20:56:44</v>
          </cell>
          <cell r="R64" t="str">
            <v>2021-06-24, 06:32:41</v>
          </cell>
          <cell r="S64" t="str">
            <v>2021-06-23, 20:00:00</v>
          </cell>
          <cell r="T64" t="str">
            <v>2021-06-24, 06:35:03</v>
          </cell>
          <cell r="U64" t="str">
            <v/>
          </cell>
          <cell r="V64" t="str">
            <v>2021-06-24, 06:35:06</v>
          </cell>
          <cell r="W64" t="str">
            <v>2021-06-24, 20:00:00</v>
          </cell>
          <cell r="X64" t="str">
            <v/>
          </cell>
          <cell r="Y64" t="str">
            <v/>
          </cell>
          <cell r="Z64" t="str">
            <v>0:0:3</v>
          </cell>
          <cell r="AA64" t="str">
            <v/>
          </cell>
          <cell r="AB64" t="str">
            <v>UJANG SURYANA</v>
          </cell>
          <cell r="AC64" t="str">
            <v>087873310998</v>
          </cell>
          <cell r="AD64" t="str">
            <v>B9073AR</v>
          </cell>
          <cell r="AE64" t="str">
            <v>CD Engkel Box</v>
          </cell>
          <cell r="AF64" t="str">
            <v>Unilever West Mega DC</v>
          </cell>
          <cell r="AH64" t="str">
            <v>Jl. Irian X No.202, Cikedokan, Kec. Cikarang Bar., Bekasi, Jawa Barat 17530, Indonesia</v>
          </cell>
          <cell r="AI64" t="str">
            <v>Bekasi</v>
          </cell>
          <cell r="AK64" t="str">
            <v>RAMAYANA CIMONE(R26)</v>
          </cell>
          <cell r="AM64" t="str">
            <v>JL.MERDEKA CIMONE PLAZA TANGERANG</v>
          </cell>
          <cell r="AN64" t="str">
            <v>Kota Tangerang</v>
          </cell>
          <cell r="AP64">
            <v>69</v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Y64">
            <v>0</v>
          </cell>
          <cell r="AZ64" t="str">
            <v>0</v>
          </cell>
          <cell r="BA64">
            <v>120</v>
          </cell>
          <cell r="BB64">
            <v>1</v>
          </cell>
          <cell r="BC64" t="str">
            <v/>
          </cell>
          <cell r="BD64" t="str">
            <v/>
          </cell>
        </row>
        <row r="65">
          <cell r="D65" t="str">
            <v>4002942223</v>
          </cell>
          <cell r="E65" t="str">
            <v/>
          </cell>
          <cell r="F65" t="str">
            <v>POD</v>
          </cell>
          <cell r="G65" t="str">
            <v>Unilever Mega DC</v>
          </cell>
          <cell r="H65" t="str">
            <v>PT Mega Antaran Prima</v>
          </cell>
          <cell r="I65" t="str">
            <v>true</v>
          </cell>
          <cell r="J65" t="str">
            <v>CDE</v>
          </cell>
          <cell r="K65" t="str">
            <v>CD Engkel Box</v>
          </cell>
          <cell r="L65" t="str">
            <v/>
          </cell>
          <cell r="N65" t="str">
            <v>TDS-TRI-20210623102709067101</v>
          </cell>
          <cell r="O65" t="str">
            <v>dedicated</v>
          </cell>
          <cell r="P65" t="str">
            <v>2021-06-23, 17:27:09</v>
          </cell>
          <cell r="Q65" t="str">
            <v>2021-06-23, 21:20:37</v>
          </cell>
          <cell r="R65" t="str">
            <v>2021-06-23, 22:36:00</v>
          </cell>
          <cell r="S65" t="str">
            <v>2021-06-23, 20:00:00</v>
          </cell>
          <cell r="T65" t="str">
            <v>2021-06-24, 05:32:50</v>
          </cell>
          <cell r="U65" t="str">
            <v>2021-06-24, 05:32:54</v>
          </cell>
          <cell r="V65" t="str">
            <v>2021-06-24, 05:33:01</v>
          </cell>
          <cell r="W65" t="str">
            <v>2021-06-24, 20:00:00</v>
          </cell>
          <cell r="X65" t="str">
            <v>2021-06-24, 07:51:08</v>
          </cell>
          <cell r="Y65" t="str">
            <v>2021-06-24, 07:51:21</v>
          </cell>
          <cell r="Z65" t="str">
            <v>0:0:11</v>
          </cell>
          <cell r="AA65" t="str">
            <v>0:0:13</v>
          </cell>
          <cell r="AB65" t="str">
            <v>H DALLA SUPRIATNA</v>
          </cell>
          <cell r="AC65" t="str">
            <v>085817413022</v>
          </cell>
          <cell r="AD65" t="str">
            <v>B9148KXU</v>
          </cell>
          <cell r="AE65" t="str">
            <v>CD Engkel Box</v>
          </cell>
          <cell r="AF65" t="str">
            <v>Unilever West Mega DC</v>
          </cell>
          <cell r="AH65" t="str">
            <v>Jl. Irian X No.202, Cikedokan, Kec. Cikarang Bar., Bekasi, Jawa Barat 17530, Indonesia</v>
          </cell>
          <cell r="AI65" t="str">
            <v>Bekasi</v>
          </cell>
          <cell r="AK65" t="str">
            <v>PT WARUNG PINTAR SEKALI</v>
          </cell>
          <cell r="AM65" t="str">
            <v>Jl. Setia Darma, Setiadarma, Kec. Tambun Sel., Bekasi, Jawa Barat 17510, Indonesia</v>
          </cell>
          <cell r="AN65" t="str">
            <v>Bekasi</v>
          </cell>
          <cell r="AP65">
            <v>14</v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Y65">
            <v>0</v>
          </cell>
          <cell r="AZ65" t="str">
            <v>0</v>
          </cell>
          <cell r="BA65">
            <v>570</v>
          </cell>
          <cell r="BB65">
            <v>1.29</v>
          </cell>
          <cell r="BC65" t="str">
            <v/>
          </cell>
          <cell r="BD65" t="str">
            <v>2021-06-24, 10:53:59</v>
          </cell>
          <cell r="BE65" t="str">
            <v>POD 1 2021-06-24, 10:53:59</v>
          </cell>
        </row>
        <row r="66">
          <cell r="D66" t="str">
            <v>4002942223</v>
          </cell>
          <cell r="E66" t="str">
            <v/>
          </cell>
          <cell r="F66" t="str">
            <v>POD</v>
          </cell>
          <cell r="G66" t="str">
            <v>Unilever Mega DC</v>
          </cell>
          <cell r="H66" t="str">
            <v>PT Mega Antaran Prima</v>
          </cell>
          <cell r="I66" t="str">
            <v>true</v>
          </cell>
          <cell r="J66" t="str">
            <v>CDE</v>
          </cell>
          <cell r="K66" t="str">
            <v>CD Engkel Box</v>
          </cell>
          <cell r="L66" t="str">
            <v/>
          </cell>
          <cell r="N66" t="str">
            <v>TDS-TRI-20210623102709067101</v>
          </cell>
          <cell r="O66" t="str">
            <v>dedicated</v>
          </cell>
          <cell r="P66" t="str">
            <v>2021-06-23, 17:27:09</v>
          </cell>
          <cell r="Q66" t="str">
            <v>2021-06-23, 21:20:37</v>
          </cell>
          <cell r="R66" t="str">
            <v>2021-06-23, 22:36:00</v>
          </cell>
          <cell r="S66" t="str">
            <v>2021-06-23, 20:00:00</v>
          </cell>
          <cell r="T66" t="str">
            <v>2021-06-24, 05:32:50</v>
          </cell>
          <cell r="U66" t="str">
            <v>2021-06-24, 05:32:54</v>
          </cell>
          <cell r="V66" t="str">
            <v>2021-06-24, 05:33:01</v>
          </cell>
          <cell r="W66" t="str">
            <v>2021-06-24, 20:00:00</v>
          </cell>
          <cell r="X66" t="str">
            <v>2021-06-24, 10:54:05</v>
          </cell>
          <cell r="Y66" t="str">
            <v>2021-06-24, 10:54:10</v>
          </cell>
          <cell r="Z66" t="str">
            <v>0:0:11</v>
          </cell>
          <cell r="AA66" t="str">
            <v>0:0:5</v>
          </cell>
          <cell r="AB66" t="str">
            <v>H DALLA SUPRIATNA</v>
          </cell>
          <cell r="AC66" t="str">
            <v>085817413022</v>
          </cell>
          <cell r="AD66" t="str">
            <v>B9148KXU</v>
          </cell>
          <cell r="AE66" t="str">
            <v>CD Engkel Box</v>
          </cell>
          <cell r="AF66" t="str">
            <v>Unilever West Mega DC</v>
          </cell>
          <cell r="AH66" t="str">
            <v>Jl. Irian X No.202, Cikedokan, Kec. Cikarang Bar., Bekasi, Jawa Barat 17530, Indonesia</v>
          </cell>
          <cell r="AI66" t="str">
            <v>Bekasi</v>
          </cell>
          <cell r="AK66" t="str">
            <v>CARREFOUR CEMPAKA MAS</v>
          </cell>
          <cell r="AM66" t="str">
            <v>ITC Cempaka Mas Blok F Lt. 4, Jl. Letjen Suprapto Itc Mega Grosir Cempaka Mas, Cempaka Baru, Kemayoran, RW.8, Sumur Batu, Kemayoran, Central Jakarta City, Jakarta 10640, Indonesia</v>
          </cell>
          <cell r="AN66" t="str">
            <v>Central Jakarta City</v>
          </cell>
          <cell r="AP66">
            <v>41</v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Y66">
            <v>0</v>
          </cell>
          <cell r="AZ66" t="str">
            <v>0</v>
          </cell>
          <cell r="BA66">
            <v>1150</v>
          </cell>
          <cell r="BB66">
            <v>2.4700000000000002</v>
          </cell>
          <cell r="BC66" t="str">
            <v/>
          </cell>
          <cell r="BD66" t="str">
            <v>2021-06-24, 13:27:04</v>
          </cell>
          <cell r="BE66" t="str">
            <v>POD 1 2021-06-24, 13:27:04</v>
          </cell>
        </row>
        <row r="67">
          <cell r="D67" t="str">
            <v>4002942210</v>
          </cell>
          <cell r="E67" t="str">
            <v/>
          </cell>
          <cell r="F67" t="str">
            <v>LOADED</v>
          </cell>
          <cell r="G67" t="str">
            <v>Unilever Mega DC</v>
          </cell>
          <cell r="H67" t="str">
            <v>PT Kabut Halim Mandiri</v>
          </cell>
          <cell r="I67" t="str">
            <v>true</v>
          </cell>
          <cell r="J67" t="str">
            <v>CDE</v>
          </cell>
          <cell r="K67" t="str">
            <v>CD Engkel Box</v>
          </cell>
          <cell r="L67" t="str">
            <v/>
          </cell>
          <cell r="N67" t="str">
            <v>TDS-TRI-20210623102707866159</v>
          </cell>
          <cell r="O67" t="str">
            <v>dedicated</v>
          </cell>
          <cell r="P67" t="str">
            <v>2021-06-23, 17:27:08</v>
          </cell>
          <cell r="Q67" t="str">
            <v>2021-06-23, 21:13:49</v>
          </cell>
          <cell r="R67" t="str">
            <v>2021-06-23, 21:22:21</v>
          </cell>
          <cell r="S67" t="str">
            <v>2021-06-23, 20:00:00</v>
          </cell>
          <cell r="T67" t="str">
            <v>2021-06-23, 21:22:37</v>
          </cell>
          <cell r="U67" t="str">
            <v>2021-06-23, 21:22:49</v>
          </cell>
          <cell r="V67" t="str">
            <v>2021-06-23, 21:23:16</v>
          </cell>
          <cell r="W67" t="str">
            <v>2021-06-25, 20:00:00</v>
          </cell>
          <cell r="X67" t="str">
            <v/>
          </cell>
          <cell r="Y67" t="str">
            <v/>
          </cell>
          <cell r="Z67" t="str">
            <v>0:0:39</v>
          </cell>
          <cell r="AA67" t="str">
            <v/>
          </cell>
          <cell r="AB67" t="str">
            <v>Maarif</v>
          </cell>
          <cell r="AC67" t="str">
            <v>087722200755</v>
          </cell>
          <cell r="AD67" t="str">
            <v>F9284FG</v>
          </cell>
          <cell r="AE67" t="str">
            <v>CD Engkel Box</v>
          </cell>
          <cell r="AF67" t="str">
            <v>Unilever West Mega DC</v>
          </cell>
          <cell r="AH67" t="str">
            <v>Jl. Irian X No.202, Cikedokan, Kec. Cikarang Bar., Bekasi, Jawa Barat 17530, Indonesia</v>
          </cell>
          <cell r="AI67" t="str">
            <v>Bekasi</v>
          </cell>
          <cell r="AK67" t="str">
            <v>BORMA GEMPOL</v>
          </cell>
          <cell r="AM67" t="str">
            <v>JL.GEMPOL SARI RAYA NO.9</v>
          </cell>
          <cell r="AN67" t="str">
            <v>Kota Cimahi</v>
          </cell>
          <cell r="AP67">
            <v>116</v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Y67">
            <v>0</v>
          </cell>
          <cell r="AZ67" t="str">
            <v>0</v>
          </cell>
          <cell r="BA67">
            <v>30</v>
          </cell>
          <cell r="BB67">
            <v>1</v>
          </cell>
          <cell r="BC67" t="str">
            <v/>
          </cell>
          <cell r="BD67" t="str">
            <v/>
          </cell>
        </row>
        <row r="68">
          <cell r="D68" t="str">
            <v>4002942210</v>
          </cell>
          <cell r="E68" t="str">
            <v/>
          </cell>
          <cell r="F68" t="str">
            <v>LOADED</v>
          </cell>
          <cell r="G68" t="str">
            <v>Unilever Mega DC</v>
          </cell>
          <cell r="H68" t="str">
            <v>PT Kabut Halim Mandiri</v>
          </cell>
          <cell r="I68" t="str">
            <v>true</v>
          </cell>
          <cell r="J68" t="str">
            <v>CDE</v>
          </cell>
          <cell r="K68" t="str">
            <v>CD Engkel Box</v>
          </cell>
          <cell r="L68" t="str">
            <v/>
          </cell>
          <cell r="N68" t="str">
            <v>TDS-TRI-20210623102707866159</v>
          </cell>
          <cell r="O68" t="str">
            <v>dedicated</v>
          </cell>
          <cell r="P68" t="str">
            <v>2021-06-23, 17:27:07</v>
          </cell>
          <cell r="Q68" t="str">
            <v>2021-06-23, 21:13:49</v>
          </cell>
          <cell r="R68" t="str">
            <v>2021-06-23, 21:22:21</v>
          </cell>
          <cell r="S68" t="str">
            <v>2021-06-23, 20:00:00</v>
          </cell>
          <cell r="T68" t="str">
            <v>2021-06-23, 21:22:37</v>
          </cell>
          <cell r="U68" t="str">
            <v>2021-06-23, 21:22:49</v>
          </cell>
          <cell r="V68" t="str">
            <v>2021-06-23, 21:23:16</v>
          </cell>
          <cell r="W68" t="str">
            <v>2021-06-25, 20:00:00</v>
          </cell>
          <cell r="X68" t="str">
            <v/>
          </cell>
          <cell r="Y68" t="str">
            <v/>
          </cell>
          <cell r="Z68" t="str">
            <v>0:0:39</v>
          </cell>
          <cell r="AA68" t="str">
            <v/>
          </cell>
          <cell r="AB68" t="str">
            <v>Maarif</v>
          </cell>
          <cell r="AC68" t="str">
            <v>087722200755</v>
          </cell>
          <cell r="AD68" t="str">
            <v>F9284FG</v>
          </cell>
          <cell r="AE68" t="str">
            <v>CD Engkel Box</v>
          </cell>
          <cell r="AF68" t="str">
            <v>Unilever West Mega DC</v>
          </cell>
          <cell r="AH68" t="str">
            <v>Jl. Irian X No.202, Cikedokan, Kec. Cikarang Bar., Bekasi, Jawa Barat 17530, Indonesia</v>
          </cell>
          <cell r="AI68" t="str">
            <v>Bekasi</v>
          </cell>
          <cell r="AK68" t="str">
            <v>BORMA PASIR IMPUN</v>
          </cell>
          <cell r="AM68" t="str">
            <v>JL. AH NASUTION NO.137</v>
          </cell>
          <cell r="AN68" t="str">
            <v>Kota Bandung</v>
          </cell>
          <cell r="AP68">
            <v>123</v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Y68">
            <v>0</v>
          </cell>
          <cell r="AZ68" t="str">
            <v>0</v>
          </cell>
          <cell r="BA68">
            <v>2040</v>
          </cell>
          <cell r="BB68">
            <v>4.71</v>
          </cell>
          <cell r="BC68" t="str">
            <v/>
          </cell>
          <cell r="BD68" t="str">
            <v/>
          </cell>
        </row>
        <row r="69">
          <cell r="D69" t="str">
            <v>4002942121</v>
          </cell>
          <cell r="E69" t="str">
            <v/>
          </cell>
          <cell r="F69" t="str">
            <v>POD</v>
          </cell>
          <cell r="G69" t="str">
            <v>Unilever Mega DC</v>
          </cell>
          <cell r="H69" t="str">
            <v>PT Kabut Halim Mandiri</v>
          </cell>
          <cell r="I69" t="str">
            <v>true</v>
          </cell>
          <cell r="J69" t="str">
            <v>CDE</v>
          </cell>
          <cell r="K69" t="str">
            <v>CD Engkel Box</v>
          </cell>
          <cell r="L69" t="str">
            <v/>
          </cell>
          <cell r="N69" t="str">
            <v>TDS-TRI-20210623102706649463</v>
          </cell>
          <cell r="O69" t="str">
            <v>dedicated</v>
          </cell>
          <cell r="P69" t="str">
            <v>2021-06-23, 17:27:06</v>
          </cell>
          <cell r="Q69" t="str">
            <v>2021-06-23, 21:12:33</v>
          </cell>
          <cell r="R69" t="str">
            <v>2021-06-24, 06:32:51</v>
          </cell>
          <cell r="S69" t="str">
            <v>2021-06-23, 20:00:00</v>
          </cell>
          <cell r="T69" t="str">
            <v>2021-06-24, 06:35:54</v>
          </cell>
          <cell r="U69" t="str">
            <v/>
          </cell>
          <cell r="V69" t="str">
            <v>2021-06-24, 06:35:59</v>
          </cell>
          <cell r="W69" t="str">
            <v>2021-06-24, 20:00:00</v>
          </cell>
          <cell r="X69" t="str">
            <v>2021-06-24, 09:58:03</v>
          </cell>
          <cell r="Y69" t="str">
            <v>2021-06-24, 09:58:10</v>
          </cell>
          <cell r="Z69" t="str">
            <v>0:0:5</v>
          </cell>
          <cell r="AA69" t="str">
            <v>0:0:7</v>
          </cell>
          <cell r="AB69" t="str">
            <v>Iwan Deni suhendar</v>
          </cell>
          <cell r="AC69" t="str">
            <v>085222333217</v>
          </cell>
          <cell r="AD69" t="str">
            <v>F9287FG</v>
          </cell>
          <cell r="AE69" t="str">
            <v>CD Engkel Box</v>
          </cell>
          <cell r="AF69" t="str">
            <v>Unilever West Mega DC</v>
          </cell>
          <cell r="AH69" t="str">
            <v>Jl. Irian X No.202, Cikedokan, Kec. Cikarang Bar., Bekasi, Jawa Barat 17530, Indonesia</v>
          </cell>
          <cell r="AI69" t="str">
            <v>Bekasi</v>
          </cell>
          <cell r="AK69" t="str">
            <v>PT LOTTE SHOPPING INDONESIA BEKASI</v>
          </cell>
          <cell r="AM69" t="str">
            <v>Jl. Jend. Ahmad Yani No.18, Marga Jaya, Bekasi Sel., Kota Bks, Jawa Barat 17148, Indonesia</v>
          </cell>
          <cell r="AN69" t="str">
            <v>Cikarang</v>
          </cell>
          <cell r="AP69">
            <v>21</v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Y69">
            <v>0</v>
          </cell>
          <cell r="AZ69" t="str">
            <v>0</v>
          </cell>
          <cell r="BA69">
            <v>1710</v>
          </cell>
          <cell r="BB69">
            <v>4</v>
          </cell>
          <cell r="BC69" t="str">
            <v/>
          </cell>
          <cell r="BD69" t="str">
            <v>2021-06-24, 09:58:41</v>
          </cell>
          <cell r="BE69" t="str">
            <v>POD 1 2021-06-24, 09:58:41</v>
          </cell>
        </row>
        <row r="70">
          <cell r="D70" t="str">
            <v>4002942121</v>
          </cell>
          <cell r="E70" t="str">
            <v/>
          </cell>
          <cell r="F70" t="str">
            <v>POD</v>
          </cell>
          <cell r="G70" t="str">
            <v>Unilever Mega DC</v>
          </cell>
          <cell r="H70" t="str">
            <v>PT Kabut Halim Mandiri</v>
          </cell>
          <cell r="I70" t="str">
            <v>true</v>
          </cell>
          <cell r="J70" t="str">
            <v>CDE</v>
          </cell>
          <cell r="K70" t="str">
            <v>CD Engkel Box</v>
          </cell>
          <cell r="L70" t="str">
            <v/>
          </cell>
          <cell r="N70" t="str">
            <v>TDS-TRI-20210623102706649463</v>
          </cell>
          <cell r="O70" t="str">
            <v>dedicated</v>
          </cell>
          <cell r="P70" t="str">
            <v>2021-06-23, 17:27:06</v>
          </cell>
          <cell r="Q70" t="str">
            <v>2021-06-23, 21:12:33</v>
          </cell>
          <cell r="R70" t="str">
            <v>2021-06-24, 06:32:51</v>
          </cell>
          <cell r="S70" t="str">
            <v>2021-06-23, 20:00:00</v>
          </cell>
          <cell r="T70" t="str">
            <v>2021-06-24, 06:35:54</v>
          </cell>
          <cell r="U70" t="str">
            <v/>
          </cell>
          <cell r="V70" t="str">
            <v>2021-06-24, 06:35:59</v>
          </cell>
          <cell r="W70" t="str">
            <v>2021-06-24, 20:00:00</v>
          </cell>
          <cell r="X70" t="str">
            <v>2021-06-24, 09:58:47</v>
          </cell>
          <cell r="Y70" t="str">
            <v>2021-06-24, 09:58:54</v>
          </cell>
          <cell r="Z70" t="str">
            <v>0:0:5</v>
          </cell>
          <cell r="AA70" t="str">
            <v>0:0:7</v>
          </cell>
          <cell r="AB70" t="str">
            <v>Iwan Deni suhendar</v>
          </cell>
          <cell r="AC70" t="str">
            <v>085222333217</v>
          </cell>
          <cell r="AD70" t="str">
            <v>F9287FG</v>
          </cell>
          <cell r="AE70" t="str">
            <v>CD Engkel Box</v>
          </cell>
          <cell r="AF70" t="str">
            <v>Unilever West Mega DC</v>
          </cell>
          <cell r="AH70" t="str">
            <v>Jl. Irian X No.202, Cikedokan, Kec. Cikarang Bar., Bekasi, Jawa Barat 17530, Indonesia</v>
          </cell>
          <cell r="AI70" t="str">
            <v>Bekasi</v>
          </cell>
          <cell r="AK70" t="str">
            <v>CARREFOUR BEKASI</v>
          </cell>
          <cell r="AM70" t="str">
            <v>RT.006/RW.009, Margahayu, Kec. Bekasi Tim., Kota Bks, Jawa Barat, Indonesia</v>
          </cell>
          <cell r="AN70" t="str">
            <v>Kota Bekasi</v>
          </cell>
          <cell r="AP70">
            <v>18</v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Y70">
            <v>0</v>
          </cell>
          <cell r="AZ70" t="str">
            <v>0</v>
          </cell>
          <cell r="BA70">
            <v>260</v>
          </cell>
          <cell r="BB70">
            <v>1</v>
          </cell>
          <cell r="BC70" t="str">
            <v/>
          </cell>
          <cell r="BD70" t="str">
            <v>2021-06-24, 09:59:32</v>
          </cell>
          <cell r="BE70" t="str">
            <v>POD 1 2021-06-24, 09:59:32</v>
          </cell>
        </row>
        <row r="71">
          <cell r="D71" t="str">
            <v>4002942075</v>
          </cell>
          <cell r="E71" t="str">
            <v/>
          </cell>
          <cell r="F71" t="str">
            <v>LOADED</v>
          </cell>
          <cell r="G71" t="str">
            <v>Unilever Mega DC</v>
          </cell>
          <cell r="H71" t="str">
            <v>PT PRIMA SARANA EKSPRES</v>
          </cell>
          <cell r="I71" t="str">
            <v>true</v>
          </cell>
          <cell r="J71" t="str">
            <v>CDE</v>
          </cell>
          <cell r="K71" t="str">
            <v>CD Engkel Box</v>
          </cell>
          <cell r="L71" t="str">
            <v/>
          </cell>
          <cell r="N71" t="str">
            <v>TDS-TRI-20210623102705343873</v>
          </cell>
          <cell r="O71" t="str">
            <v>dedicated</v>
          </cell>
          <cell r="P71" t="str">
            <v>2021-06-23, 17:27:05</v>
          </cell>
          <cell r="Q71" t="str">
            <v>2021-06-23, 21:25:22</v>
          </cell>
          <cell r="R71" t="str">
            <v>2021-06-23, 21:26:28</v>
          </cell>
          <cell r="S71" t="str">
            <v>2021-06-23, 20:00:00</v>
          </cell>
          <cell r="T71" t="str">
            <v>2021-06-23, 21:26:34</v>
          </cell>
          <cell r="U71" t="str">
            <v>2021-06-24, 07:18:25</v>
          </cell>
          <cell r="V71" t="str">
            <v>2021-06-24, 07:18:50</v>
          </cell>
          <cell r="W71" t="str">
            <v>2021-06-25, 20:00:00</v>
          </cell>
          <cell r="X71" t="str">
            <v/>
          </cell>
          <cell r="Y71" t="str">
            <v/>
          </cell>
          <cell r="Z71" t="str">
            <v>9:52:16</v>
          </cell>
          <cell r="AA71" t="str">
            <v/>
          </cell>
          <cell r="AB71" t="str">
            <v>Edi efendi</v>
          </cell>
          <cell r="AC71" t="str">
            <v>082210549948</v>
          </cell>
          <cell r="AD71" t="str">
            <v>B9475TXS</v>
          </cell>
          <cell r="AE71" t="str">
            <v>CD Engkel Box</v>
          </cell>
          <cell r="AF71" t="str">
            <v>Unilever West Mega DC</v>
          </cell>
          <cell r="AH71" t="str">
            <v>Jl. Irian X No.202, Cikedokan, Kec. Cikarang Bar., Bekasi, Jawa Barat 17530, Indonesia</v>
          </cell>
          <cell r="AI71" t="str">
            <v>Bekasi</v>
          </cell>
          <cell r="AK71" t="str">
            <v>TRANSMART CIMAHI</v>
          </cell>
          <cell r="AM71" t="str">
            <v>JL. RAYA BARAT NO. 729</v>
          </cell>
          <cell r="AN71" t="str">
            <v>Kota Cimahi</v>
          </cell>
          <cell r="AP71">
            <v>106</v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Y71">
            <v>0</v>
          </cell>
          <cell r="AZ71" t="str">
            <v>0</v>
          </cell>
          <cell r="BA71">
            <v>1020</v>
          </cell>
          <cell r="BB71">
            <v>2</v>
          </cell>
          <cell r="BC71" t="str">
            <v/>
          </cell>
          <cell r="BD71" t="str">
            <v/>
          </cell>
        </row>
        <row r="72">
          <cell r="D72" t="str">
            <v>4002942075</v>
          </cell>
          <cell r="E72" t="str">
            <v/>
          </cell>
          <cell r="F72" t="str">
            <v>LOADED</v>
          </cell>
          <cell r="G72" t="str">
            <v>Unilever Mega DC</v>
          </cell>
          <cell r="H72" t="str">
            <v>PT PRIMA SARANA EKSPRES</v>
          </cell>
          <cell r="I72" t="str">
            <v>true</v>
          </cell>
          <cell r="J72" t="str">
            <v>CDE</v>
          </cell>
          <cell r="K72" t="str">
            <v>CD Engkel Box</v>
          </cell>
          <cell r="L72" t="str">
            <v/>
          </cell>
          <cell r="N72" t="str">
            <v>TDS-TRI-20210623102705343873</v>
          </cell>
          <cell r="O72" t="str">
            <v>dedicated</v>
          </cell>
          <cell r="P72" t="str">
            <v>2021-06-23, 17:27:05</v>
          </cell>
          <cell r="Q72" t="str">
            <v>2021-06-23, 21:25:22</v>
          </cell>
          <cell r="R72" t="str">
            <v>2021-06-23, 21:26:28</v>
          </cell>
          <cell r="S72" t="str">
            <v>2021-06-23, 20:00:00</v>
          </cell>
          <cell r="T72" t="str">
            <v>2021-06-23, 21:26:34</v>
          </cell>
          <cell r="U72" t="str">
            <v>2021-06-24, 07:18:25</v>
          </cell>
          <cell r="V72" t="str">
            <v>2021-06-24, 07:18:50</v>
          </cell>
          <cell r="W72" t="str">
            <v>2021-06-25, 20:00:00</v>
          </cell>
          <cell r="X72" t="str">
            <v/>
          </cell>
          <cell r="Y72" t="str">
            <v/>
          </cell>
          <cell r="Z72" t="str">
            <v>9:52:16</v>
          </cell>
          <cell r="AA72" t="str">
            <v/>
          </cell>
          <cell r="AB72" t="str">
            <v>Edi efendi</v>
          </cell>
          <cell r="AC72" t="str">
            <v>082210549948</v>
          </cell>
          <cell r="AD72" t="str">
            <v>B9475TXS</v>
          </cell>
          <cell r="AE72" t="str">
            <v>CD Engkel Box</v>
          </cell>
          <cell r="AF72" t="str">
            <v>Unilever West Mega DC</v>
          </cell>
          <cell r="AH72" t="str">
            <v>Jl. Irian X No.202, Cikedokan, Kec. Cikarang Bar., Bekasi, Jawa Barat 17530, Indonesia</v>
          </cell>
          <cell r="AI72" t="str">
            <v>Bekasi</v>
          </cell>
          <cell r="AK72" t="str">
            <v>PT LOTTE SHOPPING INDONESIA PADALARANG</v>
          </cell>
          <cell r="AM72" t="str">
            <v>Jl. Raya Padalarang No.476, Ciburuy, Padalarang, Kabupaten Bandung Barat, Jawa Barat 40553, Indonesia</v>
          </cell>
          <cell r="AN72" t="str">
            <v>Kabupaten Bandung Barat</v>
          </cell>
          <cell r="AP72">
            <v>109</v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Y72">
            <v>0</v>
          </cell>
          <cell r="AZ72" t="str">
            <v>0</v>
          </cell>
          <cell r="BA72">
            <v>1140</v>
          </cell>
          <cell r="BB72">
            <v>3</v>
          </cell>
          <cell r="BC72" t="str">
            <v/>
          </cell>
          <cell r="BD72" t="str">
            <v/>
          </cell>
        </row>
        <row r="73">
          <cell r="D73" t="str">
            <v>4002942046</v>
          </cell>
          <cell r="E73" t="str">
            <v/>
          </cell>
          <cell r="F73" t="str">
            <v>LOADED</v>
          </cell>
          <cell r="G73" t="str">
            <v>Unilever Mega DC</v>
          </cell>
          <cell r="H73" t="str">
            <v>PT Kabut Halim Mandiri</v>
          </cell>
          <cell r="I73" t="str">
            <v>true</v>
          </cell>
          <cell r="J73" t="str">
            <v>CDE</v>
          </cell>
          <cell r="K73" t="str">
            <v>CD Engkel Box</v>
          </cell>
          <cell r="L73" t="str">
            <v/>
          </cell>
          <cell r="N73" t="str">
            <v>TDS-TRI-20210623102704093109</v>
          </cell>
          <cell r="O73" t="str">
            <v>dedicated</v>
          </cell>
          <cell r="P73" t="str">
            <v>2021-06-23, 17:27:04</v>
          </cell>
          <cell r="Q73" t="str">
            <v>2021-06-23, 21:07:15</v>
          </cell>
          <cell r="R73" t="str">
            <v>2021-06-24, 15:32:49</v>
          </cell>
          <cell r="S73" t="str">
            <v>2021-06-23, 20:00:00</v>
          </cell>
          <cell r="T73" t="str">
            <v>2021-06-24, 15:32:57</v>
          </cell>
          <cell r="U73" t="str">
            <v>2021-06-24, 15:33:05</v>
          </cell>
          <cell r="V73" t="str">
            <v>2021-06-24, 15:33:15</v>
          </cell>
          <cell r="W73" t="str">
            <v>2021-06-25, 20:00:00</v>
          </cell>
          <cell r="X73" t="str">
            <v/>
          </cell>
          <cell r="Y73" t="str">
            <v/>
          </cell>
          <cell r="Z73" t="str">
            <v>0:0:18</v>
          </cell>
          <cell r="AA73" t="str">
            <v/>
          </cell>
          <cell r="AB73" t="str">
            <v>Qodri</v>
          </cell>
          <cell r="AC73" t="str">
            <v>081385475168</v>
          </cell>
          <cell r="AD73" t="str">
            <v>F9282FG</v>
          </cell>
          <cell r="AE73" t="str">
            <v>CD Engkel Box</v>
          </cell>
          <cell r="AF73" t="str">
            <v>Unilever West Mega DC</v>
          </cell>
          <cell r="AH73" t="str">
            <v>Jl. Irian X No.202, Cikedokan, Kec. Cikarang Bar., Bekasi, Jawa Barat 17530, Indonesia</v>
          </cell>
          <cell r="AI73" t="str">
            <v>Bekasi</v>
          </cell>
          <cell r="AK73" t="str">
            <v>INDOMARET DC CIREBON</v>
          </cell>
          <cell r="AM73" t="str">
            <v>blok g, Jl. Pangeran Antasari No.189, Lurah, Kec. Plumbon, Cirebon, Jawa Barat 45155, Indonesia</v>
          </cell>
          <cell r="AN73" t="str">
            <v>Cirebon</v>
          </cell>
          <cell r="AP73">
            <v>177</v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Y73">
            <v>0</v>
          </cell>
          <cell r="AZ73" t="str">
            <v>0</v>
          </cell>
          <cell r="BA73">
            <v>1250</v>
          </cell>
          <cell r="BB73">
            <v>3.65</v>
          </cell>
          <cell r="BC73" t="str">
            <v/>
          </cell>
          <cell r="BD73" t="str">
            <v/>
          </cell>
        </row>
        <row r="74">
          <cell r="D74" t="str">
            <v>4002942046</v>
          </cell>
          <cell r="E74" t="str">
            <v/>
          </cell>
          <cell r="F74" t="str">
            <v>LOADED</v>
          </cell>
          <cell r="G74" t="str">
            <v>Unilever Mega DC</v>
          </cell>
          <cell r="H74" t="str">
            <v>PT Kabut Halim Mandiri</v>
          </cell>
          <cell r="I74" t="str">
            <v>true</v>
          </cell>
          <cell r="J74" t="str">
            <v>CDE</v>
          </cell>
          <cell r="K74" t="str">
            <v>CD Engkel Box</v>
          </cell>
          <cell r="L74" t="str">
            <v/>
          </cell>
          <cell r="N74" t="str">
            <v>TDS-TRI-20210623102704093109</v>
          </cell>
          <cell r="O74" t="str">
            <v>dedicated</v>
          </cell>
          <cell r="P74" t="str">
            <v>2021-06-23, 17:27:04</v>
          </cell>
          <cell r="Q74" t="str">
            <v>2021-06-23, 21:07:15</v>
          </cell>
          <cell r="R74" t="str">
            <v>2021-06-24, 15:32:49</v>
          </cell>
          <cell r="S74" t="str">
            <v>2021-06-23, 20:00:00</v>
          </cell>
          <cell r="T74" t="str">
            <v>2021-06-24, 15:32:57</v>
          </cell>
          <cell r="U74" t="str">
            <v>2021-06-24, 15:33:05</v>
          </cell>
          <cell r="V74" t="str">
            <v>2021-06-24, 15:33:15</v>
          </cell>
          <cell r="W74" t="str">
            <v>2021-06-25, 20:00:00</v>
          </cell>
          <cell r="X74" t="str">
            <v/>
          </cell>
          <cell r="Y74" t="str">
            <v/>
          </cell>
          <cell r="Z74" t="str">
            <v>0:0:18</v>
          </cell>
          <cell r="AA74" t="str">
            <v/>
          </cell>
          <cell r="AB74" t="str">
            <v>Qodri</v>
          </cell>
          <cell r="AC74" t="str">
            <v>081385475168</v>
          </cell>
          <cell r="AD74" t="str">
            <v>F9282FG</v>
          </cell>
          <cell r="AE74" t="str">
            <v>CD Engkel Box</v>
          </cell>
          <cell r="AF74" t="str">
            <v>Unilever West Mega DC</v>
          </cell>
          <cell r="AH74" t="str">
            <v>Jl. Irian X No.202, Cikedokan, Kec. Cikarang Bar., Bekasi, Jawa Barat 17530, Indonesia</v>
          </cell>
          <cell r="AI74" t="str">
            <v>Bekasi</v>
          </cell>
          <cell r="AK74" t="str">
            <v>YOGYA DC SUMBER</v>
          </cell>
          <cell r="AM74" t="str">
            <v>JL.PANGERAN CAKRABUANA</v>
          </cell>
          <cell r="AN74" t="str">
            <v>Cirebon</v>
          </cell>
          <cell r="AP74">
            <v>188</v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Y74">
            <v>0</v>
          </cell>
          <cell r="AZ74" t="str">
            <v>0</v>
          </cell>
          <cell r="BA74">
            <v>850</v>
          </cell>
          <cell r="BB74">
            <v>2</v>
          </cell>
          <cell r="BC74" t="str">
            <v/>
          </cell>
          <cell r="BD74" t="str">
            <v/>
          </cell>
        </row>
        <row r="75">
          <cell r="D75" t="str">
            <v>4002942008</v>
          </cell>
          <cell r="E75" t="str">
            <v/>
          </cell>
          <cell r="F75" t="str">
            <v>POD</v>
          </cell>
          <cell r="G75" t="str">
            <v>Unilever Mega DC</v>
          </cell>
          <cell r="H75" t="str">
            <v>PT Kabut Halim Mandiri</v>
          </cell>
          <cell r="I75" t="str">
            <v>true</v>
          </cell>
          <cell r="J75" t="str">
            <v>CDE</v>
          </cell>
          <cell r="K75" t="str">
            <v>CD Engkel Box</v>
          </cell>
          <cell r="L75" t="str">
            <v/>
          </cell>
          <cell r="N75" t="str">
            <v>TDS-TRI-20210623102702844876</v>
          </cell>
          <cell r="O75" t="str">
            <v>dedicated</v>
          </cell>
          <cell r="P75" t="str">
            <v>2021-06-23, 17:27:03</v>
          </cell>
          <cell r="Q75" t="str">
            <v>2021-06-23, 21:05:58</v>
          </cell>
          <cell r="R75" t="str">
            <v>2021-06-23, 21:46:25</v>
          </cell>
          <cell r="S75" t="str">
            <v>2021-06-23, 20:00:00</v>
          </cell>
          <cell r="T75" t="str">
            <v>2021-06-24, 05:50:09</v>
          </cell>
          <cell r="U75" t="str">
            <v>2021-06-24, 05:50:14</v>
          </cell>
          <cell r="V75" t="str">
            <v>2021-06-24, 05:50:29</v>
          </cell>
          <cell r="W75" t="str">
            <v>2021-06-24, 20:00:00</v>
          </cell>
          <cell r="X75" t="str">
            <v>2021-06-24, 16:13:22</v>
          </cell>
          <cell r="Y75" t="str">
            <v>2021-06-24, 16:13:26</v>
          </cell>
          <cell r="Z75" t="str">
            <v>0:0:20</v>
          </cell>
          <cell r="AA75" t="str">
            <v>0:0:4</v>
          </cell>
          <cell r="AB75" t="str">
            <v>Suryanto</v>
          </cell>
          <cell r="AC75" t="str">
            <v>085320858259</v>
          </cell>
          <cell r="AD75" t="str">
            <v>B9481TCD</v>
          </cell>
          <cell r="AE75" t="str">
            <v>CDE Dedicated</v>
          </cell>
          <cell r="AF75" t="str">
            <v>Unilever West Mega DC</v>
          </cell>
          <cell r="AH75" t="str">
            <v>Jl. Irian X No.202, Cikedokan, Kec. Cikarang Bar., Bekasi, Jawa Barat 17530, Indonesia</v>
          </cell>
          <cell r="AI75" t="str">
            <v>Bekasi</v>
          </cell>
          <cell r="AK75" t="str">
            <v>RAMAYANA PRATAMA BEKASI(R21)</v>
          </cell>
          <cell r="AM75" t="str">
            <v>JL.IR.H.JUANDA (SAMPING BRI)</v>
          </cell>
          <cell r="AN75" t="str">
            <v>Kota Bekasi</v>
          </cell>
          <cell r="AP75">
            <v>19</v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Y75">
            <v>0</v>
          </cell>
          <cell r="AZ75" t="str">
            <v>0</v>
          </cell>
          <cell r="BA75">
            <v>80</v>
          </cell>
          <cell r="BB75">
            <v>1</v>
          </cell>
          <cell r="BC75" t="str">
            <v/>
          </cell>
          <cell r="BD75" t="str">
            <v>2021-06-24, 18:17:06</v>
          </cell>
          <cell r="BE75" t="str">
            <v>POD 1 2021-06-24, 18:17:06</v>
          </cell>
        </row>
        <row r="76">
          <cell r="D76" t="str">
            <v>4002942008</v>
          </cell>
          <cell r="E76" t="str">
            <v/>
          </cell>
          <cell r="F76" t="str">
            <v>POD</v>
          </cell>
          <cell r="G76" t="str">
            <v>Unilever Mega DC</v>
          </cell>
          <cell r="H76" t="str">
            <v>PT Kabut Halim Mandiri</v>
          </cell>
          <cell r="I76" t="str">
            <v>true</v>
          </cell>
          <cell r="J76" t="str">
            <v>CDE</v>
          </cell>
          <cell r="K76" t="str">
            <v>CD Engkel Box</v>
          </cell>
          <cell r="L76" t="str">
            <v/>
          </cell>
          <cell r="N76" t="str">
            <v>TDS-TRI-20210623102702844876</v>
          </cell>
          <cell r="O76" t="str">
            <v>dedicated</v>
          </cell>
          <cell r="P76" t="str">
            <v>2021-06-23, 17:27:02</v>
          </cell>
          <cell r="Q76" t="str">
            <v>2021-06-23, 21:05:58</v>
          </cell>
          <cell r="R76" t="str">
            <v>2021-06-23, 21:46:25</v>
          </cell>
          <cell r="S76" t="str">
            <v>2021-06-23, 20:00:00</v>
          </cell>
          <cell r="T76" t="str">
            <v>2021-06-24, 05:50:09</v>
          </cell>
          <cell r="U76" t="str">
            <v>2021-06-24, 05:50:14</v>
          </cell>
          <cell r="V76" t="str">
            <v>2021-06-24, 05:50:29</v>
          </cell>
          <cell r="W76" t="str">
            <v>2021-06-24, 20:00:00</v>
          </cell>
          <cell r="X76" t="str">
            <v>2021-06-24, 08:20:49</v>
          </cell>
          <cell r="Y76" t="str">
            <v>2021-06-24, 10:32:33</v>
          </cell>
          <cell r="Z76" t="str">
            <v>0:0:20</v>
          </cell>
          <cell r="AA76" t="str">
            <v>2:11:44</v>
          </cell>
          <cell r="AB76" t="str">
            <v>Suryanto</v>
          </cell>
          <cell r="AC76" t="str">
            <v>085320858259</v>
          </cell>
          <cell r="AD76" t="str">
            <v>B9481TCD</v>
          </cell>
          <cell r="AE76" t="str">
            <v>CDE Dedicated</v>
          </cell>
          <cell r="AF76" t="str">
            <v>Unilever West Mega DC</v>
          </cell>
          <cell r="AH76" t="str">
            <v>Jl. Irian X No.202, Cikedokan, Kec. Cikarang Bar., Bekasi, Jawa Barat 17530, Indonesia</v>
          </cell>
          <cell r="AI76" t="str">
            <v>Bekasi</v>
          </cell>
          <cell r="AK76" t="str">
            <v>PT GLOBAL DIGITAL NIAGA BEKASI</v>
          </cell>
          <cell r="AM76" t="str">
            <v>Jl. Harapan Baru Raya, RT.004/RW.002, Medan Satria, Kecamatan Medan Satria, Kota Bks, Jawa Barat, Indonesia</v>
          </cell>
          <cell r="AN76" t="str">
            <v>Kota Bekasi</v>
          </cell>
          <cell r="AP76">
            <v>27</v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Y76">
            <v>0</v>
          </cell>
          <cell r="AZ76" t="str">
            <v>0</v>
          </cell>
          <cell r="BA76">
            <v>1460</v>
          </cell>
          <cell r="BB76">
            <v>3.97</v>
          </cell>
          <cell r="BC76" t="str">
            <v/>
          </cell>
          <cell r="BD76" t="str">
            <v>2021-06-24, 15:25:30</v>
          </cell>
          <cell r="BE76" t="str">
            <v>POD 1 2021-06-24, 15:25:30</v>
          </cell>
        </row>
        <row r="77">
          <cell r="D77" t="str">
            <v>4002941966</v>
          </cell>
          <cell r="E77" t="str">
            <v/>
          </cell>
          <cell r="F77" t="str">
            <v>LOADED</v>
          </cell>
          <cell r="G77" t="str">
            <v>Unilever Mega DC</v>
          </cell>
          <cell r="H77" t="str">
            <v>Indo Fast Trans</v>
          </cell>
          <cell r="I77" t="str">
            <v>true</v>
          </cell>
          <cell r="J77" t="str">
            <v>CDE</v>
          </cell>
          <cell r="K77" t="str">
            <v>CD Engkel Box</v>
          </cell>
          <cell r="L77" t="str">
            <v/>
          </cell>
          <cell r="N77" t="str">
            <v>TDS-TRI-20210623102701682893</v>
          </cell>
          <cell r="O77" t="str">
            <v>oncall</v>
          </cell>
          <cell r="P77" t="str">
            <v>2021-06-23, 17:27:01</v>
          </cell>
          <cell r="Q77" t="str">
            <v>2021-06-24, 00:19:31</v>
          </cell>
          <cell r="R77" t="str">
            <v>2021-06-24, 06:33:08</v>
          </cell>
          <cell r="S77" t="str">
            <v>2021-06-23, 20:00:00</v>
          </cell>
          <cell r="T77" t="str">
            <v>2021-06-24, 06:38:47</v>
          </cell>
          <cell r="U77" t="str">
            <v/>
          </cell>
          <cell r="V77" t="str">
            <v>2021-06-24, 06:38:51</v>
          </cell>
          <cell r="W77" t="str">
            <v>2021-06-24, 20:00:00</v>
          </cell>
          <cell r="X77" t="str">
            <v/>
          </cell>
          <cell r="Y77" t="str">
            <v/>
          </cell>
          <cell r="Z77" t="str">
            <v>0:0:4</v>
          </cell>
          <cell r="AA77" t="str">
            <v/>
          </cell>
          <cell r="AB77" t="str">
            <v>dedi</v>
          </cell>
          <cell r="AC77" t="str">
            <v>085817480471</v>
          </cell>
          <cell r="AD77" t="str">
            <v>F8092HN</v>
          </cell>
          <cell r="AE77" t="str">
            <v>CDE Long</v>
          </cell>
          <cell r="AF77" t="str">
            <v>Unilever West Mega DC</v>
          </cell>
          <cell r="AH77" t="str">
            <v>Jl. Irian X No.202, Cikedokan, Kec. Cikarang Bar., Bekasi, Jawa Barat 17530, Indonesia</v>
          </cell>
          <cell r="AI77" t="str">
            <v>Bekasi</v>
          </cell>
          <cell r="AK77" t="str">
            <v>RAMAYANA CIKUPA (S 124)</v>
          </cell>
          <cell r="AM77" t="str">
            <v>JL RAYA SERANG NO 19 RT 01 RW 01</v>
          </cell>
          <cell r="AN77" t="str">
            <v>Tangerang</v>
          </cell>
          <cell r="AP77">
            <v>84</v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Y77">
            <v>0</v>
          </cell>
          <cell r="AZ77" t="str">
            <v>0</v>
          </cell>
          <cell r="BA77">
            <v>100</v>
          </cell>
          <cell r="BB77">
            <v>11</v>
          </cell>
          <cell r="BC77" t="str">
            <v/>
          </cell>
          <cell r="BD77" t="str">
            <v/>
          </cell>
        </row>
        <row r="78">
          <cell r="D78" t="str">
            <v>4002941966</v>
          </cell>
          <cell r="E78" t="str">
            <v/>
          </cell>
          <cell r="F78" t="str">
            <v>LOADED</v>
          </cell>
          <cell r="G78" t="str">
            <v>Unilever Mega DC</v>
          </cell>
          <cell r="H78" t="str">
            <v>Indo Fast Trans</v>
          </cell>
          <cell r="I78" t="str">
            <v>true</v>
          </cell>
          <cell r="J78" t="str">
            <v>CDE</v>
          </cell>
          <cell r="K78" t="str">
            <v>CD Engkel Box</v>
          </cell>
          <cell r="L78" t="str">
            <v/>
          </cell>
          <cell r="N78" t="str">
            <v>TDS-TRI-20210623102701682893</v>
          </cell>
          <cell r="O78" t="str">
            <v>oncall</v>
          </cell>
          <cell r="P78" t="str">
            <v>2021-06-23, 17:27:01</v>
          </cell>
          <cell r="Q78" t="str">
            <v>2021-06-24, 00:19:31</v>
          </cell>
          <cell r="R78" t="str">
            <v>2021-06-24, 06:33:08</v>
          </cell>
          <cell r="S78" t="str">
            <v>2021-06-23, 20:00:00</v>
          </cell>
          <cell r="T78" t="str">
            <v>2021-06-24, 06:38:47</v>
          </cell>
          <cell r="U78" t="str">
            <v/>
          </cell>
          <cell r="V78" t="str">
            <v>2021-06-24, 06:38:51</v>
          </cell>
          <cell r="W78" t="str">
            <v>2021-06-24, 20:00:00</v>
          </cell>
          <cell r="X78" t="str">
            <v/>
          </cell>
          <cell r="Y78" t="str">
            <v/>
          </cell>
          <cell r="Z78" t="str">
            <v>0:0:4</v>
          </cell>
          <cell r="AA78" t="str">
            <v/>
          </cell>
          <cell r="AB78" t="str">
            <v>dedi</v>
          </cell>
          <cell r="AC78" t="str">
            <v>085817480471</v>
          </cell>
          <cell r="AD78" t="str">
            <v>F8092HN</v>
          </cell>
          <cell r="AE78" t="str">
            <v>CDE Long</v>
          </cell>
          <cell r="AF78" t="str">
            <v>Unilever West Mega DC</v>
          </cell>
          <cell r="AH78" t="str">
            <v>Jl. Irian X No.202, Cikedokan, Kec. Cikarang Bar., Bekasi, Jawa Barat 17530, Indonesia</v>
          </cell>
          <cell r="AI78" t="str">
            <v>Bekasi</v>
          </cell>
          <cell r="AK78" t="str">
            <v>HYPERMART DC BALARAJA</v>
          </cell>
          <cell r="AM78" t="str">
            <v>Tobat, Balaraja, Tangerang, Banten, Indonesia</v>
          </cell>
          <cell r="AN78" t="str">
            <v>Balaraja</v>
          </cell>
          <cell r="AP78">
            <v>86</v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Y78">
            <v>0</v>
          </cell>
          <cell r="AZ78" t="str">
            <v>0</v>
          </cell>
          <cell r="BA78">
            <v>1630</v>
          </cell>
          <cell r="BB78">
            <v>3</v>
          </cell>
          <cell r="BC78" t="str">
            <v/>
          </cell>
          <cell r="BD78" t="str">
            <v/>
          </cell>
        </row>
        <row r="79">
          <cell r="D79" t="str">
            <v>4002941943</v>
          </cell>
          <cell r="E79" t="str">
            <v/>
          </cell>
          <cell r="F79" t="str">
            <v>POD</v>
          </cell>
          <cell r="G79" t="str">
            <v>Unilever Mega DC</v>
          </cell>
          <cell r="H79" t="str">
            <v>Indo Fast Trans</v>
          </cell>
          <cell r="I79" t="str">
            <v>true</v>
          </cell>
          <cell r="J79" t="str">
            <v>CDE</v>
          </cell>
          <cell r="K79" t="str">
            <v>CD Engkel Box</v>
          </cell>
          <cell r="L79" t="str">
            <v/>
          </cell>
          <cell r="N79" t="str">
            <v>TDS-TRI-20210623102700413716</v>
          </cell>
          <cell r="O79" t="str">
            <v>oncall</v>
          </cell>
          <cell r="P79" t="str">
            <v>2021-06-23, 17:27:00</v>
          </cell>
          <cell r="Q79" t="str">
            <v>2021-06-24, 00:17:57</v>
          </cell>
          <cell r="R79" t="str">
            <v>2021-06-24, 04:59:26</v>
          </cell>
          <cell r="S79" t="str">
            <v>2021-06-23, 20:00:00</v>
          </cell>
          <cell r="T79" t="str">
            <v>2021-06-24, 06:37:21</v>
          </cell>
          <cell r="U79" t="str">
            <v/>
          </cell>
          <cell r="V79" t="str">
            <v>2021-06-24, 06:37:27</v>
          </cell>
          <cell r="W79" t="str">
            <v>2021-06-24, 20:00:00</v>
          </cell>
          <cell r="X79" t="str">
            <v>2021-06-24, 16:14:47</v>
          </cell>
          <cell r="Y79" t="str">
            <v>2021-06-24, 16:14:52</v>
          </cell>
          <cell r="Z79" t="str">
            <v>0:0:6</v>
          </cell>
          <cell r="AA79" t="str">
            <v>0:0:5</v>
          </cell>
          <cell r="AB79" t="str">
            <v>kasmidi</v>
          </cell>
          <cell r="AC79" t="str">
            <v>081284220125</v>
          </cell>
          <cell r="AD79" t="str">
            <v>F9091SC</v>
          </cell>
          <cell r="AE79" t="str">
            <v>CD Engkel Box</v>
          </cell>
          <cell r="AF79" t="str">
            <v>Unilever West Mega DC</v>
          </cell>
          <cell r="AH79" t="str">
            <v>Jl. Irian X No.202, Cikedokan, Kec. Cikarang Bar., Bekasi, Jawa Barat 17530, Indonesia</v>
          </cell>
          <cell r="AI79" t="str">
            <v>Bekasi</v>
          </cell>
          <cell r="AK79" t="str">
            <v>RAMAYANA CILEUNGSI (R 68)</v>
          </cell>
          <cell r="AM79" t="str">
            <v>JL.KAMPUNG RAWA BELUT</v>
          </cell>
          <cell r="AN79" t="str">
            <v>Cileungsi</v>
          </cell>
          <cell r="AP79">
            <v>62</v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Y79">
            <v>0</v>
          </cell>
          <cell r="AZ79" t="str">
            <v>0</v>
          </cell>
          <cell r="BA79">
            <v>100</v>
          </cell>
          <cell r="BB79">
            <v>1</v>
          </cell>
          <cell r="BC79" t="str">
            <v/>
          </cell>
          <cell r="BD79" t="str">
            <v>2021-06-24, 17:00:46</v>
          </cell>
          <cell r="BE79" t="str">
            <v>POD 1 2021-06-24, 17:00:46</v>
          </cell>
        </row>
        <row r="80">
          <cell r="D80" t="str">
            <v>4002941943</v>
          </cell>
          <cell r="E80" t="str">
            <v/>
          </cell>
          <cell r="F80" t="str">
            <v>POD</v>
          </cell>
          <cell r="G80" t="str">
            <v>Unilever Mega DC</v>
          </cell>
          <cell r="H80" t="str">
            <v>Indo Fast Trans</v>
          </cell>
          <cell r="I80" t="str">
            <v>true</v>
          </cell>
          <cell r="J80" t="str">
            <v>CDE</v>
          </cell>
          <cell r="K80" t="str">
            <v>CD Engkel Box</v>
          </cell>
          <cell r="L80" t="str">
            <v/>
          </cell>
          <cell r="N80" t="str">
            <v>TDS-TRI-20210623102700413716</v>
          </cell>
          <cell r="O80" t="str">
            <v>oncall</v>
          </cell>
          <cell r="P80" t="str">
            <v>2021-06-23, 17:27:00</v>
          </cell>
          <cell r="Q80" t="str">
            <v>2021-06-24, 00:17:57</v>
          </cell>
          <cell r="R80" t="str">
            <v>2021-06-24, 04:59:26</v>
          </cell>
          <cell r="S80" t="str">
            <v>2021-06-23, 20:00:00</v>
          </cell>
          <cell r="T80" t="str">
            <v>2021-06-24, 06:37:21</v>
          </cell>
          <cell r="U80" t="str">
            <v/>
          </cell>
          <cell r="V80" t="str">
            <v>2021-06-24, 06:37:27</v>
          </cell>
          <cell r="W80" t="str">
            <v>2021-06-24, 20:00:00</v>
          </cell>
          <cell r="X80" t="str">
            <v>2021-06-24, 11:25:50</v>
          </cell>
          <cell r="Y80" t="str">
            <v>2021-06-24, 13:12:04</v>
          </cell>
          <cell r="Z80" t="str">
            <v>0:0:6</v>
          </cell>
          <cell r="AA80" t="str">
            <v>1:46:14</v>
          </cell>
          <cell r="AB80" t="str">
            <v>kasmidi</v>
          </cell>
          <cell r="AC80" t="str">
            <v>081284220125</v>
          </cell>
          <cell r="AD80" t="str">
            <v>F9091SC</v>
          </cell>
          <cell r="AE80" t="str">
            <v>CD Engkel Box</v>
          </cell>
          <cell r="AF80" t="str">
            <v>Unilever West Mega DC</v>
          </cell>
          <cell r="AH80" t="str">
            <v>Jl. Irian X No.202, Cikedokan, Kec. Cikarang Bar., Bekasi, Jawa Barat 17530, Indonesia</v>
          </cell>
          <cell r="AI80" t="str">
            <v>Bekasi</v>
          </cell>
          <cell r="AK80" t="str">
            <v>SAT DC CILEUNGSI 2</v>
          </cell>
          <cell r="AM80" t="str">
            <v>JL.RAYA NAROGONG KM23.8 KAW.INDUST</v>
          </cell>
          <cell r="AN80" t="str">
            <v>Bogor</v>
          </cell>
          <cell r="AP80">
            <v>24</v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Y80">
            <v>0</v>
          </cell>
          <cell r="AZ80" t="str">
            <v>0</v>
          </cell>
          <cell r="BA80">
            <v>1450</v>
          </cell>
          <cell r="BB80">
            <v>2.4300000000000002</v>
          </cell>
          <cell r="BC80" t="str">
            <v/>
          </cell>
          <cell r="BD80" t="str">
            <v>2021-06-24, 15:42:53</v>
          </cell>
          <cell r="BE80" t="str">
            <v>POD 1 2021-06-24, 15:42:53</v>
          </cell>
        </row>
        <row r="81">
          <cell r="D81" t="str">
            <v>4002942187</v>
          </cell>
          <cell r="E81" t="str">
            <v/>
          </cell>
          <cell r="F81" t="str">
            <v>BOOKED</v>
          </cell>
          <cell r="G81" t="str">
            <v>Unilever Mega DC</v>
          </cell>
          <cell r="H81" t="str">
            <v/>
          </cell>
          <cell r="I81" t="str">
            <v>false</v>
          </cell>
          <cell r="J81" t="str">
            <v>TRO-J</v>
          </cell>
          <cell r="K81" t="str">
            <v>Tronton Jumbo</v>
          </cell>
          <cell r="L81" t="str">
            <v/>
          </cell>
          <cell r="N81" t="str">
            <v>TDS-TRI-20210623102658319476</v>
          </cell>
          <cell r="O81" t="str">
            <v>oncall</v>
          </cell>
          <cell r="P81" t="str">
            <v>2021-06-23, 17:26:58</v>
          </cell>
          <cell r="Q81" t="str">
            <v/>
          </cell>
          <cell r="R81" t="str">
            <v/>
          </cell>
          <cell r="S81" t="str">
            <v>2021-06-23, 20:00:00</v>
          </cell>
          <cell r="T81" t="str">
            <v/>
          </cell>
          <cell r="U81" t="str">
            <v/>
          </cell>
          <cell r="V81" t="str">
            <v/>
          </cell>
          <cell r="W81" t="str">
            <v>2021-07-06, 20:00:00</v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>Unilever West Mega DC</v>
          </cell>
          <cell r="AH81" t="str">
            <v>Jl. Irian X No.202, Cikedokan, Kec. Cikarang Bar., Bekasi, Jawa Barat 17530, Indonesia</v>
          </cell>
          <cell r="AI81" t="str">
            <v>Bekasi</v>
          </cell>
          <cell r="AK81" t="str">
            <v>PT LOTTE SHOPPING INDONESIA DENPASA</v>
          </cell>
          <cell r="AM81" t="str">
            <v>JL.BY PASS NGURAH RAI NO.222</v>
          </cell>
          <cell r="AN81" t="str">
            <v>Kabupaten Badung</v>
          </cell>
          <cell r="AP81">
            <v>1160</v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Y81">
            <v>0</v>
          </cell>
          <cell r="AZ81" t="str">
            <v>0</v>
          </cell>
          <cell r="BA81">
            <v>17130</v>
          </cell>
          <cell r="BB81">
            <v>39.9</v>
          </cell>
          <cell r="BC81" t="str">
            <v/>
          </cell>
          <cell r="BD81" t="str">
            <v/>
          </cell>
        </row>
        <row r="82">
          <cell r="D82" t="str">
            <v>4002942112</v>
          </cell>
          <cell r="E82" t="str">
            <v/>
          </cell>
          <cell r="F82" t="str">
            <v>POD</v>
          </cell>
          <cell r="G82" t="str">
            <v>Unilever Mega DC</v>
          </cell>
          <cell r="H82" t="str">
            <v>PT Mega Antaran Prima</v>
          </cell>
          <cell r="I82" t="str">
            <v>true</v>
          </cell>
          <cell r="J82" t="str">
            <v>CDE</v>
          </cell>
          <cell r="K82" t="str">
            <v>CD Engkel Box</v>
          </cell>
          <cell r="L82" t="str">
            <v/>
          </cell>
          <cell r="N82" t="str">
            <v>TDS-TRI-20210623102657505999</v>
          </cell>
          <cell r="O82" t="str">
            <v>dedicated</v>
          </cell>
          <cell r="P82" t="str">
            <v>2021-06-23, 17:26:57</v>
          </cell>
          <cell r="Q82" t="str">
            <v>2021-06-23, 21:19:12</v>
          </cell>
          <cell r="R82" t="str">
            <v>2021-06-23, 22:08:41</v>
          </cell>
          <cell r="S82" t="str">
            <v>2021-06-23, 20:00:00</v>
          </cell>
          <cell r="T82" t="str">
            <v>2021-06-23, 22:08:47</v>
          </cell>
          <cell r="U82" t="str">
            <v>2021-06-23, 22:08:51</v>
          </cell>
          <cell r="V82" t="str">
            <v>2021-06-24, 03:56:11</v>
          </cell>
          <cell r="W82" t="str">
            <v>2021-06-24, 20:00:00</v>
          </cell>
          <cell r="X82" t="str">
            <v>2021-06-24, 08:51:55</v>
          </cell>
          <cell r="Y82" t="str">
            <v>2021-06-24, 08:51:59</v>
          </cell>
          <cell r="Z82" t="str">
            <v>5:47:24</v>
          </cell>
          <cell r="AA82" t="str">
            <v>0:0:4</v>
          </cell>
          <cell r="AB82" t="str">
            <v>TARSANA</v>
          </cell>
          <cell r="AC82" t="str">
            <v>087775239722</v>
          </cell>
          <cell r="AD82" t="str">
            <v>B9143KXU</v>
          </cell>
          <cell r="AE82" t="str">
            <v>CD Engkel Box</v>
          </cell>
          <cell r="AF82" t="str">
            <v>Unilever West Mega DC</v>
          </cell>
          <cell r="AH82" t="str">
            <v>Jl. Irian X No.202, Cikedokan, Kec. Cikarang Bar., Bekasi, Jawa Barat 17530, Indonesia</v>
          </cell>
          <cell r="AI82" t="str">
            <v>Bekasi</v>
          </cell>
          <cell r="AK82" t="str">
            <v>LOTTE SHOPPING INDONESIA BOGOR</v>
          </cell>
          <cell r="AM82" t="str">
            <v>JL. KH SHOLEH ISKANDAR</v>
          </cell>
          <cell r="AN82" t="str">
            <v>Kota Bogor</v>
          </cell>
          <cell r="AP82">
            <v>75</v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Y82">
            <v>0</v>
          </cell>
          <cell r="AZ82" t="str">
            <v>0</v>
          </cell>
          <cell r="BA82">
            <v>2620</v>
          </cell>
          <cell r="BB82">
            <v>6</v>
          </cell>
          <cell r="BC82" t="str">
            <v/>
          </cell>
          <cell r="BD82" t="str">
            <v>2021-06-24, 13:44:54</v>
          </cell>
          <cell r="BE82" t="str">
            <v>POD 1 2021-06-24, 13:44:54</v>
          </cell>
        </row>
        <row r="83">
          <cell r="D83" t="str">
            <v>4002942073</v>
          </cell>
          <cell r="E83" t="str">
            <v/>
          </cell>
          <cell r="F83" t="str">
            <v>LOADED</v>
          </cell>
          <cell r="G83" t="str">
            <v>Unilever Mega DC</v>
          </cell>
          <cell r="H83" t="str">
            <v>PT Mega Antaran Prima</v>
          </cell>
          <cell r="I83" t="str">
            <v>true</v>
          </cell>
          <cell r="J83" t="str">
            <v>CDE</v>
          </cell>
          <cell r="K83" t="str">
            <v>CD Engkel Box</v>
          </cell>
          <cell r="L83" t="str">
            <v/>
          </cell>
          <cell r="N83" t="str">
            <v>TDS-TRI-20210623102656605319</v>
          </cell>
          <cell r="O83" t="str">
            <v>dedicated</v>
          </cell>
          <cell r="P83" t="str">
            <v>2021-06-23, 17:26:56</v>
          </cell>
          <cell r="Q83" t="str">
            <v>2021-06-23, 21:17:45</v>
          </cell>
          <cell r="R83" t="str">
            <v>2021-06-24, 03:25:20</v>
          </cell>
          <cell r="S83" t="str">
            <v>2021-06-23, 20:00:00</v>
          </cell>
          <cell r="T83" t="str">
            <v>2021-06-24, 03:26:00</v>
          </cell>
          <cell r="U83" t="str">
            <v>2021-06-24, 16:07:14</v>
          </cell>
          <cell r="V83" t="str">
            <v>2021-06-24, 16:07:21</v>
          </cell>
          <cell r="W83" t="str">
            <v>2021-06-25, 20:00:00</v>
          </cell>
          <cell r="X83" t="str">
            <v/>
          </cell>
          <cell r="Y83" t="str">
            <v/>
          </cell>
          <cell r="Z83" t="str">
            <v>12:41:21</v>
          </cell>
          <cell r="AA83" t="str">
            <v/>
          </cell>
          <cell r="AB83" t="str">
            <v>KARDIMAN</v>
          </cell>
          <cell r="AC83" t="str">
            <v>089654622368</v>
          </cell>
          <cell r="AD83" t="str">
            <v>B9113KRO</v>
          </cell>
          <cell r="AE83" t="str">
            <v>CD Engkel Box</v>
          </cell>
          <cell r="AF83" t="str">
            <v>Unilever West Mega DC</v>
          </cell>
          <cell r="AH83" t="str">
            <v>Jl. Irian X No.202, Cikedokan, Kec. Cikarang Bar., Bekasi, Jawa Barat 17530, Indonesia</v>
          </cell>
          <cell r="AI83" t="str">
            <v>Bekasi</v>
          </cell>
          <cell r="AK83" t="str">
            <v>TOKMA PAMANUKAN</v>
          </cell>
          <cell r="AM83" t="str">
            <v>Jl. Kh Ihsan Syarif, Pamanukan, Kabupaten Subang, Jawa Barat 41254, Indonesia</v>
          </cell>
          <cell r="AN83" t="str">
            <v>Kabupaten Subang</v>
          </cell>
          <cell r="AP83">
            <v>97</v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Y83">
            <v>0</v>
          </cell>
          <cell r="AZ83" t="str">
            <v>0</v>
          </cell>
          <cell r="BA83">
            <v>1910</v>
          </cell>
          <cell r="BB83">
            <v>4.37</v>
          </cell>
          <cell r="BC83" t="str">
            <v/>
          </cell>
          <cell r="BD83" t="str">
            <v/>
          </cell>
        </row>
        <row r="84">
          <cell r="D84" t="str">
            <v>4002942007</v>
          </cell>
          <cell r="E84" t="str">
            <v/>
          </cell>
          <cell r="F84" t="str">
            <v>POD</v>
          </cell>
          <cell r="G84" t="str">
            <v>Unilever Mega DC</v>
          </cell>
          <cell r="H84" t="str">
            <v>PT Darsindo Cipta Putra Mandiri</v>
          </cell>
          <cell r="I84" t="str">
            <v>true</v>
          </cell>
          <cell r="J84" t="str">
            <v>CDE</v>
          </cell>
          <cell r="K84" t="str">
            <v>CD Engkel Box</v>
          </cell>
          <cell r="L84" t="str">
            <v/>
          </cell>
          <cell r="N84" t="str">
            <v>TDS-TRI-20210623102655811485</v>
          </cell>
          <cell r="O84" t="str">
            <v>dedicated</v>
          </cell>
          <cell r="P84" t="str">
            <v>2021-06-23, 17:26:55</v>
          </cell>
          <cell r="Q84" t="str">
            <v>2021-06-23, 21:03:27</v>
          </cell>
          <cell r="R84" t="str">
            <v>2021-06-24, 06:22:10</v>
          </cell>
          <cell r="S84" t="str">
            <v>2021-06-23, 20:00:00</v>
          </cell>
          <cell r="T84" t="str">
            <v>2021-06-24, 06:22:14</v>
          </cell>
          <cell r="U84" t="str">
            <v>2021-06-24, 06:22:16</v>
          </cell>
          <cell r="V84" t="str">
            <v>2021-06-24, 06:22:24</v>
          </cell>
          <cell r="W84" t="str">
            <v>2021-06-24, 20:00:00</v>
          </cell>
          <cell r="X84" t="str">
            <v>2021-06-24, 09:32:23</v>
          </cell>
          <cell r="Y84" t="str">
            <v>2021-06-24, 11:10:00</v>
          </cell>
          <cell r="Z84" t="str">
            <v>0:0:10</v>
          </cell>
          <cell r="AA84" t="str">
            <v>1:37:37</v>
          </cell>
          <cell r="AB84" t="str">
            <v>Suryadi</v>
          </cell>
          <cell r="AC84" t="str">
            <v>085891086801</v>
          </cell>
          <cell r="AD84" t="str">
            <v>B9196FXV</v>
          </cell>
          <cell r="AE84" t="str">
            <v>CD Engkel Box</v>
          </cell>
          <cell r="AF84" t="str">
            <v>Unilever West Mega DC</v>
          </cell>
          <cell r="AH84" t="str">
            <v>Jl. Irian X No.202, Cikedokan, Kec. Cikarang Bar., Bekasi, Jawa Barat 17530, Indonesia</v>
          </cell>
          <cell r="AI84" t="str">
            <v>Bekasi</v>
          </cell>
          <cell r="AK84" t="str">
            <v>PT GLOBAL DIGITAL NIAGA IMS</v>
          </cell>
          <cell r="AM84" t="str">
            <v>Jl. Pembangunan 3, Karang Sari, Kec. Neglasari, Kota Tangerang, Banten, Indonesia</v>
          </cell>
          <cell r="AN84" t="str">
            <v>Kota Tangerang</v>
          </cell>
          <cell r="AP84">
            <v>67</v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Y84">
            <v>0</v>
          </cell>
          <cell r="AZ84" t="str">
            <v>0</v>
          </cell>
          <cell r="BA84">
            <v>1450</v>
          </cell>
          <cell r="BB84">
            <v>3.99</v>
          </cell>
          <cell r="BC84" t="str">
            <v/>
          </cell>
          <cell r="BD84" t="str">
            <v>2021-06-24, 19:24:44</v>
          </cell>
          <cell r="BE84" t="str">
            <v>POD 1 2021-06-24, 19:24:42</v>
          </cell>
        </row>
        <row r="85">
          <cell r="D85" t="str">
            <v>4002941935</v>
          </cell>
          <cell r="E85" t="str">
            <v/>
          </cell>
          <cell r="F85" t="str">
            <v>LOADED</v>
          </cell>
          <cell r="G85" t="str">
            <v>Unilever Mega DC</v>
          </cell>
          <cell r="H85" t="str">
            <v>Indo Fast Trans</v>
          </cell>
          <cell r="I85" t="str">
            <v>true</v>
          </cell>
          <cell r="J85" t="str">
            <v>CDE</v>
          </cell>
          <cell r="K85" t="str">
            <v>CD Engkel Box</v>
          </cell>
          <cell r="L85">
            <v>1240200</v>
          </cell>
          <cell r="N85" t="str">
            <v>TDS-TRI-20210623102654703327</v>
          </cell>
          <cell r="O85" t="str">
            <v>oncall</v>
          </cell>
          <cell r="P85" t="str">
            <v>2021-06-23, 17:26:54</v>
          </cell>
          <cell r="Q85" t="str">
            <v>2021-06-24, 00:12:50</v>
          </cell>
          <cell r="R85" t="str">
            <v>2021-06-24, 06:33:17</v>
          </cell>
          <cell r="S85" t="str">
            <v>2021-06-23, 20:00:00</v>
          </cell>
          <cell r="T85" t="str">
            <v>2021-06-24, 06:39:23</v>
          </cell>
          <cell r="U85" t="str">
            <v/>
          </cell>
          <cell r="V85" t="str">
            <v>2021-06-24, 06:39:29</v>
          </cell>
          <cell r="W85" t="str">
            <v>2021-06-24, 20:00:00</v>
          </cell>
          <cell r="X85" t="str">
            <v/>
          </cell>
          <cell r="Y85" t="str">
            <v/>
          </cell>
          <cell r="Z85" t="str">
            <v>0:0:6</v>
          </cell>
          <cell r="AA85" t="str">
            <v/>
          </cell>
          <cell r="AB85" t="str">
            <v>Hendri</v>
          </cell>
          <cell r="AC85" t="str">
            <v>081380451442</v>
          </cell>
          <cell r="AD85" t="str">
            <v>B9706PCK</v>
          </cell>
          <cell r="AE85" t="str">
            <v>CD Engkel Box</v>
          </cell>
          <cell r="AF85" t="str">
            <v>Unilever West Mega DC</v>
          </cell>
          <cell r="AH85" t="str">
            <v>Jl. Irian X No.202, Cikedokan, Kec. Cikarang Bar., Bekasi, Jawa Barat 17530, Indonesia</v>
          </cell>
          <cell r="AI85" t="str">
            <v>Bekasi</v>
          </cell>
          <cell r="AK85" t="str">
            <v>SAT DC BALARAJA</v>
          </cell>
          <cell r="AM85" t="str">
            <v>JL ARIA JAYA SANTIKA NO 9 KP SEGLOG</v>
          </cell>
          <cell r="AN85" t="str">
            <v>Balaraja</v>
          </cell>
          <cell r="AP85">
            <v>84</v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Y85">
            <v>0</v>
          </cell>
          <cell r="AZ85" t="str">
            <v>0</v>
          </cell>
          <cell r="BA85">
            <v>1050</v>
          </cell>
          <cell r="BB85">
            <v>2</v>
          </cell>
          <cell r="BC85" t="str">
            <v/>
          </cell>
          <cell r="BD85" t="str">
            <v/>
          </cell>
        </row>
        <row r="86">
          <cell r="D86" t="str">
            <v>4002941557</v>
          </cell>
          <cell r="E86" t="str">
            <v/>
          </cell>
          <cell r="F86" t="str">
            <v>LOADED</v>
          </cell>
          <cell r="G86" t="str">
            <v>Unilever Mega DC</v>
          </cell>
          <cell r="H86" t="str">
            <v>PT MPX INDONESIA</v>
          </cell>
          <cell r="I86" t="str">
            <v>false</v>
          </cell>
          <cell r="J86" t="str">
            <v>TRO-J</v>
          </cell>
          <cell r="K86" t="str">
            <v>Tronton Jumbo</v>
          </cell>
          <cell r="L86">
            <v>14536800</v>
          </cell>
          <cell r="M86">
            <v>14250000</v>
          </cell>
          <cell r="N86" t="str">
            <v>TDS-TRI-20210623064943669237</v>
          </cell>
          <cell r="O86" t="str">
            <v>oncall</v>
          </cell>
          <cell r="P86" t="str">
            <v>2021-06-23, 13:49:43</v>
          </cell>
          <cell r="Q86" t="str">
            <v>2021-06-23, 14:35:33</v>
          </cell>
          <cell r="R86" t="str">
            <v>2021-06-23, 21:55:12</v>
          </cell>
          <cell r="S86" t="str">
            <v>2021-06-23, 16:00:00</v>
          </cell>
          <cell r="T86" t="str">
            <v>2021-06-23, 21:55:20</v>
          </cell>
          <cell r="U86" t="str">
            <v>2021-06-24, 07:51:17</v>
          </cell>
          <cell r="V86" t="str">
            <v>2021-06-24, 15:40:18</v>
          </cell>
          <cell r="W86" t="str">
            <v>2021-06-28, 16:00:00</v>
          </cell>
          <cell r="X86" t="str">
            <v/>
          </cell>
          <cell r="Y86" t="str">
            <v/>
          </cell>
          <cell r="Z86" t="str">
            <v>17:44:58</v>
          </cell>
          <cell r="AA86" t="str">
            <v/>
          </cell>
          <cell r="AB86" t="str">
            <v>SUMA HIDAYAT</v>
          </cell>
          <cell r="AC86" t="str">
            <v>0823744759351</v>
          </cell>
          <cell r="AD86" t="str">
            <v>BE 9677 YU</v>
          </cell>
          <cell r="AE86" t="str">
            <v>Wingbox Tronton</v>
          </cell>
          <cell r="AF86" t="str">
            <v>Unilever West Mega DC</v>
          </cell>
          <cell r="AH86" t="str">
            <v>Jl. Irian X No.202, Cikedokan, Kec. Cikarang Bar., Bekasi, Jawa Barat 17530, Indonesia</v>
          </cell>
          <cell r="AI86" t="str">
            <v>Bekasi</v>
          </cell>
          <cell r="AK86" t="str">
            <v>SAT DC JAMBI</v>
          </cell>
          <cell r="AM86" t="str">
            <v>JL. RAYA PALEMBANG, JAMBI</v>
          </cell>
          <cell r="AN86" t="str">
            <v>Kabupaten Musi Banyuasin</v>
          </cell>
          <cell r="AP86">
            <v>712</v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Y86">
            <v>0</v>
          </cell>
          <cell r="AZ86" t="str">
            <v>0</v>
          </cell>
          <cell r="BA86">
            <v>18400</v>
          </cell>
          <cell r="BB86">
            <v>44</v>
          </cell>
          <cell r="BC86" t="str">
            <v/>
          </cell>
          <cell r="BD86" t="str">
            <v/>
          </cell>
        </row>
        <row r="87">
          <cell r="D87" t="str">
            <v>4002942047</v>
          </cell>
          <cell r="E87" t="str">
            <v/>
          </cell>
          <cell r="F87" t="str">
            <v>LOADED</v>
          </cell>
          <cell r="G87" t="str">
            <v>Unilever Mega DC</v>
          </cell>
          <cell r="H87" t="str">
            <v>PT Mega Antaran Prima</v>
          </cell>
          <cell r="I87" t="str">
            <v>true</v>
          </cell>
          <cell r="J87" t="str">
            <v>CDE</v>
          </cell>
          <cell r="K87" t="str">
            <v>CD Engkel Box</v>
          </cell>
          <cell r="L87" t="str">
            <v/>
          </cell>
          <cell r="N87" t="str">
            <v>TDS-TRI-20210623043919920367</v>
          </cell>
          <cell r="O87" t="str">
            <v>dedicated</v>
          </cell>
          <cell r="P87" t="str">
            <v>2021-06-23, 11:39:20</v>
          </cell>
          <cell r="Q87" t="str">
            <v>2021-06-23, 15:41:22</v>
          </cell>
          <cell r="R87" t="str">
            <v>2021-06-24, 06:33:32</v>
          </cell>
          <cell r="S87" t="str">
            <v>2021-06-23, 16:00:00</v>
          </cell>
          <cell r="T87" t="str">
            <v>2021-06-24, 06:40:37</v>
          </cell>
          <cell r="U87" t="str">
            <v/>
          </cell>
          <cell r="V87" t="str">
            <v>2021-06-24, 06:40:42</v>
          </cell>
          <cell r="W87" t="str">
            <v>2021-06-24, 16:00:00</v>
          </cell>
          <cell r="X87" t="str">
            <v/>
          </cell>
          <cell r="Y87" t="str">
            <v/>
          </cell>
          <cell r="Z87" t="str">
            <v>0:0:5</v>
          </cell>
          <cell r="AA87" t="str">
            <v/>
          </cell>
          <cell r="AB87" t="str">
            <v>SUPOYO</v>
          </cell>
          <cell r="AC87" t="str">
            <v>085717659670</v>
          </cell>
          <cell r="AD87" t="str">
            <v>B9663KXR</v>
          </cell>
          <cell r="AE87" t="str">
            <v>CDE Dedicated</v>
          </cell>
          <cell r="AF87" t="str">
            <v>Unilever West Mega DC</v>
          </cell>
          <cell r="AH87" t="str">
            <v>Jl. Irian X No.202, Cikedokan, Kec. Cikarang Bar., Bekasi, Jawa Barat 17530, Indonesia</v>
          </cell>
          <cell r="AI87" t="str">
            <v>Bekasi</v>
          </cell>
          <cell r="AK87" t="str">
            <v>INDOMARCO PRISMATAMA DC ANCOL</v>
          </cell>
          <cell r="AM87" t="str">
            <v>JL.ANCOL I NO.9-10 ANCOL BARAT</v>
          </cell>
          <cell r="AN87" t="str">
            <v>Kota Jakarta Utara</v>
          </cell>
          <cell r="AP87">
            <v>55</v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Y87">
            <v>0</v>
          </cell>
          <cell r="AZ87" t="str">
            <v>0</v>
          </cell>
          <cell r="BA87">
            <v>820</v>
          </cell>
          <cell r="BB87">
            <v>1.39</v>
          </cell>
          <cell r="BC87" t="str">
            <v/>
          </cell>
          <cell r="BD87" t="str">
            <v/>
          </cell>
        </row>
        <row r="88">
          <cell r="D88" t="str">
            <v>4002942047</v>
          </cell>
          <cell r="E88" t="str">
            <v/>
          </cell>
          <cell r="F88" t="str">
            <v>LOADED</v>
          </cell>
          <cell r="G88" t="str">
            <v>Unilever Mega DC</v>
          </cell>
          <cell r="H88" t="str">
            <v>PT Mega Antaran Prima</v>
          </cell>
          <cell r="I88" t="str">
            <v>true</v>
          </cell>
          <cell r="J88" t="str">
            <v>CDE</v>
          </cell>
          <cell r="K88" t="str">
            <v>CD Engkel Box</v>
          </cell>
          <cell r="L88" t="str">
            <v/>
          </cell>
          <cell r="N88" t="str">
            <v>TDS-TRI-20210623043919920367</v>
          </cell>
          <cell r="O88" t="str">
            <v>dedicated</v>
          </cell>
          <cell r="P88" t="str">
            <v>2021-06-23, 11:39:19</v>
          </cell>
          <cell r="Q88" t="str">
            <v>2021-06-23, 15:41:22</v>
          </cell>
          <cell r="R88" t="str">
            <v>2021-06-24, 06:33:32</v>
          </cell>
          <cell r="S88" t="str">
            <v>2021-06-23, 16:00:00</v>
          </cell>
          <cell r="T88" t="str">
            <v>2021-06-24, 06:40:37</v>
          </cell>
          <cell r="U88" t="str">
            <v/>
          </cell>
          <cell r="V88" t="str">
            <v>2021-06-24, 06:40:42</v>
          </cell>
          <cell r="W88" t="str">
            <v>2021-06-24, 16:00:00</v>
          </cell>
          <cell r="X88" t="str">
            <v/>
          </cell>
          <cell r="Y88" t="str">
            <v/>
          </cell>
          <cell r="Z88" t="str">
            <v>0:0:5</v>
          </cell>
          <cell r="AA88" t="str">
            <v/>
          </cell>
          <cell r="AB88" t="str">
            <v>SUPOYO</v>
          </cell>
          <cell r="AC88" t="str">
            <v>085717659670</v>
          </cell>
          <cell r="AD88" t="str">
            <v>B9663KXR</v>
          </cell>
          <cell r="AE88" t="str">
            <v>CDE Dedicated</v>
          </cell>
          <cell r="AF88" t="str">
            <v>Unilever West Mega DC</v>
          </cell>
          <cell r="AH88" t="str">
            <v>Jl. Irian X No.202, Cikedokan, Kec. Cikarang Bar., Bekasi, Jawa Barat 17530, Indonesia</v>
          </cell>
          <cell r="AI88" t="str">
            <v>Bekasi</v>
          </cell>
          <cell r="AK88" t="str">
            <v>INDOGROSIR KEMAYORAN</v>
          </cell>
          <cell r="AM88" t="str">
            <v>JL. TERUSAN ANGKASA B2 KAV-1, KEMAY</v>
          </cell>
          <cell r="AN88" t="str">
            <v>Kota Jakarta Pusat</v>
          </cell>
          <cell r="AP88">
            <v>46</v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Y88">
            <v>0</v>
          </cell>
          <cell r="AZ88" t="str">
            <v>0</v>
          </cell>
          <cell r="BA88">
            <v>580</v>
          </cell>
          <cell r="BB88">
            <v>3</v>
          </cell>
          <cell r="BC88" t="str">
            <v/>
          </cell>
          <cell r="BD88" t="str">
            <v/>
          </cell>
        </row>
        <row r="89">
          <cell r="D89" t="str">
            <v>4002942101</v>
          </cell>
          <cell r="E89" t="str">
            <v/>
          </cell>
          <cell r="F89" t="str">
            <v>POD</v>
          </cell>
          <cell r="G89" t="str">
            <v>Unilever Mega DC</v>
          </cell>
          <cell r="H89" t="str">
            <v>PT Mega Antaran Prima</v>
          </cell>
          <cell r="I89" t="str">
            <v>true</v>
          </cell>
          <cell r="J89" t="str">
            <v>CDE</v>
          </cell>
          <cell r="K89" t="str">
            <v>CD Engkel Box</v>
          </cell>
          <cell r="L89" t="str">
            <v/>
          </cell>
          <cell r="N89" t="str">
            <v>TDS-TRI-20210623043917747998</v>
          </cell>
          <cell r="O89" t="str">
            <v>dedicated</v>
          </cell>
          <cell r="P89" t="str">
            <v>2021-06-23, 11:39:18</v>
          </cell>
          <cell r="Q89" t="str">
            <v>2021-06-23, 15:44:26</v>
          </cell>
          <cell r="R89" t="str">
            <v>2021-06-24, 06:32:13</v>
          </cell>
          <cell r="S89" t="str">
            <v>2021-06-23, 16:00:00</v>
          </cell>
          <cell r="T89" t="str">
            <v>2021-06-24, 06:32:57</v>
          </cell>
          <cell r="U89" t="str">
            <v>2021-06-24, 06:33:02</v>
          </cell>
          <cell r="V89" t="str">
            <v>2021-06-24, 06:33:08</v>
          </cell>
          <cell r="W89" t="str">
            <v>2021-06-24, 16:00:00</v>
          </cell>
          <cell r="X89" t="str">
            <v>2021-06-24, 09:11:35</v>
          </cell>
          <cell r="Y89" t="str">
            <v>2021-06-24, 09:11:39</v>
          </cell>
          <cell r="Z89" t="str">
            <v>0:0:11</v>
          </cell>
          <cell r="AA89" t="str">
            <v>0:0:4</v>
          </cell>
          <cell r="AB89" t="str">
            <v>TION DANIEL TIRUKAN</v>
          </cell>
          <cell r="AC89" t="str">
            <v>085893958813</v>
          </cell>
          <cell r="AD89" t="str">
            <v>B9140KXU</v>
          </cell>
          <cell r="AE89" t="str">
            <v>CD Engkel Box</v>
          </cell>
          <cell r="AF89" t="str">
            <v>Unilever West Mega DC</v>
          </cell>
          <cell r="AH89" t="str">
            <v>Jl. Irian X No.202, Cikedokan, Kec. Cikarang Bar., Bekasi, Jawa Barat 17530, Indonesia</v>
          </cell>
          <cell r="AI89" t="str">
            <v>Bekasi</v>
          </cell>
          <cell r="AK89" t="str">
            <v>INDOGROSIR CIPINANG</v>
          </cell>
          <cell r="AM89" t="str">
            <v>PASAR INDUK CIPINANG PISANGAN TIMU</v>
          </cell>
          <cell r="AN89" t="str">
            <v>Kota Jakarta Timur</v>
          </cell>
          <cell r="AP89">
            <v>37</v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Y89">
            <v>0</v>
          </cell>
          <cell r="AZ89" t="str">
            <v>0</v>
          </cell>
          <cell r="BA89">
            <v>1780</v>
          </cell>
          <cell r="BB89">
            <v>5.0599999999999996</v>
          </cell>
          <cell r="BC89" t="str">
            <v/>
          </cell>
          <cell r="BD89" t="str">
            <v>2021-06-24, 09:11:52</v>
          </cell>
          <cell r="BE89" t="str">
            <v>POD 1 2021-06-24, 09:11:52</v>
          </cell>
        </row>
        <row r="90">
          <cell r="D90" t="str">
            <v>4002942114</v>
          </cell>
          <cell r="E90" t="str">
            <v/>
          </cell>
          <cell r="F90" t="str">
            <v>LOADED</v>
          </cell>
          <cell r="G90" t="str">
            <v>Unilever Mega DC</v>
          </cell>
          <cell r="H90" t="str">
            <v>PT PRIMA SARANA EKSPRES</v>
          </cell>
          <cell r="I90" t="str">
            <v>true</v>
          </cell>
          <cell r="J90" t="str">
            <v>TRO-J</v>
          </cell>
          <cell r="K90" t="str">
            <v>Tronton Jumbo</v>
          </cell>
          <cell r="L90">
            <v>5156000</v>
          </cell>
          <cell r="M90">
            <v>5427850</v>
          </cell>
          <cell r="N90" t="str">
            <v>TDS-TRI-20210623043918505953</v>
          </cell>
          <cell r="O90" t="str">
            <v>oncall</v>
          </cell>
          <cell r="P90" t="str">
            <v>2021-06-23, 11:39:18</v>
          </cell>
          <cell r="Q90" t="str">
            <v>2021-06-23, 13:09:42</v>
          </cell>
          <cell r="R90" t="str">
            <v>2021-06-24, 00:24:43</v>
          </cell>
          <cell r="S90" t="str">
            <v>2021-06-23, 16:00:00</v>
          </cell>
          <cell r="T90" t="str">
            <v>2021-06-24, 00:23:17</v>
          </cell>
          <cell r="U90" t="str">
            <v>2021-06-24, 06:08:52</v>
          </cell>
          <cell r="V90" t="str">
            <v>2021-06-24, 06:07:24</v>
          </cell>
          <cell r="W90" t="str">
            <v>2021-06-28, 16:00:00</v>
          </cell>
          <cell r="X90" t="str">
            <v/>
          </cell>
          <cell r="Y90" t="str">
            <v/>
          </cell>
          <cell r="Z90" t="str">
            <v>5:44:7</v>
          </cell>
          <cell r="AA90" t="str">
            <v/>
          </cell>
          <cell r="AB90" t="str">
            <v>Agung</v>
          </cell>
          <cell r="AC90" t="str">
            <v>08988751885</v>
          </cell>
          <cell r="AD90" t="str">
            <v>B9163TEU</v>
          </cell>
          <cell r="AE90" t="str">
            <v>Wingbox Tronton</v>
          </cell>
          <cell r="AF90" t="str">
            <v>Unilever West Mega DC</v>
          </cell>
          <cell r="AH90" t="str">
            <v>Jl. Irian X No.202, Cikedokan, Kec. Cikarang Bar., Bekasi, Jawa Barat 17530, Indonesia</v>
          </cell>
          <cell r="AI90" t="str">
            <v>Bekasi</v>
          </cell>
          <cell r="AK90" t="str">
            <v>INDOGROSIR SEMARANG</v>
          </cell>
          <cell r="AM90" t="str">
            <v>JL.RAYA KALIGAWE NO.38</v>
          </cell>
          <cell r="AN90" t="str">
            <v>Kota Semarang</v>
          </cell>
          <cell r="AP90">
            <v>418</v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>assign manual</v>
          </cell>
          <cell r="AY90">
            <v>0</v>
          </cell>
          <cell r="AZ90" t="str">
            <v>0</v>
          </cell>
          <cell r="BA90">
            <v>13880</v>
          </cell>
          <cell r="BB90">
            <v>38.65</v>
          </cell>
          <cell r="BC90" t="str">
            <v/>
          </cell>
          <cell r="BD90" t="str">
            <v/>
          </cell>
        </row>
        <row r="91">
          <cell r="D91" t="str">
            <v>4002942052</v>
          </cell>
          <cell r="E91" t="str">
            <v/>
          </cell>
          <cell r="F91" t="str">
            <v>POD</v>
          </cell>
          <cell r="G91" t="str">
            <v>Unilever Mega DC</v>
          </cell>
          <cell r="H91" t="str">
            <v>PT Mega Antaran Prima</v>
          </cell>
          <cell r="I91" t="str">
            <v>true</v>
          </cell>
          <cell r="J91" t="str">
            <v>CDE</v>
          </cell>
          <cell r="K91" t="str">
            <v>CD Engkel Box</v>
          </cell>
          <cell r="L91" t="str">
            <v/>
          </cell>
          <cell r="N91" t="str">
            <v>TDS-TRI-20210623043916919504</v>
          </cell>
          <cell r="O91" t="str">
            <v>dedicated</v>
          </cell>
          <cell r="P91" t="str">
            <v>2021-06-23, 11:39:17</v>
          </cell>
          <cell r="Q91" t="str">
            <v>2021-06-23, 15:42:53</v>
          </cell>
          <cell r="R91" t="str">
            <v>2021-06-23, 17:09:02</v>
          </cell>
          <cell r="S91" t="str">
            <v>2021-06-23, 16:00:00</v>
          </cell>
          <cell r="T91" t="str">
            <v>2021-06-24, 06:13:27</v>
          </cell>
          <cell r="U91" t="str">
            <v>2021-06-24, 06:13:31</v>
          </cell>
          <cell r="V91" t="str">
            <v>2021-06-24, 06:13:38</v>
          </cell>
          <cell r="W91" t="str">
            <v>2021-06-24, 16:00:00</v>
          </cell>
          <cell r="X91" t="str">
            <v>2021-06-24, 11:26:18</v>
          </cell>
          <cell r="Y91" t="str">
            <v>2021-06-24, 14:54:52</v>
          </cell>
          <cell r="Z91" t="str">
            <v>0:0:11</v>
          </cell>
          <cell r="AA91" t="str">
            <v>3:28:34</v>
          </cell>
          <cell r="AB91" t="str">
            <v>BOYKE SIMORANGKIR</v>
          </cell>
          <cell r="AC91" t="str">
            <v>085714999413</v>
          </cell>
          <cell r="AD91" t="str">
            <v>B9065KXU</v>
          </cell>
          <cell r="AE91" t="str">
            <v>CD Engkel Box</v>
          </cell>
          <cell r="AF91" t="str">
            <v>Unilever West Mega DC</v>
          </cell>
          <cell r="AH91" t="str">
            <v>Jl. Irian X No.202, Cikedokan, Kec. Cikarang Bar., Bekasi, Jawa Barat 17530, Indonesia</v>
          </cell>
          <cell r="AI91" t="str">
            <v>Bekasi</v>
          </cell>
          <cell r="AK91" t="str">
            <v>AEON JGC</v>
          </cell>
          <cell r="AM91" t="str">
            <v>Jl. Jkt Garden City, Cakung Tim., Kec. Cakung, Kota Jakarta Timur, Daerah Khusus Ibukota Jakarta, Indonesia</v>
          </cell>
          <cell r="AN91" t="str">
            <v>Kota Jakarta Timur</v>
          </cell>
          <cell r="AP91">
            <v>33</v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Y91">
            <v>0</v>
          </cell>
          <cell r="AZ91" t="str">
            <v>0</v>
          </cell>
          <cell r="BA91">
            <v>2370</v>
          </cell>
          <cell r="BB91">
            <v>5</v>
          </cell>
          <cell r="BC91" t="str">
            <v/>
          </cell>
          <cell r="BD91" t="str">
            <v>2021-06-24, 16:39:01</v>
          </cell>
          <cell r="BE91" t="str">
            <v>POD 1 2021-06-24, 16:39:01</v>
          </cell>
        </row>
        <row r="92">
          <cell r="D92" t="str">
            <v>4002942041</v>
          </cell>
          <cell r="E92" t="str">
            <v/>
          </cell>
          <cell r="F92" t="str">
            <v>UNLOADED</v>
          </cell>
          <cell r="G92" t="str">
            <v>Unilever Mega DC</v>
          </cell>
          <cell r="H92" t="str">
            <v>PT Kabut Halim Mandiri</v>
          </cell>
          <cell r="I92" t="str">
            <v>true</v>
          </cell>
          <cell r="J92" t="str">
            <v>CDE</v>
          </cell>
          <cell r="K92" t="str">
            <v>CD Engkel Box</v>
          </cell>
          <cell r="L92" t="str">
            <v/>
          </cell>
          <cell r="N92" t="str">
            <v>TDS-TRI-20210623043916082819</v>
          </cell>
          <cell r="O92" t="str">
            <v>dedicated</v>
          </cell>
          <cell r="P92" t="str">
            <v>2021-06-23, 11:39:16</v>
          </cell>
          <cell r="Q92" t="str">
            <v>2021-06-23, 15:39:14</v>
          </cell>
          <cell r="R92" t="str">
            <v>2021-06-24, 06:54:11</v>
          </cell>
          <cell r="S92" t="str">
            <v>2021-06-23, 16:00:00</v>
          </cell>
          <cell r="T92" t="str">
            <v>2021-06-24, 06:57:23</v>
          </cell>
          <cell r="U92" t="str">
            <v/>
          </cell>
          <cell r="V92" t="str">
            <v>2021-06-24, 06:57:29</v>
          </cell>
          <cell r="W92" t="str">
            <v>2021-06-24, 16:00:00</v>
          </cell>
          <cell r="X92" t="str">
            <v>2021-06-24, 09:54:07</v>
          </cell>
          <cell r="Y92" t="str">
            <v>2021-06-24, 09:54:23</v>
          </cell>
          <cell r="Z92" t="str">
            <v>0:0:6</v>
          </cell>
          <cell r="AA92" t="str">
            <v>0:0:16</v>
          </cell>
          <cell r="AB92" t="str">
            <v>ansel B 9660 UCE</v>
          </cell>
          <cell r="AC92" t="str">
            <v>089501664560</v>
          </cell>
          <cell r="AD92" t="str">
            <v>F9285FG</v>
          </cell>
          <cell r="AE92" t="str">
            <v>CD Engkel Box</v>
          </cell>
          <cell r="AF92" t="str">
            <v>Unilever West Mega DC</v>
          </cell>
          <cell r="AH92" t="str">
            <v>Jl. Irian X No.202, Cikedokan, Kec. Cikarang Bar., Bekasi, Jawa Barat 17530, Indonesia</v>
          </cell>
          <cell r="AI92" t="str">
            <v>Bekasi</v>
          </cell>
          <cell r="AK92" t="str">
            <v>INDOMARET DC UKANIK</v>
          </cell>
          <cell r="AM92" t="str">
            <v>JL. RAYA SERANG, DESA KADU RT.03 RW</v>
          </cell>
          <cell r="AN92" t="str">
            <v>Tangerang</v>
          </cell>
          <cell r="AP92">
            <v>85</v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Y92">
            <v>0</v>
          </cell>
          <cell r="AZ92" t="str">
            <v>0</v>
          </cell>
          <cell r="BA92">
            <v>1710</v>
          </cell>
          <cell r="BB92">
            <v>4.1500000000000004</v>
          </cell>
          <cell r="BC92" t="str">
            <v/>
          </cell>
          <cell r="BD92" t="str">
            <v/>
          </cell>
        </row>
        <row r="93">
          <cell r="D93" t="str">
            <v>4002942012</v>
          </cell>
          <cell r="E93" t="str">
            <v/>
          </cell>
          <cell r="F93" t="str">
            <v>ACCEPTED</v>
          </cell>
          <cell r="G93" t="str">
            <v>Unilever Mega DC</v>
          </cell>
          <cell r="H93" t="str">
            <v>PT Mega Antaran Prima</v>
          </cell>
          <cell r="I93" t="str">
            <v>true</v>
          </cell>
          <cell r="J93" t="str">
            <v>CDE</v>
          </cell>
          <cell r="K93" t="str">
            <v>CD Engkel Box</v>
          </cell>
          <cell r="L93" t="str">
            <v/>
          </cell>
          <cell r="N93" t="str">
            <v>TDS-TRI-20210623043915308556</v>
          </cell>
          <cell r="O93" t="str">
            <v>dedicated</v>
          </cell>
          <cell r="P93" t="str">
            <v>2021-06-23, 11:39:15</v>
          </cell>
          <cell r="Q93" t="str">
            <v>2021-06-23, 14:24:59</v>
          </cell>
          <cell r="R93" t="str">
            <v>2021-06-23, 16:12:09</v>
          </cell>
          <cell r="S93" t="str">
            <v>2021-06-23, 16:00:00</v>
          </cell>
          <cell r="T93" t="str">
            <v/>
          </cell>
          <cell r="U93" t="str">
            <v/>
          </cell>
          <cell r="V93" t="str">
            <v/>
          </cell>
          <cell r="W93" t="str">
            <v>2021-06-24, 16:00:00</v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>ANDA</v>
          </cell>
          <cell r="AC93" t="str">
            <v>085889207306</v>
          </cell>
          <cell r="AD93" t="str">
            <v>B9167KXU</v>
          </cell>
          <cell r="AE93" t="str">
            <v>CD Engkel Box</v>
          </cell>
          <cell r="AF93" t="str">
            <v>Unilever West Mega DC</v>
          </cell>
          <cell r="AH93" t="str">
            <v>Jl. Irian X No.202, Cikedokan, Kec. Cikarang Bar., Bekasi, Jawa Barat 17530, Indonesia</v>
          </cell>
          <cell r="AI93" t="str">
            <v>Bekasi</v>
          </cell>
          <cell r="AK93" t="str">
            <v>RAMAYANA CIKARANG (R-74)</v>
          </cell>
          <cell r="AM93" t="str">
            <v>GEDUNG SENTRA GROSIR CIKARANG</v>
          </cell>
          <cell r="AN93" t="str">
            <v>Cikarang</v>
          </cell>
          <cell r="AP93">
            <v>12</v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Y93">
            <v>0</v>
          </cell>
          <cell r="AZ93" t="str">
            <v>0</v>
          </cell>
          <cell r="BA93">
            <v>890</v>
          </cell>
          <cell r="BB93">
            <v>3.96</v>
          </cell>
          <cell r="BC93" t="str">
            <v/>
          </cell>
          <cell r="BD93" t="str">
            <v/>
          </cell>
        </row>
        <row r="94">
          <cell r="D94" t="str">
            <v>4002942011</v>
          </cell>
          <cell r="E94" t="str">
            <v/>
          </cell>
          <cell r="F94" t="str">
            <v>POD</v>
          </cell>
          <cell r="G94" t="str">
            <v>Unilever Mega DC</v>
          </cell>
          <cell r="H94" t="str">
            <v>PT Darsindo Cipta Putra Mandiri</v>
          </cell>
          <cell r="I94" t="str">
            <v>true</v>
          </cell>
          <cell r="J94" t="str">
            <v>CDE</v>
          </cell>
          <cell r="K94" t="str">
            <v>CD Engkel Box</v>
          </cell>
          <cell r="L94" t="str">
            <v/>
          </cell>
          <cell r="N94" t="str">
            <v>TDS-TRI-20210623043914419505</v>
          </cell>
          <cell r="O94" t="str">
            <v>dedicated</v>
          </cell>
          <cell r="P94" t="str">
            <v>2021-06-23, 11:39:14</v>
          </cell>
          <cell r="Q94" t="str">
            <v>2021-06-23, 14:23:17</v>
          </cell>
          <cell r="R94" t="str">
            <v>2021-06-23, 16:51:20</v>
          </cell>
          <cell r="S94" t="str">
            <v>2021-06-23, 16:00:00</v>
          </cell>
          <cell r="T94" t="str">
            <v>2021-06-24, 06:28:30</v>
          </cell>
          <cell r="U94" t="str">
            <v>2021-06-24, 06:28:36</v>
          </cell>
          <cell r="V94" t="str">
            <v>2021-06-24, 06:28:47</v>
          </cell>
          <cell r="W94" t="str">
            <v>2021-06-24, 16:00:00</v>
          </cell>
          <cell r="X94" t="str">
            <v>2021-06-24, 10:16:12</v>
          </cell>
          <cell r="Y94" t="str">
            <v>2021-06-24, 11:49:56</v>
          </cell>
          <cell r="Z94" t="str">
            <v>0:0:17</v>
          </cell>
          <cell r="AA94" t="str">
            <v>1:33:44</v>
          </cell>
          <cell r="AB94" t="str">
            <v>Dasan Budiyansah</v>
          </cell>
          <cell r="AC94" t="str">
            <v>085716761692</v>
          </cell>
          <cell r="AD94" t="str">
            <v>B9035FXU</v>
          </cell>
          <cell r="AE94" t="str">
            <v>CD Engkel Box</v>
          </cell>
          <cell r="AF94" t="str">
            <v>Unilever West Mega DC</v>
          </cell>
          <cell r="AH94" t="str">
            <v>Jl. Irian X No.202, Cikedokan, Kec. Cikarang Bar., Bekasi, Jawa Barat 17530, Indonesia</v>
          </cell>
          <cell r="AI94" t="str">
            <v>Bekasi</v>
          </cell>
          <cell r="AK94" t="str">
            <v>RAMAYANA CIKARANG (R-74)</v>
          </cell>
          <cell r="AM94" t="str">
            <v>GEDUNG SENTRA GROSIR CIKARANG</v>
          </cell>
          <cell r="AN94" t="str">
            <v>Cikarang</v>
          </cell>
          <cell r="AP94">
            <v>12</v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Y94">
            <v>0</v>
          </cell>
          <cell r="AZ94" t="str">
            <v>0</v>
          </cell>
          <cell r="BA94">
            <v>930</v>
          </cell>
          <cell r="BB94">
            <v>4.04</v>
          </cell>
          <cell r="BC94" t="str">
            <v/>
          </cell>
          <cell r="BD94" t="str">
            <v>2021-06-24, 12:00:03</v>
          </cell>
          <cell r="BE94" t="str">
            <v>POD 1 2021-06-24, 12:00:03</v>
          </cell>
        </row>
        <row r="95">
          <cell r="D95" t="str">
            <v>4002941994</v>
          </cell>
          <cell r="E95" t="str">
            <v/>
          </cell>
          <cell r="F95" t="str">
            <v>LOADED</v>
          </cell>
          <cell r="G95" t="str">
            <v>Unilever Mega DC</v>
          </cell>
          <cell r="H95" t="str">
            <v>CV Global Synergi Abadi</v>
          </cell>
          <cell r="I95" t="str">
            <v>true</v>
          </cell>
          <cell r="J95" t="str">
            <v>CDE</v>
          </cell>
          <cell r="K95" t="str">
            <v>CD Engkel Box</v>
          </cell>
          <cell r="L95" t="str">
            <v/>
          </cell>
          <cell r="N95" t="str">
            <v>TDS-TRI-20210623043913573017</v>
          </cell>
          <cell r="O95" t="str">
            <v>dedicated</v>
          </cell>
          <cell r="P95" t="str">
            <v>2021-06-23, 11:39:13</v>
          </cell>
          <cell r="Q95" t="str">
            <v>2021-06-23, 14:20:41</v>
          </cell>
          <cell r="R95" t="str">
            <v>2021-06-24, 07:28:06</v>
          </cell>
          <cell r="S95" t="str">
            <v>2021-06-23, 16:00:00</v>
          </cell>
          <cell r="T95" t="str">
            <v>2021-06-24, 07:29:49</v>
          </cell>
          <cell r="U95" t="str">
            <v/>
          </cell>
          <cell r="V95" t="str">
            <v>2021-06-24, 07:29:58</v>
          </cell>
          <cell r="W95" t="str">
            <v>2021-06-24, 16:00:00</v>
          </cell>
          <cell r="X95" t="str">
            <v/>
          </cell>
          <cell r="Y95" t="str">
            <v/>
          </cell>
          <cell r="Z95" t="str">
            <v>0:0:9</v>
          </cell>
          <cell r="AA95" t="str">
            <v/>
          </cell>
          <cell r="AB95" t="str">
            <v>NISSAN SUSILO</v>
          </cell>
          <cell r="AC95" t="str">
            <v>081519687631</v>
          </cell>
          <cell r="AD95" t="str">
            <v>B9556HA</v>
          </cell>
          <cell r="AE95" t="str">
            <v>CD Engkel Box</v>
          </cell>
          <cell r="AF95" t="str">
            <v>Unilever West Mega DC</v>
          </cell>
          <cell r="AH95" t="str">
            <v>Jl. Irian X No.202, Cikedokan, Kec. Cikarang Bar., Bekasi, Jawa Barat 17530, Indonesia</v>
          </cell>
          <cell r="AI95" t="str">
            <v>Bekasi</v>
          </cell>
          <cell r="AK95" t="str">
            <v>LOTTEMART HYPER BINTARO JAYA</v>
          </cell>
          <cell r="AM95" t="str">
            <v>JL. MH THAMRIN CBD AREA KAV. CBD BI</v>
          </cell>
          <cell r="AN95" t="str">
            <v>Kota Tangerang Selatan</v>
          </cell>
          <cell r="AP95">
            <v>44</v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Y95">
            <v>0</v>
          </cell>
          <cell r="AZ95" t="str">
            <v>0</v>
          </cell>
          <cell r="BA95">
            <v>2950</v>
          </cell>
          <cell r="BB95">
            <v>6</v>
          </cell>
          <cell r="BC95" t="str">
            <v/>
          </cell>
          <cell r="BD95" t="str">
            <v/>
          </cell>
        </row>
        <row r="96">
          <cell r="D96" t="str">
            <v>4002941916</v>
          </cell>
          <cell r="E96" t="str">
            <v/>
          </cell>
          <cell r="F96" t="str">
            <v>UNLOADED</v>
          </cell>
          <cell r="G96" t="str">
            <v>Unilever Mega DC</v>
          </cell>
          <cell r="H96" t="str">
            <v>CV Palapa Jaya</v>
          </cell>
          <cell r="I96" t="str">
            <v>false</v>
          </cell>
          <cell r="J96" t="str">
            <v>TRO-J</v>
          </cell>
          <cell r="K96" t="str">
            <v>Tronton Jumbo</v>
          </cell>
          <cell r="L96">
            <v>12262300</v>
          </cell>
          <cell r="M96">
            <v>11250000</v>
          </cell>
          <cell r="N96" t="str">
            <v>TDS-TRI-20210622134611155358</v>
          </cell>
          <cell r="O96" t="str">
            <v>oncall</v>
          </cell>
          <cell r="P96" t="str">
            <v>2021-06-22, 20:46:11</v>
          </cell>
          <cell r="Q96" t="str">
            <v>2021-06-22, 21:25:24</v>
          </cell>
          <cell r="R96" t="str">
            <v>2021-06-23, 01:11:28</v>
          </cell>
          <cell r="S96" t="str">
            <v>2021-06-22, 22:00:00</v>
          </cell>
          <cell r="T96" t="str">
            <v>2021-06-23, 01:13:06</v>
          </cell>
          <cell r="U96" t="str">
            <v>2021-06-23, 01:19:10</v>
          </cell>
          <cell r="V96" t="str">
            <v>2021-06-23, 05:20:25</v>
          </cell>
          <cell r="W96" t="str">
            <v>2021-06-30, 22:00:00</v>
          </cell>
          <cell r="X96" t="str">
            <v>2021-06-23, 17:47:17</v>
          </cell>
          <cell r="Y96" t="str">
            <v>2021-06-23, 17:47:33</v>
          </cell>
          <cell r="Z96" t="str">
            <v>4:7:19</v>
          </cell>
          <cell r="AA96" t="str">
            <v>0:0:16</v>
          </cell>
          <cell r="AB96" t="str">
            <v>Rugun</v>
          </cell>
          <cell r="AC96" t="str">
            <v>081296517461</v>
          </cell>
          <cell r="AD96" t="str">
            <v xml:space="preserve">B 9007 TXT </v>
          </cell>
          <cell r="AE96" t="str">
            <v>Wingbox Tronton</v>
          </cell>
          <cell r="AF96" t="str">
            <v>Unilever West Mega DC</v>
          </cell>
          <cell r="AH96" t="str">
            <v>Jl. Irian X No.202, Cikedokan, Kec. Cikarang Bar., Bekasi, Jawa Barat 17530, Indonesia</v>
          </cell>
          <cell r="AI96" t="str">
            <v>Bekasi</v>
          </cell>
          <cell r="AK96" t="str">
            <v>INDOGROSIR PALEMBANG</v>
          </cell>
          <cell r="AM96" t="str">
            <v>JL. PANGERAN AYIN - KENTEN LAUT</v>
          </cell>
          <cell r="AN96" t="str">
            <v>Palembang</v>
          </cell>
          <cell r="AP96">
            <v>581</v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Y96">
            <v>0</v>
          </cell>
          <cell r="AZ96" t="str">
            <v>0</v>
          </cell>
          <cell r="BA96">
            <v>15440</v>
          </cell>
          <cell r="BB96">
            <v>33.619999999999997</v>
          </cell>
          <cell r="BC96" t="str">
            <v/>
          </cell>
          <cell r="BD96" t="str">
            <v/>
          </cell>
        </row>
        <row r="97">
          <cell r="D97" t="str">
            <v>4002941898</v>
          </cell>
          <cell r="E97" t="str">
            <v/>
          </cell>
          <cell r="F97" t="str">
            <v>BOOKED</v>
          </cell>
          <cell r="G97" t="str">
            <v>Unilever Mega DC</v>
          </cell>
          <cell r="H97" t="str">
            <v/>
          </cell>
          <cell r="I97" t="str">
            <v>false</v>
          </cell>
          <cell r="J97" t="str">
            <v>TRO-J</v>
          </cell>
          <cell r="K97" t="str">
            <v>Tronton Jumbo</v>
          </cell>
          <cell r="L97" t="str">
            <v/>
          </cell>
          <cell r="N97" t="str">
            <v>TDS-TRI-20210622134610150473</v>
          </cell>
          <cell r="O97" t="str">
            <v>oncall</v>
          </cell>
          <cell r="P97" t="str">
            <v>2021-06-22, 20:46:10</v>
          </cell>
          <cell r="Q97" t="str">
            <v/>
          </cell>
          <cell r="R97" t="str">
            <v/>
          </cell>
          <cell r="S97" t="str">
            <v>2021-06-22, 22:00:00</v>
          </cell>
          <cell r="T97" t="str">
            <v/>
          </cell>
          <cell r="U97" t="str">
            <v/>
          </cell>
          <cell r="V97" t="str">
            <v/>
          </cell>
          <cell r="W97" t="str">
            <v>2021-06-29, 22:00:00</v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>Unilever West Mega DC</v>
          </cell>
          <cell r="AH97" t="str">
            <v>Jl. Irian X No.202, Cikedokan, Kec. Cikarang Bar., Bekasi, Jawa Barat 17530, Indonesia</v>
          </cell>
          <cell r="AI97" t="str">
            <v>Bekasi</v>
          </cell>
          <cell r="AK97" t="str">
            <v>PT LOTTE SHOPPING INDONESIA SOLO</v>
          </cell>
          <cell r="AM97" t="str">
            <v>JL.BHAYANGKARA (EX.LAPANGAN TIPES)</v>
          </cell>
          <cell r="AN97" t="str">
            <v>Kota Surakarta</v>
          </cell>
          <cell r="AP97">
            <v>498</v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Y97">
            <v>0</v>
          </cell>
          <cell r="AZ97" t="str">
            <v>0</v>
          </cell>
          <cell r="BA97">
            <v>17040</v>
          </cell>
          <cell r="BB97">
            <v>36.04</v>
          </cell>
          <cell r="BC97" t="str">
            <v/>
          </cell>
          <cell r="BD97" t="str">
            <v/>
          </cell>
        </row>
        <row r="98">
          <cell r="D98" t="str">
            <v>4002941814</v>
          </cell>
          <cell r="E98" t="str">
            <v/>
          </cell>
          <cell r="F98" t="str">
            <v>BOOKED</v>
          </cell>
          <cell r="G98" t="str">
            <v>Unilever Mega DC</v>
          </cell>
          <cell r="H98" t="str">
            <v/>
          </cell>
          <cell r="I98" t="str">
            <v>false</v>
          </cell>
          <cell r="J98" t="str">
            <v>TRO-J</v>
          </cell>
          <cell r="K98" t="str">
            <v>Tronton Jumbo</v>
          </cell>
          <cell r="L98" t="str">
            <v/>
          </cell>
          <cell r="N98" t="str">
            <v>TDS-TRI-20210622134609094461</v>
          </cell>
          <cell r="O98" t="str">
            <v>oncall</v>
          </cell>
          <cell r="P98" t="str">
            <v>2021-06-22, 20:46:09</v>
          </cell>
          <cell r="Q98" t="str">
            <v/>
          </cell>
          <cell r="R98" t="str">
            <v/>
          </cell>
          <cell r="S98" t="str">
            <v>2021-06-22, 22:00:00</v>
          </cell>
          <cell r="T98" t="str">
            <v/>
          </cell>
          <cell r="U98" t="str">
            <v/>
          </cell>
          <cell r="V98" t="str">
            <v/>
          </cell>
          <cell r="W98" t="str">
            <v>2021-06-29, 22:00:00</v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>Unilever West Mega DC</v>
          </cell>
          <cell r="AH98" t="str">
            <v>Jl. Irian X No.202, Cikedokan, Kec. Cikarang Bar., Bekasi, Jawa Barat 17530, Indonesia</v>
          </cell>
          <cell r="AI98" t="str">
            <v>Bekasi</v>
          </cell>
          <cell r="AK98" t="str">
            <v>CARREFOUR DENPASAR</v>
          </cell>
          <cell r="AM98" t="str">
            <v>JL.SUNSET ROAD NO.8 KUTA</v>
          </cell>
          <cell r="AN98" t="str">
            <v>Kabupaten Badung</v>
          </cell>
          <cell r="AP98">
            <v>1148</v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Y98">
            <v>0</v>
          </cell>
          <cell r="AZ98" t="str">
            <v>0</v>
          </cell>
          <cell r="BA98">
            <v>13450</v>
          </cell>
          <cell r="BB98">
            <v>37.54</v>
          </cell>
          <cell r="BC98" t="str">
            <v/>
          </cell>
          <cell r="BD98" t="str">
            <v/>
          </cell>
        </row>
        <row r="99">
          <cell r="D99" t="str">
            <v>4002941680</v>
          </cell>
          <cell r="E99" t="str">
            <v/>
          </cell>
          <cell r="F99" t="str">
            <v>BOOKED</v>
          </cell>
          <cell r="G99" t="str">
            <v>Unilever Mega DC</v>
          </cell>
          <cell r="H99" t="str">
            <v/>
          </cell>
          <cell r="I99" t="str">
            <v>false</v>
          </cell>
          <cell r="J99" t="str">
            <v>TRO-J</v>
          </cell>
          <cell r="K99" t="str">
            <v>Tronton Jumbo</v>
          </cell>
          <cell r="L99" t="str">
            <v/>
          </cell>
          <cell r="N99" t="str">
            <v>TDS-TRI-20210622134607403206</v>
          </cell>
          <cell r="O99" t="str">
            <v>oncall</v>
          </cell>
          <cell r="P99" t="str">
            <v>2021-06-22, 20:46:07</v>
          </cell>
          <cell r="Q99" t="str">
            <v/>
          </cell>
          <cell r="R99" t="str">
            <v/>
          </cell>
          <cell r="S99" t="str">
            <v>2021-06-22, 22:00:00</v>
          </cell>
          <cell r="T99" t="str">
            <v/>
          </cell>
          <cell r="U99" t="str">
            <v/>
          </cell>
          <cell r="V99" t="str">
            <v/>
          </cell>
          <cell r="W99" t="str">
            <v>2021-06-29, 22:00:00</v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>Unilever West Mega DC</v>
          </cell>
          <cell r="AH99" t="str">
            <v>Jl. Irian X No.202, Cikedokan, Kec. Cikarang Bar., Bekasi, Jawa Barat 17530, Indonesia</v>
          </cell>
          <cell r="AI99" t="str">
            <v>Bekasi</v>
          </cell>
          <cell r="AK99" t="str">
            <v>PT LOTTE SHOPPING INDONESIA DENPASA</v>
          </cell>
          <cell r="AM99" t="str">
            <v>JL.BY PASS NGURAH RAI NO.222</v>
          </cell>
          <cell r="AN99" t="str">
            <v>Kabupaten Badung</v>
          </cell>
          <cell r="AP99">
            <v>1160</v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Y99">
            <v>0</v>
          </cell>
          <cell r="AZ99" t="str">
            <v>0</v>
          </cell>
          <cell r="BA99">
            <v>13510</v>
          </cell>
          <cell r="BB99">
            <v>31</v>
          </cell>
          <cell r="BC99" t="str">
            <v/>
          </cell>
          <cell r="BD99" t="str">
            <v/>
          </cell>
        </row>
        <row r="100">
          <cell r="D100" t="str">
            <v>4002941794</v>
          </cell>
          <cell r="E100" t="str">
            <v/>
          </cell>
          <cell r="F100" t="str">
            <v>POD</v>
          </cell>
          <cell r="G100" t="str">
            <v>Unilever Mega DC</v>
          </cell>
          <cell r="H100" t="str">
            <v>PT Kabut Halim Mandiri</v>
          </cell>
          <cell r="I100" t="str">
            <v>true</v>
          </cell>
          <cell r="J100" t="str">
            <v>CDE</v>
          </cell>
          <cell r="K100" t="str">
            <v>CD Engkel Box</v>
          </cell>
          <cell r="L100" t="str">
            <v/>
          </cell>
          <cell r="N100" t="str">
            <v>TDS-TRI-20210622111343112121</v>
          </cell>
          <cell r="O100" t="str">
            <v>dedicated</v>
          </cell>
          <cell r="P100" t="str">
            <v>2021-06-22, 18:13:43</v>
          </cell>
          <cell r="Q100" t="str">
            <v>2021-06-22, 22:46:18</v>
          </cell>
          <cell r="R100" t="str">
            <v>2021-06-23, 05:20:04</v>
          </cell>
          <cell r="S100" t="str">
            <v>2021-06-22, 20:00:00</v>
          </cell>
          <cell r="T100" t="str">
            <v>2021-06-23, 06:01:03</v>
          </cell>
          <cell r="U100" t="str">
            <v>2021-06-23, 06:01:09</v>
          </cell>
          <cell r="V100" t="str">
            <v>2021-06-23, 06:01:16</v>
          </cell>
          <cell r="W100" t="str">
            <v>2021-06-23, 20:00:00</v>
          </cell>
          <cell r="X100" t="str">
            <v>2021-06-23, 13:28:24</v>
          </cell>
          <cell r="Y100" t="str">
            <v>2021-06-23, 14:46:21</v>
          </cell>
          <cell r="Z100" t="str">
            <v>0:0:13</v>
          </cell>
          <cell r="AA100" t="str">
            <v>1:17:57</v>
          </cell>
          <cell r="AB100" t="str">
            <v>ansel B 9660 UCE</v>
          </cell>
          <cell r="AC100" t="str">
            <v>089501664560</v>
          </cell>
          <cell r="AD100" t="str">
            <v>B9027EXR</v>
          </cell>
          <cell r="AE100" t="str">
            <v>CD Engkel Box</v>
          </cell>
          <cell r="AF100" t="str">
            <v>Unilever West Mega DC</v>
          </cell>
          <cell r="AH100" t="str">
            <v>Jl. Irian X No.202, Cikedokan, Kec. Cikarang Bar., Bekasi, Jawa Barat 17530, Indonesia</v>
          </cell>
          <cell r="AI100" t="str">
            <v>Bekasi</v>
          </cell>
          <cell r="AK100" t="str">
            <v>LULU HYPERMARKET CAKUNG</v>
          </cell>
          <cell r="AM100" t="str">
            <v>JL RAYA BEKASI KM 24 RT 001 RW 008</v>
          </cell>
          <cell r="AN100" t="str">
            <v>Kota Jakarta Timur</v>
          </cell>
          <cell r="AP100">
            <v>36</v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Y100">
            <v>0</v>
          </cell>
          <cell r="AZ100" t="str">
            <v>0</v>
          </cell>
          <cell r="BA100">
            <v>1950</v>
          </cell>
          <cell r="BB100">
            <v>4.22</v>
          </cell>
          <cell r="BC100" t="str">
            <v/>
          </cell>
          <cell r="BD100" t="str">
            <v>2021-06-23, 15:01:39</v>
          </cell>
          <cell r="BE100" t="str">
            <v>POD 1 2021-06-23, 15:01:38</v>
          </cell>
        </row>
        <row r="101">
          <cell r="D101" t="str">
            <v>4002941794</v>
          </cell>
          <cell r="E101" t="str">
            <v/>
          </cell>
          <cell r="F101" t="str">
            <v>POD</v>
          </cell>
          <cell r="G101" t="str">
            <v>Unilever Mega DC</v>
          </cell>
          <cell r="H101" t="str">
            <v>PT Kabut Halim Mandiri</v>
          </cell>
          <cell r="I101" t="str">
            <v>true</v>
          </cell>
          <cell r="J101" t="str">
            <v>CDE</v>
          </cell>
          <cell r="K101" t="str">
            <v>CD Engkel Box</v>
          </cell>
          <cell r="L101" t="str">
            <v/>
          </cell>
          <cell r="N101" t="str">
            <v>TDS-TRI-20210622111343112121</v>
          </cell>
          <cell r="O101" t="str">
            <v>dedicated</v>
          </cell>
          <cell r="P101" t="str">
            <v>2021-06-22, 18:13:43</v>
          </cell>
          <cell r="Q101" t="str">
            <v>2021-06-22, 22:46:18</v>
          </cell>
          <cell r="R101" t="str">
            <v>2021-06-23, 05:20:04</v>
          </cell>
          <cell r="S101" t="str">
            <v>2021-06-22, 20:00:00</v>
          </cell>
          <cell r="T101" t="str">
            <v>2021-06-23, 06:01:03</v>
          </cell>
          <cell r="U101" t="str">
            <v>2021-06-23, 06:01:09</v>
          </cell>
          <cell r="V101" t="str">
            <v>2021-06-23, 06:01:16</v>
          </cell>
          <cell r="W101" t="str">
            <v>2021-06-23, 20:00:00</v>
          </cell>
          <cell r="X101" t="str">
            <v>2021-06-23, 10:03:12</v>
          </cell>
          <cell r="Y101" t="str">
            <v>2021-06-23, 11:25:21</v>
          </cell>
          <cell r="Z101" t="str">
            <v>0:0:13</v>
          </cell>
          <cell r="AA101" t="str">
            <v>1:22:9</v>
          </cell>
          <cell r="AB101" t="str">
            <v>ansel B 9660 UCE</v>
          </cell>
          <cell r="AC101" t="str">
            <v>089501664560</v>
          </cell>
          <cell r="AD101" t="str">
            <v>B9027EXR</v>
          </cell>
          <cell r="AE101" t="str">
            <v>CD Engkel Box</v>
          </cell>
          <cell r="AF101" t="str">
            <v>Unilever West Mega DC</v>
          </cell>
          <cell r="AH101" t="str">
            <v>Jl. Irian X No.202, Cikedokan, Kec. Cikarang Bar., Bekasi, Jawa Barat 17530, Indonesia</v>
          </cell>
          <cell r="AI101" t="str">
            <v>Bekasi</v>
          </cell>
          <cell r="AK101" t="str">
            <v>LOTTEMART GREEN PRAMUKA CITY</v>
          </cell>
          <cell r="AL101" t="str">
            <v>-</v>
          </cell>
          <cell r="AM101" t="str">
            <v>Jln. A. Yani No.Kav 49, RT.13/RW.9, Rawasari, Kec. Cemp. Putih, Kota Jakarta Pusat, Daerah Khusus Ibukota Jakarta 10570, Indonesia</v>
          </cell>
          <cell r="AN101" t="str">
            <v>Kota Jakarta Pusat</v>
          </cell>
          <cell r="AP101">
            <v>39</v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Y101">
            <v>0</v>
          </cell>
          <cell r="AZ101" t="str">
            <v>0</v>
          </cell>
          <cell r="BA101">
            <v>280</v>
          </cell>
          <cell r="BB101">
            <v>1</v>
          </cell>
          <cell r="BC101" t="str">
            <v/>
          </cell>
          <cell r="BD101" t="str">
            <v>2021-06-23, 13:28:07</v>
          </cell>
          <cell r="BE101" t="str">
            <v>POD 1 2021-06-23, 13:28:07</v>
          </cell>
        </row>
        <row r="102">
          <cell r="D102" t="str">
            <v>4002941788</v>
          </cell>
          <cell r="E102" t="str">
            <v/>
          </cell>
          <cell r="F102" t="str">
            <v>POD</v>
          </cell>
          <cell r="G102" t="str">
            <v>Unilever Mega DC</v>
          </cell>
          <cell r="H102" t="str">
            <v>PT Kabut Halim Mandiri</v>
          </cell>
          <cell r="I102" t="str">
            <v>true</v>
          </cell>
          <cell r="J102" t="str">
            <v>CDE</v>
          </cell>
          <cell r="K102" t="str">
            <v>CD Engkel Box</v>
          </cell>
          <cell r="L102" t="str">
            <v/>
          </cell>
          <cell r="N102" t="str">
            <v>TDS-TRI-20210622111341998715</v>
          </cell>
          <cell r="O102" t="str">
            <v>dedicated</v>
          </cell>
          <cell r="P102" t="str">
            <v>2021-06-22, 18:13:42</v>
          </cell>
          <cell r="Q102" t="str">
            <v>2021-06-22, 22:45:27</v>
          </cell>
          <cell r="R102" t="str">
            <v>2021-06-22, 22:45:47</v>
          </cell>
          <cell r="S102" t="str">
            <v>2021-06-22, 20:00:00</v>
          </cell>
          <cell r="T102" t="str">
            <v>2021-06-23, 07:00:11</v>
          </cell>
          <cell r="U102" t="str">
            <v>2021-06-23, 07:00:16</v>
          </cell>
          <cell r="V102" t="str">
            <v>2021-06-23, 07:00:22</v>
          </cell>
          <cell r="W102" t="str">
            <v>2021-06-23, 20:00:00</v>
          </cell>
          <cell r="X102" t="str">
            <v>2021-06-23, 12:14:38</v>
          </cell>
          <cell r="Y102" t="str">
            <v>2021-06-23, 12:14:47</v>
          </cell>
          <cell r="Z102" t="str">
            <v>0:0:11</v>
          </cell>
          <cell r="AA102" t="str">
            <v>0:0:9</v>
          </cell>
          <cell r="AB102" t="str">
            <v>ANDRIK HERMAWAN</v>
          </cell>
          <cell r="AC102" t="str">
            <v>081294930252</v>
          </cell>
          <cell r="AD102" t="str">
            <v>B9588TXS</v>
          </cell>
          <cell r="AE102" t="str">
            <v>CD Engkel Box</v>
          </cell>
          <cell r="AF102" t="str">
            <v>Unilever West Mega DC</v>
          </cell>
          <cell r="AH102" t="str">
            <v>Jl. Irian X No.202, Cikedokan, Kec. Cikarang Bar., Bekasi, Jawa Barat 17530, Indonesia</v>
          </cell>
          <cell r="AI102" t="str">
            <v>Bekasi</v>
          </cell>
          <cell r="AK102" t="str">
            <v>LOTTEMART HYPER BINTARO JAYA</v>
          </cell>
          <cell r="AM102" t="str">
            <v>JL. MH THAMRIN CBD AREA KAV. CBD BI</v>
          </cell>
          <cell r="AN102" t="str">
            <v>Kota Tangerang Selatan</v>
          </cell>
          <cell r="AP102">
            <v>44</v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Y102">
            <v>0</v>
          </cell>
          <cell r="AZ102" t="str">
            <v>0</v>
          </cell>
          <cell r="BA102">
            <v>620</v>
          </cell>
          <cell r="BB102">
            <v>1.17</v>
          </cell>
          <cell r="BC102" t="str">
            <v/>
          </cell>
          <cell r="BD102" t="str">
            <v>2021-06-23, 12:15:07</v>
          </cell>
          <cell r="BE102" t="str">
            <v>POD 1 2021-06-23, 12:15:07</v>
          </cell>
        </row>
        <row r="103">
          <cell r="D103" t="str">
            <v>4002941788</v>
          </cell>
          <cell r="E103" t="str">
            <v/>
          </cell>
          <cell r="F103" t="str">
            <v>POD</v>
          </cell>
          <cell r="G103" t="str">
            <v>Unilever Mega DC</v>
          </cell>
          <cell r="H103" t="str">
            <v>PT Kabut Halim Mandiri</v>
          </cell>
          <cell r="I103" t="str">
            <v>true</v>
          </cell>
          <cell r="J103" t="str">
            <v>CDE</v>
          </cell>
          <cell r="K103" t="str">
            <v>CD Engkel Box</v>
          </cell>
          <cell r="L103" t="str">
            <v/>
          </cell>
          <cell r="N103" t="str">
            <v>TDS-TRI-20210622111341998715</v>
          </cell>
          <cell r="O103" t="str">
            <v>dedicated</v>
          </cell>
          <cell r="P103" t="str">
            <v>2021-06-22, 18:13:42</v>
          </cell>
          <cell r="Q103" t="str">
            <v>2021-06-22, 22:45:27</v>
          </cell>
          <cell r="R103" t="str">
            <v>2021-06-22, 22:45:47</v>
          </cell>
          <cell r="S103" t="str">
            <v>2021-06-22, 20:00:00</v>
          </cell>
          <cell r="T103" t="str">
            <v>2021-06-23, 07:00:11</v>
          </cell>
          <cell r="U103" t="str">
            <v>2021-06-23, 07:00:16</v>
          </cell>
          <cell r="V103" t="str">
            <v>2021-06-23, 07:00:22</v>
          </cell>
          <cell r="W103" t="str">
            <v>2021-06-23, 20:00:00</v>
          </cell>
          <cell r="X103" t="str">
            <v>2021-06-23, 12:15:12</v>
          </cell>
          <cell r="Y103" t="str">
            <v>2021-06-23, 12:15:17</v>
          </cell>
          <cell r="Z103" t="str">
            <v>0:0:11</v>
          </cell>
          <cell r="AA103" t="str">
            <v>0:0:5</v>
          </cell>
          <cell r="AB103" t="str">
            <v>ANDRIK HERMAWAN</v>
          </cell>
          <cell r="AC103" t="str">
            <v>081294930252</v>
          </cell>
          <cell r="AD103" t="str">
            <v>B9588TXS</v>
          </cell>
          <cell r="AE103" t="str">
            <v>CD Engkel Box</v>
          </cell>
          <cell r="AF103" t="str">
            <v>Unilever West Mega DC</v>
          </cell>
          <cell r="AH103" t="str">
            <v>Jl. Irian X No.202, Cikedokan, Kec. Cikarang Bar., Bekasi, Jawa Barat 17530, Indonesia</v>
          </cell>
          <cell r="AI103" t="str">
            <v>Bekasi</v>
          </cell>
          <cell r="AK103" t="str">
            <v>LULU HYPERMARKET BSD</v>
          </cell>
          <cell r="AM103" t="str">
            <v>JL. BSD RAYA UTAMA ROW 36</v>
          </cell>
          <cell r="AN103" t="str">
            <v>Tangerang</v>
          </cell>
          <cell r="AP103">
            <v>69</v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Y103">
            <v>0</v>
          </cell>
          <cell r="AZ103" t="str">
            <v>0</v>
          </cell>
          <cell r="BA103">
            <v>400</v>
          </cell>
          <cell r="BB103">
            <v>1</v>
          </cell>
          <cell r="BC103" t="str">
            <v/>
          </cell>
          <cell r="BD103" t="str">
            <v>2021-06-23, 19:18:45</v>
          </cell>
          <cell r="BE103" t="str">
            <v>POD 1 2021-06-23, 19:18:45</v>
          </cell>
        </row>
        <row r="104">
          <cell r="D104" t="str">
            <v>4002941772</v>
          </cell>
          <cell r="E104" t="str">
            <v/>
          </cell>
          <cell r="F104" t="str">
            <v>POD</v>
          </cell>
          <cell r="G104" t="str">
            <v>Unilever Mega DC</v>
          </cell>
          <cell r="H104" t="str">
            <v>CV Global Synergi Abadi</v>
          </cell>
          <cell r="I104" t="str">
            <v>true</v>
          </cell>
          <cell r="J104" t="str">
            <v>CDE</v>
          </cell>
          <cell r="K104" t="str">
            <v>CD Engkel Box</v>
          </cell>
          <cell r="L104" t="str">
            <v/>
          </cell>
          <cell r="N104" t="str">
            <v>TDS-TRI-20210622111340978033</v>
          </cell>
          <cell r="O104" t="str">
            <v>dedicated</v>
          </cell>
          <cell r="P104" t="str">
            <v>2021-06-22, 18:13:41</v>
          </cell>
          <cell r="Q104" t="str">
            <v>2021-06-22, 22:07:16</v>
          </cell>
          <cell r="R104" t="str">
            <v>2021-06-22, 22:20:15</v>
          </cell>
          <cell r="S104" t="str">
            <v>2021-06-22, 20:00:00</v>
          </cell>
          <cell r="T104" t="str">
            <v>2021-06-24, 04:26:40</v>
          </cell>
          <cell r="U104" t="str">
            <v>2021-06-24, 04:26:53</v>
          </cell>
          <cell r="V104" t="str">
            <v>2021-06-24, 04:26:59</v>
          </cell>
          <cell r="W104" t="str">
            <v>2021-06-24, 20:00:00</v>
          </cell>
          <cell r="X104" t="str">
            <v>2021-06-24, 09:29:28</v>
          </cell>
          <cell r="Y104" t="str">
            <v>2021-06-24, 10:31:48</v>
          </cell>
          <cell r="Z104" t="str">
            <v>0:0:19</v>
          </cell>
          <cell r="AA104" t="str">
            <v>1:2:20</v>
          </cell>
          <cell r="AB104" t="str">
            <v>Rohim</v>
          </cell>
          <cell r="AC104" t="str">
            <v>087773017667</v>
          </cell>
          <cell r="AD104" t="str">
            <v>B9653DD</v>
          </cell>
          <cell r="AE104" t="str">
            <v>CD Double Box</v>
          </cell>
          <cell r="AF104" t="str">
            <v>Unilever West Mega DC</v>
          </cell>
          <cell r="AH104" t="str">
            <v>Jl. Irian X No.202, Cikedokan, Kec. Cikarang Bar., Bekasi, Jawa Barat 17530, Indonesia</v>
          </cell>
          <cell r="AI104" t="str">
            <v>Bekasi</v>
          </cell>
          <cell r="AK104" t="str">
            <v>TRANSMART CIMAHI</v>
          </cell>
          <cell r="AM104" t="str">
            <v>JL. RAYA BARAT NO. 729</v>
          </cell>
          <cell r="AN104" t="str">
            <v>Kota Cimahi</v>
          </cell>
          <cell r="AP104">
            <v>106</v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Y104">
            <v>0</v>
          </cell>
          <cell r="AZ104" t="str">
            <v>0</v>
          </cell>
          <cell r="BA104">
            <v>1710</v>
          </cell>
          <cell r="BB104">
            <v>4.99</v>
          </cell>
          <cell r="BC104" t="str">
            <v/>
          </cell>
          <cell r="BD104" t="str">
            <v>2021-06-24, 10:36:11</v>
          </cell>
          <cell r="BE104" t="str">
            <v>POD 1 2021-06-24, 10:36:11</v>
          </cell>
        </row>
        <row r="105">
          <cell r="D105" t="str">
            <v>4002941772</v>
          </cell>
          <cell r="E105" t="str">
            <v/>
          </cell>
          <cell r="F105" t="str">
            <v>POD</v>
          </cell>
          <cell r="G105" t="str">
            <v>Unilever Mega DC</v>
          </cell>
          <cell r="H105" t="str">
            <v>CV Global Synergi Abadi</v>
          </cell>
          <cell r="I105" t="str">
            <v>true</v>
          </cell>
          <cell r="J105" t="str">
            <v>CDE</v>
          </cell>
          <cell r="K105" t="str">
            <v>CD Engkel Box</v>
          </cell>
          <cell r="L105" t="str">
            <v/>
          </cell>
          <cell r="N105" t="str">
            <v>TDS-TRI-20210622111340978033</v>
          </cell>
          <cell r="O105" t="str">
            <v>dedicated</v>
          </cell>
          <cell r="P105" t="str">
            <v>2021-06-22, 18:13:41</v>
          </cell>
          <cell r="Q105" t="str">
            <v>2021-06-22, 22:07:16</v>
          </cell>
          <cell r="R105" t="str">
            <v>2021-06-22, 22:20:15</v>
          </cell>
          <cell r="S105" t="str">
            <v>2021-06-22, 20:00:00</v>
          </cell>
          <cell r="T105" t="str">
            <v>2021-06-24, 04:26:40</v>
          </cell>
          <cell r="U105" t="str">
            <v>2021-06-24, 04:26:53</v>
          </cell>
          <cell r="V105" t="str">
            <v>2021-06-24, 04:26:59</v>
          </cell>
          <cell r="W105" t="str">
            <v>2021-06-24, 20:00:00</v>
          </cell>
          <cell r="X105" t="str">
            <v>2021-06-24, 11:35:49</v>
          </cell>
          <cell r="Y105" t="str">
            <v>2021-06-24, 11:35:56</v>
          </cell>
          <cell r="Z105" t="str">
            <v>0:0:19</v>
          </cell>
          <cell r="AA105" t="str">
            <v>0:0:7</v>
          </cell>
          <cell r="AB105" t="str">
            <v>Rohim</v>
          </cell>
          <cell r="AC105" t="str">
            <v>087773017667</v>
          </cell>
          <cell r="AD105" t="str">
            <v>B9653DD</v>
          </cell>
          <cell r="AE105" t="str">
            <v>CD Double Box</v>
          </cell>
          <cell r="AF105" t="str">
            <v>Unilever West Mega DC</v>
          </cell>
          <cell r="AH105" t="str">
            <v>Jl. Irian X No.202, Cikedokan, Kec. Cikarang Bar., Bekasi, Jawa Barat 17530, Indonesia</v>
          </cell>
          <cell r="AI105" t="str">
            <v>Bekasi</v>
          </cell>
          <cell r="AK105" t="str">
            <v>RAMAYANA CIMAHI (RB-12)</v>
          </cell>
          <cell r="AM105" t="str">
            <v>CIMAHI</v>
          </cell>
          <cell r="AN105" t="str">
            <v>Cimahi City</v>
          </cell>
          <cell r="AP105">
            <v>110</v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Y105">
            <v>0</v>
          </cell>
          <cell r="AZ105" t="str">
            <v>0</v>
          </cell>
          <cell r="BA105">
            <v>100</v>
          </cell>
          <cell r="BB105">
            <v>1</v>
          </cell>
          <cell r="BC105" t="str">
            <v/>
          </cell>
          <cell r="BD105" t="str">
            <v>2021-06-24, 11:56:37</v>
          </cell>
          <cell r="BE105" t="str">
            <v>POD 1 2021-06-24, 11:56:37</v>
          </cell>
        </row>
        <row r="106">
          <cell r="D106" t="str">
            <v>4002941764</v>
          </cell>
          <cell r="E106" t="str">
            <v/>
          </cell>
          <cell r="F106" t="str">
            <v>LOADED</v>
          </cell>
          <cell r="G106" t="str">
            <v>Unilever Mega DC</v>
          </cell>
          <cell r="H106" t="str">
            <v>PT Kabut Halim Mandiri</v>
          </cell>
          <cell r="I106" t="str">
            <v>true</v>
          </cell>
          <cell r="J106" t="str">
            <v>CDE</v>
          </cell>
          <cell r="K106" t="str">
            <v>CD Engkel Box</v>
          </cell>
          <cell r="L106" t="str">
            <v/>
          </cell>
          <cell r="N106" t="str">
            <v>TDS-TRI-20210622111339891489</v>
          </cell>
          <cell r="O106" t="str">
            <v>dedicated</v>
          </cell>
          <cell r="P106" t="str">
            <v>2021-06-22, 18:13:40</v>
          </cell>
          <cell r="Q106" t="str">
            <v>2021-06-22, 22:40:35</v>
          </cell>
          <cell r="R106" t="str">
            <v>2021-06-23, 00:42:01</v>
          </cell>
          <cell r="S106" t="str">
            <v>2021-06-22, 20:00:00</v>
          </cell>
          <cell r="T106" t="str">
            <v>2021-06-23, 22:12:16</v>
          </cell>
          <cell r="U106" t="str">
            <v>2021-06-23, 22:12:22</v>
          </cell>
          <cell r="V106" t="str">
            <v>2021-06-23, 22:33:14</v>
          </cell>
          <cell r="W106" t="str">
            <v>2021-06-24, 20:00:00</v>
          </cell>
          <cell r="X106" t="str">
            <v/>
          </cell>
          <cell r="Y106" t="str">
            <v/>
          </cell>
          <cell r="Z106" t="str">
            <v>0:20:58</v>
          </cell>
          <cell r="AA106" t="str">
            <v/>
          </cell>
          <cell r="AB106" t="str">
            <v>Arief Nur Rahmad</v>
          </cell>
          <cell r="AC106" t="str">
            <v>082135588881</v>
          </cell>
          <cell r="AD106" t="str">
            <v>B9028EXR</v>
          </cell>
          <cell r="AE106" t="str">
            <v>CD Engkel Box</v>
          </cell>
          <cell r="AF106" t="str">
            <v>Unilever West Mega DC</v>
          </cell>
          <cell r="AH106" t="str">
            <v>Jl. Irian X No.202, Cikedokan, Kec. Cikarang Bar., Bekasi, Jawa Barat 17530, Indonesia</v>
          </cell>
          <cell r="AI106" t="str">
            <v>Bekasi</v>
          </cell>
          <cell r="AK106" t="str">
            <v>BORMA CIPAMOKOLAN</v>
          </cell>
          <cell r="AM106" t="str">
            <v>JL. CIPAMOKOLAN NO. 50</v>
          </cell>
          <cell r="AN106" t="str">
            <v>Kota Bandung</v>
          </cell>
          <cell r="AP106">
            <v>131</v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Y106">
            <v>0</v>
          </cell>
          <cell r="AZ106" t="str">
            <v>0</v>
          </cell>
          <cell r="BA106">
            <v>1700</v>
          </cell>
          <cell r="BB106">
            <v>3.9</v>
          </cell>
          <cell r="BC106" t="str">
            <v/>
          </cell>
          <cell r="BD106" t="str">
            <v/>
          </cell>
        </row>
        <row r="107">
          <cell r="D107" t="str">
            <v>4002941764</v>
          </cell>
          <cell r="E107" t="str">
            <v/>
          </cell>
          <cell r="F107" t="str">
            <v>POD</v>
          </cell>
          <cell r="G107" t="str">
            <v>Unilever Mega DC</v>
          </cell>
          <cell r="H107" t="str">
            <v>PT Kabut Halim Mandiri</v>
          </cell>
          <cell r="I107" t="str">
            <v>true</v>
          </cell>
          <cell r="J107" t="str">
            <v>CDE</v>
          </cell>
          <cell r="K107" t="str">
            <v>CD Engkel Box</v>
          </cell>
          <cell r="L107" t="str">
            <v/>
          </cell>
          <cell r="N107" t="str">
            <v>TDS-TRI-20210622111339891489</v>
          </cell>
          <cell r="O107" t="str">
            <v>dedicated</v>
          </cell>
          <cell r="P107" t="str">
            <v>2021-06-22, 18:13:40</v>
          </cell>
          <cell r="Q107" t="str">
            <v>2021-06-22, 22:40:35</v>
          </cell>
          <cell r="R107" t="str">
            <v>2021-06-23, 00:42:01</v>
          </cell>
          <cell r="S107" t="str">
            <v>2021-06-22, 20:00:00</v>
          </cell>
          <cell r="T107" t="str">
            <v>2021-06-23, 22:12:16</v>
          </cell>
          <cell r="U107" t="str">
            <v>2021-06-23, 22:12:22</v>
          </cell>
          <cell r="V107" t="str">
            <v>2021-06-23, 22:33:14</v>
          </cell>
          <cell r="W107" t="str">
            <v>2021-06-24, 20:00:00</v>
          </cell>
          <cell r="X107" t="str">
            <v>2021-06-24, 09:08:29</v>
          </cell>
          <cell r="Y107" t="str">
            <v>2021-06-24, 09:26:21</v>
          </cell>
          <cell r="Z107" t="str">
            <v>0:20:58</v>
          </cell>
          <cell r="AA107" t="str">
            <v>0:17:52</v>
          </cell>
          <cell r="AB107" t="str">
            <v>Arief Nur Rahmad</v>
          </cell>
          <cell r="AC107" t="str">
            <v>082135588881</v>
          </cell>
          <cell r="AD107" t="str">
            <v>B9028EXR</v>
          </cell>
          <cell r="AE107" t="str">
            <v>CD Engkel Box</v>
          </cell>
          <cell r="AF107" t="str">
            <v>Unilever West Mega DC</v>
          </cell>
          <cell r="AH107" t="str">
            <v>Jl. Irian X No.202, Cikedokan, Kec. Cikarang Bar., Bekasi, Jawa Barat 17530, Indonesia</v>
          </cell>
          <cell r="AI107" t="str">
            <v>Bekasi</v>
          </cell>
          <cell r="AK107" t="str">
            <v>CARREFOUR CIPADU BANDUNG</v>
          </cell>
          <cell r="AM107" t="str">
            <v>JL. AH NASUTION NO. 73</v>
          </cell>
          <cell r="AN107" t="str">
            <v>Kota Bandung</v>
          </cell>
          <cell r="AP107">
            <v>121</v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Y107">
            <v>0</v>
          </cell>
          <cell r="AZ107" t="str">
            <v>0</v>
          </cell>
          <cell r="BA107">
            <v>110</v>
          </cell>
          <cell r="BB107">
            <v>1</v>
          </cell>
          <cell r="BC107" t="str">
            <v/>
          </cell>
          <cell r="BD107" t="str">
            <v>2021-06-24, 09:40:12</v>
          </cell>
          <cell r="BE107" t="str">
            <v>POD 1 2021-06-24, 09:40:12</v>
          </cell>
        </row>
        <row r="108">
          <cell r="D108" t="str">
            <v>4002941763</v>
          </cell>
          <cell r="E108" t="str">
            <v/>
          </cell>
          <cell r="F108" t="str">
            <v>POD</v>
          </cell>
          <cell r="G108" t="str">
            <v>Unilever Mega DC</v>
          </cell>
          <cell r="H108" t="str">
            <v>PT Mega Antaran Prima</v>
          </cell>
          <cell r="I108" t="str">
            <v>true</v>
          </cell>
          <cell r="J108" t="str">
            <v>CDE</v>
          </cell>
          <cell r="K108" t="str">
            <v>CD Engkel Box</v>
          </cell>
          <cell r="L108" t="str">
            <v/>
          </cell>
          <cell r="N108" t="str">
            <v>TDS-TRI-20210622111338850179</v>
          </cell>
          <cell r="O108" t="str">
            <v>dedicated</v>
          </cell>
          <cell r="P108" t="str">
            <v>2021-06-22, 18:13:39</v>
          </cell>
          <cell r="Q108" t="str">
            <v>2021-06-22, 22:52:49</v>
          </cell>
          <cell r="R108" t="str">
            <v>2021-06-23, 01:43:32</v>
          </cell>
          <cell r="S108" t="str">
            <v>2021-06-22, 20:00:00</v>
          </cell>
          <cell r="T108" t="str">
            <v>2021-06-24, 01:25:17</v>
          </cell>
          <cell r="U108" t="str">
            <v>2021-06-24, 05:29:52</v>
          </cell>
          <cell r="V108" t="str">
            <v>2021-06-24, 05:30:07</v>
          </cell>
          <cell r="W108" t="str">
            <v>2021-06-24, 20:00:00</v>
          </cell>
          <cell r="X108" t="str">
            <v>2021-06-24, 14:45:51</v>
          </cell>
          <cell r="Y108" t="str">
            <v>2021-06-24, 14:45:59</v>
          </cell>
          <cell r="Z108" t="str">
            <v>4:4:50</v>
          </cell>
          <cell r="AA108" t="str">
            <v>0:0:8</v>
          </cell>
          <cell r="AB108" t="str">
            <v>UJANG MAMUN</v>
          </cell>
          <cell r="AC108" t="str">
            <v>087782171835</v>
          </cell>
          <cell r="AD108" t="str">
            <v>F8536AP</v>
          </cell>
          <cell r="AE108" t="str">
            <v>CD Engkel Box</v>
          </cell>
          <cell r="AF108" t="str">
            <v>Unilever West Mega DC</v>
          </cell>
          <cell r="AH108" t="str">
            <v>Jl. Irian X No.202, Cikedokan, Kec. Cikarang Bar., Bekasi, Jawa Barat 17530, Indonesia</v>
          </cell>
          <cell r="AI108" t="str">
            <v>Bekasi</v>
          </cell>
          <cell r="AK108" t="str">
            <v>TRANSMART BUAH BATU BANDUNG</v>
          </cell>
          <cell r="AM108" t="str">
            <v>BUAH BATU SQUARE JL BOJONG SOANG NO</v>
          </cell>
          <cell r="AN108" t="str">
            <v>Bandung</v>
          </cell>
          <cell r="AP108">
            <v>122</v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Y108">
            <v>0</v>
          </cell>
          <cell r="AZ108" t="str">
            <v>0</v>
          </cell>
          <cell r="BA108">
            <v>70</v>
          </cell>
          <cell r="BB108">
            <v>1</v>
          </cell>
          <cell r="BC108" t="str">
            <v/>
          </cell>
          <cell r="BD108" t="str">
            <v>2021-06-24, 15:03:28</v>
          </cell>
          <cell r="BE108" t="str">
            <v>POD 1 2021-06-24, 15:03:28</v>
          </cell>
        </row>
        <row r="109">
          <cell r="D109" t="str">
            <v>4002941656</v>
          </cell>
          <cell r="E109" t="str">
            <v/>
          </cell>
          <cell r="F109" t="str">
            <v>POD</v>
          </cell>
          <cell r="G109" t="str">
            <v>Unilever Mega DC</v>
          </cell>
          <cell r="H109" t="str">
            <v>Gading Global Logistic</v>
          </cell>
          <cell r="I109" t="str">
            <v>true</v>
          </cell>
          <cell r="J109" t="str">
            <v>CDE</v>
          </cell>
          <cell r="K109" t="str">
            <v>CD Engkel Box</v>
          </cell>
          <cell r="L109" t="str">
            <v/>
          </cell>
          <cell r="N109" t="str">
            <v>TDS-TRI-20210622111337772256</v>
          </cell>
          <cell r="O109" t="str">
            <v>dedicated</v>
          </cell>
          <cell r="P109" t="str">
            <v>2021-06-22, 18:13:38</v>
          </cell>
          <cell r="Q109" t="str">
            <v>2021-06-22, 22:08:47</v>
          </cell>
          <cell r="R109" t="str">
            <v>2021-06-23, 05:04:46</v>
          </cell>
          <cell r="S109" t="str">
            <v>2021-06-22, 20:00:00</v>
          </cell>
          <cell r="T109" t="str">
            <v>2021-06-23, 05:04:54</v>
          </cell>
          <cell r="U109" t="str">
            <v>2021-06-23, 05:04:57</v>
          </cell>
          <cell r="V109" t="str">
            <v>2021-06-23, 05:05:13</v>
          </cell>
          <cell r="W109" t="str">
            <v>2021-06-23, 20:00:00</v>
          </cell>
          <cell r="X109" t="str">
            <v>2021-06-23, 07:50:46</v>
          </cell>
          <cell r="Y109" t="str">
            <v>2021-06-23, 08:55:09</v>
          </cell>
          <cell r="Z109" t="str">
            <v>0:0:19</v>
          </cell>
          <cell r="AA109" t="str">
            <v>1:4:23</v>
          </cell>
          <cell r="AB109" t="str">
            <v>JAMAL</v>
          </cell>
          <cell r="AC109" t="str">
            <v>087879225044</v>
          </cell>
          <cell r="AD109" t="str">
            <v>B9838SYK</v>
          </cell>
          <cell r="AE109" t="str">
            <v>CD Engkel Box</v>
          </cell>
          <cell r="AF109" t="str">
            <v>Unilever West Mega DC</v>
          </cell>
          <cell r="AH109" t="str">
            <v>Jl. Irian X No.202, Cikedokan, Kec. Cikarang Bar., Bekasi, Jawa Barat 17530, Indonesia</v>
          </cell>
          <cell r="AI109" t="str">
            <v>Bekasi</v>
          </cell>
          <cell r="AK109" t="str">
            <v>INDOMARCO PRISMATAMA DC PARUNG</v>
          </cell>
          <cell r="AM109" t="str">
            <v>JL.PEMBANGUNAN RT1/2 GUNUNG SINDUR</v>
          </cell>
          <cell r="AN109" t="str">
            <v>Bogor</v>
          </cell>
          <cell r="AP109">
            <v>73</v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Y109">
            <v>0</v>
          </cell>
          <cell r="AZ109" t="str">
            <v>0</v>
          </cell>
          <cell r="BA109">
            <v>680</v>
          </cell>
          <cell r="BB109">
            <v>2</v>
          </cell>
          <cell r="BC109" t="str">
            <v/>
          </cell>
          <cell r="BD109" t="str">
            <v>2021-06-23, 09:01:02</v>
          </cell>
          <cell r="BE109" t="str">
            <v>POD 1 2021-06-23, 09:01:02</v>
          </cell>
        </row>
        <row r="110">
          <cell r="D110" t="str">
            <v>4002941763</v>
          </cell>
          <cell r="E110" t="str">
            <v/>
          </cell>
          <cell r="F110" t="str">
            <v>POD</v>
          </cell>
          <cell r="G110" t="str">
            <v>Unilever Mega DC</v>
          </cell>
          <cell r="H110" t="str">
            <v>PT Mega Antaran Prima</v>
          </cell>
          <cell r="I110" t="str">
            <v>true</v>
          </cell>
          <cell r="J110" t="str">
            <v>CDE</v>
          </cell>
          <cell r="K110" t="str">
            <v>CD Engkel Box</v>
          </cell>
          <cell r="L110" t="str">
            <v/>
          </cell>
          <cell r="N110" t="str">
            <v>TDS-TRI-20210622111338850179</v>
          </cell>
          <cell r="O110" t="str">
            <v>dedicated</v>
          </cell>
          <cell r="P110" t="str">
            <v>2021-06-22, 18:13:38</v>
          </cell>
          <cell r="Q110" t="str">
            <v>2021-06-22, 22:52:49</v>
          </cell>
          <cell r="R110" t="str">
            <v>2021-06-23, 01:43:32</v>
          </cell>
          <cell r="S110" t="str">
            <v>2021-06-22, 20:00:00</v>
          </cell>
          <cell r="T110" t="str">
            <v>2021-06-24, 01:25:17</v>
          </cell>
          <cell r="U110" t="str">
            <v>2021-06-24, 05:29:52</v>
          </cell>
          <cell r="V110" t="str">
            <v>2021-06-24, 05:30:07</v>
          </cell>
          <cell r="W110" t="str">
            <v>2021-06-24, 20:00:00</v>
          </cell>
          <cell r="X110" t="str">
            <v>2021-06-24, 14:22:54</v>
          </cell>
          <cell r="Y110" t="str">
            <v>2021-06-24, 14:23:47</v>
          </cell>
          <cell r="Z110" t="str">
            <v>4:4:50</v>
          </cell>
          <cell r="AA110" t="str">
            <v>0:0:53</v>
          </cell>
          <cell r="AB110" t="str">
            <v>UJANG MAMUN</v>
          </cell>
          <cell r="AC110" t="str">
            <v>087782171835</v>
          </cell>
          <cell r="AD110" t="str">
            <v>F8536AP</v>
          </cell>
          <cell r="AE110" t="str">
            <v>CD Engkel Box</v>
          </cell>
          <cell r="AF110" t="str">
            <v>Unilever West Mega DC</v>
          </cell>
          <cell r="AH110" t="str">
            <v>Jl. Irian X No.202, Cikedokan, Kec. Cikarang Bar., Bekasi, Jawa Barat 17530, Indonesia</v>
          </cell>
          <cell r="AI110" t="str">
            <v>Bekasi</v>
          </cell>
          <cell r="AK110" t="str">
            <v>BORMA ANTAPANI</v>
          </cell>
          <cell r="AM110" t="str">
            <v>JL. TERUSAN JAKARTA NO. 53</v>
          </cell>
          <cell r="AN110" t="str">
            <v>Kota Bandung</v>
          </cell>
          <cell r="AP110">
            <v>121</v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Y110">
            <v>0</v>
          </cell>
          <cell r="AZ110" t="str">
            <v>0</v>
          </cell>
          <cell r="BA110">
            <v>1660</v>
          </cell>
          <cell r="BB110">
            <v>4.0999999999999996</v>
          </cell>
          <cell r="BC110" t="str">
            <v/>
          </cell>
          <cell r="BD110" t="str">
            <v>2021-06-24, 14:45:38</v>
          </cell>
          <cell r="BE110" t="str">
            <v>POD 1 2021-06-24, 14:45:38</v>
          </cell>
        </row>
        <row r="111">
          <cell r="D111" t="str">
            <v>4002941656</v>
          </cell>
          <cell r="E111" t="str">
            <v/>
          </cell>
          <cell r="F111" t="str">
            <v>POD</v>
          </cell>
          <cell r="G111" t="str">
            <v>Unilever Mega DC</v>
          </cell>
          <cell r="H111" t="str">
            <v>Gading Global Logistic</v>
          </cell>
          <cell r="I111" t="str">
            <v>true</v>
          </cell>
          <cell r="J111" t="str">
            <v>CDE</v>
          </cell>
          <cell r="K111" t="str">
            <v>CD Engkel Box</v>
          </cell>
          <cell r="L111" t="str">
            <v/>
          </cell>
          <cell r="N111" t="str">
            <v>TDS-TRI-20210622111337772256</v>
          </cell>
          <cell r="O111" t="str">
            <v>dedicated</v>
          </cell>
          <cell r="P111" t="str">
            <v>2021-06-22, 18:13:37</v>
          </cell>
          <cell r="Q111" t="str">
            <v>2021-06-22, 22:08:47</v>
          </cell>
          <cell r="R111" t="str">
            <v>2021-06-23, 05:04:46</v>
          </cell>
          <cell r="S111" t="str">
            <v>2021-06-22, 20:00:00</v>
          </cell>
          <cell r="T111" t="str">
            <v>2021-06-23, 05:04:54</v>
          </cell>
          <cell r="U111" t="str">
            <v>2021-06-23, 05:04:57</v>
          </cell>
          <cell r="V111" t="str">
            <v>2021-06-23, 05:05:13</v>
          </cell>
          <cell r="W111" t="str">
            <v>2021-06-23, 20:00:00</v>
          </cell>
          <cell r="X111" t="str">
            <v>2021-06-23, 10:55:54</v>
          </cell>
          <cell r="Y111" t="str">
            <v>2021-06-23, 12:25:48</v>
          </cell>
          <cell r="Z111" t="str">
            <v>0:0:19</v>
          </cell>
          <cell r="AA111" t="str">
            <v>1:29:54</v>
          </cell>
          <cell r="AB111" t="str">
            <v>JAMAL</v>
          </cell>
          <cell r="AC111" t="str">
            <v>087879225044</v>
          </cell>
          <cell r="AD111" t="str">
            <v>B9838SYK</v>
          </cell>
          <cell r="AE111" t="str">
            <v>CD Engkel Box</v>
          </cell>
          <cell r="AF111" t="str">
            <v>Unilever West Mega DC</v>
          </cell>
          <cell r="AH111" t="str">
            <v>Jl. Irian X No.202, Cikedokan, Kec. Cikarang Bar., Bekasi, Jawa Barat 17530, Indonesia</v>
          </cell>
          <cell r="AI111" t="str">
            <v>Bekasi</v>
          </cell>
          <cell r="AK111" t="str">
            <v>LULU HYPERMARKET SAWANGAN</v>
          </cell>
          <cell r="AM111" t="str">
            <v>Jl. Raya Parung - Ciputat No.20, Kedaung, Kec. Sawangan, Kota Depok, Jawa Barat 16516, Indonesia</v>
          </cell>
          <cell r="AN111" t="str">
            <v>Kota Depok</v>
          </cell>
          <cell r="AO111" t="str">
            <v>15482674</v>
          </cell>
          <cell r="AP111">
            <v>60</v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Y111">
            <v>0</v>
          </cell>
          <cell r="AZ111" t="str">
            <v>0</v>
          </cell>
          <cell r="BA111">
            <v>670</v>
          </cell>
          <cell r="BB111">
            <v>2</v>
          </cell>
          <cell r="BC111" t="str">
            <v/>
          </cell>
          <cell r="BD111" t="str">
            <v>2021-06-23, 13:58:51</v>
          </cell>
          <cell r="BE111" t="str">
            <v>POD 1 2021-06-23, 13:58:51</v>
          </cell>
        </row>
        <row r="112">
          <cell r="D112" t="str">
            <v>4002941516</v>
          </cell>
          <cell r="E112" t="str">
            <v/>
          </cell>
          <cell r="F112" t="str">
            <v>CONFIRMED</v>
          </cell>
          <cell r="G112" t="str">
            <v>Unilever Mega DC</v>
          </cell>
          <cell r="H112" t="str">
            <v>PT PRIMA SARANA EKSPRES</v>
          </cell>
          <cell r="I112" t="str">
            <v>true</v>
          </cell>
          <cell r="J112" t="str">
            <v>CDE</v>
          </cell>
          <cell r="K112" t="str">
            <v>CD Engkel Box</v>
          </cell>
          <cell r="L112" t="str">
            <v/>
          </cell>
          <cell r="N112" t="str">
            <v>TDS-TRI-20210622111336521853</v>
          </cell>
          <cell r="O112" t="str">
            <v>dedicated</v>
          </cell>
          <cell r="P112" t="str">
            <v>2021-06-22, 18:13:36</v>
          </cell>
          <cell r="Q112" t="str">
            <v>2021-06-22, 23:06:55</v>
          </cell>
          <cell r="R112" t="str">
            <v/>
          </cell>
          <cell r="S112" t="str">
            <v>2021-06-22, 20:00:00</v>
          </cell>
          <cell r="T112" t="str">
            <v/>
          </cell>
          <cell r="U112" t="str">
            <v/>
          </cell>
          <cell r="V112" t="str">
            <v/>
          </cell>
          <cell r="W112" t="str">
            <v>2021-06-23, 20:00:00</v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>Adon</v>
          </cell>
          <cell r="AC112" t="str">
            <v>085215670138</v>
          </cell>
          <cell r="AD112" t="str">
            <v>B9061TXS</v>
          </cell>
          <cell r="AE112" t="str">
            <v>CD Engkel Box</v>
          </cell>
          <cell r="AF112" t="str">
            <v>Unilever West Mega DC</v>
          </cell>
          <cell r="AH112" t="str">
            <v>Jl. Irian X No.202, Cikedokan, Kec. Cikarang Bar., Bekasi, Jawa Barat 17530, Indonesia</v>
          </cell>
          <cell r="AI112" t="str">
            <v>Bekasi</v>
          </cell>
          <cell r="AK112" t="str">
            <v>INDOMARET DC UKANIK 2</v>
          </cell>
          <cell r="AM112" t="str">
            <v>JL. GATOT SUBROTO KM. 34 RT. 03 RW.</v>
          </cell>
          <cell r="AN112" t="str">
            <v>Tangerang</v>
          </cell>
          <cell r="AP112">
            <v>41</v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Y112">
            <v>0</v>
          </cell>
          <cell r="AZ112" t="str">
            <v>0</v>
          </cell>
          <cell r="BA112">
            <v>1110</v>
          </cell>
          <cell r="BB112">
            <v>3</v>
          </cell>
          <cell r="BC112" t="str">
            <v/>
          </cell>
          <cell r="BD112" t="str">
            <v/>
          </cell>
        </row>
        <row r="113">
          <cell r="D113" t="str">
            <v>4002941516</v>
          </cell>
          <cell r="E113" t="str">
            <v/>
          </cell>
          <cell r="F113" t="str">
            <v>CONFIRMED</v>
          </cell>
          <cell r="G113" t="str">
            <v>Unilever Mega DC</v>
          </cell>
          <cell r="H113" t="str">
            <v>PT PRIMA SARANA EKSPRES</v>
          </cell>
          <cell r="I113" t="str">
            <v>true</v>
          </cell>
          <cell r="J113" t="str">
            <v>CDE</v>
          </cell>
          <cell r="K113" t="str">
            <v>CD Engkel Box</v>
          </cell>
          <cell r="L113" t="str">
            <v/>
          </cell>
          <cell r="N113" t="str">
            <v>TDS-TRI-20210622111336521853</v>
          </cell>
          <cell r="O113" t="str">
            <v>dedicated</v>
          </cell>
          <cell r="P113" t="str">
            <v>2021-06-22, 18:13:36</v>
          </cell>
          <cell r="Q113" t="str">
            <v>2021-06-22, 23:06:55</v>
          </cell>
          <cell r="R113" t="str">
            <v/>
          </cell>
          <cell r="S113" t="str">
            <v>2021-06-22, 20:00:00</v>
          </cell>
          <cell r="T113" t="str">
            <v/>
          </cell>
          <cell r="U113" t="str">
            <v/>
          </cell>
          <cell r="V113" t="str">
            <v/>
          </cell>
          <cell r="W113" t="str">
            <v>2021-06-23, 20:00:00</v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>Adon</v>
          </cell>
          <cell r="AC113" t="str">
            <v>085215670138</v>
          </cell>
          <cell r="AD113" t="str">
            <v>B9061TXS</v>
          </cell>
          <cell r="AE113" t="str">
            <v>CD Engkel Box</v>
          </cell>
          <cell r="AF113" t="str">
            <v>Unilever West Mega DC</v>
          </cell>
          <cell r="AH113" t="str">
            <v>Jl. Irian X No.202, Cikedokan, Kec. Cikarang Bar., Bekasi, Jawa Barat 17530, Indonesia</v>
          </cell>
          <cell r="AI113" t="str">
            <v>Bekasi</v>
          </cell>
          <cell r="AK113" t="str">
            <v>ROBINSON KODIM S 135</v>
          </cell>
          <cell r="AM113" t="str">
            <v>Jl. Sutopo No.2, RT.002/RW.003, Sukarasa, Kec. Tangerang, Kota Tangerang, Banten 15111, Indonesia</v>
          </cell>
          <cell r="AN113" t="str">
            <v>Kota Tangerang</v>
          </cell>
          <cell r="AP113">
            <v>70</v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Y113">
            <v>0</v>
          </cell>
          <cell r="AZ113" t="str">
            <v>0</v>
          </cell>
          <cell r="BA113">
            <v>200</v>
          </cell>
          <cell r="BB113">
            <v>1</v>
          </cell>
          <cell r="BC113" t="str">
            <v/>
          </cell>
          <cell r="BD113" t="str">
            <v/>
          </cell>
        </row>
        <row r="114">
          <cell r="D114" t="str">
            <v>4002941515</v>
          </cell>
          <cell r="E114" t="str">
            <v/>
          </cell>
          <cell r="F114" t="str">
            <v>POD</v>
          </cell>
          <cell r="G114" t="str">
            <v>Unilever Mega DC</v>
          </cell>
          <cell r="H114" t="str">
            <v>PT Kabut Halim Mandiri</v>
          </cell>
          <cell r="I114" t="str">
            <v>true</v>
          </cell>
          <cell r="J114" t="str">
            <v>CDE</v>
          </cell>
          <cell r="K114" t="str">
            <v>CD Engkel Box</v>
          </cell>
          <cell r="L114" t="str">
            <v/>
          </cell>
          <cell r="N114" t="str">
            <v>TDS-TRI-20210622111335370986</v>
          </cell>
          <cell r="O114" t="str">
            <v>dedicated</v>
          </cell>
          <cell r="P114" t="str">
            <v>2021-06-22, 18:13:35</v>
          </cell>
          <cell r="Q114" t="str">
            <v>2021-06-22, 22:38:15</v>
          </cell>
          <cell r="R114" t="str">
            <v>2021-06-23, 04:45:23</v>
          </cell>
          <cell r="S114" t="str">
            <v>2021-06-22, 20:00:00</v>
          </cell>
          <cell r="T114" t="str">
            <v>2021-06-23, 04:45:36</v>
          </cell>
          <cell r="U114" t="str">
            <v>2021-06-23, 04:45:41</v>
          </cell>
          <cell r="V114" t="str">
            <v>2021-06-23, 04:45:49</v>
          </cell>
          <cell r="W114" t="str">
            <v>2021-06-23, 20:00:00</v>
          </cell>
          <cell r="X114" t="str">
            <v>2021-06-23, 08:58:26</v>
          </cell>
          <cell r="Y114" t="str">
            <v>2021-06-23, 15:07:05</v>
          </cell>
          <cell r="Z114" t="str">
            <v>0:0:13</v>
          </cell>
          <cell r="AA114" t="str">
            <v>6:8:39</v>
          </cell>
          <cell r="AB114" t="str">
            <v>Wahidayat</v>
          </cell>
          <cell r="AC114" t="str">
            <v>089685060253</v>
          </cell>
          <cell r="AD114" t="str">
            <v>B9020EXR</v>
          </cell>
          <cell r="AE114" t="str">
            <v>CD Engkel Box</v>
          </cell>
          <cell r="AF114" t="str">
            <v>Unilever West Mega DC</v>
          </cell>
          <cell r="AH114" t="str">
            <v>Jl. Irian X No.202, Cikedokan, Kec. Cikarang Bar., Bekasi, Jawa Barat 17530, Indonesia</v>
          </cell>
          <cell r="AI114" t="str">
            <v>Bekasi</v>
          </cell>
          <cell r="AK114" t="str">
            <v>INDOMARET DC UKANIK</v>
          </cell>
          <cell r="AM114" t="str">
            <v>JL. RAYA SERANG, DESA KADU RT.03 RW</v>
          </cell>
          <cell r="AN114" t="str">
            <v>Tangerang</v>
          </cell>
          <cell r="AP114">
            <v>85</v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Y114">
            <v>0</v>
          </cell>
          <cell r="AZ114" t="str">
            <v>0</v>
          </cell>
          <cell r="BA114">
            <v>810</v>
          </cell>
          <cell r="BB114">
            <v>2.08</v>
          </cell>
          <cell r="BC114" t="str">
            <v/>
          </cell>
          <cell r="BD114" t="str">
            <v>2021-06-23, 15:07:27</v>
          </cell>
          <cell r="BE114" t="str">
            <v>POD 1 2021-06-23, 15:07:27</v>
          </cell>
        </row>
        <row r="115">
          <cell r="D115" t="str">
            <v>4002941515</v>
          </cell>
          <cell r="E115" t="str">
            <v/>
          </cell>
          <cell r="F115" t="str">
            <v>POD</v>
          </cell>
          <cell r="G115" t="str">
            <v>Unilever Mega DC</v>
          </cell>
          <cell r="H115" t="str">
            <v>PT Kabut Halim Mandiri</v>
          </cell>
          <cell r="I115" t="str">
            <v>true</v>
          </cell>
          <cell r="J115" t="str">
            <v>CDE</v>
          </cell>
          <cell r="K115" t="str">
            <v>CD Engkel Box</v>
          </cell>
          <cell r="L115" t="str">
            <v/>
          </cell>
          <cell r="N115" t="str">
            <v>TDS-TRI-20210622111335370986</v>
          </cell>
          <cell r="O115" t="str">
            <v>dedicated</v>
          </cell>
          <cell r="P115" t="str">
            <v>2021-06-22, 18:13:35</v>
          </cell>
          <cell r="Q115" t="str">
            <v>2021-06-22, 22:38:15</v>
          </cell>
          <cell r="R115" t="str">
            <v>2021-06-23, 04:45:23</v>
          </cell>
          <cell r="S115" t="str">
            <v>2021-06-22, 20:00:00</v>
          </cell>
          <cell r="T115" t="str">
            <v>2021-06-23, 04:45:36</v>
          </cell>
          <cell r="U115" t="str">
            <v>2021-06-23, 04:45:41</v>
          </cell>
          <cell r="V115" t="str">
            <v>2021-06-23, 04:45:49</v>
          </cell>
          <cell r="W115" t="str">
            <v>2021-06-23, 20:00:00</v>
          </cell>
          <cell r="X115" t="str">
            <v>2021-06-23, 15:32:16</v>
          </cell>
          <cell r="Y115" t="str">
            <v>2021-06-23, 16:30:56</v>
          </cell>
          <cell r="Z115" t="str">
            <v>0:0:13</v>
          </cell>
          <cell r="AA115" t="str">
            <v>0:58:40</v>
          </cell>
          <cell r="AB115" t="str">
            <v>Wahidayat</v>
          </cell>
          <cell r="AC115" t="str">
            <v>089685060253</v>
          </cell>
          <cell r="AD115" t="str">
            <v>B9020EXR</v>
          </cell>
          <cell r="AE115" t="str">
            <v>CD Engkel Box</v>
          </cell>
          <cell r="AF115" t="str">
            <v>Unilever West Mega DC</v>
          </cell>
          <cell r="AH115" t="str">
            <v>Jl. Irian X No.202, Cikedokan, Kec. Cikarang Bar., Bekasi, Jawa Barat 17530, Indonesia</v>
          </cell>
          <cell r="AI115" t="str">
            <v>Bekasi</v>
          </cell>
          <cell r="AK115" t="str">
            <v>LULU HYPERMARKET CIMONE</v>
          </cell>
          <cell r="AM115" t="str">
            <v>Jl. Gatot Subroto, Cimone, Kec. Karawaci, Kota Tangerang, Banten, Indonesia</v>
          </cell>
          <cell r="AN115" t="str">
            <v>Kota Tangerang</v>
          </cell>
          <cell r="AP115">
            <v>70</v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Y115">
            <v>0</v>
          </cell>
          <cell r="AZ115" t="str">
            <v>0</v>
          </cell>
          <cell r="BA115">
            <v>570</v>
          </cell>
          <cell r="BB115">
            <v>1.31</v>
          </cell>
          <cell r="BC115" t="str">
            <v/>
          </cell>
          <cell r="BD115" t="str">
            <v>2021-06-23, 17:36:08</v>
          </cell>
          <cell r="BE115" t="str">
            <v>POD 1 2021-06-23, 17:36:08</v>
          </cell>
        </row>
        <row r="116">
          <cell r="D116" t="str">
            <v>4002941514</v>
          </cell>
          <cell r="E116" t="str">
            <v/>
          </cell>
          <cell r="F116" t="str">
            <v>LOADED</v>
          </cell>
          <cell r="G116" t="str">
            <v>Unilever Mega DC</v>
          </cell>
          <cell r="H116" t="str">
            <v>Medikar Sarana Utama</v>
          </cell>
          <cell r="I116" t="str">
            <v>true</v>
          </cell>
          <cell r="J116" t="str">
            <v>CDE</v>
          </cell>
          <cell r="K116" t="str">
            <v>CD Engkel Box</v>
          </cell>
          <cell r="L116" t="str">
            <v/>
          </cell>
          <cell r="N116" t="str">
            <v>TDS-TRI-20210622111334274988</v>
          </cell>
          <cell r="O116" t="str">
            <v>dedicated</v>
          </cell>
          <cell r="P116" t="str">
            <v>2021-06-22, 18:13:34</v>
          </cell>
          <cell r="Q116" t="str">
            <v>2021-06-22, 23:24:15</v>
          </cell>
          <cell r="R116" t="str">
            <v>2021-06-23, 04:26:07</v>
          </cell>
          <cell r="S116" t="str">
            <v>2021-06-22, 20:00:00</v>
          </cell>
          <cell r="T116" t="str">
            <v>2021-06-23, 04:26:11</v>
          </cell>
          <cell r="U116" t="str">
            <v>2021-06-23, 04:26:18</v>
          </cell>
          <cell r="V116" t="str">
            <v>2021-06-23, 04:26:27</v>
          </cell>
          <cell r="W116" t="str">
            <v>2021-06-23, 20:00:00</v>
          </cell>
          <cell r="X116" t="str">
            <v/>
          </cell>
          <cell r="Y116" t="str">
            <v/>
          </cell>
          <cell r="Z116" t="str">
            <v>0:0:16</v>
          </cell>
          <cell r="AA116" t="str">
            <v/>
          </cell>
          <cell r="AB116" t="str">
            <v>Nurhidayat</v>
          </cell>
          <cell r="AC116" t="str">
            <v>083898613109</v>
          </cell>
          <cell r="AD116" t="str">
            <v>B9766UXR</v>
          </cell>
          <cell r="AE116" t="str">
            <v>CDE 4 Ton</v>
          </cell>
          <cell r="AF116" t="str">
            <v>Unilever West Mega DC</v>
          </cell>
          <cell r="AH116" t="str">
            <v>Jl. Irian X No.202, Cikedokan, Kec. Cikarang Bar., Bekasi, Jawa Barat 17530, Indonesia</v>
          </cell>
          <cell r="AI116" t="str">
            <v>Bekasi</v>
          </cell>
          <cell r="AK116" t="str">
            <v>INDOMARET DC SENTUL</v>
          </cell>
          <cell r="AM116" t="str">
            <v>JL.KP JEMBATAN HITAM RT.03/010</v>
          </cell>
          <cell r="AN116" t="str">
            <v>Bogor</v>
          </cell>
          <cell r="AP116">
            <v>32</v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Y116">
            <v>0</v>
          </cell>
          <cell r="AZ116" t="str">
            <v>0</v>
          </cell>
          <cell r="BA116">
            <v>940</v>
          </cell>
          <cell r="BB116">
            <v>1.95</v>
          </cell>
          <cell r="BC116" t="str">
            <v/>
          </cell>
          <cell r="BD116" t="str">
            <v/>
          </cell>
        </row>
        <row r="117">
          <cell r="D117" t="str">
            <v>4002941514</v>
          </cell>
          <cell r="E117" t="str">
            <v/>
          </cell>
          <cell r="F117" t="str">
            <v>LOADED</v>
          </cell>
          <cell r="G117" t="str">
            <v>Unilever Mega DC</v>
          </cell>
          <cell r="H117" t="str">
            <v>Medikar Sarana Utama</v>
          </cell>
          <cell r="I117" t="str">
            <v>true</v>
          </cell>
          <cell r="J117" t="str">
            <v>CDE</v>
          </cell>
          <cell r="K117" t="str">
            <v>CD Engkel Box</v>
          </cell>
          <cell r="L117" t="str">
            <v/>
          </cell>
          <cell r="N117" t="str">
            <v>TDS-TRI-20210622111334274988</v>
          </cell>
          <cell r="O117" t="str">
            <v>dedicated</v>
          </cell>
          <cell r="P117" t="str">
            <v>2021-06-22, 18:13:34</v>
          </cell>
          <cell r="Q117" t="str">
            <v>2021-06-22, 23:24:15</v>
          </cell>
          <cell r="R117" t="str">
            <v>2021-06-23, 04:26:07</v>
          </cell>
          <cell r="S117" t="str">
            <v>2021-06-22, 20:00:00</v>
          </cell>
          <cell r="T117" t="str">
            <v>2021-06-23, 04:26:11</v>
          </cell>
          <cell r="U117" t="str">
            <v>2021-06-23, 04:26:18</v>
          </cell>
          <cell r="V117" t="str">
            <v>2021-06-23, 04:26:27</v>
          </cell>
          <cell r="W117" t="str">
            <v>2021-06-23, 20:00:00</v>
          </cell>
          <cell r="X117" t="str">
            <v/>
          </cell>
          <cell r="Y117" t="str">
            <v/>
          </cell>
          <cell r="Z117" t="str">
            <v>0:0:16</v>
          </cell>
          <cell r="AA117" t="str">
            <v/>
          </cell>
          <cell r="AB117" t="str">
            <v>Nurhidayat</v>
          </cell>
          <cell r="AC117" t="str">
            <v>083898613109</v>
          </cell>
          <cell r="AD117" t="str">
            <v>B9766UXR</v>
          </cell>
          <cell r="AE117" t="str">
            <v>CDE 4 Ton</v>
          </cell>
          <cell r="AF117" t="str">
            <v>Unilever West Mega DC</v>
          </cell>
          <cell r="AH117" t="str">
            <v>Jl. Irian X No.202, Cikedokan, Kec. Cikarang Bar., Bekasi, Jawa Barat 17530, Indonesia</v>
          </cell>
          <cell r="AI117" t="str">
            <v>Bekasi</v>
          </cell>
          <cell r="AK117" t="str">
            <v>LULU HYPERMARKET VIVO SENTUL</v>
          </cell>
          <cell r="AM117" t="str">
            <v>Jl. Raya Jakarta-Bogor No.km 49.5, Cimandala, Kec. Sukaraja, Bogor, Jawa Barat 16710, Indonesia</v>
          </cell>
          <cell r="AN117" t="str">
            <v>Bogor</v>
          </cell>
          <cell r="AP117">
            <v>72</v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Y117">
            <v>0</v>
          </cell>
          <cell r="AZ117" t="str">
            <v>0</v>
          </cell>
          <cell r="BA117">
            <v>970</v>
          </cell>
          <cell r="BB117">
            <v>2</v>
          </cell>
          <cell r="BC117" t="str">
            <v/>
          </cell>
          <cell r="BD117" t="str">
            <v/>
          </cell>
        </row>
        <row r="118">
          <cell r="D118" t="str">
            <v>4002941502</v>
          </cell>
          <cell r="E118" t="str">
            <v/>
          </cell>
          <cell r="F118" t="str">
            <v>POD</v>
          </cell>
          <cell r="G118" t="str">
            <v>Unilever Mega DC</v>
          </cell>
          <cell r="H118" t="str">
            <v>PT PRIMA SARANA EKSPRES</v>
          </cell>
          <cell r="I118" t="str">
            <v>true</v>
          </cell>
          <cell r="J118" t="str">
            <v>CDE</v>
          </cell>
          <cell r="K118" t="str">
            <v>CD Engkel Box</v>
          </cell>
          <cell r="L118" t="str">
            <v/>
          </cell>
          <cell r="N118" t="str">
            <v>TDS-TRI-20210622111333166249</v>
          </cell>
          <cell r="O118" t="str">
            <v>dedicated</v>
          </cell>
          <cell r="P118" t="str">
            <v>2021-06-22, 18:13:33</v>
          </cell>
          <cell r="Q118" t="str">
            <v>2021-06-22, 23:05:14</v>
          </cell>
          <cell r="R118" t="str">
            <v>2021-06-23, 06:50:27</v>
          </cell>
          <cell r="S118" t="str">
            <v>2021-06-22, 20:00:00</v>
          </cell>
          <cell r="T118" t="str">
            <v>2021-06-23, 06:50:38</v>
          </cell>
          <cell r="U118" t="str">
            <v>2021-06-23, 06:50:42</v>
          </cell>
          <cell r="V118" t="str">
            <v>2021-06-23, 06:50:47</v>
          </cell>
          <cell r="W118" t="str">
            <v>2021-06-23, 20:00:00</v>
          </cell>
          <cell r="X118" t="str">
            <v>2021-06-23, 10:58:37</v>
          </cell>
          <cell r="Y118" t="str">
            <v>2021-06-23, 10:58:46</v>
          </cell>
          <cell r="Z118" t="str">
            <v>0:0:9</v>
          </cell>
          <cell r="AA118" t="str">
            <v>0:0:9</v>
          </cell>
          <cell r="AB118" t="str">
            <v>Sahuri</v>
          </cell>
          <cell r="AC118" t="str">
            <v>085719440929</v>
          </cell>
          <cell r="AD118" t="str">
            <v>B9271TCD</v>
          </cell>
          <cell r="AE118" t="str">
            <v>CD Engkel Box</v>
          </cell>
          <cell r="AF118" t="str">
            <v>Unilever West Mega DC</v>
          </cell>
          <cell r="AH118" t="str">
            <v>Jl. Irian X No.202, Cikedokan, Kec. Cikarang Bar., Bekasi, Jawa Barat 17530, Indonesia</v>
          </cell>
          <cell r="AI118" t="str">
            <v>Bekasi</v>
          </cell>
          <cell r="AK118" t="str">
            <v>RAMAYANA CIKARANG (R-74)</v>
          </cell>
          <cell r="AM118" t="str">
            <v>GEDUNG SENTRA GROSIR CIKARANG</v>
          </cell>
          <cell r="AN118" t="str">
            <v>Cikarang</v>
          </cell>
          <cell r="AP118">
            <v>12</v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Y118">
            <v>0</v>
          </cell>
          <cell r="AZ118" t="str">
            <v>0</v>
          </cell>
          <cell r="BA118">
            <v>70</v>
          </cell>
          <cell r="BB118">
            <v>1</v>
          </cell>
          <cell r="BC118" t="str">
            <v/>
          </cell>
          <cell r="BD118" t="str">
            <v>2021-06-24, 19:30:52</v>
          </cell>
          <cell r="BE118" t="str">
            <v>POD 1 2021-06-24, 19:30:52</v>
          </cell>
        </row>
        <row r="119">
          <cell r="D119" t="str">
            <v>4002941502</v>
          </cell>
          <cell r="E119" t="str">
            <v/>
          </cell>
          <cell r="F119" t="str">
            <v>POD</v>
          </cell>
          <cell r="G119" t="str">
            <v>Unilever Mega DC</v>
          </cell>
          <cell r="H119" t="str">
            <v>PT PRIMA SARANA EKSPRES</v>
          </cell>
          <cell r="I119" t="str">
            <v>true</v>
          </cell>
          <cell r="J119" t="str">
            <v>CDE</v>
          </cell>
          <cell r="K119" t="str">
            <v>CD Engkel Box</v>
          </cell>
          <cell r="L119" t="str">
            <v/>
          </cell>
          <cell r="N119" t="str">
            <v>TDS-TRI-20210622111333166249</v>
          </cell>
          <cell r="O119" t="str">
            <v>dedicated</v>
          </cell>
          <cell r="P119" t="str">
            <v>2021-06-22, 18:13:33</v>
          </cell>
          <cell r="Q119" t="str">
            <v>2021-06-22, 23:05:14</v>
          </cell>
          <cell r="R119" t="str">
            <v>2021-06-23, 06:50:27</v>
          </cell>
          <cell r="S119" t="str">
            <v>2021-06-22, 20:00:00</v>
          </cell>
          <cell r="T119" t="str">
            <v>2021-06-23, 06:50:38</v>
          </cell>
          <cell r="U119" t="str">
            <v>2021-06-23, 06:50:42</v>
          </cell>
          <cell r="V119" t="str">
            <v>2021-06-23, 06:50:47</v>
          </cell>
          <cell r="W119" t="str">
            <v>2021-06-23, 20:00:00</v>
          </cell>
          <cell r="X119" t="str">
            <v>2021-06-23, 10:12:24</v>
          </cell>
          <cell r="Y119" t="str">
            <v>2021-06-23, 10:12:29</v>
          </cell>
          <cell r="Z119" t="str">
            <v>0:0:9</v>
          </cell>
          <cell r="AA119" t="str">
            <v>0:0:5</v>
          </cell>
          <cell r="AB119" t="str">
            <v>Sahuri</v>
          </cell>
          <cell r="AC119" t="str">
            <v>085719440929</v>
          </cell>
          <cell r="AD119" t="str">
            <v>B9271TCD</v>
          </cell>
          <cell r="AE119" t="str">
            <v>CD Engkel Box</v>
          </cell>
          <cell r="AF119" t="str">
            <v>Unilever West Mega DC</v>
          </cell>
          <cell r="AH119" t="str">
            <v>Jl. Irian X No.202, Cikedokan, Kec. Cikarang Bar., Bekasi, Jawa Barat 17530, Indonesia</v>
          </cell>
          <cell r="AI119" t="str">
            <v>Bekasi</v>
          </cell>
          <cell r="AK119" t="str">
            <v>PT. INDOMARCO PRISMATAMA DC BKS</v>
          </cell>
          <cell r="AM119" t="str">
            <v>JL.JABABEKA RAYA BLOK A NO6-15 RT4/</v>
          </cell>
          <cell r="AN119" t="str">
            <v>Cikarang</v>
          </cell>
          <cell r="AP119">
            <v>11</v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Y119">
            <v>0</v>
          </cell>
          <cell r="AZ119" t="str">
            <v>0</v>
          </cell>
          <cell r="BA119">
            <v>960</v>
          </cell>
          <cell r="BB119">
            <v>2</v>
          </cell>
          <cell r="BC119" t="str">
            <v/>
          </cell>
          <cell r="BD119" t="str">
            <v>2021-06-23, 10:12:47</v>
          </cell>
          <cell r="BE119" t="str">
            <v>POD 1 2021-06-23, 10:12:47</v>
          </cell>
        </row>
        <row r="120">
          <cell r="D120" t="str">
            <v>4002941494</v>
          </cell>
          <cell r="E120" t="str">
            <v/>
          </cell>
          <cell r="F120" t="str">
            <v>POD</v>
          </cell>
          <cell r="G120" t="str">
            <v>Unilever Mega DC</v>
          </cell>
          <cell r="H120" t="str">
            <v>PT PRIMA SARANA EKSPRES</v>
          </cell>
          <cell r="I120" t="str">
            <v>true</v>
          </cell>
          <cell r="J120" t="str">
            <v>CDE</v>
          </cell>
          <cell r="K120" t="str">
            <v>CD Engkel Box</v>
          </cell>
          <cell r="L120" t="str">
            <v/>
          </cell>
          <cell r="N120" t="str">
            <v>TDS-TRI-20210622111332025809</v>
          </cell>
          <cell r="O120" t="str">
            <v>dedicated</v>
          </cell>
          <cell r="P120" t="str">
            <v>2021-06-22, 18:13:32</v>
          </cell>
          <cell r="Q120" t="str">
            <v>2021-06-22, 23:03:30</v>
          </cell>
          <cell r="R120" t="str">
            <v>2021-06-23, 06:27:14</v>
          </cell>
          <cell r="S120" t="str">
            <v>2021-06-22, 20:00:00</v>
          </cell>
          <cell r="T120" t="str">
            <v>2021-06-23, 06:27:19</v>
          </cell>
          <cell r="U120" t="str">
            <v>2021-06-23, 06:27:28</v>
          </cell>
          <cell r="V120" t="str">
            <v>2021-06-23, 06:27:40</v>
          </cell>
          <cell r="W120" t="str">
            <v>2021-06-23, 20:00:00</v>
          </cell>
          <cell r="X120" t="str">
            <v>2021-06-23, 08:20:27</v>
          </cell>
          <cell r="Y120" t="str">
            <v>2021-06-23, 08:33:04</v>
          </cell>
          <cell r="Z120" t="str">
            <v>0:0:21</v>
          </cell>
          <cell r="AA120" t="str">
            <v>0:12:37</v>
          </cell>
          <cell r="AB120" t="str">
            <v>Edi efendi</v>
          </cell>
          <cell r="AC120" t="str">
            <v>082210549948</v>
          </cell>
          <cell r="AD120" t="str">
            <v>B9475TXS</v>
          </cell>
          <cell r="AE120" t="str">
            <v>CD Engkel Box</v>
          </cell>
          <cell r="AF120" t="str">
            <v>Unilever West Mega DC</v>
          </cell>
          <cell r="AH120" t="str">
            <v>Jl. Irian X No.202, Cikedokan, Kec. Cikarang Bar., Bekasi, Jawa Barat 17530, Indonesia</v>
          </cell>
          <cell r="AI120" t="str">
            <v>Bekasi</v>
          </cell>
          <cell r="AK120" t="str">
            <v>HERO DISTRIBUSI</v>
          </cell>
          <cell r="AM120" t="str">
            <v>JL.KALIMALANG KAMPUNG CIKEDOKAN</v>
          </cell>
          <cell r="AN120" t="str">
            <v>Cikarang</v>
          </cell>
          <cell r="AP120">
            <v>13</v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Y120">
            <v>0</v>
          </cell>
          <cell r="AZ120" t="str">
            <v>0</v>
          </cell>
          <cell r="BA120">
            <v>860</v>
          </cell>
          <cell r="BB120">
            <v>2</v>
          </cell>
          <cell r="BC120" t="str">
            <v/>
          </cell>
          <cell r="BD120" t="str">
            <v>2021-06-23, 09:42:04</v>
          </cell>
          <cell r="BE120" t="str">
            <v>POD 1 2021-06-23, 09:42:04</v>
          </cell>
        </row>
        <row r="121">
          <cell r="D121" t="str">
            <v>4002941494</v>
          </cell>
          <cell r="E121" t="str">
            <v/>
          </cell>
          <cell r="F121" t="str">
            <v>POD</v>
          </cell>
          <cell r="G121" t="str">
            <v>Unilever Mega DC</v>
          </cell>
          <cell r="H121" t="str">
            <v>PT PRIMA SARANA EKSPRES</v>
          </cell>
          <cell r="I121" t="str">
            <v>true</v>
          </cell>
          <cell r="J121" t="str">
            <v>CDE</v>
          </cell>
          <cell r="K121" t="str">
            <v>CD Engkel Box</v>
          </cell>
          <cell r="L121" t="str">
            <v/>
          </cell>
          <cell r="N121" t="str">
            <v>TDS-TRI-20210622111332025809</v>
          </cell>
          <cell r="O121" t="str">
            <v>dedicated</v>
          </cell>
          <cell r="P121" t="str">
            <v>2021-06-22, 18:13:31</v>
          </cell>
          <cell r="Q121" t="str">
            <v>2021-06-22, 23:03:29</v>
          </cell>
          <cell r="R121" t="str">
            <v>2021-06-23, 06:27:14</v>
          </cell>
          <cell r="S121" t="str">
            <v>2021-06-22, 20:00:00</v>
          </cell>
          <cell r="T121" t="str">
            <v>2021-06-23, 06:27:19</v>
          </cell>
          <cell r="U121" t="str">
            <v>2021-06-23, 06:27:28</v>
          </cell>
          <cell r="V121" t="str">
            <v>2021-06-23, 06:27:40</v>
          </cell>
          <cell r="W121" t="str">
            <v>2021-06-23, 20:00:00</v>
          </cell>
          <cell r="X121" t="str">
            <v>2021-06-23, 09:42:10</v>
          </cell>
          <cell r="Y121" t="str">
            <v>2021-06-23, 09:42:16</v>
          </cell>
          <cell r="Z121" t="str">
            <v>0:0:21</v>
          </cell>
          <cell r="AA121" t="str">
            <v>0:0:6</v>
          </cell>
          <cell r="AB121" t="str">
            <v>Edi efendi</v>
          </cell>
          <cell r="AC121" t="str">
            <v>082210549948</v>
          </cell>
          <cell r="AD121" t="str">
            <v>B9475TXS</v>
          </cell>
          <cell r="AE121" t="str">
            <v>CD Engkel Box</v>
          </cell>
          <cell r="AF121" t="str">
            <v>Unilever West Mega DC</v>
          </cell>
          <cell r="AH121" t="str">
            <v>Jl. Irian X No.202, Cikedokan, Kec. Cikarang Bar., Bekasi, Jawa Barat 17530, Indonesia</v>
          </cell>
          <cell r="AI121" t="str">
            <v>Bekasi</v>
          </cell>
          <cell r="AK121" t="str">
            <v>HERO DISTRIBUSI FT</v>
          </cell>
          <cell r="AM121" t="str">
            <v>JL KALIMALANG KAMPUNG CIKEDOKAN A</v>
          </cell>
          <cell r="AN121" t="str">
            <v>Cikarang</v>
          </cell>
          <cell r="AP121">
            <v>13</v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Y121">
            <v>0</v>
          </cell>
          <cell r="AZ121" t="str">
            <v>0</v>
          </cell>
          <cell r="BA121">
            <v>450</v>
          </cell>
          <cell r="BB121">
            <v>1.1000000000000001</v>
          </cell>
          <cell r="BC121" t="str">
            <v/>
          </cell>
          <cell r="BD121" t="str">
            <v>2021-06-23, 09:58:23</v>
          </cell>
          <cell r="BE121" t="str">
            <v>POD 1 2021-06-23, 09:58:23</v>
          </cell>
        </row>
        <row r="122">
          <cell r="D122" t="str">
            <v>4002941845</v>
          </cell>
          <cell r="E122" t="str">
            <v/>
          </cell>
          <cell r="F122" t="str">
            <v>POD</v>
          </cell>
          <cell r="G122" t="str">
            <v>Unilever Mega DC</v>
          </cell>
          <cell r="H122" t="str">
            <v>PT Brilliant Cargo International</v>
          </cell>
          <cell r="I122" t="str">
            <v>true</v>
          </cell>
          <cell r="J122" t="str">
            <v>CDE</v>
          </cell>
          <cell r="K122" t="str">
            <v>CD Engkel Box</v>
          </cell>
          <cell r="L122" t="str">
            <v/>
          </cell>
          <cell r="N122" t="str">
            <v>TDS-TRI-20210622111329859097</v>
          </cell>
          <cell r="O122" t="str">
            <v>dedicated</v>
          </cell>
          <cell r="P122" t="str">
            <v>2021-06-22, 18:13:30</v>
          </cell>
          <cell r="Q122" t="str">
            <v>2021-06-22, 22:36:05</v>
          </cell>
          <cell r="R122" t="str">
            <v>2021-06-22, 22:40:44</v>
          </cell>
          <cell r="S122" t="str">
            <v>2021-06-22, 20:00:00</v>
          </cell>
          <cell r="T122" t="str">
            <v>2021-06-22, 22:40:55</v>
          </cell>
          <cell r="U122" t="str">
            <v>2021-06-22, 23:17:32</v>
          </cell>
          <cell r="V122" t="str">
            <v>2021-06-22, 23:50:46</v>
          </cell>
          <cell r="W122" t="str">
            <v>2021-06-23, 20:00:00</v>
          </cell>
          <cell r="X122" t="str">
            <v>2021-06-23, 05:48:00</v>
          </cell>
          <cell r="Y122" t="str">
            <v>2021-06-23, 11:23:30</v>
          </cell>
          <cell r="Z122" t="str">
            <v>1:9:51</v>
          </cell>
          <cell r="AA122" t="str">
            <v>5:35:30</v>
          </cell>
          <cell r="AB122" t="str">
            <v>Waskito</v>
          </cell>
          <cell r="AC122" t="str">
            <v>081210884940</v>
          </cell>
          <cell r="AD122" t="str">
            <v>B9408OI</v>
          </cell>
          <cell r="AE122" t="str">
            <v>CD Engkel Box</v>
          </cell>
          <cell r="AF122" t="str">
            <v>BOF LIQUID</v>
          </cell>
          <cell r="AH122" t="str">
            <v>Wangunharja, North Cikarang, Bekasi, West Java, Indonesia</v>
          </cell>
          <cell r="AI122" t="str">
            <v>Bekasi</v>
          </cell>
          <cell r="AK122" t="str">
            <v>CARREFOUR DUTA MERLIN</v>
          </cell>
          <cell r="AM122" t="str">
            <v>Komp. Duta Merlin, Jl. Gajah Mada No.3-5, RT.2/RW.8, Petojo Utara, Kec. Gambir, Kota Jakarta Pusat, Daerah Khusus Ibukota Jakarta 10130, Indonesia</v>
          </cell>
          <cell r="AN122" t="str">
            <v>Kota Jakarta Pusat</v>
          </cell>
          <cell r="AP122">
            <v>53</v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Y122">
            <v>0</v>
          </cell>
          <cell r="AZ122" t="str">
            <v>0</v>
          </cell>
          <cell r="BA122">
            <v>2280</v>
          </cell>
          <cell r="BB122">
            <v>5.32</v>
          </cell>
          <cell r="BC122" t="str">
            <v/>
          </cell>
          <cell r="BD122" t="str">
            <v>2021-06-23, 17:32:14</v>
          </cell>
          <cell r="BE122" t="str">
            <v>POD 1 2021-06-23, 17:32:14</v>
          </cell>
        </row>
        <row r="123">
          <cell r="D123" t="str">
            <v>4002941844</v>
          </cell>
          <cell r="E123" t="str">
            <v/>
          </cell>
          <cell r="F123" t="str">
            <v>DROP-OFF</v>
          </cell>
          <cell r="G123" t="str">
            <v>Unilever Mega DC</v>
          </cell>
          <cell r="H123" t="str">
            <v>Medikar Sarana Utama</v>
          </cell>
          <cell r="I123" t="str">
            <v>true</v>
          </cell>
          <cell r="J123" t="str">
            <v>CDE</v>
          </cell>
          <cell r="K123" t="str">
            <v>CD Engkel Box</v>
          </cell>
          <cell r="L123" t="str">
            <v/>
          </cell>
          <cell r="N123" t="str">
            <v>TDS-TRI-20210622111329211801</v>
          </cell>
          <cell r="O123" t="str">
            <v>dedicated</v>
          </cell>
          <cell r="P123" t="str">
            <v>2021-06-22, 18:13:29</v>
          </cell>
          <cell r="Q123" t="str">
            <v>2021-06-22, 23:13:00</v>
          </cell>
          <cell r="R123" t="str">
            <v>2021-06-23, 00:36:25</v>
          </cell>
          <cell r="S123" t="str">
            <v>2021-06-22, 20:00:00</v>
          </cell>
          <cell r="T123" t="str">
            <v>2021-06-23, 00:36:32</v>
          </cell>
          <cell r="U123" t="str">
            <v>2021-06-23, 00:36:40</v>
          </cell>
          <cell r="V123" t="str">
            <v>2021-06-23, 04:26:49</v>
          </cell>
          <cell r="W123" t="str">
            <v>2021-06-23, 20:00:00</v>
          </cell>
          <cell r="X123" t="str">
            <v>2021-06-23, 07:39:17</v>
          </cell>
          <cell r="Y123" t="str">
            <v/>
          </cell>
          <cell r="Z123" t="str">
            <v>3:50:17</v>
          </cell>
          <cell r="AA123" t="str">
            <v/>
          </cell>
          <cell r="AB123" t="str">
            <v>PERGAULAN SITORUS</v>
          </cell>
          <cell r="AC123" t="str">
            <v>081385246572</v>
          </cell>
          <cell r="AD123" t="str">
            <v>B9899UXR</v>
          </cell>
          <cell r="AE123" t="str">
            <v>CD Engkel Box</v>
          </cell>
          <cell r="AF123" t="str">
            <v>BOF LIQUID</v>
          </cell>
          <cell r="AH123" t="str">
            <v>Wangunharja, North Cikarang, Bekasi, West Java, Indonesia</v>
          </cell>
          <cell r="AI123" t="str">
            <v>Bekasi</v>
          </cell>
          <cell r="AK123" t="str">
            <v>CARREFOUR DUTA MERLIN</v>
          </cell>
          <cell r="AM123" t="str">
            <v>Komp. Duta Merlin, Jl. Gajah Mada No.3-5, RT.2/RW.8, Petojo Utara, Kec. Gambir, Kota Jakarta Pusat, Daerah Khusus Ibukota Jakarta 10130, Indonesia</v>
          </cell>
          <cell r="AN123" t="str">
            <v>Kota Jakarta Pusat</v>
          </cell>
          <cell r="AP123">
            <v>53</v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Y123">
            <v>0</v>
          </cell>
          <cell r="AZ123" t="str">
            <v>0</v>
          </cell>
          <cell r="BA123">
            <v>2280</v>
          </cell>
          <cell r="BB123">
            <v>5.32</v>
          </cell>
          <cell r="BC123" t="str">
            <v/>
          </cell>
          <cell r="BD123" t="str">
            <v/>
          </cell>
        </row>
        <row r="124">
          <cell r="D124" t="str">
            <v>4002941842</v>
          </cell>
          <cell r="E124" t="str">
            <v/>
          </cell>
          <cell r="F124" t="str">
            <v>LOADED</v>
          </cell>
          <cell r="G124" t="str">
            <v>Unilever Mega DC</v>
          </cell>
          <cell r="H124" t="str">
            <v>Medikar Sarana Utama</v>
          </cell>
          <cell r="I124" t="str">
            <v>true</v>
          </cell>
          <cell r="J124" t="str">
            <v>CDE</v>
          </cell>
          <cell r="K124" t="str">
            <v>CD Engkel Box</v>
          </cell>
          <cell r="L124" t="str">
            <v/>
          </cell>
          <cell r="N124" t="str">
            <v>TDS-TRI-20210622111327708773</v>
          </cell>
          <cell r="O124" t="str">
            <v>dedicated</v>
          </cell>
          <cell r="P124" t="str">
            <v>2021-06-22, 18:13:28</v>
          </cell>
          <cell r="Q124" t="str">
            <v>2021-06-22, 23:10:38</v>
          </cell>
          <cell r="R124" t="str">
            <v>2021-06-23, 07:00:33</v>
          </cell>
          <cell r="S124" t="str">
            <v>2021-06-22, 20:00:00</v>
          </cell>
          <cell r="T124" t="str">
            <v>2021-06-23, 07:07:50</v>
          </cell>
          <cell r="U124" t="str">
            <v/>
          </cell>
          <cell r="V124" t="str">
            <v>2021-06-23, 07:11:55</v>
          </cell>
          <cell r="W124" t="str">
            <v>2021-06-23, 20:00:00</v>
          </cell>
          <cell r="X124" t="str">
            <v/>
          </cell>
          <cell r="Y124" t="str">
            <v/>
          </cell>
          <cell r="Z124" t="str">
            <v>0:4:5</v>
          </cell>
          <cell r="AA124" t="str">
            <v/>
          </cell>
          <cell r="AB124" t="str">
            <v>SADI</v>
          </cell>
          <cell r="AC124" t="str">
            <v>085703144177</v>
          </cell>
          <cell r="AD124" t="str">
            <v>B9526TCJ</v>
          </cell>
          <cell r="AE124" t="str">
            <v>CD Engkel Box</v>
          </cell>
          <cell r="AF124" t="str">
            <v>BOF LIQUID</v>
          </cell>
          <cell r="AH124" t="str">
            <v>Wangunharja, North Cikarang, Bekasi, West Java, Indonesia</v>
          </cell>
          <cell r="AI124" t="str">
            <v>Bekasi</v>
          </cell>
          <cell r="AK124" t="str">
            <v>CARREFOUR DUTA MERLIN</v>
          </cell>
          <cell r="AM124" t="str">
            <v>Komp. Duta Merlin, Jl. Gajah Mada No.3-5, RT.2/RW.8, Petojo Utara, Kec. Gambir, Kota Jakarta Pusat, Daerah Khusus Ibukota Jakarta 10130, Indonesia</v>
          </cell>
          <cell r="AN124" t="str">
            <v>Kota Jakarta Pusat</v>
          </cell>
          <cell r="AP124">
            <v>53</v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Y124">
            <v>0</v>
          </cell>
          <cell r="AZ124" t="str">
            <v>0</v>
          </cell>
          <cell r="BA124">
            <v>2280</v>
          </cell>
          <cell r="BB124">
            <v>5.32</v>
          </cell>
          <cell r="BC124" t="str">
            <v/>
          </cell>
          <cell r="BD124" t="str">
            <v/>
          </cell>
        </row>
        <row r="125">
          <cell r="D125" t="str">
            <v>4002941843</v>
          </cell>
          <cell r="E125" t="str">
            <v/>
          </cell>
          <cell r="F125" t="str">
            <v>CONFIRMED</v>
          </cell>
          <cell r="G125" t="str">
            <v>Unilever Mega DC</v>
          </cell>
          <cell r="H125" t="str">
            <v>Medikar Sarana Utama</v>
          </cell>
          <cell r="I125" t="str">
            <v>true</v>
          </cell>
          <cell r="J125" t="str">
            <v>CDE</v>
          </cell>
          <cell r="K125" t="str">
            <v>CD Engkel Box</v>
          </cell>
          <cell r="L125" t="str">
            <v/>
          </cell>
          <cell r="N125" t="str">
            <v>TDS-TRI-20210622111328579017</v>
          </cell>
          <cell r="O125" t="str">
            <v>dedicated</v>
          </cell>
          <cell r="P125" t="str">
            <v>2021-06-22, 18:13:28</v>
          </cell>
          <cell r="Q125" t="str">
            <v>2021-06-22, 23:26:01</v>
          </cell>
          <cell r="R125" t="str">
            <v/>
          </cell>
          <cell r="S125" t="str">
            <v>2021-06-22, 20:00:00</v>
          </cell>
          <cell r="T125" t="str">
            <v/>
          </cell>
          <cell r="U125" t="str">
            <v/>
          </cell>
          <cell r="V125" t="str">
            <v/>
          </cell>
          <cell r="W125" t="str">
            <v>2021-06-23, 20:00:00</v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>Andrianto</v>
          </cell>
          <cell r="AC125" t="str">
            <v>081314780552</v>
          </cell>
          <cell r="AD125" t="str">
            <v>B9524TCJ</v>
          </cell>
          <cell r="AE125" t="str">
            <v>CD Engkel Box</v>
          </cell>
          <cell r="AF125" t="str">
            <v>BOF LIQUID</v>
          </cell>
          <cell r="AH125" t="str">
            <v>Wangunharja, North Cikarang, Bekasi, West Java, Indonesia</v>
          </cell>
          <cell r="AI125" t="str">
            <v>Bekasi</v>
          </cell>
          <cell r="AK125" t="str">
            <v>CARREFOUR DUTA MERLIN</v>
          </cell>
          <cell r="AM125" t="str">
            <v>Komp. Duta Merlin, Jl. Gajah Mada No.3-5, RT.2/RW.8, Petojo Utara, Kec. Gambir, Kota Jakarta Pusat, Daerah Khusus Ibukota Jakarta 10130, Indonesia</v>
          </cell>
          <cell r="AN125" t="str">
            <v>Kota Jakarta Pusat</v>
          </cell>
          <cell r="AP125">
            <v>53</v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Y125">
            <v>0</v>
          </cell>
          <cell r="AZ125" t="str">
            <v>0</v>
          </cell>
          <cell r="BA125">
            <v>2280</v>
          </cell>
          <cell r="BB125">
            <v>5.32</v>
          </cell>
          <cell r="BC125" t="str">
            <v/>
          </cell>
          <cell r="BD125" t="str">
            <v/>
          </cell>
        </row>
        <row r="126">
          <cell r="D126" t="str">
            <v>4002941841</v>
          </cell>
          <cell r="E126" t="str">
            <v/>
          </cell>
          <cell r="F126" t="str">
            <v>POD</v>
          </cell>
          <cell r="G126" t="str">
            <v>Unilever Mega DC</v>
          </cell>
          <cell r="H126" t="str">
            <v>LINC Express</v>
          </cell>
          <cell r="I126" t="str">
            <v>true</v>
          </cell>
          <cell r="J126" t="str">
            <v>CDE</v>
          </cell>
          <cell r="K126" t="str">
            <v>CD Engkel Box</v>
          </cell>
          <cell r="L126" t="str">
            <v/>
          </cell>
          <cell r="N126" t="str">
            <v>TDS-TRI-20210622111326895876</v>
          </cell>
          <cell r="O126" t="str">
            <v>oncall</v>
          </cell>
          <cell r="P126" t="str">
            <v>2021-06-22, 18:13:27</v>
          </cell>
          <cell r="Q126" t="str">
            <v>2021-06-23, 05:00:29</v>
          </cell>
          <cell r="R126" t="str">
            <v>2021-06-23, 17:46:48</v>
          </cell>
          <cell r="S126" t="str">
            <v>2021-06-22, 20:00:00</v>
          </cell>
          <cell r="T126" t="str">
            <v>2021-06-23, 18:00:00</v>
          </cell>
          <cell r="U126" t="str">
            <v/>
          </cell>
          <cell r="V126" t="str">
            <v>2021-06-23, 20:00:00</v>
          </cell>
          <cell r="W126" t="str">
            <v>2021-06-23, 20:00:00</v>
          </cell>
          <cell r="X126" t="str">
            <v>2021-06-24, 08:00:00</v>
          </cell>
          <cell r="Y126" t="str">
            <v>2021-06-24, 10:00:00</v>
          </cell>
          <cell r="Z126" t="str">
            <v>2:0:0</v>
          </cell>
          <cell r="AA126" t="str">
            <v>2:0:0</v>
          </cell>
          <cell r="AB126" t="str">
            <v>dede supriatin</v>
          </cell>
          <cell r="AC126" t="str">
            <v>085215299945</v>
          </cell>
          <cell r="AD126" t="str">
            <v>B9550UCB</v>
          </cell>
          <cell r="AE126" t="str">
            <v>CD Engkel Box</v>
          </cell>
          <cell r="AF126" t="str">
            <v>BOF LIQUID</v>
          </cell>
          <cell r="AH126" t="str">
            <v>Wangunharja, North Cikarang, Bekasi, West Java, Indonesia</v>
          </cell>
          <cell r="AI126" t="str">
            <v>Bekasi</v>
          </cell>
          <cell r="AK126" t="str">
            <v>CARREFOUR DUTA MERLIN</v>
          </cell>
          <cell r="AM126" t="str">
            <v>Komp. Duta Merlin, Jl. Gajah Mada No.3-5, RT.2/RW.8, Petojo Utara, Kec. Gambir, Kota Jakarta Pusat, Daerah Khusus Ibukota Jakarta 10130, Indonesia</v>
          </cell>
          <cell r="AN126" t="str">
            <v>Kota Jakarta Pusat</v>
          </cell>
          <cell r="AP126">
            <v>53</v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Y126">
            <v>0</v>
          </cell>
          <cell r="AZ126" t="str">
            <v>0</v>
          </cell>
          <cell r="BA126">
            <v>2280</v>
          </cell>
          <cell r="BB126">
            <v>5.32</v>
          </cell>
          <cell r="BC126" t="str">
            <v/>
          </cell>
          <cell r="BD126" t="str">
            <v/>
          </cell>
        </row>
        <row r="127">
          <cell r="D127" t="str">
            <v>4002941840</v>
          </cell>
          <cell r="E127" t="str">
            <v/>
          </cell>
          <cell r="F127" t="str">
            <v>POD</v>
          </cell>
          <cell r="G127" t="str">
            <v>Unilever Mega DC</v>
          </cell>
          <cell r="H127" t="str">
            <v>LINC Express</v>
          </cell>
          <cell r="I127" t="str">
            <v>true</v>
          </cell>
          <cell r="J127" t="str">
            <v>CDE</v>
          </cell>
          <cell r="K127" t="str">
            <v>CD Engkel Box</v>
          </cell>
          <cell r="L127" t="str">
            <v/>
          </cell>
          <cell r="N127" t="str">
            <v>TDS-TRI-20210622111326014687</v>
          </cell>
          <cell r="O127" t="str">
            <v>oncall</v>
          </cell>
          <cell r="P127" t="str">
            <v>2021-06-22, 18:13:26</v>
          </cell>
          <cell r="Q127" t="str">
            <v>2021-06-23, 04:58:19</v>
          </cell>
          <cell r="R127" t="str">
            <v>2021-06-23, 07:01:45</v>
          </cell>
          <cell r="S127" t="str">
            <v>2021-06-22, 20:00:00</v>
          </cell>
          <cell r="T127" t="str">
            <v>2021-06-24, 11:03:21</v>
          </cell>
          <cell r="U127" t="str">
            <v>2021-06-24, 11:03:26</v>
          </cell>
          <cell r="V127" t="str">
            <v>2021-06-24, 11:03:31</v>
          </cell>
          <cell r="W127" t="str">
            <v>2021-06-23, 20:00:00</v>
          </cell>
          <cell r="X127" t="str">
            <v>2021-06-24, 11:05:28</v>
          </cell>
          <cell r="Y127" t="str">
            <v>2021-06-24, 11:05:34</v>
          </cell>
          <cell r="Z127" t="str">
            <v>0:0:10</v>
          </cell>
          <cell r="AA127" t="str">
            <v>0:0:6</v>
          </cell>
          <cell r="AB127" t="str">
            <v>Idran Yusuf</v>
          </cell>
          <cell r="AC127" t="str">
            <v>081285049838</v>
          </cell>
          <cell r="AD127" t="str">
            <v>B9118UCC</v>
          </cell>
          <cell r="AE127" t="str">
            <v>CD Engkel Box</v>
          </cell>
          <cell r="AF127" t="str">
            <v>BOF LIQUID</v>
          </cell>
          <cell r="AH127" t="str">
            <v>Wangunharja, North Cikarang, Bekasi, West Java, Indonesia</v>
          </cell>
          <cell r="AI127" t="str">
            <v>Bekasi</v>
          </cell>
          <cell r="AK127" t="str">
            <v>CARREFOUR DUTA MERLIN</v>
          </cell>
          <cell r="AM127" t="str">
            <v>Komp. Duta Merlin, Jl. Gajah Mada No.3-5, RT.2/RW.8, Petojo Utara, Kec. Gambir, Kota Jakarta Pusat, Daerah Khusus Ibukota Jakarta 10130, Indonesia</v>
          </cell>
          <cell r="AN127" t="str">
            <v>Kota Jakarta Pusat</v>
          </cell>
          <cell r="AP127">
            <v>53</v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Y127">
            <v>0</v>
          </cell>
          <cell r="AZ127" t="str">
            <v>0</v>
          </cell>
          <cell r="BA127">
            <v>2280</v>
          </cell>
          <cell r="BB127">
            <v>5.32</v>
          </cell>
          <cell r="BC127" t="str">
            <v/>
          </cell>
          <cell r="BD127" t="str">
            <v>2021-06-24, 15:34:09</v>
          </cell>
          <cell r="BE127" t="str">
            <v>POD 1 2021-06-24, 15:34:09</v>
          </cell>
        </row>
        <row r="128">
          <cell r="D128" t="str">
            <v>4002941839</v>
          </cell>
          <cell r="E128" t="str">
            <v/>
          </cell>
          <cell r="F128" t="str">
            <v>POD</v>
          </cell>
          <cell r="G128" t="str">
            <v>Unilever Mega DC</v>
          </cell>
          <cell r="H128" t="str">
            <v>Indo Fast Trans</v>
          </cell>
          <cell r="I128" t="str">
            <v>true</v>
          </cell>
          <cell r="J128" t="str">
            <v>CDE</v>
          </cell>
          <cell r="K128" t="str">
            <v>CD Engkel Box</v>
          </cell>
          <cell r="L128" t="str">
            <v/>
          </cell>
          <cell r="N128" t="str">
            <v>TDS-TRI-20210622111325279462</v>
          </cell>
          <cell r="O128" t="str">
            <v>oncall</v>
          </cell>
          <cell r="P128" t="str">
            <v>2021-06-22, 18:13:25</v>
          </cell>
          <cell r="Q128" t="str">
            <v>2021-06-23, 04:55:32</v>
          </cell>
          <cell r="R128" t="str">
            <v>2021-06-23, 07:02:10</v>
          </cell>
          <cell r="S128" t="str">
            <v>2021-06-22, 20:00:00</v>
          </cell>
          <cell r="T128" t="str">
            <v>2021-06-23, 07:08:54</v>
          </cell>
          <cell r="U128" t="str">
            <v/>
          </cell>
          <cell r="V128" t="str">
            <v>2021-06-23, 07:11:58</v>
          </cell>
          <cell r="W128" t="str">
            <v>2021-06-23, 20:00:00</v>
          </cell>
          <cell r="X128" t="str">
            <v>2021-06-23, 11:44:04</v>
          </cell>
          <cell r="Y128" t="str">
            <v>2021-06-23, 19:56:12</v>
          </cell>
          <cell r="Z128" t="str">
            <v>0:3:4</v>
          </cell>
          <cell r="AA128" t="str">
            <v>8:12:8</v>
          </cell>
          <cell r="AB128" t="str">
            <v>yudi kriss</v>
          </cell>
          <cell r="AC128" t="str">
            <v>082113487458</v>
          </cell>
          <cell r="AD128" t="str">
            <v>B9044JXR</v>
          </cell>
          <cell r="AE128" t="str">
            <v>CD Engkel Box</v>
          </cell>
          <cell r="AF128" t="str">
            <v>BOF LIQUID</v>
          </cell>
          <cell r="AH128" t="str">
            <v>Wangunharja, North Cikarang, Bekasi, West Java, Indonesia</v>
          </cell>
          <cell r="AI128" t="str">
            <v>Bekasi</v>
          </cell>
          <cell r="AK128" t="str">
            <v>CARREFOUR DUTA MERLIN</v>
          </cell>
          <cell r="AM128" t="str">
            <v>Komp. Duta Merlin, Jl. Gajah Mada No.3-5, RT.2/RW.8, Petojo Utara, Kec. Gambir, Kota Jakarta Pusat, Daerah Khusus Ibukota Jakarta 10130, Indonesia</v>
          </cell>
          <cell r="AN128" t="str">
            <v>Kota Jakarta Pusat</v>
          </cell>
          <cell r="AP128">
            <v>53</v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Y128">
            <v>0</v>
          </cell>
          <cell r="AZ128" t="str">
            <v>0</v>
          </cell>
          <cell r="BA128">
            <v>2280</v>
          </cell>
          <cell r="BB128">
            <v>5.32</v>
          </cell>
          <cell r="BC128" t="str">
            <v/>
          </cell>
          <cell r="BD128" t="str">
            <v>2021-06-24, 12:08:30</v>
          </cell>
          <cell r="BE128" t="str">
            <v>POD 1 2021-06-24, 12:08:30</v>
          </cell>
        </row>
        <row r="129">
          <cell r="D129" t="str">
            <v>4002941837</v>
          </cell>
          <cell r="E129" t="str">
            <v/>
          </cell>
          <cell r="F129" t="str">
            <v>POD</v>
          </cell>
          <cell r="G129" t="str">
            <v>Unilever Mega DC</v>
          </cell>
          <cell r="H129" t="str">
            <v>Indo Fast Trans</v>
          </cell>
          <cell r="I129" t="str">
            <v>true</v>
          </cell>
          <cell r="J129" t="str">
            <v>CDE</v>
          </cell>
          <cell r="K129" t="str">
            <v>CD Engkel Box</v>
          </cell>
          <cell r="L129" t="str">
            <v/>
          </cell>
          <cell r="N129" t="str">
            <v>TDS-TRI-20210622111324033244</v>
          </cell>
          <cell r="O129" t="str">
            <v>oncall</v>
          </cell>
          <cell r="P129" t="str">
            <v>2021-06-22, 18:13:24</v>
          </cell>
          <cell r="Q129" t="str">
            <v>2021-06-23, 04:50:55</v>
          </cell>
          <cell r="R129" t="str">
            <v>2021-06-23, 04:51:21</v>
          </cell>
          <cell r="S129" t="str">
            <v>2021-06-22, 20:00:00</v>
          </cell>
          <cell r="T129" t="str">
            <v>2021-06-23, 07:11:24</v>
          </cell>
          <cell r="U129" t="str">
            <v/>
          </cell>
          <cell r="V129" t="str">
            <v>2021-06-23, 07:11:30</v>
          </cell>
          <cell r="W129" t="str">
            <v>2021-06-23, 20:00:00</v>
          </cell>
          <cell r="X129" t="str">
            <v>2021-06-23, 07:22:04</v>
          </cell>
          <cell r="Y129" t="str">
            <v>2021-06-23, 17:02:40</v>
          </cell>
          <cell r="Z129" t="str">
            <v>0:0:6</v>
          </cell>
          <cell r="AA129" t="str">
            <v>9:40:36</v>
          </cell>
          <cell r="AB129" t="str">
            <v>fiqih anwar</v>
          </cell>
          <cell r="AC129" t="str">
            <v>089612796824</v>
          </cell>
          <cell r="AD129" t="str">
            <v>B9604FRV</v>
          </cell>
          <cell r="AE129" t="str">
            <v>CD Engkel Box</v>
          </cell>
          <cell r="AF129" t="str">
            <v>BOF LIQUID</v>
          </cell>
          <cell r="AH129" t="str">
            <v>Wangunharja, North Cikarang, Bekasi, West Java, Indonesia</v>
          </cell>
          <cell r="AI129" t="str">
            <v>Bekasi</v>
          </cell>
          <cell r="AK129" t="str">
            <v>CARREFOUR DUTA MERLIN</v>
          </cell>
          <cell r="AM129" t="str">
            <v>Komp. Duta Merlin, Jl. Gajah Mada No.3-5, RT.2/RW.8, Petojo Utara, Kec. Gambir, Kota Jakarta Pusat, Daerah Khusus Ibukota Jakarta 10130, Indonesia</v>
          </cell>
          <cell r="AN129" t="str">
            <v>Kota Jakarta Pusat</v>
          </cell>
          <cell r="AP129">
            <v>53</v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Y129">
            <v>0</v>
          </cell>
          <cell r="AZ129" t="str">
            <v>0</v>
          </cell>
          <cell r="BA129">
            <v>2280</v>
          </cell>
          <cell r="BB129">
            <v>5.32</v>
          </cell>
          <cell r="BC129" t="str">
            <v/>
          </cell>
          <cell r="BD129" t="str">
            <v>2021-06-23, 22:21:57</v>
          </cell>
          <cell r="BE129" t="str">
            <v>POD 1 2021-06-23, 22:21:57</v>
          </cell>
        </row>
        <row r="130">
          <cell r="D130" t="str">
            <v>4002941838</v>
          </cell>
          <cell r="E130" t="str">
            <v/>
          </cell>
          <cell r="F130" t="str">
            <v>LOADED</v>
          </cell>
          <cell r="G130" t="str">
            <v>Unilever Mega DC</v>
          </cell>
          <cell r="H130" t="str">
            <v>Indo Fast Trans</v>
          </cell>
          <cell r="I130" t="str">
            <v>true</v>
          </cell>
          <cell r="J130" t="str">
            <v>CDE</v>
          </cell>
          <cell r="K130" t="str">
            <v>CD Engkel Box</v>
          </cell>
          <cell r="L130" t="str">
            <v/>
          </cell>
          <cell r="N130" t="str">
            <v>TDS-TRI-20210622111324631110</v>
          </cell>
          <cell r="O130" t="str">
            <v>oncall</v>
          </cell>
          <cell r="P130" t="str">
            <v>2021-06-22, 18:13:24</v>
          </cell>
          <cell r="Q130" t="str">
            <v>2021-06-23, 04:52:25</v>
          </cell>
          <cell r="R130" t="str">
            <v>2021-06-23, 07:02:29</v>
          </cell>
          <cell r="S130" t="str">
            <v>2021-06-22, 20:00:00</v>
          </cell>
          <cell r="T130" t="str">
            <v>2021-06-23, 07:10:06</v>
          </cell>
          <cell r="U130" t="str">
            <v/>
          </cell>
          <cell r="V130" t="str">
            <v>2021-06-23, 07:11:10</v>
          </cell>
          <cell r="W130" t="str">
            <v>2021-06-23, 20:00:00</v>
          </cell>
          <cell r="X130" t="str">
            <v/>
          </cell>
          <cell r="Y130" t="str">
            <v/>
          </cell>
          <cell r="Z130" t="str">
            <v>0:1:4</v>
          </cell>
          <cell r="AA130" t="str">
            <v/>
          </cell>
          <cell r="AB130" t="str">
            <v>Fery Budiarto</v>
          </cell>
          <cell r="AC130" t="str">
            <v>08557164159</v>
          </cell>
          <cell r="AD130" t="str">
            <v>B9458UCP</v>
          </cell>
          <cell r="AE130" t="str">
            <v>CD Engkel Box</v>
          </cell>
          <cell r="AF130" t="str">
            <v>BOF LIQUID</v>
          </cell>
          <cell r="AH130" t="str">
            <v>Wangunharja, North Cikarang, Bekasi, West Java, Indonesia</v>
          </cell>
          <cell r="AI130" t="str">
            <v>Bekasi</v>
          </cell>
          <cell r="AK130" t="str">
            <v>CARREFOUR DUTA MERLIN</v>
          </cell>
          <cell r="AM130" t="str">
            <v>Komp. Duta Merlin, Jl. Gajah Mada No.3-5, RT.2/RW.8, Petojo Utara, Kec. Gambir, Kota Jakarta Pusat, Daerah Khusus Ibukota Jakarta 10130, Indonesia</v>
          </cell>
          <cell r="AN130" t="str">
            <v>Kota Jakarta Pusat</v>
          </cell>
          <cell r="AP130">
            <v>53</v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Y130">
            <v>0</v>
          </cell>
          <cell r="AZ130" t="str">
            <v>0</v>
          </cell>
          <cell r="BA130">
            <v>2280</v>
          </cell>
          <cell r="BB130">
            <v>5.32</v>
          </cell>
          <cell r="BC130" t="str">
            <v/>
          </cell>
          <cell r="BD130" t="str">
            <v/>
          </cell>
        </row>
        <row r="131">
          <cell r="D131" t="str">
            <v>4002941836</v>
          </cell>
          <cell r="E131" t="str">
            <v/>
          </cell>
          <cell r="F131" t="str">
            <v>POD</v>
          </cell>
          <cell r="G131" t="str">
            <v>Unilever Mega DC</v>
          </cell>
          <cell r="H131" t="str">
            <v>Indo Fast Trans</v>
          </cell>
          <cell r="I131" t="str">
            <v>true</v>
          </cell>
          <cell r="J131" t="str">
            <v>CDE</v>
          </cell>
          <cell r="K131" t="str">
            <v>CD Engkel Box</v>
          </cell>
          <cell r="L131" t="str">
            <v/>
          </cell>
          <cell r="N131" t="str">
            <v>TDS-TRI-20210622111323283914</v>
          </cell>
          <cell r="O131" t="str">
            <v>oncall</v>
          </cell>
          <cell r="P131" t="str">
            <v>2021-06-22, 18:13:23</v>
          </cell>
          <cell r="Q131" t="str">
            <v>2021-06-22, 22:43:16</v>
          </cell>
          <cell r="R131" t="str">
            <v>2021-06-23, 00:09:34</v>
          </cell>
          <cell r="S131" t="str">
            <v>2021-06-22, 20:00:00</v>
          </cell>
          <cell r="T131" t="str">
            <v>2021-06-23, 07:12:27</v>
          </cell>
          <cell r="U131" t="str">
            <v/>
          </cell>
          <cell r="V131" t="str">
            <v>2021-06-23, 07:12:32</v>
          </cell>
          <cell r="W131" t="str">
            <v>2021-06-23, 20:00:00</v>
          </cell>
          <cell r="X131" t="str">
            <v>2021-06-23, 07:22:42</v>
          </cell>
          <cell r="Y131" t="str">
            <v>2021-06-23, 21:33:15</v>
          </cell>
          <cell r="Z131" t="str">
            <v>0:0:5</v>
          </cell>
          <cell r="AA131" t="str">
            <v>14:10:33</v>
          </cell>
          <cell r="AB131" t="str">
            <v>billy</v>
          </cell>
          <cell r="AC131" t="str">
            <v>089637652553</v>
          </cell>
          <cell r="AD131" t="str">
            <v>B9223FRU</v>
          </cell>
          <cell r="AE131" t="str">
            <v>CD Engkel Box</v>
          </cell>
          <cell r="AF131" t="str">
            <v>BOF LIQUID</v>
          </cell>
          <cell r="AH131" t="str">
            <v>Wangunharja, North Cikarang, Bekasi, West Java, Indonesia</v>
          </cell>
          <cell r="AI131" t="str">
            <v>Bekasi</v>
          </cell>
          <cell r="AK131" t="str">
            <v>CARREFOUR DUTA MERLIN</v>
          </cell>
          <cell r="AM131" t="str">
            <v>Komp. Duta Merlin, Jl. Gajah Mada No.3-5, RT.2/RW.8, Petojo Utara, Kec. Gambir, Kota Jakarta Pusat, Daerah Khusus Ibukota Jakarta 10130, Indonesia</v>
          </cell>
          <cell r="AN131" t="str">
            <v>Kota Jakarta Pusat</v>
          </cell>
          <cell r="AP131">
            <v>53</v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Y131">
            <v>0</v>
          </cell>
          <cell r="AZ131" t="str">
            <v>0</v>
          </cell>
          <cell r="BA131">
            <v>2280</v>
          </cell>
          <cell r="BB131">
            <v>5.32</v>
          </cell>
          <cell r="BC131" t="str">
            <v/>
          </cell>
          <cell r="BD131" t="str">
            <v>2021-06-24, 00:32:08</v>
          </cell>
          <cell r="BE131" t="str">
            <v>POD 1 2021-06-24, 00:32:08</v>
          </cell>
        </row>
        <row r="132">
          <cell r="D132" t="str">
            <v>4002941834</v>
          </cell>
          <cell r="E132" t="str">
            <v/>
          </cell>
          <cell r="F132" t="str">
            <v>POD</v>
          </cell>
          <cell r="G132" t="str">
            <v>Unilever Mega DC</v>
          </cell>
          <cell r="H132" t="str">
            <v>PT Mega Antaran Prima</v>
          </cell>
          <cell r="I132" t="str">
            <v>true</v>
          </cell>
          <cell r="J132" t="str">
            <v>CDE</v>
          </cell>
          <cell r="K132" t="str">
            <v>CD Engkel Box</v>
          </cell>
          <cell r="L132" t="str">
            <v/>
          </cell>
          <cell r="N132" t="str">
            <v>TDS-TRI-20210622111321869900</v>
          </cell>
          <cell r="O132" t="str">
            <v>dedicated</v>
          </cell>
          <cell r="P132" t="str">
            <v>2021-06-22, 18:13:22</v>
          </cell>
          <cell r="Q132" t="str">
            <v>2021-06-22, 22:58:49</v>
          </cell>
          <cell r="R132" t="str">
            <v>2021-06-22, 23:12:52</v>
          </cell>
          <cell r="S132" t="str">
            <v>2021-06-22, 20:00:00</v>
          </cell>
          <cell r="T132" t="str">
            <v>2021-06-22, 23:13:50</v>
          </cell>
          <cell r="U132" t="str">
            <v>2021-06-22, 23:14:02</v>
          </cell>
          <cell r="V132" t="str">
            <v>2021-06-23, 03:43:31</v>
          </cell>
          <cell r="W132" t="str">
            <v>2021-06-23, 20:00:00</v>
          </cell>
          <cell r="X132" t="str">
            <v>2021-06-23, 13:14:09</v>
          </cell>
          <cell r="Y132" t="str">
            <v>2021-06-24, 12:49:21</v>
          </cell>
          <cell r="Z132" t="str">
            <v>4:29:41</v>
          </cell>
          <cell r="AA132" t="str">
            <v>23:35:12</v>
          </cell>
          <cell r="AB132" t="str">
            <v>Deni Growok</v>
          </cell>
          <cell r="AC132" t="str">
            <v>083195556334</v>
          </cell>
          <cell r="AD132" t="str">
            <v>B9782KRU</v>
          </cell>
          <cell r="AE132" t="str">
            <v>CDE</v>
          </cell>
          <cell r="AF132" t="str">
            <v>BOF LIQUID</v>
          </cell>
          <cell r="AH132" t="str">
            <v>Wangunharja, North Cikarang, Bekasi, West Java, Indonesia</v>
          </cell>
          <cell r="AI132" t="str">
            <v>Bekasi</v>
          </cell>
          <cell r="AK132" t="str">
            <v>CARREFOUR DUTA MERLIN</v>
          </cell>
          <cell r="AM132" t="str">
            <v>Komp. Duta Merlin, Jl. Gajah Mada No.3-5, RT.2/RW.8, Petojo Utara, Kec. Gambir, Kota Jakarta Pusat, Daerah Khusus Ibukota Jakarta 10130, Indonesia</v>
          </cell>
          <cell r="AN132" t="str">
            <v>Kota Jakarta Pusat</v>
          </cell>
          <cell r="AP132">
            <v>53</v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Y132">
            <v>0</v>
          </cell>
          <cell r="AZ132" t="str">
            <v>0</v>
          </cell>
          <cell r="BA132">
            <v>2280</v>
          </cell>
          <cell r="BB132">
            <v>5.32</v>
          </cell>
          <cell r="BC132" t="str">
            <v/>
          </cell>
          <cell r="BD132" t="str">
            <v>2021-06-24, 12:50:04</v>
          </cell>
          <cell r="BE132" t="str">
            <v>POD 1 2021-06-24, 12:50:04</v>
          </cell>
        </row>
        <row r="133">
          <cell r="D133" t="str">
            <v>4002941835</v>
          </cell>
          <cell r="E133" t="str">
            <v/>
          </cell>
          <cell r="F133" t="str">
            <v>POD</v>
          </cell>
          <cell r="G133" t="str">
            <v>Unilever Mega DC</v>
          </cell>
          <cell r="H133" t="str">
            <v>PT Mega Antaran Prima</v>
          </cell>
          <cell r="I133" t="str">
            <v>true</v>
          </cell>
          <cell r="J133" t="str">
            <v>CDE</v>
          </cell>
          <cell r="K133" t="str">
            <v>CD Engkel Box</v>
          </cell>
          <cell r="L133" t="str">
            <v/>
          </cell>
          <cell r="N133" t="str">
            <v>TDS-TRI-20210622111322465157</v>
          </cell>
          <cell r="O133" t="str">
            <v>dedicated</v>
          </cell>
          <cell r="P133" t="str">
            <v>2021-06-22, 18:13:22</v>
          </cell>
          <cell r="Q133" t="str">
            <v>2021-06-22, 22:59:42</v>
          </cell>
          <cell r="R133" t="str">
            <v>2021-06-23, 07:02:49</v>
          </cell>
          <cell r="S133" t="str">
            <v>2021-06-22, 20:00:00</v>
          </cell>
          <cell r="T133" t="str">
            <v>2021-06-23, 07:13:17</v>
          </cell>
          <cell r="U133" t="str">
            <v/>
          </cell>
          <cell r="V133" t="str">
            <v>2021-06-23, 07:13:23</v>
          </cell>
          <cell r="W133" t="str">
            <v>2021-06-23, 20:00:00</v>
          </cell>
          <cell r="X133" t="str">
            <v>2021-06-23, 12:31:41</v>
          </cell>
          <cell r="Y133" t="str">
            <v>2021-06-24, 02:30:16</v>
          </cell>
          <cell r="Z133" t="str">
            <v>0:0:6</v>
          </cell>
          <cell r="AA133" t="str">
            <v>13:58:35</v>
          </cell>
          <cell r="AB133" t="str">
            <v>ARSUDI</v>
          </cell>
          <cell r="AC133" t="str">
            <v>085217312173</v>
          </cell>
          <cell r="AD133" t="str">
            <v>B9150KXU</v>
          </cell>
          <cell r="AE133" t="str">
            <v>CD Engkel Box</v>
          </cell>
          <cell r="AF133" t="str">
            <v>BOF LIQUID</v>
          </cell>
          <cell r="AH133" t="str">
            <v>Wangunharja, North Cikarang, Bekasi, West Java, Indonesia</v>
          </cell>
          <cell r="AI133" t="str">
            <v>Bekasi</v>
          </cell>
          <cell r="AK133" t="str">
            <v>CARREFOUR DUTA MERLIN</v>
          </cell>
          <cell r="AM133" t="str">
            <v>Komp. Duta Merlin, Jl. Gajah Mada No.3-5, RT.2/RW.8, Petojo Utara, Kec. Gambir, Kota Jakarta Pusat, Daerah Khusus Ibukota Jakarta 10130, Indonesia</v>
          </cell>
          <cell r="AN133" t="str">
            <v>Kota Jakarta Pusat</v>
          </cell>
          <cell r="AP133">
            <v>53</v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Y133">
            <v>0</v>
          </cell>
          <cell r="AZ133" t="str">
            <v>0</v>
          </cell>
          <cell r="BA133">
            <v>2280</v>
          </cell>
          <cell r="BB133">
            <v>5.32</v>
          </cell>
          <cell r="BC133" t="str">
            <v/>
          </cell>
          <cell r="BD133" t="str">
            <v>2021-06-24, 02:30:35</v>
          </cell>
          <cell r="BE133" t="str">
            <v>POD 1 2021-06-24, 02:30:35</v>
          </cell>
        </row>
        <row r="134">
          <cell r="D134" t="str">
            <v>4002941833</v>
          </cell>
          <cell r="E134" t="str">
            <v/>
          </cell>
          <cell r="F134" t="str">
            <v>POD</v>
          </cell>
          <cell r="G134" t="str">
            <v>Unilever Mega DC</v>
          </cell>
          <cell r="H134" t="str">
            <v>PT Mega Antaran Prima</v>
          </cell>
          <cell r="I134" t="str">
            <v>true</v>
          </cell>
          <cell r="J134" t="str">
            <v>CDE</v>
          </cell>
          <cell r="K134" t="str">
            <v>CD Engkel Box</v>
          </cell>
          <cell r="L134" t="str">
            <v/>
          </cell>
          <cell r="N134" t="str">
            <v>TDS-TRI-20210622111321172516</v>
          </cell>
          <cell r="O134" t="str">
            <v>dedicated</v>
          </cell>
          <cell r="P134" t="str">
            <v>2021-06-22, 18:13:21</v>
          </cell>
          <cell r="Q134" t="str">
            <v>2021-06-22, 22:57:41</v>
          </cell>
          <cell r="R134" t="str">
            <v>2021-06-22, 23:11:08</v>
          </cell>
          <cell r="S134" t="str">
            <v>2021-06-22, 20:00:00</v>
          </cell>
          <cell r="T134" t="str">
            <v>2021-06-22, 23:11:11</v>
          </cell>
          <cell r="U134" t="str">
            <v>2021-06-23, 06:22:09</v>
          </cell>
          <cell r="V134" t="str">
            <v>2021-06-23, 06:22:14</v>
          </cell>
          <cell r="W134" t="str">
            <v>2021-06-23, 20:00:00</v>
          </cell>
          <cell r="X134" t="str">
            <v>2021-06-23, 15:08:39</v>
          </cell>
          <cell r="Y134" t="str">
            <v>2021-06-24, 12:42:12</v>
          </cell>
          <cell r="Z134" t="str">
            <v>7:11:3</v>
          </cell>
          <cell r="AA134" t="str">
            <v>21:33:33</v>
          </cell>
          <cell r="AB134" t="str">
            <v>CASMITA</v>
          </cell>
          <cell r="AC134" t="str">
            <v>082112196977</v>
          </cell>
          <cell r="AD134" t="str">
            <v>B9060KXU</v>
          </cell>
          <cell r="AE134" t="str">
            <v>CD Engkel Box</v>
          </cell>
          <cell r="AF134" t="str">
            <v>BOF LIQUID</v>
          </cell>
          <cell r="AH134" t="str">
            <v>Wangunharja, North Cikarang, Bekasi, West Java, Indonesia</v>
          </cell>
          <cell r="AI134" t="str">
            <v>Bekasi</v>
          </cell>
          <cell r="AK134" t="str">
            <v>CARREFOUR DUTA MERLIN</v>
          </cell>
          <cell r="AM134" t="str">
            <v>Komp. Duta Merlin, Jl. Gajah Mada No.3-5, RT.2/RW.8, Petojo Utara, Kec. Gambir, Kota Jakarta Pusat, Daerah Khusus Ibukota Jakarta 10130, Indonesia</v>
          </cell>
          <cell r="AN134" t="str">
            <v>Kota Jakarta Pusat</v>
          </cell>
          <cell r="AP134">
            <v>53</v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Y134">
            <v>0</v>
          </cell>
          <cell r="AZ134" t="str">
            <v>0</v>
          </cell>
          <cell r="BA134">
            <v>2280</v>
          </cell>
          <cell r="BB134">
            <v>5.32</v>
          </cell>
          <cell r="BC134" t="str">
            <v/>
          </cell>
          <cell r="BD134" t="str">
            <v>2021-06-24, 12:42:26</v>
          </cell>
          <cell r="BE134" t="str">
            <v>POD 1 2021-06-24, 12:42:26</v>
          </cell>
        </row>
        <row r="135">
          <cell r="D135" t="str">
            <v>4002941826</v>
          </cell>
          <cell r="E135" t="str">
            <v/>
          </cell>
          <cell r="F135" t="str">
            <v>POD</v>
          </cell>
          <cell r="G135" t="str">
            <v>Unilever Mega DC</v>
          </cell>
          <cell r="H135" t="str">
            <v>PT Mega Antaran Prima</v>
          </cell>
          <cell r="I135" t="str">
            <v>true</v>
          </cell>
          <cell r="J135" t="str">
            <v>CDE</v>
          </cell>
          <cell r="K135" t="str">
            <v>CD Engkel Box</v>
          </cell>
          <cell r="L135" t="str">
            <v/>
          </cell>
          <cell r="N135" t="str">
            <v>TDS-TRI-20210622111319803404</v>
          </cell>
          <cell r="O135" t="str">
            <v>dedicated</v>
          </cell>
          <cell r="P135" t="str">
            <v>2021-06-22, 18:13:20</v>
          </cell>
          <cell r="Q135" t="str">
            <v>2021-06-22, 22:55:33</v>
          </cell>
          <cell r="R135" t="str">
            <v>2021-06-22, 23:15:57</v>
          </cell>
          <cell r="S135" t="str">
            <v>2021-06-22, 20:00:00</v>
          </cell>
          <cell r="T135" t="str">
            <v>2021-06-22, 23:16:09</v>
          </cell>
          <cell r="U135" t="str">
            <v>2021-06-23, 12:30:55</v>
          </cell>
          <cell r="V135" t="str">
            <v>2021-06-23, 12:31:02</v>
          </cell>
          <cell r="W135" t="str">
            <v>2021-06-23, 20:00:00</v>
          </cell>
          <cell r="X135" t="str">
            <v>2021-06-23, 12:31:08</v>
          </cell>
          <cell r="Y135" t="str">
            <v>2021-06-24, 13:09:03</v>
          </cell>
          <cell r="Z135" t="str">
            <v>13:14:53</v>
          </cell>
          <cell r="AA135" t="str">
            <v>24:37:55</v>
          </cell>
          <cell r="AB135" t="str">
            <v>SAMSUL ANWAR</v>
          </cell>
          <cell r="AC135" t="str">
            <v>087851750511</v>
          </cell>
          <cell r="AD135" t="str">
            <v>B9173KXU</v>
          </cell>
          <cell r="AE135" t="str">
            <v>CDE Dedicated</v>
          </cell>
          <cell r="AF135" t="str">
            <v>BOF LIQUID</v>
          </cell>
          <cell r="AH135" t="str">
            <v>Wangunharja, North Cikarang, Bekasi, West Java, Indonesia</v>
          </cell>
          <cell r="AI135" t="str">
            <v>Bekasi</v>
          </cell>
          <cell r="AK135" t="str">
            <v>CARREFOUR DUTA MERLIN</v>
          </cell>
          <cell r="AM135" t="str">
            <v>Komp. Duta Merlin, Jl. Gajah Mada No.3-5, RT.2/RW.8, Petojo Utara, Kec. Gambir, Kota Jakarta Pusat, Daerah Khusus Ibukota Jakarta 10130, Indonesia</v>
          </cell>
          <cell r="AN135" t="str">
            <v>Kota Jakarta Pusat</v>
          </cell>
          <cell r="AP135">
            <v>53</v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Y135">
            <v>0</v>
          </cell>
          <cell r="AZ135" t="str">
            <v>0</v>
          </cell>
          <cell r="BA135">
            <v>2280</v>
          </cell>
          <cell r="BB135">
            <v>5.32</v>
          </cell>
          <cell r="BC135" t="str">
            <v/>
          </cell>
          <cell r="BD135" t="str">
            <v>2021-06-24, 13:09:27</v>
          </cell>
          <cell r="BE135" t="str">
            <v>POD 1 2021-06-24, 13:09:27</v>
          </cell>
        </row>
        <row r="136">
          <cell r="D136" t="str">
            <v>4002941832</v>
          </cell>
          <cell r="E136" t="str">
            <v/>
          </cell>
          <cell r="F136" t="str">
            <v>POD</v>
          </cell>
          <cell r="G136" t="str">
            <v>Unilever Mega DC</v>
          </cell>
          <cell r="H136" t="str">
            <v>PT Mega Antaran Prima</v>
          </cell>
          <cell r="I136" t="str">
            <v>true</v>
          </cell>
          <cell r="J136" t="str">
            <v>CDE</v>
          </cell>
          <cell r="K136" t="str">
            <v>CD Engkel Box</v>
          </cell>
          <cell r="L136" t="str">
            <v/>
          </cell>
          <cell r="N136" t="str">
            <v>TDS-TRI-20210622111320457298</v>
          </cell>
          <cell r="O136" t="str">
            <v>dedicated</v>
          </cell>
          <cell r="P136" t="str">
            <v>2021-06-22, 18:13:20</v>
          </cell>
          <cell r="Q136" t="str">
            <v>2021-06-22, 22:56:47</v>
          </cell>
          <cell r="R136" t="str">
            <v>2021-06-22, 23:10:38</v>
          </cell>
          <cell r="S136" t="str">
            <v>2021-06-22, 20:00:00</v>
          </cell>
          <cell r="T136" t="str">
            <v>2021-06-22, 23:10:48</v>
          </cell>
          <cell r="U136" t="str">
            <v>2021-06-22, 23:11:01</v>
          </cell>
          <cell r="V136" t="str">
            <v>2021-06-23, 03:27:23</v>
          </cell>
          <cell r="W136" t="str">
            <v>2021-06-23, 20:00:00</v>
          </cell>
          <cell r="X136" t="str">
            <v>2021-06-23, 15:03:48</v>
          </cell>
          <cell r="Y136" t="str">
            <v>2021-06-24, 14:17:18</v>
          </cell>
          <cell r="Z136" t="str">
            <v>4:16:35</v>
          </cell>
          <cell r="AA136" t="str">
            <v>23:13:30</v>
          </cell>
          <cell r="AB136" t="str">
            <v>DADAN DARMAWAN</v>
          </cell>
          <cell r="AC136" t="str">
            <v>083895174172</v>
          </cell>
          <cell r="AD136" t="str">
            <v>B9064KXU</v>
          </cell>
          <cell r="AE136" t="str">
            <v>CD Engkel Box</v>
          </cell>
          <cell r="AF136" t="str">
            <v>BOF LIQUID</v>
          </cell>
          <cell r="AH136" t="str">
            <v>Wangunharja, North Cikarang, Bekasi, West Java, Indonesia</v>
          </cell>
          <cell r="AI136" t="str">
            <v>Bekasi</v>
          </cell>
          <cell r="AK136" t="str">
            <v>CARREFOUR DUTA MERLIN</v>
          </cell>
          <cell r="AM136" t="str">
            <v>Komp. Duta Merlin, Jl. Gajah Mada No.3-5, RT.2/RW.8, Petojo Utara, Kec. Gambir, Kota Jakarta Pusat, Daerah Khusus Ibukota Jakarta 10130, Indonesia</v>
          </cell>
          <cell r="AN136" t="str">
            <v>Kota Jakarta Pusat</v>
          </cell>
          <cell r="AP136">
            <v>53</v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Y136">
            <v>0</v>
          </cell>
          <cell r="AZ136" t="str">
            <v>0</v>
          </cell>
          <cell r="BA136">
            <v>2280</v>
          </cell>
          <cell r="BB136">
            <v>5.32</v>
          </cell>
          <cell r="BC136" t="str">
            <v/>
          </cell>
          <cell r="BD136" t="str">
            <v>2021-06-24, 14:18:23</v>
          </cell>
          <cell r="BE136" t="str">
            <v>POD 1 2021-06-24, 14:18:23</v>
          </cell>
        </row>
        <row r="137">
          <cell r="D137" t="str">
            <v>4002941721</v>
          </cell>
          <cell r="E137" t="str">
            <v/>
          </cell>
          <cell r="F137" t="str">
            <v>BOOKED</v>
          </cell>
          <cell r="G137" t="str">
            <v>Unilever Mega DC</v>
          </cell>
          <cell r="H137" t="str">
            <v/>
          </cell>
          <cell r="I137" t="str">
            <v>false</v>
          </cell>
          <cell r="J137" t="str">
            <v>TRO-J</v>
          </cell>
          <cell r="K137" t="str">
            <v>Tronton Jumbo</v>
          </cell>
          <cell r="L137" t="str">
            <v/>
          </cell>
          <cell r="N137" t="str">
            <v>TDS-TRI-20210622111318888593</v>
          </cell>
          <cell r="O137" t="str">
            <v>oncall</v>
          </cell>
          <cell r="P137" t="str">
            <v>2021-06-22, 18:13:19</v>
          </cell>
          <cell r="Q137" t="str">
            <v/>
          </cell>
          <cell r="R137" t="str">
            <v/>
          </cell>
          <cell r="S137" t="str">
            <v>2021-06-22, 20:00:00</v>
          </cell>
          <cell r="T137" t="str">
            <v/>
          </cell>
          <cell r="U137" t="str">
            <v/>
          </cell>
          <cell r="V137" t="str">
            <v/>
          </cell>
          <cell r="W137" t="str">
            <v>2021-06-30, 20:00:00</v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>Unilever West Mega DC</v>
          </cell>
          <cell r="AH137" t="str">
            <v>Jl. Irian X No.202, Cikedokan, Kec. Cikarang Bar., Bekasi, Jawa Barat 17530, Indonesia</v>
          </cell>
          <cell r="AI137" t="str">
            <v>Bekasi</v>
          </cell>
          <cell r="AK137" t="str">
            <v>TRANSMART MATARAM</v>
          </cell>
          <cell r="AM137" t="str">
            <v>JL SELAPARANG NO 60 MAYURA</v>
          </cell>
          <cell r="AN137" t="str">
            <v>Kota Mataram</v>
          </cell>
          <cell r="AP137">
            <v>1276</v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Y137">
            <v>0</v>
          </cell>
          <cell r="AZ137" t="str">
            <v>0</v>
          </cell>
          <cell r="BA137">
            <v>11420</v>
          </cell>
          <cell r="BB137">
            <v>26.6</v>
          </cell>
          <cell r="BC137" t="str">
            <v/>
          </cell>
          <cell r="BD137" t="str">
            <v/>
          </cell>
        </row>
        <row r="138">
          <cell r="D138" t="str">
            <v>4002941818</v>
          </cell>
          <cell r="E138" t="str">
            <v/>
          </cell>
          <cell r="F138" t="str">
            <v>BOOKED</v>
          </cell>
          <cell r="G138" t="str">
            <v>Unilever Mega DC</v>
          </cell>
          <cell r="H138" t="str">
            <v/>
          </cell>
          <cell r="I138" t="str">
            <v>false</v>
          </cell>
          <cell r="J138" t="str">
            <v>TRO-J</v>
          </cell>
          <cell r="K138" t="str">
            <v>Tronton Jumbo</v>
          </cell>
          <cell r="L138">
            <v>5340000</v>
          </cell>
          <cell r="M138">
            <v>5000000</v>
          </cell>
          <cell r="N138" t="str">
            <v>TDS-TRI-20210622111318001617</v>
          </cell>
          <cell r="O138" t="str">
            <v>oncall</v>
          </cell>
          <cell r="P138" t="str">
            <v>2021-06-22, 18:13:18</v>
          </cell>
          <cell r="Q138" t="str">
            <v>2021-06-22, 19:00:32</v>
          </cell>
          <cell r="R138" t="str">
            <v/>
          </cell>
          <cell r="S138" t="str">
            <v>2021-06-22, 20:00:00</v>
          </cell>
          <cell r="T138" t="str">
            <v/>
          </cell>
          <cell r="U138" t="str">
            <v/>
          </cell>
          <cell r="V138" t="str">
            <v/>
          </cell>
          <cell r="W138" t="str">
            <v>2021-06-25, 20:00:00</v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>Mohamad Kurniawan</v>
          </cell>
          <cell r="AC138" t="str">
            <v>081927247477</v>
          </cell>
          <cell r="AD138" t="str">
            <v>F 9649 FC</v>
          </cell>
          <cell r="AE138" t="str">
            <v>Wingbox Tronton</v>
          </cell>
          <cell r="AF138" t="str">
            <v>Unilever West Mega DC</v>
          </cell>
          <cell r="AH138" t="str">
            <v>Jl. Irian X No.202, Cikedokan, Kec. Cikarang Bar., Bekasi, Jawa Barat 17530, Indonesia</v>
          </cell>
          <cell r="AI138" t="str">
            <v>Bekasi</v>
          </cell>
          <cell r="AK138" t="str">
            <v>PT LOTTE SHOPPING INDONESIA SOLO</v>
          </cell>
          <cell r="AM138" t="str">
            <v>JL.BHAYANGKARA (EX.LAPANGAN TIPES)</v>
          </cell>
          <cell r="AN138" t="str">
            <v>Kota Surakarta</v>
          </cell>
          <cell r="AP138">
            <v>498</v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>harga belum termasuk tkbm</v>
          </cell>
          <cell r="AY138">
            <v>0</v>
          </cell>
          <cell r="AZ138" t="str">
            <v>0</v>
          </cell>
          <cell r="BA138">
            <v>6910</v>
          </cell>
          <cell r="BB138">
            <v>22.21</v>
          </cell>
          <cell r="BC138" t="str">
            <v/>
          </cell>
          <cell r="BD138" t="str">
            <v/>
          </cell>
        </row>
        <row r="139">
          <cell r="D139" t="str">
            <v>4002941817</v>
          </cell>
          <cell r="E139" t="str">
            <v/>
          </cell>
          <cell r="F139" t="str">
            <v>BOOKED</v>
          </cell>
          <cell r="G139" t="str">
            <v>Unilever Mega DC</v>
          </cell>
          <cell r="H139" t="str">
            <v/>
          </cell>
          <cell r="I139" t="str">
            <v>false</v>
          </cell>
          <cell r="J139" t="str">
            <v>TRO-J</v>
          </cell>
          <cell r="K139" t="str">
            <v>Tronton Jumbo</v>
          </cell>
          <cell r="L139" t="str">
            <v/>
          </cell>
          <cell r="N139" t="str">
            <v>TDS-TRI-20210622111317119212</v>
          </cell>
          <cell r="O139" t="str">
            <v>oncall</v>
          </cell>
          <cell r="P139" t="str">
            <v>2021-06-22, 18:13:17</v>
          </cell>
          <cell r="Q139" t="str">
            <v/>
          </cell>
          <cell r="R139" t="str">
            <v/>
          </cell>
          <cell r="S139" t="str">
            <v>2021-06-22, 20:00:00</v>
          </cell>
          <cell r="T139" t="str">
            <v/>
          </cell>
          <cell r="U139" t="str">
            <v/>
          </cell>
          <cell r="V139" t="str">
            <v/>
          </cell>
          <cell r="W139" t="str">
            <v>2021-06-25, 20:00:00</v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>Unilever West Mega DC</v>
          </cell>
          <cell r="AH139" t="str">
            <v>Jl. Irian X No.202, Cikedokan, Kec. Cikarang Bar., Bekasi, Jawa Barat 17530, Indonesia</v>
          </cell>
          <cell r="AI139" t="str">
            <v>Bekasi</v>
          </cell>
          <cell r="AK139" t="str">
            <v>PT LOTTE SHOPPING INDONESIA SOLO</v>
          </cell>
          <cell r="AM139" t="str">
            <v>JL.BHAYANGKARA (EX.LAPANGAN TIPES)</v>
          </cell>
          <cell r="AN139" t="str">
            <v>Kota Surakarta</v>
          </cell>
          <cell r="AP139">
            <v>498</v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Y139">
            <v>0</v>
          </cell>
          <cell r="AZ139" t="str">
            <v>0</v>
          </cell>
          <cell r="BA139">
            <v>6910</v>
          </cell>
          <cell r="BB139">
            <v>22.21</v>
          </cell>
          <cell r="BC139" t="str">
            <v/>
          </cell>
          <cell r="BD139" t="str">
            <v/>
          </cell>
        </row>
        <row r="140">
          <cell r="D140" t="str">
            <v>4002941816</v>
          </cell>
          <cell r="E140" t="str">
            <v/>
          </cell>
          <cell r="F140" t="str">
            <v>BOOKED</v>
          </cell>
          <cell r="G140" t="str">
            <v>Unilever Mega DC</v>
          </cell>
          <cell r="H140" t="str">
            <v/>
          </cell>
          <cell r="I140" t="str">
            <v>false</v>
          </cell>
          <cell r="J140" t="str">
            <v>TRO-J</v>
          </cell>
          <cell r="K140" t="str">
            <v>Tronton Jumbo</v>
          </cell>
          <cell r="L140" t="str">
            <v/>
          </cell>
          <cell r="N140" t="str">
            <v>TDS-TRI-20210622111315723965</v>
          </cell>
          <cell r="O140" t="str">
            <v>oncall</v>
          </cell>
          <cell r="P140" t="str">
            <v>2021-06-22, 18:13:16</v>
          </cell>
          <cell r="Q140" t="str">
            <v/>
          </cell>
          <cell r="R140" t="str">
            <v/>
          </cell>
          <cell r="S140" t="str">
            <v>2021-06-22, 20:00:00</v>
          </cell>
          <cell r="T140" t="str">
            <v/>
          </cell>
          <cell r="U140" t="str">
            <v/>
          </cell>
          <cell r="V140" t="str">
            <v/>
          </cell>
          <cell r="W140" t="str">
            <v>2021-06-25, 20:00:00</v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>Unilever West Mega DC</v>
          </cell>
          <cell r="AH140" t="str">
            <v>Jl. Irian X No.202, Cikedokan, Kec. Cikarang Bar., Bekasi, Jawa Barat 17530, Indonesia</v>
          </cell>
          <cell r="AI140" t="str">
            <v>Bekasi</v>
          </cell>
          <cell r="AK140" t="str">
            <v>PT LOTTE SHOPPING INDONESIA SOLO</v>
          </cell>
          <cell r="AM140" t="str">
            <v>JL.BHAYANGKARA (EX.LAPANGAN TIPES)</v>
          </cell>
          <cell r="AN140" t="str">
            <v>Kota Surakarta</v>
          </cell>
          <cell r="AP140">
            <v>498</v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Y140">
            <v>0</v>
          </cell>
          <cell r="AZ140" t="str">
            <v>0</v>
          </cell>
          <cell r="BA140">
            <v>14370</v>
          </cell>
          <cell r="BB140">
            <v>31.72</v>
          </cell>
          <cell r="BC140" t="str">
            <v/>
          </cell>
          <cell r="BD140" t="str">
            <v/>
          </cell>
        </row>
        <row r="141">
          <cell r="D141" t="str">
            <v>4002941812</v>
          </cell>
          <cell r="E141" t="str">
            <v/>
          </cell>
          <cell r="F141" t="str">
            <v>POD</v>
          </cell>
          <cell r="G141" t="str">
            <v>Unilever Mega DC</v>
          </cell>
          <cell r="H141" t="str">
            <v>PT Mega Antaran Prima</v>
          </cell>
          <cell r="I141" t="str">
            <v>true</v>
          </cell>
          <cell r="J141" t="str">
            <v>CDE</v>
          </cell>
          <cell r="K141" t="str">
            <v>CD Engkel Box</v>
          </cell>
          <cell r="L141" t="str">
            <v/>
          </cell>
          <cell r="N141" t="str">
            <v>TDS-TRI-20210622111314959923</v>
          </cell>
          <cell r="O141" t="str">
            <v>dedicated</v>
          </cell>
          <cell r="P141" t="str">
            <v>2021-06-22, 18:13:15</v>
          </cell>
          <cell r="Q141" t="str">
            <v>2021-06-22, 22:54:35</v>
          </cell>
          <cell r="R141" t="str">
            <v>2021-06-23, 01:19:31</v>
          </cell>
          <cell r="S141" t="str">
            <v>2021-06-22, 20:00:00</v>
          </cell>
          <cell r="T141" t="str">
            <v>2021-06-23, 01:19:31</v>
          </cell>
          <cell r="U141" t="str">
            <v>2021-06-23, 01:19:40</v>
          </cell>
          <cell r="V141" t="str">
            <v>2021-06-23, 01:19:45</v>
          </cell>
          <cell r="W141" t="str">
            <v>2021-06-23, 20:00:00</v>
          </cell>
          <cell r="X141" t="str">
            <v>2021-06-23, 08:13:09</v>
          </cell>
          <cell r="Y141" t="str">
            <v>2021-06-23, 15:02:06</v>
          </cell>
          <cell r="Z141" t="str">
            <v>0:0:14</v>
          </cell>
          <cell r="AA141" t="str">
            <v>6:48:57</v>
          </cell>
          <cell r="AB141" t="str">
            <v>TALANI</v>
          </cell>
          <cell r="AC141" t="str">
            <v>087829079148</v>
          </cell>
          <cell r="AD141" t="str">
            <v>B9532KRV</v>
          </cell>
          <cell r="AE141" t="str">
            <v>CD Engkel Box</v>
          </cell>
          <cell r="AF141" t="str">
            <v>Unilever West Mega DC</v>
          </cell>
          <cell r="AH141" t="str">
            <v>Jl. Irian X No.202, Cikedokan, Kec. Cikarang Bar., Bekasi, Jawa Barat 17530, Indonesia</v>
          </cell>
          <cell r="AI141" t="str">
            <v>Bekasi</v>
          </cell>
          <cell r="AK141" t="str">
            <v>LOTTEMART HYPER GANDARIA</v>
          </cell>
          <cell r="AM141" t="str">
            <v>GANDARIA CITY MALL JL.KH M SHAFII</v>
          </cell>
          <cell r="AN141" t="str">
            <v>Kota Jakarta Selatan</v>
          </cell>
          <cell r="AP141">
            <v>47</v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Y141">
            <v>0</v>
          </cell>
          <cell r="AZ141" t="str">
            <v>0</v>
          </cell>
          <cell r="BA141">
            <v>2410</v>
          </cell>
          <cell r="BB141">
            <v>5.59</v>
          </cell>
          <cell r="BC141" t="str">
            <v/>
          </cell>
          <cell r="BD141" t="str">
            <v>2021-06-23, 15:02:25</v>
          </cell>
          <cell r="BE141" t="str">
            <v>POD 1 2021-06-23, 15:02:25</v>
          </cell>
        </row>
        <row r="142">
          <cell r="D142" t="str">
            <v>4002941797</v>
          </cell>
          <cell r="E142" t="str">
            <v/>
          </cell>
          <cell r="F142" t="str">
            <v>POD</v>
          </cell>
          <cell r="G142" t="str">
            <v>Unilever Mega DC</v>
          </cell>
          <cell r="H142" t="str">
            <v>PT Kabut Halim Mandiri</v>
          </cell>
          <cell r="I142" t="str">
            <v>true</v>
          </cell>
          <cell r="J142" t="str">
            <v>CDE</v>
          </cell>
          <cell r="K142" t="str">
            <v>CD Engkel Box</v>
          </cell>
          <cell r="L142" t="str">
            <v/>
          </cell>
          <cell r="N142" t="str">
            <v>TDS-TRI-20210622111313668943</v>
          </cell>
          <cell r="O142" t="str">
            <v>dedicated</v>
          </cell>
          <cell r="P142" t="str">
            <v>2021-06-22, 18:13:14</v>
          </cell>
          <cell r="Q142" t="str">
            <v>2021-06-22, 22:48:24</v>
          </cell>
          <cell r="R142" t="str">
            <v>2021-06-22, 22:51:14</v>
          </cell>
          <cell r="S142" t="str">
            <v>2021-06-22, 20:00:00</v>
          </cell>
          <cell r="T142" t="str">
            <v>2021-06-22, 22:51:28</v>
          </cell>
          <cell r="U142" t="str">
            <v>2021-06-22, 22:51:43</v>
          </cell>
          <cell r="V142" t="str">
            <v>2021-06-22, 22:52:00</v>
          </cell>
          <cell r="W142" t="str">
            <v>2021-06-23, 20:00:00</v>
          </cell>
          <cell r="X142" t="str">
            <v>2021-06-23, 07:32:07</v>
          </cell>
          <cell r="Y142" t="str">
            <v>2021-06-23, 11:08:17</v>
          </cell>
          <cell r="Z142" t="str">
            <v>0:0:32</v>
          </cell>
          <cell r="AA142" t="str">
            <v>3:36:10</v>
          </cell>
          <cell r="AB142" t="str">
            <v>Maarif</v>
          </cell>
          <cell r="AC142" t="str">
            <v>087722200755</v>
          </cell>
          <cell r="AD142" t="str">
            <v>F9284FG</v>
          </cell>
          <cell r="AE142" t="str">
            <v>CD Engkel Box</v>
          </cell>
          <cell r="AF142" t="str">
            <v>Unilever West Mega DC</v>
          </cell>
          <cell r="AH142" t="str">
            <v>Jl. Irian X No.202, Cikedokan, Kec. Cikarang Bar., Bekasi, Jawa Barat 17530, Indonesia</v>
          </cell>
          <cell r="AI142" t="str">
            <v>Bekasi</v>
          </cell>
          <cell r="AK142" t="str">
            <v>TOKMA PILAR</v>
          </cell>
          <cell r="AM142" t="str">
            <v>Jl. Ki Hajar Dewantara, Sukaraya, Kec. Karangbahagia, Bekasi, Jawa Barat, Indonesia</v>
          </cell>
          <cell r="AN142" t="str">
            <v>Cikarang</v>
          </cell>
          <cell r="AP142">
            <v>15</v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Y142">
            <v>0</v>
          </cell>
          <cell r="AZ142" t="str">
            <v>0</v>
          </cell>
          <cell r="BA142">
            <v>1420</v>
          </cell>
          <cell r="BB142">
            <v>3.41</v>
          </cell>
          <cell r="BC142" t="str">
            <v/>
          </cell>
          <cell r="BD142" t="str">
            <v>2021-06-23, 11:08:36</v>
          </cell>
          <cell r="BE142" t="str">
            <v>POD 1 2021-06-23, 11:08:36</v>
          </cell>
        </row>
        <row r="143">
          <cell r="D143" t="str">
            <v>4002941798</v>
          </cell>
          <cell r="E143" t="str">
            <v/>
          </cell>
          <cell r="F143" t="str">
            <v>POD</v>
          </cell>
          <cell r="G143" t="str">
            <v>Unilever Mega DC</v>
          </cell>
          <cell r="H143" t="str">
            <v>PT Mega Antaran Prima</v>
          </cell>
          <cell r="I143" t="str">
            <v>true</v>
          </cell>
          <cell r="J143" t="str">
            <v>CDE</v>
          </cell>
          <cell r="K143" t="str">
            <v>CD Engkel Box</v>
          </cell>
          <cell r="L143" t="str">
            <v/>
          </cell>
          <cell r="N143" t="str">
            <v>TDS-TRI-20210622111314310560</v>
          </cell>
          <cell r="O143" t="str">
            <v>dedicated</v>
          </cell>
          <cell r="P143" t="str">
            <v>2021-06-22, 18:13:14</v>
          </cell>
          <cell r="Q143" t="str">
            <v>2021-06-22, 22:53:39</v>
          </cell>
          <cell r="R143" t="str">
            <v>2021-06-22, 23:35:27</v>
          </cell>
          <cell r="S143" t="str">
            <v>2021-06-22, 20:00:00</v>
          </cell>
          <cell r="T143" t="str">
            <v>2021-06-22, 23:35:37</v>
          </cell>
          <cell r="U143" t="str">
            <v>2021-06-22, 23:35:40</v>
          </cell>
          <cell r="V143" t="str">
            <v>2021-06-22, 23:35:47</v>
          </cell>
          <cell r="W143" t="str">
            <v>2021-06-23, 20:00:00</v>
          </cell>
          <cell r="X143" t="str">
            <v>2021-06-23, 08:22:40</v>
          </cell>
          <cell r="Y143" t="str">
            <v>2021-06-23, 09:09:37</v>
          </cell>
          <cell r="Z143" t="str">
            <v>0:0:10</v>
          </cell>
          <cell r="AA143" t="str">
            <v>0:46:57</v>
          </cell>
          <cell r="AB143" t="str">
            <v>KARDIMAN</v>
          </cell>
          <cell r="AC143" t="str">
            <v>089654622368</v>
          </cell>
          <cell r="AD143" t="str">
            <v>B9113KRO</v>
          </cell>
          <cell r="AE143" t="str">
            <v>CD Engkel Box</v>
          </cell>
          <cell r="AF143" t="str">
            <v>Unilever West Mega DC</v>
          </cell>
          <cell r="AH143" t="str">
            <v>Jl. Irian X No.202, Cikedokan, Kec. Cikarang Bar., Bekasi, Jawa Barat 17530, Indonesia</v>
          </cell>
          <cell r="AI143" t="str">
            <v>Bekasi</v>
          </cell>
          <cell r="AK143" t="str">
            <v>PT SARANA ABADI MAKMUR BERSAMA JAKA</v>
          </cell>
          <cell r="AM143" t="str">
            <v>Graha Daya Guna Building Jalan Pulobuaran V No.1, Kawasan Industri Pulo Gadung RT.1, RT.1/RW.7, Jatinegara, Kec. Cakung, Kota Jakarta Timur, Daerah Khusus Ibukota Jakarta 13930, Indonesia</v>
          </cell>
          <cell r="AN143" t="str">
            <v>Kota Jakarta Timur</v>
          </cell>
          <cell r="AP143">
            <v>32</v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Y143">
            <v>0</v>
          </cell>
          <cell r="AZ143" t="str">
            <v>0</v>
          </cell>
          <cell r="BA143">
            <v>2250</v>
          </cell>
          <cell r="BB143">
            <v>4.7300000000000004</v>
          </cell>
          <cell r="BC143" t="str">
            <v/>
          </cell>
          <cell r="BD143" t="str">
            <v>2021-06-23, 09:50:42</v>
          </cell>
          <cell r="BE143" t="str">
            <v>POD 1 2021-06-23, 09:50:42</v>
          </cell>
        </row>
        <row r="144">
          <cell r="D144" t="str">
            <v>4002941790</v>
          </cell>
          <cell r="E144" t="str">
            <v/>
          </cell>
          <cell r="F144" t="str">
            <v>POD</v>
          </cell>
          <cell r="G144" t="str">
            <v>Unilever Mega DC</v>
          </cell>
          <cell r="H144" t="str">
            <v>Gading Global Logistic</v>
          </cell>
          <cell r="I144" t="str">
            <v>true</v>
          </cell>
          <cell r="J144" t="str">
            <v>CDE</v>
          </cell>
          <cell r="K144" t="str">
            <v>CD Engkel Box</v>
          </cell>
          <cell r="L144" t="str">
            <v/>
          </cell>
          <cell r="N144" t="str">
            <v>TDS-TRI-20210622111312923497</v>
          </cell>
          <cell r="O144" t="str">
            <v>dedicated</v>
          </cell>
          <cell r="P144" t="str">
            <v>2021-06-22, 18:13:13</v>
          </cell>
          <cell r="Q144" t="str">
            <v>2021-06-22, 22:09:53</v>
          </cell>
          <cell r="R144" t="str">
            <v>2021-06-22, 22:16:17</v>
          </cell>
          <cell r="S144" t="str">
            <v>2021-06-22, 20:00:00</v>
          </cell>
          <cell r="T144" t="str">
            <v>2021-06-23, 05:31:44</v>
          </cell>
          <cell r="U144" t="str">
            <v>2021-06-23, 05:33:43</v>
          </cell>
          <cell r="V144" t="str">
            <v>2021-06-23, 05:33:57</v>
          </cell>
          <cell r="W144" t="str">
            <v>2021-06-23, 20:00:00</v>
          </cell>
          <cell r="X144" t="str">
            <v>2021-06-23, 06:51:34</v>
          </cell>
          <cell r="Y144" t="str">
            <v>2021-06-23, 08:52:03</v>
          </cell>
          <cell r="Z144" t="str">
            <v>0:2:13</v>
          </cell>
          <cell r="AA144" t="str">
            <v>2:0:29</v>
          </cell>
          <cell r="AB144" t="str">
            <v>AGUS SUPRIYATNA</v>
          </cell>
          <cell r="AC144" t="str">
            <v>085591179375</v>
          </cell>
          <cell r="AD144" t="str">
            <v>B9892FCB</v>
          </cell>
          <cell r="AE144" t="str">
            <v>CD Engkel Box</v>
          </cell>
          <cell r="AF144" t="str">
            <v>Unilever West Mega DC</v>
          </cell>
          <cell r="AH144" t="str">
            <v>Jl. Irian X No.202, Cikedokan, Kec. Cikarang Bar., Bekasi, Jawa Barat 17530, Indonesia</v>
          </cell>
          <cell r="AI144" t="str">
            <v>Bekasi</v>
          </cell>
          <cell r="AK144" t="str">
            <v>TIP TOP TAMBUN</v>
          </cell>
          <cell r="AM144" t="str">
            <v>JL. MUSTIKA JAYA LAMBANGSARI RT.05</v>
          </cell>
          <cell r="AN144" t="str">
            <v>Kota Bekasi</v>
          </cell>
          <cell r="AP144">
            <v>15</v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Y144">
            <v>0</v>
          </cell>
          <cell r="AZ144" t="str">
            <v>0</v>
          </cell>
          <cell r="BA144">
            <v>2230</v>
          </cell>
          <cell r="BB144">
            <v>5.67</v>
          </cell>
          <cell r="BC144" t="str">
            <v/>
          </cell>
          <cell r="BD144" t="str">
            <v>2021-06-23, 10:46:34</v>
          </cell>
          <cell r="BE144" t="str">
            <v>POD 1 2021-06-23, 10:46:34</v>
          </cell>
        </row>
        <row r="145">
          <cell r="D145" t="str">
            <v>4002941777</v>
          </cell>
          <cell r="E145" t="str">
            <v/>
          </cell>
          <cell r="F145" t="str">
            <v>POD</v>
          </cell>
          <cell r="G145" t="str">
            <v>Unilever Mega DC</v>
          </cell>
          <cell r="H145" t="str">
            <v>PT Kabut Halim Mandiri</v>
          </cell>
          <cell r="I145" t="str">
            <v>true</v>
          </cell>
          <cell r="J145" t="str">
            <v>CDE</v>
          </cell>
          <cell r="K145" t="str">
            <v>CD Engkel Box</v>
          </cell>
          <cell r="L145" t="str">
            <v/>
          </cell>
          <cell r="N145" t="str">
            <v>TDS-TRI-20210622111310891813</v>
          </cell>
          <cell r="O145" t="str">
            <v>dedicated</v>
          </cell>
          <cell r="P145" t="str">
            <v>2021-06-22, 18:13:11</v>
          </cell>
          <cell r="Q145" t="str">
            <v>2021-06-22, 22:44:00</v>
          </cell>
          <cell r="R145" t="str">
            <v>2021-06-22, 22:44:02</v>
          </cell>
          <cell r="S145" t="str">
            <v>2021-06-22, 20:00:00</v>
          </cell>
          <cell r="T145" t="str">
            <v>2021-06-22, 22:45:35</v>
          </cell>
          <cell r="U145" t="str">
            <v>2021-06-22, 22:44:17</v>
          </cell>
          <cell r="V145" t="str">
            <v>2021-06-22, 22:45:55</v>
          </cell>
          <cell r="W145" t="str">
            <v>2021-06-24, 20:00:00</v>
          </cell>
          <cell r="X145" t="str">
            <v>2021-06-24, 07:37:45</v>
          </cell>
          <cell r="Y145" t="str">
            <v>2021-06-24, 07:37:57</v>
          </cell>
          <cell r="Z145" t="str">
            <v>0:0:20</v>
          </cell>
          <cell r="AA145" t="str">
            <v>0:0:12</v>
          </cell>
          <cell r="AB145" t="str">
            <v>Anan</v>
          </cell>
          <cell r="AC145" t="str">
            <v>081585289622</v>
          </cell>
          <cell r="AD145" t="str">
            <v>B9029EXR</v>
          </cell>
          <cell r="AE145" t="str">
            <v>CD Engkel Box</v>
          </cell>
          <cell r="AF145" t="str">
            <v>Unilever West Mega DC</v>
          </cell>
          <cell r="AH145" t="str">
            <v>Jl. Irian X No.202, Cikedokan, Kec. Cikarang Bar., Bekasi, Jawa Barat 17530, Indonesia</v>
          </cell>
          <cell r="AI145" t="str">
            <v>Bekasi</v>
          </cell>
          <cell r="AK145" t="str">
            <v>TOKMA TOSERBA SUBANG</v>
          </cell>
          <cell r="AM145" t="str">
            <v>JL.RAYA CAGAK RT 15 RW02</v>
          </cell>
          <cell r="AN145" t="str">
            <v>Kabupaten Subang</v>
          </cell>
          <cell r="AP145">
            <v>111</v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Y145">
            <v>0</v>
          </cell>
          <cell r="AZ145" t="str">
            <v>0</v>
          </cell>
          <cell r="BA145">
            <v>2450</v>
          </cell>
          <cell r="BB145">
            <v>5.73</v>
          </cell>
          <cell r="BC145" t="str">
            <v/>
          </cell>
          <cell r="BD145" t="str">
            <v>2021-06-24, 13:01:56</v>
          </cell>
          <cell r="BE145" t="str">
            <v>POD 1 2021-06-24, 13:01:56</v>
          </cell>
        </row>
        <row r="146">
          <cell r="D146" t="str">
            <v>4002941774</v>
          </cell>
          <cell r="E146" t="str">
            <v/>
          </cell>
          <cell r="F146" t="str">
            <v>POD</v>
          </cell>
          <cell r="G146" t="str">
            <v>Unilever Mega DC</v>
          </cell>
          <cell r="H146" t="str">
            <v>PT Kabut Halim Mandiri</v>
          </cell>
          <cell r="I146" t="str">
            <v>true</v>
          </cell>
          <cell r="J146" t="str">
            <v>CDE</v>
          </cell>
          <cell r="K146" t="str">
            <v>CD Engkel Box</v>
          </cell>
          <cell r="L146" t="str">
            <v/>
          </cell>
          <cell r="N146" t="str">
            <v>TDS-TRI-20210622111310187447</v>
          </cell>
          <cell r="O146" t="str">
            <v>dedicated</v>
          </cell>
          <cell r="P146" t="str">
            <v>2021-06-22, 18:13:10</v>
          </cell>
          <cell r="Q146" t="str">
            <v>2021-06-22, 22:43:03</v>
          </cell>
          <cell r="R146" t="str">
            <v>2021-06-23, 04:51:13</v>
          </cell>
          <cell r="S146" t="str">
            <v>2021-06-22, 20:00:00</v>
          </cell>
          <cell r="T146" t="str">
            <v>2021-06-23, 05:04:41</v>
          </cell>
          <cell r="U146" t="str">
            <v>2021-06-23, 05:04:47</v>
          </cell>
          <cell r="V146" t="str">
            <v>2021-06-23, 05:04:54</v>
          </cell>
          <cell r="W146" t="str">
            <v>2021-06-24, 20:00:00</v>
          </cell>
          <cell r="X146" t="str">
            <v>2021-06-23, 12:50:01</v>
          </cell>
          <cell r="Y146" t="str">
            <v>2021-06-23, 12:50:08</v>
          </cell>
          <cell r="Z146" t="str">
            <v>0:0:13</v>
          </cell>
          <cell r="AA146" t="str">
            <v>0:0:7</v>
          </cell>
          <cell r="AB146" t="str">
            <v>Dedi swardi</v>
          </cell>
          <cell r="AC146" t="str">
            <v>085218782844</v>
          </cell>
          <cell r="AD146" t="str">
            <v>B9025EXR</v>
          </cell>
          <cell r="AE146" t="str">
            <v>CD Engkel Box</v>
          </cell>
          <cell r="AF146" t="str">
            <v>Unilever West Mega DC</v>
          </cell>
          <cell r="AH146" t="str">
            <v>Jl. Irian X No.202, Cikedokan, Kec. Cikarang Bar., Bekasi, Jawa Barat 17530, Indonesia</v>
          </cell>
          <cell r="AI146" t="str">
            <v>Bekasi</v>
          </cell>
          <cell r="AK146" t="str">
            <v>YOGYA DC MOH TOHA</v>
          </cell>
          <cell r="AM146" t="str">
            <v>JALAN DAYEUH KOLOT NO 34</v>
          </cell>
          <cell r="AN146" t="str">
            <v>Bandung</v>
          </cell>
          <cell r="AP146">
            <v>120</v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Y146">
            <v>0</v>
          </cell>
          <cell r="AZ146" t="str">
            <v>0</v>
          </cell>
          <cell r="BA146">
            <v>1960</v>
          </cell>
          <cell r="BB146">
            <v>3.73</v>
          </cell>
          <cell r="BC146" t="str">
            <v/>
          </cell>
          <cell r="BD146" t="str">
            <v>2021-06-23, 13:05:39</v>
          </cell>
          <cell r="BE146" t="str">
            <v>POD 1 2021-06-23, 13:05:39</v>
          </cell>
        </row>
        <row r="147">
          <cell r="D147" t="str">
            <v>4002941771</v>
          </cell>
          <cell r="E147" t="str">
            <v/>
          </cell>
          <cell r="F147" t="str">
            <v>POD</v>
          </cell>
          <cell r="G147" t="str">
            <v>Unilever Mega DC</v>
          </cell>
          <cell r="H147" t="str">
            <v>PT Kabut Halim Mandiri</v>
          </cell>
          <cell r="I147" t="str">
            <v>true</v>
          </cell>
          <cell r="J147" t="str">
            <v>CDE</v>
          </cell>
          <cell r="K147" t="str">
            <v>CD Engkel Box</v>
          </cell>
          <cell r="L147" t="str">
            <v/>
          </cell>
          <cell r="N147" t="str">
            <v>TDS-TRI-20210622111309247812</v>
          </cell>
          <cell r="O147" t="str">
            <v>dedicated</v>
          </cell>
          <cell r="P147" t="str">
            <v>2021-06-22, 18:13:09</v>
          </cell>
          <cell r="Q147" t="str">
            <v>2021-06-22, 22:41:42</v>
          </cell>
          <cell r="R147" t="str">
            <v>2021-06-23, 08:16:46</v>
          </cell>
          <cell r="S147" t="str">
            <v>2021-06-22, 20:00:00</v>
          </cell>
          <cell r="T147" t="str">
            <v>2021-06-23, 08:16:52</v>
          </cell>
          <cell r="U147" t="str">
            <v>2021-06-23, 18:38:11</v>
          </cell>
          <cell r="V147" t="str">
            <v>2021-06-23, 18:39:11</v>
          </cell>
          <cell r="W147" t="str">
            <v>2021-06-24, 20:00:00</v>
          </cell>
          <cell r="X147" t="str">
            <v>2021-06-24, 08:42:58</v>
          </cell>
          <cell r="Y147" t="str">
            <v>2021-06-24, 10:31:19</v>
          </cell>
          <cell r="Z147" t="str">
            <v>10:22:19</v>
          </cell>
          <cell r="AA147" t="str">
            <v>1:48:21</v>
          </cell>
          <cell r="AB147" t="str">
            <v>YUSHENDRI</v>
          </cell>
          <cell r="AC147" t="str">
            <v>081296477343</v>
          </cell>
          <cell r="AD147" t="str">
            <v>B9643BXS</v>
          </cell>
          <cell r="AE147" t="str">
            <v>CD Engkel Box</v>
          </cell>
          <cell r="AF147" t="str">
            <v>Unilever West Mega DC</v>
          </cell>
          <cell r="AH147" t="str">
            <v>Jl. Irian X No.202, Cikedokan, Kec. Cikarang Bar., Bekasi, Jawa Barat 17530, Indonesia</v>
          </cell>
          <cell r="AI147" t="str">
            <v>Bekasi</v>
          </cell>
          <cell r="AK147" t="str">
            <v>TRANSMART CIMAHI</v>
          </cell>
          <cell r="AM147" t="str">
            <v>JL. RAYA BARAT NO. 729</v>
          </cell>
          <cell r="AN147" t="str">
            <v>Kota Cimahi</v>
          </cell>
          <cell r="AP147">
            <v>106</v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Y147">
            <v>0</v>
          </cell>
          <cell r="AZ147" t="str">
            <v>0</v>
          </cell>
          <cell r="BA147">
            <v>1400</v>
          </cell>
          <cell r="BB147">
            <v>5.35</v>
          </cell>
          <cell r="BC147" t="str">
            <v/>
          </cell>
          <cell r="BD147" t="str">
            <v>2021-06-24, 10:59:55</v>
          </cell>
          <cell r="BE147" t="str">
            <v>POD 1 2021-06-24, 10:59:55</v>
          </cell>
        </row>
        <row r="148">
          <cell r="D148" t="str">
            <v>4002941762</v>
          </cell>
          <cell r="E148" t="str">
            <v/>
          </cell>
          <cell r="F148" t="str">
            <v>LOADED</v>
          </cell>
          <cell r="G148" t="str">
            <v>Unilever Mega DC</v>
          </cell>
          <cell r="H148" t="str">
            <v>Medikar Sarana Utama</v>
          </cell>
          <cell r="I148" t="str">
            <v>true</v>
          </cell>
          <cell r="J148" t="str">
            <v>CDE</v>
          </cell>
          <cell r="K148" t="str">
            <v>CD Engkel Box</v>
          </cell>
          <cell r="L148" t="str">
            <v/>
          </cell>
          <cell r="N148" t="str">
            <v>TDS-TRI-20210622111308500164</v>
          </cell>
          <cell r="O148" t="str">
            <v>dedicated</v>
          </cell>
          <cell r="P148" t="str">
            <v>2021-06-22, 18:13:08</v>
          </cell>
          <cell r="Q148" t="str">
            <v>2021-06-22, 23:29:54</v>
          </cell>
          <cell r="R148" t="str">
            <v>2021-06-24, 06:33:25</v>
          </cell>
          <cell r="S148" t="str">
            <v>2021-06-22, 20:00:00</v>
          </cell>
          <cell r="T148" t="str">
            <v>2021-06-24, 06:40:00</v>
          </cell>
          <cell r="U148" t="str">
            <v/>
          </cell>
          <cell r="V148" t="str">
            <v>2021-06-24, 06:40:05</v>
          </cell>
          <cell r="W148" t="str">
            <v>2021-06-24, 20:00:00</v>
          </cell>
          <cell r="X148" t="str">
            <v/>
          </cell>
          <cell r="Y148" t="str">
            <v/>
          </cell>
          <cell r="Z148" t="str">
            <v>0:0:5</v>
          </cell>
          <cell r="AA148" t="str">
            <v/>
          </cell>
          <cell r="AB148" t="str">
            <v>Rohmani</v>
          </cell>
          <cell r="AC148" t="str">
            <v>087792099004</v>
          </cell>
          <cell r="AD148" t="str">
            <v>B9326UCG</v>
          </cell>
          <cell r="AE148" t="str">
            <v>CDE 4 Ton</v>
          </cell>
          <cell r="AF148" t="str">
            <v>Unilever West Mega DC</v>
          </cell>
          <cell r="AH148" t="str">
            <v>Jl. Irian X No.202, Cikedokan, Kec. Cikarang Bar., Bekasi, Jawa Barat 17530, Indonesia</v>
          </cell>
          <cell r="AI148" t="str">
            <v>Bekasi</v>
          </cell>
          <cell r="AK148" t="str">
            <v>BORMA ANTAPANI</v>
          </cell>
          <cell r="AM148" t="str">
            <v>JL. TERUSAN JAKARTA NO. 53</v>
          </cell>
          <cell r="AN148" t="str">
            <v>Kota Bandung</v>
          </cell>
          <cell r="AP148">
            <v>121</v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Y148">
            <v>0</v>
          </cell>
          <cell r="AZ148" t="str">
            <v>0</v>
          </cell>
          <cell r="BA148">
            <v>1960</v>
          </cell>
          <cell r="BB148">
            <v>4.6900000000000004</v>
          </cell>
          <cell r="BC148" t="str">
            <v/>
          </cell>
          <cell r="BD148" t="str">
            <v/>
          </cell>
        </row>
        <row r="149">
          <cell r="D149" t="str">
            <v>4002941679</v>
          </cell>
          <cell r="E149" t="str">
            <v/>
          </cell>
          <cell r="F149" t="str">
            <v>BOOKED</v>
          </cell>
          <cell r="G149" t="str">
            <v>Unilever Mega DC</v>
          </cell>
          <cell r="H149" t="str">
            <v/>
          </cell>
          <cell r="I149" t="str">
            <v>false</v>
          </cell>
          <cell r="J149" t="str">
            <v>TRO-J</v>
          </cell>
          <cell r="K149" t="str">
            <v>Tronton Jumbo</v>
          </cell>
          <cell r="L149" t="str">
            <v/>
          </cell>
          <cell r="N149" t="str">
            <v>TDS-TRI-20210622111307387666</v>
          </cell>
          <cell r="O149" t="str">
            <v>oncall</v>
          </cell>
          <cell r="P149" t="str">
            <v>2021-06-22, 18:13:07</v>
          </cell>
          <cell r="Q149" t="str">
            <v/>
          </cell>
          <cell r="R149" t="str">
            <v/>
          </cell>
          <cell r="S149" t="str">
            <v>2021-06-22, 20:00:00</v>
          </cell>
          <cell r="T149" t="str">
            <v/>
          </cell>
          <cell r="U149" t="str">
            <v/>
          </cell>
          <cell r="V149" t="str">
            <v/>
          </cell>
          <cell r="W149" t="str">
            <v>2021-06-30, 20:00:00</v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>Unilever West Mega DC</v>
          </cell>
          <cell r="AH149" t="str">
            <v>Jl. Irian X No.202, Cikedokan, Kec. Cikarang Bar., Bekasi, Jawa Barat 17530, Indonesia</v>
          </cell>
          <cell r="AI149" t="str">
            <v>Bekasi</v>
          </cell>
          <cell r="AK149" t="str">
            <v>PT LOTTE SHOPPING INDONESIA DENPASA</v>
          </cell>
          <cell r="AM149" t="str">
            <v>JL.BY PASS NGURAH RAI NO.222</v>
          </cell>
          <cell r="AN149" t="str">
            <v>Kabupaten Badung</v>
          </cell>
          <cell r="AP149">
            <v>1160</v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Y149">
            <v>0</v>
          </cell>
          <cell r="AZ149" t="str">
            <v>0</v>
          </cell>
          <cell r="BA149">
            <v>17040</v>
          </cell>
          <cell r="BB149">
            <v>36.04</v>
          </cell>
          <cell r="BC149" t="str">
            <v/>
          </cell>
          <cell r="BD149" t="str">
            <v/>
          </cell>
        </row>
        <row r="150">
          <cell r="D150" t="str">
            <v>4002941673</v>
          </cell>
          <cell r="E150" t="str">
            <v/>
          </cell>
          <cell r="F150" t="str">
            <v>CONFIRMED</v>
          </cell>
          <cell r="G150" t="str">
            <v>Unilever Mega DC</v>
          </cell>
          <cell r="H150" t="str">
            <v>PT Kabut Halim Mandiri</v>
          </cell>
          <cell r="I150" t="str">
            <v>true</v>
          </cell>
          <cell r="J150" t="str">
            <v>CDE</v>
          </cell>
          <cell r="K150" t="str">
            <v>CD Engkel Box</v>
          </cell>
          <cell r="L150" t="str">
            <v/>
          </cell>
          <cell r="N150" t="str">
            <v>TDS-TRI-20210622111305913972</v>
          </cell>
          <cell r="O150" t="str">
            <v>dedicated</v>
          </cell>
          <cell r="P150" t="str">
            <v>2021-06-22, 18:13:06</v>
          </cell>
          <cell r="Q150" t="str">
            <v>2021-06-22, 22:39:24</v>
          </cell>
          <cell r="R150" t="str">
            <v/>
          </cell>
          <cell r="S150" t="str">
            <v>2021-06-22, 20:00:00</v>
          </cell>
          <cell r="T150" t="str">
            <v/>
          </cell>
          <cell r="U150" t="str">
            <v/>
          </cell>
          <cell r="V150" t="str">
            <v/>
          </cell>
          <cell r="W150" t="str">
            <v>2021-06-23, 20:00:00</v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>makhdum</v>
          </cell>
          <cell r="AC150" t="str">
            <v>082114587713</v>
          </cell>
          <cell r="AD150" t="str">
            <v>B9691ECB</v>
          </cell>
          <cell r="AE150" t="str">
            <v>CDE Dedicated</v>
          </cell>
          <cell r="AF150" t="str">
            <v>Unilever West Mega DC</v>
          </cell>
          <cell r="AH150" t="str">
            <v>Jl. Irian X No.202, Cikedokan, Kec. Cikarang Bar., Bekasi, Jawa Barat 17530, Indonesia</v>
          </cell>
          <cell r="AI150" t="str">
            <v>Bekasi</v>
          </cell>
          <cell r="AK150" t="str">
            <v>PT LOTTE SHOPPING INDONESIA TANGERA</v>
          </cell>
          <cell r="AM150" t="str">
            <v>PERUMAHAN ALAM SUTERA</v>
          </cell>
          <cell r="AN150" t="str">
            <v>Kota Tangerang Selatan</v>
          </cell>
          <cell r="AP150">
            <v>64</v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Y150">
            <v>0</v>
          </cell>
          <cell r="AZ150" t="str">
            <v>0</v>
          </cell>
          <cell r="BA150">
            <v>1310</v>
          </cell>
          <cell r="BB150">
            <v>4</v>
          </cell>
          <cell r="BC150" t="str">
            <v/>
          </cell>
          <cell r="BD150" t="str">
            <v/>
          </cell>
        </row>
        <row r="151">
          <cell r="D151" t="str">
            <v>4002941678</v>
          </cell>
          <cell r="E151" t="str">
            <v/>
          </cell>
          <cell r="F151" t="str">
            <v>BOOKED</v>
          </cell>
          <cell r="G151" t="str">
            <v>Unilever Mega DC</v>
          </cell>
          <cell r="H151" t="str">
            <v/>
          </cell>
          <cell r="I151" t="str">
            <v>false</v>
          </cell>
          <cell r="J151" t="str">
            <v>TRO-J</v>
          </cell>
          <cell r="K151" t="str">
            <v>Tronton Jumbo</v>
          </cell>
          <cell r="L151" t="str">
            <v/>
          </cell>
          <cell r="N151" t="str">
            <v>TDS-TRI-20210622111306494022</v>
          </cell>
          <cell r="O151" t="str">
            <v>oncall</v>
          </cell>
          <cell r="P151" t="str">
            <v>2021-06-22, 18:13:06</v>
          </cell>
          <cell r="Q151" t="str">
            <v/>
          </cell>
          <cell r="R151" t="str">
            <v/>
          </cell>
          <cell r="S151" t="str">
            <v>2021-06-22, 20:00:00</v>
          </cell>
          <cell r="T151" t="str">
            <v/>
          </cell>
          <cell r="U151" t="str">
            <v/>
          </cell>
          <cell r="V151" t="str">
            <v/>
          </cell>
          <cell r="W151" t="str">
            <v>2021-06-28, 20:00:00</v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>Unilever West Mega DC</v>
          </cell>
          <cell r="AH151" t="str">
            <v>Jl. Irian X No.202, Cikedokan, Kec. Cikarang Bar., Bekasi, Jawa Barat 17530, Indonesia</v>
          </cell>
          <cell r="AI151" t="str">
            <v>Bekasi</v>
          </cell>
          <cell r="AK151" t="str">
            <v>LOTTE SHOPPING TEGAL</v>
          </cell>
          <cell r="AM151" t="str">
            <v>Jl. Raya Singkil No.18, Kb. Baru, Adiwerna, Kec. Adiwerna, Tegal, Jawa Tengah 52194, Indonesia</v>
          </cell>
          <cell r="AN151" t="str">
            <v>Tegal</v>
          </cell>
          <cell r="AP151">
            <v>260</v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Y151">
            <v>0</v>
          </cell>
          <cell r="AZ151" t="str">
            <v>0</v>
          </cell>
          <cell r="BA151">
            <v>17420</v>
          </cell>
          <cell r="BB151">
            <v>37</v>
          </cell>
          <cell r="BC151" t="str">
            <v/>
          </cell>
          <cell r="BD151" t="str">
            <v/>
          </cell>
        </row>
        <row r="152">
          <cell r="D152" t="str">
            <v>4002941298</v>
          </cell>
          <cell r="E152" t="str">
            <v/>
          </cell>
          <cell r="F152" t="str">
            <v>CONFIRMED</v>
          </cell>
          <cell r="G152" t="str">
            <v>Unilever Mega DC</v>
          </cell>
          <cell r="H152" t="str">
            <v>CV Palapa Jaya</v>
          </cell>
          <cell r="I152" t="str">
            <v>false</v>
          </cell>
          <cell r="J152" t="str">
            <v>TRO-J</v>
          </cell>
          <cell r="K152" t="str">
            <v>Tronton Jumbo</v>
          </cell>
          <cell r="L152">
            <v>12262300</v>
          </cell>
          <cell r="M152">
            <v>11500000</v>
          </cell>
          <cell r="N152" t="str">
            <v>TDS-TRI-20210622111304411931</v>
          </cell>
          <cell r="O152" t="str">
            <v>oncall</v>
          </cell>
          <cell r="P152" t="str">
            <v>2021-06-22, 18:13:04</v>
          </cell>
          <cell r="Q152" t="str">
            <v>2021-06-22, 18:45:53</v>
          </cell>
          <cell r="R152" t="str">
            <v/>
          </cell>
          <cell r="S152" t="str">
            <v>2021-06-22, 20:00:00</v>
          </cell>
          <cell r="T152" t="str">
            <v/>
          </cell>
          <cell r="U152" t="str">
            <v/>
          </cell>
          <cell r="V152" t="str">
            <v/>
          </cell>
          <cell r="W152" t="str">
            <v>2021-06-27, 20:00:00</v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>Jawaden Sinaga</v>
          </cell>
          <cell r="AC152" t="str">
            <v>081284863348</v>
          </cell>
          <cell r="AD152" t="str">
            <v>BK 9778 TL</v>
          </cell>
          <cell r="AE152" t="str">
            <v>Wingbox Tronton</v>
          </cell>
          <cell r="AF152" t="str">
            <v>Unilever West Mega DC</v>
          </cell>
          <cell r="AH152" t="str">
            <v>Jl. Irian X No.202, Cikedokan, Kec. Cikarang Bar., Bekasi, Jawa Barat 17530, Indonesia</v>
          </cell>
          <cell r="AI152" t="str">
            <v>Bekasi</v>
          </cell>
          <cell r="AK152" t="str">
            <v>PT SUMBER ALFARIA TRIJAYA PALEMBAN</v>
          </cell>
          <cell r="AM152" t="str">
            <v>Jl. TEMBUS ALANG-ALANG LEBAR RT12 R</v>
          </cell>
          <cell r="AN152" t="str">
            <v>Kota Palembang</v>
          </cell>
          <cell r="AP152">
            <v>573</v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Y152">
            <v>0</v>
          </cell>
          <cell r="AZ152" t="str">
            <v>0</v>
          </cell>
          <cell r="BA152">
            <v>18430</v>
          </cell>
          <cell r="BB152">
            <v>37</v>
          </cell>
          <cell r="BC152" t="str">
            <v/>
          </cell>
          <cell r="BD152" t="str">
            <v/>
          </cell>
        </row>
        <row r="153">
          <cell r="D153" t="str">
            <v>4002941634</v>
          </cell>
          <cell r="E153" t="str">
            <v/>
          </cell>
          <cell r="F153" t="str">
            <v>POD</v>
          </cell>
          <cell r="G153" t="str">
            <v>Unilever Mega DC</v>
          </cell>
          <cell r="H153" t="str">
            <v>PT Mega Antaran Prima</v>
          </cell>
          <cell r="I153" t="str">
            <v>true</v>
          </cell>
          <cell r="J153" t="str">
            <v>CDE</v>
          </cell>
          <cell r="K153" t="str">
            <v>CD Engkel Box</v>
          </cell>
          <cell r="L153" t="str">
            <v/>
          </cell>
          <cell r="N153" t="str">
            <v>TDS-TRI-20210622065202974266</v>
          </cell>
          <cell r="O153" t="str">
            <v>dedicated</v>
          </cell>
          <cell r="P153" t="str">
            <v>2021-06-22, 13:52:03</v>
          </cell>
          <cell r="Q153" t="str">
            <v>2021-06-22, 15:39:48</v>
          </cell>
          <cell r="R153" t="str">
            <v>2021-06-22, 18:05:17</v>
          </cell>
          <cell r="S153" t="str">
            <v>2021-06-22, 16:00:00</v>
          </cell>
          <cell r="T153" t="str">
            <v>2021-06-23, 05:05:49</v>
          </cell>
          <cell r="U153" t="str">
            <v>2021-06-23, 05:05:54</v>
          </cell>
          <cell r="V153" t="str">
            <v>2021-06-23, 05:06:01</v>
          </cell>
          <cell r="W153" t="str">
            <v>2021-06-23, 16:00:00</v>
          </cell>
          <cell r="X153" t="str">
            <v>2021-06-23, 07:11:02</v>
          </cell>
          <cell r="Y153" t="str">
            <v>2021-06-23, 12:09:49</v>
          </cell>
          <cell r="Z153" t="str">
            <v>0:0:12</v>
          </cell>
          <cell r="AA153" t="str">
            <v>4:58:47</v>
          </cell>
          <cell r="AB153" t="str">
            <v>VIJAY</v>
          </cell>
          <cell r="AC153" t="str">
            <v>082123748103</v>
          </cell>
          <cell r="AD153" t="str">
            <v>B9062KXU</v>
          </cell>
          <cell r="AE153" t="str">
            <v>CD Engkel Box</v>
          </cell>
          <cell r="AF153" t="str">
            <v>Unilever West Mega DC</v>
          </cell>
          <cell r="AH153" t="str">
            <v>Jl. Irian X No.202, Cikedokan, Kec. Cikarang Bar., Bekasi, Jawa Barat 17530, Indonesia</v>
          </cell>
          <cell r="AI153" t="str">
            <v>Bekasi</v>
          </cell>
          <cell r="AK153" t="str">
            <v>INDOMARCO PRISMATAMA DC ANCOL</v>
          </cell>
          <cell r="AM153" t="str">
            <v>JL.ANCOL I NO.9-10 ANCOL BARAT</v>
          </cell>
          <cell r="AN153" t="str">
            <v>Kota Jakarta Utara</v>
          </cell>
          <cell r="AP153">
            <v>55</v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Y153">
            <v>0</v>
          </cell>
          <cell r="AZ153" t="str">
            <v>0</v>
          </cell>
          <cell r="BA153">
            <v>1730</v>
          </cell>
          <cell r="BB153">
            <v>4.38</v>
          </cell>
          <cell r="BC153" t="str">
            <v/>
          </cell>
          <cell r="BD153" t="str">
            <v>2021-06-23, 12:10:08</v>
          </cell>
          <cell r="BE153" t="str">
            <v>POD 1 2021-06-23, 12:10:08</v>
          </cell>
        </row>
        <row r="154">
          <cell r="D154" t="str">
            <v>4002941556</v>
          </cell>
          <cell r="E154" t="str">
            <v/>
          </cell>
          <cell r="F154" t="str">
            <v>POD</v>
          </cell>
          <cell r="G154" t="str">
            <v>Unilever Mega DC</v>
          </cell>
          <cell r="H154" t="str">
            <v>PT Kabut Halim Mandiri</v>
          </cell>
          <cell r="I154" t="str">
            <v>true</v>
          </cell>
          <cell r="J154" t="str">
            <v>CDE</v>
          </cell>
          <cell r="K154" t="str">
            <v>CD Engkel Box</v>
          </cell>
          <cell r="L154" t="str">
            <v/>
          </cell>
          <cell r="N154" t="str">
            <v>TDS-TRI-20210622065202183628</v>
          </cell>
          <cell r="O154" t="str">
            <v>dedicated</v>
          </cell>
          <cell r="P154" t="str">
            <v>2021-06-22, 13:52:02</v>
          </cell>
          <cell r="Q154" t="str">
            <v>2021-06-22, 22:37:23</v>
          </cell>
          <cell r="R154" t="str">
            <v>2021-06-23, 18:15:15</v>
          </cell>
          <cell r="S154" t="str">
            <v>2021-06-22, 16:00:00</v>
          </cell>
          <cell r="T154" t="str">
            <v>2021-06-23, 18:15:21</v>
          </cell>
          <cell r="U154" t="str">
            <v>2021-06-23, 18:15:28</v>
          </cell>
          <cell r="V154" t="str">
            <v>2021-06-23, 18:15:37</v>
          </cell>
          <cell r="W154" t="str">
            <v>2021-06-24, 16:00:00</v>
          </cell>
          <cell r="X154" t="str">
            <v>2021-06-24, 06:45:22</v>
          </cell>
          <cell r="Y154" t="str">
            <v>2021-06-24, 12:59:37</v>
          </cell>
          <cell r="Z154" t="str">
            <v>0:0:16</v>
          </cell>
          <cell r="AA154" t="str">
            <v>6:14:15</v>
          </cell>
          <cell r="AB154" t="str">
            <v>Amin</v>
          </cell>
          <cell r="AC154" t="str">
            <v>085382409185</v>
          </cell>
          <cell r="AD154" t="str">
            <v>B9542TXS</v>
          </cell>
          <cell r="AE154" t="str">
            <v>CD Engkel Box</v>
          </cell>
          <cell r="AF154" t="str">
            <v>Unilever West Mega DC</v>
          </cell>
          <cell r="AH154" t="str">
            <v>Jl. Irian X No.202, Cikedokan, Kec. Cikarang Bar., Bekasi, Jawa Barat 17530, Indonesia</v>
          </cell>
          <cell r="AI154" t="str">
            <v>Bekasi</v>
          </cell>
          <cell r="AK154" t="str">
            <v>SAT DC BANDUNG</v>
          </cell>
          <cell r="AM154" t="str">
            <v>JL.SOEKARNO HATTA NO.791</v>
          </cell>
          <cell r="AN154" t="str">
            <v>Kota Bandung</v>
          </cell>
          <cell r="AP154">
            <v>130</v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Y154">
            <v>0</v>
          </cell>
          <cell r="AZ154" t="str">
            <v>0</v>
          </cell>
          <cell r="BA154">
            <v>2670</v>
          </cell>
          <cell r="BB154">
            <v>5</v>
          </cell>
          <cell r="BC154" t="str">
            <v/>
          </cell>
          <cell r="BD154" t="str">
            <v>2021-06-24, 13:00:22</v>
          </cell>
          <cell r="BE154" t="str">
            <v>POD 1 2021-06-24, 13:00:22</v>
          </cell>
        </row>
        <row r="155">
          <cell r="D155" t="str">
            <v>4002941493</v>
          </cell>
          <cell r="E155" t="str">
            <v/>
          </cell>
          <cell r="F155" t="str">
            <v>POD</v>
          </cell>
          <cell r="G155" t="str">
            <v>Unilever Mega DC</v>
          </cell>
          <cell r="H155" t="str">
            <v>PT Mega Bintang Logistik</v>
          </cell>
          <cell r="I155" t="str">
            <v>false</v>
          </cell>
          <cell r="J155" t="str">
            <v>TRO-J</v>
          </cell>
          <cell r="K155" t="str">
            <v>Tronton Jumbo</v>
          </cell>
          <cell r="L155">
            <v>12262300</v>
          </cell>
          <cell r="M155">
            <v>11300000</v>
          </cell>
          <cell r="N155" t="str">
            <v>TDS-TRI-20210621131034091040</v>
          </cell>
          <cell r="O155" t="str">
            <v>oncall</v>
          </cell>
          <cell r="P155" t="str">
            <v>2021-06-21, 20:10:34</v>
          </cell>
          <cell r="Q155" t="str">
            <v>2021-06-21, 20:27:17</v>
          </cell>
          <cell r="R155" t="str">
            <v>2021-06-21, 20:37:14</v>
          </cell>
          <cell r="S155" t="str">
            <v>2021-06-21, 22:00:00</v>
          </cell>
          <cell r="T155" t="str">
            <v>2021-06-21, 22:47:57</v>
          </cell>
          <cell r="U155" t="str">
            <v>2021-06-22, 01:14:45</v>
          </cell>
          <cell r="V155" t="str">
            <v>2021-06-22, 09:37:54</v>
          </cell>
          <cell r="W155" t="str">
            <v>2021-06-26, 22:00:00</v>
          </cell>
          <cell r="X155" t="str">
            <v>2021-06-23, 23:23:52</v>
          </cell>
          <cell r="Y155" t="str">
            <v>2021-06-24, 12:09:34</v>
          </cell>
          <cell r="Z155" t="str">
            <v>10:49:57</v>
          </cell>
          <cell r="AA155" t="str">
            <v>12:45:42</v>
          </cell>
          <cell r="AB155" t="str">
            <v>dedi</v>
          </cell>
          <cell r="AC155" t="str">
            <v>082180223069</v>
          </cell>
          <cell r="AD155" t="str">
            <v>BE8317OU</v>
          </cell>
          <cell r="AE155" t="str">
            <v>Wingbox Tronton</v>
          </cell>
          <cell r="AF155" t="str">
            <v>Unilever West Mega DC</v>
          </cell>
          <cell r="AH155" t="str">
            <v>Jl. Irian X No.202, Cikedokan, Kec. Cikarang Bar., Bekasi, Jawa Barat 17530, Indonesia</v>
          </cell>
          <cell r="AI155" t="str">
            <v>Bekasi</v>
          </cell>
          <cell r="AK155" t="str">
            <v>INDOGROSIR PALEMBANG</v>
          </cell>
          <cell r="AM155" t="str">
            <v>JL. PANGERAN AYIN - KENTEN LAUT</v>
          </cell>
          <cell r="AN155" t="str">
            <v>Palembang</v>
          </cell>
          <cell r="AP155">
            <v>581</v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Y155">
            <v>0</v>
          </cell>
          <cell r="AZ155" t="str">
            <v>0</v>
          </cell>
          <cell r="BA155">
            <v>2180</v>
          </cell>
          <cell r="BB155">
            <v>7</v>
          </cell>
          <cell r="BC155" t="str">
            <v/>
          </cell>
          <cell r="BD155" t="str">
            <v>2021-06-24, 14:04:13</v>
          </cell>
          <cell r="BE155" t="str">
            <v>POD 1 2021-06-24, 14:04:13</v>
          </cell>
        </row>
        <row r="156">
          <cell r="D156" t="str">
            <v>4002941493</v>
          </cell>
          <cell r="E156" t="str">
            <v/>
          </cell>
          <cell r="F156" t="str">
            <v>DROP-OFF</v>
          </cell>
          <cell r="G156" t="str">
            <v>Unilever Mega DC</v>
          </cell>
          <cell r="H156" t="str">
            <v>PT Mega Bintang Logistik</v>
          </cell>
          <cell r="I156" t="str">
            <v>false</v>
          </cell>
          <cell r="J156" t="str">
            <v>TRO-J</v>
          </cell>
          <cell r="K156" t="str">
            <v>Tronton Jumbo</v>
          </cell>
          <cell r="L156">
            <v>500000</v>
          </cell>
          <cell r="M156">
            <v>500000</v>
          </cell>
          <cell r="N156" t="str">
            <v>TDS-TRI-20210621131034091040</v>
          </cell>
          <cell r="O156" t="str">
            <v>oncall</v>
          </cell>
          <cell r="P156" t="str">
            <v>2021-06-21, 20:10:34</v>
          </cell>
          <cell r="Q156" t="str">
            <v>2021-06-21, 20:27:17</v>
          </cell>
          <cell r="R156" t="str">
            <v>2021-06-21, 20:37:14</v>
          </cell>
          <cell r="S156" t="str">
            <v>2021-06-21, 22:00:00</v>
          </cell>
          <cell r="T156" t="str">
            <v>2021-06-21, 22:47:57</v>
          </cell>
          <cell r="U156" t="str">
            <v>2021-06-22, 01:14:45</v>
          </cell>
          <cell r="V156" t="str">
            <v>2021-06-22, 09:37:54</v>
          </cell>
          <cell r="W156" t="str">
            <v>2021-06-26, 22:00:00</v>
          </cell>
          <cell r="X156" t="str">
            <v>2021-06-24, 14:04:21</v>
          </cell>
          <cell r="Y156" t="str">
            <v/>
          </cell>
          <cell r="Z156" t="str">
            <v>10:49:57</v>
          </cell>
          <cell r="AA156" t="str">
            <v/>
          </cell>
          <cell r="AB156" t="str">
            <v>dedi</v>
          </cell>
          <cell r="AC156" t="str">
            <v>082180223069</v>
          </cell>
          <cell r="AD156" t="str">
            <v>BE8317OU</v>
          </cell>
          <cell r="AE156" t="str">
            <v>Wingbox Tronton</v>
          </cell>
          <cell r="AF156" t="str">
            <v>Unilever West Mega DC</v>
          </cell>
          <cell r="AH156" t="str">
            <v>Jl. Irian X No.202, Cikedokan, Kec. Cikarang Bar., Bekasi, Jawa Barat 17530, Indonesia</v>
          </cell>
          <cell r="AI156" t="str">
            <v>Bekasi</v>
          </cell>
          <cell r="AK156" t="str">
            <v>PT SUMBER ALFARIA TRIJAYA PALEMBAN</v>
          </cell>
          <cell r="AM156" t="str">
            <v>Jl. TEMBUS ALANG-ALANG LEBAR RT12 R</v>
          </cell>
          <cell r="AN156" t="str">
            <v>Kota Palembang</v>
          </cell>
          <cell r="AP156">
            <v>573</v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Y156">
            <v>0</v>
          </cell>
          <cell r="AZ156" t="str">
            <v>0</v>
          </cell>
          <cell r="BA156">
            <v>14820</v>
          </cell>
          <cell r="BB156">
            <v>32.31</v>
          </cell>
          <cell r="BC156" t="str">
            <v/>
          </cell>
          <cell r="BD156" t="str">
            <v/>
          </cell>
        </row>
        <row r="157">
          <cell r="D157" t="str">
            <v>4002941491</v>
          </cell>
          <cell r="E157" t="str">
            <v/>
          </cell>
          <cell r="F157" t="str">
            <v>LOADED</v>
          </cell>
          <cell r="G157" t="str">
            <v>Unilever Mega DC</v>
          </cell>
          <cell r="H157" t="str">
            <v>Indo Fast Trans</v>
          </cell>
          <cell r="I157" t="str">
            <v>true</v>
          </cell>
          <cell r="J157" t="str">
            <v>CDE</v>
          </cell>
          <cell r="K157" t="str">
            <v>CD Engkel Box</v>
          </cell>
          <cell r="L157" t="str">
            <v/>
          </cell>
          <cell r="N157" t="str">
            <v>TDS-TRI-20210621131032957257</v>
          </cell>
          <cell r="O157" t="str">
            <v>oncall</v>
          </cell>
          <cell r="P157" t="str">
            <v>2021-06-21, 20:10:33</v>
          </cell>
          <cell r="Q157" t="str">
            <v>2021-06-22, 00:54:43</v>
          </cell>
          <cell r="R157" t="str">
            <v>2021-06-23, 09:55:05</v>
          </cell>
          <cell r="S157" t="str">
            <v>2021-06-21, 22:00:00</v>
          </cell>
          <cell r="T157" t="str">
            <v>2021-06-23, 09:56:14</v>
          </cell>
          <cell r="U157" t="str">
            <v>2021-06-23, 09:56:26</v>
          </cell>
          <cell r="V157" t="str">
            <v>2021-06-23, 09:56:31</v>
          </cell>
          <cell r="W157" t="str">
            <v>2021-06-24, 22:00:00</v>
          </cell>
          <cell r="X157" t="str">
            <v/>
          </cell>
          <cell r="Y157" t="str">
            <v/>
          </cell>
          <cell r="Z157" t="str">
            <v>0:0:17</v>
          </cell>
          <cell r="AA157" t="str">
            <v/>
          </cell>
          <cell r="AB157" t="str">
            <v>dedi</v>
          </cell>
          <cell r="AC157" t="str">
            <v>085817480471</v>
          </cell>
          <cell r="AD157" t="str">
            <v>F8092HN</v>
          </cell>
          <cell r="AE157" t="str">
            <v>CDE Long</v>
          </cell>
          <cell r="AF157" t="str">
            <v>Unilever West Mega DC</v>
          </cell>
          <cell r="AH157" t="str">
            <v>Jl. Irian X No.202, Cikedokan, Kec. Cikarang Bar., Bekasi, Jawa Barat 17530, Indonesia</v>
          </cell>
          <cell r="AI157" t="str">
            <v>Bekasi</v>
          </cell>
          <cell r="AK157" t="str">
            <v>ALFAMART DC BALARAJA</v>
          </cell>
          <cell r="AM157" t="str">
            <v>KAMPUNG SEGLOK, DESA PASIR BOLANG</v>
          </cell>
          <cell r="AN157" t="str">
            <v>Balaraja</v>
          </cell>
          <cell r="AP157">
            <v>84</v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Y157">
            <v>0</v>
          </cell>
          <cell r="AZ157" t="str">
            <v>0</v>
          </cell>
          <cell r="BA157">
            <v>1950</v>
          </cell>
          <cell r="BB157">
            <v>3</v>
          </cell>
          <cell r="BC157" t="str">
            <v/>
          </cell>
          <cell r="BD157" t="str">
            <v/>
          </cell>
        </row>
        <row r="158">
          <cell r="D158" t="str">
            <v>4002941491</v>
          </cell>
          <cell r="E158" t="str">
            <v/>
          </cell>
          <cell r="F158" t="str">
            <v>LOADED</v>
          </cell>
          <cell r="G158" t="str">
            <v>Unilever Mega DC</v>
          </cell>
          <cell r="H158" t="str">
            <v>Indo Fast Trans</v>
          </cell>
          <cell r="I158" t="str">
            <v>true</v>
          </cell>
          <cell r="J158" t="str">
            <v>CDE</v>
          </cell>
          <cell r="K158" t="str">
            <v>CD Engkel Box</v>
          </cell>
          <cell r="L158" t="str">
            <v/>
          </cell>
          <cell r="N158" t="str">
            <v>TDS-TRI-20210621131032957257</v>
          </cell>
          <cell r="O158" t="str">
            <v>oncall</v>
          </cell>
          <cell r="P158" t="str">
            <v>2021-06-21, 20:10:33</v>
          </cell>
          <cell r="Q158" t="str">
            <v>2021-06-22, 00:54:43</v>
          </cell>
          <cell r="R158" t="str">
            <v>2021-06-23, 09:55:05</v>
          </cell>
          <cell r="S158" t="str">
            <v>2021-06-21, 22:00:00</v>
          </cell>
          <cell r="T158" t="str">
            <v>2021-06-23, 09:56:14</v>
          </cell>
          <cell r="U158" t="str">
            <v>2021-06-23, 09:56:26</v>
          </cell>
          <cell r="V158" t="str">
            <v>2021-06-23, 09:56:31</v>
          </cell>
          <cell r="W158" t="str">
            <v>2021-06-24, 22:00:00</v>
          </cell>
          <cell r="X158" t="str">
            <v/>
          </cell>
          <cell r="Y158" t="str">
            <v/>
          </cell>
          <cell r="Z158" t="str">
            <v>0:0:17</v>
          </cell>
          <cell r="AA158" t="str">
            <v/>
          </cell>
          <cell r="AB158" t="str">
            <v>dedi</v>
          </cell>
          <cell r="AC158" t="str">
            <v>085817480471</v>
          </cell>
          <cell r="AD158" t="str">
            <v>F8092HN</v>
          </cell>
          <cell r="AE158" t="str">
            <v>CDE Long</v>
          </cell>
          <cell r="AF158" t="str">
            <v>Unilever West Mega DC</v>
          </cell>
          <cell r="AH158" t="str">
            <v>Jl. Irian X No.202, Cikedokan, Kec. Cikarang Bar., Bekasi, Jawa Barat 17530, Indonesia</v>
          </cell>
          <cell r="AI158" t="str">
            <v>Bekasi</v>
          </cell>
          <cell r="AK158" t="str">
            <v>LOTTE WHOLESALE JATAKE</v>
          </cell>
          <cell r="AM158" t="str">
            <v>JL.GATOT SUBTORO (SEBERANG YONIF 20</v>
          </cell>
          <cell r="AN158" t="str">
            <v>Kota Tangerang</v>
          </cell>
          <cell r="AP158">
            <v>41</v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Y158">
            <v>0</v>
          </cell>
          <cell r="AZ158" t="str">
            <v>0</v>
          </cell>
          <cell r="BA158">
            <v>230</v>
          </cell>
          <cell r="BB158">
            <v>1</v>
          </cell>
          <cell r="BC158" t="str">
            <v/>
          </cell>
          <cell r="BD158" t="str">
            <v/>
          </cell>
        </row>
        <row r="159">
          <cell r="D159" t="str">
            <v>4002941426</v>
          </cell>
          <cell r="E159" t="str">
            <v/>
          </cell>
          <cell r="F159" t="str">
            <v>BOOKED</v>
          </cell>
          <cell r="G159" t="str">
            <v>Unilever Mega DC</v>
          </cell>
          <cell r="H159" t="str">
            <v/>
          </cell>
          <cell r="I159" t="str">
            <v>false</v>
          </cell>
          <cell r="J159" t="str">
            <v>TRO-J</v>
          </cell>
          <cell r="K159" t="str">
            <v>Tronton Jumbo</v>
          </cell>
          <cell r="L159" t="str">
            <v/>
          </cell>
          <cell r="N159" t="str">
            <v>TDS-TRI-20210621131020812097</v>
          </cell>
          <cell r="O159" t="str">
            <v>oncall</v>
          </cell>
          <cell r="P159" t="str">
            <v>2021-06-21, 20:10:21</v>
          </cell>
          <cell r="Q159" t="str">
            <v/>
          </cell>
          <cell r="R159" t="str">
            <v/>
          </cell>
          <cell r="S159" t="str">
            <v>2021-06-21, 22:00:00</v>
          </cell>
          <cell r="T159" t="str">
            <v/>
          </cell>
          <cell r="U159" t="str">
            <v/>
          </cell>
          <cell r="V159" t="str">
            <v/>
          </cell>
          <cell r="W159" t="str">
            <v>2021-06-24, 22:00:00</v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>Unilever West Mega DC</v>
          </cell>
          <cell r="AH159" t="str">
            <v>Jl. Irian X No.202, Cikedokan, Kec. Cikarang Bar., Bekasi, Jawa Barat 17530, Indonesia</v>
          </cell>
          <cell r="AI159" t="str">
            <v>Bekasi</v>
          </cell>
          <cell r="AK159" t="str">
            <v>PT CIPTA COMMERCE INDONESIA  TEGAL</v>
          </cell>
          <cell r="AM159" t="str">
            <v>Jl. Raya Maribaya No.99a, Maribaya, Kec. Kramat, Tegal, Jawa Tengah 52181, Indonesia</v>
          </cell>
          <cell r="AN159" t="str">
            <v>Tegal</v>
          </cell>
          <cell r="AP159">
            <v>268</v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Y159">
            <v>0</v>
          </cell>
          <cell r="AZ159" t="str">
            <v>0</v>
          </cell>
          <cell r="BA159">
            <v>4110</v>
          </cell>
          <cell r="BB159">
            <v>8.09</v>
          </cell>
          <cell r="BC159" t="str">
            <v/>
          </cell>
          <cell r="BD159" t="str">
            <v/>
          </cell>
        </row>
        <row r="160">
          <cell r="D160" t="str">
            <v>4002941426</v>
          </cell>
          <cell r="E160" t="str">
            <v/>
          </cell>
          <cell r="F160" t="str">
            <v>BOOKED</v>
          </cell>
          <cell r="G160" t="str">
            <v>Unilever Mega DC</v>
          </cell>
          <cell r="H160" t="str">
            <v/>
          </cell>
          <cell r="I160" t="str">
            <v>false</v>
          </cell>
          <cell r="J160" t="str">
            <v>TRO-J</v>
          </cell>
          <cell r="K160" t="str">
            <v>Tronton Jumbo</v>
          </cell>
          <cell r="L160" t="str">
            <v/>
          </cell>
          <cell r="N160" t="str">
            <v>TDS-TRI-20210621131020812097</v>
          </cell>
          <cell r="O160" t="str">
            <v>oncall</v>
          </cell>
          <cell r="P160" t="str">
            <v>2021-06-21, 20:10:20</v>
          </cell>
          <cell r="Q160" t="str">
            <v/>
          </cell>
          <cell r="R160" t="str">
            <v/>
          </cell>
          <cell r="S160" t="str">
            <v>2021-06-21, 22:00:00</v>
          </cell>
          <cell r="T160" t="str">
            <v/>
          </cell>
          <cell r="U160" t="str">
            <v/>
          </cell>
          <cell r="V160" t="str">
            <v/>
          </cell>
          <cell r="W160" t="str">
            <v>2021-06-24, 22:00:00</v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>Unilever West Mega DC</v>
          </cell>
          <cell r="AH160" t="str">
            <v>Jl. Irian X No.202, Cikedokan, Kec. Cikarang Bar., Bekasi, Jawa Barat 17530, Indonesia</v>
          </cell>
          <cell r="AI160" t="str">
            <v>Bekasi</v>
          </cell>
          <cell r="AK160" t="str">
            <v>LOTTE SHOPPING TEGAL</v>
          </cell>
          <cell r="AM160" t="str">
            <v>Jl. Raya Singkil No.18, Kb. Baru, Adiwerna, Kec. Adiwerna, Tegal, Jawa Tengah 52194, Indonesia</v>
          </cell>
          <cell r="AN160" t="str">
            <v>Tegal</v>
          </cell>
          <cell r="AP160">
            <v>260</v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Y160">
            <v>0</v>
          </cell>
          <cell r="AZ160" t="str">
            <v>0</v>
          </cell>
          <cell r="BA160">
            <v>10240</v>
          </cell>
          <cell r="BB160">
            <v>31</v>
          </cell>
          <cell r="BC160" t="str">
            <v/>
          </cell>
          <cell r="BD160" t="str">
            <v/>
          </cell>
        </row>
        <row r="161">
          <cell r="D161" t="str">
            <v>4002941307</v>
          </cell>
          <cell r="E161" t="str">
            <v/>
          </cell>
          <cell r="F161" t="str">
            <v>CONFIRMED</v>
          </cell>
          <cell r="G161" t="str">
            <v>Unilever Mega DC</v>
          </cell>
          <cell r="H161" t="str">
            <v>PT Atlas Transindo Raya</v>
          </cell>
          <cell r="I161" t="str">
            <v>true</v>
          </cell>
          <cell r="J161" t="str">
            <v>CDE</v>
          </cell>
          <cell r="K161" t="str">
            <v>CD Engkel Box</v>
          </cell>
          <cell r="L161" t="str">
            <v/>
          </cell>
          <cell r="N161" t="str">
            <v>TDS-TRI-20210621131019520210</v>
          </cell>
          <cell r="O161" t="str">
            <v>oncall</v>
          </cell>
          <cell r="P161" t="str">
            <v>2021-06-21, 20:10:19</v>
          </cell>
          <cell r="Q161" t="str">
            <v>2021-06-22, 00:50:24</v>
          </cell>
          <cell r="R161" t="str">
            <v/>
          </cell>
          <cell r="S161" t="str">
            <v>2021-06-21, 22:00:00</v>
          </cell>
          <cell r="T161" t="str">
            <v/>
          </cell>
          <cell r="U161" t="str">
            <v/>
          </cell>
          <cell r="V161" t="str">
            <v/>
          </cell>
          <cell r="W161" t="str">
            <v>2021-06-24, 22:00:00</v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>SUGIARTO</v>
          </cell>
          <cell r="AC161" t="str">
            <v>082127076558</v>
          </cell>
          <cell r="AD161" t="str">
            <v>B9326BCO</v>
          </cell>
          <cell r="AE161" t="str">
            <v>CDE</v>
          </cell>
          <cell r="AF161" t="str">
            <v>Unilever West Mega DC</v>
          </cell>
          <cell r="AH161" t="str">
            <v>Jl. Irian X No.202, Cikedokan, Kec. Cikarang Bar., Bekasi, Jawa Barat 17530, Indonesia</v>
          </cell>
          <cell r="AI161" t="str">
            <v>Bekasi</v>
          </cell>
          <cell r="AK161" t="str">
            <v>LOTTE WHOLESALE SERANG</v>
          </cell>
          <cell r="AM161" t="str">
            <v>JL. MAYOR SYAFEI, KPG KEPANGDEAN</v>
          </cell>
          <cell r="AN161" t="str">
            <v>Kota Serang</v>
          </cell>
          <cell r="AP161">
            <v>126</v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Y161">
            <v>0</v>
          </cell>
          <cell r="AZ161" t="str">
            <v>0</v>
          </cell>
          <cell r="BA161">
            <v>1250</v>
          </cell>
          <cell r="BB161">
            <v>4</v>
          </cell>
          <cell r="BC161" t="str">
            <v/>
          </cell>
          <cell r="BD161" t="str">
            <v/>
          </cell>
        </row>
        <row r="162">
          <cell r="D162" t="str">
            <v>4002941307</v>
          </cell>
          <cell r="E162" t="str">
            <v/>
          </cell>
          <cell r="F162" t="str">
            <v>CONFIRMED</v>
          </cell>
          <cell r="G162" t="str">
            <v>Unilever Mega DC</v>
          </cell>
          <cell r="H162" t="str">
            <v>PT Atlas Transindo Raya</v>
          </cell>
          <cell r="I162" t="str">
            <v>true</v>
          </cell>
          <cell r="J162" t="str">
            <v>CDE</v>
          </cell>
          <cell r="K162" t="str">
            <v>CD Engkel Box</v>
          </cell>
          <cell r="L162" t="str">
            <v/>
          </cell>
          <cell r="N162" t="str">
            <v>TDS-TRI-20210621131019520210</v>
          </cell>
          <cell r="O162" t="str">
            <v>oncall</v>
          </cell>
          <cell r="P162" t="str">
            <v>2021-06-21, 20:10:19</v>
          </cell>
          <cell r="Q162" t="str">
            <v>2021-06-22, 00:50:24</v>
          </cell>
          <cell r="R162" t="str">
            <v/>
          </cell>
          <cell r="S162" t="str">
            <v>2021-06-21, 22:00:00</v>
          </cell>
          <cell r="T162" t="str">
            <v/>
          </cell>
          <cell r="U162" t="str">
            <v/>
          </cell>
          <cell r="V162" t="str">
            <v/>
          </cell>
          <cell r="W162" t="str">
            <v>2021-06-24, 22:00:00</v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>SUGIARTO</v>
          </cell>
          <cell r="AC162" t="str">
            <v>082127076558</v>
          </cell>
          <cell r="AD162" t="str">
            <v>B9326BCO</v>
          </cell>
          <cell r="AE162" t="str">
            <v>CDE</v>
          </cell>
          <cell r="AF162" t="str">
            <v>Unilever West Mega DC</v>
          </cell>
          <cell r="AH162" t="str">
            <v>Jl. Irian X No.202, Cikedokan, Kec. Cikarang Bar., Bekasi, Jawa Barat 17530, Indonesia</v>
          </cell>
          <cell r="AI162" t="str">
            <v>Bekasi</v>
          </cell>
          <cell r="AK162" t="str">
            <v>INDOMARET DC LEBAK</v>
          </cell>
          <cell r="AM162" t="str">
            <v>Jl. Raya Rangkasbitung-Pandeglang KM. 12,5, Cibuah, Warunggunung, Cibuah, Warunggunung, Lebak Regency, Banten 42352, Indonesia</v>
          </cell>
          <cell r="AN162" t="str">
            <v>Rangkas Bitung</v>
          </cell>
          <cell r="AP162">
            <v>138</v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Y162">
            <v>0</v>
          </cell>
          <cell r="AZ162" t="str">
            <v>0</v>
          </cell>
          <cell r="BA162">
            <v>600</v>
          </cell>
          <cell r="BB162">
            <v>1.21</v>
          </cell>
          <cell r="BC162" t="str">
            <v/>
          </cell>
          <cell r="BD162" t="str">
            <v/>
          </cell>
        </row>
        <row r="163">
          <cell r="D163" t="str">
            <v>4002941492</v>
          </cell>
          <cell r="E163" t="str">
            <v/>
          </cell>
          <cell r="F163" t="str">
            <v>CONFIRMED</v>
          </cell>
          <cell r="G163" t="str">
            <v>Unilever Mega DC</v>
          </cell>
          <cell r="H163" t="str">
            <v>Indo Fast Trans</v>
          </cell>
          <cell r="I163" t="str">
            <v>true</v>
          </cell>
          <cell r="J163" t="str">
            <v>CDE</v>
          </cell>
          <cell r="K163" t="str">
            <v>CD Engkel Box</v>
          </cell>
          <cell r="L163" t="str">
            <v/>
          </cell>
          <cell r="N163" t="str">
            <v>TDS-TRI-20210621131018192942</v>
          </cell>
          <cell r="O163" t="str">
            <v>oncall</v>
          </cell>
          <cell r="P163" t="str">
            <v>2021-06-21, 20:10:18</v>
          </cell>
          <cell r="Q163" t="str">
            <v>2021-06-22, 00:56:18</v>
          </cell>
          <cell r="R163" t="str">
            <v/>
          </cell>
          <cell r="S163" t="str">
            <v>2021-06-21, 22:00:00</v>
          </cell>
          <cell r="T163" t="str">
            <v/>
          </cell>
          <cell r="U163" t="str">
            <v/>
          </cell>
          <cell r="V163" t="str">
            <v/>
          </cell>
          <cell r="W163" t="str">
            <v>2021-06-22, 22:00:00</v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>Emod Ahmadi</v>
          </cell>
          <cell r="AC163" t="str">
            <v>085284471762</v>
          </cell>
          <cell r="AD163" t="str">
            <v>B9706PCK</v>
          </cell>
          <cell r="AE163" t="str">
            <v>CD Engkel Box</v>
          </cell>
          <cell r="AF163" t="str">
            <v>Unilever West Mega DC</v>
          </cell>
          <cell r="AH163" t="str">
            <v>Jl. Irian X No.202, Cikedokan, Kec. Cikarang Bar., Bekasi, Jawa Barat 17530, Indonesia</v>
          </cell>
          <cell r="AI163" t="str">
            <v>Bekasi</v>
          </cell>
          <cell r="AK163" t="str">
            <v>TIP TOP RAWAMANGUN</v>
          </cell>
          <cell r="AM163" t="str">
            <v>JL.BALAI PUSTAKA TIMUR NO.35</v>
          </cell>
          <cell r="AN163" t="str">
            <v>Kota Jakarta Timur</v>
          </cell>
          <cell r="AP163">
            <v>39</v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Y163">
            <v>0</v>
          </cell>
          <cell r="AZ163" t="str">
            <v>0</v>
          </cell>
          <cell r="BA163">
            <v>2180</v>
          </cell>
          <cell r="BB163">
            <v>5.61</v>
          </cell>
          <cell r="BC163" t="str">
            <v/>
          </cell>
          <cell r="BD163" t="str">
            <v/>
          </cell>
        </row>
        <row r="164">
          <cell r="D164" t="str">
            <v>4002941363</v>
          </cell>
          <cell r="E164" t="str">
            <v/>
          </cell>
          <cell r="F164" t="str">
            <v>BOOKED</v>
          </cell>
          <cell r="G164" t="str">
            <v>Unilever Mega DC</v>
          </cell>
          <cell r="H164" t="str">
            <v>RITASE</v>
          </cell>
          <cell r="I164" t="str">
            <v>false</v>
          </cell>
          <cell r="J164" t="str">
            <v>CDD-L</v>
          </cell>
          <cell r="K164" t="str">
            <v>CDD Long Box</v>
          </cell>
          <cell r="L164" t="str">
            <v/>
          </cell>
          <cell r="N164" t="str">
            <v>TDS-TRI-20210621131016809573</v>
          </cell>
          <cell r="O164" t="str">
            <v>oncall</v>
          </cell>
          <cell r="P164" t="str">
            <v>2021-06-21, 20:10:17</v>
          </cell>
          <cell r="Q164" t="str">
            <v/>
          </cell>
          <cell r="R164" t="str">
            <v/>
          </cell>
          <cell r="S164" t="str">
            <v>2021-06-21, 22:00:00</v>
          </cell>
          <cell r="T164" t="str">
            <v/>
          </cell>
          <cell r="U164" t="str">
            <v/>
          </cell>
          <cell r="V164" t="str">
            <v/>
          </cell>
          <cell r="W164" t="str">
            <v>2021-06-26, 22:00:00</v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>Unilever West Mega DC</v>
          </cell>
          <cell r="AH164" t="str">
            <v>Jl. Irian X No.202, Cikedokan, Kec. Cikarang Bar., Bekasi, Jawa Barat 17530, Indonesia</v>
          </cell>
          <cell r="AI164" t="str">
            <v>Bekasi</v>
          </cell>
          <cell r="AK164" t="str">
            <v>SAT DC CILACAP</v>
          </cell>
          <cell r="AM164" t="str">
            <v>KOMP.KAWASAN INDUSTRI CILACAP</v>
          </cell>
          <cell r="AN164" t="str">
            <v>Kabupaten Cilacap</v>
          </cell>
          <cell r="AP164">
            <v>346</v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Y164">
            <v>0</v>
          </cell>
          <cell r="AZ164" t="str">
            <v>0</v>
          </cell>
          <cell r="BA164">
            <v>6900</v>
          </cell>
          <cell r="BB164">
            <v>15.28</v>
          </cell>
          <cell r="BC164" t="str">
            <v/>
          </cell>
          <cell r="BD164" t="str">
            <v/>
          </cell>
        </row>
        <row r="165">
          <cell r="D165" t="str">
            <v>4002941328</v>
          </cell>
          <cell r="E165" t="str">
            <v/>
          </cell>
          <cell r="F165" t="str">
            <v>POD</v>
          </cell>
          <cell r="G165" t="str">
            <v>Unilever Mega DC</v>
          </cell>
          <cell r="H165" t="str">
            <v>Indo Fast Trans</v>
          </cell>
          <cell r="I165" t="str">
            <v>true</v>
          </cell>
          <cell r="J165" t="str">
            <v>CDE</v>
          </cell>
          <cell r="K165" t="str">
            <v>CD Engkel Box</v>
          </cell>
          <cell r="L165" t="str">
            <v/>
          </cell>
          <cell r="N165" t="str">
            <v>TDS-TRI-20210621131015548383</v>
          </cell>
          <cell r="O165" t="str">
            <v>oncall</v>
          </cell>
          <cell r="P165" t="str">
            <v>2021-06-21, 20:10:15</v>
          </cell>
          <cell r="Q165" t="str">
            <v>2021-06-22, 00:51:53</v>
          </cell>
          <cell r="R165" t="str">
            <v>2021-06-22, 03:48:31</v>
          </cell>
          <cell r="S165" t="str">
            <v>2021-06-21, 22:00:00</v>
          </cell>
          <cell r="T165" t="str">
            <v>2021-06-22, 03:48:47</v>
          </cell>
          <cell r="U165" t="str">
            <v>2021-06-22, 03:48:52</v>
          </cell>
          <cell r="V165" t="str">
            <v>2021-06-22, 03:49:04</v>
          </cell>
          <cell r="W165" t="str">
            <v>2021-06-23, 22:00:00</v>
          </cell>
          <cell r="X165" t="str">
            <v>2021-06-22, 06:51:11</v>
          </cell>
          <cell r="Y165" t="str">
            <v>2021-06-22, 09:45:36</v>
          </cell>
          <cell r="Z165" t="str">
            <v>0:0:17</v>
          </cell>
          <cell r="AA165" t="str">
            <v>2:54:25</v>
          </cell>
          <cell r="AB165" t="str">
            <v>kasmidi</v>
          </cell>
          <cell r="AC165" t="str">
            <v>081284220125</v>
          </cell>
          <cell r="AD165" t="str">
            <v>F9091SC</v>
          </cell>
          <cell r="AE165" t="str">
            <v>CD Engkel Box</v>
          </cell>
          <cell r="AF165" t="str">
            <v>Unilever West Mega DC</v>
          </cell>
          <cell r="AH165" t="str">
            <v>Jl. Irian X No.202, Cikedokan, Kec. Cikarang Bar., Bekasi, Jawa Barat 17530, Indonesia</v>
          </cell>
          <cell r="AI165" t="str">
            <v>Bekasi</v>
          </cell>
          <cell r="AK165" t="str">
            <v>PT LOTTE SHOPPING INDONESIA PSR REB</v>
          </cell>
          <cell r="AM165" t="str">
            <v>Jl. Lkr. Luar Sel. No.Kav 6, RT.5/RW.2, Susukan, Kec. Ciracas, Kota Jakarta Timur, Daerah Khusus Ibukota Jakarta 13750, Indonesia</v>
          </cell>
          <cell r="AN165" t="str">
            <v>Kota Jakarta Timur</v>
          </cell>
          <cell r="AP165">
            <v>36</v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Y165">
            <v>0</v>
          </cell>
          <cell r="AZ165" t="str">
            <v>0</v>
          </cell>
          <cell r="BA165">
            <v>1290</v>
          </cell>
          <cell r="BB165">
            <v>2.29</v>
          </cell>
          <cell r="BC165" t="str">
            <v/>
          </cell>
          <cell r="BD165" t="str">
            <v>2021-06-22, 09:47:54</v>
          </cell>
          <cell r="BE165" t="str">
            <v>POD 1 2021-06-22, 09:47:53</v>
          </cell>
        </row>
        <row r="166">
          <cell r="D166" t="str">
            <v>4002941382</v>
          </cell>
          <cell r="E166" t="str">
            <v/>
          </cell>
          <cell r="F166" t="str">
            <v>POD</v>
          </cell>
          <cell r="G166" t="str">
            <v>Unilever Mega DC</v>
          </cell>
          <cell r="H166" t="str">
            <v>CV Global Synergi Abadi</v>
          </cell>
          <cell r="I166" t="str">
            <v>true</v>
          </cell>
          <cell r="J166" t="str">
            <v>CDE</v>
          </cell>
          <cell r="K166" t="str">
            <v>CD Engkel Box</v>
          </cell>
          <cell r="L166" t="str">
            <v/>
          </cell>
          <cell r="N166" t="str">
            <v>TDS-TRI-20210621093518299142</v>
          </cell>
          <cell r="O166" t="str">
            <v>dedicated</v>
          </cell>
          <cell r="P166" t="str">
            <v>2021-06-21, 16:35:18</v>
          </cell>
          <cell r="Q166" t="str">
            <v>2021-06-21, 22:02:16</v>
          </cell>
          <cell r="R166" t="str">
            <v>2021-06-22, 06:01:34</v>
          </cell>
          <cell r="S166" t="str">
            <v>2021-06-21, 20:00:00</v>
          </cell>
          <cell r="T166" t="str">
            <v>2021-06-22, 06:02:47</v>
          </cell>
          <cell r="U166" t="str">
            <v>2021-06-22, 06:05:40</v>
          </cell>
          <cell r="V166" t="str">
            <v>2021-06-22, 06:05:49</v>
          </cell>
          <cell r="W166" t="str">
            <v>2021-06-22, 20:00:00</v>
          </cell>
          <cell r="X166" t="str">
            <v>2021-06-22, 14:01:59</v>
          </cell>
          <cell r="Y166" t="str">
            <v>2021-06-22, 14:02:04</v>
          </cell>
          <cell r="Z166" t="str">
            <v>0:3:2</v>
          </cell>
          <cell r="AA166" t="str">
            <v>0:0:5</v>
          </cell>
          <cell r="AB166" t="str">
            <v>beni</v>
          </cell>
          <cell r="AC166" t="str">
            <v>085774120091</v>
          </cell>
          <cell r="AD166" t="str">
            <v>B9054NO</v>
          </cell>
          <cell r="AE166" t="str">
            <v>CD Engkel Box</v>
          </cell>
          <cell r="AF166" t="str">
            <v>Unilever West Mega DC</v>
          </cell>
          <cell r="AH166" t="str">
            <v>Jl. Irian X No.202, Cikedokan, Kec. Cikarang Bar., Bekasi, Jawa Barat 17530, Indonesia</v>
          </cell>
          <cell r="AI166" t="str">
            <v>Bekasi</v>
          </cell>
          <cell r="AK166" t="str">
            <v>RAMAYANA PARUNG (R 105)</v>
          </cell>
          <cell r="AM166" t="str">
            <v>JL. RAYA CIPUTAT BOGOR</v>
          </cell>
          <cell r="AN166" t="str">
            <v>Bogor</v>
          </cell>
          <cell r="AP166">
            <v>68</v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Y166">
            <v>0</v>
          </cell>
          <cell r="AZ166" t="str">
            <v>0</v>
          </cell>
          <cell r="BA166">
            <v>140</v>
          </cell>
          <cell r="BB166">
            <v>1</v>
          </cell>
          <cell r="BC166" t="str">
            <v/>
          </cell>
          <cell r="BD166" t="str">
            <v>2021-06-22, 14:02:26</v>
          </cell>
          <cell r="BE166" t="str">
            <v>POD 1 2021-06-22, 14:02:26</v>
          </cell>
        </row>
        <row r="167">
          <cell r="D167" t="str">
            <v>4002941382</v>
          </cell>
          <cell r="E167" t="str">
            <v/>
          </cell>
          <cell r="F167" t="str">
            <v>POD</v>
          </cell>
          <cell r="G167" t="str">
            <v>Unilever Mega DC</v>
          </cell>
          <cell r="H167" t="str">
            <v>CV Global Synergi Abadi</v>
          </cell>
          <cell r="I167" t="str">
            <v>true</v>
          </cell>
          <cell r="J167" t="str">
            <v>CDE</v>
          </cell>
          <cell r="K167" t="str">
            <v>CD Engkel Box</v>
          </cell>
          <cell r="L167" t="str">
            <v/>
          </cell>
          <cell r="N167" t="str">
            <v>TDS-TRI-20210621093518299142</v>
          </cell>
          <cell r="O167" t="str">
            <v>dedicated</v>
          </cell>
          <cell r="P167" t="str">
            <v>2021-06-21, 16:35:18</v>
          </cell>
          <cell r="Q167" t="str">
            <v>2021-06-21, 22:02:16</v>
          </cell>
          <cell r="R167" t="str">
            <v>2021-06-22, 06:01:34</v>
          </cell>
          <cell r="S167" t="str">
            <v>2021-06-21, 20:00:00</v>
          </cell>
          <cell r="T167" t="str">
            <v>2021-06-22, 06:02:47</v>
          </cell>
          <cell r="U167" t="str">
            <v>2021-06-22, 06:05:40</v>
          </cell>
          <cell r="V167" t="str">
            <v>2021-06-22, 06:05:49</v>
          </cell>
          <cell r="W167" t="str">
            <v>2021-06-22, 20:00:00</v>
          </cell>
          <cell r="X167" t="str">
            <v>2021-06-22, 13:01:11</v>
          </cell>
          <cell r="Y167" t="str">
            <v>2021-06-22, 13:01:17</v>
          </cell>
          <cell r="Z167" t="str">
            <v>0:3:2</v>
          </cell>
          <cell r="AA167" t="str">
            <v>0:0:6</v>
          </cell>
          <cell r="AB167" t="str">
            <v>beni</v>
          </cell>
          <cell r="AC167" t="str">
            <v>085774120091</v>
          </cell>
          <cell r="AD167" t="str">
            <v>B9054NO</v>
          </cell>
          <cell r="AE167" t="str">
            <v>CD Engkel Box</v>
          </cell>
          <cell r="AF167" t="str">
            <v>Unilever West Mega DC</v>
          </cell>
          <cell r="AH167" t="str">
            <v>Jl. Irian X No.202, Cikedokan, Kec. Cikarang Bar., Bekasi, Jawa Barat 17530, Indonesia</v>
          </cell>
          <cell r="AI167" t="str">
            <v>Bekasi</v>
          </cell>
          <cell r="AK167" t="str">
            <v>SAT DC GUNUNG SINDUR</v>
          </cell>
          <cell r="AM167" t="str">
            <v>JL.RAYA GUNUNG SINDUR KMP.</v>
          </cell>
          <cell r="AN167" t="str">
            <v>Bogor</v>
          </cell>
          <cell r="AP167">
            <v>72</v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Y167">
            <v>0</v>
          </cell>
          <cell r="AZ167" t="str">
            <v>0</v>
          </cell>
          <cell r="BA167">
            <v>2680</v>
          </cell>
          <cell r="BB167">
            <v>3.99</v>
          </cell>
          <cell r="BC167" t="str">
            <v/>
          </cell>
          <cell r="BD167" t="str">
            <v>2021-06-22, 14:01:54</v>
          </cell>
          <cell r="BE167" t="str">
            <v>POD 1 2021-06-22, 14:01:54</v>
          </cell>
        </row>
        <row r="168">
          <cell r="D168" t="str">
            <v>4002941366</v>
          </cell>
          <cell r="E168" t="str">
            <v/>
          </cell>
          <cell r="F168" t="str">
            <v>POD</v>
          </cell>
          <cell r="G168" t="str">
            <v>Unilever Mega DC</v>
          </cell>
          <cell r="H168" t="str">
            <v>PT Kabut Halim Mandiri</v>
          </cell>
          <cell r="I168" t="str">
            <v>true</v>
          </cell>
          <cell r="J168" t="str">
            <v>CDE</v>
          </cell>
          <cell r="K168" t="str">
            <v>CD Engkel Box</v>
          </cell>
          <cell r="L168" t="str">
            <v/>
          </cell>
          <cell r="N168" t="str">
            <v>TDS-TRI-20210621093517218230</v>
          </cell>
          <cell r="O168" t="str">
            <v>dedicated</v>
          </cell>
          <cell r="P168" t="str">
            <v>2021-06-21, 16:35:17</v>
          </cell>
          <cell r="Q168" t="str">
            <v>2021-06-21, 21:52:26</v>
          </cell>
          <cell r="R168" t="str">
            <v>2021-06-22, 01:12:35</v>
          </cell>
          <cell r="S168" t="str">
            <v>2021-06-21, 20:00:00</v>
          </cell>
          <cell r="T168" t="str">
            <v>2021-06-22, 01:12:40</v>
          </cell>
          <cell r="U168" t="str">
            <v>2021-06-22, 01:12:46</v>
          </cell>
          <cell r="V168" t="str">
            <v>2021-06-22, 01:13:03</v>
          </cell>
          <cell r="W168" t="str">
            <v>2021-06-22, 20:00:00</v>
          </cell>
          <cell r="X168" t="str">
            <v>2021-06-22, 09:43:59</v>
          </cell>
          <cell r="Y168" t="str">
            <v>2021-06-22, 09:44:13</v>
          </cell>
          <cell r="Z168" t="str">
            <v>0:0:23</v>
          </cell>
          <cell r="AA168" t="str">
            <v>0:0:14</v>
          </cell>
          <cell r="AB168" t="str">
            <v>Iwan Deni suhendar</v>
          </cell>
          <cell r="AC168" t="str">
            <v>085222333217</v>
          </cell>
          <cell r="AD168" t="str">
            <v>F9287FG</v>
          </cell>
          <cell r="AE168" t="str">
            <v>CD Engkel Box</v>
          </cell>
          <cell r="AF168" t="str">
            <v>Unilever West Mega DC</v>
          </cell>
          <cell r="AH168" t="str">
            <v>Jl. Irian X No.202, Cikedokan, Kec. Cikarang Bar., Bekasi, Jawa Barat 17530, Indonesia</v>
          </cell>
          <cell r="AI168" t="str">
            <v>Bekasi</v>
          </cell>
          <cell r="AK168" t="str">
            <v>LOTTE SHOPPING INDONESIA BOGOR</v>
          </cell>
          <cell r="AM168" t="str">
            <v>JL. KH SHOLEH ISKANDAR</v>
          </cell>
          <cell r="AN168" t="str">
            <v>Kota Bogor</v>
          </cell>
          <cell r="AP168">
            <v>75</v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Y168">
            <v>0</v>
          </cell>
          <cell r="AZ168" t="str">
            <v>0</v>
          </cell>
          <cell r="BA168">
            <v>770</v>
          </cell>
          <cell r="BB168">
            <v>2</v>
          </cell>
          <cell r="BC168" t="str">
            <v/>
          </cell>
          <cell r="BD168" t="str">
            <v>2021-06-22, 09:45:15</v>
          </cell>
          <cell r="BE168" t="str">
            <v>POD 1 2021-06-22, 09:45:15</v>
          </cell>
        </row>
        <row r="169">
          <cell r="D169" t="str">
            <v>4002941366</v>
          </cell>
          <cell r="E169" t="str">
            <v/>
          </cell>
          <cell r="F169" t="str">
            <v>POD</v>
          </cell>
          <cell r="G169" t="str">
            <v>Unilever Mega DC</v>
          </cell>
          <cell r="H169" t="str">
            <v>PT Kabut Halim Mandiri</v>
          </cell>
          <cell r="I169" t="str">
            <v>true</v>
          </cell>
          <cell r="J169" t="str">
            <v>CDE</v>
          </cell>
          <cell r="K169" t="str">
            <v>CD Engkel Box</v>
          </cell>
          <cell r="L169" t="str">
            <v/>
          </cell>
          <cell r="N169" t="str">
            <v>TDS-TRI-20210621093517218230</v>
          </cell>
          <cell r="O169" t="str">
            <v>dedicated</v>
          </cell>
          <cell r="P169" t="str">
            <v>2021-06-21, 16:35:17</v>
          </cell>
          <cell r="Q169" t="str">
            <v>2021-06-21, 21:52:26</v>
          </cell>
          <cell r="R169" t="str">
            <v>2021-06-22, 01:12:35</v>
          </cell>
          <cell r="S169" t="str">
            <v>2021-06-21, 20:00:00</v>
          </cell>
          <cell r="T169" t="str">
            <v>2021-06-22, 01:12:40</v>
          </cell>
          <cell r="U169" t="str">
            <v>2021-06-22, 01:12:46</v>
          </cell>
          <cell r="V169" t="str">
            <v>2021-06-22, 01:13:03</v>
          </cell>
          <cell r="W169" t="str">
            <v>2021-06-22, 20:00:00</v>
          </cell>
          <cell r="X169" t="str">
            <v>2021-06-22, 16:14:47</v>
          </cell>
          <cell r="Y169" t="str">
            <v>2021-06-22, 16:14:52</v>
          </cell>
          <cell r="Z169" t="str">
            <v>0:0:23</v>
          </cell>
          <cell r="AA169" t="str">
            <v>0:0:5</v>
          </cell>
          <cell r="AB169" t="str">
            <v>Iwan Deni suhendar</v>
          </cell>
          <cell r="AC169" t="str">
            <v>085222333217</v>
          </cell>
          <cell r="AD169" t="str">
            <v>F9287FG</v>
          </cell>
          <cell r="AE169" t="str">
            <v>CD Engkel Box</v>
          </cell>
          <cell r="AF169" t="str">
            <v>Unilever West Mega DC</v>
          </cell>
          <cell r="AH169" t="str">
            <v>Jl. Irian X No.202, Cikedokan, Kec. Cikarang Bar., Bekasi, Jawa Barat 17530, Indonesia</v>
          </cell>
          <cell r="AI169" t="str">
            <v>Bekasi</v>
          </cell>
          <cell r="AK169" t="str">
            <v>BLIBLI ECOMMERCE SENTUL</v>
          </cell>
          <cell r="AM169" t="str">
            <v>Kawasan Industri Sentul Jl. Lintang Raya, Kav. E-15, Sentul, Kec. Babakan Madang, Bogor, Jawa Barat 16810, Indonesia</v>
          </cell>
          <cell r="AN169" t="str">
            <v>Bogor</v>
          </cell>
          <cell r="AP169">
            <v>61</v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Y169">
            <v>0</v>
          </cell>
          <cell r="AZ169" t="str">
            <v>0</v>
          </cell>
          <cell r="BA169">
            <v>790</v>
          </cell>
          <cell r="BB169">
            <v>1.88</v>
          </cell>
          <cell r="BC169" t="str">
            <v/>
          </cell>
          <cell r="BD169" t="str">
            <v>2021-06-22, 18:44:39</v>
          </cell>
          <cell r="BE169" t="str">
            <v>POD 1 2021-06-22, 18:44:39</v>
          </cell>
        </row>
        <row r="170">
          <cell r="D170" t="str">
            <v>4002941329</v>
          </cell>
          <cell r="E170" t="str">
            <v/>
          </cell>
          <cell r="F170" t="str">
            <v>POD</v>
          </cell>
          <cell r="G170" t="str">
            <v>Unilever Mega DC</v>
          </cell>
          <cell r="H170" t="str">
            <v>PT Kabut Halim Mandiri</v>
          </cell>
          <cell r="I170" t="str">
            <v>true</v>
          </cell>
          <cell r="J170" t="str">
            <v>CDE</v>
          </cell>
          <cell r="K170" t="str">
            <v>CD Engkel Box</v>
          </cell>
          <cell r="L170" t="str">
            <v/>
          </cell>
          <cell r="N170" t="str">
            <v>TDS-TRI-20210621093516248969</v>
          </cell>
          <cell r="O170" t="str">
            <v>dedicated</v>
          </cell>
          <cell r="P170" t="str">
            <v>2021-06-21, 16:35:16</v>
          </cell>
          <cell r="Q170" t="str">
            <v>2021-06-21, 23:03:39</v>
          </cell>
          <cell r="R170" t="str">
            <v>2021-06-22, 01:19:59</v>
          </cell>
          <cell r="S170" t="str">
            <v>2021-06-21, 20:00:00</v>
          </cell>
          <cell r="T170" t="str">
            <v>2021-06-22, 04:41:56</v>
          </cell>
          <cell r="U170" t="str">
            <v>2021-06-22, 04:42:00</v>
          </cell>
          <cell r="V170" t="str">
            <v>2021-06-22, 04:42:08</v>
          </cell>
          <cell r="W170" t="str">
            <v>2021-06-22, 20:00:00</v>
          </cell>
          <cell r="X170" t="str">
            <v>2021-06-22, 09:57:04</v>
          </cell>
          <cell r="Y170" t="str">
            <v>2021-06-22, 10:53:35</v>
          </cell>
          <cell r="Z170" t="str">
            <v>0:0:12</v>
          </cell>
          <cell r="AA170" t="str">
            <v>0:56:31</v>
          </cell>
          <cell r="AB170" t="str">
            <v>Suryanto</v>
          </cell>
          <cell r="AC170" t="str">
            <v>085320858259</v>
          </cell>
          <cell r="AD170" t="str">
            <v>B9481TCD</v>
          </cell>
          <cell r="AE170" t="str">
            <v>CDE Dedicated</v>
          </cell>
          <cell r="AF170" t="str">
            <v>Unilever West Mega DC</v>
          </cell>
          <cell r="AH170" t="str">
            <v>Jl. Irian X No.202, Cikedokan, Kec. Cikarang Bar., Bekasi, Jawa Barat 17530, Indonesia</v>
          </cell>
          <cell r="AI170" t="str">
            <v>Bekasi</v>
          </cell>
          <cell r="AK170" t="str">
            <v>INDOGROSIR KEMAYORAN</v>
          </cell>
          <cell r="AM170" t="str">
            <v>JL. TERUSAN ANGKASA B2 KAV-1, KEMAY</v>
          </cell>
          <cell r="AN170" t="str">
            <v>Kota Jakarta Pusat</v>
          </cell>
          <cell r="AP170">
            <v>46</v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Y170">
            <v>0</v>
          </cell>
          <cell r="AZ170" t="str">
            <v>0</v>
          </cell>
          <cell r="BA170">
            <v>1160</v>
          </cell>
          <cell r="BB170">
            <v>4</v>
          </cell>
          <cell r="BC170" t="str">
            <v/>
          </cell>
          <cell r="BD170" t="str">
            <v>2021-06-22, 14:43:47</v>
          </cell>
          <cell r="BE170" t="str">
            <v>POD 1 2021-06-22, 14:43:47</v>
          </cell>
        </row>
        <row r="171">
          <cell r="D171" t="str">
            <v>4002941329</v>
          </cell>
          <cell r="E171" t="str">
            <v/>
          </cell>
          <cell r="F171" t="str">
            <v>POD</v>
          </cell>
          <cell r="G171" t="str">
            <v>Unilever Mega DC</v>
          </cell>
          <cell r="H171" t="str">
            <v>PT Kabut Halim Mandiri</v>
          </cell>
          <cell r="I171" t="str">
            <v>true</v>
          </cell>
          <cell r="J171" t="str">
            <v>CDE</v>
          </cell>
          <cell r="K171" t="str">
            <v>CD Engkel Box</v>
          </cell>
          <cell r="L171" t="str">
            <v/>
          </cell>
          <cell r="N171" t="str">
            <v>TDS-TRI-20210621093516248969</v>
          </cell>
          <cell r="O171" t="str">
            <v>dedicated</v>
          </cell>
          <cell r="P171" t="str">
            <v>2021-06-21, 16:35:16</v>
          </cell>
          <cell r="Q171" t="str">
            <v>2021-06-21, 23:03:39</v>
          </cell>
          <cell r="R171" t="str">
            <v>2021-06-22, 01:19:59</v>
          </cell>
          <cell r="S171" t="str">
            <v>2021-06-21, 20:00:00</v>
          </cell>
          <cell r="T171" t="str">
            <v>2021-06-22, 04:41:56</v>
          </cell>
          <cell r="U171" t="str">
            <v>2021-06-22, 04:42:00</v>
          </cell>
          <cell r="V171" t="str">
            <v>2021-06-22, 04:42:08</v>
          </cell>
          <cell r="W171" t="str">
            <v>2021-06-22, 20:00:00</v>
          </cell>
          <cell r="X171" t="str">
            <v>2021-06-22, 06:32:37</v>
          </cell>
          <cell r="Y171" t="str">
            <v>2021-06-22, 07:52:35</v>
          </cell>
          <cell r="Z171" t="str">
            <v>0:0:12</v>
          </cell>
          <cell r="AA171" t="str">
            <v>1:19:58</v>
          </cell>
          <cell r="AB171" t="str">
            <v>Suryanto</v>
          </cell>
          <cell r="AC171" t="str">
            <v>085320858259</v>
          </cell>
          <cell r="AD171" t="str">
            <v>B9481TCD</v>
          </cell>
          <cell r="AE171" t="str">
            <v>CDE Dedicated</v>
          </cell>
          <cell r="AF171" t="str">
            <v>Unilever West Mega DC</v>
          </cell>
          <cell r="AH171" t="str">
            <v>Jl. Irian X No.202, Cikedokan, Kec. Cikarang Bar., Bekasi, Jawa Barat 17530, Indonesia</v>
          </cell>
          <cell r="AI171" t="str">
            <v>Bekasi</v>
          </cell>
          <cell r="AK171" t="str">
            <v>CARREFOUR CEMPAKA PUTIH</v>
          </cell>
          <cell r="AM171" t="str">
            <v>JL. JEND. A. YANI NO. 83 CEMPAKA PU</v>
          </cell>
          <cell r="AN171" t="str">
            <v>Kota Jakarta Pusat</v>
          </cell>
          <cell r="AP171">
            <v>40</v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Y171">
            <v>0</v>
          </cell>
          <cell r="AZ171" t="str">
            <v>0</v>
          </cell>
          <cell r="BA171">
            <v>510</v>
          </cell>
          <cell r="BB171">
            <v>1</v>
          </cell>
          <cell r="BC171" t="str">
            <v/>
          </cell>
          <cell r="BD171" t="str">
            <v>2021-06-22, 09:57:00</v>
          </cell>
          <cell r="BE171" t="str">
            <v>POD 1 2021-06-22, 09:57:00</v>
          </cell>
        </row>
        <row r="172">
          <cell r="D172" t="str">
            <v>4002941213</v>
          </cell>
          <cell r="E172" t="str">
            <v/>
          </cell>
          <cell r="F172" t="str">
            <v>POD</v>
          </cell>
          <cell r="G172" t="str">
            <v>Unilever Mega DC</v>
          </cell>
          <cell r="H172" t="str">
            <v>PT Kabut Halim Mandiri</v>
          </cell>
          <cell r="I172" t="str">
            <v>true</v>
          </cell>
          <cell r="J172" t="str">
            <v>CDE</v>
          </cell>
          <cell r="K172" t="str">
            <v>CD Engkel Box</v>
          </cell>
          <cell r="L172" t="str">
            <v/>
          </cell>
          <cell r="N172" t="str">
            <v>TDS-TRI-20210621093515174496</v>
          </cell>
          <cell r="O172" t="str">
            <v>dedicated</v>
          </cell>
          <cell r="P172" t="str">
            <v>2021-06-21, 16:35:15</v>
          </cell>
          <cell r="Q172" t="str">
            <v>2021-06-21, 21:46:27</v>
          </cell>
          <cell r="R172" t="str">
            <v>2021-06-22, 10:48:38</v>
          </cell>
          <cell r="S172" t="str">
            <v>2021-06-21, 20:00:00</v>
          </cell>
          <cell r="T172" t="str">
            <v>2021-06-22, 20:23:59</v>
          </cell>
          <cell r="U172" t="str">
            <v>2021-06-22, 20:24:09</v>
          </cell>
          <cell r="V172" t="str">
            <v>2021-06-22, 20:27:45</v>
          </cell>
          <cell r="W172" t="str">
            <v>2021-06-23, 20:00:00</v>
          </cell>
          <cell r="X172" t="str">
            <v>2021-06-23, 10:12:13</v>
          </cell>
          <cell r="Y172" t="str">
            <v>2021-06-23, 14:33:00</v>
          </cell>
          <cell r="Z172" t="str">
            <v>0:3:46</v>
          </cell>
          <cell r="AA172" t="str">
            <v>4:20:47</v>
          </cell>
          <cell r="AB172" t="str">
            <v>Rudy setiawan</v>
          </cell>
          <cell r="AC172" t="str">
            <v>081386917473</v>
          </cell>
          <cell r="AD172" t="str">
            <v>B9242BRV</v>
          </cell>
          <cell r="AE172" t="str">
            <v>CD Engkel Box</v>
          </cell>
          <cell r="AF172" t="str">
            <v>Unilever West Mega DC</v>
          </cell>
          <cell r="AH172" t="str">
            <v>Jl. Irian X No.202, Cikedokan, Kec. Cikarang Bar., Bekasi, Jawa Barat 17530, Indonesia</v>
          </cell>
          <cell r="AI172" t="str">
            <v>Bekasi</v>
          </cell>
          <cell r="AK172" t="str">
            <v>TSM BANDUNG</v>
          </cell>
          <cell r="AM172" t="str">
            <v>TRANS STUDIO MALL</v>
          </cell>
          <cell r="AN172" t="str">
            <v>Kota Bandung</v>
          </cell>
          <cell r="AP172">
            <v>122</v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Y172">
            <v>0</v>
          </cell>
          <cell r="AZ172" t="str">
            <v>0</v>
          </cell>
          <cell r="BA172">
            <v>860</v>
          </cell>
          <cell r="BB172">
            <v>2</v>
          </cell>
          <cell r="BC172" t="str">
            <v/>
          </cell>
          <cell r="BD172" t="str">
            <v>2021-06-23, 15:15:43</v>
          </cell>
          <cell r="BE172" t="str">
            <v>POD 1 2021-06-23, 15:15:43</v>
          </cell>
        </row>
        <row r="173">
          <cell r="D173" t="str">
            <v>4002941213</v>
          </cell>
          <cell r="E173" t="str">
            <v/>
          </cell>
          <cell r="F173" t="str">
            <v>POD</v>
          </cell>
          <cell r="G173" t="str">
            <v>Unilever Mega DC</v>
          </cell>
          <cell r="H173" t="str">
            <v>PT Kabut Halim Mandiri</v>
          </cell>
          <cell r="I173" t="str">
            <v>true</v>
          </cell>
          <cell r="J173" t="str">
            <v>CDE</v>
          </cell>
          <cell r="K173" t="str">
            <v>CD Engkel Box</v>
          </cell>
          <cell r="L173" t="str">
            <v/>
          </cell>
          <cell r="N173" t="str">
            <v>TDS-TRI-20210621093515174496</v>
          </cell>
          <cell r="O173" t="str">
            <v>dedicated</v>
          </cell>
          <cell r="P173" t="str">
            <v>2021-06-21, 16:35:15</v>
          </cell>
          <cell r="Q173" t="str">
            <v>2021-06-21, 21:46:27</v>
          </cell>
          <cell r="R173" t="str">
            <v>2021-06-22, 10:48:38</v>
          </cell>
          <cell r="S173" t="str">
            <v>2021-06-21, 20:00:00</v>
          </cell>
          <cell r="T173" t="str">
            <v>2021-06-22, 20:23:59</v>
          </cell>
          <cell r="U173" t="str">
            <v>2021-06-22, 20:24:09</v>
          </cell>
          <cell r="V173" t="str">
            <v>2021-06-22, 20:27:45</v>
          </cell>
          <cell r="W173" t="str">
            <v>2021-06-23, 20:00:00</v>
          </cell>
          <cell r="X173" t="str">
            <v>2021-06-23, 03:11:14</v>
          </cell>
          <cell r="Y173" t="str">
            <v>2021-06-23, 08:32:12</v>
          </cell>
          <cell r="Z173" t="str">
            <v>0:3:46</v>
          </cell>
          <cell r="AA173" t="str">
            <v>5:20:58</v>
          </cell>
          <cell r="AB173" t="str">
            <v>Rudy setiawan</v>
          </cell>
          <cell r="AC173" t="str">
            <v>081386917473</v>
          </cell>
          <cell r="AD173" t="str">
            <v>B9242BRV</v>
          </cell>
          <cell r="AE173" t="str">
            <v>CD Engkel Box</v>
          </cell>
          <cell r="AF173" t="str">
            <v>Unilever West Mega DC</v>
          </cell>
          <cell r="AH173" t="str">
            <v>Jl. Irian X No.202, Cikedokan, Kec. Cikarang Bar., Bekasi, Jawa Barat 17530, Indonesia</v>
          </cell>
          <cell r="AI173" t="str">
            <v>Bekasi</v>
          </cell>
          <cell r="AK173" t="str">
            <v>INDOMARET DC BANDUNG</v>
          </cell>
          <cell r="AM173" t="str">
            <v>JL.JEND.A.YANI NO.806</v>
          </cell>
          <cell r="AN173" t="str">
            <v>Kota Bandung</v>
          </cell>
          <cell r="AP173">
            <v>120</v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Y173">
            <v>0</v>
          </cell>
          <cell r="AZ173" t="str">
            <v>0</v>
          </cell>
          <cell r="BA173">
            <v>280</v>
          </cell>
          <cell r="BB173">
            <v>1</v>
          </cell>
          <cell r="BC173" t="str">
            <v/>
          </cell>
          <cell r="BD173" t="str">
            <v>2021-06-23, 09:18:39</v>
          </cell>
          <cell r="BE173" t="str">
            <v>POD 1 2021-06-23, 09:18:38</v>
          </cell>
        </row>
        <row r="174">
          <cell r="D174" t="str">
            <v>4002941204</v>
          </cell>
          <cell r="E174" t="str">
            <v/>
          </cell>
          <cell r="F174" t="str">
            <v>POD</v>
          </cell>
          <cell r="G174" t="str">
            <v>Unilever Mega DC</v>
          </cell>
          <cell r="H174" t="str">
            <v>PT Mega Antaran Prima</v>
          </cell>
          <cell r="I174" t="str">
            <v>true</v>
          </cell>
          <cell r="J174" t="str">
            <v>CDE</v>
          </cell>
          <cell r="K174" t="str">
            <v>CD Engkel Box</v>
          </cell>
          <cell r="L174" t="str">
            <v/>
          </cell>
          <cell r="N174" t="str">
            <v>TDS-TRI-20210621093514122115</v>
          </cell>
          <cell r="O174" t="str">
            <v>dedicated</v>
          </cell>
          <cell r="P174" t="str">
            <v>2021-06-21, 16:35:14</v>
          </cell>
          <cell r="Q174" t="str">
            <v>2021-06-21, 21:45:38</v>
          </cell>
          <cell r="R174" t="str">
            <v>2021-06-23, 05:57:48</v>
          </cell>
          <cell r="S174" t="str">
            <v>2021-06-21, 20:00:00</v>
          </cell>
          <cell r="T174" t="str">
            <v>2021-06-23, 05:58:47</v>
          </cell>
          <cell r="U174" t="str">
            <v/>
          </cell>
          <cell r="V174" t="str">
            <v>2021-06-23, 06:00:00</v>
          </cell>
          <cell r="W174" t="str">
            <v>2021-06-23, 20:00:00</v>
          </cell>
          <cell r="X174" t="str">
            <v>2021-06-23, 06:54:55</v>
          </cell>
          <cell r="Y174" t="str">
            <v>2021-06-23, 14:13:42</v>
          </cell>
          <cell r="Z174" t="str">
            <v>0:1:13</v>
          </cell>
          <cell r="AA174" t="str">
            <v>7:18:47</v>
          </cell>
          <cell r="AB174" t="str">
            <v>Erlangga</v>
          </cell>
          <cell r="AC174" t="str">
            <v>085811813049</v>
          </cell>
          <cell r="AD174" t="str">
            <v>B9166KXU</v>
          </cell>
          <cell r="AE174" t="str">
            <v>CD Engkel Box</v>
          </cell>
          <cell r="AF174" t="str">
            <v>Unilever West Mega DC</v>
          </cell>
          <cell r="AH174" t="str">
            <v>Jl. Irian X No.202, Cikedokan, Kec. Cikarang Bar., Bekasi, Jawa Barat 17530, Indonesia</v>
          </cell>
          <cell r="AI174" t="str">
            <v>Bekasi</v>
          </cell>
          <cell r="AK174" t="str">
            <v>LOTTE WHOLESALE SERANG</v>
          </cell>
          <cell r="AM174" t="str">
            <v>JL. MAYOR SYAFEI, KPG KEPANGDEAN</v>
          </cell>
          <cell r="AN174" t="str">
            <v>Kota Serang</v>
          </cell>
          <cell r="AP174">
            <v>126</v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Y174">
            <v>0</v>
          </cell>
          <cell r="AZ174" t="str">
            <v>0</v>
          </cell>
          <cell r="BA174">
            <v>960</v>
          </cell>
          <cell r="BB174">
            <v>2.29</v>
          </cell>
          <cell r="BC174" t="str">
            <v/>
          </cell>
          <cell r="BD174" t="str">
            <v>2021-06-24, 03:04:22</v>
          </cell>
          <cell r="BE174" t="str">
            <v>POD 1 2021-06-24, 03:04:22</v>
          </cell>
        </row>
        <row r="175">
          <cell r="D175" t="str">
            <v>4002941204</v>
          </cell>
          <cell r="E175" t="str">
            <v/>
          </cell>
          <cell r="F175" t="str">
            <v>POD</v>
          </cell>
          <cell r="G175" t="str">
            <v>Unilever Mega DC</v>
          </cell>
          <cell r="H175" t="str">
            <v>PT Mega Antaran Prima</v>
          </cell>
          <cell r="I175" t="str">
            <v>true</v>
          </cell>
          <cell r="J175" t="str">
            <v>CDE</v>
          </cell>
          <cell r="K175" t="str">
            <v>CD Engkel Box</v>
          </cell>
          <cell r="L175" t="str">
            <v/>
          </cell>
          <cell r="N175" t="str">
            <v>TDS-TRI-20210621093514122115</v>
          </cell>
          <cell r="O175" t="str">
            <v>dedicated</v>
          </cell>
          <cell r="P175" t="str">
            <v>2021-06-21, 16:35:14</v>
          </cell>
          <cell r="Q175" t="str">
            <v>2021-06-21, 21:45:38</v>
          </cell>
          <cell r="R175" t="str">
            <v>2021-06-23, 05:57:48</v>
          </cell>
          <cell r="S175" t="str">
            <v>2021-06-21, 20:00:00</v>
          </cell>
          <cell r="T175" t="str">
            <v>2021-06-23, 05:58:47</v>
          </cell>
          <cell r="U175" t="str">
            <v/>
          </cell>
          <cell r="V175" t="str">
            <v>2021-06-23, 06:00:00</v>
          </cell>
          <cell r="W175" t="str">
            <v>2021-06-23, 20:00:00</v>
          </cell>
          <cell r="X175" t="str">
            <v>2021-06-24, 03:04:37</v>
          </cell>
          <cell r="Y175" t="str">
            <v>2021-06-24, 03:04:37</v>
          </cell>
          <cell r="Z175" t="str">
            <v>0:1:13</v>
          </cell>
          <cell r="AA175" t="str">
            <v>0:0:0</v>
          </cell>
          <cell r="AB175" t="str">
            <v>Erlangga</v>
          </cell>
          <cell r="AC175" t="str">
            <v>085811813049</v>
          </cell>
          <cell r="AD175" t="str">
            <v>B9166KXU</v>
          </cell>
          <cell r="AE175" t="str">
            <v>CD Engkel Box</v>
          </cell>
          <cell r="AF175" t="str">
            <v>Unilever West Mega DC</v>
          </cell>
          <cell r="AH175" t="str">
            <v>Jl. Irian X No.202, Cikedokan, Kec. Cikarang Bar., Bekasi, Jawa Barat 17530, Indonesia</v>
          </cell>
          <cell r="AI175" t="str">
            <v>Bekasi</v>
          </cell>
          <cell r="AK175" t="str">
            <v>RAMAYANA CILEGON</v>
          </cell>
          <cell r="AM175" t="str">
            <v>JL.RAYA SERANG DESA SUKMAJAYA SERAN</v>
          </cell>
          <cell r="AN175" t="str">
            <v>Cilegon</v>
          </cell>
          <cell r="AP175">
            <v>82</v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Y175">
            <v>0</v>
          </cell>
          <cell r="AZ175" t="str">
            <v>0</v>
          </cell>
          <cell r="BA175">
            <v>160</v>
          </cell>
          <cell r="BB175">
            <v>1</v>
          </cell>
          <cell r="BC175" t="str">
            <v/>
          </cell>
          <cell r="BD175" t="str">
            <v>2021-06-24, 03:05:24</v>
          </cell>
          <cell r="BE175" t="str">
            <v>POD 1 2021-06-24, 03:05:24</v>
          </cell>
        </row>
        <row r="176">
          <cell r="D176" t="str">
            <v>4002940970</v>
          </cell>
          <cell r="E176" t="str">
            <v/>
          </cell>
          <cell r="F176" t="str">
            <v>BOOKED</v>
          </cell>
          <cell r="G176" t="str">
            <v>Unilever Mega DC</v>
          </cell>
          <cell r="H176" t="str">
            <v/>
          </cell>
          <cell r="I176" t="str">
            <v>false</v>
          </cell>
          <cell r="J176" t="str">
            <v>TRO-J</v>
          </cell>
          <cell r="K176" t="str">
            <v>Tronton Jumbo</v>
          </cell>
          <cell r="L176" t="str">
            <v/>
          </cell>
          <cell r="N176" t="str">
            <v>TDS-TRI-20210621093503494548</v>
          </cell>
          <cell r="O176" t="str">
            <v>oncall</v>
          </cell>
          <cell r="P176" t="str">
            <v>2021-06-21, 16:35:03</v>
          </cell>
          <cell r="Q176" t="str">
            <v/>
          </cell>
          <cell r="R176" t="str">
            <v/>
          </cell>
          <cell r="S176" t="str">
            <v>2021-06-21, 20:00:00</v>
          </cell>
          <cell r="T176" t="str">
            <v/>
          </cell>
          <cell r="U176" t="str">
            <v/>
          </cell>
          <cell r="V176" t="str">
            <v/>
          </cell>
          <cell r="W176" t="str">
            <v>2021-06-25, 20:00:00</v>
          </cell>
          <cell r="X176" t="str">
            <v/>
          </cell>
          <cell r="Y176" t="str">
            <v/>
          </cell>
          <cell r="Z176" t="str">
            <v/>
          </cell>
          <cell r="AA176" t="str">
            <v/>
          </cell>
          <cell r="AB176" t="str">
            <v/>
          </cell>
          <cell r="AC176" t="str">
            <v/>
          </cell>
          <cell r="AD176" t="str">
            <v/>
          </cell>
          <cell r="AE176" t="str">
            <v/>
          </cell>
          <cell r="AF176" t="str">
            <v>Unilever West Mega DC</v>
          </cell>
          <cell r="AH176" t="str">
            <v>Jl. Irian X No.202, Cikedokan, Kec. Cikarang Bar., Bekasi, Jawa Barat 17530, Indonesia</v>
          </cell>
          <cell r="AI176" t="str">
            <v>Bekasi</v>
          </cell>
          <cell r="AK176" t="str">
            <v>PT LOTTE SHOPPING INDONESIA DENPASA</v>
          </cell>
          <cell r="AM176" t="str">
            <v>JL.BY PASS NGURAH RAI NO.222</v>
          </cell>
          <cell r="AN176" t="str">
            <v>Kabupaten Badung</v>
          </cell>
          <cell r="AP176">
            <v>1160</v>
          </cell>
          <cell r="AQ176" t="str">
            <v/>
          </cell>
          <cell r="AR176" t="str">
            <v/>
          </cell>
          <cell r="AS176" t="str">
            <v/>
          </cell>
          <cell r="AT176" t="str">
            <v/>
          </cell>
          <cell r="AU176" t="str">
            <v/>
          </cell>
          <cell r="AV176" t="str">
            <v/>
          </cell>
          <cell r="AW176" t="str">
            <v/>
          </cell>
          <cell r="AY176">
            <v>0</v>
          </cell>
          <cell r="AZ176" t="str">
            <v>0</v>
          </cell>
          <cell r="BA176">
            <v>3540</v>
          </cell>
          <cell r="BB176">
            <v>25</v>
          </cell>
          <cell r="BC176" t="str">
            <v/>
          </cell>
          <cell r="BD176" t="str">
            <v/>
          </cell>
        </row>
        <row r="177">
          <cell r="D177" t="str">
            <v>4002940970</v>
          </cell>
          <cell r="E177" t="str">
            <v/>
          </cell>
          <cell r="F177" t="str">
            <v>BOOKED</v>
          </cell>
          <cell r="G177" t="str">
            <v>Unilever Mega DC</v>
          </cell>
          <cell r="H177" t="str">
            <v/>
          </cell>
          <cell r="I177" t="str">
            <v>false</v>
          </cell>
          <cell r="J177" t="str">
            <v>TRO-J</v>
          </cell>
          <cell r="K177" t="str">
            <v>Tronton Jumbo</v>
          </cell>
          <cell r="L177" t="str">
            <v/>
          </cell>
          <cell r="N177" t="str">
            <v>TDS-TRI-20210621093503494548</v>
          </cell>
          <cell r="O177" t="str">
            <v>oncall</v>
          </cell>
          <cell r="P177" t="str">
            <v>2021-06-21, 16:35:03</v>
          </cell>
          <cell r="Q177" t="str">
            <v/>
          </cell>
          <cell r="R177" t="str">
            <v/>
          </cell>
          <cell r="S177" t="str">
            <v>2021-06-21, 20:00:00</v>
          </cell>
          <cell r="T177" t="str">
            <v/>
          </cell>
          <cell r="U177" t="str">
            <v/>
          </cell>
          <cell r="V177" t="str">
            <v/>
          </cell>
          <cell r="W177" t="str">
            <v>2021-06-25, 20:00:00</v>
          </cell>
          <cell r="X177" t="str">
            <v/>
          </cell>
          <cell r="Y177" t="str">
            <v/>
          </cell>
          <cell r="Z177" t="str">
            <v/>
          </cell>
          <cell r="AA177" t="str">
            <v/>
          </cell>
          <cell r="AB177" t="str">
            <v/>
          </cell>
          <cell r="AC177" t="str">
            <v/>
          </cell>
          <cell r="AD177" t="str">
            <v/>
          </cell>
          <cell r="AE177" t="str">
            <v/>
          </cell>
          <cell r="AF177" t="str">
            <v>Unilever West Mega DC</v>
          </cell>
          <cell r="AH177" t="str">
            <v>Jl. Irian X No.202, Cikedokan, Kec. Cikarang Bar., Bekasi, Jawa Barat 17530, Indonesia</v>
          </cell>
          <cell r="AI177" t="str">
            <v>Bekasi</v>
          </cell>
          <cell r="AK177" t="str">
            <v>CARREFOUR DENPASAR</v>
          </cell>
          <cell r="AM177" t="str">
            <v>JL.SUNSET ROAD NO.8 KUTA</v>
          </cell>
          <cell r="AN177" t="str">
            <v>Kabupaten Badung</v>
          </cell>
          <cell r="AP177">
            <v>1148</v>
          </cell>
          <cell r="AQ177" t="str">
            <v/>
          </cell>
          <cell r="AR177" t="str">
            <v/>
          </cell>
          <cell r="AS177" t="str">
            <v/>
          </cell>
          <cell r="AT177" t="str">
            <v/>
          </cell>
          <cell r="AU177" t="str">
            <v/>
          </cell>
          <cell r="AV177" t="str">
            <v/>
          </cell>
          <cell r="AW177" t="str">
            <v/>
          </cell>
          <cell r="AY177">
            <v>0</v>
          </cell>
          <cell r="AZ177" t="str">
            <v>0</v>
          </cell>
          <cell r="BA177">
            <v>2680</v>
          </cell>
          <cell r="BB177">
            <v>9.7100000000000009</v>
          </cell>
          <cell r="BC177" t="str">
            <v/>
          </cell>
          <cell r="BD177" t="str">
            <v/>
          </cell>
        </row>
        <row r="178">
          <cell r="D178" t="str">
            <v>4002941453</v>
          </cell>
          <cell r="E178" t="str">
            <v/>
          </cell>
          <cell r="F178" t="str">
            <v>CONFIRMED</v>
          </cell>
          <cell r="G178" t="str">
            <v>Unilever Mega DC</v>
          </cell>
          <cell r="H178" t="str">
            <v>CV Global Synergi Abadi</v>
          </cell>
          <cell r="I178" t="str">
            <v>true</v>
          </cell>
          <cell r="J178" t="str">
            <v>CDE</v>
          </cell>
          <cell r="K178" t="str">
            <v>CD Engkel Box</v>
          </cell>
          <cell r="L178" t="str">
            <v/>
          </cell>
          <cell r="N178" t="str">
            <v>TDS-TRI-20210621093502334287</v>
          </cell>
          <cell r="O178" t="str">
            <v>dedicated</v>
          </cell>
          <cell r="P178" t="str">
            <v>2021-06-21, 16:35:02</v>
          </cell>
          <cell r="Q178" t="str">
            <v>2021-06-21, 23:02:08</v>
          </cell>
          <cell r="R178" t="str">
            <v/>
          </cell>
          <cell r="S178" t="str">
            <v>2021-06-21, 20:00:00</v>
          </cell>
          <cell r="T178" t="str">
            <v/>
          </cell>
          <cell r="U178" t="str">
            <v/>
          </cell>
          <cell r="V178" t="str">
            <v/>
          </cell>
          <cell r="W178" t="str">
            <v>2021-06-22, 20:00:00</v>
          </cell>
          <cell r="X178" t="str">
            <v/>
          </cell>
          <cell r="Y178" t="str">
            <v/>
          </cell>
          <cell r="Z178" t="str">
            <v/>
          </cell>
          <cell r="AA178" t="str">
            <v/>
          </cell>
          <cell r="AB178" t="str">
            <v>UJANG SURYANA</v>
          </cell>
          <cell r="AC178" t="str">
            <v>087873310998</v>
          </cell>
          <cell r="AD178" t="str">
            <v>B9073AR</v>
          </cell>
          <cell r="AE178" t="str">
            <v>CD Engkel Box</v>
          </cell>
          <cell r="AF178" t="str">
            <v>Unilever West Mega DC</v>
          </cell>
          <cell r="AH178" t="str">
            <v>Jl. Irian X No.202, Cikedokan, Kec. Cikarang Bar., Bekasi, Jawa Barat 17530, Indonesia</v>
          </cell>
          <cell r="AI178" t="str">
            <v>Bekasi</v>
          </cell>
          <cell r="AK178" t="str">
            <v>INDOGROSIR TANGERANG</v>
          </cell>
          <cell r="AM178" t="str">
            <v>JL.GATOT SUBROTO KM5 NO 4 RT001 / R</v>
          </cell>
          <cell r="AN178" t="str">
            <v>Tangerang</v>
          </cell>
          <cell r="AP178">
            <v>41</v>
          </cell>
          <cell r="AQ178" t="str">
            <v/>
          </cell>
          <cell r="AR178" t="str">
            <v/>
          </cell>
          <cell r="AS178" t="str">
            <v/>
          </cell>
          <cell r="AT178" t="str">
            <v/>
          </cell>
          <cell r="AU178" t="str">
            <v/>
          </cell>
          <cell r="AV178" t="str">
            <v/>
          </cell>
          <cell r="AW178" t="str">
            <v/>
          </cell>
          <cell r="AY178">
            <v>0</v>
          </cell>
          <cell r="AZ178" t="str">
            <v>0</v>
          </cell>
          <cell r="BA178">
            <v>2140</v>
          </cell>
          <cell r="BB178">
            <v>5.56</v>
          </cell>
          <cell r="BC178" t="str">
            <v/>
          </cell>
          <cell r="BD178" t="str">
            <v/>
          </cell>
        </row>
        <row r="179">
          <cell r="D179" t="str">
            <v>4002941441</v>
          </cell>
          <cell r="E179" t="str">
            <v/>
          </cell>
          <cell r="F179" t="str">
            <v>POD</v>
          </cell>
          <cell r="G179" t="str">
            <v>Unilever Mega DC</v>
          </cell>
          <cell r="H179" t="str">
            <v>PT Kabut Halim Mandiri</v>
          </cell>
          <cell r="I179" t="str">
            <v>true</v>
          </cell>
          <cell r="J179" t="str">
            <v>CDE</v>
          </cell>
          <cell r="K179" t="str">
            <v>CD Engkel Box</v>
          </cell>
          <cell r="L179" t="str">
            <v/>
          </cell>
          <cell r="N179" t="str">
            <v>TDS-TRI-20210621093500670321</v>
          </cell>
          <cell r="O179" t="str">
            <v>dedicated</v>
          </cell>
          <cell r="P179" t="str">
            <v>2021-06-21, 16:35:01</v>
          </cell>
          <cell r="Q179" t="str">
            <v>2021-06-21, 23:00:06</v>
          </cell>
          <cell r="R179" t="str">
            <v>2021-06-21, 23:54:12</v>
          </cell>
          <cell r="S179" t="str">
            <v>2021-06-21, 20:00:00</v>
          </cell>
          <cell r="T179" t="str">
            <v>2021-06-21, 23:54:16</v>
          </cell>
          <cell r="U179" t="str">
            <v>2021-06-21, 23:54:20</v>
          </cell>
          <cell r="V179" t="str">
            <v>2021-06-21, 23:54:28</v>
          </cell>
          <cell r="W179" t="str">
            <v>2021-06-23, 20:00:00</v>
          </cell>
          <cell r="X179" t="str">
            <v>2021-06-22, 06:51:03</v>
          </cell>
          <cell r="Y179" t="str">
            <v>2021-06-22, 08:43:40</v>
          </cell>
          <cell r="Z179" t="str">
            <v>0:0:12</v>
          </cell>
          <cell r="AA179" t="str">
            <v>1:52:37</v>
          </cell>
          <cell r="AB179" t="str">
            <v>Qodri</v>
          </cell>
          <cell r="AC179" t="str">
            <v>081385475168</v>
          </cell>
          <cell r="AD179" t="str">
            <v>F9282FG</v>
          </cell>
          <cell r="AE179" t="str">
            <v>CD Engkel Box</v>
          </cell>
          <cell r="AF179" t="str">
            <v>Unilever West Mega DC</v>
          </cell>
          <cell r="AH179" t="str">
            <v>Jl. Irian X No.202, Cikedokan, Kec. Cikarang Bar., Bekasi, Jawa Barat 17530, Indonesia</v>
          </cell>
          <cell r="AI179" t="str">
            <v>Bekasi</v>
          </cell>
          <cell r="AK179" t="str">
            <v>DC YOMART GEDEBAGE</v>
          </cell>
          <cell r="AM179" t="str">
            <v>Jl. Soekarno Hatta No.236, Kopo, Kec. Bojongloa Kaler, Kota Bandung, Jawa Barat 40233, Indonesia</v>
          </cell>
          <cell r="AN179" t="str">
            <v>Kota Bandung</v>
          </cell>
          <cell r="AP179">
            <v>116</v>
          </cell>
          <cell r="AQ179" t="str">
            <v/>
          </cell>
          <cell r="AR179" t="str">
            <v/>
          </cell>
          <cell r="AS179" t="str">
            <v/>
          </cell>
          <cell r="AT179" t="str">
            <v/>
          </cell>
          <cell r="AU179" t="str">
            <v/>
          </cell>
          <cell r="AV179" t="str">
            <v/>
          </cell>
          <cell r="AW179" t="str">
            <v/>
          </cell>
          <cell r="AY179">
            <v>0</v>
          </cell>
          <cell r="AZ179" t="str">
            <v>0</v>
          </cell>
          <cell r="BA179">
            <v>1650</v>
          </cell>
          <cell r="BB179">
            <v>3.73</v>
          </cell>
          <cell r="BC179" t="str">
            <v/>
          </cell>
          <cell r="BD179" t="str">
            <v>2021-06-23, 12:02:32</v>
          </cell>
          <cell r="BE179" t="str">
            <v>POD 1 2021-06-23, 12:02:32</v>
          </cell>
        </row>
        <row r="180">
          <cell r="D180" t="str">
            <v>4002941450</v>
          </cell>
          <cell r="E180" t="str">
            <v/>
          </cell>
          <cell r="F180" t="str">
            <v>POD</v>
          </cell>
          <cell r="G180" t="str">
            <v>Unilever Mega DC</v>
          </cell>
          <cell r="H180" t="str">
            <v>PT Darsindo Cipta Putra Mandiri</v>
          </cell>
          <cell r="I180" t="str">
            <v>true</v>
          </cell>
          <cell r="J180" t="str">
            <v>CDE</v>
          </cell>
          <cell r="K180" t="str">
            <v>CD Engkel Box</v>
          </cell>
          <cell r="L180" t="str">
            <v/>
          </cell>
          <cell r="N180" t="str">
            <v>TDS-TRI-20210621093501426984</v>
          </cell>
          <cell r="O180" t="str">
            <v>dedicated</v>
          </cell>
          <cell r="P180" t="str">
            <v>2021-06-21, 16:35:01</v>
          </cell>
          <cell r="Q180" t="str">
            <v>2021-06-21, 23:01:18</v>
          </cell>
          <cell r="R180" t="str">
            <v>2021-06-21, 23:24:39</v>
          </cell>
          <cell r="S180" t="str">
            <v>2021-06-21, 20:00:00</v>
          </cell>
          <cell r="T180" t="str">
            <v>2021-06-22, 06:10:35</v>
          </cell>
          <cell r="U180" t="str">
            <v>2021-06-22, 06:10:39</v>
          </cell>
          <cell r="V180" t="str">
            <v>2021-06-22, 06:10:47</v>
          </cell>
          <cell r="W180" t="str">
            <v>2021-06-23, 20:00:00</v>
          </cell>
          <cell r="X180" t="str">
            <v>2021-06-23, 20:09:08</v>
          </cell>
          <cell r="Y180" t="str">
            <v>2021-06-23, 20:09:12</v>
          </cell>
          <cell r="Z180" t="str">
            <v>0:0:12</v>
          </cell>
          <cell r="AA180" t="str">
            <v>0:0:4</v>
          </cell>
          <cell r="AB180" t="str">
            <v>Feri</v>
          </cell>
          <cell r="AC180" t="str">
            <v>083186833516</v>
          </cell>
          <cell r="AD180" t="str">
            <v>B9146FXU</v>
          </cell>
          <cell r="AE180" t="str">
            <v>CD Engkel Box</v>
          </cell>
          <cell r="AF180" t="str">
            <v>Unilever West Mega DC</v>
          </cell>
          <cell r="AH180" t="str">
            <v>Jl. Irian X No.202, Cikedokan, Kec. Cikarang Bar., Bekasi, Jawa Barat 17530, Indonesia</v>
          </cell>
          <cell r="AI180" t="str">
            <v>Bekasi</v>
          </cell>
          <cell r="AK180" t="str">
            <v>TRANSMART CIMAHI</v>
          </cell>
          <cell r="AM180" t="str">
            <v>JL. RAYA BARAT NO. 729</v>
          </cell>
          <cell r="AN180" t="str">
            <v>Kota Cimahi</v>
          </cell>
          <cell r="AP180">
            <v>106</v>
          </cell>
          <cell r="AQ180" t="str">
            <v/>
          </cell>
          <cell r="AR180" t="str">
            <v/>
          </cell>
          <cell r="AS180" t="str">
            <v/>
          </cell>
          <cell r="AT180" t="str">
            <v/>
          </cell>
          <cell r="AU180" t="str">
            <v/>
          </cell>
          <cell r="AV180" t="str">
            <v/>
          </cell>
          <cell r="AW180" t="str">
            <v/>
          </cell>
          <cell r="AY180">
            <v>0</v>
          </cell>
          <cell r="AZ180" t="str">
            <v>0</v>
          </cell>
          <cell r="BA180">
            <v>1960</v>
          </cell>
          <cell r="BB180">
            <v>3.76</v>
          </cell>
          <cell r="BC180" t="str">
            <v/>
          </cell>
          <cell r="BD180" t="str">
            <v>2021-06-23, 20:12:05</v>
          </cell>
          <cell r="BE180" t="str">
            <v>POD 1 2021-06-23, 20:12:05</v>
          </cell>
        </row>
        <row r="181">
          <cell r="D181" t="str">
            <v>4002941440</v>
          </cell>
          <cell r="E181" t="str">
            <v/>
          </cell>
          <cell r="F181" t="str">
            <v>POD</v>
          </cell>
          <cell r="G181" t="str">
            <v>Unilever Mega DC</v>
          </cell>
          <cell r="H181" t="str">
            <v>PT Mega Antaran Prima</v>
          </cell>
          <cell r="I181" t="str">
            <v>true</v>
          </cell>
          <cell r="J181" t="str">
            <v>CDE</v>
          </cell>
          <cell r="K181" t="str">
            <v>CD Engkel Box</v>
          </cell>
          <cell r="L181" t="str">
            <v/>
          </cell>
          <cell r="N181" t="str">
            <v>TDS-TRI-20210621093459947822</v>
          </cell>
          <cell r="O181" t="str">
            <v>dedicated</v>
          </cell>
          <cell r="P181" t="str">
            <v>2021-06-21, 16:35:00</v>
          </cell>
          <cell r="Q181" t="str">
            <v>2021-06-21, 22:16:02</v>
          </cell>
          <cell r="R181" t="str">
            <v>2021-06-22, 04:28:14</v>
          </cell>
          <cell r="S181" t="str">
            <v>2021-06-21, 20:00:00</v>
          </cell>
          <cell r="T181" t="str">
            <v>2021-06-22, 04:28:15</v>
          </cell>
          <cell r="U181" t="str">
            <v>2021-06-22, 04:28:22</v>
          </cell>
          <cell r="V181" t="str">
            <v>2021-06-22, 04:28:25</v>
          </cell>
          <cell r="W181" t="str">
            <v>2021-06-23, 20:00:00</v>
          </cell>
          <cell r="X181" t="str">
            <v>2021-06-22, 13:48:38</v>
          </cell>
          <cell r="Y181" t="str">
            <v>2021-06-22, 13:48:44</v>
          </cell>
          <cell r="Z181" t="str">
            <v>0:0:10</v>
          </cell>
          <cell r="AA181" t="str">
            <v>0:0:6</v>
          </cell>
          <cell r="AB181" t="str">
            <v>TION DANIEL TIRUKAN</v>
          </cell>
          <cell r="AC181" t="str">
            <v>085893958813</v>
          </cell>
          <cell r="AD181" t="str">
            <v>B9140KXU</v>
          </cell>
          <cell r="AE181" t="str">
            <v>CD Engkel Box</v>
          </cell>
          <cell r="AF181" t="str">
            <v>Unilever West Mega DC</v>
          </cell>
          <cell r="AH181" t="str">
            <v>Jl. Irian X No.202, Cikedokan, Kec. Cikarang Bar., Bekasi, Jawa Barat 17530, Indonesia</v>
          </cell>
          <cell r="AI181" t="str">
            <v>Bekasi</v>
          </cell>
          <cell r="AK181" t="str">
            <v>DC GRIYA CENTER</v>
          </cell>
          <cell r="AM181" t="str">
            <v>Jl. Jakarta No.53, Kebonwaru, Kec. Batununggal, Kota Bandung, Jawa Barat 40272, Indonesia</v>
          </cell>
          <cell r="AN181" t="str">
            <v>Kota Bandung</v>
          </cell>
          <cell r="AP181">
            <v>121</v>
          </cell>
          <cell r="AQ181" t="str">
            <v/>
          </cell>
          <cell r="AR181" t="str">
            <v/>
          </cell>
          <cell r="AS181" t="str">
            <v/>
          </cell>
          <cell r="AT181" t="str">
            <v/>
          </cell>
          <cell r="AU181" t="str">
            <v/>
          </cell>
          <cell r="AV181" t="str">
            <v/>
          </cell>
          <cell r="AW181" t="str">
            <v/>
          </cell>
          <cell r="AY181">
            <v>0</v>
          </cell>
          <cell r="AZ181" t="str">
            <v>0</v>
          </cell>
          <cell r="BA181">
            <v>1970</v>
          </cell>
          <cell r="BB181">
            <v>4.3499999999999996</v>
          </cell>
          <cell r="BC181" t="str">
            <v/>
          </cell>
          <cell r="BD181" t="str">
            <v>2021-06-22, 13:48:57</v>
          </cell>
          <cell r="BE181" t="str">
            <v>POD 1 2021-06-22, 13:48:57</v>
          </cell>
        </row>
        <row r="182">
          <cell r="D182" t="str">
            <v>4002941432</v>
          </cell>
          <cell r="E182" t="str">
            <v/>
          </cell>
          <cell r="F182" t="str">
            <v>POD</v>
          </cell>
          <cell r="G182" t="str">
            <v>Unilever Mega DC</v>
          </cell>
          <cell r="H182" t="str">
            <v>PT Mega Antaran Prima</v>
          </cell>
          <cell r="I182" t="str">
            <v>true</v>
          </cell>
          <cell r="J182" t="str">
            <v>CDE</v>
          </cell>
          <cell r="K182" t="str">
            <v>CD Engkel Box</v>
          </cell>
          <cell r="L182" t="str">
            <v/>
          </cell>
          <cell r="N182" t="str">
            <v>TDS-TRI-20210621093459284257</v>
          </cell>
          <cell r="O182" t="str">
            <v>dedicated</v>
          </cell>
          <cell r="P182" t="str">
            <v>2021-06-21, 16:34:59</v>
          </cell>
          <cell r="Q182" t="str">
            <v>2021-06-21, 22:14:47</v>
          </cell>
          <cell r="R182" t="str">
            <v>2021-06-22, 05:59:12</v>
          </cell>
          <cell r="S182" t="str">
            <v>2021-06-21, 20:00:00</v>
          </cell>
          <cell r="T182" t="str">
            <v>2021-06-22, 06:10:32</v>
          </cell>
          <cell r="U182" t="str">
            <v>2021-06-22, 06:10:35</v>
          </cell>
          <cell r="V182" t="str">
            <v>2021-06-22, 06:10:43</v>
          </cell>
          <cell r="W182" t="str">
            <v>2021-06-22, 20:00:00</v>
          </cell>
          <cell r="X182" t="str">
            <v>2021-06-22, 11:33:54</v>
          </cell>
          <cell r="Y182" t="str">
            <v>2021-06-22, 11:34:00</v>
          </cell>
          <cell r="Z182" t="str">
            <v>0:0:11</v>
          </cell>
          <cell r="AA182" t="str">
            <v>0:0:6</v>
          </cell>
          <cell r="AB182" t="str">
            <v>BOYKE SIMORANGKIR</v>
          </cell>
          <cell r="AC182" t="str">
            <v>085714999413</v>
          </cell>
          <cell r="AD182" t="str">
            <v>B9065KXU</v>
          </cell>
          <cell r="AE182" t="str">
            <v>CD Engkel Box</v>
          </cell>
          <cell r="AF182" t="str">
            <v>Unilever West Mega DC</v>
          </cell>
          <cell r="AH182" t="str">
            <v>Jl. Irian X No.202, Cikedokan, Kec. Cikarang Bar., Bekasi, Jawa Barat 17530, Indonesia</v>
          </cell>
          <cell r="AI182" t="str">
            <v>Bekasi</v>
          </cell>
          <cell r="AK182" t="str">
            <v>CARREFOUR BEKASI</v>
          </cell>
          <cell r="AM182" t="str">
            <v>RT.006/RW.009, Margahayu, Kec. Bekasi Tim., Kota Bks, Jawa Barat, Indonesia</v>
          </cell>
          <cell r="AN182" t="str">
            <v>Kota Bekasi</v>
          </cell>
          <cell r="AP182">
            <v>18</v>
          </cell>
          <cell r="AQ182" t="str">
            <v/>
          </cell>
          <cell r="AR182" t="str">
            <v/>
          </cell>
          <cell r="AS182" t="str">
            <v/>
          </cell>
          <cell r="AT182" t="str">
            <v/>
          </cell>
          <cell r="AU182" t="str">
            <v/>
          </cell>
          <cell r="AV182" t="str">
            <v/>
          </cell>
          <cell r="AW182" t="str">
            <v/>
          </cell>
          <cell r="AY182">
            <v>0</v>
          </cell>
          <cell r="AZ182" t="str">
            <v>0</v>
          </cell>
          <cell r="BA182">
            <v>1110</v>
          </cell>
          <cell r="BB182">
            <v>2.19</v>
          </cell>
          <cell r="BC182" t="str">
            <v/>
          </cell>
          <cell r="BD182" t="str">
            <v>2021-06-22, 15:00:41</v>
          </cell>
          <cell r="BE182" t="str">
            <v>POD 1 2021-06-22, 15:00:41</v>
          </cell>
        </row>
        <row r="183">
          <cell r="D183" t="str">
            <v>4002941431</v>
          </cell>
          <cell r="E183" t="str">
            <v/>
          </cell>
          <cell r="F183" t="str">
            <v>POD</v>
          </cell>
          <cell r="G183" t="str">
            <v>Unilever Mega DC</v>
          </cell>
          <cell r="H183" t="str">
            <v>PT Kabut Halim Mandiri</v>
          </cell>
          <cell r="I183" t="str">
            <v>true</v>
          </cell>
          <cell r="J183" t="str">
            <v>CDE</v>
          </cell>
          <cell r="K183" t="str">
            <v>CD Engkel Box</v>
          </cell>
          <cell r="L183" t="str">
            <v/>
          </cell>
          <cell r="N183" t="str">
            <v>TDS-TRI-20210621093457858144</v>
          </cell>
          <cell r="O183" t="str">
            <v>dedicated</v>
          </cell>
          <cell r="P183" t="str">
            <v>2021-06-21, 16:34:58</v>
          </cell>
          <cell r="Q183" t="str">
            <v>2021-06-21, 22:13:40</v>
          </cell>
          <cell r="R183" t="str">
            <v>2021-06-21, 23:16:44</v>
          </cell>
          <cell r="S183" t="str">
            <v>2021-06-21, 20:00:00</v>
          </cell>
          <cell r="T183" t="str">
            <v>2021-06-21, 23:16:55</v>
          </cell>
          <cell r="U183" t="str">
            <v>2021-06-21, 23:17:03</v>
          </cell>
          <cell r="V183" t="str">
            <v>2021-06-21, 23:17:11</v>
          </cell>
          <cell r="W183" t="str">
            <v>2021-06-23, 20:00:00</v>
          </cell>
          <cell r="X183" t="str">
            <v>2021-06-22, 11:48:56</v>
          </cell>
          <cell r="Y183" t="str">
            <v>2021-06-22, 11:49:00</v>
          </cell>
          <cell r="Z183" t="str">
            <v>0:0:16</v>
          </cell>
          <cell r="AA183" t="str">
            <v>0:0:4</v>
          </cell>
          <cell r="AB183" t="str">
            <v>Amin</v>
          </cell>
          <cell r="AC183" t="str">
            <v>085382409185</v>
          </cell>
          <cell r="AD183" t="str">
            <v>B9542TXS</v>
          </cell>
          <cell r="AE183" t="str">
            <v>CD Engkel Box</v>
          </cell>
          <cell r="AF183" t="str">
            <v>Unilever West Mega DC</v>
          </cell>
          <cell r="AH183" t="str">
            <v>Jl. Irian X No.202, Cikedokan, Kec. Cikarang Bar., Bekasi, Jawa Barat 17530, Indonesia</v>
          </cell>
          <cell r="AI183" t="str">
            <v>Bekasi</v>
          </cell>
          <cell r="AK183" t="str">
            <v>CARREFOUR PURI INDAH</v>
          </cell>
          <cell r="AM183" t="str">
            <v>Jl. Puri Indah Raya Blok Q No.1, RT.1/RW.2, Kembangan Sel., Kembangan, Kota Jakarta Barat, Daerah Khusus Ibukota Jakarta 11610, Indonesia</v>
          </cell>
          <cell r="AN183" t="str">
            <v>Kota Jakarta Barat</v>
          </cell>
          <cell r="AP183">
            <v>53</v>
          </cell>
          <cell r="AQ183" t="str">
            <v/>
          </cell>
          <cell r="AR183" t="str">
            <v/>
          </cell>
          <cell r="AS183" t="str">
            <v/>
          </cell>
          <cell r="AT183" t="str">
            <v/>
          </cell>
          <cell r="AU183" t="str">
            <v/>
          </cell>
          <cell r="AV183" t="str">
            <v/>
          </cell>
          <cell r="AW183" t="str">
            <v/>
          </cell>
          <cell r="AY183">
            <v>0</v>
          </cell>
          <cell r="AZ183" t="str">
            <v>0</v>
          </cell>
          <cell r="BA183">
            <v>1020</v>
          </cell>
          <cell r="BB183">
            <v>3.59</v>
          </cell>
          <cell r="BC183" t="str">
            <v/>
          </cell>
          <cell r="BD183" t="str">
            <v>2021-06-22, 11:51:19</v>
          </cell>
          <cell r="BE183" t="str">
            <v>POD 1 2021-06-22, 11:51:19</v>
          </cell>
        </row>
        <row r="184">
          <cell r="D184" t="str">
            <v>4002941432</v>
          </cell>
          <cell r="E184" t="str">
            <v/>
          </cell>
          <cell r="F184" t="str">
            <v>POD</v>
          </cell>
          <cell r="G184" t="str">
            <v>Unilever Mega DC</v>
          </cell>
          <cell r="H184" t="str">
            <v>PT Mega Antaran Prima</v>
          </cell>
          <cell r="I184" t="str">
            <v>true</v>
          </cell>
          <cell r="J184" t="str">
            <v>CDE</v>
          </cell>
          <cell r="K184" t="str">
            <v>CD Engkel Box</v>
          </cell>
          <cell r="L184" t="str">
            <v/>
          </cell>
          <cell r="N184" t="str">
            <v>TDS-TRI-20210621093459284257</v>
          </cell>
          <cell r="O184" t="str">
            <v>dedicated</v>
          </cell>
          <cell r="P184" t="str">
            <v>2021-06-21, 16:34:58</v>
          </cell>
          <cell r="Q184" t="str">
            <v/>
          </cell>
          <cell r="R184" t="str">
            <v/>
          </cell>
          <cell r="S184" t="str">
            <v>2021-06-21, 20:00:00</v>
          </cell>
          <cell r="T184" t="str">
            <v>2021-06-22, 06:10:32</v>
          </cell>
          <cell r="U184" t="str">
            <v>2021-06-22, 06:10:35</v>
          </cell>
          <cell r="V184" t="str">
            <v>2021-06-22, 06:10:43</v>
          </cell>
          <cell r="W184" t="str">
            <v>2021-06-22, 20:00:00</v>
          </cell>
          <cell r="X184" t="str">
            <v>2021-06-22, 11:33:24</v>
          </cell>
          <cell r="Y184" t="str">
            <v>2021-06-22, 11:33:29</v>
          </cell>
          <cell r="Z184" t="str">
            <v>0:0:11</v>
          </cell>
          <cell r="AA184" t="str">
            <v>0:0:5</v>
          </cell>
          <cell r="AB184" t="str">
            <v>BOYKE SIMORANGKIR</v>
          </cell>
          <cell r="AC184" t="str">
            <v>085714999413</v>
          </cell>
          <cell r="AD184" t="str">
            <v>B9065KXU</v>
          </cell>
          <cell r="AE184" t="str">
            <v>CD Engkel Box</v>
          </cell>
          <cell r="AF184" t="str">
            <v>Unilever West Mega DC</v>
          </cell>
          <cell r="AH184" t="str">
            <v>Jl. Irian X No.202, Cikedokan, Kec. Cikarang Bar., Bekasi, Jawa Barat 17530, Indonesia</v>
          </cell>
          <cell r="AI184" t="str">
            <v>Bekasi</v>
          </cell>
          <cell r="AK184" t="str">
            <v>PT SHOPEE INTERNATIONAL INDONESIA B</v>
          </cell>
          <cell r="AM184" t="str">
            <v>Kawasan Pergudangan Dunex, Jl. Agung Karya 7 No.01, RT.12/RW.4, Papanggo, Tj. Priok, Kota Jkt Utara, Daerah Khusus Ibukota Jakarta 14340, Indonesia</v>
          </cell>
          <cell r="AN184" t="str">
            <v>Kota Jakarta Utara</v>
          </cell>
          <cell r="AP184">
            <v>46</v>
          </cell>
          <cell r="AQ184" t="str">
            <v/>
          </cell>
          <cell r="AR184" t="str">
            <v/>
          </cell>
          <cell r="AS184" t="str">
            <v/>
          </cell>
          <cell r="AT184" t="str">
            <v/>
          </cell>
          <cell r="AU184" t="str">
            <v/>
          </cell>
          <cell r="AV184" t="str">
            <v/>
          </cell>
          <cell r="AW184" t="str">
            <v/>
          </cell>
          <cell r="AY184">
            <v>0</v>
          </cell>
          <cell r="AZ184" t="str">
            <v>0</v>
          </cell>
          <cell r="BA184">
            <v>130</v>
          </cell>
          <cell r="BB184">
            <v>1</v>
          </cell>
          <cell r="BC184" t="str">
            <v/>
          </cell>
          <cell r="BD184" t="str">
            <v>2021-06-22, 11:33:50</v>
          </cell>
          <cell r="BE184" t="str">
            <v>POD 1 2021-06-22, 11:33:50</v>
          </cell>
        </row>
        <row r="185">
          <cell r="D185" t="str">
            <v>4002941427</v>
          </cell>
          <cell r="E185" t="str">
            <v/>
          </cell>
          <cell r="F185" t="str">
            <v>LOADED</v>
          </cell>
          <cell r="G185" t="str">
            <v>Unilever Mega DC</v>
          </cell>
          <cell r="H185" t="str">
            <v>CV Global Synergi Abadi</v>
          </cell>
          <cell r="I185" t="str">
            <v>true</v>
          </cell>
          <cell r="J185" t="str">
            <v>CDE</v>
          </cell>
          <cell r="K185" t="str">
            <v>CD Engkel Box</v>
          </cell>
          <cell r="L185" t="str">
            <v/>
          </cell>
          <cell r="N185" t="str">
            <v>TDS-TRI-20210621093457065608</v>
          </cell>
          <cell r="O185" t="str">
            <v>dedicated</v>
          </cell>
          <cell r="P185" t="str">
            <v>2021-06-21, 16:34:57</v>
          </cell>
          <cell r="Q185" t="str">
            <v>2021-06-21, 22:06:58</v>
          </cell>
          <cell r="R185" t="str">
            <v>2021-06-22, 00:04:57</v>
          </cell>
          <cell r="S185" t="str">
            <v>2021-06-21, 20:00:00</v>
          </cell>
          <cell r="T185" t="str">
            <v>2021-06-22, 00:47:23</v>
          </cell>
          <cell r="U185" t="str">
            <v>2021-06-22, 00:47:27</v>
          </cell>
          <cell r="V185" t="str">
            <v>2021-06-22, 00:47:34</v>
          </cell>
          <cell r="W185" t="str">
            <v>2021-06-23, 20:00:00</v>
          </cell>
          <cell r="X185" t="str">
            <v/>
          </cell>
          <cell r="Y185" t="str">
            <v/>
          </cell>
          <cell r="Z185" t="str">
            <v>0:0:11</v>
          </cell>
          <cell r="AA185" t="str">
            <v/>
          </cell>
          <cell r="AB185" t="str">
            <v>Ading Sukardi</v>
          </cell>
          <cell r="AC185" t="str">
            <v>085723961471</v>
          </cell>
          <cell r="AD185" t="str">
            <v>B9417BCI</v>
          </cell>
          <cell r="AE185" t="str">
            <v>CD Engkel Box</v>
          </cell>
          <cell r="AF185" t="str">
            <v>Unilever West Mega DC</v>
          </cell>
          <cell r="AH185" t="str">
            <v>Jl. Irian X No.202, Cikedokan, Kec. Cikarang Bar., Bekasi, Jawa Barat 17530, Indonesia</v>
          </cell>
          <cell r="AI185" t="str">
            <v>Bekasi</v>
          </cell>
          <cell r="AK185" t="str">
            <v>PT LOTTE SHOPPING INDONESIA BANDUNG</v>
          </cell>
          <cell r="AM185" t="str">
            <v>JL.SUKARNO HATTA</v>
          </cell>
          <cell r="AN185" t="str">
            <v>Kota Bandung</v>
          </cell>
          <cell r="AP185">
            <v>125</v>
          </cell>
          <cell r="AQ185" t="str">
            <v/>
          </cell>
          <cell r="AR185" t="str">
            <v/>
          </cell>
          <cell r="AS185" t="str">
            <v/>
          </cell>
          <cell r="AT185" t="str">
            <v/>
          </cell>
          <cell r="AU185" t="str">
            <v/>
          </cell>
          <cell r="AV185" t="str">
            <v/>
          </cell>
          <cell r="AW185" t="str">
            <v/>
          </cell>
          <cell r="AY185">
            <v>0</v>
          </cell>
          <cell r="AZ185" t="str">
            <v>0</v>
          </cell>
          <cell r="BA185">
            <v>2040</v>
          </cell>
          <cell r="BB185">
            <v>5.03</v>
          </cell>
          <cell r="BC185" t="str">
            <v/>
          </cell>
          <cell r="BD185" t="str">
            <v/>
          </cell>
        </row>
        <row r="186">
          <cell r="D186" t="str">
            <v>4002941425</v>
          </cell>
          <cell r="E186" t="str">
            <v/>
          </cell>
          <cell r="F186" t="str">
            <v>CONFIRMED</v>
          </cell>
          <cell r="G186" t="str">
            <v>Unilever Mega DC</v>
          </cell>
          <cell r="H186" t="str">
            <v>PT Mega Antaran Prima</v>
          </cell>
          <cell r="I186" t="str">
            <v>true</v>
          </cell>
          <cell r="J186" t="str">
            <v>CDE</v>
          </cell>
          <cell r="K186" t="str">
            <v>CD Engkel Box</v>
          </cell>
          <cell r="L186" t="str">
            <v/>
          </cell>
          <cell r="N186" t="str">
            <v>TDS-TRI-20210621093456415729</v>
          </cell>
          <cell r="O186" t="str">
            <v>dedicated</v>
          </cell>
          <cell r="P186" t="str">
            <v>2021-06-21, 16:34:56</v>
          </cell>
          <cell r="Q186" t="str">
            <v>2021-06-21, 22:06:00</v>
          </cell>
          <cell r="R186" t="str">
            <v/>
          </cell>
          <cell r="S186" t="str">
            <v>2021-06-21, 20:00:00</v>
          </cell>
          <cell r="T186" t="str">
            <v/>
          </cell>
          <cell r="U186" t="str">
            <v/>
          </cell>
          <cell r="V186" t="str">
            <v/>
          </cell>
          <cell r="W186" t="str">
            <v>2021-06-22, 20:00:00</v>
          </cell>
          <cell r="X186" t="str">
            <v/>
          </cell>
          <cell r="Y186" t="str">
            <v/>
          </cell>
          <cell r="Z186" t="str">
            <v/>
          </cell>
          <cell r="AA186" t="str">
            <v/>
          </cell>
          <cell r="AB186" t="str">
            <v>SUPOYO</v>
          </cell>
          <cell r="AC186" t="str">
            <v>085717659670</v>
          </cell>
          <cell r="AD186" t="str">
            <v>B9663KXR</v>
          </cell>
          <cell r="AE186" t="str">
            <v>CDE Dedicated</v>
          </cell>
          <cell r="AF186" t="str">
            <v>Unilever West Mega DC</v>
          </cell>
          <cell r="AH186" t="str">
            <v>Jl. Irian X No.202, Cikedokan, Kec. Cikarang Bar., Bekasi, Jawa Barat 17530, Indonesia</v>
          </cell>
          <cell r="AI186" t="str">
            <v>Bekasi</v>
          </cell>
          <cell r="AK186" t="str">
            <v>PT LOTTE SHOPPING INDONESIA PADALARANG</v>
          </cell>
          <cell r="AM186" t="str">
            <v>Jl. Raya Padalarang No.476, Ciburuy, Padalarang, Kabupaten Bandung Barat, Jawa Barat 40553, Indonesia</v>
          </cell>
          <cell r="AN186" t="str">
            <v>Kabupaten Bandung Barat</v>
          </cell>
          <cell r="AP186">
            <v>109</v>
          </cell>
          <cell r="AQ186" t="str">
            <v/>
          </cell>
          <cell r="AR186" t="str">
            <v/>
          </cell>
          <cell r="AS186" t="str">
            <v/>
          </cell>
          <cell r="AT186" t="str">
            <v/>
          </cell>
          <cell r="AU186" t="str">
            <v/>
          </cell>
          <cell r="AV186" t="str">
            <v/>
          </cell>
          <cell r="AW186" t="str">
            <v/>
          </cell>
          <cell r="AY186">
            <v>0</v>
          </cell>
          <cell r="AZ186" t="str">
            <v>0</v>
          </cell>
          <cell r="BA186">
            <v>1800</v>
          </cell>
          <cell r="BB186">
            <v>4.4400000000000004</v>
          </cell>
          <cell r="BC186" t="str">
            <v/>
          </cell>
          <cell r="BD186" t="str">
            <v/>
          </cell>
        </row>
        <row r="187">
          <cell r="D187" t="str">
            <v>4002941425</v>
          </cell>
          <cell r="E187" t="str">
            <v/>
          </cell>
          <cell r="F187" t="str">
            <v>BOOKED</v>
          </cell>
          <cell r="G187" t="str">
            <v>Unilever Mega DC</v>
          </cell>
          <cell r="H187" t="str">
            <v>RITASE</v>
          </cell>
          <cell r="I187" t="str">
            <v>false</v>
          </cell>
          <cell r="J187" t="str">
            <v>CDE</v>
          </cell>
          <cell r="K187" t="str">
            <v>CD Engkel Box</v>
          </cell>
          <cell r="L187" t="str">
            <v/>
          </cell>
          <cell r="N187" t="str">
            <v>TDS-TRI-20210621093455659223</v>
          </cell>
          <cell r="O187" t="str">
            <v>dedicated</v>
          </cell>
          <cell r="P187" t="str">
            <v>2021-06-21, 16:34:55</v>
          </cell>
          <cell r="Q187" t="str">
            <v/>
          </cell>
          <cell r="R187" t="str">
            <v/>
          </cell>
          <cell r="S187" t="str">
            <v>2021-06-21, 20:00:00</v>
          </cell>
          <cell r="T187" t="str">
            <v/>
          </cell>
          <cell r="U187" t="str">
            <v/>
          </cell>
          <cell r="V187" t="str">
            <v/>
          </cell>
          <cell r="W187" t="str">
            <v>2021-06-22, 20:00:00</v>
          </cell>
          <cell r="X187" t="str">
            <v/>
          </cell>
          <cell r="Y187" t="str">
            <v/>
          </cell>
          <cell r="Z187" t="str">
            <v/>
          </cell>
          <cell r="AA187" t="str">
            <v/>
          </cell>
          <cell r="AB187" t="str">
            <v/>
          </cell>
          <cell r="AC187" t="str">
            <v/>
          </cell>
          <cell r="AD187" t="str">
            <v/>
          </cell>
          <cell r="AE187" t="str">
            <v/>
          </cell>
          <cell r="AF187" t="str">
            <v>Unilever West Mega DC</v>
          </cell>
          <cell r="AH187" t="str">
            <v>Jl. Irian X No.202, Cikedokan, Kec. Cikarang Bar., Bekasi, Jawa Barat 17530, Indonesia</v>
          </cell>
          <cell r="AI187" t="str">
            <v>Bekasi</v>
          </cell>
          <cell r="AK187" t="str">
            <v>LOTTEMART BANDUNG ELECTRONIC CENTER</v>
          </cell>
          <cell r="AM187" t="str">
            <v>ISTANA BANDUNG ELECTRONIC CENTER IB</v>
          </cell>
          <cell r="AN187" t="str">
            <v>Kota Bandung</v>
          </cell>
          <cell r="AP187">
            <v>116</v>
          </cell>
          <cell r="AQ187" t="str">
            <v/>
          </cell>
          <cell r="AR187" t="str">
            <v/>
          </cell>
          <cell r="AS187" t="str">
            <v/>
          </cell>
          <cell r="AT187" t="str">
            <v/>
          </cell>
          <cell r="AU187" t="str">
            <v/>
          </cell>
          <cell r="AV187" t="str">
            <v/>
          </cell>
          <cell r="AW187" t="str">
            <v/>
          </cell>
          <cell r="AY187">
            <v>0</v>
          </cell>
          <cell r="AZ187" t="str">
            <v>0</v>
          </cell>
          <cell r="BA187">
            <v>100</v>
          </cell>
          <cell r="BB187">
            <v>1</v>
          </cell>
          <cell r="BC187" t="str">
            <v/>
          </cell>
          <cell r="BD187" t="str">
            <v/>
          </cell>
        </row>
        <row r="188">
          <cell r="D188" t="str">
            <v>4002941422</v>
          </cell>
          <cell r="E188" t="str">
            <v/>
          </cell>
          <cell r="F188" t="str">
            <v>BOOKED</v>
          </cell>
          <cell r="G188" t="str">
            <v>Unilever Mega DC</v>
          </cell>
          <cell r="H188" t="str">
            <v/>
          </cell>
          <cell r="I188" t="str">
            <v>false</v>
          </cell>
          <cell r="J188" t="str">
            <v>TRO-J</v>
          </cell>
          <cell r="K188" t="str">
            <v>Tronton Jumbo</v>
          </cell>
          <cell r="L188" t="str">
            <v/>
          </cell>
          <cell r="N188" t="str">
            <v>TDS-TRI-20210621093454086673</v>
          </cell>
          <cell r="O188" t="str">
            <v>oncall</v>
          </cell>
          <cell r="P188" t="str">
            <v>2021-06-21, 16:34:54</v>
          </cell>
          <cell r="Q188" t="str">
            <v/>
          </cell>
          <cell r="R188" t="str">
            <v/>
          </cell>
          <cell r="S188" t="str">
            <v>2021-06-21, 20:00:00</v>
          </cell>
          <cell r="T188" t="str">
            <v/>
          </cell>
          <cell r="U188" t="str">
            <v/>
          </cell>
          <cell r="V188" t="str">
            <v/>
          </cell>
          <cell r="W188" t="str">
            <v>2021-06-24, 20:00:00</v>
          </cell>
          <cell r="X188" t="str">
            <v/>
          </cell>
          <cell r="Y188" t="str">
            <v/>
          </cell>
          <cell r="Z188" t="str">
            <v/>
          </cell>
          <cell r="AA188" t="str">
            <v/>
          </cell>
          <cell r="AB188" t="str">
            <v/>
          </cell>
          <cell r="AC188" t="str">
            <v/>
          </cell>
          <cell r="AD188" t="str">
            <v/>
          </cell>
          <cell r="AE188" t="str">
            <v/>
          </cell>
          <cell r="AF188" t="str">
            <v>Unilever West Mega DC</v>
          </cell>
          <cell r="AH188" t="str">
            <v>Jl. Irian X No.202, Cikedokan, Kec. Cikarang Bar., Bekasi, Jawa Barat 17530, Indonesia</v>
          </cell>
          <cell r="AI188" t="str">
            <v>Bekasi</v>
          </cell>
          <cell r="AK188" t="str">
            <v>ALFA MAGUWO</v>
          </cell>
          <cell r="AM188" t="str">
            <v>Jl. Raya Solo KM 8 No. 234, Maguwoharjo, Kecamatan Depok, Kalongan, Maguwoharjo, Kec. Depok, Kabupaten Sleman, Daerah Istimewa Yogyakarta 55282, Indonesia</v>
          </cell>
          <cell r="AN188" t="str">
            <v>Kabupaten Sleman</v>
          </cell>
          <cell r="AP188">
            <v>524</v>
          </cell>
          <cell r="AQ188" t="str">
            <v/>
          </cell>
          <cell r="AR188" t="str">
            <v/>
          </cell>
          <cell r="AS188" t="str">
            <v/>
          </cell>
          <cell r="AT188" t="str">
            <v/>
          </cell>
          <cell r="AU188" t="str">
            <v/>
          </cell>
          <cell r="AV188" t="str">
            <v/>
          </cell>
          <cell r="AW188" t="str">
            <v/>
          </cell>
          <cell r="AY188">
            <v>0</v>
          </cell>
          <cell r="AZ188" t="str">
            <v>0</v>
          </cell>
          <cell r="BA188">
            <v>13290</v>
          </cell>
          <cell r="BB188">
            <v>37.69</v>
          </cell>
          <cell r="BC188" t="str">
            <v/>
          </cell>
          <cell r="BD188" t="str">
            <v/>
          </cell>
        </row>
        <row r="189">
          <cell r="D189" t="str">
            <v>4002941386</v>
          </cell>
          <cell r="E189" t="str">
            <v/>
          </cell>
          <cell r="F189" t="str">
            <v>BOOKED</v>
          </cell>
          <cell r="G189" t="str">
            <v>Unilever Mega DC</v>
          </cell>
          <cell r="H189" t="str">
            <v/>
          </cell>
          <cell r="I189" t="str">
            <v>false</v>
          </cell>
          <cell r="J189" t="str">
            <v>TRO-J</v>
          </cell>
          <cell r="K189" t="str">
            <v>Tronton Jumbo</v>
          </cell>
          <cell r="L189" t="str">
            <v/>
          </cell>
          <cell r="N189" t="str">
            <v>TDS-TRI-20210621093452898999</v>
          </cell>
          <cell r="O189" t="str">
            <v>oncall</v>
          </cell>
          <cell r="P189" t="str">
            <v>2021-06-21, 16:34:53</v>
          </cell>
          <cell r="Q189" t="str">
            <v/>
          </cell>
          <cell r="R189" t="str">
            <v/>
          </cell>
          <cell r="S189" t="str">
            <v>2021-06-21, 20:00:00</v>
          </cell>
          <cell r="T189" t="str">
            <v/>
          </cell>
          <cell r="U189" t="str">
            <v/>
          </cell>
          <cell r="V189" t="str">
            <v/>
          </cell>
          <cell r="W189" t="str">
            <v>2021-06-24, 20:00:00</v>
          </cell>
          <cell r="X189" t="str">
            <v/>
          </cell>
          <cell r="Y189" t="str">
            <v/>
          </cell>
          <cell r="Z189" t="str">
            <v/>
          </cell>
          <cell r="AA189" t="str">
            <v/>
          </cell>
          <cell r="AB189" t="str">
            <v/>
          </cell>
          <cell r="AC189" t="str">
            <v/>
          </cell>
          <cell r="AD189" t="str">
            <v/>
          </cell>
          <cell r="AE189" t="str">
            <v/>
          </cell>
          <cell r="AF189" t="str">
            <v>Unilever West Mega DC</v>
          </cell>
          <cell r="AH189" t="str">
            <v>Jl. Irian X No.202, Cikedokan, Kec. Cikarang Bar., Bekasi, Jawa Barat 17530, Indonesia</v>
          </cell>
          <cell r="AI189" t="str">
            <v>Bekasi</v>
          </cell>
          <cell r="AK189" t="str">
            <v>ALFA MAGUWO</v>
          </cell>
          <cell r="AM189" t="str">
            <v>Jl. Raya Solo KM 8 No. 234, Maguwoharjo, Kecamatan Depok, Kalongan, Maguwoharjo, Kec. Depok, Kabupaten Sleman, Daerah Istimewa Yogyakarta 55282, Indonesia</v>
          </cell>
          <cell r="AN189" t="str">
            <v>Kabupaten Sleman</v>
          </cell>
          <cell r="AP189">
            <v>524</v>
          </cell>
          <cell r="AQ189" t="str">
            <v/>
          </cell>
          <cell r="AR189" t="str">
            <v/>
          </cell>
          <cell r="AS189" t="str">
            <v/>
          </cell>
          <cell r="AT189" t="str">
            <v/>
          </cell>
          <cell r="AU189" t="str">
            <v/>
          </cell>
          <cell r="AV189" t="str">
            <v/>
          </cell>
          <cell r="AW189" t="str">
            <v/>
          </cell>
          <cell r="AY189">
            <v>0</v>
          </cell>
          <cell r="AZ189" t="str">
            <v>0</v>
          </cell>
          <cell r="BA189">
            <v>13340</v>
          </cell>
          <cell r="BB189">
            <v>38.53</v>
          </cell>
          <cell r="BC189" t="str">
            <v/>
          </cell>
          <cell r="BD189" t="str">
            <v/>
          </cell>
        </row>
        <row r="190">
          <cell r="D190" t="str">
            <v>4002941379</v>
          </cell>
          <cell r="E190" t="str">
            <v/>
          </cell>
          <cell r="F190" t="str">
            <v>UNLOADED</v>
          </cell>
          <cell r="G190" t="str">
            <v>Unilever Mega DC</v>
          </cell>
          <cell r="H190" t="str">
            <v>PT Darsindo Cipta Putra Mandiri</v>
          </cell>
          <cell r="I190" t="str">
            <v>true</v>
          </cell>
          <cell r="J190" t="str">
            <v>TRO-J</v>
          </cell>
          <cell r="K190" t="str">
            <v>Tronton Jumbo</v>
          </cell>
          <cell r="L190">
            <v>5230000</v>
          </cell>
          <cell r="M190">
            <v>4700000</v>
          </cell>
          <cell r="N190" t="str">
            <v>TDS-TRI-20210621093451654170</v>
          </cell>
          <cell r="O190" t="str">
            <v>oncall</v>
          </cell>
          <cell r="P190" t="str">
            <v>2021-06-21, 16:34:52</v>
          </cell>
          <cell r="Q190" t="str">
            <v>2021-06-21, 19:39:48</v>
          </cell>
          <cell r="R190" t="str">
            <v>2021-06-22, 20:28:56</v>
          </cell>
          <cell r="S190" t="str">
            <v>2021-06-21, 20:00:00</v>
          </cell>
          <cell r="T190" t="str">
            <v>2021-06-22, 20:29:21</v>
          </cell>
          <cell r="U190" t="str">
            <v>2021-06-23, 01:25:31</v>
          </cell>
          <cell r="V190" t="str">
            <v>2021-06-23, 01:25:38</v>
          </cell>
          <cell r="W190" t="str">
            <v>2021-06-24, 20:00:00</v>
          </cell>
          <cell r="X190" t="str">
            <v>2021-06-24, 13:30:58</v>
          </cell>
          <cell r="Y190" t="str">
            <v>2021-06-24, 13:31:07</v>
          </cell>
          <cell r="Z190" t="str">
            <v>4:56:17</v>
          </cell>
          <cell r="AA190" t="str">
            <v>0:0:9</v>
          </cell>
          <cell r="AB190" t="str">
            <v>Jamroni</v>
          </cell>
          <cell r="AC190" t="str">
            <v>087878766432</v>
          </cell>
          <cell r="AD190" t="str">
            <v>B 9547 fxt</v>
          </cell>
          <cell r="AE190" t="str">
            <v>Fuso Box</v>
          </cell>
          <cell r="AF190" t="str">
            <v>Unilever West Mega DC</v>
          </cell>
          <cell r="AH190" t="str">
            <v>Jl. Irian X No.202, Cikedokan, Kec. Cikarang Bar., Bekasi, Jawa Barat 17530, Indonesia</v>
          </cell>
          <cell r="AI190" t="str">
            <v>Bekasi</v>
          </cell>
          <cell r="AK190" t="str">
            <v>INDOGROSIR YOGYA</v>
          </cell>
          <cell r="AM190" t="str">
            <v>Jl. Magelang No.KM.6 No.18, Kutu Patran, Sinduadi, Kec. Mlati, Kabupaten Sleman, Daerah Istimewa Yogyakarta 55284, Indonesia</v>
          </cell>
          <cell r="AN190" t="str">
            <v>Kabupaten Sleman</v>
          </cell>
          <cell r="AP190">
            <v>532</v>
          </cell>
          <cell r="AQ190" t="str">
            <v/>
          </cell>
          <cell r="AR190" t="str">
            <v/>
          </cell>
          <cell r="AS190" t="str">
            <v/>
          </cell>
          <cell r="AT190" t="str">
            <v/>
          </cell>
          <cell r="AU190" t="str">
            <v/>
          </cell>
          <cell r="AV190" t="str">
            <v/>
          </cell>
          <cell r="AW190" t="str">
            <v/>
          </cell>
          <cell r="AX190" t="str">
            <v>tidak ada penawaran</v>
          </cell>
          <cell r="AY190">
            <v>0</v>
          </cell>
          <cell r="AZ190" t="str">
            <v>0</v>
          </cell>
          <cell r="BA190">
            <v>9450</v>
          </cell>
          <cell r="BB190">
            <v>30.74</v>
          </cell>
          <cell r="BC190" t="str">
            <v/>
          </cell>
          <cell r="BD190" t="str">
            <v/>
          </cell>
        </row>
        <row r="191">
          <cell r="D191" t="str">
            <v>4002941377</v>
          </cell>
          <cell r="E191" t="str">
            <v/>
          </cell>
          <cell r="F191" t="str">
            <v>CONFIRMED</v>
          </cell>
          <cell r="G191" t="str">
            <v>Unilever Mega DC</v>
          </cell>
          <cell r="H191" t="str">
            <v>CV Global Synergi Abadi</v>
          </cell>
          <cell r="I191" t="str">
            <v>true</v>
          </cell>
          <cell r="J191" t="str">
            <v>CDE</v>
          </cell>
          <cell r="K191" t="str">
            <v>CD Engkel Box</v>
          </cell>
          <cell r="L191" t="str">
            <v/>
          </cell>
          <cell r="N191" t="str">
            <v>TDS-TRI-20210621093450986433</v>
          </cell>
          <cell r="O191" t="str">
            <v>dedicated</v>
          </cell>
          <cell r="P191" t="str">
            <v>2021-06-21, 16:34:51</v>
          </cell>
          <cell r="Q191" t="str">
            <v>2021-06-21, 21:57:24</v>
          </cell>
          <cell r="R191" t="str">
            <v/>
          </cell>
          <cell r="S191" t="str">
            <v>2021-06-21, 20:00:00</v>
          </cell>
          <cell r="T191" t="str">
            <v/>
          </cell>
          <cell r="U191" t="str">
            <v/>
          </cell>
          <cell r="V191" t="str">
            <v/>
          </cell>
          <cell r="W191" t="str">
            <v>2021-06-24, 20:00:00</v>
          </cell>
          <cell r="X191" t="str">
            <v/>
          </cell>
          <cell r="Y191" t="str">
            <v/>
          </cell>
          <cell r="Z191" t="str">
            <v/>
          </cell>
          <cell r="AA191" t="str">
            <v/>
          </cell>
          <cell r="AB191" t="str">
            <v>NISSAN SUSILO</v>
          </cell>
          <cell r="AC191" t="str">
            <v>081519687631</v>
          </cell>
          <cell r="AD191" t="str">
            <v>B9556HA</v>
          </cell>
          <cell r="AE191" t="str">
            <v>CD Engkel Box</v>
          </cell>
          <cell r="AF191" t="str">
            <v>Unilever West Mega DC</v>
          </cell>
          <cell r="AH191" t="str">
            <v>Jl. Irian X No.202, Cikedokan, Kec. Cikarang Bar., Bekasi, Jawa Barat 17530, Indonesia</v>
          </cell>
          <cell r="AI191" t="str">
            <v>Bekasi</v>
          </cell>
          <cell r="AK191" t="str">
            <v>SAT DC KERADENAN</v>
          </cell>
          <cell r="AM191" t="str">
            <v>JL. RAYA PEMDA KERADENAN CIBINONG B</v>
          </cell>
          <cell r="AN191" t="str">
            <v>Bogor</v>
          </cell>
          <cell r="AP191">
            <v>67</v>
          </cell>
          <cell r="AQ191" t="str">
            <v/>
          </cell>
          <cell r="AR191" t="str">
            <v/>
          </cell>
          <cell r="AS191" t="str">
            <v/>
          </cell>
          <cell r="AT191" t="str">
            <v/>
          </cell>
          <cell r="AU191" t="str">
            <v/>
          </cell>
          <cell r="AV191" t="str">
            <v/>
          </cell>
          <cell r="AW191" t="str">
            <v/>
          </cell>
          <cell r="AY191">
            <v>0</v>
          </cell>
          <cell r="AZ191" t="str">
            <v>0</v>
          </cell>
          <cell r="BA191">
            <v>2580</v>
          </cell>
          <cell r="BB191">
            <v>4.5999999999999996</v>
          </cell>
          <cell r="BC191" t="str">
            <v/>
          </cell>
          <cell r="BD191" t="str">
            <v/>
          </cell>
        </row>
        <row r="192">
          <cell r="D192" t="str">
            <v>4002941365</v>
          </cell>
          <cell r="E192" t="str">
            <v/>
          </cell>
          <cell r="F192" t="str">
            <v>UNLOADED</v>
          </cell>
          <cell r="G192" t="str">
            <v>Unilever Mega DC</v>
          </cell>
          <cell r="H192" t="str">
            <v>PT Kabut Halim Mandiri</v>
          </cell>
          <cell r="I192" t="str">
            <v>true</v>
          </cell>
          <cell r="J192" t="str">
            <v>CDE</v>
          </cell>
          <cell r="K192" t="str">
            <v>CD Engkel Box</v>
          </cell>
          <cell r="L192" t="str">
            <v/>
          </cell>
          <cell r="N192" t="str">
            <v>TDS-TRI-20210621093450148914</v>
          </cell>
          <cell r="O192" t="str">
            <v>dedicated</v>
          </cell>
          <cell r="P192" t="str">
            <v>2021-06-21, 16:34:50</v>
          </cell>
          <cell r="Q192" t="str">
            <v>2021-06-21, 21:50:52</v>
          </cell>
          <cell r="R192" t="str">
            <v>2021-06-22, 17:49:34</v>
          </cell>
          <cell r="S192" t="str">
            <v>2021-06-21, 20:00:00</v>
          </cell>
          <cell r="T192" t="str">
            <v>2021-06-24, 04:43:29</v>
          </cell>
          <cell r="U192" t="str">
            <v>2021-06-24, 04:43:35</v>
          </cell>
          <cell r="V192" t="str">
            <v>2021-06-24, 04:43:43</v>
          </cell>
          <cell r="W192" t="str">
            <v>2021-06-22, 20:00:00</v>
          </cell>
          <cell r="X192" t="str">
            <v>2021-06-24, 12:26:51</v>
          </cell>
          <cell r="Y192" t="str">
            <v>2021-06-24, 12:27:09</v>
          </cell>
          <cell r="Z192" t="str">
            <v>0:0:14</v>
          </cell>
          <cell r="AA192" t="str">
            <v>0:0:18</v>
          </cell>
          <cell r="AB192" t="str">
            <v>makhdum</v>
          </cell>
          <cell r="AC192" t="str">
            <v>082114587713</v>
          </cell>
          <cell r="AD192" t="str">
            <v>F9285FG</v>
          </cell>
          <cell r="AE192" t="str">
            <v>CD Engkel Box</v>
          </cell>
          <cell r="AF192" t="str">
            <v>Unilever West Mega DC</v>
          </cell>
          <cell r="AH192" t="str">
            <v>Jl. Irian X No.202, Cikedokan, Kec. Cikarang Bar., Bekasi, Jawa Barat 17530, Indonesia</v>
          </cell>
          <cell r="AI192" t="str">
            <v>Bekasi</v>
          </cell>
          <cell r="AK192" t="str">
            <v>ALFA KEBAYORAN</v>
          </cell>
          <cell r="AM192" t="str">
            <v>JL.CILEDUG RAYA NO.37 JAKARTA</v>
          </cell>
          <cell r="AN192" t="str">
            <v>Kota Jakarta Selatan</v>
          </cell>
          <cell r="AP192">
            <v>48</v>
          </cell>
          <cell r="AQ192" t="str">
            <v/>
          </cell>
          <cell r="AR192" t="str">
            <v/>
          </cell>
          <cell r="AS192" t="str">
            <v/>
          </cell>
          <cell r="AT192" t="str">
            <v/>
          </cell>
          <cell r="AU192" t="str">
            <v/>
          </cell>
          <cell r="AV192" t="str">
            <v/>
          </cell>
          <cell r="AW192" t="str">
            <v/>
          </cell>
          <cell r="AY192">
            <v>0</v>
          </cell>
          <cell r="AZ192" t="str">
            <v>0</v>
          </cell>
          <cell r="BA192">
            <v>930</v>
          </cell>
          <cell r="BB192">
            <v>2</v>
          </cell>
          <cell r="BC192" t="str">
            <v/>
          </cell>
          <cell r="BD192" t="str">
            <v/>
          </cell>
        </row>
        <row r="193">
          <cell r="D193" t="str">
            <v>4002941305</v>
          </cell>
          <cell r="E193" t="str">
            <v/>
          </cell>
          <cell r="F193" t="str">
            <v>POD</v>
          </cell>
          <cell r="G193" t="str">
            <v>Unilever Mega DC</v>
          </cell>
          <cell r="H193" t="str">
            <v>CV Global Synergi Abadi</v>
          </cell>
          <cell r="I193" t="str">
            <v>true</v>
          </cell>
          <cell r="J193" t="str">
            <v>CDE</v>
          </cell>
          <cell r="K193" t="str">
            <v>CD Engkel Box</v>
          </cell>
          <cell r="L193" t="str">
            <v/>
          </cell>
          <cell r="N193" t="str">
            <v>TDS-TRI-20210621093447746777</v>
          </cell>
          <cell r="O193" t="str">
            <v>dedicated</v>
          </cell>
          <cell r="P193" t="str">
            <v>2021-06-21, 16:34:48</v>
          </cell>
          <cell r="Q193" t="str">
            <v>2021-06-21, 21:48:18</v>
          </cell>
          <cell r="R193" t="str">
            <v>2021-06-22, 04:29:03</v>
          </cell>
          <cell r="S193" t="str">
            <v>2021-06-21, 20:00:00</v>
          </cell>
          <cell r="T193" t="str">
            <v>2021-06-22, 05:12:33</v>
          </cell>
          <cell r="U193" t="str">
            <v>2021-06-22, 05:12:37</v>
          </cell>
          <cell r="V193" t="str">
            <v>2021-06-22, 05:12:44</v>
          </cell>
          <cell r="W193" t="str">
            <v>2021-06-22, 20:00:00</v>
          </cell>
          <cell r="X193" t="str">
            <v>2021-06-22, 08:06:03</v>
          </cell>
          <cell r="Y193" t="str">
            <v>2021-06-22, 08:18:01</v>
          </cell>
          <cell r="Z193" t="str">
            <v>0:0:11</v>
          </cell>
          <cell r="AA193" t="str">
            <v>0:11:58</v>
          </cell>
          <cell r="AB193" t="str">
            <v>Rohim</v>
          </cell>
          <cell r="AC193" t="str">
            <v>087773017667</v>
          </cell>
          <cell r="AD193" t="str">
            <v>B9653DD</v>
          </cell>
          <cell r="AE193" t="str">
            <v>CD Double Box</v>
          </cell>
          <cell r="AF193" t="str">
            <v>Unilever West Mega DC</v>
          </cell>
          <cell r="AH193" t="str">
            <v>Jl. Irian X No.202, Cikedokan, Kec. Cikarang Bar., Bekasi, Jawa Barat 17530, Indonesia</v>
          </cell>
          <cell r="AI193" t="str">
            <v>Bekasi</v>
          </cell>
          <cell r="AK193" t="str">
            <v>INDOGROSIR CIPUTAT</v>
          </cell>
          <cell r="AM193" t="str">
            <v>JALAN RAYA PARUNG CIPUTAT NO 21</v>
          </cell>
          <cell r="AN193" t="str">
            <v>Tangerang</v>
          </cell>
          <cell r="AP193">
            <v>60</v>
          </cell>
          <cell r="AQ193" t="str">
            <v/>
          </cell>
          <cell r="AR193" t="str">
            <v/>
          </cell>
          <cell r="AS193" t="str">
            <v/>
          </cell>
          <cell r="AT193" t="str">
            <v/>
          </cell>
          <cell r="AU193" t="str">
            <v/>
          </cell>
          <cell r="AV193" t="str">
            <v/>
          </cell>
          <cell r="AW193" t="str">
            <v/>
          </cell>
          <cell r="AY193">
            <v>0</v>
          </cell>
          <cell r="AZ193" t="str">
            <v>0</v>
          </cell>
          <cell r="BA193">
            <v>1210</v>
          </cell>
          <cell r="BB193">
            <v>3</v>
          </cell>
          <cell r="BC193" t="str">
            <v/>
          </cell>
          <cell r="BD193" t="str">
            <v>2021-06-22, 11:58:23</v>
          </cell>
          <cell r="BE193" t="str">
            <v>POD 1 2021-06-22, 11:58:23</v>
          </cell>
        </row>
        <row r="194">
          <cell r="D194" t="str">
            <v>4002941312</v>
          </cell>
          <cell r="E194" t="str">
            <v/>
          </cell>
          <cell r="F194" t="str">
            <v>POD</v>
          </cell>
          <cell r="G194" t="str">
            <v>Unilever Mega DC</v>
          </cell>
          <cell r="H194" t="str">
            <v>PT Darsindo Cipta Putra Mandiri</v>
          </cell>
          <cell r="I194" t="str">
            <v>true</v>
          </cell>
          <cell r="J194" t="str">
            <v>TRO-J</v>
          </cell>
          <cell r="K194" t="str">
            <v>Tronton Jumbo</v>
          </cell>
          <cell r="L194">
            <v>5230000</v>
          </cell>
          <cell r="M194">
            <v>4700000</v>
          </cell>
          <cell r="N194" t="str">
            <v>TDS-TRI-20210621093448447110</v>
          </cell>
          <cell r="O194" t="str">
            <v>oncall</v>
          </cell>
          <cell r="P194" t="str">
            <v>2021-06-21, 16:34:48</v>
          </cell>
          <cell r="Q194" t="str">
            <v>2021-06-21, 19:38:40</v>
          </cell>
          <cell r="R194" t="str">
            <v>2021-06-22, 17:21:02</v>
          </cell>
          <cell r="S194" t="str">
            <v>2021-06-21, 20:00:00</v>
          </cell>
          <cell r="T194" t="str">
            <v>2021-06-22, 17:21:06</v>
          </cell>
          <cell r="U194" t="str">
            <v>2021-06-22, 17:31:34</v>
          </cell>
          <cell r="V194" t="str">
            <v>2021-06-22, 21:48:01</v>
          </cell>
          <cell r="W194" t="str">
            <v>2021-06-24, 20:00:00</v>
          </cell>
          <cell r="X194" t="str">
            <v>2021-06-24, 09:07:18</v>
          </cell>
          <cell r="Y194" t="str">
            <v>2021-06-24, 13:16:11</v>
          </cell>
          <cell r="Z194" t="str">
            <v>4:26:55</v>
          </cell>
          <cell r="AA194" t="str">
            <v>4:8:53</v>
          </cell>
          <cell r="AB194" t="str">
            <v>Dede sumarno</v>
          </cell>
          <cell r="AC194" t="str">
            <v>085894227588</v>
          </cell>
          <cell r="AD194" t="str">
            <v>B 9019 FEV</v>
          </cell>
          <cell r="AE194" t="str">
            <v>Wingbox Tronton</v>
          </cell>
          <cell r="AF194" t="str">
            <v>Unilever West Mega DC</v>
          </cell>
          <cell r="AH194" t="str">
            <v>Jl. Irian X No.202, Cikedokan, Kec. Cikarang Bar., Bekasi, Jawa Barat 17530, Indonesia</v>
          </cell>
          <cell r="AI194" t="str">
            <v>Bekasi</v>
          </cell>
          <cell r="AK194" t="str">
            <v>INDOGROSIR YOGYA</v>
          </cell>
          <cell r="AM194" t="str">
            <v>Jl. Magelang No.KM.6 No.18, Kutu Patran, Sinduadi, Kec. Mlati, Kabupaten Sleman, Daerah Istimewa Yogyakarta 55284, Indonesia</v>
          </cell>
          <cell r="AN194" t="str">
            <v>Kabupaten Sleman</v>
          </cell>
          <cell r="AP194">
            <v>532</v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>tidak ada penawaran</v>
          </cell>
          <cell r="AY194">
            <v>0</v>
          </cell>
          <cell r="AZ194" t="str">
            <v>0</v>
          </cell>
          <cell r="BA194">
            <v>13740</v>
          </cell>
          <cell r="BB194">
            <v>36.22</v>
          </cell>
          <cell r="BC194" t="str">
            <v/>
          </cell>
          <cell r="BD194" t="str">
            <v>2021-06-24, 15:40:22</v>
          </cell>
          <cell r="BE194" t="str">
            <v>POD 1 2021-06-24, 15:40:22</v>
          </cell>
        </row>
        <row r="195">
          <cell r="D195" t="str">
            <v>4002941223</v>
          </cell>
          <cell r="E195" t="str">
            <v/>
          </cell>
          <cell r="F195" t="str">
            <v>POD</v>
          </cell>
          <cell r="G195" t="str">
            <v>Unilever Mega DC</v>
          </cell>
          <cell r="H195" t="str">
            <v>PT Darsindo Cipta Putra Mandiri</v>
          </cell>
          <cell r="I195" t="str">
            <v>true</v>
          </cell>
          <cell r="J195" t="str">
            <v>CDE</v>
          </cell>
          <cell r="K195" t="str">
            <v>CD Engkel Box</v>
          </cell>
          <cell r="L195" t="str">
            <v/>
          </cell>
          <cell r="N195" t="str">
            <v>TDS-TRI-20210621093446887360</v>
          </cell>
          <cell r="O195" t="str">
            <v>dedicated</v>
          </cell>
          <cell r="P195" t="str">
            <v>2021-06-21, 16:34:47</v>
          </cell>
          <cell r="Q195" t="str">
            <v>2021-06-21, 21:47:17</v>
          </cell>
          <cell r="R195" t="str">
            <v>2021-06-21, 21:47:25</v>
          </cell>
          <cell r="S195" t="str">
            <v>2021-06-21, 20:00:00</v>
          </cell>
          <cell r="T195" t="str">
            <v>2021-06-22, 06:42:15</v>
          </cell>
          <cell r="U195" t="str">
            <v>2021-06-22, 06:42:17</v>
          </cell>
          <cell r="V195" t="str">
            <v>2021-06-22, 06:42:24</v>
          </cell>
          <cell r="W195" t="str">
            <v>2021-06-22, 20:00:00</v>
          </cell>
          <cell r="X195" t="str">
            <v>2021-06-22, 08:07:02</v>
          </cell>
          <cell r="Y195" t="str">
            <v>2021-06-22, 10:11:52</v>
          </cell>
          <cell r="Z195" t="str">
            <v>0:0:9</v>
          </cell>
          <cell r="AA195" t="str">
            <v>2:4:50</v>
          </cell>
          <cell r="AB195" t="str">
            <v>Suryadi</v>
          </cell>
          <cell r="AC195" t="str">
            <v>085891086801</v>
          </cell>
          <cell r="AD195" t="str">
            <v>B9196FXV</v>
          </cell>
          <cell r="AE195" t="str">
            <v>CD Engkel Box</v>
          </cell>
          <cell r="AF195" t="str">
            <v>Unilever West Mega DC</v>
          </cell>
          <cell r="AH195" t="str">
            <v>Jl. Irian X No.202, Cikedokan, Kec. Cikarang Bar., Bekasi, Jawa Barat 17530, Indonesia</v>
          </cell>
          <cell r="AI195" t="str">
            <v>Bekasi</v>
          </cell>
          <cell r="AK195" t="str">
            <v>TRANSMART ATRIUM PONDOK GEDE</v>
          </cell>
          <cell r="AM195" t="str">
            <v>JL JATIWARINGIN RAYA NO 1</v>
          </cell>
          <cell r="AN195" t="str">
            <v>Kota Jakarta Timur</v>
          </cell>
          <cell r="AP195">
            <v>28</v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Y195">
            <v>0</v>
          </cell>
          <cell r="AZ195" t="str">
            <v>0</v>
          </cell>
          <cell r="BA195">
            <v>1020</v>
          </cell>
          <cell r="BB195">
            <v>2.5099999999999998</v>
          </cell>
          <cell r="BC195" t="str">
            <v/>
          </cell>
          <cell r="BD195" t="str">
            <v>2021-06-23, 18:25:11</v>
          </cell>
          <cell r="BE195" t="str">
            <v>POD 1 2021-06-23, 18:25:11</v>
          </cell>
        </row>
        <row r="196">
          <cell r="D196" t="str">
            <v>4002941216</v>
          </cell>
          <cell r="E196" t="str">
            <v/>
          </cell>
          <cell r="F196" t="str">
            <v>BOOKED</v>
          </cell>
          <cell r="G196" t="str">
            <v>Unilever Mega DC</v>
          </cell>
          <cell r="H196" t="str">
            <v/>
          </cell>
          <cell r="I196" t="str">
            <v>false</v>
          </cell>
          <cell r="J196" t="str">
            <v>TRO-J</v>
          </cell>
          <cell r="K196" t="str">
            <v>Tronton Jumbo</v>
          </cell>
          <cell r="L196" t="str">
            <v/>
          </cell>
          <cell r="N196" t="str">
            <v>TDS-TRI-20210621093436136343</v>
          </cell>
          <cell r="O196" t="str">
            <v>oncall</v>
          </cell>
          <cell r="P196" t="str">
            <v>2021-06-21, 16:34:36</v>
          </cell>
          <cell r="Q196" t="str">
            <v/>
          </cell>
          <cell r="R196" t="str">
            <v/>
          </cell>
          <cell r="S196" t="str">
            <v>2021-06-21, 20:00:00</v>
          </cell>
          <cell r="T196" t="str">
            <v/>
          </cell>
          <cell r="U196" t="str">
            <v/>
          </cell>
          <cell r="V196" t="str">
            <v/>
          </cell>
          <cell r="W196" t="str">
            <v>2021-06-29, 20:00:00</v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>Unilever West Mega DC</v>
          </cell>
          <cell r="AH196" t="str">
            <v>Jl. Irian X No.202, Cikedokan, Kec. Cikarang Bar., Bekasi, Jawa Barat 17530, Indonesia</v>
          </cell>
          <cell r="AI196" t="str">
            <v>Bekasi</v>
          </cell>
          <cell r="AK196" t="str">
            <v>PT LOTTE SHOPPING INDONESIA DENPASA</v>
          </cell>
          <cell r="AM196" t="str">
            <v>JL.BY PASS NGURAH RAI NO.222</v>
          </cell>
          <cell r="AN196" t="str">
            <v>Kabupaten Badung</v>
          </cell>
          <cell r="AP196">
            <v>1160</v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Y196">
            <v>0</v>
          </cell>
          <cell r="AZ196" t="str">
            <v>0</v>
          </cell>
          <cell r="BA196">
            <v>5760</v>
          </cell>
          <cell r="BB196">
            <v>38.840000000000003</v>
          </cell>
          <cell r="BC196" t="str">
            <v/>
          </cell>
          <cell r="BD196" t="str">
            <v/>
          </cell>
        </row>
        <row r="197">
          <cell r="D197" t="str">
            <v>4002941215</v>
          </cell>
          <cell r="E197" t="str">
            <v/>
          </cell>
          <cell r="F197" t="str">
            <v>BOOKED</v>
          </cell>
          <cell r="G197" t="str">
            <v>Unilever Mega DC</v>
          </cell>
          <cell r="H197" t="str">
            <v/>
          </cell>
          <cell r="I197" t="str">
            <v>false</v>
          </cell>
          <cell r="J197" t="str">
            <v>TRO-J</v>
          </cell>
          <cell r="K197" t="str">
            <v>Tronton Jumbo</v>
          </cell>
          <cell r="L197" t="str">
            <v/>
          </cell>
          <cell r="N197" t="str">
            <v>TDS-TRI-20210621093425346688</v>
          </cell>
          <cell r="O197" t="str">
            <v>oncall</v>
          </cell>
          <cell r="P197" t="str">
            <v>2021-06-21, 16:34:25</v>
          </cell>
          <cell r="Q197" t="str">
            <v/>
          </cell>
          <cell r="R197" t="str">
            <v/>
          </cell>
          <cell r="S197" t="str">
            <v>2021-06-21, 20:00:00</v>
          </cell>
          <cell r="T197" t="str">
            <v/>
          </cell>
          <cell r="U197" t="str">
            <v/>
          </cell>
          <cell r="V197" t="str">
            <v/>
          </cell>
          <cell r="W197" t="str">
            <v>2021-06-30, 20:00:00</v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>Unilever West Mega DC</v>
          </cell>
          <cell r="AH197" t="str">
            <v>Jl. Irian X No.202, Cikedokan, Kec. Cikarang Bar., Bekasi, Jawa Barat 17530, Indonesia</v>
          </cell>
          <cell r="AI197" t="str">
            <v>Bekasi</v>
          </cell>
          <cell r="AK197" t="str">
            <v>PT LOTTE SHOPPING INDONESIA DENPASA</v>
          </cell>
          <cell r="AM197" t="str">
            <v>JL.BY PASS NGURAH RAI NO.222</v>
          </cell>
          <cell r="AN197" t="str">
            <v>Kabupaten Badung</v>
          </cell>
          <cell r="AP197">
            <v>1160</v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Y197">
            <v>0</v>
          </cell>
          <cell r="AZ197" t="str">
            <v>0</v>
          </cell>
          <cell r="BA197">
            <v>4440</v>
          </cell>
          <cell r="BB197">
            <v>40</v>
          </cell>
          <cell r="BC197" t="str">
            <v/>
          </cell>
          <cell r="BD197" t="str">
            <v/>
          </cell>
        </row>
        <row r="198">
          <cell r="D198" t="str">
            <v>4002941315</v>
          </cell>
          <cell r="E198" t="str">
            <v/>
          </cell>
          <cell r="F198" t="str">
            <v>POD</v>
          </cell>
          <cell r="G198" t="str">
            <v>Unilever Mega DC</v>
          </cell>
          <cell r="H198" t="str">
            <v>PT Mega Antaran Prima</v>
          </cell>
          <cell r="I198" t="str">
            <v>true</v>
          </cell>
          <cell r="J198" t="str">
            <v>CDE</v>
          </cell>
          <cell r="K198" t="str">
            <v>CD Engkel Box</v>
          </cell>
          <cell r="L198" t="str">
            <v/>
          </cell>
          <cell r="N198" t="str">
            <v>TDS-TRI-20210621044138048454</v>
          </cell>
          <cell r="O198" t="str">
            <v>dedicated</v>
          </cell>
          <cell r="P198" t="str">
            <v>2021-06-21, 11:41:38</v>
          </cell>
          <cell r="Q198" t="str">
            <v>2021-06-21, 21:36:32</v>
          </cell>
          <cell r="R198" t="str">
            <v>2021-06-22, 14:54:23</v>
          </cell>
          <cell r="S198" t="str">
            <v>2021-06-21, 16:00:00</v>
          </cell>
          <cell r="T198" t="str">
            <v>2021-06-22, 14:54:50</v>
          </cell>
          <cell r="U198" t="str">
            <v>2021-06-22, 14:55:09</v>
          </cell>
          <cell r="V198" t="str">
            <v>2021-06-22, 14:55:24</v>
          </cell>
          <cell r="W198" t="str">
            <v>2021-06-23, 16:00:00</v>
          </cell>
          <cell r="X198" t="str">
            <v>2021-06-23, 04:22:39</v>
          </cell>
          <cell r="Y198" t="str">
            <v>2021-06-23, 08:22:39</v>
          </cell>
          <cell r="Z198" t="str">
            <v>0:0:34</v>
          </cell>
          <cell r="AA198" t="str">
            <v>4:0:0</v>
          </cell>
          <cell r="AB198" t="str">
            <v>ADI PURBANTARA</v>
          </cell>
          <cell r="AC198" t="str">
            <v>089652314447</v>
          </cell>
          <cell r="AD198" t="str">
            <v>B9019KXR</v>
          </cell>
          <cell r="AE198" t="str">
            <v>CD Engkel Box</v>
          </cell>
          <cell r="AF198" t="str">
            <v>Unilever West Mega DC</v>
          </cell>
          <cell r="AH198" t="str">
            <v>Jl. Irian X No.202, Cikedokan, Kec. Cikarang Bar., Bekasi, Jawa Barat 17530, Indonesia</v>
          </cell>
          <cell r="AI198" t="str">
            <v>Bekasi</v>
          </cell>
          <cell r="AK198" t="str">
            <v>PT SUMBER TRIJAYA LESTARI ALFACART</v>
          </cell>
          <cell r="AM198" t="str">
            <v>Jl. MT. Haryono, Rawakeong, Lomanis, Kec. Cilacap Tengah, Kabupaten Cilacap, Jawa Tengah, Indonesia</v>
          </cell>
          <cell r="AN198" t="str">
            <v>Kabupaten Cilacap</v>
          </cell>
          <cell r="AP198">
            <v>347</v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Y198">
            <v>0</v>
          </cell>
          <cell r="AZ198" t="str">
            <v>0</v>
          </cell>
          <cell r="BA198">
            <v>1390</v>
          </cell>
          <cell r="BB198">
            <v>4.13</v>
          </cell>
          <cell r="BC198" t="str">
            <v/>
          </cell>
          <cell r="BD198" t="str">
            <v>2021-06-23, 09:37:03</v>
          </cell>
          <cell r="BE198" t="str">
            <v>POD 1 2021-06-23, 09:37:03</v>
          </cell>
        </row>
        <row r="199">
          <cell r="D199" t="str">
            <v>4002941315</v>
          </cell>
          <cell r="E199" t="str">
            <v/>
          </cell>
          <cell r="F199" t="str">
            <v>POD</v>
          </cell>
          <cell r="G199" t="str">
            <v>Unilever Mega DC</v>
          </cell>
          <cell r="H199" t="str">
            <v>PT Mega Antaran Prima</v>
          </cell>
          <cell r="I199" t="str">
            <v>true</v>
          </cell>
          <cell r="J199" t="str">
            <v>CDE</v>
          </cell>
          <cell r="K199" t="str">
            <v>CD Engkel Box</v>
          </cell>
          <cell r="L199" t="str">
            <v/>
          </cell>
          <cell r="N199" t="str">
            <v>TDS-TRI-20210621044138048454</v>
          </cell>
          <cell r="O199" t="str">
            <v>dedicated</v>
          </cell>
          <cell r="P199" t="str">
            <v>2021-06-21, 11:41:38</v>
          </cell>
          <cell r="Q199" t="str">
            <v>2021-06-21, 21:36:32</v>
          </cell>
          <cell r="R199" t="str">
            <v>2021-06-22, 14:54:23</v>
          </cell>
          <cell r="S199" t="str">
            <v>2021-06-21, 16:00:00</v>
          </cell>
          <cell r="T199" t="str">
            <v>2021-06-22, 14:54:50</v>
          </cell>
          <cell r="U199" t="str">
            <v>2021-06-22, 14:55:09</v>
          </cell>
          <cell r="V199" t="str">
            <v>2021-06-22, 14:55:24</v>
          </cell>
          <cell r="W199" t="str">
            <v>2021-06-23, 16:00:00</v>
          </cell>
          <cell r="X199" t="str">
            <v>2021-06-23, 10:31:55</v>
          </cell>
          <cell r="Y199" t="str">
            <v>2021-06-23, 12:08:19</v>
          </cell>
          <cell r="Z199" t="str">
            <v>0:0:34</v>
          </cell>
          <cell r="AA199" t="str">
            <v>1:36:24</v>
          </cell>
          <cell r="AB199" t="str">
            <v>ADI PURBANTARA</v>
          </cell>
          <cell r="AC199" t="str">
            <v>089652314447</v>
          </cell>
          <cell r="AD199" t="str">
            <v>B9019KXR</v>
          </cell>
          <cell r="AE199" t="str">
            <v>CD Engkel Box</v>
          </cell>
          <cell r="AF199" t="str">
            <v>Unilever West Mega DC</v>
          </cell>
          <cell r="AH199" t="str">
            <v>Jl. Irian X No.202, Cikedokan, Kec. Cikarang Bar., Bekasi, Jawa Barat 17530, Indonesia</v>
          </cell>
          <cell r="AI199" t="str">
            <v>Bekasi</v>
          </cell>
          <cell r="AK199" t="str">
            <v>RAMAYANA CIANJUR (R-46)</v>
          </cell>
          <cell r="AM199" t="str">
            <v>CIANJUR</v>
          </cell>
          <cell r="AN199" t="str">
            <v>Cianjur Regency</v>
          </cell>
          <cell r="AP199">
            <v>206</v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Y199">
            <v>0</v>
          </cell>
          <cell r="AZ199" t="str">
            <v>0</v>
          </cell>
          <cell r="BA199">
            <v>70</v>
          </cell>
          <cell r="BB199">
            <v>1</v>
          </cell>
          <cell r="BC199" t="str">
            <v/>
          </cell>
          <cell r="BD199" t="str">
            <v>2021-06-23, 12:08:47</v>
          </cell>
          <cell r="BE199" t="str">
            <v>POD 1 2021-06-23, 12:08:47</v>
          </cell>
        </row>
        <row r="200">
          <cell r="D200" t="str">
            <v>4002941304</v>
          </cell>
          <cell r="E200" t="str">
            <v/>
          </cell>
          <cell r="F200" t="str">
            <v>POD</v>
          </cell>
          <cell r="G200" t="str">
            <v>Unilever Mega DC</v>
          </cell>
          <cell r="H200" t="str">
            <v>PT Kabut Halim Mandiri</v>
          </cell>
          <cell r="I200" t="str">
            <v>true</v>
          </cell>
          <cell r="J200" t="str">
            <v>CDE</v>
          </cell>
          <cell r="K200" t="str">
            <v>CD Engkel Box</v>
          </cell>
          <cell r="L200" t="str">
            <v/>
          </cell>
          <cell r="N200" t="str">
            <v>TDS-TRI-20210621044136996792</v>
          </cell>
          <cell r="O200" t="str">
            <v>dedicated</v>
          </cell>
          <cell r="P200" t="str">
            <v>2021-06-21, 11:41:37</v>
          </cell>
          <cell r="Q200" t="str">
            <v>2021-06-21, 15:05:41</v>
          </cell>
          <cell r="R200" t="str">
            <v>2021-06-21, 16:05:39</v>
          </cell>
          <cell r="S200" t="str">
            <v>2021-06-21, 16:00:00</v>
          </cell>
          <cell r="T200" t="str">
            <v>2021-06-21, 16:32:08</v>
          </cell>
          <cell r="U200" t="str">
            <v>2021-06-21, 16:30:49</v>
          </cell>
          <cell r="V200" t="str">
            <v>2021-06-21, 16:32:23</v>
          </cell>
          <cell r="W200" t="str">
            <v>2021-06-22, 16:00:00</v>
          </cell>
          <cell r="X200" t="str">
            <v>2021-06-22, 09:57:12</v>
          </cell>
          <cell r="Y200" t="str">
            <v>2021-06-22, 09:57:16</v>
          </cell>
          <cell r="Z200" t="str">
            <v>0:0:15</v>
          </cell>
          <cell r="AA200" t="str">
            <v>0:0:4</v>
          </cell>
          <cell r="AB200" t="str">
            <v>Anan</v>
          </cell>
          <cell r="AC200" t="str">
            <v>081585289622</v>
          </cell>
          <cell r="AD200" t="str">
            <v>B9029EXR</v>
          </cell>
          <cell r="AE200" t="str">
            <v>CD Engkel Box</v>
          </cell>
          <cell r="AF200" t="str">
            <v>Unilever West Mega DC</v>
          </cell>
          <cell r="AH200" t="str">
            <v>Jl. Irian X No.202, Cikedokan, Kec. Cikarang Bar., Bekasi, Jawa Barat 17530, Indonesia</v>
          </cell>
          <cell r="AI200" t="str">
            <v>Bekasi</v>
          </cell>
          <cell r="AK200" t="str">
            <v>INDOMARET DEPO BOGOR 2</v>
          </cell>
          <cell r="AM200" t="str">
            <v>Jalan Raya Bogor - Jakarta No.Km. 46.7 Nanggewer Mekar, Pakansari, Cibinong, Bogor, Jawa Barat 16912, Indonesia</v>
          </cell>
          <cell r="AN200" t="str">
            <v>Bogor</v>
          </cell>
          <cell r="AP200">
            <v>65</v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Y200">
            <v>0</v>
          </cell>
          <cell r="AZ200" t="str">
            <v>0</v>
          </cell>
          <cell r="BA200">
            <v>350</v>
          </cell>
          <cell r="BB200">
            <v>1</v>
          </cell>
          <cell r="BC200" t="str">
            <v/>
          </cell>
          <cell r="BD200" t="str">
            <v>2021-06-22, 10:07:58</v>
          </cell>
          <cell r="BE200" t="str">
            <v>POD 1 2021-06-22, 10:07:58</v>
          </cell>
        </row>
        <row r="201">
          <cell r="D201" t="str">
            <v>4002941288</v>
          </cell>
          <cell r="E201" t="str">
            <v/>
          </cell>
          <cell r="F201" t="str">
            <v>POD</v>
          </cell>
          <cell r="G201" t="str">
            <v>Unilever Mega DC</v>
          </cell>
          <cell r="H201" t="str">
            <v>PT Mega Antaran Prima</v>
          </cell>
          <cell r="I201" t="str">
            <v>true</v>
          </cell>
          <cell r="J201" t="str">
            <v>CDE</v>
          </cell>
          <cell r="K201" t="str">
            <v>CD Engkel Box</v>
          </cell>
          <cell r="L201" t="str">
            <v/>
          </cell>
          <cell r="N201" t="str">
            <v>TDS-TRI-20210621044135903863</v>
          </cell>
          <cell r="O201" t="str">
            <v>dedicated</v>
          </cell>
          <cell r="P201" t="str">
            <v>2021-06-21, 11:41:36</v>
          </cell>
          <cell r="Q201" t="str">
            <v>2021-06-21, 15:04:42</v>
          </cell>
          <cell r="R201" t="str">
            <v>2021-06-21, 17:42:05</v>
          </cell>
          <cell r="S201" t="str">
            <v>2021-06-21, 16:00:00</v>
          </cell>
          <cell r="T201" t="str">
            <v>2021-06-22, 05:48:19</v>
          </cell>
          <cell r="U201" t="str">
            <v>2021-06-22, 05:48:34</v>
          </cell>
          <cell r="V201" t="str">
            <v>2021-06-22, 05:58:55</v>
          </cell>
          <cell r="W201" t="str">
            <v>2021-06-22, 16:00:00</v>
          </cell>
          <cell r="X201" t="str">
            <v>2021-06-22, 08:11:17</v>
          </cell>
          <cell r="Y201" t="str">
            <v>2021-06-22, 09:09:32</v>
          </cell>
          <cell r="Z201" t="str">
            <v>0:10:36</v>
          </cell>
          <cell r="AA201" t="str">
            <v>0:58:15</v>
          </cell>
          <cell r="AB201" t="str">
            <v>UJANG MAMUN</v>
          </cell>
          <cell r="AC201" t="str">
            <v>087782171835</v>
          </cell>
          <cell r="AD201" t="str">
            <v>F8536AP</v>
          </cell>
          <cell r="AE201" t="str">
            <v>CD Engkel Box</v>
          </cell>
          <cell r="AF201" t="str">
            <v>Unilever West Mega DC</v>
          </cell>
          <cell r="AH201" t="str">
            <v>Jl. Irian X No.202, Cikedokan, Kec. Cikarang Bar., Bekasi, Jawa Barat 17530, Indonesia</v>
          </cell>
          <cell r="AI201" t="str">
            <v>Bekasi</v>
          </cell>
          <cell r="AK201" t="str">
            <v>INDOGROSIR CIPINANG</v>
          </cell>
          <cell r="AM201" t="str">
            <v>PASAR INDUK CIPINANG PISANGAN TIMU</v>
          </cell>
          <cell r="AN201" t="str">
            <v>Kota Jakarta Timur</v>
          </cell>
          <cell r="AP201">
            <v>37</v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Y201">
            <v>0</v>
          </cell>
          <cell r="AZ201" t="str">
            <v>0</v>
          </cell>
          <cell r="BA201">
            <v>2070</v>
          </cell>
          <cell r="BB201">
            <v>4.25</v>
          </cell>
          <cell r="BC201" t="str">
            <v/>
          </cell>
          <cell r="BD201" t="str">
            <v>2021-06-22, 09:22:02</v>
          </cell>
          <cell r="BE201" t="str">
            <v>POD 1 2021-06-22, 09:22:02</v>
          </cell>
        </row>
        <row r="202">
          <cell r="D202" t="str">
            <v>4002941304</v>
          </cell>
          <cell r="E202" t="str">
            <v/>
          </cell>
          <cell r="F202" t="str">
            <v>POD</v>
          </cell>
          <cell r="G202" t="str">
            <v>Unilever Mega DC</v>
          </cell>
          <cell r="H202" t="str">
            <v>PT Kabut Halim Mandiri</v>
          </cell>
          <cell r="I202" t="str">
            <v>true</v>
          </cell>
          <cell r="J202" t="str">
            <v>CDE</v>
          </cell>
          <cell r="K202" t="str">
            <v>CD Engkel Box</v>
          </cell>
          <cell r="L202" t="str">
            <v/>
          </cell>
          <cell r="N202" t="str">
            <v>TDS-TRI-20210621044136996792</v>
          </cell>
          <cell r="O202" t="str">
            <v>dedicated</v>
          </cell>
          <cell r="P202" t="str">
            <v>2021-06-21, 11:41:36</v>
          </cell>
          <cell r="Q202" t="str">
            <v>2021-06-21, 15:05:41</v>
          </cell>
          <cell r="R202" t="str">
            <v>2021-06-21, 16:05:39</v>
          </cell>
          <cell r="S202" t="str">
            <v>2021-06-21, 16:00:00</v>
          </cell>
          <cell r="T202" t="str">
            <v>2021-06-21, 16:32:08</v>
          </cell>
          <cell r="U202" t="str">
            <v>2021-06-21, 16:30:49</v>
          </cell>
          <cell r="V202" t="str">
            <v>2021-06-21, 16:32:23</v>
          </cell>
          <cell r="W202" t="str">
            <v>2021-06-22, 16:00:00</v>
          </cell>
          <cell r="X202" t="str">
            <v>2021-06-22, 08:03:56</v>
          </cell>
          <cell r="Y202" t="str">
            <v>2021-06-22, 08:04:00</v>
          </cell>
          <cell r="Z202" t="str">
            <v>0:0:15</v>
          </cell>
          <cell r="AA202" t="str">
            <v>0:0:4</v>
          </cell>
          <cell r="AB202" t="str">
            <v>Anan</v>
          </cell>
          <cell r="AC202" t="str">
            <v>081585289622</v>
          </cell>
          <cell r="AD202" t="str">
            <v>B9029EXR</v>
          </cell>
          <cell r="AE202" t="str">
            <v>CD Engkel Box</v>
          </cell>
          <cell r="AF202" t="str">
            <v>Unilever West Mega DC</v>
          </cell>
          <cell r="AH202" t="str">
            <v>Jl. Irian X No.202, Cikedokan, Kec. Cikarang Bar., Bekasi, Jawa Barat 17530, Indonesia</v>
          </cell>
          <cell r="AI202" t="str">
            <v>Bekasi</v>
          </cell>
          <cell r="AK202" t="str">
            <v>INDOMARET DC BOGOR 2</v>
          </cell>
          <cell r="AM202" t="str">
            <v>JL RAYA BOGOR KM 46 6</v>
          </cell>
          <cell r="AN202" t="str">
            <v>Bogor</v>
          </cell>
          <cell r="AP202">
            <v>65</v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Y202">
            <v>0</v>
          </cell>
          <cell r="AZ202" t="str">
            <v>0</v>
          </cell>
          <cell r="BA202">
            <v>590</v>
          </cell>
          <cell r="BB202">
            <v>1.22</v>
          </cell>
          <cell r="BC202" t="str">
            <v/>
          </cell>
          <cell r="BD202" t="str">
            <v>2021-06-22, 09:57:04</v>
          </cell>
          <cell r="BE202" t="str">
            <v>POD 1 2021-06-22, 09:57:04</v>
          </cell>
        </row>
        <row r="203">
          <cell r="D203" t="str">
            <v>4002941288</v>
          </cell>
          <cell r="E203" t="str">
            <v/>
          </cell>
          <cell r="F203" t="str">
            <v>POD</v>
          </cell>
          <cell r="G203" t="str">
            <v>Unilever Mega DC</v>
          </cell>
          <cell r="H203" t="str">
            <v>PT Mega Antaran Prima</v>
          </cell>
          <cell r="I203" t="str">
            <v>true</v>
          </cell>
          <cell r="J203" t="str">
            <v>CDE</v>
          </cell>
          <cell r="K203" t="str">
            <v>CD Engkel Box</v>
          </cell>
          <cell r="L203" t="str">
            <v/>
          </cell>
          <cell r="N203" t="str">
            <v>TDS-TRI-20210621044135903863</v>
          </cell>
          <cell r="O203" t="str">
            <v>dedicated</v>
          </cell>
          <cell r="P203" t="str">
            <v>2021-06-21, 11:41:35</v>
          </cell>
          <cell r="Q203" t="str">
            <v>2021-06-21, 15:04:42</v>
          </cell>
          <cell r="R203" t="str">
            <v>2021-06-21, 17:42:05</v>
          </cell>
          <cell r="S203" t="str">
            <v>2021-06-21, 16:00:00</v>
          </cell>
          <cell r="T203" t="str">
            <v>2021-06-22, 05:48:19</v>
          </cell>
          <cell r="U203" t="str">
            <v>2021-06-22, 05:48:34</v>
          </cell>
          <cell r="V203" t="str">
            <v>2021-06-22, 05:58:55</v>
          </cell>
          <cell r="W203" t="str">
            <v>2021-06-22, 16:00:00</v>
          </cell>
          <cell r="X203" t="str">
            <v>2021-06-22, 10:04:38</v>
          </cell>
          <cell r="Y203" t="str">
            <v>2021-06-22, 10:04:45</v>
          </cell>
          <cell r="Z203" t="str">
            <v>0:10:36</v>
          </cell>
          <cell r="AA203" t="str">
            <v>0:0:7</v>
          </cell>
          <cell r="AB203" t="str">
            <v>UJANG MAMUN</v>
          </cell>
          <cell r="AC203" t="str">
            <v>087782171835</v>
          </cell>
          <cell r="AD203" t="str">
            <v>F8536AP</v>
          </cell>
          <cell r="AE203" t="str">
            <v>CD Engkel Box</v>
          </cell>
          <cell r="AF203" t="str">
            <v>Unilever West Mega DC</v>
          </cell>
          <cell r="AH203" t="str">
            <v>Jl. Irian X No.202, Cikedokan, Kec. Cikarang Bar., Bekasi, Jawa Barat 17530, Indonesia</v>
          </cell>
          <cell r="AI203" t="str">
            <v>Bekasi</v>
          </cell>
          <cell r="AK203" t="str">
            <v>LOTTEMART GREEN PRAMUKA CITY</v>
          </cell>
          <cell r="AL203" t="str">
            <v>-</v>
          </cell>
          <cell r="AM203" t="str">
            <v>Jln. A. Yani No.Kav 49, RT.13/RW.9, Rawasari, Kec. Cemp. Putih, Kota Jakarta Pusat, Daerah Khusus Ibukota Jakarta 10570, Indonesia</v>
          </cell>
          <cell r="AN203" t="str">
            <v>Kota Jakarta Pusat</v>
          </cell>
          <cell r="AP203">
            <v>39</v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Y203">
            <v>0</v>
          </cell>
          <cell r="AZ203" t="str">
            <v>0</v>
          </cell>
          <cell r="BA203">
            <v>170</v>
          </cell>
          <cell r="BB203">
            <v>1</v>
          </cell>
          <cell r="BC203" t="str">
            <v/>
          </cell>
          <cell r="BD203" t="str">
            <v>2021-06-22, 10:08:57</v>
          </cell>
          <cell r="BE203" t="str">
            <v>POD 1 2021-06-22, 10:08:57</v>
          </cell>
        </row>
        <row r="204">
          <cell r="D204" t="str">
            <v>4002941333</v>
          </cell>
          <cell r="E204" t="str">
            <v/>
          </cell>
          <cell r="F204" t="str">
            <v>POD</v>
          </cell>
          <cell r="G204" t="str">
            <v>Unilever Mega DC</v>
          </cell>
          <cell r="H204" t="str">
            <v>PT Mega Antaran Prima</v>
          </cell>
          <cell r="I204" t="str">
            <v>true</v>
          </cell>
          <cell r="J204" t="str">
            <v>CDE</v>
          </cell>
          <cell r="K204" t="str">
            <v>CD Engkel Box</v>
          </cell>
          <cell r="L204" t="str">
            <v/>
          </cell>
          <cell r="N204" t="str">
            <v>TDS-TRI-20210621044134522292</v>
          </cell>
          <cell r="O204" t="str">
            <v>dedicated</v>
          </cell>
          <cell r="P204" t="str">
            <v>2021-06-21, 11:41:34</v>
          </cell>
          <cell r="Q204" t="str">
            <v>2021-06-21, 15:06:45</v>
          </cell>
          <cell r="R204" t="str">
            <v>2021-06-21, 17:08:45</v>
          </cell>
          <cell r="S204" t="str">
            <v>2021-06-21, 16:00:00</v>
          </cell>
          <cell r="T204" t="str">
            <v>2021-06-23, 01:06:40</v>
          </cell>
          <cell r="U204" t="str">
            <v>2021-06-23, 01:06:43</v>
          </cell>
          <cell r="V204" t="str">
            <v>2021-06-23, 01:06:49</v>
          </cell>
          <cell r="W204" t="str">
            <v>2021-06-22, 16:00:00</v>
          </cell>
          <cell r="X204" t="str">
            <v>2021-06-23, 01:07:34</v>
          </cell>
          <cell r="Y204" t="str">
            <v>2021-06-23, 01:07:38</v>
          </cell>
          <cell r="Z204" t="str">
            <v>0:0:9</v>
          </cell>
          <cell r="AA204" t="str">
            <v>0:0:4</v>
          </cell>
          <cell r="AB204" t="str">
            <v>H DALLA SUPRIATNA</v>
          </cell>
          <cell r="AC204" t="str">
            <v>085817413022</v>
          </cell>
          <cell r="AD204" t="str">
            <v>B9148KXU</v>
          </cell>
          <cell r="AE204" t="str">
            <v>CD Engkel Box</v>
          </cell>
          <cell r="AF204" t="str">
            <v>Unilever West Mega DC</v>
          </cell>
          <cell r="AH204" t="str">
            <v>Jl. Irian X No.202, Cikedokan, Kec. Cikarang Bar., Bekasi, Jawa Barat 17530, Indonesia</v>
          </cell>
          <cell r="AI204" t="str">
            <v>Bekasi</v>
          </cell>
          <cell r="AK204" t="str">
            <v>ALFA DC CIKARANG</v>
          </cell>
          <cell r="AM204" t="str">
            <v>Jl. Raya Cikarang - Cibarusah, Cikarang Sel., Bekasi, Jawa Barat 17530, Indonesia</v>
          </cell>
          <cell r="AN204" t="str">
            <v>Cikarang</v>
          </cell>
          <cell r="AP204">
            <v>7</v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Y204">
            <v>0</v>
          </cell>
          <cell r="AZ204" t="str">
            <v>0</v>
          </cell>
          <cell r="BA204">
            <v>2500</v>
          </cell>
          <cell r="BB204">
            <v>6</v>
          </cell>
          <cell r="BC204" t="str">
            <v/>
          </cell>
          <cell r="BD204" t="str">
            <v>2021-06-23, 01:08:01</v>
          </cell>
          <cell r="BE204" t="str">
            <v>POD 1 2021-06-23, 01:08:01</v>
          </cell>
        </row>
        <row r="205">
          <cell r="D205" t="str">
            <v>4002941191</v>
          </cell>
          <cell r="E205" t="str">
            <v/>
          </cell>
          <cell r="F205" t="str">
            <v>POD</v>
          </cell>
          <cell r="G205" t="str">
            <v>Unilever Mega DC</v>
          </cell>
          <cell r="H205" t="str">
            <v>PT Kabut Halim Mandiri</v>
          </cell>
          <cell r="I205" t="str">
            <v>true</v>
          </cell>
          <cell r="J205" t="str">
            <v>CDE</v>
          </cell>
          <cell r="K205" t="str">
            <v>CD Engkel Box</v>
          </cell>
          <cell r="L205" t="str">
            <v/>
          </cell>
          <cell r="N205" t="str">
            <v>TDS-TRI-20210621044133689997</v>
          </cell>
          <cell r="O205" t="str">
            <v>dedicated</v>
          </cell>
          <cell r="P205" t="str">
            <v>2021-06-21, 11:41:33</v>
          </cell>
          <cell r="Q205" t="str">
            <v>2021-06-21, 15:03:47</v>
          </cell>
          <cell r="R205" t="str">
            <v>2021-06-21, 16:21:21</v>
          </cell>
          <cell r="S205" t="str">
            <v>2021-06-21, 16:00:00</v>
          </cell>
          <cell r="T205" t="str">
            <v>2021-06-21, 19:05:45</v>
          </cell>
          <cell r="U205" t="str">
            <v>2021-06-21, 20:39:55</v>
          </cell>
          <cell r="V205" t="str">
            <v>2021-06-21, 20:40:01</v>
          </cell>
          <cell r="W205" t="str">
            <v>2021-06-23, 16:00:00</v>
          </cell>
          <cell r="X205" t="str">
            <v>2021-06-22, 07:39:12</v>
          </cell>
          <cell r="Y205" t="str">
            <v>2021-06-22, 08:22:28</v>
          </cell>
          <cell r="Z205" t="str">
            <v>1:34:16</v>
          </cell>
          <cell r="AA205" t="str">
            <v>0:43:16</v>
          </cell>
          <cell r="AB205" t="str">
            <v>YUSHENDRI</v>
          </cell>
          <cell r="AC205" t="str">
            <v>081296477343</v>
          </cell>
          <cell r="AD205" t="str">
            <v>B9643BXS</v>
          </cell>
          <cell r="AE205" t="str">
            <v>CD Engkel Box</v>
          </cell>
          <cell r="AF205" t="str">
            <v>Unilever West Mega DC</v>
          </cell>
          <cell r="AH205" t="str">
            <v>Jl. Irian X No.202, Cikedokan, Kec. Cikarang Bar., Bekasi, Jawa Barat 17530, Indonesia</v>
          </cell>
          <cell r="AI205" t="str">
            <v>Bekasi</v>
          </cell>
          <cell r="AK205" t="str">
            <v>SAT DC CIANJUR</v>
          </cell>
          <cell r="AM205" t="str">
            <v>JL RAYA SUKABUMI RT 001 RW 001 KP</v>
          </cell>
          <cell r="AN205" t="str">
            <v>Cianjur</v>
          </cell>
          <cell r="AP205">
            <v>46</v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Y205">
            <v>0</v>
          </cell>
          <cell r="AZ205" t="str">
            <v>0</v>
          </cell>
          <cell r="BA205">
            <v>1420</v>
          </cell>
          <cell r="BB205">
            <v>4</v>
          </cell>
          <cell r="BC205" t="str">
            <v/>
          </cell>
          <cell r="BD205" t="str">
            <v>2021-06-22, 08:22:49</v>
          </cell>
          <cell r="BE205" t="str">
            <v>POD 1 2021-06-22, 08:22:49</v>
          </cell>
        </row>
        <row r="206">
          <cell r="D206" t="str">
            <v>4002941160</v>
          </cell>
          <cell r="E206" t="str">
            <v/>
          </cell>
          <cell r="F206" t="str">
            <v>POD</v>
          </cell>
          <cell r="G206" t="str">
            <v>Unilever Mega DC</v>
          </cell>
          <cell r="H206" t="str">
            <v>PT Mega Antaran Prima</v>
          </cell>
          <cell r="I206" t="str">
            <v>true</v>
          </cell>
          <cell r="J206" t="str">
            <v>CDE</v>
          </cell>
          <cell r="K206" t="str">
            <v>CD Engkel Box</v>
          </cell>
          <cell r="L206" t="str">
            <v/>
          </cell>
          <cell r="N206" t="str">
            <v>TDS-TRI-20210620100846434707</v>
          </cell>
          <cell r="O206" t="str">
            <v>dedicated</v>
          </cell>
          <cell r="P206" t="str">
            <v>2021-06-20, 17:08:46</v>
          </cell>
          <cell r="Q206" t="str">
            <v>2021-06-20, 17:27:26</v>
          </cell>
          <cell r="R206" t="str">
            <v>2021-06-20, 17:30:29</v>
          </cell>
          <cell r="S206" t="str">
            <v>2021-06-20, 18:06:00</v>
          </cell>
          <cell r="T206" t="str">
            <v>2021-06-21, 22:17:36</v>
          </cell>
          <cell r="U206" t="str">
            <v>2021-06-21, 22:17:41</v>
          </cell>
          <cell r="V206" t="str">
            <v>2021-06-21, 22:17:52</v>
          </cell>
          <cell r="W206" t="str">
            <v>2021-06-21, 17:06:00</v>
          </cell>
          <cell r="X206" t="str">
            <v>2021-06-22, 03:26:08</v>
          </cell>
          <cell r="Y206" t="str">
            <v>2021-06-22, 10:14:27</v>
          </cell>
          <cell r="Z206" t="str">
            <v>0:0:16</v>
          </cell>
          <cell r="AA206" t="str">
            <v>6:48:19</v>
          </cell>
          <cell r="AB206" t="str">
            <v>ANDA</v>
          </cell>
          <cell r="AC206" t="str">
            <v>085889207306</v>
          </cell>
          <cell r="AD206" t="str">
            <v>B9167KXU</v>
          </cell>
          <cell r="AE206" t="str">
            <v>CD Engkel Box</v>
          </cell>
          <cell r="AF206" t="str">
            <v>Unilever West Mega DC</v>
          </cell>
          <cell r="AH206" t="str">
            <v>Jl. Irian X No.202, Cikedokan, Kec. Cikarang Bar., Bekasi, Jawa Barat 17530, Indonesia</v>
          </cell>
          <cell r="AI206" t="str">
            <v>Bekasi</v>
          </cell>
          <cell r="AK206" t="str">
            <v>DC YOMART GEDEBAGE</v>
          </cell>
          <cell r="AM206" t="str">
            <v>Jl. Soekarno Hatta No.236, Kopo, Kec. Bojongloa Kaler, Kota Bandung, Jawa Barat 40233, Indonesia</v>
          </cell>
          <cell r="AN206" t="str">
            <v>Kota Bandung</v>
          </cell>
          <cell r="AP206">
            <v>116</v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Y206">
            <v>0</v>
          </cell>
          <cell r="AZ206" t="str">
            <v>0</v>
          </cell>
          <cell r="BA206">
            <v>2.6</v>
          </cell>
          <cell r="BB206">
            <v>5.93</v>
          </cell>
          <cell r="BC206" t="str">
            <v/>
          </cell>
          <cell r="BD206" t="str">
            <v>2021-06-22, 10:14:55</v>
          </cell>
          <cell r="BE206" t="str">
            <v>POD 1 2021-06-22, 10:14:55</v>
          </cell>
        </row>
        <row r="207">
          <cell r="D207" t="str">
            <v>4002941178</v>
          </cell>
          <cell r="E207" t="str">
            <v/>
          </cell>
          <cell r="F207" t="str">
            <v>POD</v>
          </cell>
          <cell r="G207" t="str">
            <v>Unilever Mega DC</v>
          </cell>
          <cell r="H207" t="str">
            <v>PT Mega Bintang Logistik</v>
          </cell>
          <cell r="I207" t="str">
            <v>false</v>
          </cell>
          <cell r="J207" t="str">
            <v>TRO-J</v>
          </cell>
          <cell r="K207" t="str">
            <v>Tronton Jumbo</v>
          </cell>
          <cell r="L207">
            <v>12262300</v>
          </cell>
          <cell r="M207">
            <v>11250000</v>
          </cell>
          <cell r="N207" t="str">
            <v>TDS-TRI-20210620080754007253</v>
          </cell>
          <cell r="O207" t="str">
            <v>oncall</v>
          </cell>
          <cell r="P207" t="str">
            <v>2021-06-20, 15:07:54</v>
          </cell>
          <cell r="Q207" t="str">
            <v>2021-06-20, 15:55:33</v>
          </cell>
          <cell r="R207" t="str">
            <v>2021-06-21, 15:12:10</v>
          </cell>
          <cell r="S207" t="str">
            <v>2021-06-20, 20:00:00</v>
          </cell>
          <cell r="T207" t="str">
            <v>2021-06-21, 16:38:01</v>
          </cell>
          <cell r="U207" t="str">
            <v>2021-06-21, 16:38:56</v>
          </cell>
          <cell r="V207" t="str">
            <v>2021-06-21, 16:42:31</v>
          </cell>
          <cell r="W207" t="str">
            <v>2021-06-25, 20:00:00</v>
          </cell>
          <cell r="X207" t="str">
            <v>2021-06-24, 10:13:58</v>
          </cell>
          <cell r="Y207" t="str">
            <v>2021-06-24, 15:10:49</v>
          </cell>
          <cell r="Z207" t="str">
            <v>0:4:30</v>
          </cell>
          <cell r="AA207" t="str">
            <v>4:56:51</v>
          </cell>
          <cell r="AB207" t="str">
            <v>ALFANDI KEVIN</v>
          </cell>
          <cell r="AC207" t="str">
            <v>082186795829</v>
          </cell>
          <cell r="AD207" t="str">
            <v>BE9033BA</v>
          </cell>
          <cell r="AE207" t="str">
            <v>Wingbox Tronton</v>
          </cell>
          <cell r="AF207" t="str">
            <v>Unilever West Mega DC</v>
          </cell>
          <cell r="AH207" t="str">
            <v>Jl. Irian X No.202, Cikedokan, Kec. Cikarang Bar., Bekasi, Jawa Barat 17530, Indonesia</v>
          </cell>
          <cell r="AI207" t="str">
            <v>Bekasi</v>
          </cell>
          <cell r="AK207" t="str">
            <v>INDOGROSIR PALEMBANG</v>
          </cell>
          <cell r="AM207" t="str">
            <v>JL. PANGERAN AYIN - KENTEN LAUT</v>
          </cell>
          <cell r="AN207" t="str">
            <v>Palembang</v>
          </cell>
          <cell r="AP207">
            <v>581</v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Y207">
            <v>0</v>
          </cell>
          <cell r="AZ207" t="str">
            <v>0</v>
          </cell>
          <cell r="BA207">
            <v>6720</v>
          </cell>
          <cell r="BB207">
            <v>29.89</v>
          </cell>
          <cell r="BC207" t="str">
            <v/>
          </cell>
          <cell r="BD207" t="str">
            <v>2021-06-24, 15:13:56</v>
          </cell>
          <cell r="BE207" t="str">
            <v>POD 1 2021-06-24, 15:13:55</v>
          </cell>
        </row>
        <row r="208">
          <cell r="D208" t="str">
            <v>4002941178</v>
          </cell>
          <cell r="E208" t="str">
            <v/>
          </cell>
          <cell r="F208" t="str">
            <v>LOADED</v>
          </cell>
          <cell r="G208" t="str">
            <v>Unilever Mega DC</v>
          </cell>
          <cell r="H208" t="str">
            <v>PT Mega Bintang Logistik</v>
          </cell>
          <cell r="I208" t="str">
            <v>false</v>
          </cell>
          <cell r="J208" t="str">
            <v>TRO-J</v>
          </cell>
          <cell r="K208" t="str">
            <v>Tronton Jumbo</v>
          </cell>
          <cell r="L208">
            <v>500000</v>
          </cell>
          <cell r="M208">
            <v>500000</v>
          </cell>
          <cell r="N208" t="str">
            <v>TDS-TRI-20210620080754007253</v>
          </cell>
          <cell r="O208" t="str">
            <v>oncall</v>
          </cell>
          <cell r="P208" t="str">
            <v>2021-06-20, 15:07:54</v>
          </cell>
          <cell r="Q208" t="str">
            <v>2021-06-20, 15:55:33</v>
          </cell>
          <cell r="R208" t="str">
            <v>2021-06-21, 15:12:10</v>
          </cell>
          <cell r="S208" t="str">
            <v>2021-06-20, 20:00:00</v>
          </cell>
          <cell r="T208" t="str">
            <v>2021-06-21, 16:38:01</v>
          </cell>
          <cell r="U208" t="str">
            <v>2021-06-21, 16:38:56</v>
          </cell>
          <cell r="V208" t="str">
            <v>2021-06-21, 16:42:31</v>
          </cell>
          <cell r="W208" t="str">
            <v>2021-06-25, 20:00:00</v>
          </cell>
          <cell r="X208" t="str">
            <v/>
          </cell>
          <cell r="Y208" t="str">
            <v/>
          </cell>
          <cell r="Z208" t="str">
            <v>0:4:30</v>
          </cell>
          <cell r="AA208" t="str">
            <v/>
          </cell>
          <cell r="AB208" t="str">
            <v>ALFANDI KEVIN</v>
          </cell>
          <cell r="AC208" t="str">
            <v>082186795829</v>
          </cell>
          <cell r="AD208" t="str">
            <v>BE9033BA</v>
          </cell>
          <cell r="AE208" t="str">
            <v>Wingbox Tronton</v>
          </cell>
          <cell r="AF208" t="str">
            <v>Unilever West Mega DC</v>
          </cell>
          <cell r="AH208" t="str">
            <v>Jl. Irian X No.202, Cikedokan, Kec. Cikarang Bar., Bekasi, Jawa Barat 17530, Indonesia</v>
          </cell>
          <cell r="AI208" t="str">
            <v>Bekasi</v>
          </cell>
          <cell r="AK208" t="str">
            <v>PT SUMBER ALFARIA TRIJAYA PALEMBAN</v>
          </cell>
          <cell r="AM208" t="str">
            <v>Jl. TEMBUS ALANG-ALANG LEBAR RT12 R</v>
          </cell>
          <cell r="AN208" t="str">
            <v>Kota Palembang</v>
          </cell>
          <cell r="AP208">
            <v>573</v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Y208">
            <v>0</v>
          </cell>
          <cell r="AZ208" t="str">
            <v>0</v>
          </cell>
          <cell r="BA208">
            <v>1820</v>
          </cell>
          <cell r="BB208">
            <v>5</v>
          </cell>
          <cell r="BC208" t="str">
            <v/>
          </cell>
          <cell r="BD208" t="str">
            <v/>
          </cell>
        </row>
        <row r="209">
          <cell r="D209" t="str">
            <v>4002941148</v>
          </cell>
          <cell r="E209" t="str">
            <v/>
          </cell>
          <cell r="F209" t="str">
            <v>POD</v>
          </cell>
          <cell r="G209" t="str">
            <v>Unilever Mega DC</v>
          </cell>
          <cell r="H209" t="str">
            <v>PT Tiara Fajar Transportindo</v>
          </cell>
          <cell r="I209" t="str">
            <v>true</v>
          </cell>
          <cell r="J209" t="str">
            <v>FUS-PAR</v>
          </cell>
          <cell r="K209" t="str">
            <v>FUSO</v>
          </cell>
          <cell r="L209">
            <v>500000</v>
          </cell>
          <cell r="M209">
            <v>3650000</v>
          </cell>
          <cell r="N209" t="str">
            <v>TDS-TRI-20210620080753154032</v>
          </cell>
          <cell r="O209" t="str">
            <v>oncall</v>
          </cell>
          <cell r="P209" t="str">
            <v>2021-06-20, 15:07:53</v>
          </cell>
          <cell r="Q209" t="str">
            <v>2021-06-20, 17:48:28</v>
          </cell>
          <cell r="R209" t="str">
            <v>2021-06-20, 17:57:40</v>
          </cell>
          <cell r="S209" t="str">
            <v>2021-06-20, 20:00:00</v>
          </cell>
          <cell r="T209" t="str">
            <v>2021-06-20, 17:57:47</v>
          </cell>
          <cell r="U209" t="str">
            <v>2021-06-21, 04:38:55</v>
          </cell>
          <cell r="V209" t="str">
            <v>2021-06-21, 04:39:04</v>
          </cell>
          <cell r="W209" t="str">
            <v>2021-06-23, 20:00:00</v>
          </cell>
          <cell r="X209" t="str">
            <v>2021-06-22, 11:42:49</v>
          </cell>
          <cell r="Y209" t="str">
            <v>2021-06-22, 11:42:55</v>
          </cell>
          <cell r="Z209" t="str">
            <v>10:41:17</v>
          </cell>
          <cell r="AA209" t="str">
            <v>0:0:6</v>
          </cell>
          <cell r="AB209" t="str">
            <v>Hasan</v>
          </cell>
          <cell r="AC209" t="str">
            <v>081295985193</v>
          </cell>
          <cell r="AD209" t="str">
            <v>Z9095MG</v>
          </cell>
          <cell r="AE209" t="str">
            <v>Fuso Box</v>
          </cell>
          <cell r="AF209" t="str">
            <v>Unilever West Mega DC</v>
          </cell>
          <cell r="AH209" t="str">
            <v>Jl. Irian X No.202, Cikedokan, Kec. Cikarang Bar., Bekasi, Jawa Barat 17530, Indonesia</v>
          </cell>
          <cell r="AI209" t="str">
            <v>Bekasi</v>
          </cell>
          <cell r="AK209" t="str">
            <v>YOGYA DC TEGAL</v>
          </cell>
          <cell r="AM209" t="str">
            <v>JL.RAYA DAMPYAKNO.8KEL.DAMPYAKKEC.K</v>
          </cell>
          <cell r="AN209" t="str">
            <v>Tegal</v>
          </cell>
          <cell r="AP209">
            <v>260</v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>Tidak ada penawaran</v>
          </cell>
          <cell r="AY209">
            <v>0</v>
          </cell>
          <cell r="AZ209" t="str">
            <v>0</v>
          </cell>
          <cell r="BA209">
            <v>580</v>
          </cell>
          <cell r="BB209">
            <v>1.79</v>
          </cell>
          <cell r="BC209" t="str">
            <v/>
          </cell>
          <cell r="BD209" t="str">
            <v>2021-06-22, 11:47:26</v>
          </cell>
          <cell r="BE209" t="str">
            <v>POD 1 2021-06-22, 11:47:25</v>
          </cell>
        </row>
        <row r="210">
          <cell r="D210" t="str">
            <v>4002941148</v>
          </cell>
          <cell r="E210" t="str">
            <v/>
          </cell>
          <cell r="F210" t="str">
            <v>POD</v>
          </cell>
          <cell r="G210" t="str">
            <v>Unilever Mega DC</v>
          </cell>
          <cell r="H210" t="str">
            <v>PT Tiara Fajar Transportindo</v>
          </cell>
          <cell r="I210" t="str">
            <v>true</v>
          </cell>
          <cell r="J210" t="str">
            <v>FUS-PAR</v>
          </cell>
          <cell r="K210" t="str">
            <v>FUSO</v>
          </cell>
          <cell r="L210">
            <v>3433300</v>
          </cell>
          <cell r="M210">
            <v>250000</v>
          </cell>
          <cell r="N210" t="str">
            <v>TDS-TRI-20210620080753154032</v>
          </cell>
          <cell r="O210" t="str">
            <v>oncall</v>
          </cell>
          <cell r="P210" t="str">
            <v>2021-06-20, 15:07:53</v>
          </cell>
          <cell r="Q210" t="str">
            <v>2021-06-20, 17:48:28</v>
          </cell>
          <cell r="R210" t="str">
            <v>2021-06-20, 17:57:40</v>
          </cell>
          <cell r="S210" t="str">
            <v>2021-06-20, 20:00:00</v>
          </cell>
          <cell r="T210" t="str">
            <v>2021-06-20, 17:57:47</v>
          </cell>
          <cell r="U210" t="str">
            <v>2021-06-21, 04:38:55</v>
          </cell>
          <cell r="V210" t="str">
            <v>2021-06-21, 04:39:04</v>
          </cell>
          <cell r="W210" t="str">
            <v>2021-06-23, 20:00:00</v>
          </cell>
          <cell r="X210" t="str">
            <v>2021-06-21, 10:16:03</v>
          </cell>
          <cell r="Y210" t="str">
            <v>2021-06-21, 12:09:07</v>
          </cell>
          <cell r="Z210" t="str">
            <v>10:41:17</v>
          </cell>
          <cell r="AA210" t="str">
            <v>1:53:4</v>
          </cell>
          <cell r="AB210" t="str">
            <v>Hasan</v>
          </cell>
          <cell r="AC210" t="str">
            <v>081295985193</v>
          </cell>
          <cell r="AD210" t="str">
            <v>Z9095MG</v>
          </cell>
          <cell r="AE210" t="str">
            <v>Fuso Box</v>
          </cell>
          <cell r="AF210" t="str">
            <v>Unilever West Mega DC</v>
          </cell>
          <cell r="AH210" t="str">
            <v>Jl. Irian X No.202, Cikedokan, Kec. Cikarang Bar., Bekasi, Jawa Barat 17530, Indonesia</v>
          </cell>
          <cell r="AI210" t="str">
            <v>Bekasi</v>
          </cell>
          <cell r="AK210" t="str">
            <v>YOGYA DC SUMBER</v>
          </cell>
          <cell r="AM210" t="str">
            <v>JL.PANGERAN CAKRABUANA</v>
          </cell>
          <cell r="AN210" t="str">
            <v>Cirebon</v>
          </cell>
          <cell r="AP210">
            <v>188</v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>Tidak ada penawaran</v>
          </cell>
          <cell r="AY210">
            <v>0</v>
          </cell>
          <cell r="AZ210" t="str">
            <v>0</v>
          </cell>
          <cell r="BA210">
            <v>7380</v>
          </cell>
          <cell r="BB210">
            <v>18.23</v>
          </cell>
          <cell r="BC210" t="str">
            <v/>
          </cell>
          <cell r="BD210" t="str">
            <v>2021-06-22, 11:42:41</v>
          </cell>
          <cell r="BE210" t="str">
            <v>POD 1 2021-06-22, 11:42:41</v>
          </cell>
        </row>
        <row r="211">
          <cell r="D211" t="str">
            <v>4002940819</v>
          </cell>
          <cell r="E211" t="str">
            <v/>
          </cell>
          <cell r="F211" t="str">
            <v>CONFIRMED</v>
          </cell>
          <cell r="G211" t="str">
            <v>Unilever Mega DC</v>
          </cell>
          <cell r="H211" t="str">
            <v>PT Tiara Fajar Transportindo</v>
          </cell>
          <cell r="I211" t="str">
            <v>true</v>
          </cell>
          <cell r="J211" t="str">
            <v>FUS-PAR</v>
          </cell>
          <cell r="K211" t="str">
            <v>FUSO</v>
          </cell>
          <cell r="L211">
            <v>3223800</v>
          </cell>
          <cell r="M211">
            <v>2050000</v>
          </cell>
          <cell r="N211" t="str">
            <v>TDS-TRI-20210620080752087614</v>
          </cell>
          <cell r="O211" t="str">
            <v>oncall</v>
          </cell>
          <cell r="P211" t="str">
            <v>2021-06-20, 15:07:52</v>
          </cell>
          <cell r="Q211" t="str">
            <v>2021-06-20, 17:49:18</v>
          </cell>
          <cell r="R211" t="str">
            <v/>
          </cell>
          <cell r="S211" t="str">
            <v>2021-06-20, 20:00:00</v>
          </cell>
          <cell r="T211" t="str">
            <v/>
          </cell>
          <cell r="U211" t="str">
            <v/>
          </cell>
          <cell r="V211" t="str">
            <v/>
          </cell>
          <cell r="W211" t="str">
            <v>2021-06-23, 20:00:00</v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>Nahla</v>
          </cell>
          <cell r="AC211" t="str">
            <v>085773722360</v>
          </cell>
          <cell r="AD211" t="str">
            <v>Z9670HA</v>
          </cell>
          <cell r="AE211" t="str">
            <v>Fuso Box</v>
          </cell>
          <cell r="AF211" t="str">
            <v>Unilever West Mega DC</v>
          </cell>
          <cell r="AH211" t="str">
            <v>Jl. Irian X No.202, Cikedokan, Kec. Cikarang Bar., Bekasi, Jawa Barat 17530, Indonesia</v>
          </cell>
          <cell r="AI211" t="str">
            <v>Bekasi</v>
          </cell>
          <cell r="AK211" t="str">
            <v>PT SUMBER TRIJAYA LESTARI ALFACART</v>
          </cell>
          <cell r="AM211" t="str">
            <v>Jl. MT. Haryono, Rawakeong, Lomanis, Kec. Cilacap Tengah, Kabupaten Cilacap, Jawa Tengah, Indonesia</v>
          </cell>
          <cell r="AN211" t="str">
            <v>Kabupaten Cilacap</v>
          </cell>
          <cell r="AP211">
            <v>347</v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>Tidak ada penawaran</v>
          </cell>
          <cell r="AY211">
            <v>0</v>
          </cell>
          <cell r="AZ211" t="str">
            <v>0</v>
          </cell>
          <cell r="BA211">
            <v>2550</v>
          </cell>
          <cell r="BB211">
            <v>6</v>
          </cell>
          <cell r="BC211" t="str">
            <v/>
          </cell>
          <cell r="BD211" t="str">
            <v/>
          </cell>
        </row>
        <row r="212">
          <cell r="D212" t="str">
            <v>4002940819</v>
          </cell>
          <cell r="E212" t="str">
            <v/>
          </cell>
          <cell r="F212" t="str">
            <v>CONFIRMED</v>
          </cell>
          <cell r="G212" t="str">
            <v>Unilever Mega DC</v>
          </cell>
          <cell r="H212" t="str">
            <v>PT Tiara Fajar Transportindo</v>
          </cell>
          <cell r="I212" t="str">
            <v>true</v>
          </cell>
          <cell r="J212" t="str">
            <v>FUS-PAR</v>
          </cell>
          <cell r="K212" t="str">
            <v>FUSO</v>
          </cell>
          <cell r="L212">
            <v>500000</v>
          </cell>
          <cell r="M212">
            <v>500000</v>
          </cell>
          <cell r="N212" t="str">
            <v>TDS-TRI-20210620080752087614</v>
          </cell>
          <cell r="O212" t="str">
            <v>oncall</v>
          </cell>
          <cell r="P212" t="str">
            <v>2021-06-20, 15:07:52</v>
          </cell>
          <cell r="Q212" t="str">
            <v>2021-06-20, 17:49:18</v>
          </cell>
          <cell r="R212" t="str">
            <v/>
          </cell>
          <cell r="S212" t="str">
            <v>2021-06-20, 20:00:00</v>
          </cell>
          <cell r="T212" t="str">
            <v/>
          </cell>
          <cell r="U212" t="str">
            <v/>
          </cell>
          <cell r="V212" t="str">
            <v/>
          </cell>
          <cell r="W212" t="str">
            <v>2021-06-23, 20:00:00</v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>Nahla</v>
          </cell>
          <cell r="AC212" t="str">
            <v>085773722360</v>
          </cell>
          <cell r="AD212" t="str">
            <v>Z9670HA</v>
          </cell>
          <cell r="AE212" t="str">
            <v>Fuso Box</v>
          </cell>
          <cell r="AF212" t="str">
            <v>Unilever West Mega DC</v>
          </cell>
          <cell r="AH212" t="str">
            <v>Jl. Irian X No.202, Cikedokan, Kec. Cikarang Bar., Bekasi, Jawa Barat 17530, Indonesia</v>
          </cell>
          <cell r="AI212" t="str">
            <v>Bekasi</v>
          </cell>
          <cell r="AK212" t="str">
            <v>SAT DC CILACAP</v>
          </cell>
          <cell r="AM212" t="str">
            <v>KOMP.KAWASAN INDUSTRI CILACAP</v>
          </cell>
          <cell r="AN212" t="str">
            <v>Kabupaten Cilacap</v>
          </cell>
          <cell r="AP212">
            <v>346</v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>Tidak ada penawaran</v>
          </cell>
          <cell r="AY212">
            <v>0</v>
          </cell>
          <cell r="AZ212" t="str">
            <v>0</v>
          </cell>
          <cell r="BA212">
            <v>2360</v>
          </cell>
          <cell r="BB212">
            <v>6.18</v>
          </cell>
          <cell r="BC212" t="str">
            <v/>
          </cell>
          <cell r="BD212" t="str">
            <v/>
          </cell>
        </row>
        <row r="213">
          <cell r="D213" t="str">
            <v>4002941180</v>
          </cell>
          <cell r="E213" t="str">
            <v/>
          </cell>
          <cell r="F213" t="str">
            <v>POD</v>
          </cell>
          <cell r="G213" t="str">
            <v>Unilever Mega DC</v>
          </cell>
          <cell r="H213" t="str">
            <v>PT Darsindo Cipta Putra Mandiri</v>
          </cell>
          <cell r="I213" t="str">
            <v>true</v>
          </cell>
          <cell r="J213" t="str">
            <v>CDE</v>
          </cell>
          <cell r="K213" t="str">
            <v>CD Engkel Box</v>
          </cell>
          <cell r="L213" t="str">
            <v/>
          </cell>
          <cell r="N213" t="str">
            <v>TDS-TRI-20210620080751137455</v>
          </cell>
          <cell r="O213" t="str">
            <v>dedicated</v>
          </cell>
          <cell r="P213" t="str">
            <v>2021-06-20, 15:07:51</v>
          </cell>
          <cell r="Q213" t="str">
            <v>2021-06-20, 17:26:43</v>
          </cell>
          <cell r="R213" t="str">
            <v>2021-06-20, 18:05:35</v>
          </cell>
          <cell r="S213" t="str">
            <v>2021-06-20, 20:00:00</v>
          </cell>
          <cell r="T213" t="str">
            <v>2021-06-21, 22:22:51</v>
          </cell>
          <cell r="U213" t="str">
            <v>2021-06-21, 22:22:55</v>
          </cell>
          <cell r="V213" t="str">
            <v>2021-06-21, 22:23:01</v>
          </cell>
          <cell r="W213" t="str">
            <v>2021-06-22, 20:00:00</v>
          </cell>
          <cell r="X213" t="str">
            <v>2021-06-22, 03:15:01</v>
          </cell>
          <cell r="Y213" t="str">
            <v>2021-06-22, 09:25:05</v>
          </cell>
          <cell r="Z213" t="str">
            <v>0:0:10</v>
          </cell>
          <cell r="AA213" t="str">
            <v>6:10:4</v>
          </cell>
          <cell r="AB213" t="str">
            <v>Dasan Budiyansah</v>
          </cell>
          <cell r="AC213" t="str">
            <v>085716761692</v>
          </cell>
          <cell r="AD213" t="str">
            <v>B9035FXU</v>
          </cell>
          <cell r="AE213" t="str">
            <v>CD Engkel Box</v>
          </cell>
          <cell r="AF213" t="str">
            <v>Unilever West Mega DC</v>
          </cell>
          <cell r="AH213" t="str">
            <v>Jl. Irian X No.202, Cikedokan, Kec. Cikarang Bar., Bekasi, Jawa Barat 17530, Indonesia</v>
          </cell>
          <cell r="AI213" t="str">
            <v>Bekasi</v>
          </cell>
          <cell r="AK213" t="str">
            <v>INDOGROSIR BANDUNG</v>
          </cell>
          <cell r="AM213" t="str">
            <v>JL. AHMAD YANI NO. 806</v>
          </cell>
          <cell r="AN213" t="str">
            <v>Kota Bandung</v>
          </cell>
          <cell r="AP213">
            <v>120</v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Y213">
            <v>0</v>
          </cell>
          <cell r="AZ213" t="str">
            <v>0</v>
          </cell>
          <cell r="BA213">
            <v>850</v>
          </cell>
          <cell r="BB213">
            <v>2.44</v>
          </cell>
          <cell r="BC213" t="str">
            <v/>
          </cell>
          <cell r="BD213" t="str">
            <v>2021-06-22, 10:16:34</v>
          </cell>
          <cell r="BE213" t="str">
            <v>POD 1 2021-06-22, 10:16:34</v>
          </cell>
        </row>
        <row r="214">
          <cell r="D214" t="str">
            <v>4002941179</v>
          </cell>
          <cell r="E214" t="str">
            <v/>
          </cell>
          <cell r="F214" t="str">
            <v>POD</v>
          </cell>
          <cell r="G214" t="str">
            <v>Unilever Mega DC</v>
          </cell>
          <cell r="H214" t="str">
            <v>PT Mega Bintang Logistik</v>
          </cell>
          <cell r="I214" t="str">
            <v>false</v>
          </cell>
          <cell r="J214" t="str">
            <v>TRO-J</v>
          </cell>
          <cell r="K214" t="str">
            <v>Tronton Jumbo</v>
          </cell>
          <cell r="L214">
            <v>12262300</v>
          </cell>
          <cell r="M214">
            <v>11250000</v>
          </cell>
          <cell r="N214" t="str">
            <v>TDS-TRI-20210620080749796934</v>
          </cell>
          <cell r="O214" t="str">
            <v>oncall</v>
          </cell>
          <cell r="P214" t="str">
            <v>2021-06-20, 15:07:50</v>
          </cell>
          <cell r="Q214" t="str">
            <v>2021-06-20, 15:55:32</v>
          </cell>
          <cell r="R214" t="str">
            <v>2021-06-20, 19:21:45</v>
          </cell>
          <cell r="S214" t="str">
            <v>2021-06-20, 20:00:00</v>
          </cell>
          <cell r="T214" t="str">
            <v>2021-06-21, 03:00:00</v>
          </cell>
          <cell r="U214" t="str">
            <v/>
          </cell>
          <cell r="V214" t="str">
            <v>2021-06-21, 05:00:00</v>
          </cell>
          <cell r="W214" t="str">
            <v>2021-06-25, 20:00:00</v>
          </cell>
          <cell r="X214" t="str">
            <v>2021-06-24, 03:57:03</v>
          </cell>
          <cell r="Y214" t="str">
            <v>2021-06-24, 16:44:03</v>
          </cell>
          <cell r="Z214" t="str">
            <v>2:0:0</v>
          </cell>
          <cell r="AA214" t="str">
            <v>12:47:0</v>
          </cell>
          <cell r="AB214" t="str">
            <v>Niko</v>
          </cell>
          <cell r="AC214" t="str">
            <v>082372643398</v>
          </cell>
          <cell r="AD214" t="str">
            <v>BG8169AI</v>
          </cell>
          <cell r="AE214" t="str">
            <v>Tronton Box</v>
          </cell>
          <cell r="AF214" t="str">
            <v>Unilever West Mega DC</v>
          </cell>
          <cell r="AH214" t="str">
            <v>Jl. Irian X No.202, Cikedokan, Kec. Cikarang Bar., Bekasi, Jawa Barat 17530, Indonesia</v>
          </cell>
          <cell r="AI214" t="str">
            <v>Bekasi</v>
          </cell>
          <cell r="AK214" t="str">
            <v>INDOGROSIR PALEMBANG</v>
          </cell>
          <cell r="AM214" t="str">
            <v>JL. PANGERAN AYIN - KENTEN LAUT</v>
          </cell>
          <cell r="AN214" t="str">
            <v>Palembang</v>
          </cell>
          <cell r="AP214">
            <v>581</v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Y214">
            <v>0</v>
          </cell>
          <cell r="AZ214" t="str">
            <v>0</v>
          </cell>
          <cell r="BA214">
            <v>15610</v>
          </cell>
          <cell r="BB214">
            <v>39.11</v>
          </cell>
          <cell r="BC214" t="str">
            <v/>
          </cell>
          <cell r="BD214" t="str">
            <v>2021-06-24, 16:49:45</v>
          </cell>
          <cell r="BE214" t="str">
            <v>POD 1 2021-06-24, 16:49:44</v>
          </cell>
        </row>
        <row r="215">
          <cell r="D215" t="str">
            <v>4002941177</v>
          </cell>
          <cell r="E215" t="str">
            <v/>
          </cell>
          <cell r="F215" t="str">
            <v>POD</v>
          </cell>
          <cell r="G215" t="str">
            <v>Unilever Mega DC</v>
          </cell>
          <cell r="H215" t="str">
            <v>PT Mega Bintang Logistik</v>
          </cell>
          <cell r="I215" t="str">
            <v>true</v>
          </cell>
          <cell r="J215" t="str">
            <v>TRO-J</v>
          </cell>
          <cell r="K215" t="str">
            <v>Tronton Jumbo</v>
          </cell>
          <cell r="L215">
            <v>12262300</v>
          </cell>
          <cell r="M215">
            <v>11250000</v>
          </cell>
          <cell r="N215" t="str">
            <v>TDS-TRI-20210620080747757623</v>
          </cell>
          <cell r="O215" t="str">
            <v>oncall</v>
          </cell>
          <cell r="P215" t="str">
            <v>2021-06-20, 15:07:47</v>
          </cell>
          <cell r="Q215" t="str">
            <v>2021-06-20, 16:32:30</v>
          </cell>
          <cell r="R215" t="str">
            <v>2021-06-20, 17:31:55</v>
          </cell>
          <cell r="S215" t="str">
            <v>2021-06-20, 20:00:00</v>
          </cell>
          <cell r="T215" t="str">
            <v>2021-06-20, 18:47:21</v>
          </cell>
          <cell r="U215" t="str">
            <v>2021-06-20, 18:47:28</v>
          </cell>
          <cell r="V215" t="str">
            <v>2021-06-20, 18:47:37</v>
          </cell>
          <cell r="W215" t="str">
            <v>2021-06-25, 20:00:00</v>
          </cell>
          <cell r="X215" t="str">
            <v>2021-06-24, 10:12:50</v>
          </cell>
          <cell r="Y215" t="str">
            <v>2021-06-24, 14:40:52</v>
          </cell>
          <cell r="Z215" t="str">
            <v>0:0:16</v>
          </cell>
          <cell r="AA215" t="str">
            <v>4:28:2</v>
          </cell>
          <cell r="AB215" t="str">
            <v>Safcon Jaimin</v>
          </cell>
          <cell r="AC215" t="str">
            <v>082123639982</v>
          </cell>
          <cell r="AD215" t="str">
            <v>BE8353OU</v>
          </cell>
          <cell r="AE215" t="str">
            <v>Wingbox Tronton</v>
          </cell>
          <cell r="AF215" t="str">
            <v>Unilever West Mega DC</v>
          </cell>
          <cell r="AH215" t="str">
            <v>Jl. Irian X No.202, Cikedokan, Kec. Cikarang Bar., Bekasi, Jawa Barat 17530, Indonesia</v>
          </cell>
          <cell r="AI215" t="str">
            <v>Bekasi</v>
          </cell>
          <cell r="AK215" t="str">
            <v>INDOGROSIR PALEMBANG</v>
          </cell>
          <cell r="AM215" t="str">
            <v>JL. PANGERAN AYIN - KENTEN LAUT</v>
          </cell>
          <cell r="AN215" t="str">
            <v>Palembang</v>
          </cell>
          <cell r="AP215">
            <v>581</v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>Transporter Salah Input Harga</v>
          </cell>
          <cell r="AY215">
            <v>0</v>
          </cell>
          <cell r="AZ215" t="str">
            <v>0</v>
          </cell>
          <cell r="BA215">
            <v>10960</v>
          </cell>
          <cell r="BB215">
            <v>36</v>
          </cell>
          <cell r="BC215" t="str">
            <v/>
          </cell>
          <cell r="BD215" t="str">
            <v>2021-06-24, 15:07:25</v>
          </cell>
          <cell r="BE215" t="str">
            <v>POD 1 2021-06-24, 15:07:24</v>
          </cell>
        </row>
        <row r="216">
          <cell r="D216" t="str">
            <v>4002941167</v>
          </cell>
          <cell r="E216" t="str">
            <v/>
          </cell>
          <cell r="F216" t="str">
            <v>POD</v>
          </cell>
          <cell r="G216" t="str">
            <v>Unilever Mega DC</v>
          </cell>
          <cell r="H216" t="str">
            <v>Gading Global Logistic</v>
          </cell>
          <cell r="I216" t="str">
            <v>true</v>
          </cell>
          <cell r="J216" t="str">
            <v>CDE</v>
          </cell>
          <cell r="K216" t="str">
            <v>CD Engkel Box</v>
          </cell>
          <cell r="L216">
            <v>1</v>
          </cell>
          <cell r="M216">
            <v>1</v>
          </cell>
          <cell r="N216" t="str">
            <v>TDS-TRI-20210620044744691499</v>
          </cell>
          <cell r="O216" t="str">
            <v>dedicated</v>
          </cell>
          <cell r="P216" t="str">
            <v>2021-06-20, 11:47:45</v>
          </cell>
          <cell r="Q216" t="str">
            <v>2021-06-20, 13:35:14</v>
          </cell>
          <cell r="R216" t="str">
            <v>2021-06-21, 05:23:45</v>
          </cell>
          <cell r="S216" t="str">
            <v>2021-06-20, 16:00:00</v>
          </cell>
          <cell r="T216" t="str">
            <v>2021-06-21, 05:23:53</v>
          </cell>
          <cell r="U216" t="str">
            <v>2021-06-21, 05:23:57</v>
          </cell>
          <cell r="V216" t="str">
            <v>2021-06-21, 05:24:05</v>
          </cell>
          <cell r="W216" t="str">
            <v>2021-06-21, 16:00:00</v>
          </cell>
          <cell r="X216" t="str">
            <v>2021-06-21, 10:46:31</v>
          </cell>
          <cell r="Y216" t="str">
            <v>2021-06-21, 11:19:07</v>
          </cell>
          <cell r="Z216" t="str">
            <v>0:0:12</v>
          </cell>
          <cell r="AA216" t="str">
            <v>0:32:36</v>
          </cell>
          <cell r="AB216" t="str">
            <v>JAMAL</v>
          </cell>
          <cell r="AC216" t="str">
            <v>087879225044</v>
          </cell>
          <cell r="AD216" t="str">
            <v>B9838SYK</v>
          </cell>
          <cell r="AE216" t="str">
            <v>CD Engkel Box</v>
          </cell>
          <cell r="AF216" t="str">
            <v>Unilever West Mega DC</v>
          </cell>
          <cell r="AH216" t="str">
            <v>Jl. Irian X No.202, Cikedokan, Kec. Cikarang Bar., Bekasi, Jawa Barat 17530, Indonesia</v>
          </cell>
          <cell r="AI216" t="str">
            <v>Bekasi</v>
          </cell>
          <cell r="AK216" t="str">
            <v>DIAMOND ARTHA GADING</v>
          </cell>
          <cell r="AM216" t="str">
            <v>MALL ARTHA GADING KELAPA GADING</v>
          </cell>
          <cell r="AN216" t="str">
            <v>Kota Jakarta Utara</v>
          </cell>
          <cell r="AP216">
            <v>44</v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Y216">
            <v>0</v>
          </cell>
          <cell r="AZ216" t="str">
            <v>0</v>
          </cell>
          <cell r="BA216">
            <v>1130</v>
          </cell>
          <cell r="BB216">
            <v>1.86</v>
          </cell>
          <cell r="BC216" t="str">
            <v/>
          </cell>
          <cell r="BD216" t="str">
            <v>2021-06-21, 11:19:16</v>
          </cell>
          <cell r="BE216" t="str">
            <v>POD 1 2021-06-21, 11:19:16</v>
          </cell>
        </row>
        <row r="217">
          <cell r="D217" t="str">
            <v>4002941167</v>
          </cell>
          <cell r="E217" t="str">
            <v/>
          </cell>
          <cell r="F217" t="str">
            <v>POD</v>
          </cell>
          <cell r="G217" t="str">
            <v>Unilever Mega DC</v>
          </cell>
          <cell r="H217" t="str">
            <v>Gading Global Logistic</v>
          </cell>
          <cell r="I217" t="str">
            <v>true</v>
          </cell>
          <cell r="J217" t="str">
            <v>CDE</v>
          </cell>
          <cell r="K217" t="str">
            <v>CD Engkel Box</v>
          </cell>
          <cell r="L217">
            <v>511233</v>
          </cell>
          <cell r="M217">
            <v>341710</v>
          </cell>
          <cell r="N217" t="str">
            <v>TDS-TRI-20210620044744691499</v>
          </cell>
          <cell r="O217" t="str">
            <v>dedicated</v>
          </cell>
          <cell r="P217" t="str">
            <v>2021-06-20, 11:47:44</v>
          </cell>
          <cell r="Q217" t="str">
            <v>2021-06-20, 13:35:14</v>
          </cell>
          <cell r="R217" t="str">
            <v>2021-06-21, 05:23:45</v>
          </cell>
          <cell r="S217" t="str">
            <v>2021-06-20, 16:00:00</v>
          </cell>
          <cell r="T217" t="str">
            <v>2021-06-21, 05:23:53</v>
          </cell>
          <cell r="U217" t="str">
            <v>2021-06-21, 05:23:57</v>
          </cell>
          <cell r="V217" t="str">
            <v>2021-06-21, 05:24:05</v>
          </cell>
          <cell r="W217" t="str">
            <v>2021-06-21, 16:00:00</v>
          </cell>
          <cell r="X217" t="str">
            <v>2021-06-21, 07:47:58</v>
          </cell>
          <cell r="Y217" t="str">
            <v>2021-06-21, 09:24:16</v>
          </cell>
          <cell r="Z217" t="str">
            <v>0:0:12</v>
          </cell>
          <cell r="AA217" t="str">
            <v>1:36:18</v>
          </cell>
          <cell r="AB217" t="str">
            <v>JAMAL</v>
          </cell>
          <cell r="AC217" t="str">
            <v>087879225044</v>
          </cell>
          <cell r="AD217" t="str">
            <v>B9838SYK</v>
          </cell>
          <cell r="AE217" t="str">
            <v>CD Engkel Box</v>
          </cell>
          <cell r="AF217" t="str">
            <v>Unilever West Mega DC</v>
          </cell>
          <cell r="AH217" t="str">
            <v>Jl. Irian X No.202, Cikedokan, Kec. Cikarang Bar., Bekasi, Jawa Barat 17530, Indonesia</v>
          </cell>
          <cell r="AI217" t="str">
            <v>Bekasi</v>
          </cell>
          <cell r="AK217" t="str">
            <v>LOTTEMART HYPER KELAPA GADING</v>
          </cell>
          <cell r="AM217" t="str">
            <v>JL. RAYA BOULEVARD BARAT,</v>
          </cell>
          <cell r="AN217" t="str">
            <v>Kota Jakarta Utara</v>
          </cell>
          <cell r="AP217">
            <v>44</v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Y217">
            <v>0</v>
          </cell>
          <cell r="AZ217" t="str">
            <v>0</v>
          </cell>
          <cell r="BA217">
            <v>350</v>
          </cell>
          <cell r="BB217">
            <v>1</v>
          </cell>
          <cell r="BC217" t="str">
            <v/>
          </cell>
          <cell r="BD217" t="str">
            <v>2021-06-21, 10:01:33</v>
          </cell>
          <cell r="BE217" t="str">
            <v>POD 1 2021-06-21, 10:01:33</v>
          </cell>
        </row>
        <row r="218">
          <cell r="D218" t="str">
            <v>4002941158</v>
          </cell>
          <cell r="E218" t="str">
            <v/>
          </cell>
          <cell r="F218" t="str">
            <v>POD</v>
          </cell>
          <cell r="G218" t="str">
            <v>Unilever Mega DC</v>
          </cell>
          <cell r="H218" t="str">
            <v>PT Mega Antaran Prima</v>
          </cell>
          <cell r="I218" t="str">
            <v>true</v>
          </cell>
          <cell r="J218" t="str">
            <v>CDE</v>
          </cell>
          <cell r="K218" t="str">
            <v>CD Engkel Box</v>
          </cell>
          <cell r="L218">
            <v>587033</v>
          </cell>
          <cell r="M218">
            <v>430066</v>
          </cell>
          <cell r="N218" t="str">
            <v>TDS-TRI-20210620044743429923</v>
          </cell>
          <cell r="O218" t="str">
            <v>dedicated</v>
          </cell>
          <cell r="P218" t="str">
            <v>2021-06-20, 11:47:43</v>
          </cell>
          <cell r="Q218" t="str">
            <v>2021-06-20, 13:31:42</v>
          </cell>
          <cell r="R218" t="str">
            <v>2021-06-20, 14:04:25</v>
          </cell>
          <cell r="S218" t="str">
            <v>2021-06-20, 16:00:00</v>
          </cell>
          <cell r="T218" t="str">
            <v>2021-06-20, 14:04:35</v>
          </cell>
          <cell r="U218" t="str">
            <v>2021-06-21, 03:50:46</v>
          </cell>
          <cell r="V218" t="str">
            <v>2021-06-21, 03:50:58</v>
          </cell>
          <cell r="W218" t="str">
            <v>2021-06-21, 16:00:00</v>
          </cell>
          <cell r="X218" t="str">
            <v>2021-06-21, 20:20:48</v>
          </cell>
          <cell r="Y218" t="str">
            <v>2021-06-22, 10:11:06</v>
          </cell>
          <cell r="Z218" t="str">
            <v>13:46:23</v>
          </cell>
          <cell r="AA218" t="str">
            <v>13:50:18</v>
          </cell>
          <cell r="AB218" t="str">
            <v>SAMSUL ANWAR</v>
          </cell>
          <cell r="AC218" t="str">
            <v>087851750511</v>
          </cell>
          <cell r="AD218" t="str">
            <v>B9173KXU</v>
          </cell>
          <cell r="AE218" t="str">
            <v>CDE Dedicated</v>
          </cell>
          <cell r="AF218" t="str">
            <v>Unilever West Mega DC</v>
          </cell>
          <cell r="AH218" t="str">
            <v>Jl. Irian X No.202, Cikedokan, Kec. Cikarang Bar., Bekasi, Jawa Barat 17530, Indonesia</v>
          </cell>
          <cell r="AI218" t="str">
            <v>Bekasi</v>
          </cell>
          <cell r="AK218" t="str">
            <v>PT CENTURY FRANCHISINDO UTAMA</v>
          </cell>
          <cell r="AM218" t="str">
            <v>Kadu, Curug, Tangerang, Banten, Indonesia</v>
          </cell>
          <cell r="AN218" t="str">
            <v>Tangerang</v>
          </cell>
          <cell r="AP218">
            <v>74</v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Y218">
            <v>0</v>
          </cell>
          <cell r="AZ218" t="str">
            <v>0</v>
          </cell>
          <cell r="BA218">
            <v>290</v>
          </cell>
          <cell r="BB218">
            <v>1</v>
          </cell>
          <cell r="BC218" t="str">
            <v/>
          </cell>
          <cell r="BD218" t="str">
            <v>2021-06-22, 10:11:45</v>
          </cell>
          <cell r="BE218" t="str">
            <v>POD 1 2021-06-22, 10:11:45</v>
          </cell>
        </row>
        <row r="219">
          <cell r="D219" t="str">
            <v>4002941158</v>
          </cell>
          <cell r="E219" t="str">
            <v/>
          </cell>
          <cell r="F219" t="str">
            <v>POD</v>
          </cell>
          <cell r="G219" t="str">
            <v>Unilever Mega DC</v>
          </cell>
          <cell r="H219" t="str">
            <v>PT Mega Antaran Prima</v>
          </cell>
          <cell r="I219" t="str">
            <v>true</v>
          </cell>
          <cell r="J219" t="str">
            <v>CDE</v>
          </cell>
          <cell r="K219" t="str">
            <v>CD Engkel Box</v>
          </cell>
          <cell r="L219">
            <v>1</v>
          </cell>
          <cell r="M219">
            <v>1</v>
          </cell>
          <cell r="N219" t="str">
            <v>TDS-TRI-20210620044743429923</v>
          </cell>
          <cell r="O219" t="str">
            <v>dedicated</v>
          </cell>
          <cell r="P219" t="str">
            <v>2021-06-20, 11:47:43</v>
          </cell>
          <cell r="Q219" t="str">
            <v>2021-06-20, 13:31:42</v>
          </cell>
          <cell r="R219" t="str">
            <v>2021-06-20, 14:04:25</v>
          </cell>
          <cell r="S219" t="str">
            <v>2021-06-20, 16:00:00</v>
          </cell>
          <cell r="T219" t="str">
            <v>2021-06-20, 14:04:35</v>
          </cell>
          <cell r="U219" t="str">
            <v>2021-06-21, 03:50:46</v>
          </cell>
          <cell r="V219" t="str">
            <v>2021-06-21, 03:50:58</v>
          </cell>
          <cell r="W219" t="str">
            <v>2021-06-21, 16:00:00</v>
          </cell>
          <cell r="X219" t="str">
            <v>2021-06-21, 15:34:01</v>
          </cell>
          <cell r="Y219" t="str">
            <v>2021-06-21, 20:20:15</v>
          </cell>
          <cell r="Z219" t="str">
            <v>13:46:23</v>
          </cell>
          <cell r="AA219" t="str">
            <v>4:46:14</v>
          </cell>
          <cell r="AB219" t="str">
            <v>SAMSUL ANWAR</v>
          </cell>
          <cell r="AC219" t="str">
            <v>087851750511</v>
          </cell>
          <cell r="AD219" t="str">
            <v>B9173KXU</v>
          </cell>
          <cell r="AE219" t="str">
            <v>CDE Dedicated</v>
          </cell>
          <cell r="AF219" t="str">
            <v>Unilever West Mega DC</v>
          </cell>
          <cell r="AH219" t="str">
            <v>Jl. Irian X No.202, Cikedokan, Kec. Cikarang Bar., Bekasi, Jawa Barat 17530, Indonesia</v>
          </cell>
          <cell r="AI219" t="str">
            <v>Bekasi</v>
          </cell>
          <cell r="AK219" t="str">
            <v>PT. PERINTIS PELAYANAN PARIPURN</v>
          </cell>
          <cell r="AM219" t="str">
            <v>JL. RAYA BITUNG KAMPUNG POS BITUNG</v>
          </cell>
          <cell r="AN219" t="str">
            <v>Tangerang</v>
          </cell>
          <cell r="AP219">
            <v>72</v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Y219">
            <v>0</v>
          </cell>
          <cell r="AZ219" t="str">
            <v>0</v>
          </cell>
          <cell r="BA219">
            <v>1240</v>
          </cell>
          <cell r="BB219">
            <v>3</v>
          </cell>
          <cell r="BC219" t="str">
            <v/>
          </cell>
          <cell r="BD219" t="str">
            <v>2021-06-21, 20:20:33</v>
          </cell>
          <cell r="BE219" t="str">
            <v>POD 1 2021-06-21, 20:20:33</v>
          </cell>
        </row>
        <row r="220">
          <cell r="D220" t="str">
            <v>4002941150</v>
          </cell>
          <cell r="E220" t="str">
            <v/>
          </cell>
          <cell r="F220" t="str">
            <v>POD</v>
          </cell>
          <cell r="G220" t="str">
            <v>Unilever Mega DC</v>
          </cell>
          <cell r="H220" t="str">
            <v>PT Mega Antaran Prima</v>
          </cell>
          <cell r="I220" t="str">
            <v>true</v>
          </cell>
          <cell r="J220" t="str">
            <v>CDE</v>
          </cell>
          <cell r="K220" t="str">
            <v>CD Engkel Box</v>
          </cell>
          <cell r="L220">
            <v>497358</v>
          </cell>
          <cell r="M220">
            <v>285746</v>
          </cell>
          <cell r="N220" t="str">
            <v>TDS-TRI-20210620044742104944</v>
          </cell>
          <cell r="O220" t="str">
            <v>dedicated</v>
          </cell>
          <cell r="P220" t="str">
            <v>2021-06-20, 11:47:42</v>
          </cell>
          <cell r="Q220" t="str">
            <v>2021-06-20, 13:30:20</v>
          </cell>
          <cell r="R220" t="str">
            <v>2021-06-20, 16:00:22</v>
          </cell>
          <cell r="S220" t="str">
            <v>2021-06-20, 16:00:00</v>
          </cell>
          <cell r="T220" t="str">
            <v>2021-06-20, 16:00:24</v>
          </cell>
          <cell r="U220" t="str">
            <v>2021-06-20, 16:00:32</v>
          </cell>
          <cell r="V220" t="str">
            <v>2021-06-20, 16:00:36</v>
          </cell>
          <cell r="W220" t="str">
            <v>2021-06-21, 16:00:00</v>
          </cell>
          <cell r="X220" t="str">
            <v>2021-06-21, 11:31:49</v>
          </cell>
          <cell r="Y220" t="str">
            <v>2021-06-21, 11:31:55</v>
          </cell>
          <cell r="Z220" t="str">
            <v>0:0:12</v>
          </cell>
          <cell r="AA220" t="str">
            <v>0:0:6</v>
          </cell>
          <cell r="AB220" t="str">
            <v>TALANI</v>
          </cell>
          <cell r="AC220" t="str">
            <v>087829079148</v>
          </cell>
          <cell r="AD220" t="str">
            <v>B9532KRV</v>
          </cell>
          <cell r="AE220" t="str">
            <v>CD Engkel Box</v>
          </cell>
          <cell r="AF220" t="str">
            <v>Unilever West Mega DC</v>
          </cell>
          <cell r="AH220" t="str">
            <v>Jl. Irian X No.202, Cikedokan, Kec. Cikarang Bar., Bekasi, Jawa Barat 17530, Indonesia</v>
          </cell>
          <cell r="AI220" t="str">
            <v>Bekasi</v>
          </cell>
          <cell r="AK220" t="str">
            <v>TOKMA SUKASEURI</v>
          </cell>
          <cell r="AM220" t="str">
            <v>Jl. Ir. H. Juanda No.4, Nagasari, Kec. Karawang Bar., Kabupaten Karawang, Jawa Barat 41312, Indonesia</v>
          </cell>
          <cell r="AN220" t="str">
            <v>Kabupaten Karawang</v>
          </cell>
          <cell r="AP220">
            <v>33</v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Y220">
            <v>0</v>
          </cell>
          <cell r="AZ220" t="str">
            <v>0</v>
          </cell>
          <cell r="BA220">
            <v>610</v>
          </cell>
          <cell r="BB220">
            <v>2</v>
          </cell>
          <cell r="BC220" t="str">
            <v/>
          </cell>
          <cell r="BD220" t="str">
            <v>2021-06-21, 16:27:53</v>
          </cell>
          <cell r="BE220" t="str">
            <v>POD 1 2021-06-21, 16:27:53</v>
          </cell>
        </row>
        <row r="221">
          <cell r="D221" t="str">
            <v>4002941150</v>
          </cell>
          <cell r="E221" t="str">
            <v/>
          </cell>
          <cell r="F221" t="str">
            <v>POD</v>
          </cell>
          <cell r="G221" t="str">
            <v>Unilever Mega DC</v>
          </cell>
          <cell r="H221" t="str">
            <v>PT Mega Antaran Prima</v>
          </cell>
          <cell r="I221" t="str">
            <v>true</v>
          </cell>
          <cell r="J221" t="str">
            <v>CDE</v>
          </cell>
          <cell r="K221" t="str">
            <v>CD Engkel Box</v>
          </cell>
          <cell r="L221">
            <v>1</v>
          </cell>
          <cell r="M221">
            <v>1</v>
          </cell>
          <cell r="N221" t="str">
            <v>TDS-TRI-20210620044742104944</v>
          </cell>
          <cell r="O221" t="str">
            <v>dedicated</v>
          </cell>
          <cell r="P221" t="str">
            <v>2021-06-20, 11:47:42</v>
          </cell>
          <cell r="Q221" t="str">
            <v>2021-06-20, 13:30:20</v>
          </cell>
          <cell r="R221" t="str">
            <v>2021-06-20, 16:00:22</v>
          </cell>
          <cell r="S221" t="str">
            <v>2021-06-20, 16:00:00</v>
          </cell>
          <cell r="T221" t="str">
            <v>2021-06-20, 16:00:24</v>
          </cell>
          <cell r="U221" t="str">
            <v>2021-06-20, 16:00:32</v>
          </cell>
          <cell r="V221" t="str">
            <v>2021-06-20, 16:00:36</v>
          </cell>
          <cell r="W221" t="str">
            <v>2021-06-21, 16:00:00</v>
          </cell>
          <cell r="X221" t="str">
            <v>2021-06-21, 16:28:23</v>
          </cell>
          <cell r="Y221" t="str">
            <v>2021-06-21, 16:28:28</v>
          </cell>
          <cell r="Z221" t="str">
            <v>0:0:12</v>
          </cell>
          <cell r="AA221" t="str">
            <v>0:0:5</v>
          </cell>
          <cell r="AB221" t="str">
            <v>TALANI</v>
          </cell>
          <cell r="AC221" t="str">
            <v>087829079148</v>
          </cell>
          <cell r="AD221" t="str">
            <v>B9532KRV</v>
          </cell>
          <cell r="AE221" t="str">
            <v>CD Engkel Box</v>
          </cell>
          <cell r="AF221" t="str">
            <v>Unilever West Mega DC</v>
          </cell>
          <cell r="AH221" t="str">
            <v>Jl. Irian X No.202, Cikedokan, Kec. Cikarang Bar., Bekasi, Jawa Barat 17530, Indonesia</v>
          </cell>
          <cell r="AI221" t="str">
            <v>Bekasi</v>
          </cell>
          <cell r="AK221" t="str">
            <v>LOTTE SHOPPING KARAWANG</v>
          </cell>
          <cell r="AM221" t="str">
            <v>Jl. Surotokunto, Kabupaten Karawang, Jawa Barat, Indonesia</v>
          </cell>
          <cell r="AN221" t="str">
            <v>Kabupaten Karawang</v>
          </cell>
          <cell r="AP221">
            <v>35</v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Y221">
            <v>0</v>
          </cell>
          <cell r="AZ221" t="str">
            <v>0</v>
          </cell>
          <cell r="BA221">
            <v>910</v>
          </cell>
          <cell r="BB221">
            <v>2.4900000000000002</v>
          </cell>
          <cell r="BC221" t="str">
            <v/>
          </cell>
          <cell r="BD221" t="str">
            <v>2021-06-21, 16:53:43</v>
          </cell>
          <cell r="BE221" t="str">
            <v>POD 1 2021-06-21, 16:53:43</v>
          </cell>
        </row>
        <row r="222">
          <cell r="D222" t="str">
            <v>4002941113</v>
          </cell>
          <cell r="E222" t="str">
            <v/>
          </cell>
          <cell r="F222" t="str">
            <v>POD</v>
          </cell>
          <cell r="G222" t="str">
            <v>Unilever Mega DC</v>
          </cell>
          <cell r="H222" t="str">
            <v>PT PRIMA SARANA EKSPRES</v>
          </cell>
          <cell r="I222" t="str">
            <v>true</v>
          </cell>
          <cell r="J222" t="str">
            <v>CDE</v>
          </cell>
          <cell r="K222" t="str">
            <v>CD Engkel Box</v>
          </cell>
          <cell r="L222">
            <v>1</v>
          </cell>
          <cell r="M222">
            <v>1</v>
          </cell>
          <cell r="N222" t="str">
            <v>TDS-TRI-20210620044740858254</v>
          </cell>
          <cell r="O222" t="str">
            <v>dedicated</v>
          </cell>
          <cell r="P222" t="str">
            <v>2021-06-20, 11:47:41</v>
          </cell>
          <cell r="Q222" t="str">
            <v>2021-06-20, 13:37:43</v>
          </cell>
          <cell r="R222" t="str">
            <v>2021-06-20, 14:15:51</v>
          </cell>
          <cell r="S222" t="str">
            <v>2021-06-20, 16:00:00</v>
          </cell>
          <cell r="T222" t="str">
            <v>2021-06-20, 14:16:03</v>
          </cell>
          <cell r="U222" t="str">
            <v>2021-06-20, 14:16:09</v>
          </cell>
          <cell r="V222" t="str">
            <v>2021-06-21, 07:17:10</v>
          </cell>
          <cell r="W222" t="str">
            <v>2021-06-21, 16:00:00</v>
          </cell>
          <cell r="X222" t="str">
            <v>2021-06-21, 10:02:47</v>
          </cell>
          <cell r="Y222" t="str">
            <v>2021-06-21, 10:52:34</v>
          </cell>
          <cell r="Z222" t="str">
            <v>17:1:7</v>
          </cell>
          <cell r="AA222" t="str">
            <v>0:49:47</v>
          </cell>
          <cell r="AB222" t="str">
            <v>Edi efendi</v>
          </cell>
          <cell r="AC222" t="str">
            <v>082210549948</v>
          </cell>
          <cell r="AD222" t="str">
            <v>B9475TXS</v>
          </cell>
          <cell r="AE222" t="str">
            <v>CD Engkel Box</v>
          </cell>
          <cell r="AF222" t="str">
            <v>Unilever West Mega DC</v>
          </cell>
          <cell r="AH222" t="str">
            <v>Jl. Irian X No.202, Cikedokan, Kec. Cikarang Bar., Bekasi, Jawa Barat 17530, Indonesia</v>
          </cell>
          <cell r="AI222" t="str">
            <v>Bekasi</v>
          </cell>
          <cell r="AK222" t="str">
            <v>CARREFOUR CASABLANCA</v>
          </cell>
          <cell r="AM222" t="str">
            <v>JL. CASABLANCA KAV.88</v>
          </cell>
          <cell r="AN222" t="str">
            <v>Kota Jakarta Selatan</v>
          </cell>
          <cell r="AP222">
            <v>41</v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Y222">
            <v>0</v>
          </cell>
          <cell r="AZ222" t="str">
            <v>0</v>
          </cell>
          <cell r="BA222">
            <v>630</v>
          </cell>
          <cell r="BB222">
            <v>1.53</v>
          </cell>
          <cell r="BC222" t="str">
            <v/>
          </cell>
          <cell r="BD222" t="str">
            <v>2021-06-21, 11:05:36</v>
          </cell>
          <cell r="BE222" t="str">
            <v>POD 1 2021-06-21, 11:05:36</v>
          </cell>
        </row>
        <row r="223">
          <cell r="D223" t="str">
            <v>4002941113</v>
          </cell>
          <cell r="E223" t="str">
            <v/>
          </cell>
          <cell r="F223" t="str">
            <v>POD</v>
          </cell>
          <cell r="G223" t="str">
            <v>Unilever Mega DC</v>
          </cell>
          <cell r="H223" t="str">
            <v>PT PRIMA SARANA EKSPRES</v>
          </cell>
          <cell r="I223" t="str">
            <v>true</v>
          </cell>
          <cell r="J223" t="str">
            <v>CDE</v>
          </cell>
          <cell r="K223" t="str">
            <v>CD Engkel Box</v>
          </cell>
          <cell r="L223">
            <v>511233</v>
          </cell>
          <cell r="M223">
            <v>341710</v>
          </cell>
          <cell r="N223" t="str">
            <v>TDS-TRI-20210620044740858254</v>
          </cell>
          <cell r="O223" t="str">
            <v>dedicated</v>
          </cell>
          <cell r="P223" t="str">
            <v>2021-06-20, 11:47:40</v>
          </cell>
          <cell r="Q223" t="str">
            <v>2021-06-20, 13:37:43</v>
          </cell>
          <cell r="R223" t="str">
            <v>2021-06-20, 14:15:51</v>
          </cell>
          <cell r="S223" t="str">
            <v>2021-06-20, 16:00:00</v>
          </cell>
          <cell r="T223" t="str">
            <v>2021-06-20, 14:16:03</v>
          </cell>
          <cell r="U223" t="str">
            <v>2021-06-20, 14:16:09</v>
          </cell>
          <cell r="V223" t="str">
            <v>2021-06-21, 07:17:10</v>
          </cell>
          <cell r="W223" t="str">
            <v>2021-06-21, 16:00:00</v>
          </cell>
          <cell r="X223" t="str">
            <v>2021-06-21, 08:45:31</v>
          </cell>
          <cell r="Y223" t="str">
            <v>2021-06-21, 09:17:31</v>
          </cell>
          <cell r="Z223" t="str">
            <v>17:1:7</v>
          </cell>
          <cell r="AA223" t="str">
            <v>0:32:0</v>
          </cell>
          <cell r="AB223" t="str">
            <v>Edi efendi</v>
          </cell>
          <cell r="AC223" t="str">
            <v>082210549948</v>
          </cell>
          <cell r="AD223" t="str">
            <v>B9475TXS</v>
          </cell>
          <cell r="AE223" t="str">
            <v>CD Engkel Box</v>
          </cell>
          <cell r="AF223" t="str">
            <v>Unilever West Mega DC</v>
          </cell>
          <cell r="AH223" t="str">
            <v>Jl. Irian X No.202, Cikedokan, Kec. Cikarang Bar., Bekasi, Jawa Barat 17530, Indonesia</v>
          </cell>
          <cell r="AI223" t="str">
            <v>Bekasi</v>
          </cell>
          <cell r="AK223" t="str">
            <v>LOTTEMART HYPER KUNINGAN CITY</v>
          </cell>
          <cell r="AM223" t="str">
            <v>JL. Prof. Dr. SATRIO KAV. 18-UNIT L</v>
          </cell>
          <cell r="AN223" t="str">
            <v>Kota Jakarta Selatan</v>
          </cell>
          <cell r="AP223">
            <v>39</v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Y223">
            <v>0</v>
          </cell>
          <cell r="AZ223" t="str">
            <v>0</v>
          </cell>
          <cell r="BA223">
            <v>300</v>
          </cell>
          <cell r="BB223">
            <v>1</v>
          </cell>
          <cell r="BC223" t="str">
            <v/>
          </cell>
          <cell r="BD223" t="str">
            <v>2021-06-21, 09:53:37</v>
          </cell>
          <cell r="BE223" t="str">
            <v>POD 1 2021-06-21, 09:53:37</v>
          </cell>
        </row>
        <row r="224">
          <cell r="D224" t="str">
            <v>4002941097</v>
          </cell>
          <cell r="E224" t="str">
            <v/>
          </cell>
          <cell r="F224" t="str">
            <v>POD</v>
          </cell>
          <cell r="G224" t="str">
            <v>Unilever Mega DC</v>
          </cell>
          <cell r="H224" t="str">
            <v>PT Mega Antaran Prima</v>
          </cell>
          <cell r="I224" t="str">
            <v>true</v>
          </cell>
          <cell r="J224" t="str">
            <v>CDE</v>
          </cell>
          <cell r="K224" t="str">
            <v>CD Engkel Box</v>
          </cell>
          <cell r="L224">
            <v>627990</v>
          </cell>
          <cell r="M224">
            <v>449654</v>
          </cell>
          <cell r="N224" t="str">
            <v>TDS-TRI-20210620044739369634</v>
          </cell>
          <cell r="O224" t="str">
            <v>dedicated</v>
          </cell>
          <cell r="P224" t="str">
            <v>2021-06-20, 11:47:39</v>
          </cell>
          <cell r="Q224" t="str">
            <v>2021-06-20, 13:29:26</v>
          </cell>
          <cell r="R224" t="str">
            <v>2021-06-20, 14:28:24</v>
          </cell>
          <cell r="S224" t="str">
            <v>2021-06-20, 16:00:00</v>
          </cell>
          <cell r="T224" t="str">
            <v>2021-06-20, 14:28:30</v>
          </cell>
          <cell r="U224" t="str">
            <v>2021-06-20, 14:28:36</v>
          </cell>
          <cell r="V224" t="str">
            <v>2021-06-20, 14:28:41</v>
          </cell>
          <cell r="W224" t="str">
            <v>2021-06-10, 16:00:00</v>
          </cell>
          <cell r="X224" t="str">
            <v>2021-06-21, 06:06:55</v>
          </cell>
          <cell r="Y224" t="str">
            <v>2021-06-21, 11:53:04</v>
          </cell>
          <cell r="Z224" t="str">
            <v>0:0:11</v>
          </cell>
          <cell r="AA224" t="str">
            <v>5:46:9</v>
          </cell>
          <cell r="AB224" t="str">
            <v>KARDIMAN</v>
          </cell>
          <cell r="AC224" t="str">
            <v>089654622368</v>
          </cell>
          <cell r="AD224" t="str">
            <v>B9113KRO</v>
          </cell>
          <cell r="AE224" t="str">
            <v>CD Engkel Box</v>
          </cell>
          <cell r="AF224" t="str">
            <v>Unilever West Mega DC</v>
          </cell>
          <cell r="AH224" t="str">
            <v>Jl. Irian X No.202, Cikedokan, Kec. Cikarang Bar., Bekasi, Jawa Barat 17530, Indonesia</v>
          </cell>
          <cell r="AI224" t="str">
            <v>Bekasi</v>
          </cell>
          <cell r="AK224" t="str">
            <v>RAMAYANA TAJUR S 121</v>
          </cell>
          <cell r="AM224" t="str">
            <v>JL RAYA TAJUR</v>
          </cell>
          <cell r="AN224" t="str">
            <v>Kota Bogor</v>
          </cell>
          <cell r="AP224">
            <v>76</v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Y224">
            <v>0</v>
          </cell>
          <cell r="AZ224" t="str">
            <v>0</v>
          </cell>
          <cell r="BA224">
            <v>240</v>
          </cell>
          <cell r="BB224">
            <v>1</v>
          </cell>
          <cell r="BC224" t="str">
            <v/>
          </cell>
          <cell r="BD224" t="str">
            <v>2021-06-21, 12:58:40</v>
          </cell>
          <cell r="BE224" t="str">
            <v>POD 1 2021-06-21, 12:58:40</v>
          </cell>
        </row>
        <row r="225">
          <cell r="D225" t="str">
            <v>4002941097</v>
          </cell>
          <cell r="E225" t="str">
            <v/>
          </cell>
          <cell r="F225" t="str">
            <v>POD</v>
          </cell>
          <cell r="G225" t="str">
            <v>Unilever Mega DC</v>
          </cell>
          <cell r="H225" t="str">
            <v>PT Mega Antaran Prima</v>
          </cell>
          <cell r="I225" t="str">
            <v>true</v>
          </cell>
          <cell r="J225" t="str">
            <v>CDE</v>
          </cell>
          <cell r="K225" t="str">
            <v>CD Engkel Box</v>
          </cell>
          <cell r="L225">
            <v>1</v>
          </cell>
          <cell r="M225">
            <v>1</v>
          </cell>
          <cell r="N225" t="str">
            <v>TDS-TRI-20210620044739369634</v>
          </cell>
          <cell r="O225" t="str">
            <v>dedicated</v>
          </cell>
          <cell r="P225" t="str">
            <v>2021-06-20, 11:47:39</v>
          </cell>
          <cell r="Q225" t="str">
            <v>2021-06-20, 13:29:26</v>
          </cell>
          <cell r="R225" t="str">
            <v>2021-06-20, 14:28:24</v>
          </cell>
          <cell r="S225" t="str">
            <v>2021-06-20, 16:00:00</v>
          </cell>
          <cell r="T225" t="str">
            <v>2021-06-20, 14:28:30</v>
          </cell>
          <cell r="U225" t="str">
            <v>2021-06-20, 14:28:36</v>
          </cell>
          <cell r="V225" t="str">
            <v>2021-06-20, 14:28:41</v>
          </cell>
          <cell r="W225" t="str">
            <v>2021-06-10, 16:00:00</v>
          </cell>
          <cell r="X225" t="str">
            <v>2021-06-21, 12:58:50</v>
          </cell>
          <cell r="Y225" t="str">
            <v>2021-06-21, 13:44:46</v>
          </cell>
          <cell r="Z225" t="str">
            <v>0:0:11</v>
          </cell>
          <cell r="AA225" t="str">
            <v>0:45:56</v>
          </cell>
          <cell r="AB225" t="str">
            <v>KARDIMAN</v>
          </cell>
          <cell r="AC225" t="str">
            <v>089654622368</v>
          </cell>
          <cell r="AD225" t="str">
            <v>B9113KRO</v>
          </cell>
          <cell r="AE225" t="str">
            <v>CD Engkel Box</v>
          </cell>
          <cell r="AF225" t="str">
            <v>Unilever West Mega DC</v>
          </cell>
          <cell r="AH225" t="str">
            <v>Jl. Irian X No.202, Cikedokan, Kec. Cikarang Bar., Bekasi, Jawa Barat 17530, Indonesia</v>
          </cell>
          <cell r="AI225" t="str">
            <v>Bekasi</v>
          </cell>
          <cell r="AK225" t="str">
            <v>LOTTE SHOPPING PAKANSARI</v>
          </cell>
          <cell r="AM225" t="str">
            <v>Jl. Gor Pakansari No.36, Nanggewer Mekar, Cibinong, Bogor, Jawa Barat 16912, Indonesia</v>
          </cell>
          <cell r="AN225" t="str">
            <v>Bogor</v>
          </cell>
          <cell r="AP225">
            <v>64</v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Y225">
            <v>0</v>
          </cell>
          <cell r="AZ225" t="str">
            <v>0</v>
          </cell>
          <cell r="BA225">
            <v>2460</v>
          </cell>
          <cell r="BB225">
            <v>3.86</v>
          </cell>
          <cell r="BC225" t="str">
            <v/>
          </cell>
          <cell r="BD225" t="str">
            <v>2021-06-21, 14:29:42</v>
          </cell>
          <cell r="BE225" t="str">
            <v>POD 1 2021-06-21, 14:29:42</v>
          </cell>
        </row>
        <row r="226">
          <cell r="D226" t="str">
            <v>4002941090</v>
          </cell>
          <cell r="E226" t="str">
            <v/>
          </cell>
          <cell r="F226" t="str">
            <v>POD</v>
          </cell>
          <cell r="G226" t="str">
            <v>Unilever Mega DC</v>
          </cell>
          <cell r="H226" t="str">
            <v>PT Mega Antaran Prima</v>
          </cell>
          <cell r="I226" t="str">
            <v>true</v>
          </cell>
          <cell r="J226" t="str">
            <v>CDE</v>
          </cell>
          <cell r="K226" t="str">
            <v>CD Engkel Box</v>
          </cell>
          <cell r="L226">
            <v>1</v>
          </cell>
          <cell r="M226">
            <v>1</v>
          </cell>
          <cell r="N226" t="str">
            <v>TDS-TRI-20210620044737928073</v>
          </cell>
          <cell r="O226" t="str">
            <v>dedicated</v>
          </cell>
          <cell r="P226" t="str">
            <v>2021-06-20, 11:47:38</v>
          </cell>
          <cell r="Q226" t="str">
            <v>2021-06-20, 13:28:31</v>
          </cell>
          <cell r="R226" t="str">
            <v>2021-06-20, 16:22:13</v>
          </cell>
          <cell r="S226" t="str">
            <v>2021-06-20, 16:00:00</v>
          </cell>
          <cell r="T226" t="str">
            <v>2021-06-21, 05:28:48</v>
          </cell>
          <cell r="U226" t="str">
            <v>2021-06-21, 05:28:53</v>
          </cell>
          <cell r="V226" t="str">
            <v>2021-06-21, 05:28:58</v>
          </cell>
          <cell r="W226" t="str">
            <v>2021-06-21, 16:00:00</v>
          </cell>
          <cell r="X226" t="str">
            <v>2021-06-21, 06:34:24</v>
          </cell>
          <cell r="Y226" t="str">
            <v>2021-06-21, 09:37:55</v>
          </cell>
          <cell r="Z226" t="str">
            <v>0:0:10</v>
          </cell>
          <cell r="AA226" t="str">
            <v>3:3:31</v>
          </cell>
          <cell r="AB226" t="str">
            <v>CASMITA</v>
          </cell>
          <cell r="AC226" t="str">
            <v>082112196977</v>
          </cell>
          <cell r="AD226" t="str">
            <v>B9060KXU</v>
          </cell>
          <cell r="AE226" t="str">
            <v>CD Engkel Box</v>
          </cell>
          <cell r="AF226" t="str">
            <v>Unilever West Mega DC</v>
          </cell>
          <cell r="AH226" t="str">
            <v>Jl. Irian X No.202, Cikedokan, Kec. Cikarang Bar., Bekasi, Jawa Barat 17530, Indonesia</v>
          </cell>
          <cell r="AI226" t="str">
            <v>Bekasi</v>
          </cell>
          <cell r="AK226" t="str">
            <v>HERO DISTRIBUSI</v>
          </cell>
          <cell r="AM226" t="str">
            <v>JL.KALIMALANG KAMPUNG CIKEDOKAN</v>
          </cell>
          <cell r="AN226" t="str">
            <v>Cikarang</v>
          </cell>
          <cell r="AP226">
            <v>13</v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Y226">
            <v>0</v>
          </cell>
          <cell r="AZ226" t="str">
            <v>0</v>
          </cell>
          <cell r="BA226">
            <v>420</v>
          </cell>
          <cell r="BB226">
            <v>1</v>
          </cell>
          <cell r="BC226" t="str">
            <v/>
          </cell>
          <cell r="BD226" t="str">
            <v>2021-06-21, 09:38:07</v>
          </cell>
          <cell r="BE226" t="str">
            <v>POD 1 2021-06-21, 09:38:07</v>
          </cell>
        </row>
        <row r="227">
          <cell r="D227" t="str">
            <v>4002941090</v>
          </cell>
          <cell r="E227" t="str">
            <v/>
          </cell>
          <cell r="F227" t="str">
            <v>POD</v>
          </cell>
          <cell r="G227" t="str">
            <v>Unilever Mega DC</v>
          </cell>
          <cell r="H227" t="str">
            <v>PT Mega Antaran Prima</v>
          </cell>
          <cell r="I227" t="str">
            <v>true</v>
          </cell>
          <cell r="J227" t="str">
            <v>CDE</v>
          </cell>
          <cell r="K227" t="str">
            <v>CD Engkel Box</v>
          </cell>
          <cell r="L227">
            <v>373478</v>
          </cell>
          <cell r="M227">
            <v>233095</v>
          </cell>
          <cell r="N227" t="str">
            <v>TDS-TRI-20210620044737928073</v>
          </cell>
          <cell r="O227" t="str">
            <v>dedicated</v>
          </cell>
          <cell r="P227" t="str">
            <v>2021-06-20, 11:47:37</v>
          </cell>
          <cell r="Q227" t="str">
            <v>2021-06-20, 13:28:31</v>
          </cell>
          <cell r="R227" t="str">
            <v>2021-06-20, 16:22:13</v>
          </cell>
          <cell r="S227" t="str">
            <v>2021-06-20, 16:00:00</v>
          </cell>
          <cell r="T227" t="str">
            <v>2021-06-21, 05:28:48</v>
          </cell>
          <cell r="U227" t="str">
            <v>2021-06-21, 05:28:53</v>
          </cell>
          <cell r="V227" t="str">
            <v>2021-06-21, 05:28:58</v>
          </cell>
          <cell r="W227" t="str">
            <v>2021-06-21, 16:00:00</v>
          </cell>
          <cell r="X227" t="str">
            <v>2021-06-21, 09:38:12</v>
          </cell>
          <cell r="Y227" t="str">
            <v>2021-06-21, 09:38:17</v>
          </cell>
          <cell r="Z227" t="str">
            <v>0:0:10</v>
          </cell>
          <cell r="AA227" t="str">
            <v>0:0:5</v>
          </cell>
          <cell r="AB227" t="str">
            <v>CASMITA</v>
          </cell>
          <cell r="AC227" t="str">
            <v>082112196977</v>
          </cell>
          <cell r="AD227" t="str">
            <v>B9060KXU</v>
          </cell>
          <cell r="AE227" t="str">
            <v>CD Engkel Box</v>
          </cell>
          <cell r="AF227" t="str">
            <v>Unilever West Mega DC</v>
          </cell>
          <cell r="AH227" t="str">
            <v>Jl. Irian X No.202, Cikedokan, Kec. Cikarang Bar., Bekasi, Jawa Barat 17530, Indonesia</v>
          </cell>
          <cell r="AI227" t="str">
            <v>Bekasi</v>
          </cell>
          <cell r="AK227" t="str">
            <v>HERO DISTRIBUSI FT</v>
          </cell>
          <cell r="AM227" t="str">
            <v>JL KALIMALANG KAMPUNG CIKEDOKAN A</v>
          </cell>
          <cell r="AN227" t="str">
            <v>Cikarang</v>
          </cell>
          <cell r="AP227">
            <v>13</v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Y227">
            <v>0</v>
          </cell>
          <cell r="AZ227" t="str">
            <v>0</v>
          </cell>
          <cell r="BA227">
            <v>1630</v>
          </cell>
          <cell r="BB227">
            <v>3.9</v>
          </cell>
          <cell r="BC227" t="str">
            <v/>
          </cell>
          <cell r="BD227" t="str">
            <v>2021-06-21, 10:55:21</v>
          </cell>
          <cell r="BE227" t="str">
            <v>POD 1 2021-06-21, 10:55:21</v>
          </cell>
        </row>
        <row r="228">
          <cell r="D228" t="str">
            <v>4002941166</v>
          </cell>
          <cell r="E228" t="str">
            <v/>
          </cell>
          <cell r="F228" t="str">
            <v>POD</v>
          </cell>
          <cell r="G228" t="str">
            <v>Unilever Mega DC</v>
          </cell>
          <cell r="H228" t="str">
            <v>PT Kabut Halim Mandiri</v>
          </cell>
          <cell r="I228" t="str">
            <v>true</v>
          </cell>
          <cell r="J228" t="str">
            <v>CDE</v>
          </cell>
          <cell r="K228" t="str">
            <v>CD Engkel Box</v>
          </cell>
          <cell r="L228" t="str">
            <v/>
          </cell>
          <cell r="N228" t="str">
            <v>TDS-TRI-20210620044736518840</v>
          </cell>
          <cell r="O228" t="str">
            <v>dedicated</v>
          </cell>
          <cell r="P228" t="str">
            <v>2021-06-20, 11:47:36</v>
          </cell>
          <cell r="Q228" t="str">
            <v>2021-06-20, 13:55:43</v>
          </cell>
          <cell r="R228" t="str">
            <v>2021-06-21, 06:06:18</v>
          </cell>
          <cell r="S228" t="str">
            <v>2021-06-20, 16:00:00</v>
          </cell>
          <cell r="T228" t="str">
            <v>2021-06-21, 06:06:37</v>
          </cell>
          <cell r="U228" t="str">
            <v>2021-06-21, 06:06:47</v>
          </cell>
          <cell r="V228" t="str">
            <v>2021-06-21, 06:06:56</v>
          </cell>
          <cell r="W228" t="str">
            <v>2021-06-21, 16:00:00</v>
          </cell>
          <cell r="X228" t="str">
            <v>2021-06-21, 09:10:36</v>
          </cell>
          <cell r="Y228" t="str">
            <v>2021-06-21, 09:10:42</v>
          </cell>
          <cell r="Z228" t="str">
            <v>0:0:19</v>
          </cell>
          <cell r="AA228" t="str">
            <v>0:0:6</v>
          </cell>
          <cell r="AB228" t="str">
            <v>Wahidayat</v>
          </cell>
          <cell r="AC228" t="str">
            <v>089685060253</v>
          </cell>
          <cell r="AD228" t="str">
            <v>B9020EXR</v>
          </cell>
          <cell r="AE228" t="str">
            <v>CD Engkel Box</v>
          </cell>
          <cell r="AF228" t="str">
            <v>Unilever West Mega DC</v>
          </cell>
          <cell r="AH228" t="str">
            <v>Jl. Irian X No.202, Cikedokan, Kec. Cikarang Bar., Bekasi, Jawa Barat 17530, Indonesia</v>
          </cell>
          <cell r="AI228" t="str">
            <v>Bekasi</v>
          </cell>
          <cell r="AK228" t="str">
            <v>PT. INDOMARCO PRISMATAMA DC BKS</v>
          </cell>
          <cell r="AM228" t="str">
            <v>JL.JABABEKA RAYA BLOK A NO6-15 RT4/</v>
          </cell>
          <cell r="AN228" t="str">
            <v>Cikarang</v>
          </cell>
          <cell r="AP228">
            <v>11</v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Y228">
            <v>0</v>
          </cell>
          <cell r="AZ228" t="str">
            <v>0</v>
          </cell>
          <cell r="BA228">
            <v>1590</v>
          </cell>
          <cell r="BB228">
            <v>2.27</v>
          </cell>
          <cell r="BC228" t="str">
            <v/>
          </cell>
          <cell r="BD228" t="str">
            <v>2021-06-21, 09:11:27</v>
          </cell>
          <cell r="BE228" t="str">
            <v>POD 1 2021-06-21, 09:11:27</v>
          </cell>
        </row>
        <row r="229">
          <cell r="D229" t="str">
            <v>4002941163</v>
          </cell>
          <cell r="E229" t="str">
            <v/>
          </cell>
          <cell r="F229" t="str">
            <v>BOOKED</v>
          </cell>
          <cell r="G229" t="str">
            <v>Unilever Mega DC</v>
          </cell>
          <cell r="H229" t="str">
            <v/>
          </cell>
          <cell r="I229" t="str">
            <v>false</v>
          </cell>
          <cell r="J229" t="str">
            <v>TRO-J</v>
          </cell>
          <cell r="K229" t="str">
            <v>Tronton Jumbo</v>
          </cell>
          <cell r="L229" t="str">
            <v/>
          </cell>
          <cell r="N229" t="str">
            <v>TDS-TRI-20210620044734657813</v>
          </cell>
          <cell r="O229" t="str">
            <v>oncall</v>
          </cell>
          <cell r="P229" t="str">
            <v>2021-06-20, 11:47:34</v>
          </cell>
          <cell r="Q229" t="str">
            <v/>
          </cell>
          <cell r="R229" t="str">
            <v/>
          </cell>
          <cell r="S229" t="str">
            <v>2021-06-20, 16:00:00</v>
          </cell>
          <cell r="T229" t="str">
            <v/>
          </cell>
          <cell r="U229" t="str">
            <v/>
          </cell>
          <cell r="V229" t="str">
            <v/>
          </cell>
          <cell r="W229" t="str">
            <v>2021-06-22, 16:00:00</v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>Unilever West Mega DC</v>
          </cell>
          <cell r="AH229" t="str">
            <v>Jl. Irian X No.202, Cikedokan, Kec. Cikarang Bar., Bekasi, Jawa Barat 17530, Indonesia</v>
          </cell>
          <cell r="AI229" t="str">
            <v>Bekasi</v>
          </cell>
          <cell r="AK229" t="str">
            <v>LOTTE SHOPPING TEGAL</v>
          </cell>
          <cell r="AM229" t="str">
            <v>Jl. Raya Singkil No.18, Kb. Baru, Adiwerna, Kec. Adiwerna, Tegal, Jawa Tengah 52194, Indonesia</v>
          </cell>
          <cell r="AN229" t="str">
            <v>Tegal</v>
          </cell>
          <cell r="AP229">
            <v>260</v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>Harga Penawaran Tidak ada yg sesuai</v>
          </cell>
          <cell r="AY229">
            <v>0</v>
          </cell>
          <cell r="AZ229" t="str">
            <v>0</v>
          </cell>
          <cell r="BA229">
            <v>11420</v>
          </cell>
          <cell r="BB229">
            <v>40</v>
          </cell>
          <cell r="BC229" t="str">
            <v/>
          </cell>
          <cell r="BD229" t="str">
            <v/>
          </cell>
        </row>
        <row r="230">
          <cell r="D230" t="str">
            <v>4002941162</v>
          </cell>
          <cell r="E230" t="str">
            <v/>
          </cell>
          <cell r="F230" t="str">
            <v>POD</v>
          </cell>
          <cell r="G230" t="str">
            <v>Unilever Mega DC</v>
          </cell>
          <cell r="H230" t="str">
            <v>PT Sekar Arum Jaya Bersaudara</v>
          </cell>
          <cell r="I230" t="str">
            <v>true</v>
          </cell>
          <cell r="J230" t="str">
            <v>TRO-J</v>
          </cell>
          <cell r="K230" t="str">
            <v>Tronton Jumbo</v>
          </cell>
          <cell r="L230">
            <v>5340000</v>
          </cell>
          <cell r="M230">
            <v>4800000</v>
          </cell>
          <cell r="N230" t="str">
            <v>TDS-TRI-20210620044732835698</v>
          </cell>
          <cell r="O230" t="str">
            <v>oncall</v>
          </cell>
          <cell r="P230" t="str">
            <v>2021-06-20, 11:47:33</v>
          </cell>
          <cell r="Q230" t="str">
            <v>2021-06-20, 15:29:40</v>
          </cell>
          <cell r="R230" t="str">
            <v>2021-06-21, 14:58:04</v>
          </cell>
          <cell r="S230" t="str">
            <v>2021-06-20, 16:00:00</v>
          </cell>
          <cell r="T230" t="str">
            <v>2021-06-21, 14:58:13</v>
          </cell>
          <cell r="U230" t="str">
            <v>2021-06-21, 14:58:17</v>
          </cell>
          <cell r="V230" t="str">
            <v>2021-06-21, 14:58:23</v>
          </cell>
          <cell r="W230" t="str">
            <v>2021-06-23, 16:00:00</v>
          </cell>
          <cell r="X230" t="str">
            <v>2021-06-23, 06:29:56</v>
          </cell>
          <cell r="Y230" t="str">
            <v>2021-06-24, 10:51:36</v>
          </cell>
          <cell r="Z230" t="str">
            <v>0:0:10</v>
          </cell>
          <cell r="AA230" t="str">
            <v>28:21:40</v>
          </cell>
          <cell r="AB230" t="str">
            <v>Fandi</v>
          </cell>
          <cell r="AC230" t="str">
            <v>081398504974</v>
          </cell>
          <cell r="AD230" t="str">
            <v>BL 8903 AK</v>
          </cell>
          <cell r="AE230" t="str">
            <v>Wingbox Tronton</v>
          </cell>
          <cell r="AF230" t="str">
            <v>Unilever West Mega DC</v>
          </cell>
          <cell r="AH230" t="str">
            <v>Jl. Irian X No.202, Cikedokan, Kec. Cikarang Bar., Bekasi, Jawa Barat 17530, Indonesia</v>
          </cell>
          <cell r="AI230" t="str">
            <v>Bekasi</v>
          </cell>
          <cell r="AK230" t="str">
            <v>PT LOTTE SHOPPING INDONESIA SOLO</v>
          </cell>
          <cell r="AM230" t="str">
            <v>JL.BHAYANGKARA (EX.LAPANGAN TIPES)</v>
          </cell>
          <cell r="AN230" t="str">
            <v>Kota Surakarta</v>
          </cell>
          <cell r="AP230">
            <v>498</v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>Harga Penawaran Tidak ada yg sesuai</v>
          </cell>
          <cell r="AY230">
            <v>0</v>
          </cell>
          <cell r="AZ230" t="str">
            <v>0</v>
          </cell>
          <cell r="BA230">
            <v>11280</v>
          </cell>
          <cell r="BB230">
            <v>40</v>
          </cell>
          <cell r="BC230" t="str">
            <v/>
          </cell>
          <cell r="BD230" t="str">
            <v>2021-06-24, 10:52:06</v>
          </cell>
          <cell r="BE230" t="str">
            <v>POD 1 2021-06-24, 10:52:06</v>
          </cell>
        </row>
        <row r="231">
          <cell r="D231" t="str">
            <v>4002941156</v>
          </cell>
          <cell r="E231" t="str">
            <v/>
          </cell>
          <cell r="F231" t="str">
            <v>POD</v>
          </cell>
          <cell r="G231" t="str">
            <v>Unilever Mega DC</v>
          </cell>
          <cell r="H231" t="str">
            <v>PT Mega Antaran Prima</v>
          </cell>
          <cell r="I231" t="str">
            <v>true</v>
          </cell>
          <cell r="J231" t="str">
            <v>CDE</v>
          </cell>
          <cell r="K231" t="str">
            <v>CD Engkel Box</v>
          </cell>
          <cell r="L231" t="str">
            <v/>
          </cell>
          <cell r="N231" t="str">
            <v>TDS-TRI-20210620044731869108</v>
          </cell>
          <cell r="O231" t="str">
            <v>dedicated</v>
          </cell>
          <cell r="P231" t="str">
            <v>2021-06-20, 11:47:32</v>
          </cell>
          <cell r="Q231" t="str">
            <v>2021-06-20, 17:25:05</v>
          </cell>
          <cell r="R231" t="str">
            <v>2021-06-21, 15:35:03</v>
          </cell>
          <cell r="S231" t="str">
            <v>2021-06-20, 16:00:00</v>
          </cell>
          <cell r="T231" t="str">
            <v>2021-06-21, 15:35:09</v>
          </cell>
          <cell r="U231" t="str">
            <v>2021-06-21, 15:35:16</v>
          </cell>
          <cell r="V231" t="str">
            <v>2021-06-21, 23:56:18</v>
          </cell>
          <cell r="W231" t="str">
            <v>2021-06-22, 16:00:00</v>
          </cell>
          <cell r="X231" t="str">
            <v>2021-06-22, 11:34:46</v>
          </cell>
          <cell r="Y231" t="str">
            <v>2021-06-22, 11:34:52</v>
          </cell>
          <cell r="Z231" t="str">
            <v>8:21:9</v>
          </cell>
          <cell r="AA231" t="str">
            <v>0:0:6</v>
          </cell>
          <cell r="AB231" t="str">
            <v>TARSANA</v>
          </cell>
          <cell r="AC231" t="str">
            <v>087775239722</v>
          </cell>
          <cell r="AD231" t="str">
            <v>B9143KXU</v>
          </cell>
          <cell r="AE231" t="str">
            <v>CD Engkel Box</v>
          </cell>
          <cell r="AF231" t="str">
            <v>Unilever West Mega DC</v>
          </cell>
          <cell r="AH231" t="str">
            <v>Jl. Irian X No.202, Cikedokan, Kec. Cikarang Bar., Bekasi, Jawa Barat 17530, Indonesia</v>
          </cell>
          <cell r="AI231" t="str">
            <v>Bekasi</v>
          </cell>
          <cell r="AK231" t="str">
            <v>BORMA CIKUTRA</v>
          </cell>
          <cell r="AM231" t="str">
            <v>JL. CIKUTRA BARAT NO. 66</v>
          </cell>
          <cell r="AN231" t="str">
            <v>Kota Bandung</v>
          </cell>
          <cell r="AP231">
            <v>118</v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Y231">
            <v>0</v>
          </cell>
          <cell r="AZ231" t="str">
            <v>0</v>
          </cell>
          <cell r="BA231">
            <v>1770</v>
          </cell>
          <cell r="BB231">
            <v>4</v>
          </cell>
          <cell r="BC231" t="str">
            <v/>
          </cell>
          <cell r="BD231" t="str">
            <v>2021-06-22, 13:58:51</v>
          </cell>
          <cell r="BE231" t="str">
            <v>POD 1 2021-06-22, 13:58:51</v>
          </cell>
        </row>
        <row r="232">
          <cell r="D232" t="str">
            <v>4002941147</v>
          </cell>
          <cell r="E232" t="str">
            <v/>
          </cell>
          <cell r="F232" t="str">
            <v>POD</v>
          </cell>
          <cell r="G232" t="str">
            <v>Unilever Mega DC</v>
          </cell>
          <cell r="H232" t="str">
            <v>Medikar Sarana Utama</v>
          </cell>
          <cell r="I232" t="str">
            <v>true</v>
          </cell>
          <cell r="J232" t="str">
            <v>CDE</v>
          </cell>
          <cell r="K232" t="str">
            <v>CD Engkel Box</v>
          </cell>
          <cell r="L232" t="str">
            <v/>
          </cell>
          <cell r="N232" t="str">
            <v>TDS-TRI-20210620044730818931</v>
          </cell>
          <cell r="O232" t="str">
            <v>dedicated</v>
          </cell>
          <cell r="P232" t="str">
            <v>2021-06-20, 11:47:31</v>
          </cell>
          <cell r="Q232" t="str">
            <v>2021-06-20, 13:58:12</v>
          </cell>
          <cell r="R232" t="str">
            <v>2021-06-22, 12:29:34</v>
          </cell>
          <cell r="S232" t="str">
            <v>2021-06-20, 16:00:00</v>
          </cell>
          <cell r="T232" t="str">
            <v>2021-06-22, 12:30:04</v>
          </cell>
          <cell r="U232" t="str">
            <v>2021-06-22, 12:30:15</v>
          </cell>
          <cell r="V232" t="str">
            <v>2021-06-22, 12:30:35</v>
          </cell>
          <cell r="W232" t="str">
            <v>2021-06-21, 16:00:00</v>
          </cell>
          <cell r="X232" t="str">
            <v>2021-06-23, 00:34:48</v>
          </cell>
          <cell r="Y232" t="str">
            <v>2021-06-23, 00:34:56</v>
          </cell>
          <cell r="Z232" t="str">
            <v>0:0:31</v>
          </cell>
          <cell r="AA232" t="str">
            <v>0:0:8</v>
          </cell>
          <cell r="AB232" t="str">
            <v>PERGAULAN SITORUS</v>
          </cell>
          <cell r="AC232" t="str">
            <v>081385246572</v>
          </cell>
          <cell r="AD232" t="str">
            <v>B9526TCJ</v>
          </cell>
          <cell r="AE232" t="str">
            <v>CD Engkel Box</v>
          </cell>
          <cell r="AF232" t="str">
            <v>Unilever West Mega DC</v>
          </cell>
          <cell r="AH232" t="str">
            <v>Jl. Irian X No.202, Cikedokan, Kec. Cikarang Bar., Bekasi, Jawa Barat 17530, Indonesia</v>
          </cell>
          <cell r="AI232" t="str">
            <v>Bekasi</v>
          </cell>
          <cell r="AK232" t="str">
            <v>CARREFOUR DC CIKARANG</v>
          </cell>
          <cell r="AM232" t="str">
            <v>Jl. Raya Cikarang - Cibarusah, Cikarang Sel., Bekasi, Jawa Barat 17530, Indonesia</v>
          </cell>
          <cell r="AN232" t="str">
            <v>Cikarang</v>
          </cell>
          <cell r="AP232">
            <v>7</v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Y232">
            <v>0</v>
          </cell>
          <cell r="AZ232" t="str">
            <v>0</v>
          </cell>
          <cell r="BA232">
            <v>1590</v>
          </cell>
          <cell r="BB232">
            <v>5.03</v>
          </cell>
          <cell r="BC232" t="str">
            <v/>
          </cell>
          <cell r="BD232" t="str">
            <v>2021-06-23, 00:35:41</v>
          </cell>
          <cell r="BE232" t="str">
            <v>POD 1 2021-06-23, 00:35:41</v>
          </cell>
        </row>
        <row r="233">
          <cell r="D233" t="str">
            <v>4002941096</v>
          </cell>
          <cell r="E233" t="str">
            <v/>
          </cell>
          <cell r="F233" t="str">
            <v>POD</v>
          </cell>
          <cell r="G233" t="str">
            <v>Unilever Mega DC</v>
          </cell>
          <cell r="H233" t="str">
            <v>PT Kabut Halim Mandiri</v>
          </cell>
          <cell r="I233" t="str">
            <v>true</v>
          </cell>
          <cell r="J233" t="str">
            <v>CDE</v>
          </cell>
          <cell r="K233" t="str">
            <v>CD Engkel Box</v>
          </cell>
          <cell r="L233">
            <v>557115</v>
          </cell>
          <cell r="M233">
            <v>394283</v>
          </cell>
          <cell r="N233" t="str">
            <v>TDS-TRI-20210620044729687462</v>
          </cell>
          <cell r="O233" t="str">
            <v>dedicated</v>
          </cell>
          <cell r="P233" t="str">
            <v>2021-06-20, 11:47:29</v>
          </cell>
          <cell r="Q233" t="str">
            <v>2021-06-20, 13:54:48</v>
          </cell>
          <cell r="R233" t="str">
            <v>2021-06-20, 20:23:40</v>
          </cell>
          <cell r="S233" t="str">
            <v>2021-06-20, 16:00:00</v>
          </cell>
          <cell r="T233" t="str">
            <v>2021-06-21, 06:51:45</v>
          </cell>
          <cell r="U233" t="str">
            <v>2021-06-21, 06:51:54</v>
          </cell>
          <cell r="V233" t="str">
            <v>2021-06-21, 06:57:07</v>
          </cell>
          <cell r="W233" t="str">
            <v>2021-06-21, 16:00:00</v>
          </cell>
          <cell r="X233" t="str">
            <v>2021-06-21, 09:48:16</v>
          </cell>
          <cell r="Y233" t="str">
            <v>2021-06-21, 23:14:14</v>
          </cell>
          <cell r="Z233" t="str">
            <v>0:5:22</v>
          </cell>
          <cell r="AA233" t="str">
            <v>13:25:58</v>
          </cell>
          <cell r="AB233" t="str">
            <v>Arief Nur Rahmad</v>
          </cell>
          <cell r="AC233" t="str">
            <v>082135588881</v>
          </cell>
          <cell r="AD233" t="str">
            <v>B9028EXR</v>
          </cell>
          <cell r="AE233" t="str">
            <v>CD Engkel Box</v>
          </cell>
          <cell r="AF233" t="str">
            <v>Unilever West Mega DC</v>
          </cell>
          <cell r="AH233" t="str">
            <v>Jl. Irian X No.202, Cikedokan, Kec. Cikarang Bar., Bekasi, Jawa Barat 17530, Indonesia</v>
          </cell>
          <cell r="AI233" t="str">
            <v>Bekasi</v>
          </cell>
          <cell r="AK233" t="str">
            <v>PT ECART SERVICES INDONESIA</v>
          </cell>
          <cell r="AM233" t="str">
            <v>Jl. Raya Bogor No.14, RT.5/RW.4, Sukamaju, Kec. Cilodong, Kota Depok, Jawa Barat 16415, Indonesia</v>
          </cell>
          <cell r="AN233" t="str">
            <v>Kota Depok</v>
          </cell>
          <cell r="AP233">
            <v>50</v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Y233">
            <v>0</v>
          </cell>
          <cell r="AZ233" t="str">
            <v>0</v>
          </cell>
          <cell r="BA233">
            <v>2660</v>
          </cell>
          <cell r="BB233">
            <v>5.5</v>
          </cell>
          <cell r="BC233" t="str">
            <v/>
          </cell>
          <cell r="BD233" t="str">
            <v>2021-06-21, 23:14:50</v>
          </cell>
          <cell r="BE233" t="str">
            <v>POD 1 2021-06-21, 23:14:50</v>
          </cell>
        </row>
        <row r="234">
          <cell r="D234" t="str">
            <v>4002941040</v>
          </cell>
          <cell r="E234" t="str">
            <v/>
          </cell>
          <cell r="F234" t="str">
            <v>POD</v>
          </cell>
          <cell r="G234" t="str">
            <v>Unilever Mega DC</v>
          </cell>
          <cell r="H234" t="str">
            <v>PT PRIMA SARANA EKSPRES</v>
          </cell>
          <cell r="I234" t="str">
            <v>true</v>
          </cell>
          <cell r="J234" t="str">
            <v>CDE</v>
          </cell>
          <cell r="K234" t="str">
            <v>CD Engkel Box</v>
          </cell>
          <cell r="L234">
            <v>511233</v>
          </cell>
          <cell r="M234">
            <v>341710</v>
          </cell>
          <cell r="N234" t="str">
            <v>TDS-TRI-20210620044728600530</v>
          </cell>
          <cell r="O234" t="str">
            <v>dedicated</v>
          </cell>
          <cell r="P234" t="str">
            <v>2021-06-20, 11:47:28</v>
          </cell>
          <cell r="Q234" t="str">
            <v>2021-06-20, 13:36:41</v>
          </cell>
          <cell r="R234" t="str">
            <v>2021-06-21, 05:27:39</v>
          </cell>
          <cell r="S234" t="str">
            <v>2021-06-20, 16:00:00</v>
          </cell>
          <cell r="T234" t="str">
            <v>2021-06-21, 06:27:04</v>
          </cell>
          <cell r="U234" t="str">
            <v>2021-06-21, 06:27:07</v>
          </cell>
          <cell r="V234" t="str">
            <v>2021-06-21, 06:27:14</v>
          </cell>
          <cell r="W234" t="str">
            <v>2021-06-21, 16:00:00</v>
          </cell>
          <cell r="X234" t="str">
            <v>2021-06-21, 08:34:36</v>
          </cell>
          <cell r="Y234" t="str">
            <v>2021-06-21, 12:04:16</v>
          </cell>
          <cell r="Z234" t="str">
            <v>0:0:10</v>
          </cell>
          <cell r="AA234" t="str">
            <v>3:29:40</v>
          </cell>
          <cell r="AB234" t="str">
            <v>Sahuri</v>
          </cell>
          <cell r="AC234" t="str">
            <v>085719440929</v>
          </cell>
          <cell r="AD234" t="str">
            <v>B9271TCD</v>
          </cell>
          <cell r="AE234" t="str">
            <v>CD Engkel Box</v>
          </cell>
          <cell r="AF234" t="str">
            <v>Unilever West Mega DC</v>
          </cell>
          <cell r="AH234" t="str">
            <v>Jl. Irian X No.202, Cikedokan, Kec. Cikarang Bar., Bekasi, Jawa Barat 17530, Indonesia</v>
          </cell>
          <cell r="AI234" t="str">
            <v>Bekasi</v>
          </cell>
          <cell r="AK234" t="str">
            <v>TIP TOP RAWAMANGUN</v>
          </cell>
          <cell r="AM234" t="str">
            <v>JL.BALAI PUSTAKA TIMUR NO.35</v>
          </cell>
          <cell r="AN234" t="str">
            <v>Kota Jakarta Timur</v>
          </cell>
          <cell r="AP234">
            <v>39</v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Y234">
            <v>0</v>
          </cell>
          <cell r="AZ234" t="str">
            <v>0</v>
          </cell>
          <cell r="BA234">
            <v>1540</v>
          </cell>
          <cell r="BB234">
            <v>4</v>
          </cell>
          <cell r="BC234" t="str">
            <v/>
          </cell>
          <cell r="BD234" t="str">
            <v>2021-06-21, 12:10:16</v>
          </cell>
          <cell r="BE234" t="str">
            <v>POD 1 2021-06-21, 12:10:16</v>
          </cell>
        </row>
        <row r="235">
          <cell r="D235" t="str">
            <v>4002941024</v>
          </cell>
          <cell r="E235" t="str">
            <v/>
          </cell>
          <cell r="F235" t="str">
            <v>CONFIRMED</v>
          </cell>
          <cell r="G235" t="str">
            <v>Unilever Mega DC</v>
          </cell>
          <cell r="H235" t="str">
            <v>PT PRIMA SARANA EKSPRES</v>
          </cell>
          <cell r="I235" t="str">
            <v>true</v>
          </cell>
          <cell r="J235" t="str">
            <v>TRO-J</v>
          </cell>
          <cell r="K235" t="str">
            <v>Tronton Jumbo</v>
          </cell>
          <cell r="L235">
            <v>5156000</v>
          </cell>
          <cell r="M235">
            <v>5025000</v>
          </cell>
          <cell r="N235" t="str">
            <v>TDS-TRI-20210619092802451482</v>
          </cell>
          <cell r="O235" t="str">
            <v>oncall</v>
          </cell>
          <cell r="P235" t="str">
            <v>2021-06-19, 16:28:02</v>
          </cell>
          <cell r="Q235" t="str">
            <v>2021-06-19, 19:04:04</v>
          </cell>
          <cell r="R235" t="str">
            <v/>
          </cell>
          <cell r="S235" t="str">
            <v>2021-06-19, 20:00:00</v>
          </cell>
          <cell r="T235" t="str">
            <v/>
          </cell>
          <cell r="U235" t="str">
            <v/>
          </cell>
          <cell r="V235" t="str">
            <v/>
          </cell>
          <cell r="W235" t="str">
            <v>2021-06-21, 20:00:00</v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>wahyu</v>
          </cell>
          <cell r="AC235" t="str">
            <v>081519524270</v>
          </cell>
          <cell r="AD235" t="str">
            <v>B 9048 CL</v>
          </cell>
          <cell r="AE235" t="str">
            <v>Wingbox Tronton</v>
          </cell>
          <cell r="AF235" t="str">
            <v>Unilever West Mega DC</v>
          </cell>
          <cell r="AH235" t="str">
            <v>Jl. Irian X No.202, Cikedokan, Kec. Cikarang Bar., Bekasi, Jawa Barat 17530, Indonesia</v>
          </cell>
          <cell r="AI235" t="str">
            <v>Bekasi</v>
          </cell>
          <cell r="AK235" t="str">
            <v>PT LOTTE SHOPPING INDONESIA SEMARAN</v>
          </cell>
          <cell r="AM235" t="str">
            <v>JL.BRIGJEN SUDIARTO NO.132</v>
          </cell>
          <cell r="AN235" t="str">
            <v>Kota Semarang</v>
          </cell>
          <cell r="AP235">
            <v>413</v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>tidak ada tpt yg lakukan penawaran</v>
          </cell>
          <cell r="AY235">
            <v>0</v>
          </cell>
          <cell r="AZ235" t="str">
            <v>0</v>
          </cell>
          <cell r="BA235">
            <v>6050</v>
          </cell>
          <cell r="BB235">
            <v>19.45</v>
          </cell>
          <cell r="BC235" t="str">
            <v/>
          </cell>
          <cell r="BD235" t="str">
            <v/>
          </cell>
        </row>
        <row r="236">
          <cell r="D236" t="str">
            <v>4002941024</v>
          </cell>
          <cell r="E236" t="str">
            <v/>
          </cell>
          <cell r="F236" t="str">
            <v>CONFIRMED</v>
          </cell>
          <cell r="G236" t="str">
            <v>Unilever Mega DC</v>
          </cell>
          <cell r="H236" t="str">
            <v>PT PRIMA SARANA EKSPRES</v>
          </cell>
          <cell r="I236" t="str">
            <v>true</v>
          </cell>
          <cell r="J236" t="str">
            <v>TRO-J</v>
          </cell>
          <cell r="K236" t="str">
            <v>Tronton Jumbo</v>
          </cell>
          <cell r="L236">
            <v>500000</v>
          </cell>
          <cell r="M236">
            <v>500000</v>
          </cell>
          <cell r="N236" t="str">
            <v>TDS-TRI-20210619092802451482</v>
          </cell>
          <cell r="O236" t="str">
            <v>oncall</v>
          </cell>
          <cell r="P236" t="str">
            <v>2021-06-19, 16:28:02</v>
          </cell>
          <cell r="Q236" t="str">
            <v>2021-06-19, 19:04:04</v>
          </cell>
          <cell r="R236" t="str">
            <v/>
          </cell>
          <cell r="S236" t="str">
            <v>2021-06-19, 20:00:00</v>
          </cell>
          <cell r="T236" t="str">
            <v/>
          </cell>
          <cell r="U236" t="str">
            <v/>
          </cell>
          <cell r="V236" t="str">
            <v/>
          </cell>
          <cell r="W236" t="str">
            <v>2021-06-21, 20:00:00</v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>wahyu</v>
          </cell>
          <cell r="AC236" t="str">
            <v>081519524270</v>
          </cell>
          <cell r="AD236" t="str">
            <v>B 9048 CL</v>
          </cell>
          <cell r="AE236" t="str">
            <v>Wingbox Tronton</v>
          </cell>
          <cell r="AF236" t="str">
            <v>Unilever West Mega DC</v>
          </cell>
          <cell r="AH236" t="str">
            <v>Jl. Irian X No.202, Cikedokan, Kec. Cikarang Bar., Bekasi, Jawa Barat 17530, Indonesia</v>
          </cell>
          <cell r="AI236" t="str">
            <v>Bekasi</v>
          </cell>
          <cell r="AK236" t="str">
            <v>INDOMARET DC SEMARANG</v>
          </cell>
          <cell r="AM236" t="str">
            <v>JL.TUGU INDUSTRI I KAV.2-4</v>
          </cell>
          <cell r="AN236" t="str">
            <v>Kota Semarang</v>
          </cell>
          <cell r="AP236">
            <v>393</v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>tidak ada tpt yg lakukan penawaran</v>
          </cell>
          <cell r="AY236">
            <v>0</v>
          </cell>
          <cell r="AZ236" t="str">
            <v>0</v>
          </cell>
          <cell r="BA236">
            <v>8120</v>
          </cell>
          <cell r="BB236">
            <v>20</v>
          </cell>
          <cell r="BC236" t="str">
            <v/>
          </cell>
          <cell r="BD236" t="str">
            <v/>
          </cell>
        </row>
        <row r="237">
          <cell r="D237" t="str">
            <v>4002940964</v>
          </cell>
          <cell r="E237" t="str">
            <v/>
          </cell>
          <cell r="F237" t="str">
            <v>UNLOADED</v>
          </cell>
          <cell r="G237" t="str">
            <v>Unilever Mega DC</v>
          </cell>
          <cell r="H237" t="str">
            <v>PT PRIMA SARANA EKSPRES</v>
          </cell>
          <cell r="I237" t="str">
            <v>true</v>
          </cell>
          <cell r="J237" t="str">
            <v>TRO-J</v>
          </cell>
          <cell r="K237" t="str">
            <v>Tronton Jumbo</v>
          </cell>
          <cell r="L237">
            <v>500000</v>
          </cell>
          <cell r="M237">
            <v>500000</v>
          </cell>
          <cell r="N237" t="str">
            <v>TDS-TRI-20210619092801252495</v>
          </cell>
          <cell r="O237" t="str">
            <v>oncall</v>
          </cell>
          <cell r="P237" t="str">
            <v>2021-06-19, 16:28:01</v>
          </cell>
          <cell r="Q237" t="str">
            <v>2021-06-19, 19:05:14</v>
          </cell>
          <cell r="R237" t="str">
            <v>2021-06-19, 22:32:29</v>
          </cell>
          <cell r="S237" t="str">
            <v>2021-06-19, 20:00:00</v>
          </cell>
          <cell r="T237" t="str">
            <v>2021-06-19, 22:32:46</v>
          </cell>
          <cell r="U237" t="str">
            <v>2021-06-20, 14:33:25</v>
          </cell>
          <cell r="V237" t="str">
            <v>2021-06-20, 14:33:40</v>
          </cell>
          <cell r="W237" t="str">
            <v>2021-06-22, 20:00:00</v>
          </cell>
          <cell r="X237" t="str">
            <v>2021-06-22, 05:43:11</v>
          </cell>
          <cell r="Y237" t="str">
            <v>2021-06-22, 18:14:56</v>
          </cell>
          <cell r="Z237" t="str">
            <v>16:0:54</v>
          </cell>
          <cell r="AA237" t="str">
            <v>12:31:45</v>
          </cell>
          <cell r="AB237" t="str">
            <v>M Nur</v>
          </cell>
          <cell r="AC237" t="str">
            <v>081293828821</v>
          </cell>
          <cell r="AD237" t="str">
            <v>B 9435 BEU</v>
          </cell>
          <cell r="AE237" t="str">
            <v>Wingbox Tronton</v>
          </cell>
          <cell r="AF237" t="str">
            <v>Unilever West Mega DC</v>
          </cell>
          <cell r="AH237" t="str">
            <v>Jl. Irian X No.202, Cikedokan, Kec. Cikarang Bar., Bekasi, Jawa Barat 17530, Indonesia</v>
          </cell>
          <cell r="AI237" t="str">
            <v>Bekasi</v>
          </cell>
          <cell r="AK237" t="str">
            <v>INDOMARET VIA INDOGROSIR SEMARANG</v>
          </cell>
          <cell r="AM237" t="str">
            <v>JL RAYA KALIGAWE 38 KM 5 1 RT 001 R</v>
          </cell>
          <cell r="AN237" t="str">
            <v>Kota Semarang</v>
          </cell>
          <cell r="AP237">
            <v>418</v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>tidak ada tpt yg lakukan penawaran</v>
          </cell>
          <cell r="AY237">
            <v>0</v>
          </cell>
          <cell r="AZ237" t="str">
            <v>0</v>
          </cell>
          <cell r="BA237">
            <v>13570</v>
          </cell>
          <cell r="BB237">
            <v>26.39</v>
          </cell>
          <cell r="BC237" t="str">
            <v/>
          </cell>
          <cell r="BD237" t="str">
            <v/>
          </cell>
        </row>
        <row r="238">
          <cell r="D238" t="str">
            <v>4002940964</v>
          </cell>
          <cell r="E238" t="str">
            <v/>
          </cell>
          <cell r="F238" t="str">
            <v>LOADED</v>
          </cell>
          <cell r="G238" t="str">
            <v>Unilever Mega DC</v>
          </cell>
          <cell r="H238" t="str">
            <v>PT PRIMA SARANA EKSPRES</v>
          </cell>
          <cell r="I238" t="str">
            <v>true</v>
          </cell>
          <cell r="J238" t="str">
            <v>TRO-J</v>
          </cell>
          <cell r="K238" t="str">
            <v>Tronton Jumbo</v>
          </cell>
          <cell r="L238">
            <v>5156000</v>
          </cell>
          <cell r="M238">
            <v>5025000</v>
          </cell>
          <cell r="N238" t="str">
            <v>TDS-TRI-20210619092801252495</v>
          </cell>
          <cell r="O238" t="str">
            <v>oncall</v>
          </cell>
          <cell r="P238" t="str">
            <v>2021-06-19, 16:28:00</v>
          </cell>
          <cell r="Q238" t="str">
            <v>2021-06-19, 19:05:14</v>
          </cell>
          <cell r="R238" t="str">
            <v>2021-06-19, 22:32:29</v>
          </cell>
          <cell r="S238" t="str">
            <v>2021-06-19, 20:00:00</v>
          </cell>
          <cell r="T238" t="str">
            <v>2021-06-19, 22:32:46</v>
          </cell>
          <cell r="U238" t="str">
            <v>2021-06-20, 14:33:25</v>
          </cell>
          <cell r="V238" t="str">
            <v>2021-06-20, 14:33:40</v>
          </cell>
          <cell r="W238" t="str">
            <v>2021-06-22, 20:00:00</v>
          </cell>
          <cell r="X238" t="str">
            <v/>
          </cell>
          <cell r="Y238" t="str">
            <v/>
          </cell>
          <cell r="Z238" t="str">
            <v>16:0:54</v>
          </cell>
          <cell r="AA238" t="str">
            <v/>
          </cell>
          <cell r="AB238" t="str">
            <v>M Nur</v>
          </cell>
          <cell r="AC238" t="str">
            <v>081293828821</v>
          </cell>
          <cell r="AD238" t="str">
            <v>B 9435 BEU</v>
          </cell>
          <cell r="AE238" t="str">
            <v>Wingbox Tronton</v>
          </cell>
          <cell r="AF238" t="str">
            <v>Unilever West Mega DC</v>
          </cell>
          <cell r="AH238" t="str">
            <v>Jl. Irian X No.202, Cikedokan, Kec. Cikarang Bar., Bekasi, Jawa Barat 17530, Indonesia</v>
          </cell>
          <cell r="AI238" t="str">
            <v>Bekasi</v>
          </cell>
          <cell r="AK238" t="str">
            <v>INDOGROSIR SEMARANG</v>
          </cell>
          <cell r="AM238" t="str">
            <v>JL.RAYA KALIGAWE NO.38</v>
          </cell>
          <cell r="AN238" t="str">
            <v>Kota Semarang</v>
          </cell>
          <cell r="AP238">
            <v>418</v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>tidak ada tpt yg lakukan penawaran</v>
          </cell>
          <cell r="AY238">
            <v>0</v>
          </cell>
          <cell r="AZ238" t="str">
            <v>0</v>
          </cell>
          <cell r="BA238">
            <v>2720</v>
          </cell>
          <cell r="BB238">
            <v>7</v>
          </cell>
          <cell r="BC238" t="str">
            <v/>
          </cell>
          <cell r="BD238" t="str">
            <v/>
          </cell>
        </row>
        <row r="239">
          <cell r="D239" t="str">
            <v>4002940898</v>
          </cell>
          <cell r="E239" t="str">
            <v/>
          </cell>
          <cell r="F239" t="str">
            <v>CONFIRMED</v>
          </cell>
          <cell r="G239" t="str">
            <v>Unilever Mega DC</v>
          </cell>
          <cell r="H239" t="str">
            <v>CV Palapa Jaya</v>
          </cell>
          <cell r="I239" t="str">
            <v>false</v>
          </cell>
          <cell r="J239" t="str">
            <v>TRO-J</v>
          </cell>
          <cell r="K239" t="str">
            <v>Tronton Jumbo</v>
          </cell>
          <cell r="L239">
            <v>12262300</v>
          </cell>
          <cell r="M239">
            <v>11450000</v>
          </cell>
          <cell r="N239" t="str">
            <v>TDS-TRI-20210619092759561402</v>
          </cell>
          <cell r="O239" t="str">
            <v>oncall</v>
          </cell>
          <cell r="P239" t="str">
            <v>2021-06-19, 16:27:59</v>
          </cell>
          <cell r="Q239" t="str">
            <v>2021-06-19, 17:15:31</v>
          </cell>
          <cell r="R239" t="str">
            <v/>
          </cell>
          <cell r="S239" t="str">
            <v>2021-06-19, 20:00:00</v>
          </cell>
          <cell r="T239" t="str">
            <v/>
          </cell>
          <cell r="U239" t="str">
            <v/>
          </cell>
          <cell r="V239" t="str">
            <v/>
          </cell>
          <cell r="W239" t="str">
            <v>2021-06-21, 20:00:00</v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>Esron Aritonang</v>
          </cell>
          <cell r="AC239" t="str">
            <v>081283551808</v>
          </cell>
          <cell r="AD239" t="str">
            <v>B 9458 TXU</v>
          </cell>
          <cell r="AE239" t="str">
            <v>Wingbox Tronton</v>
          </cell>
          <cell r="AF239" t="str">
            <v>Unilever West Mega DC</v>
          </cell>
          <cell r="AH239" t="str">
            <v>Jl. Irian X No.202, Cikedokan, Kec. Cikarang Bar., Bekasi, Jawa Barat 17530, Indonesia</v>
          </cell>
          <cell r="AI239" t="str">
            <v>Bekasi</v>
          </cell>
          <cell r="AK239" t="str">
            <v>INDOGROSIR PALEMBANG</v>
          </cell>
          <cell r="AM239" t="str">
            <v>JL. PANGERAN AYIN - KENTEN LAUT</v>
          </cell>
          <cell r="AN239" t="str">
            <v>Palembang</v>
          </cell>
          <cell r="AP239">
            <v>581</v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Y239">
            <v>0</v>
          </cell>
          <cell r="AZ239" t="str">
            <v>0</v>
          </cell>
          <cell r="BA239">
            <v>5040</v>
          </cell>
          <cell r="BB239">
            <v>20.29</v>
          </cell>
          <cell r="BC239" t="str">
            <v/>
          </cell>
          <cell r="BD239" t="str">
            <v/>
          </cell>
        </row>
        <row r="240">
          <cell r="D240" t="str">
            <v>4002940898</v>
          </cell>
          <cell r="E240" t="str">
            <v/>
          </cell>
          <cell r="F240" t="str">
            <v>CONFIRMED</v>
          </cell>
          <cell r="G240" t="str">
            <v>Unilever Mega DC</v>
          </cell>
          <cell r="H240" t="str">
            <v>CV Palapa Jaya</v>
          </cell>
          <cell r="I240" t="str">
            <v>false</v>
          </cell>
          <cell r="J240" t="str">
            <v>TRO-J</v>
          </cell>
          <cell r="K240" t="str">
            <v>Tronton Jumbo</v>
          </cell>
          <cell r="L240">
            <v>500000</v>
          </cell>
          <cell r="M240">
            <v>500000</v>
          </cell>
          <cell r="N240" t="str">
            <v>TDS-TRI-20210619092759561402</v>
          </cell>
          <cell r="O240" t="str">
            <v>oncall</v>
          </cell>
          <cell r="P240" t="str">
            <v>2021-06-19, 16:27:59</v>
          </cell>
          <cell r="Q240" t="str">
            <v>2021-06-19, 17:15:31</v>
          </cell>
          <cell r="R240" t="str">
            <v/>
          </cell>
          <cell r="S240" t="str">
            <v>2021-06-19, 20:00:00</v>
          </cell>
          <cell r="T240" t="str">
            <v/>
          </cell>
          <cell r="U240" t="str">
            <v/>
          </cell>
          <cell r="V240" t="str">
            <v/>
          </cell>
          <cell r="W240" t="str">
            <v>2021-06-21, 20:00:00</v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>Esron Aritonang</v>
          </cell>
          <cell r="AC240" t="str">
            <v>081283551808</v>
          </cell>
          <cell r="AD240" t="str">
            <v>B 9458 TXU</v>
          </cell>
          <cell r="AE240" t="str">
            <v>Wingbox Tronton</v>
          </cell>
          <cell r="AF240" t="str">
            <v>Unilever West Mega DC</v>
          </cell>
          <cell r="AH240" t="str">
            <v>Jl. Irian X No.202, Cikedokan, Kec. Cikarang Bar., Bekasi, Jawa Barat 17530, Indonesia</v>
          </cell>
          <cell r="AI240" t="str">
            <v>Bekasi</v>
          </cell>
          <cell r="AK240" t="str">
            <v>PT LOTTE SHOPPING INDONESIA PALEMBA</v>
          </cell>
          <cell r="AM240" t="str">
            <v>JL.RADEN SUKAMTO NO.8A PATAl</v>
          </cell>
          <cell r="AN240" t="str">
            <v>Palembang</v>
          </cell>
          <cell r="AP240">
            <v>562</v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Y240">
            <v>0</v>
          </cell>
          <cell r="AZ240" t="str">
            <v>0</v>
          </cell>
          <cell r="BA240">
            <v>4130</v>
          </cell>
          <cell r="BB240">
            <v>14.08</v>
          </cell>
          <cell r="BC240" t="str">
            <v/>
          </cell>
          <cell r="BD240" t="str">
            <v/>
          </cell>
        </row>
        <row r="241">
          <cell r="D241" t="str">
            <v>4002940875</v>
          </cell>
          <cell r="E241" t="str">
            <v/>
          </cell>
          <cell r="F241" t="str">
            <v>ACCEPTED</v>
          </cell>
          <cell r="G241" t="str">
            <v>Unilever Mega DC</v>
          </cell>
          <cell r="H241" t="str">
            <v>PT Tiara Fajar Transportindo</v>
          </cell>
          <cell r="I241" t="str">
            <v>true</v>
          </cell>
          <cell r="J241" t="str">
            <v>FUS-PAR</v>
          </cell>
          <cell r="K241" t="str">
            <v>FUSO</v>
          </cell>
          <cell r="L241">
            <v>500000</v>
          </cell>
          <cell r="M241">
            <v>500000</v>
          </cell>
          <cell r="N241" t="str">
            <v>TDS-TRI-20210619092757902103</v>
          </cell>
          <cell r="O241" t="str">
            <v>oncall</v>
          </cell>
          <cell r="P241" t="str">
            <v>2021-06-19, 16:27:58</v>
          </cell>
          <cell r="Q241" t="str">
            <v>2021-06-19, 19:48:33</v>
          </cell>
          <cell r="R241" t="str">
            <v>2021-06-21, 17:19:32</v>
          </cell>
          <cell r="S241" t="str">
            <v>2021-06-19, 20:00:00</v>
          </cell>
          <cell r="T241" t="str">
            <v/>
          </cell>
          <cell r="U241" t="str">
            <v/>
          </cell>
          <cell r="V241" t="str">
            <v/>
          </cell>
          <cell r="W241" t="str">
            <v>2021-06-22, 20:00:00</v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>Dede</v>
          </cell>
          <cell r="AC241" t="str">
            <v>081383800447</v>
          </cell>
          <cell r="AD241" t="str">
            <v>Z9509MG</v>
          </cell>
          <cell r="AE241" t="str">
            <v>Fuso Box</v>
          </cell>
          <cell r="AF241" t="str">
            <v>Unilever West Mega DC</v>
          </cell>
          <cell r="AH241" t="str">
            <v>Jl. Irian X No.202, Cikedokan, Kec. Cikarang Bar., Bekasi, Jawa Barat 17530, Indonesia</v>
          </cell>
          <cell r="AI241" t="str">
            <v>Bekasi</v>
          </cell>
          <cell r="AK241" t="str">
            <v>TRANSMART TEGAL</v>
          </cell>
          <cell r="AM241" t="str">
            <v>JL KOL SOEGIONO NO 92</v>
          </cell>
          <cell r="AN241" t="str">
            <v>Kota Tegal</v>
          </cell>
          <cell r="AP241">
            <v>255</v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>tidak ada tpt yg lakukan penawaran</v>
          </cell>
          <cell r="AY241">
            <v>0</v>
          </cell>
          <cell r="AZ241" t="str">
            <v>0</v>
          </cell>
          <cell r="BA241">
            <v>4450</v>
          </cell>
          <cell r="BB241">
            <v>6.1</v>
          </cell>
          <cell r="BC241" t="str">
            <v/>
          </cell>
          <cell r="BD241" t="str">
            <v/>
          </cell>
        </row>
        <row r="242">
          <cell r="D242" t="str">
            <v>4002940875</v>
          </cell>
          <cell r="E242" t="str">
            <v/>
          </cell>
          <cell r="F242" t="str">
            <v>ACCEPTED</v>
          </cell>
          <cell r="G242" t="str">
            <v>Unilever Mega DC</v>
          </cell>
          <cell r="H242" t="str">
            <v>PT Tiara Fajar Transportindo</v>
          </cell>
          <cell r="I242" t="str">
            <v>true</v>
          </cell>
          <cell r="J242" t="str">
            <v>FUS-PAR</v>
          </cell>
          <cell r="K242" t="str">
            <v>FUSO</v>
          </cell>
          <cell r="L242">
            <v>3433300</v>
          </cell>
          <cell r="M242">
            <v>3650000</v>
          </cell>
          <cell r="N242" t="str">
            <v>TDS-TRI-20210619092757902103</v>
          </cell>
          <cell r="O242" t="str">
            <v>oncall</v>
          </cell>
          <cell r="P242" t="str">
            <v>2021-06-19, 16:27:57</v>
          </cell>
          <cell r="Q242" t="str">
            <v>2021-06-19, 19:48:33</v>
          </cell>
          <cell r="R242" t="str">
            <v>2021-06-21, 17:19:32</v>
          </cell>
          <cell r="S242" t="str">
            <v>2021-06-19, 20:00:00</v>
          </cell>
          <cell r="T242" t="str">
            <v/>
          </cell>
          <cell r="U242" t="str">
            <v/>
          </cell>
          <cell r="V242" t="str">
            <v/>
          </cell>
          <cell r="W242" t="str">
            <v>2021-06-22, 20:00:00</v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>Dede</v>
          </cell>
          <cell r="AC242" t="str">
            <v>081383800447</v>
          </cell>
          <cell r="AD242" t="str">
            <v>Z9509MG</v>
          </cell>
          <cell r="AE242" t="str">
            <v>Fuso Box</v>
          </cell>
          <cell r="AF242" t="str">
            <v>Unilever West Mega DC</v>
          </cell>
          <cell r="AH242" t="str">
            <v>Jl. Irian X No.202, Cikedokan, Kec. Cikarang Bar., Bekasi, Jawa Barat 17530, Indonesia</v>
          </cell>
          <cell r="AI242" t="str">
            <v>Bekasi</v>
          </cell>
          <cell r="AK242" t="str">
            <v>YOGYA DC SUMBER</v>
          </cell>
          <cell r="AM242" t="str">
            <v>JL.PANGERAN CAKRABUANA</v>
          </cell>
          <cell r="AN242" t="str">
            <v>Cirebon</v>
          </cell>
          <cell r="AP242">
            <v>188</v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>tidak ada tpt yg lakukan penawaran</v>
          </cell>
          <cell r="AY242">
            <v>0</v>
          </cell>
          <cell r="AZ242" t="str">
            <v>0</v>
          </cell>
          <cell r="BA242">
            <v>3490</v>
          </cell>
          <cell r="BB242">
            <v>8</v>
          </cell>
          <cell r="BC242" t="str">
            <v/>
          </cell>
          <cell r="BD242" t="str">
            <v/>
          </cell>
        </row>
        <row r="243">
          <cell r="D243" t="str">
            <v>4002941016</v>
          </cell>
          <cell r="E243" t="str">
            <v/>
          </cell>
          <cell r="F243" t="str">
            <v>BOOKED</v>
          </cell>
          <cell r="G243" t="str">
            <v>Unilever Mega DC</v>
          </cell>
          <cell r="H243" t="str">
            <v/>
          </cell>
          <cell r="I243" t="str">
            <v>false</v>
          </cell>
          <cell r="J243" t="str">
            <v>TRO-J</v>
          </cell>
          <cell r="K243" t="str">
            <v>Tronton Jumbo</v>
          </cell>
          <cell r="L243" t="str">
            <v/>
          </cell>
          <cell r="N243" t="str">
            <v>TDS-TRI-20210619092756300520</v>
          </cell>
          <cell r="O243" t="str">
            <v>oncall</v>
          </cell>
          <cell r="P243" t="str">
            <v>2021-06-19, 16:27:56</v>
          </cell>
          <cell r="Q243" t="str">
            <v/>
          </cell>
          <cell r="R243" t="str">
            <v/>
          </cell>
          <cell r="S243" t="str">
            <v>2021-06-19, 20:00:00</v>
          </cell>
          <cell r="T243" t="str">
            <v/>
          </cell>
          <cell r="U243" t="str">
            <v/>
          </cell>
          <cell r="V243" t="str">
            <v/>
          </cell>
          <cell r="W243" t="str">
            <v>2021-06-22, 20:00:00</v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>Unilever West Mega DC</v>
          </cell>
          <cell r="AH243" t="str">
            <v>Jl. Irian X No.202, Cikedokan, Kec. Cikarang Bar., Bekasi, Jawa Barat 17530, Indonesia</v>
          </cell>
          <cell r="AI243" t="str">
            <v>Bekasi</v>
          </cell>
          <cell r="AK243" t="str">
            <v>SAT DC TEGAL</v>
          </cell>
          <cell r="AM243" t="str">
            <v>JALAN RAYA SURODADI PEMALANG</v>
          </cell>
          <cell r="AN243" t="str">
            <v>Tegal</v>
          </cell>
          <cell r="AP243">
            <v>274</v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Y243">
            <v>0</v>
          </cell>
          <cell r="AZ243" t="str">
            <v>0</v>
          </cell>
          <cell r="BA243">
            <v>19900</v>
          </cell>
          <cell r="BB243">
            <v>35</v>
          </cell>
          <cell r="BC243" t="str">
            <v/>
          </cell>
          <cell r="BD243" t="str">
            <v/>
          </cell>
        </row>
        <row r="244">
          <cell r="D244" t="str">
            <v>4002941014</v>
          </cell>
          <cell r="E244" t="str">
            <v/>
          </cell>
          <cell r="F244" t="str">
            <v>POD</v>
          </cell>
          <cell r="G244" t="str">
            <v>Unilever Mega DC</v>
          </cell>
          <cell r="H244" t="str">
            <v>PT Kabut Halim Mandiri</v>
          </cell>
          <cell r="I244" t="str">
            <v>true</v>
          </cell>
          <cell r="J244" t="str">
            <v>CDE</v>
          </cell>
          <cell r="K244" t="str">
            <v>CD Engkel Box</v>
          </cell>
          <cell r="L244">
            <v>842698</v>
          </cell>
          <cell r="M244">
            <v>579800</v>
          </cell>
          <cell r="N244" t="str">
            <v>TDS-TRI-20210619092755450527</v>
          </cell>
          <cell r="O244" t="str">
            <v>dedicated</v>
          </cell>
          <cell r="P244" t="str">
            <v>2021-06-19, 16:27:55</v>
          </cell>
          <cell r="Q244" t="str">
            <v>2021-06-19, 16:57:12</v>
          </cell>
          <cell r="R244" t="str">
            <v>2021-06-19, 17:09:04</v>
          </cell>
          <cell r="S244" t="str">
            <v>2021-06-19, 20:00:00</v>
          </cell>
          <cell r="T244" t="str">
            <v>2021-06-20, 16:19:01</v>
          </cell>
          <cell r="U244" t="str">
            <v>2021-06-20, 16:59:05</v>
          </cell>
          <cell r="V244" t="str">
            <v>2021-06-20, 16:59:16</v>
          </cell>
          <cell r="W244" t="str">
            <v>2021-06-21, 20:00:00</v>
          </cell>
          <cell r="X244" t="str">
            <v>2021-06-21, 06:08:55</v>
          </cell>
          <cell r="Y244" t="str">
            <v>2021-06-21, 10:38:13</v>
          </cell>
          <cell r="Z244" t="str">
            <v>0:40:15</v>
          </cell>
          <cell r="AA244" t="str">
            <v>4:29:18</v>
          </cell>
          <cell r="AB244" t="str">
            <v>Dedi swardi</v>
          </cell>
          <cell r="AC244" t="str">
            <v>085218782844</v>
          </cell>
          <cell r="AD244" t="str">
            <v>B9025EXR</v>
          </cell>
          <cell r="AE244" t="str">
            <v>CD Engkel Box</v>
          </cell>
          <cell r="AF244" t="str">
            <v>Unilever West Mega DC</v>
          </cell>
          <cell r="AH244" t="str">
            <v>Jl. Irian X No.202, Cikedokan, Kec. Cikarang Bar., Bekasi, Jawa Barat 17530, Indonesia</v>
          </cell>
          <cell r="AI244" t="str">
            <v>Bekasi</v>
          </cell>
          <cell r="AK244" t="str">
            <v>BORMA CIHANJUANG</v>
          </cell>
          <cell r="AM244" t="str">
            <v>JL. DAENG ARDIWINATA NO.97</v>
          </cell>
          <cell r="AN244" t="str">
            <v>Kota Cimahi</v>
          </cell>
          <cell r="AP244">
            <v>109</v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Y244">
            <v>0</v>
          </cell>
          <cell r="AZ244" t="str">
            <v>0</v>
          </cell>
          <cell r="BA244">
            <v>1920</v>
          </cell>
          <cell r="BB244">
            <v>4.66</v>
          </cell>
          <cell r="BC244" t="str">
            <v/>
          </cell>
          <cell r="BD244" t="str">
            <v>2021-06-21, 13:28:32</v>
          </cell>
          <cell r="BE244" t="str">
            <v>POD 1 2021-06-21, 13:28:32</v>
          </cell>
        </row>
        <row r="245">
          <cell r="D245" t="str">
            <v>4002941012</v>
          </cell>
          <cell r="E245" t="str">
            <v/>
          </cell>
          <cell r="F245" t="str">
            <v>POD</v>
          </cell>
          <cell r="G245" t="str">
            <v>Unilever Mega DC</v>
          </cell>
          <cell r="H245" t="str">
            <v>PT Mega Antaran Prima</v>
          </cell>
          <cell r="I245" t="str">
            <v>true</v>
          </cell>
          <cell r="J245" t="str">
            <v>CDE</v>
          </cell>
          <cell r="K245" t="str">
            <v>CD Engkel Box</v>
          </cell>
          <cell r="L245">
            <v>842698</v>
          </cell>
          <cell r="M245">
            <v>579800</v>
          </cell>
          <cell r="N245" t="str">
            <v>TDS-TRI-20210619092754415100</v>
          </cell>
          <cell r="O245" t="str">
            <v>dedicated</v>
          </cell>
          <cell r="P245" t="str">
            <v>2021-06-19, 16:27:54</v>
          </cell>
          <cell r="Q245" t="str">
            <v>2021-06-19, 16:56:20</v>
          </cell>
          <cell r="R245" t="str">
            <v>2021-06-20, 22:00:38</v>
          </cell>
          <cell r="S245" t="str">
            <v>2021-06-19, 20:00:00</v>
          </cell>
          <cell r="T245" t="str">
            <v>2021-06-20, 22:00:53</v>
          </cell>
          <cell r="U245" t="str">
            <v>2021-06-20, 22:00:59</v>
          </cell>
          <cell r="V245" t="str">
            <v>2021-06-20, 22:01:19</v>
          </cell>
          <cell r="W245" t="str">
            <v>2021-06-21, 20:00:00</v>
          </cell>
          <cell r="X245" t="str">
            <v>2021-06-21, 07:50:07</v>
          </cell>
          <cell r="Y245" t="str">
            <v>2021-06-21, 11:53:55</v>
          </cell>
          <cell r="Z245" t="str">
            <v>0:0:26</v>
          </cell>
          <cell r="AA245" t="str">
            <v>4:3:48</v>
          </cell>
          <cell r="AB245" t="str">
            <v>Deni Growok</v>
          </cell>
          <cell r="AC245" t="str">
            <v>083195556334</v>
          </cell>
          <cell r="AD245" t="str">
            <v>B9782KRU</v>
          </cell>
          <cell r="AE245" t="str">
            <v>CDE</v>
          </cell>
          <cell r="AF245" t="str">
            <v>Unilever West Mega DC</v>
          </cell>
          <cell r="AH245" t="str">
            <v>Jl. Irian X No.202, Cikedokan, Kec. Cikarang Bar., Bekasi, Jawa Barat 17530, Indonesia</v>
          </cell>
          <cell r="AI245" t="str">
            <v>Bekasi</v>
          </cell>
          <cell r="AK245" t="str">
            <v>BORMA KIARACONDONG</v>
          </cell>
          <cell r="AM245" t="str">
            <v>JL. IBRAHIM ADJIE NO 416 -A</v>
          </cell>
          <cell r="AN245" t="str">
            <v>Kota Bandung</v>
          </cell>
          <cell r="AP245">
            <v>125</v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Y245">
            <v>0</v>
          </cell>
          <cell r="AZ245" t="str">
            <v>0</v>
          </cell>
          <cell r="BA245">
            <v>2280</v>
          </cell>
          <cell r="BB245">
            <v>5.69</v>
          </cell>
          <cell r="BC245" t="str">
            <v/>
          </cell>
          <cell r="BD245" t="str">
            <v>2021-06-21, 11:54:29</v>
          </cell>
          <cell r="BE245" t="str">
            <v>POD 1 2021-06-21, 11:54:29</v>
          </cell>
        </row>
        <row r="246">
          <cell r="D246" t="str">
            <v>4002941008</v>
          </cell>
          <cell r="E246" t="str">
            <v/>
          </cell>
          <cell r="F246" t="str">
            <v>POD</v>
          </cell>
          <cell r="G246" t="str">
            <v>Unilever Mega DC</v>
          </cell>
          <cell r="H246" t="str">
            <v>Gading Global Logistic</v>
          </cell>
          <cell r="I246" t="str">
            <v>true</v>
          </cell>
          <cell r="J246" t="str">
            <v>CDE</v>
          </cell>
          <cell r="K246" t="str">
            <v>CD Engkel Box</v>
          </cell>
          <cell r="L246">
            <v>1077000</v>
          </cell>
          <cell r="M246">
            <v>854934</v>
          </cell>
          <cell r="N246" t="str">
            <v>TDS-TRI-20210619092753188910</v>
          </cell>
          <cell r="O246" t="str">
            <v>dedicated</v>
          </cell>
          <cell r="P246" t="str">
            <v>2021-06-19, 16:27:53</v>
          </cell>
          <cell r="Q246" t="str">
            <v>2021-06-19, 16:55:31</v>
          </cell>
          <cell r="R246" t="str">
            <v>2021-06-19, 16:55:54</v>
          </cell>
          <cell r="S246" t="str">
            <v>2021-06-19, 20:00:00</v>
          </cell>
          <cell r="T246" t="str">
            <v>2021-06-20, 23:52:30</v>
          </cell>
          <cell r="U246" t="str">
            <v>2021-06-20, 23:57:53</v>
          </cell>
          <cell r="V246" t="str">
            <v>2021-06-20, 23:58:01</v>
          </cell>
          <cell r="W246" t="str">
            <v>2021-06-21, 20:00:00</v>
          </cell>
          <cell r="X246" t="str">
            <v>2021-06-21, 07:14:52</v>
          </cell>
          <cell r="Y246" t="str">
            <v>2021-06-21, 10:44:19</v>
          </cell>
          <cell r="Z246" t="str">
            <v>0:5:31</v>
          </cell>
          <cell r="AA246" t="str">
            <v>3:29:27</v>
          </cell>
          <cell r="AB246" t="str">
            <v>AGUS SUPRIYATNA</v>
          </cell>
          <cell r="AC246" t="str">
            <v>085591179375</v>
          </cell>
          <cell r="AD246" t="str">
            <v>B9892FCB</v>
          </cell>
          <cell r="AE246" t="str">
            <v>CD Engkel Box</v>
          </cell>
          <cell r="AF246" t="str">
            <v>Unilever West Mega DC</v>
          </cell>
          <cell r="AH246" t="str">
            <v>Jl. Irian X No.202, Cikedokan, Kec. Cikarang Bar., Bekasi, Jawa Barat 17530, Indonesia</v>
          </cell>
          <cell r="AI246" t="str">
            <v>Bekasi</v>
          </cell>
          <cell r="AK246" t="str">
            <v>PT BORWITA CITA PRIMA CIREBON</v>
          </cell>
          <cell r="AM246" t="str">
            <v>Jl. Pronggol No.33, Pegambiran, Kec. Lemahwungkuk, Kota Cirebon, Jawa Barat 45113, Indonesia</v>
          </cell>
          <cell r="AN246" t="str">
            <v>Kota Cirebon</v>
          </cell>
          <cell r="AO246" t="str">
            <v>15411086</v>
          </cell>
          <cell r="AP246">
            <v>190</v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Y246">
            <v>0</v>
          </cell>
          <cell r="AZ246" t="str">
            <v>0</v>
          </cell>
          <cell r="BA246">
            <v>1610</v>
          </cell>
          <cell r="BB246">
            <v>5</v>
          </cell>
          <cell r="BC246" t="str">
            <v/>
          </cell>
          <cell r="BD246" t="str">
            <v>2021-06-21, 11:44:14</v>
          </cell>
          <cell r="BE246" t="str">
            <v>POD 1 2021-06-21, 11:44:14</v>
          </cell>
        </row>
        <row r="247">
          <cell r="D247" t="str">
            <v>4002940830</v>
          </cell>
          <cell r="E247" t="str">
            <v/>
          </cell>
          <cell r="F247" t="str">
            <v>POD</v>
          </cell>
          <cell r="G247" t="str">
            <v>Unilever Mega DC</v>
          </cell>
          <cell r="H247" t="str">
            <v>PT Mega Bintang Logistik</v>
          </cell>
          <cell r="I247" t="str">
            <v>false</v>
          </cell>
          <cell r="J247" t="str">
            <v>TRO-J</v>
          </cell>
          <cell r="K247" t="str">
            <v>Tronton Jumbo</v>
          </cell>
          <cell r="L247">
            <v>500000</v>
          </cell>
          <cell r="M247">
            <v>500000</v>
          </cell>
          <cell r="N247" t="str">
            <v>TDS-TRI-20210619063751792160</v>
          </cell>
          <cell r="O247" t="str">
            <v>oncall</v>
          </cell>
          <cell r="P247" t="str">
            <v>2021-06-19, 13:37:52</v>
          </cell>
          <cell r="Q247" t="str">
            <v>2021-06-19, 14:25:31</v>
          </cell>
          <cell r="R247" t="str">
            <v>2021-06-19, 15:52:39</v>
          </cell>
          <cell r="S247" t="str">
            <v>2021-06-19, 16:00:00</v>
          </cell>
          <cell r="T247" t="str">
            <v>2021-06-19, 16:13:53</v>
          </cell>
          <cell r="U247" t="str">
            <v>2021-06-19, 21:33:43</v>
          </cell>
          <cell r="V247" t="str">
            <v>2021-06-20, 05:06:02</v>
          </cell>
          <cell r="W247" t="str">
            <v>2021-06-23, 16:00:00</v>
          </cell>
          <cell r="X247" t="str">
            <v>2021-06-21, 07:47:39</v>
          </cell>
          <cell r="Y247" t="str">
            <v>2021-06-21, 10:19:43</v>
          </cell>
          <cell r="Z247" t="str">
            <v>12:52:9</v>
          </cell>
          <cell r="AA247" t="str">
            <v>2:32:4</v>
          </cell>
          <cell r="AB247" t="str">
            <v>Nasir</v>
          </cell>
          <cell r="AC247" t="str">
            <v>0821869022140</v>
          </cell>
          <cell r="AD247" t="str">
            <v>B9830CU</v>
          </cell>
          <cell r="AE247" t="str">
            <v>Tronton Jumbo</v>
          </cell>
          <cell r="AF247" t="str">
            <v>Unilever West Mega DC</v>
          </cell>
          <cell r="AH247" t="str">
            <v>Jl. Irian X No.202, Cikedokan, Kec. Cikarang Bar., Bekasi, Jawa Barat 17530, Indonesia</v>
          </cell>
          <cell r="AI247" t="str">
            <v>Bekasi</v>
          </cell>
          <cell r="AK247" t="str">
            <v>LOTTE SHOPPING LAMPUNG</v>
          </cell>
          <cell r="AM247" t="str">
            <v>JALAN HAJI MENA KM 14 NO 188</v>
          </cell>
          <cell r="AN247" t="str">
            <v>Kabupaten Lampung Selatan</v>
          </cell>
          <cell r="AP247">
            <v>288</v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Y247">
            <v>0</v>
          </cell>
          <cell r="AZ247" t="str">
            <v>0</v>
          </cell>
          <cell r="BA247">
            <v>6540</v>
          </cell>
          <cell r="BB247">
            <v>13.55</v>
          </cell>
          <cell r="BC247" t="str">
            <v/>
          </cell>
          <cell r="BD247" t="str">
            <v>2021-06-21, 10:36:06</v>
          </cell>
          <cell r="BE247" t="str">
            <v>POD 1 2021-06-21, 10:36:05</v>
          </cell>
        </row>
        <row r="248">
          <cell r="D248" t="str">
            <v>4002940830</v>
          </cell>
          <cell r="E248" t="str">
            <v/>
          </cell>
          <cell r="F248" t="str">
            <v>POD</v>
          </cell>
          <cell r="G248" t="str">
            <v>Unilever Mega DC</v>
          </cell>
          <cell r="H248" t="str">
            <v>PT Mega Bintang Logistik</v>
          </cell>
          <cell r="I248" t="str">
            <v>false</v>
          </cell>
          <cell r="J248" t="str">
            <v>TRO-J</v>
          </cell>
          <cell r="K248" t="str">
            <v>Tronton Jumbo</v>
          </cell>
          <cell r="L248">
            <v>7713400</v>
          </cell>
          <cell r="M248">
            <v>7500000</v>
          </cell>
          <cell r="N248" t="str">
            <v>TDS-TRI-20210619063751792160</v>
          </cell>
          <cell r="O248" t="str">
            <v>oncall</v>
          </cell>
          <cell r="P248" t="str">
            <v>2021-06-19, 13:37:51</v>
          </cell>
          <cell r="Q248" t="str">
            <v>2021-06-19, 14:25:31</v>
          </cell>
          <cell r="R248" t="str">
            <v>2021-06-19, 15:52:39</v>
          </cell>
          <cell r="S248" t="str">
            <v>2021-06-19, 16:00:00</v>
          </cell>
          <cell r="T248" t="str">
            <v>2021-06-19, 16:13:53</v>
          </cell>
          <cell r="U248" t="str">
            <v>2021-06-19, 21:33:43</v>
          </cell>
          <cell r="V248" t="str">
            <v>2021-06-20, 05:06:02</v>
          </cell>
          <cell r="W248" t="str">
            <v>2021-06-23, 16:00:00</v>
          </cell>
          <cell r="X248" t="str">
            <v>2021-06-21, 14:00:52</v>
          </cell>
          <cell r="Y248" t="str">
            <v>2021-06-21, 16:26:40</v>
          </cell>
          <cell r="Z248" t="str">
            <v>12:52:9</v>
          </cell>
          <cell r="AA248" t="str">
            <v>2:25:48</v>
          </cell>
          <cell r="AB248" t="str">
            <v>Nasir</v>
          </cell>
          <cell r="AC248" t="str">
            <v>0821869022140</v>
          </cell>
          <cell r="AD248" t="str">
            <v>B9830CU</v>
          </cell>
          <cell r="AE248" t="str">
            <v>Tronton Jumbo</v>
          </cell>
          <cell r="AF248" t="str">
            <v>Unilever West Mega DC</v>
          </cell>
          <cell r="AH248" t="str">
            <v>Jl. Irian X No.202, Cikedokan, Kec. Cikarang Bar., Bekasi, Jawa Barat 17530, Indonesia</v>
          </cell>
          <cell r="AI248" t="str">
            <v>Bekasi</v>
          </cell>
          <cell r="AK248" t="str">
            <v>SAT DC KOTABUMI LAMPUNG</v>
          </cell>
          <cell r="AM248" t="str">
            <v>JL.RAYA KOTABUMI DSN.TJ.AGUNG RT/RW.01/12, Kembang Tj., Kec. Abung Sel., Kabupaten Lampung Utara, Lampung 34581, Indonesia</v>
          </cell>
          <cell r="AN248" t="str">
            <v>Kabupaten Lampung Utara</v>
          </cell>
          <cell r="AP248">
            <v>353</v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Y248">
            <v>0</v>
          </cell>
          <cell r="AZ248" t="str">
            <v>0</v>
          </cell>
          <cell r="BA248">
            <v>9790</v>
          </cell>
          <cell r="BB248">
            <v>29</v>
          </cell>
          <cell r="BC248" t="str">
            <v/>
          </cell>
          <cell r="BD248" t="str">
            <v>2021-06-21, 16:28:35</v>
          </cell>
          <cell r="BE248" t="str">
            <v>POD 1 2021-06-21, 16:28:34</v>
          </cell>
        </row>
        <row r="249">
          <cell r="D249" t="str">
            <v>4002940913</v>
          </cell>
          <cell r="E249" t="str">
            <v/>
          </cell>
          <cell r="F249" t="str">
            <v>ACCEPTED</v>
          </cell>
          <cell r="G249" t="str">
            <v>Unilever Mega DC</v>
          </cell>
          <cell r="H249" t="str">
            <v>PT Kabut Halim Mandiri</v>
          </cell>
          <cell r="I249" t="str">
            <v>true</v>
          </cell>
          <cell r="J249" t="str">
            <v>CDE</v>
          </cell>
          <cell r="K249" t="str">
            <v>CD Engkel Box</v>
          </cell>
          <cell r="L249">
            <v>875395</v>
          </cell>
          <cell r="M249">
            <v>556825</v>
          </cell>
          <cell r="N249" t="str">
            <v>TDS-TRI-20210619025114235727</v>
          </cell>
          <cell r="O249" t="str">
            <v>dedicated</v>
          </cell>
          <cell r="P249" t="str">
            <v>2021-06-19, 09:51:14</v>
          </cell>
          <cell r="Q249" t="str">
            <v>2021-06-19, 15:30:00</v>
          </cell>
          <cell r="R249" t="str">
            <v>2021-06-21, 09:55:50</v>
          </cell>
          <cell r="S249" t="str">
            <v>2021-06-19, 16:00:00</v>
          </cell>
          <cell r="T249" t="str">
            <v/>
          </cell>
          <cell r="U249" t="str">
            <v/>
          </cell>
          <cell r="V249" t="str">
            <v/>
          </cell>
          <cell r="W249" t="str">
            <v>2021-06-20, 16:00:00</v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>Ma'arif</v>
          </cell>
          <cell r="AC249" t="str">
            <v>085892177029</v>
          </cell>
          <cell r="AD249" t="str">
            <v>F9284FG</v>
          </cell>
          <cell r="AE249" t="str">
            <v>CD Engkel Box</v>
          </cell>
          <cell r="AF249" t="str">
            <v>Unilever West Mega DC</v>
          </cell>
          <cell r="AH249" t="str">
            <v>Jl. Irian X No.202, Cikedokan, Kec. Cikarang Bar., Bekasi, Jawa Barat 17530, Indonesia</v>
          </cell>
          <cell r="AI249" t="str">
            <v>Bekasi</v>
          </cell>
          <cell r="AK249" t="str">
            <v>LOTTE WHOLESALE SERANG</v>
          </cell>
          <cell r="AM249" t="str">
            <v>JL. MAYOR SYAFEI, KPG KEPANGDEAN</v>
          </cell>
          <cell r="AN249" t="str">
            <v>Kota Serang</v>
          </cell>
          <cell r="AP249">
            <v>126</v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Y249">
            <v>0</v>
          </cell>
          <cell r="AZ249" t="str">
            <v>0</v>
          </cell>
          <cell r="BA249">
            <v>1000</v>
          </cell>
          <cell r="BB249">
            <v>5.17</v>
          </cell>
          <cell r="BC249" t="str">
            <v/>
          </cell>
          <cell r="BD249" t="str">
            <v/>
          </cell>
        </row>
        <row r="250">
          <cell r="D250" t="str">
            <v>4002940913</v>
          </cell>
          <cell r="E250" t="str">
            <v/>
          </cell>
          <cell r="F250" t="str">
            <v>ACCEPTED</v>
          </cell>
          <cell r="G250" t="str">
            <v>Unilever Mega DC</v>
          </cell>
          <cell r="H250" t="str">
            <v>PT Kabut Halim Mandiri</v>
          </cell>
          <cell r="I250" t="str">
            <v>true</v>
          </cell>
          <cell r="J250" t="str">
            <v>CDE</v>
          </cell>
          <cell r="K250" t="str">
            <v>CD Engkel Box</v>
          </cell>
          <cell r="L250">
            <v>1</v>
          </cell>
          <cell r="M250">
            <v>1</v>
          </cell>
          <cell r="N250" t="str">
            <v>TDS-TRI-20210619025114235727</v>
          </cell>
          <cell r="O250" t="str">
            <v>dedicated</v>
          </cell>
          <cell r="P250" t="str">
            <v>2021-06-19, 09:51:14</v>
          </cell>
          <cell r="Q250" t="str">
            <v>2021-06-19, 15:30:00</v>
          </cell>
          <cell r="R250" t="str">
            <v>2021-06-21, 09:55:50</v>
          </cell>
          <cell r="S250" t="str">
            <v>2021-06-19, 16:00:00</v>
          </cell>
          <cell r="T250" t="str">
            <v/>
          </cell>
          <cell r="U250" t="str">
            <v/>
          </cell>
          <cell r="V250" t="str">
            <v/>
          </cell>
          <cell r="W250" t="str">
            <v>2021-06-20, 16:00:00</v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>Ma'arif</v>
          </cell>
          <cell r="AC250" t="str">
            <v>085892177029</v>
          </cell>
          <cell r="AD250" t="str">
            <v>F9284FG</v>
          </cell>
          <cell r="AE250" t="str">
            <v>CD Engkel Box</v>
          </cell>
          <cell r="AF250" t="str">
            <v>Unilever West Mega DC</v>
          </cell>
          <cell r="AH250" t="str">
            <v>Jl. Irian X No.202, Cikedokan, Kec. Cikarang Bar., Bekasi, Jawa Barat 17530, Indonesia</v>
          </cell>
          <cell r="AI250" t="str">
            <v>Bekasi</v>
          </cell>
          <cell r="AK250" t="str">
            <v>RAMAYANA SERANG (R-75)</v>
          </cell>
          <cell r="AM250" t="str">
            <v>MALL SERANG BANTEN JL.VETERAN</v>
          </cell>
          <cell r="AN250" t="str">
            <v>Kota Serang</v>
          </cell>
          <cell r="AP250">
            <v>122</v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Y250">
            <v>0</v>
          </cell>
          <cell r="AZ250" t="str">
            <v>0</v>
          </cell>
          <cell r="BA250">
            <v>130</v>
          </cell>
          <cell r="BB250">
            <v>1</v>
          </cell>
          <cell r="BC250" t="str">
            <v/>
          </cell>
          <cell r="BD250" t="str">
            <v/>
          </cell>
        </row>
        <row r="251">
          <cell r="D251" t="str">
            <v>4002940636</v>
          </cell>
          <cell r="E251" t="str">
            <v/>
          </cell>
          <cell r="F251" t="str">
            <v>POD</v>
          </cell>
          <cell r="G251" t="str">
            <v>Unilever Mega DC</v>
          </cell>
          <cell r="H251" t="str">
            <v>PT Mega Antaran Prima</v>
          </cell>
          <cell r="I251" t="str">
            <v>true</v>
          </cell>
          <cell r="J251" t="str">
            <v>CDE</v>
          </cell>
          <cell r="K251" t="str">
            <v>CD Engkel Box</v>
          </cell>
          <cell r="L251">
            <v>842698</v>
          </cell>
          <cell r="M251">
            <v>579800</v>
          </cell>
          <cell r="N251" t="str">
            <v>TDS-TRI-20210619025112416229</v>
          </cell>
          <cell r="O251" t="str">
            <v>dedicated</v>
          </cell>
          <cell r="P251" t="str">
            <v>2021-06-19, 09:51:12</v>
          </cell>
          <cell r="Q251" t="str">
            <v>2021-06-19, 15:27:50</v>
          </cell>
          <cell r="R251" t="str">
            <v>2021-06-19, 18:41:02</v>
          </cell>
          <cell r="S251" t="str">
            <v>2021-06-19, 16:00:00</v>
          </cell>
          <cell r="T251" t="str">
            <v>2021-06-19, 18:41:25</v>
          </cell>
          <cell r="U251" t="str">
            <v>2021-06-19, 21:25:21</v>
          </cell>
          <cell r="V251" t="str">
            <v>2021-06-20, 06:17:29</v>
          </cell>
          <cell r="W251" t="str">
            <v>2021-06-20, 16:00:00</v>
          </cell>
          <cell r="X251" t="str">
            <v>2021-06-21, 09:09:51</v>
          </cell>
          <cell r="Y251" t="str">
            <v>2021-06-21, 12:23:14</v>
          </cell>
          <cell r="Z251" t="str">
            <v>11:36:4</v>
          </cell>
          <cell r="AA251" t="str">
            <v>3:13:23</v>
          </cell>
          <cell r="AB251" t="str">
            <v>DADAN DARMAWAN</v>
          </cell>
          <cell r="AC251" t="str">
            <v>083895174172</v>
          </cell>
          <cell r="AD251" t="str">
            <v>B9064KXU</v>
          </cell>
          <cell r="AE251" t="str">
            <v>CD Engkel Box</v>
          </cell>
          <cell r="AF251" t="str">
            <v>Unilever West Mega DC</v>
          </cell>
          <cell r="AH251" t="str">
            <v>Jl. Irian X No.202, Cikedokan, Kec. Cikarang Bar., Bekasi, Jawa Barat 17530, Indonesia</v>
          </cell>
          <cell r="AI251" t="str">
            <v>Bekasi</v>
          </cell>
          <cell r="AK251" t="str">
            <v>RAMAYANA PADALARANG - R97</v>
          </cell>
          <cell r="AM251" t="str">
            <v>JL.RAYA PADALARANG</v>
          </cell>
          <cell r="AN251" t="str">
            <v>Kabupaten Bandung Barat</v>
          </cell>
          <cell r="AP251">
            <v>104</v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Y251">
            <v>0</v>
          </cell>
          <cell r="AZ251" t="str">
            <v>0</v>
          </cell>
          <cell r="BA251">
            <v>150</v>
          </cell>
          <cell r="BB251">
            <v>1</v>
          </cell>
          <cell r="BC251" t="str">
            <v/>
          </cell>
          <cell r="BD251" t="str">
            <v>2021-06-21, 12:23:39</v>
          </cell>
          <cell r="BE251" t="str">
            <v>POD 1 2021-06-21, 12:23:39</v>
          </cell>
        </row>
        <row r="252">
          <cell r="D252" t="str">
            <v>4002940636</v>
          </cell>
          <cell r="E252" t="str">
            <v/>
          </cell>
          <cell r="F252" t="str">
            <v>POD</v>
          </cell>
          <cell r="G252" t="str">
            <v>Unilever Mega DC</v>
          </cell>
          <cell r="H252" t="str">
            <v>PT Mega Antaran Prima</v>
          </cell>
          <cell r="I252" t="str">
            <v>true</v>
          </cell>
          <cell r="J252" t="str">
            <v>CDE</v>
          </cell>
          <cell r="K252" t="str">
            <v>CD Engkel Box</v>
          </cell>
          <cell r="L252">
            <v>1</v>
          </cell>
          <cell r="M252">
            <v>1</v>
          </cell>
          <cell r="N252" t="str">
            <v>TDS-TRI-20210619025112416229</v>
          </cell>
          <cell r="O252" t="str">
            <v>dedicated</v>
          </cell>
          <cell r="P252" t="str">
            <v>2021-06-19, 09:51:12</v>
          </cell>
          <cell r="Q252" t="str">
            <v>2021-06-19, 15:27:50</v>
          </cell>
          <cell r="R252" t="str">
            <v>2021-06-19, 18:41:02</v>
          </cell>
          <cell r="S252" t="str">
            <v>2021-06-19, 16:00:00</v>
          </cell>
          <cell r="T252" t="str">
            <v>2021-06-19, 18:41:25</v>
          </cell>
          <cell r="U252" t="str">
            <v>2021-06-19, 21:25:21</v>
          </cell>
          <cell r="V252" t="str">
            <v>2021-06-20, 06:17:29</v>
          </cell>
          <cell r="W252" t="str">
            <v>2021-06-20, 16:00:00</v>
          </cell>
          <cell r="X252" t="str">
            <v>2021-06-21, 06:05:08</v>
          </cell>
          <cell r="Y252" t="str">
            <v>2021-06-21, 07:02:10</v>
          </cell>
          <cell r="Z252" t="str">
            <v>11:36:4</v>
          </cell>
          <cell r="AA252" t="str">
            <v>0:57:2</v>
          </cell>
          <cell r="AB252" t="str">
            <v>DADAN DARMAWAN</v>
          </cell>
          <cell r="AC252" t="str">
            <v>083895174172</v>
          </cell>
          <cell r="AD252" t="str">
            <v>B9064KXU</v>
          </cell>
          <cell r="AE252" t="str">
            <v>CD Engkel Box</v>
          </cell>
          <cell r="AF252" t="str">
            <v>Unilever West Mega DC</v>
          </cell>
          <cell r="AH252" t="str">
            <v>Jl. Irian X No.202, Cikedokan, Kec. Cikarang Bar., Bekasi, Jawa Barat 17530, Indonesia</v>
          </cell>
          <cell r="AI252" t="str">
            <v>Bekasi</v>
          </cell>
          <cell r="AK252" t="str">
            <v>PT LOTTE SHOPPING INDONESIA BANDUNG</v>
          </cell>
          <cell r="AM252" t="str">
            <v>JL.SUKARNO HATTA</v>
          </cell>
          <cell r="AN252" t="str">
            <v>Kota Bandung</v>
          </cell>
          <cell r="AP252">
            <v>125</v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Y252">
            <v>0</v>
          </cell>
          <cell r="AZ252" t="str">
            <v>0</v>
          </cell>
          <cell r="BA252">
            <v>880</v>
          </cell>
          <cell r="BB252">
            <v>3.94</v>
          </cell>
          <cell r="BC252" t="str">
            <v/>
          </cell>
          <cell r="BD252" t="str">
            <v>2021-06-21, 07:43:00</v>
          </cell>
          <cell r="BE252" t="str">
            <v>POD 1 2021-06-21, 07:43:00</v>
          </cell>
        </row>
        <row r="253">
          <cell r="D253" t="str">
            <v>4002940890</v>
          </cell>
          <cell r="E253" t="str">
            <v/>
          </cell>
          <cell r="F253" t="str">
            <v>POD</v>
          </cell>
          <cell r="G253" t="str">
            <v>Unilever Mega DC</v>
          </cell>
          <cell r="H253" t="str">
            <v>PT Brilliant Cargo International</v>
          </cell>
          <cell r="I253" t="str">
            <v>true</v>
          </cell>
          <cell r="J253" t="str">
            <v>CDE</v>
          </cell>
          <cell r="K253" t="str">
            <v>CD Engkel Box</v>
          </cell>
          <cell r="L253">
            <v>842698</v>
          </cell>
          <cell r="M253">
            <v>579800</v>
          </cell>
          <cell r="N253" t="str">
            <v>TDS-TRI-20210619025110966694</v>
          </cell>
          <cell r="O253" t="str">
            <v>dedicated</v>
          </cell>
          <cell r="P253" t="str">
            <v>2021-06-19, 09:51:11</v>
          </cell>
          <cell r="Q253" t="str">
            <v>2021-06-19, 15:28:49</v>
          </cell>
          <cell r="R253" t="str">
            <v>2021-06-19, 15:34:07</v>
          </cell>
          <cell r="S253" t="str">
            <v>2021-06-19, 16:00:00</v>
          </cell>
          <cell r="T253" t="str">
            <v>2021-06-19, 15:34:15</v>
          </cell>
          <cell r="U253" t="str">
            <v>2021-06-20, 00:15:11</v>
          </cell>
          <cell r="V253" t="str">
            <v>2021-06-20, 01:45:26</v>
          </cell>
          <cell r="W253" t="str">
            <v>2021-06-21, 16:00:00</v>
          </cell>
          <cell r="X253" t="str">
            <v>2021-06-20, 23:59:56</v>
          </cell>
          <cell r="Y253" t="str">
            <v>2021-06-21, 08:34:06</v>
          </cell>
          <cell r="Z253" t="str">
            <v>10:11:11</v>
          </cell>
          <cell r="AA253" t="str">
            <v>8:34:10</v>
          </cell>
          <cell r="AB253" t="str">
            <v>Waskito</v>
          </cell>
          <cell r="AC253" t="str">
            <v>081210884940</v>
          </cell>
          <cell r="AD253" t="str">
            <v>B9408OI</v>
          </cell>
          <cell r="AE253" t="str">
            <v>CD Engkel Box</v>
          </cell>
          <cell r="AF253" t="str">
            <v>Unilever West Mega DC</v>
          </cell>
          <cell r="AH253" t="str">
            <v>Jl. Irian X No.202, Cikedokan, Kec. Cikarang Bar., Bekasi, Jawa Barat 17530, Indonesia</v>
          </cell>
          <cell r="AI253" t="str">
            <v>Bekasi</v>
          </cell>
          <cell r="AK253" t="str">
            <v>INDOMARET DC BANDUNG</v>
          </cell>
          <cell r="AM253" t="str">
            <v>JL.JEND.A.YANI NO.806</v>
          </cell>
          <cell r="AN253" t="str">
            <v>Kota Bandung</v>
          </cell>
          <cell r="AP253">
            <v>120</v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Y253">
            <v>0</v>
          </cell>
          <cell r="AZ253" t="str">
            <v>0</v>
          </cell>
          <cell r="BA253">
            <v>2250</v>
          </cell>
          <cell r="BB253">
            <v>5</v>
          </cell>
          <cell r="BC253" t="str">
            <v/>
          </cell>
          <cell r="BD253" t="str">
            <v>2021-06-21, 08:34:18</v>
          </cell>
          <cell r="BE253" t="str">
            <v>POD 1 2021-06-21, 08:34:18</v>
          </cell>
        </row>
        <row r="254">
          <cell r="D254" t="str">
            <v>4002940894</v>
          </cell>
          <cell r="E254" t="str">
            <v/>
          </cell>
          <cell r="F254" t="str">
            <v>POD</v>
          </cell>
          <cell r="G254" t="str">
            <v>Unilever Mega DC</v>
          </cell>
          <cell r="H254" t="str">
            <v>PT Mega Antaran Prima</v>
          </cell>
          <cell r="I254" t="str">
            <v>true</v>
          </cell>
          <cell r="J254" t="str">
            <v>CDE</v>
          </cell>
          <cell r="K254" t="str">
            <v>CD Engkel Box</v>
          </cell>
          <cell r="L254">
            <v>842698</v>
          </cell>
          <cell r="M254">
            <v>579800</v>
          </cell>
          <cell r="N254" t="str">
            <v>TDS-TRI-20210619025109986118</v>
          </cell>
          <cell r="O254" t="str">
            <v>dedicated</v>
          </cell>
          <cell r="P254" t="str">
            <v>2021-06-19, 09:51:10</v>
          </cell>
          <cell r="Q254" t="str">
            <v>2021-06-19, 15:27:00</v>
          </cell>
          <cell r="R254" t="str">
            <v>2021-06-20, 22:21:53</v>
          </cell>
          <cell r="S254" t="str">
            <v>2021-06-19, 16:00:00</v>
          </cell>
          <cell r="T254" t="str">
            <v>2021-06-20, 22:21:59</v>
          </cell>
          <cell r="U254" t="str">
            <v>2021-06-20, 22:22:01</v>
          </cell>
          <cell r="V254" t="str">
            <v>2021-06-20, 22:22:12</v>
          </cell>
          <cell r="W254" t="str">
            <v>2021-06-21, 16:00:00</v>
          </cell>
          <cell r="X254" t="str">
            <v>2021-06-21, 00:16:01</v>
          </cell>
          <cell r="Y254" t="str">
            <v>2021-06-23, 12:31:13</v>
          </cell>
          <cell r="Z254" t="str">
            <v>0:0:13</v>
          </cell>
          <cell r="AA254" t="str">
            <v>60:15:12</v>
          </cell>
          <cell r="AB254" t="str">
            <v>ARSUDI</v>
          </cell>
          <cell r="AC254" t="str">
            <v>085217312173</v>
          </cell>
          <cell r="AD254" t="str">
            <v>B9150KXU</v>
          </cell>
          <cell r="AE254" t="str">
            <v>CD Engkel Box</v>
          </cell>
          <cell r="AF254" t="str">
            <v>Unilever West Mega DC</v>
          </cell>
          <cell r="AH254" t="str">
            <v>Jl. Irian X No.202, Cikedokan, Kec. Cikarang Bar., Bekasi, Jawa Barat 17530, Indonesia</v>
          </cell>
          <cell r="AI254" t="str">
            <v>Bekasi</v>
          </cell>
          <cell r="AK254" t="str">
            <v>BORMA SOREANG</v>
          </cell>
          <cell r="AM254" t="str">
            <v>JL. RAYA SOREANG NO 116</v>
          </cell>
          <cell r="AN254" t="str">
            <v>Bandung</v>
          </cell>
          <cell r="AP254">
            <v>123</v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Y254">
            <v>0</v>
          </cell>
          <cell r="AZ254" t="str">
            <v>0</v>
          </cell>
          <cell r="BA254">
            <v>2120</v>
          </cell>
          <cell r="BB254">
            <v>4.82</v>
          </cell>
          <cell r="BC254" t="str">
            <v/>
          </cell>
          <cell r="BD254" t="str">
            <v>2021-06-23, 12:31:32</v>
          </cell>
          <cell r="BE254" t="str">
            <v>POD 1 2021-06-23, 12:31:32</v>
          </cell>
        </row>
        <row r="255">
          <cell r="D255" t="str">
            <v>4002940884</v>
          </cell>
          <cell r="E255" t="str">
            <v/>
          </cell>
          <cell r="F255" t="str">
            <v>LOADED</v>
          </cell>
          <cell r="G255" t="str">
            <v>Unilever Mega DC</v>
          </cell>
          <cell r="H255" t="str">
            <v>PT Kabut Halim Mandiri</v>
          </cell>
          <cell r="I255" t="str">
            <v>true</v>
          </cell>
          <cell r="J255" t="str">
            <v>CDE</v>
          </cell>
          <cell r="K255" t="str">
            <v>CD Engkel Box</v>
          </cell>
          <cell r="L255">
            <v>627990</v>
          </cell>
          <cell r="M255">
            <v>449654</v>
          </cell>
          <cell r="N255" t="str">
            <v>TDS-TRI-20210619025109067923</v>
          </cell>
          <cell r="O255" t="str">
            <v>dedicated</v>
          </cell>
          <cell r="P255" t="str">
            <v>2021-06-19, 09:51:09</v>
          </cell>
          <cell r="Q255" t="str">
            <v>2021-06-19, 15:26:05</v>
          </cell>
          <cell r="R255" t="str">
            <v>2021-06-20, 08:13:09</v>
          </cell>
          <cell r="S255" t="str">
            <v>2021-06-19, 16:00:00</v>
          </cell>
          <cell r="T255" t="str">
            <v>2021-06-20, 09:13:28</v>
          </cell>
          <cell r="U255" t="str">
            <v/>
          </cell>
          <cell r="V255" t="str">
            <v>2021-06-20, 10:00:00</v>
          </cell>
          <cell r="W255" t="str">
            <v>2021-06-20, 16:00:00</v>
          </cell>
          <cell r="X255" t="str">
            <v/>
          </cell>
          <cell r="Y255" t="str">
            <v/>
          </cell>
          <cell r="Z255" t="str">
            <v>0:46:32</v>
          </cell>
          <cell r="AA255" t="str">
            <v/>
          </cell>
          <cell r="AB255" t="str">
            <v>Ono</v>
          </cell>
          <cell r="AC255" t="str">
            <v>083872598582</v>
          </cell>
          <cell r="AD255" t="str">
            <v>B9027EXR</v>
          </cell>
          <cell r="AE255" t="str">
            <v>CD Engkel Box</v>
          </cell>
          <cell r="AF255" t="str">
            <v>Unilever West Mega DC</v>
          </cell>
          <cell r="AH255" t="str">
            <v>Jl. Irian X No.202, Cikedokan, Kec. Cikarang Bar., Bekasi, Jawa Barat 17530, Indonesia</v>
          </cell>
          <cell r="AI255" t="str">
            <v>Bekasi</v>
          </cell>
          <cell r="AK255" t="str">
            <v>INDOMARET DC SENTUL</v>
          </cell>
          <cell r="AM255" t="str">
            <v>JL.KP JEMBATAN HITAM RT.03/010</v>
          </cell>
          <cell r="AN255" t="str">
            <v>Bogor</v>
          </cell>
          <cell r="AP255">
            <v>32</v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Y255">
            <v>0</v>
          </cell>
          <cell r="AZ255" t="str">
            <v>0</v>
          </cell>
          <cell r="BA255">
            <v>1850</v>
          </cell>
          <cell r="BB255">
            <v>5</v>
          </cell>
          <cell r="BC255" t="str">
            <v/>
          </cell>
          <cell r="BD255" t="str">
            <v/>
          </cell>
        </row>
        <row r="256">
          <cell r="D256" t="str">
            <v>4002940870</v>
          </cell>
          <cell r="E256" t="str">
            <v/>
          </cell>
          <cell r="F256" t="str">
            <v>POD</v>
          </cell>
          <cell r="G256" t="str">
            <v>Unilever Mega DC</v>
          </cell>
          <cell r="H256" t="str">
            <v>PT Mega Antaran Prima</v>
          </cell>
          <cell r="I256" t="str">
            <v>true</v>
          </cell>
          <cell r="J256" t="str">
            <v>CDE</v>
          </cell>
          <cell r="K256" t="str">
            <v>CD Engkel Box</v>
          </cell>
          <cell r="L256">
            <v>511233</v>
          </cell>
          <cell r="M256">
            <v>341710</v>
          </cell>
          <cell r="N256" t="str">
            <v>TDS-TRI-20210618131554468645</v>
          </cell>
          <cell r="O256" t="str">
            <v>dedicated</v>
          </cell>
          <cell r="P256" t="str">
            <v>2021-06-18, 20:15:54</v>
          </cell>
          <cell r="Q256" t="str">
            <v>2021-06-18, 20:58:55</v>
          </cell>
          <cell r="R256" t="str">
            <v>2021-06-18, 21:00:17</v>
          </cell>
          <cell r="S256" t="str">
            <v>2021-06-18, 22:00:00</v>
          </cell>
          <cell r="T256" t="str">
            <v>2021-06-21, 06:00:00</v>
          </cell>
          <cell r="U256" t="str">
            <v/>
          </cell>
          <cell r="V256" t="str">
            <v>2021-06-21, 06:30:00</v>
          </cell>
          <cell r="W256" t="str">
            <v>2021-06-19, 22:00:00</v>
          </cell>
          <cell r="X256" t="str">
            <v>2021-06-21, 08:02:00</v>
          </cell>
          <cell r="Y256" t="str">
            <v>2021-06-21, 08:31:00</v>
          </cell>
          <cell r="Z256" t="str">
            <v>0:30:0</v>
          </cell>
          <cell r="AA256" t="str">
            <v>0:29:0</v>
          </cell>
          <cell r="AB256" t="str">
            <v>H DALLA SUPRIATNA</v>
          </cell>
          <cell r="AC256" t="str">
            <v>085817413022</v>
          </cell>
          <cell r="AD256" t="str">
            <v>B9148KXU</v>
          </cell>
          <cell r="AE256" t="str">
            <v>CD Engkel Box</v>
          </cell>
          <cell r="AF256" t="str">
            <v>Unilever West Mega DC</v>
          </cell>
          <cell r="AH256" t="str">
            <v>Jl. Irian X No.202, Cikedokan, Kec. Cikarang Bar., Bekasi, Jawa Barat 17530, Indonesia</v>
          </cell>
          <cell r="AI256" t="str">
            <v>Bekasi</v>
          </cell>
          <cell r="AK256" t="str">
            <v>RAMAYANA PULOGADUNG (R02)</v>
          </cell>
          <cell r="AM256" t="str">
            <v>JL.RAYA BEKASI KM.21 PULOGADUNG</v>
          </cell>
          <cell r="AN256" t="str">
            <v>Kota Jakarta Utara</v>
          </cell>
          <cell r="AP256">
            <v>35</v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Y256">
            <v>0</v>
          </cell>
          <cell r="AZ256" t="str">
            <v>0</v>
          </cell>
          <cell r="BA256">
            <v>110</v>
          </cell>
          <cell r="BB256">
            <v>1</v>
          </cell>
          <cell r="BC256" t="str">
            <v/>
          </cell>
          <cell r="BD256" t="str">
            <v/>
          </cell>
        </row>
        <row r="257">
          <cell r="D257" t="str">
            <v>4002940870</v>
          </cell>
          <cell r="E257" t="str">
            <v/>
          </cell>
          <cell r="F257" t="str">
            <v>POD</v>
          </cell>
          <cell r="G257" t="str">
            <v>Unilever Mega DC</v>
          </cell>
          <cell r="H257" t="str">
            <v>PT Mega Antaran Prima</v>
          </cell>
          <cell r="I257" t="str">
            <v>true</v>
          </cell>
          <cell r="J257" t="str">
            <v>CDE</v>
          </cell>
          <cell r="K257" t="str">
            <v>CD Engkel Box</v>
          </cell>
          <cell r="L257">
            <v>1</v>
          </cell>
          <cell r="M257">
            <v>1</v>
          </cell>
          <cell r="N257" t="str">
            <v>TDS-TRI-20210618131554468645</v>
          </cell>
          <cell r="O257" t="str">
            <v>dedicated</v>
          </cell>
          <cell r="P257" t="str">
            <v>2021-06-18, 20:15:54</v>
          </cell>
          <cell r="Q257" t="str">
            <v>2021-06-18, 20:58:55</v>
          </cell>
          <cell r="R257" t="str">
            <v>2021-06-18, 21:00:17</v>
          </cell>
          <cell r="S257" t="str">
            <v>2021-06-18, 22:00:00</v>
          </cell>
          <cell r="T257" t="str">
            <v>2021-06-21, 06:00:00</v>
          </cell>
          <cell r="U257" t="str">
            <v/>
          </cell>
          <cell r="V257" t="str">
            <v>2021-06-21, 06:30:00</v>
          </cell>
          <cell r="W257" t="str">
            <v>2021-06-19, 22:00:00</v>
          </cell>
          <cell r="X257" t="str">
            <v>2021-06-21, 11:00:00</v>
          </cell>
          <cell r="Y257" t="str">
            <v>2021-06-21, 11:40:00</v>
          </cell>
          <cell r="Z257" t="str">
            <v>0:30:0</v>
          </cell>
          <cell r="AA257" t="str">
            <v>0:40:0</v>
          </cell>
          <cell r="AB257" t="str">
            <v>H DALLA SUPRIATNA</v>
          </cell>
          <cell r="AC257" t="str">
            <v>085817413022</v>
          </cell>
          <cell r="AD257" t="str">
            <v>B9148KXU</v>
          </cell>
          <cell r="AE257" t="str">
            <v>CD Engkel Box</v>
          </cell>
          <cell r="AF257" t="str">
            <v>Unilever West Mega DC</v>
          </cell>
          <cell r="AH257" t="str">
            <v>Jl. Irian X No.202, Cikedokan, Kec. Cikarang Bar., Bekasi, Jawa Barat 17530, Indonesia</v>
          </cell>
          <cell r="AI257" t="str">
            <v>Bekasi</v>
          </cell>
          <cell r="AK257" t="str">
            <v>DIAMOND ARTHA GADING</v>
          </cell>
          <cell r="AM257" t="str">
            <v>MALL ARTHA GADING KELAPA GADING</v>
          </cell>
          <cell r="AN257" t="str">
            <v>Kota Jakarta Utara</v>
          </cell>
          <cell r="AP257">
            <v>44</v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Y257">
            <v>0</v>
          </cell>
          <cell r="AZ257" t="str">
            <v>0</v>
          </cell>
          <cell r="BA257">
            <v>1730</v>
          </cell>
          <cell r="BB257">
            <v>4</v>
          </cell>
          <cell r="BC257" t="str">
            <v/>
          </cell>
          <cell r="BD257" t="str">
            <v/>
          </cell>
        </row>
        <row r="258">
          <cell r="D258" t="str">
            <v>4002940767</v>
          </cell>
          <cell r="E258" t="str">
            <v/>
          </cell>
          <cell r="F258" t="str">
            <v>POD</v>
          </cell>
          <cell r="G258" t="str">
            <v>Unilever Mega DC</v>
          </cell>
          <cell r="H258" t="str">
            <v>PT Mega Bintang Logistik</v>
          </cell>
          <cell r="I258" t="str">
            <v>false</v>
          </cell>
          <cell r="J258" t="str">
            <v>TRO-J</v>
          </cell>
          <cell r="K258" t="str">
            <v>Tronton Jumbo</v>
          </cell>
          <cell r="L258">
            <v>12262300</v>
          </cell>
          <cell r="M258">
            <v>11500000</v>
          </cell>
          <cell r="N258" t="str">
            <v>TDS-TRI-20210618131553114626</v>
          </cell>
          <cell r="O258" t="str">
            <v>oncall</v>
          </cell>
          <cell r="P258" t="str">
            <v>2021-06-18, 20:15:53</v>
          </cell>
          <cell r="Q258" t="str">
            <v>2021-06-18, 21:05:33</v>
          </cell>
          <cell r="R258" t="str">
            <v>2021-06-19, 01:01:25</v>
          </cell>
          <cell r="S258" t="str">
            <v>2021-06-18, 22:00:00</v>
          </cell>
          <cell r="T258" t="str">
            <v>2021-06-19, 19:00:15</v>
          </cell>
          <cell r="U258" t="str">
            <v>2021-06-19, 19:00:25</v>
          </cell>
          <cell r="V258" t="str">
            <v>2021-06-19, 19:00:33</v>
          </cell>
          <cell r="W258" t="str">
            <v>2021-06-23, 22:00:00</v>
          </cell>
          <cell r="X258" t="str">
            <v>2021-06-23, 07:11:43</v>
          </cell>
          <cell r="Y258" t="str">
            <v>2021-06-23, 14:56:49</v>
          </cell>
          <cell r="Z258" t="str">
            <v>0:0:18</v>
          </cell>
          <cell r="AA258" t="str">
            <v>7:45:6</v>
          </cell>
          <cell r="AB258" t="str">
            <v>Nurwandi MBL</v>
          </cell>
          <cell r="AC258" t="str">
            <v>082175209689</v>
          </cell>
          <cell r="AD258" t="str">
            <v>BE8656AL</v>
          </cell>
          <cell r="AE258" t="str">
            <v>Tronton Jumbo</v>
          </cell>
          <cell r="AF258" t="str">
            <v>Unilever West Mega DC</v>
          </cell>
          <cell r="AH258" t="str">
            <v>Jl. Irian X No.202, Cikedokan, Kec. Cikarang Bar., Bekasi, Jawa Barat 17530, Indonesia</v>
          </cell>
          <cell r="AI258" t="str">
            <v>Bekasi</v>
          </cell>
          <cell r="AK258" t="str">
            <v>INDOGROSIR PALEMBANG</v>
          </cell>
          <cell r="AM258" t="str">
            <v>JL. PANGERAN AYIN - KENTEN LAUT</v>
          </cell>
          <cell r="AN258" t="str">
            <v>Palembang</v>
          </cell>
          <cell r="AP258">
            <v>581</v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Y258">
            <v>0</v>
          </cell>
          <cell r="AZ258" t="str">
            <v>0</v>
          </cell>
          <cell r="BA258">
            <v>13330</v>
          </cell>
          <cell r="BB258">
            <v>27.81</v>
          </cell>
          <cell r="BC258" t="str">
            <v/>
          </cell>
          <cell r="BD258" t="str">
            <v>2021-06-23, 17:25:09</v>
          </cell>
          <cell r="BE258" t="str">
            <v>POD 1 2021-06-23, 17:31:03</v>
          </cell>
        </row>
        <row r="259">
          <cell r="D259" t="str">
            <v>4002940767</v>
          </cell>
          <cell r="E259" t="str">
            <v/>
          </cell>
          <cell r="F259" t="str">
            <v>POD</v>
          </cell>
          <cell r="G259" t="str">
            <v>Unilever Mega DC</v>
          </cell>
          <cell r="H259" t="str">
            <v>PT Mega Bintang Logistik</v>
          </cell>
          <cell r="I259" t="str">
            <v>false</v>
          </cell>
          <cell r="J259" t="str">
            <v>TRO-J</v>
          </cell>
          <cell r="K259" t="str">
            <v>Tronton Jumbo</v>
          </cell>
          <cell r="L259">
            <v>500000</v>
          </cell>
          <cell r="M259">
            <v>500000</v>
          </cell>
          <cell r="N259" t="str">
            <v>TDS-TRI-20210618131553114626</v>
          </cell>
          <cell r="O259" t="str">
            <v>oncall</v>
          </cell>
          <cell r="P259" t="str">
            <v>2021-06-18, 20:15:53</v>
          </cell>
          <cell r="Q259" t="str">
            <v>2021-06-18, 21:05:33</v>
          </cell>
          <cell r="R259" t="str">
            <v>2021-06-19, 01:01:25</v>
          </cell>
          <cell r="S259" t="str">
            <v>2021-06-18, 22:00:00</v>
          </cell>
          <cell r="T259" t="str">
            <v>2021-06-19, 19:00:15</v>
          </cell>
          <cell r="U259" t="str">
            <v>2021-06-19, 19:00:25</v>
          </cell>
          <cell r="V259" t="str">
            <v>2021-06-19, 19:00:33</v>
          </cell>
          <cell r="W259" t="str">
            <v>2021-06-23, 22:00:00</v>
          </cell>
          <cell r="X259" t="str">
            <v>2021-06-23, 18:15:16</v>
          </cell>
          <cell r="Y259" t="str">
            <v>2021-06-24, 11:05:35</v>
          </cell>
          <cell r="Z259" t="str">
            <v>0:0:18</v>
          </cell>
          <cell r="AA259" t="str">
            <v>16:50:19</v>
          </cell>
          <cell r="AB259" t="str">
            <v>Nurwandi MBL</v>
          </cell>
          <cell r="AC259" t="str">
            <v>082175209689</v>
          </cell>
          <cell r="AD259" t="str">
            <v>BE8656AL</v>
          </cell>
          <cell r="AE259" t="str">
            <v>Tronton Jumbo</v>
          </cell>
          <cell r="AF259" t="str">
            <v>Unilever West Mega DC</v>
          </cell>
          <cell r="AH259" t="str">
            <v>Jl. Irian X No.202, Cikedokan, Kec. Cikarang Bar., Bekasi, Jawa Barat 17530, Indonesia</v>
          </cell>
          <cell r="AI259" t="str">
            <v>Bekasi</v>
          </cell>
          <cell r="AK259" t="str">
            <v>PT SUMBER ALFARIA TRIJAYA PALEMBAN</v>
          </cell>
          <cell r="AM259" t="str">
            <v>Jl. TEMBUS ALANG-ALANG LEBAR RT12 R</v>
          </cell>
          <cell r="AN259" t="str">
            <v>Kota Palembang</v>
          </cell>
          <cell r="AP259">
            <v>573</v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Y259">
            <v>0</v>
          </cell>
          <cell r="AZ259" t="str">
            <v>0</v>
          </cell>
          <cell r="BA259">
            <v>1470</v>
          </cell>
          <cell r="BB259">
            <v>4</v>
          </cell>
          <cell r="BC259" t="str">
            <v/>
          </cell>
          <cell r="BD259" t="str">
            <v>2021-06-24, 11:05:57</v>
          </cell>
          <cell r="BE259" t="str">
            <v>POD 1 2021-06-24, 11:07:07</v>
          </cell>
        </row>
        <row r="260">
          <cell r="D260" t="str">
            <v>4002940658</v>
          </cell>
          <cell r="E260" t="str">
            <v/>
          </cell>
          <cell r="F260" t="str">
            <v>BOOKED</v>
          </cell>
          <cell r="G260" t="str">
            <v>Unilever Mega DC</v>
          </cell>
          <cell r="H260" t="str">
            <v/>
          </cell>
          <cell r="I260" t="str">
            <v>false</v>
          </cell>
          <cell r="J260" t="str">
            <v>TRO-J</v>
          </cell>
          <cell r="K260" t="str">
            <v>Tronton Jumbo</v>
          </cell>
          <cell r="L260" t="str">
            <v/>
          </cell>
          <cell r="N260" t="str">
            <v>TDS-TRI-20210618131551768917</v>
          </cell>
          <cell r="O260" t="str">
            <v>oncall</v>
          </cell>
          <cell r="P260" t="str">
            <v>2021-06-18, 20:15:52</v>
          </cell>
          <cell r="Q260" t="str">
            <v/>
          </cell>
          <cell r="R260" t="str">
            <v/>
          </cell>
          <cell r="S260" t="str">
            <v>2021-06-18, 22:00:00</v>
          </cell>
          <cell r="T260" t="str">
            <v/>
          </cell>
          <cell r="U260" t="str">
            <v/>
          </cell>
          <cell r="V260" t="str">
            <v/>
          </cell>
          <cell r="W260" t="str">
            <v>2021-06-21, 22:00:00</v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>Unilever West Mega DC</v>
          </cell>
          <cell r="AH260" t="str">
            <v>Jl. Irian X No.202, Cikedokan, Kec. Cikarang Bar., Bekasi, Jawa Barat 17530, Indonesia</v>
          </cell>
          <cell r="AI260" t="str">
            <v>Bekasi</v>
          </cell>
          <cell r="AK260" t="str">
            <v>SAT BULKY SECANG MAGELANG</v>
          </cell>
          <cell r="AM260" t="str">
            <v>Jalan Raya Secang, Kec. Secang, Magelang, Jawa Tengah 56195, Indonesia</v>
          </cell>
          <cell r="AN260" t="str">
            <v>Magelang</v>
          </cell>
          <cell r="AP260">
            <v>469</v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Y260">
            <v>0</v>
          </cell>
          <cell r="AZ260" t="str">
            <v>0</v>
          </cell>
          <cell r="BA260">
            <v>6040</v>
          </cell>
          <cell r="BB260">
            <v>10.16</v>
          </cell>
          <cell r="BC260" t="str">
            <v/>
          </cell>
          <cell r="BD260" t="str">
            <v/>
          </cell>
        </row>
        <row r="261">
          <cell r="D261" t="str">
            <v>4002940658</v>
          </cell>
          <cell r="E261" t="str">
            <v/>
          </cell>
          <cell r="F261" t="str">
            <v>BOOKED</v>
          </cell>
          <cell r="G261" t="str">
            <v>Unilever Mega DC</v>
          </cell>
          <cell r="H261" t="str">
            <v/>
          </cell>
          <cell r="I261" t="str">
            <v>false</v>
          </cell>
          <cell r="J261" t="str">
            <v>TRO-J</v>
          </cell>
          <cell r="K261" t="str">
            <v>Tronton Jumbo</v>
          </cell>
          <cell r="L261" t="str">
            <v/>
          </cell>
          <cell r="N261" t="str">
            <v>TDS-TRI-20210618131551768917</v>
          </cell>
          <cell r="O261" t="str">
            <v>oncall</v>
          </cell>
          <cell r="P261" t="str">
            <v>2021-06-18, 20:15:51</v>
          </cell>
          <cell r="Q261" t="str">
            <v/>
          </cell>
          <cell r="R261" t="str">
            <v/>
          </cell>
          <cell r="S261" t="str">
            <v>2021-06-18, 22:00:00</v>
          </cell>
          <cell r="T261" t="str">
            <v/>
          </cell>
          <cell r="U261" t="str">
            <v/>
          </cell>
          <cell r="V261" t="str">
            <v/>
          </cell>
          <cell r="W261" t="str">
            <v>2021-06-21, 22:00:00</v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>Unilever West Mega DC</v>
          </cell>
          <cell r="AH261" t="str">
            <v>Jl. Irian X No.202, Cikedokan, Kec. Cikarang Bar., Bekasi, Jawa Barat 17530, Indonesia</v>
          </cell>
          <cell r="AI261" t="str">
            <v>Bekasi</v>
          </cell>
          <cell r="AK261" t="str">
            <v>CARREFOUR MAGELANG NEW ARMADA</v>
          </cell>
          <cell r="AM261" t="str">
            <v>JL. MAYJEN BAMBANG SOEGENG</v>
          </cell>
          <cell r="AN261" t="str">
            <v>Magelang</v>
          </cell>
          <cell r="AP261">
            <v>485</v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Y261">
            <v>0</v>
          </cell>
          <cell r="AZ261" t="str">
            <v>0</v>
          </cell>
          <cell r="BA261">
            <v>10050</v>
          </cell>
          <cell r="BB261">
            <v>29.89</v>
          </cell>
          <cell r="BC261" t="str">
            <v/>
          </cell>
          <cell r="BD261" t="str">
            <v/>
          </cell>
        </row>
        <row r="262">
          <cell r="D262" t="str">
            <v>4002940657</v>
          </cell>
          <cell r="E262" t="str">
            <v/>
          </cell>
          <cell r="F262" t="str">
            <v>POD</v>
          </cell>
          <cell r="G262" t="str">
            <v>Unilever Mega DC</v>
          </cell>
          <cell r="H262" t="str">
            <v>PT Darsindo Cipta Putra Mandiri</v>
          </cell>
          <cell r="I262" t="str">
            <v>true</v>
          </cell>
          <cell r="J262" t="str">
            <v>TRO-J</v>
          </cell>
          <cell r="K262" t="str">
            <v>Tronton Jumbo</v>
          </cell>
          <cell r="L262">
            <v>5230000</v>
          </cell>
          <cell r="M262">
            <v>4700000</v>
          </cell>
          <cell r="N262" t="str">
            <v>TDS-TRI-20210618131550527772</v>
          </cell>
          <cell r="O262" t="str">
            <v>oncall</v>
          </cell>
          <cell r="P262" t="str">
            <v>2021-06-18, 20:15:50</v>
          </cell>
          <cell r="Q262" t="str">
            <v>2021-06-19, 02:08:24</v>
          </cell>
          <cell r="R262" t="str">
            <v>2021-06-20, 10:19:20</v>
          </cell>
          <cell r="S262" t="str">
            <v>2021-06-18, 22:00:00</v>
          </cell>
          <cell r="T262" t="str">
            <v>2021-06-20, 10:21:42</v>
          </cell>
          <cell r="U262" t="str">
            <v>2021-06-20, 10:21:45</v>
          </cell>
          <cell r="V262" t="str">
            <v>2021-06-20, 10:21:58</v>
          </cell>
          <cell r="W262" t="str">
            <v>2021-06-21, 22:00:00</v>
          </cell>
          <cell r="X262" t="str">
            <v>2021-06-22, 12:46:22</v>
          </cell>
          <cell r="Y262" t="str">
            <v>2021-06-22, 12:46:30</v>
          </cell>
          <cell r="Z262" t="str">
            <v>0:0:16</v>
          </cell>
          <cell r="AA262" t="str">
            <v>0:0:8</v>
          </cell>
          <cell r="AB262" t="str">
            <v>Nurfebrian</v>
          </cell>
          <cell r="AC262" t="str">
            <v>082154760442</v>
          </cell>
          <cell r="AD262" t="str">
            <v>B9357KXT</v>
          </cell>
          <cell r="AE262" t="str">
            <v>Wingbox Engkel</v>
          </cell>
          <cell r="AF262" t="str">
            <v>Unilever West Mega DC</v>
          </cell>
          <cell r="AH262" t="str">
            <v>Jl. Irian X No.202, Cikedokan, Kec. Cikarang Bar., Bekasi, Jawa Barat 17530, Indonesia</v>
          </cell>
          <cell r="AI262" t="str">
            <v>Bekasi</v>
          </cell>
          <cell r="AK262" t="str">
            <v>ALFA MAGUWO</v>
          </cell>
          <cell r="AM262" t="str">
            <v>Jl. Raya Solo KM 8 No. 234, Maguwoharjo, Kecamatan Depok, Kalongan, Maguwoharjo, Kec. Depok, Kabupaten Sleman, Daerah Istimewa Yogyakarta 55282, Indonesia</v>
          </cell>
          <cell r="AN262" t="str">
            <v>Kabupaten Sleman</v>
          </cell>
          <cell r="AP262">
            <v>524</v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>manual confirm</v>
          </cell>
          <cell r="AY262">
            <v>0</v>
          </cell>
          <cell r="AZ262" t="str">
            <v>0</v>
          </cell>
          <cell r="BA262">
            <v>10050</v>
          </cell>
          <cell r="BB262">
            <v>29.89</v>
          </cell>
          <cell r="BC262" t="str">
            <v/>
          </cell>
          <cell r="BD262" t="str">
            <v>2021-06-22, 14:03:02</v>
          </cell>
          <cell r="BE262" t="str">
            <v>POD 1 2021-06-22, 14:03:02</v>
          </cell>
        </row>
        <row r="263">
          <cell r="D263" t="str">
            <v>4002940657</v>
          </cell>
          <cell r="E263" t="str">
            <v/>
          </cell>
          <cell r="F263" t="str">
            <v>POD</v>
          </cell>
          <cell r="G263" t="str">
            <v>Unilever Mega DC</v>
          </cell>
          <cell r="H263" t="str">
            <v>PT Darsindo Cipta Putra Mandiri</v>
          </cell>
          <cell r="I263" t="str">
            <v>true</v>
          </cell>
          <cell r="J263" t="str">
            <v>TRO-J</v>
          </cell>
          <cell r="K263" t="str">
            <v>Tronton Jumbo</v>
          </cell>
          <cell r="L263">
            <v>500000</v>
          </cell>
          <cell r="M263">
            <v>250000</v>
          </cell>
          <cell r="N263" t="str">
            <v>TDS-TRI-20210618131550527772</v>
          </cell>
          <cell r="O263" t="str">
            <v>oncall</v>
          </cell>
          <cell r="P263" t="str">
            <v>2021-06-18, 20:15:50</v>
          </cell>
          <cell r="Q263" t="str">
            <v>2021-06-19, 02:08:24</v>
          </cell>
          <cell r="R263" t="str">
            <v>2021-06-20, 10:19:20</v>
          </cell>
          <cell r="S263" t="str">
            <v>2021-06-18, 22:00:00</v>
          </cell>
          <cell r="T263" t="str">
            <v>2021-06-20, 10:21:42</v>
          </cell>
          <cell r="U263" t="str">
            <v>2021-06-20, 10:21:45</v>
          </cell>
          <cell r="V263" t="str">
            <v>2021-06-20, 10:21:58</v>
          </cell>
          <cell r="W263" t="str">
            <v>2021-06-21, 22:00:00</v>
          </cell>
          <cell r="X263" t="str">
            <v>2021-06-22, 07:49:28</v>
          </cell>
          <cell r="Y263" t="str">
            <v>2021-06-22, 09:50:47</v>
          </cell>
          <cell r="Z263" t="str">
            <v>0:0:16</v>
          </cell>
          <cell r="AA263" t="str">
            <v>2:1:19</v>
          </cell>
          <cell r="AB263" t="str">
            <v>Nurfebrian</v>
          </cell>
          <cell r="AC263" t="str">
            <v>082154760442</v>
          </cell>
          <cell r="AD263" t="str">
            <v>B9357KXT</v>
          </cell>
          <cell r="AE263" t="str">
            <v>Wingbox Engkel</v>
          </cell>
          <cell r="AF263" t="str">
            <v>Unilever West Mega DC</v>
          </cell>
          <cell r="AH263" t="str">
            <v>Jl. Irian X No.202, Cikedokan, Kec. Cikarang Bar., Bekasi, Jawa Barat 17530, Indonesia</v>
          </cell>
          <cell r="AI263" t="str">
            <v>Bekasi</v>
          </cell>
          <cell r="AK263" t="str">
            <v>PT INDOMARCO PRISMATAMA DC YOG</v>
          </cell>
          <cell r="AM263" t="str">
            <v>JL.RING ROAD BARAT NO.99 PADUKUHAN</v>
          </cell>
          <cell r="AN263" t="str">
            <v>Kota Yogyakarta</v>
          </cell>
          <cell r="AP263">
            <v>535</v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>manual confirm</v>
          </cell>
          <cell r="AY263">
            <v>0</v>
          </cell>
          <cell r="AZ263" t="str">
            <v>0</v>
          </cell>
          <cell r="BA263">
            <v>4240</v>
          </cell>
          <cell r="BB263">
            <v>7</v>
          </cell>
          <cell r="BC263" t="str">
            <v/>
          </cell>
          <cell r="BD263" t="str">
            <v>2021-06-22, 11:09:58</v>
          </cell>
          <cell r="BE263" t="str">
            <v>POD 1 2021-06-22, 11:09:57</v>
          </cell>
        </row>
        <row r="264">
          <cell r="D264" t="str">
            <v>4002940656</v>
          </cell>
          <cell r="E264" t="str">
            <v/>
          </cell>
          <cell r="F264" t="str">
            <v>POD</v>
          </cell>
          <cell r="G264" t="str">
            <v>Unilever Mega DC</v>
          </cell>
          <cell r="H264" t="str">
            <v>PT Sekar Arum Jaya Bersaudara</v>
          </cell>
          <cell r="I264" t="str">
            <v>true</v>
          </cell>
          <cell r="J264" t="str">
            <v>TRO-J</v>
          </cell>
          <cell r="K264" t="str">
            <v>Tronton Jumbo</v>
          </cell>
          <cell r="L264">
            <v>5230000</v>
          </cell>
          <cell r="M264">
            <v>4800000</v>
          </cell>
          <cell r="N264" t="str">
            <v>TDS-TRI-20210618131549338085</v>
          </cell>
          <cell r="O264" t="str">
            <v>oncall</v>
          </cell>
          <cell r="P264" t="str">
            <v>2021-06-18, 20:15:49</v>
          </cell>
          <cell r="Q264" t="str">
            <v>2021-06-19, 09:50:28</v>
          </cell>
          <cell r="R264" t="str">
            <v>2021-06-19, 17:48:24</v>
          </cell>
          <cell r="S264" t="str">
            <v>2021-06-18, 22:00:00</v>
          </cell>
          <cell r="T264" t="str">
            <v>2021-06-19, 17:48:31</v>
          </cell>
          <cell r="U264" t="str">
            <v>2021-06-19, 17:48:43</v>
          </cell>
          <cell r="V264" t="str">
            <v>2021-06-19, 17:49:07</v>
          </cell>
          <cell r="W264" t="str">
            <v>2021-06-21, 22:00:00</v>
          </cell>
          <cell r="X264" t="str">
            <v>2021-06-23, 12:25:02</v>
          </cell>
          <cell r="Y264" t="str">
            <v>2021-06-23, 12:25:08</v>
          </cell>
          <cell r="Z264" t="str">
            <v>0:0:36</v>
          </cell>
          <cell r="AA264" t="str">
            <v>0:0:6</v>
          </cell>
          <cell r="AB264" t="str">
            <v>Samiun</v>
          </cell>
          <cell r="AC264" t="str">
            <v>0812177079055</v>
          </cell>
          <cell r="AD264" t="str">
            <v>B 9926 TS</v>
          </cell>
          <cell r="AE264" t="str">
            <v>Wingbox Tronton</v>
          </cell>
          <cell r="AF264" t="str">
            <v>Unilever West Mega DC</v>
          </cell>
          <cell r="AH264" t="str">
            <v>Jl. Irian X No.202, Cikedokan, Kec. Cikarang Bar., Bekasi, Jawa Barat 17530, Indonesia</v>
          </cell>
          <cell r="AI264" t="str">
            <v>Bekasi</v>
          </cell>
          <cell r="AK264" t="str">
            <v>INDOGROSIR YOGYA</v>
          </cell>
          <cell r="AM264" t="str">
            <v>Jl. Magelang No.KM.6 No.18, Kutu Patran, Sinduadi, Kec. Mlati, Kabupaten Sleman, Daerah Istimewa Yogyakarta 55284, Indonesia</v>
          </cell>
          <cell r="AN264" t="str">
            <v>Kabupaten Sleman</v>
          </cell>
          <cell r="AP264">
            <v>532</v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>tidak ada penawaran</v>
          </cell>
          <cell r="AY264">
            <v>0</v>
          </cell>
          <cell r="AZ264" t="str">
            <v>0</v>
          </cell>
          <cell r="BA264">
            <v>4620</v>
          </cell>
          <cell r="BB264">
            <v>13.93</v>
          </cell>
          <cell r="BC264" t="str">
            <v/>
          </cell>
          <cell r="BD264" t="str">
            <v>2021-06-23, 12:26:32</v>
          </cell>
          <cell r="BE264" t="str">
            <v>POD 1 2021-06-23, 12:26:32</v>
          </cell>
        </row>
        <row r="265">
          <cell r="D265" t="str">
            <v>4002940656</v>
          </cell>
          <cell r="E265" t="str">
            <v/>
          </cell>
          <cell r="F265" t="str">
            <v>POD</v>
          </cell>
          <cell r="G265" t="str">
            <v>Unilever Mega DC</v>
          </cell>
          <cell r="H265" t="str">
            <v>PT Sekar Arum Jaya Bersaudara</v>
          </cell>
          <cell r="I265" t="str">
            <v>true</v>
          </cell>
          <cell r="J265" t="str">
            <v>TRO-J</v>
          </cell>
          <cell r="K265" t="str">
            <v>Tronton Jumbo</v>
          </cell>
          <cell r="L265">
            <v>500000</v>
          </cell>
          <cell r="M265">
            <v>500000</v>
          </cell>
          <cell r="N265" t="str">
            <v>TDS-TRI-20210618131549338085</v>
          </cell>
          <cell r="O265" t="str">
            <v>oncall</v>
          </cell>
          <cell r="P265" t="str">
            <v>2021-06-18, 20:15:49</v>
          </cell>
          <cell r="Q265" t="str">
            <v>2021-06-19, 09:50:28</v>
          </cell>
          <cell r="R265" t="str">
            <v>2021-06-19, 17:48:24</v>
          </cell>
          <cell r="S265" t="str">
            <v>2021-06-18, 22:00:00</v>
          </cell>
          <cell r="T265" t="str">
            <v>2021-06-19, 17:48:31</v>
          </cell>
          <cell r="U265" t="str">
            <v>2021-06-19, 17:48:43</v>
          </cell>
          <cell r="V265" t="str">
            <v>2021-06-19, 17:49:07</v>
          </cell>
          <cell r="W265" t="str">
            <v>2021-06-21, 22:00:00</v>
          </cell>
          <cell r="X265" t="str">
            <v>2021-06-22, 07:53:17</v>
          </cell>
          <cell r="Y265" t="str">
            <v>2021-06-22, 15:08:17</v>
          </cell>
          <cell r="Z265" t="str">
            <v>0:0:36</v>
          </cell>
          <cell r="AA265" t="str">
            <v>7:15:0</v>
          </cell>
          <cell r="AB265" t="str">
            <v>Samiun</v>
          </cell>
          <cell r="AC265" t="str">
            <v>0812177079055</v>
          </cell>
          <cell r="AD265" t="str">
            <v>B 9926 TS</v>
          </cell>
          <cell r="AE265" t="str">
            <v>Wingbox Tronton</v>
          </cell>
          <cell r="AF265" t="str">
            <v>Unilever West Mega DC</v>
          </cell>
          <cell r="AH265" t="str">
            <v>Jl. Irian X No.202, Cikedokan, Kec. Cikarang Bar., Bekasi, Jawa Barat 17530, Indonesia</v>
          </cell>
          <cell r="AI265" t="str">
            <v>Bekasi</v>
          </cell>
          <cell r="AK265" t="str">
            <v>PT INDOMARCO PRISMATAMA DC YOG</v>
          </cell>
          <cell r="AM265" t="str">
            <v>JL.RING ROAD BARAT NO.99 PADUKUHAN</v>
          </cell>
          <cell r="AN265" t="str">
            <v>Kota Yogyakarta</v>
          </cell>
          <cell r="AP265">
            <v>535</v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>tidak ada penawaran</v>
          </cell>
          <cell r="AY265">
            <v>0</v>
          </cell>
          <cell r="AZ265" t="str">
            <v>0</v>
          </cell>
          <cell r="BA265">
            <v>12290</v>
          </cell>
          <cell r="BB265">
            <v>26</v>
          </cell>
          <cell r="BC265" t="str">
            <v/>
          </cell>
          <cell r="BD265" t="str">
            <v>2021-06-22, 15:08:42</v>
          </cell>
          <cell r="BE265" t="str">
            <v>POD 1 2021-06-22, 15:08:42</v>
          </cell>
        </row>
        <row r="266">
          <cell r="D266" t="str">
            <v>4002940653</v>
          </cell>
          <cell r="E266" t="str">
            <v/>
          </cell>
          <cell r="F266" t="str">
            <v>POD</v>
          </cell>
          <cell r="G266" t="str">
            <v>Unilever Mega DC</v>
          </cell>
          <cell r="H266" t="str">
            <v>PT PRIMA SARANA EKSPRES</v>
          </cell>
          <cell r="I266" t="str">
            <v>true</v>
          </cell>
          <cell r="J266" t="str">
            <v>TRO-J</v>
          </cell>
          <cell r="K266" t="str">
            <v>Tronton Jumbo</v>
          </cell>
          <cell r="L266">
            <v>500000</v>
          </cell>
          <cell r="M266">
            <v>500000</v>
          </cell>
          <cell r="N266" t="str">
            <v>TDS-TRI-20210618131547784869</v>
          </cell>
          <cell r="O266" t="str">
            <v>oncall</v>
          </cell>
          <cell r="P266" t="str">
            <v>2021-06-18, 20:15:48</v>
          </cell>
          <cell r="Q266" t="str">
            <v>2021-06-19, 02:05:35</v>
          </cell>
          <cell r="R266" t="str">
            <v>2021-06-19, 06:33:43</v>
          </cell>
          <cell r="S266" t="str">
            <v>2021-06-18, 22:00:00</v>
          </cell>
          <cell r="T266" t="str">
            <v>2021-06-19, 06:33:54</v>
          </cell>
          <cell r="U266" t="str">
            <v>2021-06-19, 06:33:57</v>
          </cell>
          <cell r="V266" t="str">
            <v>2021-06-19, 06:34:04</v>
          </cell>
          <cell r="W266" t="str">
            <v>2021-06-21, 22:00:00</v>
          </cell>
          <cell r="X266" t="str">
            <v>2021-06-21, 19:23:51</v>
          </cell>
          <cell r="Y266" t="str">
            <v>2021-06-21, 19:23:57</v>
          </cell>
          <cell r="Z266" t="str">
            <v>0:0:10</v>
          </cell>
          <cell r="AA266" t="str">
            <v>0:0:6</v>
          </cell>
          <cell r="AB266" t="str">
            <v>Dede</v>
          </cell>
          <cell r="AC266" t="str">
            <v>081218602204</v>
          </cell>
          <cell r="AD266" t="str">
            <v>B9972GU</v>
          </cell>
          <cell r="AE266" t="str">
            <v>Wingbox Tronton</v>
          </cell>
          <cell r="AF266" t="str">
            <v>Unilever West Mega DC</v>
          </cell>
          <cell r="AH266" t="str">
            <v>Jl. Irian X No.202, Cikedokan, Kec. Cikarang Bar., Bekasi, Jawa Barat 17530, Indonesia</v>
          </cell>
          <cell r="AI266" t="str">
            <v>Bekasi</v>
          </cell>
          <cell r="AK266" t="str">
            <v>TRANSMART MAJAPAHIT SEMARANG</v>
          </cell>
          <cell r="AM266" t="str">
            <v>Jl. Brigjen Sudiarto No.761, Plamongan Sari, Kec. Pedurungan, Kota Semarang, Jawa Tengah 50194, Indonesia</v>
          </cell>
          <cell r="AN266" t="str">
            <v>Kota Semarang</v>
          </cell>
          <cell r="AP266">
            <v>417</v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>confirm manual</v>
          </cell>
          <cell r="AY266">
            <v>0</v>
          </cell>
          <cell r="AZ266" t="str">
            <v>0</v>
          </cell>
          <cell r="BA266">
            <v>4890</v>
          </cell>
          <cell r="BB266">
            <v>6.67</v>
          </cell>
          <cell r="BC266" t="str">
            <v/>
          </cell>
          <cell r="BD266" t="str">
            <v>2021-06-21, 19:24:37</v>
          </cell>
          <cell r="BE266" t="str">
            <v>POD 1 2021-06-21, 19:24:37</v>
          </cell>
        </row>
        <row r="267">
          <cell r="D267" t="str">
            <v>4002940653</v>
          </cell>
          <cell r="E267" t="str">
            <v/>
          </cell>
          <cell r="F267" t="str">
            <v>POD</v>
          </cell>
          <cell r="G267" t="str">
            <v>Unilever Mega DC</v>
          </cell>
          <cell r="H267" t="str">
            <v>PT PRIMA SARANA EKSPRES</v>
          </cell>
          <cell r="I267" t="str">
            <v>true</v>
          </cell>
          <cell r="J267" t="str">
            <v>TRO-J</v>
          </cell>
          <cell r="K267" t="str">
            <v>Tronton Jumbo</v>
          </cell>
          <cell r="L267">
            <v>5156000</v>
          </cell>
          <cell r="M267">
            <v>5025000</v>
          </cell>
          <cell r="N267" t="str">
            <v>TDS-TRI-20210618131547784869</v>
          </cell>
          <cell r="O267" t="str">
            <v>oncall</v>
          </cell>
          <cell r="P267" t="str">
            <v>2021-06-18, 20:15:47</v>
          </cell>
          <cell r="Q267" t="str">
            <v>2021-06-19, 02:05:35</v>
          </cell>
          <cell r="R267" t="str">
            <v>2021-06-19, 06:33:43</v>
          </cell>
          <cell r="S267" t="str">
            <v>2021-06-18, 22:00:00</v>
          </cell>
          <cell r="T267" t="str">
            <v>2021-06-19, 06:33:54</v>
          </cell>
          <cell r="U267" t="str">
            <v>2021-06-19, 06:33:57</v>
          </cell>
          <cell r="V267" t="str">
            <v>2021-06-19, 06:34:04</v>
          </cell>
          <cell r="W267" t="str">
            <v>2021-06-21, 22:00:00</v>
          </cell>
          <cell r="X267" t="str">
            <v>2021-06-21, 11:52:04</v>
          </cell>
          <cell r="Y267" t="str">
            <v>2021-06-21, 14:40:57</v>
          </cell>
          <cell r="Z267" t="str">
            <v>0:0:10</v>
          </cell>
          <cell r="AA267" t="str">
            <v>2:48:53</v>
          </cell>
          <cell r="AB267" t="str">
            <v>Dede</v>
          </cell>
          <cell r="AC267" t="str">
            <v>081218602204</v>
          </cell>
          <cell r="AD267" t="str">
            <v>B9972GU</v>
          </cell>
          <cell r="AE267" t="str">
            <v>Wingbox Tronton</v>
          </cell>
          <cell r="AF267" t="str">
            <v>Unilever West Mega DC</v>
          </cell>
          <cell r="AH267" t="str">
            <v>Jl. Irian X No.202, Cikedokan, Kec. Cikarang Bar., Bekasi, Jawa Barat 17530, Indonesia</v>
          </cell>
          <cell r="AI267" t="str">
            <v>Bekasi</v>
          </cell>
          <cell r="AK267" t="str">
            <v>CARREFOUR SEMARANG SRONDOL</v>
          </cell>
          <cell r="AM267" t="str">
            <v>KOMPLEK PABRIK RAJA BESI JL.SETIABU</v>
          </cell>
          <cell r="AN267" t="str">
            <v>Kota Semarang</v>
          </cell>
          <cell r="AP267">
            <v>414</v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>confirm manual</v>
          </cell>
          <cell r="AY267">
            <v>0</v>
          </cell>
          <cell r="AZ267" t="str">
            <v>0</v>
          </cell>
          <cell r="BA267">
            <v>10050</v>
          </cell>
          <cell r="BB267">
            <v>29.89</v>
          </cell>
          <cell r="BC267" t="str">
            <v/>
          </cell>
          <cell r="BD267" t="str">
            <v>2021-06-21, 19:23:46</v>
          </cell>
          <cell r="BE267" t="str">
            <v>POD 1 2021-06-21, 19:23:46</v>
          </cell>
        </row>
        <row r="268">
          <cell r="D268" t="str">
            <v>4002940871</v>
          </cell>
          <cell r="E268" t="str">
            <v/>
          </cell>
          <cell r="F268" t="str">
            <v>POD</v>
          </cell>
          <cell r="G268" t="str">
            <v>Unilever Mega DC</v>
          </cell>
          <cell r="H268" t="str">
            <v>PT Mega Antaran Prima</v>
          </cell>
          <cell r="I268" t="str">
            <v>true</v>
          </cell>
          <cell r="J268" t="str">
            <v>CDE</v>
          </cell>
          <cell r="K268" t="str">
            <v>CD Engkel Box</v>
          </cell>
          <cell r="L268">
            <v>511233</v>
          </cell>
          <cell r="M268">
            <v>341710</v>
          </cell>
          <cell r="N268" t="str">
            <v>TDS-TRI-20210618131545732110</v>
          </cell>
          <cell r="O268" t="str">
            <v>dedicated</v>
          </cell>
          <cell r="P268" t="str">
            <v>2021-06-18, 20:15:46</v>
          </cell>
          <cell r="Q268" t="str">
            <v>2021-06-18, 20:59:38</v>
          </cell>
          <cell r="R268" t="str">
            <v>2021-06-19, 01:01:48</v>
          </cell>
          <cell r="S268" t="str">
            <v>2021-06-18, 22:00:00</v>
          </cell>
          <cell r="T268" t="str">
            <v>2021-06-19, 06:18:43</v>
          </cell>
          <cell r="U268" t="str">
            <v>2021-06-19, 06:18:52</v>
          </cell>
          <cell r="V268" t="str">
            <v>2021-06-19, 06:18:58</v>
          </cell>
          <cell r="W268" t="str">
            <v>2021-06-19, 22:00:00</v>
          </cell>
          <cell r="X268" t="str">
            <v>2021-06-19, 08:19:20</v>
          </cell>
          <cell r="Y268" t="str">
            <v>2021-06-19, 08:19:25</v>
          </cell>
          <cell r="Z268" t="str">
            <v>0:0:15</v>
          </cell>
          <cell r="AA268" t="str">
            <v>0:0:5</v>
          </cell>
          <cell r="AB268" t="str">
            <v>TARSANA</v>
          </cell>
          <cell r="AC268" t="str">
            <v>087775239722</v>
          </cell>
          <cell r="AD268" t="str">
            <v>B9143KXU</v>
          </cell>
          <cell r="AE268" t="str">
            <v>CD Engkel Box</v>
          </cell>
          <cell r="AF268" t="str">
            <v>Unilever West Mega DC</v>
          </cell>
          <cell r="AH268" t="str">
            <v>Jl. Irian X No.202, Cikedokan, Kec. Cikarang Bar., Bekasi, Jawa Barat 17530, Indonesia</v>
          </cell>
          <cell r="AI268" t="str">
            <v>Bekasi</v>
          </cell>
          <cell r="AK268" t="str">
            <v>DIAMOND ARTHA GADING</v>
          </cell>
          <cell r="AM268" t="str">
            <v>MALL ARTHA GADING KELAPA GADING</v>
          </cell>
          <cell r="AN268" t="str">
            <v>Kota Jakarta Utara</v>
          </cell>
          <cell r="AP268">
            <v>44</v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Y268">
            <v>0</v>
          </cell>
          <cell r="AZ268" t="str">
            <v>0</v>
          </cell>
          <cell r="BA268">
            <v>2590</v>
          </cell>
          <cell r="BB268">
            <v>4.57</v>
          </cell>
          <cell r="BC268" t="str">
            <v/>
          </cell>
          <cell r="BD268" t="str">
            <v>2021-06-19, 15:34:55</v>
          </cell>
          <cell r="BE268" t="str">
            <v>POD 1 2021-06-19, 15:34:55</v>
          </cell>
        </row>
        <row r="269">
          <cell r="D269" t="str">
            <v>4002940872</v>
          </cell>
          <cell r="E269" t="str">
            <v/>
          </cell>
          <cell r="F269" t="str">
            <v>POD</v>
          </cell>
          <cell r="G269" t="str">
            <v>Unilever Mega DC</v>
          </cell>
          <cell r="H269" t="str">
            <v>PT Darsindo Cipta Putra Mandiri</v>
          </cell>
          <cell r="I269" t="str">
            <v>true</v>
          </cell>
          <cell r="J269" t="str">
            <v>CDE</v>
          </cell>
          <cell r="K269" t="str">
            <v>CD Engkel Box</v>
          </cell>
          <cell r="L269">
            <v>511233</v>
          </cell>
          <cell r="M269">
            <v>341710</v>
          </cell>
          <cell r="N269" t="str">
            <v>TDS-TRI-20210618131546601799</v>
          </cell>
          <cell r="O269" t="str">
            <v>dedicated</v>
          </cell>
          <cell r="P269" t="str">
            <v>2021-06-18, 20:15:46</v>
          </cell>
          <cell r="Q269" t="str">
            <v>2021-06-18, 21:01:20</v>
          </cell>
          <cell r="R269" t="str">
            <v>2021-06-19, 01:01:38</v>
          </cell>
          <cell r="S269" t="str">
            <v>2021-06-18, 22:00:00</v>
          </cell>
          <cell r="T269" t="str">
            <v>2021-06-19, 05:53:57</v>
          </cell>
          <cell r="U269" t="str">
            <v>2021-06-19, 05:54:02</v>
          </cell>
          <cell r="V269" t="str">
            <v>2021-06-19, 05:54:08</v>
          </cell>
          <cell r="W269" t="str">
            <v>2021-06-19, 22:00:00</v>
          </cell>
          <cell r="X269" t="str">
            <v>2021-06-19, 12:15:26</v>
          </cell>
          <cell r="Y269" t="str">
            <v>2021-06-19, 12:15:31</v>
          </cell>
          <cell r="Z269" t="str">
            <v>0:0:11</v>
          </cell>
          <cell r="AA269" t="str">
            <v>0:0:5</v>
          </cell>
          <cell r="AB269" t="str">
            <v>Dasan Budiyansah</v>
          </cell>
          <cell r="AC269" t="str">
            <v>085716761692</v>
          </cell>
          <cell r="AD269" t="str">
            <v>B9035FXU</v>
          </cell>
          <cell r="AE269" t="str">
            <v>CD Engkel Box</v>
          </cell>
          <cell r="AF269" t="str">
            <v>Unilever West Mega DC</v>
          </cell>
          <cell r="AH269" t="str">
            <v>Jl. Irian X No.202, Cikedokan, Kec. Cikarang Bar., Bekasi, Jawa Barat 17530, Indonesia</v>
          </cell>
          <cell r="AI269" t="str">
            <v>Bekasi</v>
          </cell>
          <cell r="AK269" t="str">
            <v>DIAMOND ARTHA GADING</v>
          </cell>
          <cell r="AM269" t="str">
            <v>MALL ARTHA GADING KELAPA GADING</v>
          </cell>
          <cell r="AN269" t="str">
            <v>Kota Jakarta Utara</v>
          </cell>
          <cell r="AP269">
            <v>44</v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Y269">
            <v>0</v>
          </cell>
          <cell r="AZ269" t="str">
            <v>0</v>
          </cell>
          <cell r="BA269">
            <v>2060</v>
          </cell>
          <cell r="BB269">
            <v>4.2699999999999996</v>
          </cell>
          <cell r="BC269" t="str">
            <v/>
          </cell>
          <cell r="BD269" t="str">
            <v>2021-06-19, 15:01:12</v>
          </cell>
          <cell r="BE269" t="str">
            <v>POD 1 2021-06-19, 15:01:12</v>
          </cell>
        </row>
        <row r="270">
          <cell r="D270" t="str">
            <v>4002940864</v>
          </cell>
          <cell r="E270" t="str">
            <v/>
          </cell>
          <cell r="F270" t="str">
            <v>POD</v>
          </cell>
          <cell r="G270" t="str">
            <v>Unilever Mega DC</v>
          </cell>
          <cell r="H270" t="str">
            <v>PT Kabut Halim Mandiri</v>
          </cell>
          <cell r="I270" t="str">
            <v>true</v>
          </cell>
          <cell r="J270" t="str">
            <v>CDE</v>
          </cell>
          <cell r="K270" t="str">
            <v>CD Engkel Box</v>
          </cell>
          <cell r="L270">
            <v>898395</v>
          </cell>
          <cell r="M270">
            <v>608375</v>
          </cell>
          <cell r="N270" t="str">
            <v>TDS-TRI-20210618131544972234</v>
          </cell>
          <cell r="O270" t="str">
            <v>dedicated</v>
          </cell>
          <cell r="P270" t="str">
            <v>2021-06-18, 20:15:45</v>
          </cell>
          <cell r="Q270" t="str">
            <v>2021-06-18, 20:58:06</v>
          </cell>
          <cell r="R270" t="str">
            <v>2021-06-18, 21:43:48</v>
          </cell>
          <cell r="S270" t="str">
            <v>2021-06-18, 22:00:00</v>
          </cell>
          <cell r="T270" t="str">
            <v>2021-06-18, 21:43:55</v>
          </cell>
          <cell r="U270" t="str">
            <v>2021-06-18, 21:43:57</v>
          </cell>
          <cell r="V270" t="str">
            <v>2021-06-18, 21:44:06</v>
          </cell>
          <cell r="W270" t="str">
            <v>2021-06-19, 22:00:00</v>
          </cell>
          <cell r="X270" t="str">
            <v>2021-06-19, 12:36:40</v>
          </cell>
          <cell r="Y270" t="str">
            <v>2021-06-22, 08:28:51</v>
          </cell>
          <cell r="Z270" t="str">
            <v>0:0:11</v>
          </cell>
          <cell r="AA270" t="str">
            <v>67:52:11</v>
          </cell>
          <cell r="AB270" t="str">
            <v>M Rizky</v>
          </cell>
          <cell r="AC270" t="str">
            <v>082114719606</v>
          </cell>
          <cell r="AD270" t="str">
            <v>F9283FG</v>
          </cell>
          <cell r="AE270" t="str">
            <v>CD Engkel Box</v>
          </cell>
          <cell r="AF270" t="str">
            <v>Unilever West Mega DC</v>
          </cell>
          <cell r="AH270" t="str">
            <v>Jl. Irian X No.202, Cikedokan, Kec. Cikarang Bar., Bekasi, Jawa Barat 17530, Indonesia</v>
          </cell>
          <cell r="AI270" t="str">
            <v>Bekasi</v>
          </cell>
          <cell r="AK270" t="str">
            <v>YOGYA DC CIKONENG</v>
          </cell>
          <cell r="AM270" t="str">
            <v>JL. RAYA CIKONENG NO.354</v>
          </cell>
          <cell r="AN270" t="str">
            <v>Kabupaten Ciamis</v>
          </cell>
          <cell r="AP270">
            <v>224</v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Y270">
            <v>0</v>
          </cell>
          <cell r="AZ270" t="str">
            <v>0</v>
          </cell>
          <cell r="BA270">
            <v>1440</v>
          </cell>
          <cell r="BB270">
            <v>3</v>
          </cell>
          <cell r="BC270" t="str">
            <v/>
          </cell>
          <cell r="BD270" t="str">
            <v>2021-06-22, 11:24:13</v>
          </cell>
          <cell r="BE270" t="str">
            <v>POD 1 2021-06-22, 11:24:13</v>
          </cell>
        </row>
        <row r="271">
          <cell r="D271" t="str">
            <v>4002940751</v>
          </cell>
          <cell r="E271" t="str">
            <v/>
          </cell>
          <cell r="F271" t="str">
            <v>POD</v>
          </cell>
          <cell r="G271" t="str">
            <v>Unilever Mega DC</v>
          </cell>
          <cell r="H271" t="str">
            <v>PT Mega Bintang Logistik</v>
          </cell>
          <cell r="I271" t="str">
            <v>false</v>
          </cell>
          <cell r="J271" t="str">
            <v>TRO-J</v>
          </cell>
          <cell r="K271" t="str">
            <v>Tronton Jumbo</v>
          </cell>
          <cell r="L271">
            <v>12262300</v>
          </cell>
          <cell r="M271">
            <v>11500000</v>
          </cell>
          <cell r="N271" t="str">
            <v>TDS-TRI-20210618131543588112</v>
          </cell>
          <cell r="O271" t="str">
            <v>oncall</v>
          </cell>
          <cell r="P271" t="str">
            <v>2021-06-18, 20:15:43</v>
          </cell>
          <cell r="Q271" t="str">
            <v>2021-06-18, 21:05:32</v>
          </cell>
          <cell r="R271" t="str">
            <v>2021-06-19, 01:01:59</v>
          </cell>
          <cell r="S271" t="str">
            <v>2021-06-18, 22:00:00</v>
          </cell>
          <cell r="T271" t="str">
            <v>2021-06-19, 18:54:43</v>
          </cell>
          <cell r="U271" t="str">
            <v>2021-06-19, 18:54:56</v>
          </cell>
          <cell r="V271" t="str">
            <v>2021-06-19, 18:55:00</v>
          </cell>
          <cell r="W271" t="str">
            <v>2021-06-24, 22:00:00</v>
          </cell>
          <cell r="X271" t="str">
            <v>2021-06-23, 06:44:25</v>
          </cell>
          <cell r="Y271" t="str">
            <v>2021-06-23, 12:06:20</v>
          </cell>
          <cell r="Z271" t="str">
            <v>0:0:17</v>
          </cell>
          <cell r="AA271" t="str">
            <v>5:21:55</v>
          </cell>
          <cell r="AB271" t="str">
            <v>andri</v>
          </cell>
          <cell r="AC271" t="str">
            <v>082368982862</v>
          </cell>
          <cell r="AD271" t="str">
            <v>BE9124CA</v>
          </cell>
          <cell r="AE271" t="str">
            <v>Wingbox Tronton</v>
          </cell>
          <cell r="AF271" t="str">
            <v>Unilever West Mega DC</v>
          </cell>
          <cell r="AH271" t="str">
            <v>Jl. Irian X No.202, Cikedokan, Kec. Cikarang Bar., Bekasi, Jawa Barat 17530, Indonesia</v>
          </cell>
          <cell r="AI271" t="str">
            <v>Bekasi</v>
          </cell>
          <cell r="AK271" t="str">
            <v>INDOGROSIR PALEMBANG</v>
          </cell>
          <cell r="AM271" t="str">
            <v>JL. PANGERAN AYIN - KENTEN LAUT</v>
          </cell>
          <cell r="AN271" t="str">
            <v>Palembang</v>
          </cell>
          <cell r="AP271">
            <v>581</v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Y271">
            <v>0</v>
          </cell>
          <cell r="AZ271" t="str">
            <v>0</v>
          </cell>
          <cell r="BA271">
            <v>6910</v>
          </cell>
          <cell r="BB271">
            <v>22</v>
          </cell>
          <cell r="BC271" t="str">
            <v/>
          </cell>
          <cell r="BD271" t="str">
            <v>2021-06-23, 17:20:10</v>
          </cell>
          <cell r="BE271" t="str">
            <v>POD 1 2021-06-23, 17:22:54</v>
          </cell>
        </row>
        <row r="272">
          <cell r="D272" t="str">
            <v>4002940652</v>
          </cell>
          <cell r="E272" t="str">
            <v/>
          </cell>
          <cell r="F272" t="str">
            <v>POD</v>
          </cell>
          <cell r="G272" t="str">
            <v>Unilever Mega DC</v>
          </cell>
          <cell r="H272" t="str">
            <v>PT PRIMA SARANA EKSPRES</v>
          </cell>
          <cell r="I272" t="str">
            <v>false</v>
          </cell>
          <cell r="J272" t="str">
            <v>TRO-J</v>
          </cell>
          <cell r="K272" t="str">
            <v>Tronton Jumbo</v>
          </cell>
          <cell r="L272">
            <v>5156000</v>
          </cell>
          <cell r="M272">
            <v>4975000</v>
          </cell>
          <cell r="N272" t="str">
            <v>TDS-TRI-20210618131541844020</v>
          </cell>
          <cell r="O272" t="str">
            <v>oncall</v>
          </cell>
          <cell r="P272" t="str">
            <v>2021-06-18, 20:15:42</v>
          </cell>
          <cell r="Q272" t="str">
            <v>2021-06-18, 21:05:31</v>
          </cell>
          <cell r="R272" t="str">
            <v>2021-06-18, 21:12:53</v>
          </cell>
          <cell r="S272" t="str">
            <v>2021-06-18, 22:00:00</v>
          </cell>
          <cell r="T272" t="str">
            <v>2021-06-19, 05:49:14</v>
          </cell>
          <cell r="U272" t="str">
            <v>2021-06-19, 05:49:20</v>
          </cell>
          <cell r="V272" t="str">
            <v>2021-06-19, 05:49:27</v>
          </cell>
          <cell r="W272" t="str">
            <v>2021-06-21, 22:00:00</v>
          </cell>
          <cell r="X272" t="str">
            <v>2021-06-21, 11:54:40</v>
          </cell>
          <cell r="Y272" t="str">
            <v>2021-06-21, 11:55:04</v>
          </cell>
          <cell r="Z272" t="str">
            <v>0:0:13</v>
          </cell>
          <cell r="AA272" t="str">
            <v>0:0:24</v>
          </cell>
          <cell r="AB272" t="str">
            <v>July</v>
          </cell>
          <cell r="AC272" t="str">
            <v>081808228325</v>
          </cell>
          <cell r="AD272" t="str">
            <v>B 9596 TEU</v>
          </cell>
          <cell r="AE272" t="str">
            <v>Wingbox Tronton</v>
          </cell>
          <cell r="AF272" t="str">
            <v>Unilever West Mega DC</v>
          </cell>
          <cell r="AH272" t="str">
            <v>Jl. Irian X No.202, Cikedokan, Kec. Cikarang Bar., Bekasi, Jawa Barat 17530, Indonesia</v>
          </cell>
          <cell r="AI272" t="str">
            <v>Bekasi</v>
          </cell>
          <cell r="AK272" t="str">
            <v>TRANSMART MAJAPAHIT SEMARANG</v>
          </cell>
          <cell r="AM272" t="str">
            <v>Jl. Brigjen Sudiarto No.761, Plamongan Sari, Kec. Pedurungan, Kota Semarang, Jawa Tengah 50194, Indonesia</v>
          </cell>
          <cell r="AN272" t="str">
            <v>Kota Semarang</v>
          </cell>
          <cell r="AP272">
            <v>417</v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Y272">
            <v>0</v>
          </cell>
          <cell r="AZ272" t="str">
            <v>0</v>
          </cell>
          <cell r="BA272">
            <v>14940</v>
          </cell>
          <cell r="BB272">
            <v>37</v>
          </cell>
          <cell r="BC272" t="str">
            <v/>
          </cell>
          <cell r="BD272" t="str">
            <v/>
          </cell>
        </row>
        <row r="273">
          <cell r="D273" t="str">
            <v>4002940783</v>
          </cell>
          <cell r="E273" t="str">
            <v/>
          </cell>
          <cell r="F273" t="str">
            <v>POD</v>
          </cell>
          <cell r="G273" t="str">
            <v>Unilever Mega DC</v>
          </cell>
          <cell r="H273" t="str">
            <v>CV Global Synergi Abadi</v>
          </cell>
          <cell r="I273" t="str">
            <v>true</v>
          </cell>
          <cell r="J273" t="str">
            <v>CDE</v>
          </cell>
          <cell r="K273" t="str">
            <v>CD Engkel Box</v>
          </cell>
          <cell r="L273">
            <v>511233</v>
          </cell>
          <cell r="M273">
            <v>341710</v>
          </cell>
          <cell r="N273" t="str">
            <v>TDS-TRI-20210618112408357502</v>
          </cell>
          <cell r="O273" t="str">
            <v>dedicated</v>
          </cell>
          <cell r="P273" t="str">
            <v>2021-06-18, 18:24:08</v>
          </cell>
          <cell r="Q273" t="str">
            <v>2021-06-18, 18:51:44</v>
          </cell>
          <cell r="R273" t="str">
            <v>2021-06-18, 18:52:26</v>
          </cell>
          <cell r="S273" t="str">
            <v>2021-06-18, 20:00:00</v>
          </cell>
          <cell r="T273" t="str">
            <v>2021-06-19, 05:40:43</v>
          </cell>
          <cell r="U273" t="str">
            <v>2021-06-19, 05:40:51</v>
          </cell>
          <cell r="V273" t="str">
            <v>2021-06-19, 05:40:58</v>
          </cell>
          <cell r="W273" t="str">
            <v>2021-06-19, 20:00:00</v>
          </cell>
          <cell r="X273" t="str">
            <v>2021-06-19, 14:32:35</v>
          </cell>
          <cell r="Y273" t="str">
            <v>2021-06-19, 14:32:40</v>
          </cell>
          <cell r="Z273" t="str">
            <v>0:0:15</v>
          </cell>
          <cell r="AA273" t="str">
            <v>0:0:5</v>
          </cell>
          <cell r="AB273" t="str">
            <v>Rohim</v>
          </cell>
          <cell r="AC273" t="str">
            <v>087773017667</v>
          </cell>
          <cell r="AD273" t="str">
            <v>B9653DD</v>
          </cell>
          <cell r="AE273" t="str">
            <v>CD Double Box</v>
          </cell>
          <cell r="AF273" t="str">
            <v>Unilever West Mega DC</v>
          </cell>
          <cell r="AH273" t="str">
            <v>Jl. Irian X No.202, Cikedokan, Kec. Cikarang Bar., Bekasi, Jawa Barat 17530, Indonesia</v>
          </cell>
          <cell r="AI273" t="str">
            <v>Bekasi</v>
          </cell>
          <cell r="AK273" t="str">
            <v>PT LOTTE SHOPPING INDONESIA MERUYA</v>
          </cell>
          <cell r="AM273" t="str">
            <v>GF, LotteMart, Jalan Topaz BT No.77, RT.6/RW.11, North Meruya, Kembangan, West Jakarta City, Jakarta 11620, Indonesia</v>
          </cell>
          <cell r="AN273" t="str">
            <v>West Jakarta City</v>
          </cell>
          <cell r="AP273">
            <v>52</v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Y273">
            <v>0</v>
          </cell>
          <cell r="AZ273" t="str">
            <v>0</v>
          </cell>
          <cell r="BA273">
            <v>310</v>
          </cell>
          <cell r="BB273">
            <v>1</v>
          </cell>
          <cell r="BC273" t="str">
            <v/>
          </cell>
          <cell r="BD273" t="str">
            <v>2021-06-19, 15:03:47</v>
          </cell>
          <cell r="BE273" t="str">
            <v>POD 1 2021-06-19, 15:03:47</v>
          </cell>
        </row>
        <row r="274">
          <cell r="D274" t="str">
            <v>4002940783</v>
          </cell>
          <cell r="E274" t="str">
            <v/>
          </cell>
          <cell r="F274" t="str">
            <v>POD</v>
          </cell>
          <cell r="G274" t="str">
            <v>Unilever Mega DC</v>
          </cell>
          <cell r="H274" t="str">
            <v>CV Global Synergi Abadi</v>
          </cell>
          <cell r="I274" t="str">
            <v>true</v>
          </cell>
          <cell r="J274" t="str">
            <v>CDE</v>
          </cell>
          <cell r="K274" t="str">
            <v>CD Engkel Box</v>
          </cell>
          <cell r="L274">
            <v>1</v>
          </cell>
          <cell r="M274">
            <v>1</v>
          </cell>
          <cell r="N274" t="str">
            <v>TDS-TRI-20210618112408357502</v>
          </cell>
          <cell r="O274" t="str">
            <v>dedicated</v>
          </cell>
          <cell r="P274" t="str">
            <v>2021-06-18, 18:24:08</v>
          </cell>
          <cell r="Q274" t="str">
            <v>2021-06-18, 18:51:44</v>
          </cell>
          <cell r="R274" t="str">
            <v>2021-06-18, 18:52:26</v>
          </cell>
          <cell r="S274" t="str">
            <v>2021-06-18, 20:00:00</v>
          </cell>
          <cell r="T274" t="str">
            <v>2021-06-19, 05:40:43</v>
          </cell>
          <cell r="U274" t="str">
            <v>2021-06-19, 05:40:51</v>
          </cell>
          <cell r="V274" t="str">
            <v>2021-06-19, 05:40:58</v>
          </cell>
          <cell r="W274" t="str">
            <v>2021-06-19, 20:00:00</v>
          </cell>
          <cell r="X274" t="str">
            <v>2021-06-19, 07:29:52</v>
          </cell>
          <cell r="Y274" t="str">
            <v>2021-06-19, 09:05:45</v>
          </cell>
          <cell r="Z274" t="str">
            <v>0:0:15</v>
          </cell>
          <cell r="AA274" t="str">
            <v>1:35:53</v>
          </cell>
          <cell r="AB274" t="str">
            <v>Rohim</v>
          </cell>
          <cell r="AC274" t="str">
            <v>087773017667</v>
          </cell>
          <cell r="AD274" t="str">
            <v>B9653DD</v>
          </cell>
          <cell r="AE274" t="str">
            <v>CD Double Box</v>
          </cell>
          <cell r="AF274" t="str">
            <v>Unilever West Mega DC</v>
          </cell>
          <cell r="AH274" t="str">
            <v>Jl. Irian X No.202, Cikedokan, Kec. Cikarang Bar., Bekasi, Jawa Barat 17530, Indonesia</v>
          </cell>
          <cell r="AI274" t="str">
            <v>Bekasi</v>
          </cell>
          <cell r="AK274" t="str">
            <v>HARI HARI KALIDERES</v>
          </cell>
          <cell r="AM274" t="str">
            <v>JL.PETA SELATAN BLOK A NO.1 KALIDE</v>
          </cell>
          <cell r="AN274" t="str">
            <v>Kota Jakarta Barat</v>
          </cell>
          <cell r="AP274">
            <v>60</v>
          </cell>
          <cell r="AQ274" t="str">
            <v/>
          </cell>
          <cell r="AR274" t="str">
            <v/>
          </cell>
          <cell r="AS274" t="str">
            <v/>
          </cell>
          <cell r="AT274" t="str">
            <v/>
          </cell>
          <cell r="AU274" t="str">
            <v/>
          </cell>
          <cell r="AV274" t="str">
            <v/>
          </cell>
          <cell r="AW274" t="str">
            <v/>
          </cell>
          <cell r="AY274">
            <v>0</v>
          </cell>
          <cell r="AZ274" t="str">
            <v>0</v>
          </cell>
          <cell r="BA274">
            <v>890</v>
          </cell>
          <cell r="BB274">
            <v>1.9</v>
          </cell>
          <cell r="BC274" t="str">
            <v/>
          </cell>
          <cell r="BD274" t="str">
            <v>2021-06-19, 13:23:51</v>
          </cell>
          <cell r="BE274" t="str">
            <v>POD 1 2021-06-19, 13:23:51</v>
          </cell>
        </row>
        <row r="275">
          <cell r="D275" t="str">
            <v>4002940682</v>
          </cell>
          <cell r="E275" t="str">
            <v/>
          </cell>
          <cell r="F275" t="str">
            <v>POD</v>
          </cell>
          <cell r="G275" t="str">
            <v>Unilever Mega DC</v>
          </cell>
          <cell r="H275" t="str">
            <v>PT Mega Antaran Prima</v>
          </cell>
          <cell r="I275" t="str">
            <v>true</v>
          </cell>
          <cell r="J275" t="str">
            <v>CDE</v>
          </cell>
          <cell r="K275" t="str">
            <v>CD Engkel Box</v>
          </cell>
          <cell r="L275">
            <v>497358</v>
          </cell>
          <cell r="M275">
            <v>285746</v>
          </cell>
          <cell r="N275" t="str">
            <v>TDS-TRI-20210618112407502356</v>
          </cell>
          <cell r="O275" t="str">
            <v>dedicated</v>
          </cell>
          <cell r="P275" t="str">
            <v>2021-06-18, 18:24:07</v>
          </cell>
          <cell r="Q275" t="str">
            <v>2021-06-18, 18:48:50</v>
          </cell>
          <cell r="R275" t="str">
            <v>2021-06-18, 19:52:35</v>
          </cell>
          <cell r="S275" t="str">
            <v>2021-06-18, 20:00:00</v>
          </cell>
          <cell r="T275" t="str">
            <v>2021-06-18, 19:52:42</v>
          </cell>
          <cell r="U275" t="str">
            <v>2021-06-18, 19:52:47</v>
          </cell>
          <cell r="V275" t="str">
            <v>2021-06-18, 19:52:53</v>
          </cell>
          <cell r="W275" t="str">
            <v>2021-06-19, 20:00:00</v>
          </cell>
          <cell r="X275" t="str">
            <v>2021-06-19, 07:25:55</v>
          </cell>
          <cell r="Y275" t="str">
            <v>2021-06-19, 07:26:03</v>
          </cell>
          <cell r="Z275" t="str">
            <v>0:0:11</v>
          </cell>
          <cell r="AA275" t="str">
            <v>0:0:8</v>
          </cell>
          <cell r="AB275" t="str">
            <v>KARDIMAN</v>
          </cell>
          <cell r="AC275" t="str">
            <v>089654622368</v>
          </cell>
          <cell r="AD275" t="str">
            <v>B9113KRO</v>
          </cell>
          <cell r="AE275" t="str">
            <v>CD Engkel Box</v>
          </cell>
          <cell r="AF275" t="str">
            <v>Unilever West Mega DC</v>
          </cell>
          <cell r="AH275" t="str">
            <v>Jl. Irian X No.202, Cikedokan, Kec. Cikarang Bar., Bekasi, Jawa Barat 17530, Indonesia</v>
          </cell>
          <cell r="AI275" t="str">
            <v>Bekasi</v>
          </cell>
          <cell r="AK275" t="str">
            <v>SAT DC KARAWANG</v>
          </cell>
          <cell r="AM275" t="str">
            <v>JL.BY PASS KARAWANG KEL.MARGASARI</v>
          </cell>
          <cell r="AN275" t="str">
            <v>Karawang Regency</v>
          </cell>
          <cell r="AP275">
            <v>36</v>
          </cell>
          <cell r="AQ275" t="str">
            <v/>
          </cell>
          <cell r="AR275" t="str">
            <v/>
          </cell>
          <cell r="AS275" t="str">
            <v/>
          </cell>
          <cell r="AT275" t="str">
            <v/>
          </cell>
          <cell r="AU275" t="str">
            <v/>
          </cell>
          <cell r="AV275" t="str">
            <v/>
          </cell>
          <cell r="AW275" t="str">
            <v/>
          </cell>
          <cell r="AY275">
            <v>0</v>
          </cell>
          <cell r="AZ275" t="str">
            <v>0</v>
          </cell>
          <cell r="BA275">
            <v>1860</v>
          </cell>
          <cell r="BB275">
            <v>2</v>
          </cell>
          <cell r="BC275" t="str">
            <v/>
          </cell>
          <cell r="BD275" t="str">
            <v>2021-06-19, 08:31:23</v>
          </cell>
          <cell r="BE275" t="str">
            <v>POD 1 2021-06-19, 08:31:23</v>
          </cell>
        </row>
        <row r="276">
          <cell r="D276" t="str">
            <v>4002940682</v>
          </cell>
          <cell r="E276" t="str">
            <v/>
          </cell>
          <cell r="F276" t="str">
            <v>POD</v>
          </cell>
          <cell r="G276" t="str">
            <v>Unilever Mega DC</v>
          </cell>
          <cell r="H276" t="str">
            <v>PT Mega Antaran Prima</v>
          </cell>
          <cell r="I276" t="str">
            <v>true</v>
          </cell>
          <cell r="J276" t="str">
            <v>CDE</v>
          </cell>
          <cell r="K276" t="str">
            <v>CD Engkel Box</v>
          </cell>
          <cell r="L276">
            <v>1</v>
          </cell>
          <cell r="M276">
            <v>1</v>
          </cell>
          <cell r="N276" t="str">
            <v>TDS-TRI-20210618112407502356</v>
          </cell>
          <cell r="O276" t="str">
            <v>dedicated</v>
          </cell>
          <cell r="P276" t="str">
            <v>2021-06-18, 18:24:07</v>
          </cell>
          <cell r="Q276" t="str">
            <v>2021-06-18, 18:48:50</v>
          </cell>
          <cell r="R276" t="str">
            <v>2021-06-18, 19:52:35</v>
          </cell>
          <cell r="S276" t="str">
            <v>2021-06-18, 20:00:00</v>
          </cell>
          <cell r="T276" t="str">
            <v>2021-06-18, 19:52:42</v>
          </cell>
          <cell r="U276" t="str">
            <v>2021-06-18, 19:52:47</v>
          </cell>
          <cell r="V276" t="str">
            <v>2021-06-18, 19:52:53</v>
          </cell>
          <cell r="W276" t="str">
            <v>2021-06-19, 20:00:00</v>
          </cell>
          <cell r="X276" t="str">
            <v>2021-06-19, 08:31:30</v>
          </cell>
          <cell r="Y276" t="str">
            <v>2021-06-19, 09:01:59</v>
          </cell>
          <cell r="Z276" t="str">
            <v>0:0:11</v>
          </cell>
          <cell r="AA276" t="str">
            <v>0:30:29</v>
          </cell>
          <cell r="AB276" t="str">
            <v>KARDIMAN</v>
          </cell>
          <cell r="AC276" t="str">
            <v>089654622368</v>
          </cell>
          <cell r="AD276" t="str">
            <v>B9113KRO</v>
          </cell>
          <cell r="AE276" t="str">
            <v>CD Engkel Box</v>
          </cell>
          <cell r="AF276" t="str">
            <v>Unilever West Mega DC</v>
          </cell>
          <cell r="AH276" t="str">
            <v>Jl. Irian X No.202, Cikedokan, Kec. Cikarang Bar., Bekasi, Jawa Barat 17530, Indonesia</v>
          </cell>
          <cell r="AI276" t="str">
            <v>Bekasi</v>
          </cell>
          <cell r="AK276" t="str">
            <v>indogrosir karawang II</v>
          </cell>
          <cell r="AL276" t="str">
            <v>-</v>
          </cell>
          <cell r="AM276" t="str">
            <v>Jl. kepuh No.22, Nagasari, Kec. Karawang Bar., Kabupaten Karawang, Jawa Barat 41312, Indonesia</v>
          </cell>
          <cell r="AN276" t="str">
            <v>Kabupaten Karawang</v>
          </cell>
          <cell r="AP276">
            <v>34</v>
          </cell>
          <cell r="AQ276" t="str">
            <v/>
          </cell>
          <cell r="AR276" t="str">
            <v/>
          </cell>
          <cell r="AS276" t="str">
            <v/>
          </cell>
          <cell r="AT276" t="str">
            <v/>
          </cell>
          <cell r="AU276" t="str">
            <v/>
          </cell>
          <cell r="AV276" t="str">
            <v/>
          </cell>
          <cell r="AW276" t="str">
            <v/>
          </cell>
          <cell r="AY276">
            <v>0</v>
          </cell>
          <cell r="AZ276" t="str">
            <v>0</v>
          </cell>
          <cell r="BA276">
            <v>920</v>
          </cell>
          <cell r="BB276">
            <v>1.95</v>
          </cell>
          <cell r="BC276" t="str">
            <v/>
          </cell>
          <cell r="BD276" t="str">
            <v>2021-06-19, 10:16:20</v>
          </cell>
          <cell r="BE276" t="str">
            <v>POD 1 2021-06-19, 10:16:20</v>
          </cell>
        </row>
        <row r="277">
          <cell r="D277" t="str">
            <v>4002940635</v>
          </cell>
          <cell r="E277" t="str">
            <v/>
          </cell>
          <cell r="F277" t="str">
            <v>POD</v>
          </cell>
          <cell r="G277" t="str">
            <v>Unilever Mega DC</v>
          </cell>
          <cell r="H277" t="str">
            <v>PT Mega Antaran Prima</v>
          </cell>
          <cell r="I277" t="str">
            <v>true</v>
          </cell>
          <cell r="J277" t="str">
            <v>CDE</v>
          </cell>
          <cell r="K277" t="str">
            <v>CD Engkel Box</v>
          </cell>
          <cell r="L277">
            <v>511233</v>
          </cell>
          <cell r="M277">
            <v>341710</v>
          </cell>
          <cell r="N277" t="str">
            <v>TDS-TRI-20210618112406622768</v>
          </cell>
          <cell r="O277" t="str">
            <v>dedicated</v>
          </cell>
          <cell r="P277" t="str">
            <v>2021-06-18, 18:24:06</v>
          </cell>
          <cell r="Q277" t="str">
            <v>2021-06-18, 18:48:05</v>
          </cell>
          <cell r="R277" t="str">
            <v>2021-06-19, 01:02:09</v>
          </cell>
          <cell r="S277" t="str">
            <v>2021-06-18, 20:00:00</v>
          </cell>
          <cell r="T277" t="str">
            <v>2021-06-19, 06:08:28</v>
          </cell>
          <cell r="U277" t="str">
            <v>2021-06-19, 06:08:31</v>
          </cell>
          <cell r="V277" t="str">
            <v>2021-06-19, 06:08:43</v>
          </cell>
          <cell r="W277" t="str">
            <v>2021-06-19, 20:00:00</v>
          </cell>
          <cell r="X277" t="str">
            <v>2021-06-19, 08:52:21</v>
          </cell>
          <cell r="Y277" t="str">
            <v>2021-06-19, 10:03:42</v>
          </cell>
          <cell r="Z277" t="str">
            <v>0:0:15</v>
          </cell>
          <cell r="AA277" t="str">
            <v>1:11:21</v>
          </cell>
          <cell r="AB277" t="str">
            <v>Erlangga</v>
          </cell>
          <cell r="AC277" t="str">
            <v>085811813049</v>
          </cell>
          <cell r="AD277" t="str">
            <v>B9166KXU</v>
          </cell>
          <cell r="AE277" t="str">
            <v>CD Engkel Box</v>
          </cell>
          <cell r="AF277" t="str">
            <v>Unilever West Mega DC</v>
          </cell>
          <cell r="AH277" t="str">
            <v>Jl. Irian X No.202, Cikedokan, Kec. Cikarang Bar., Bekasi, Jawa Barat 17530, Indonesia</v>
          </cell>
          <cell r="AI277" t="str">
            <v>Bekasi</v>
          </cell>
          <cell r="AK277" t="str">
            <v>CARREFOUR PURI INDAH</v>
          </cell>
          <cell r="AM277" t="str">
            <v>Jl. Puri Indah Raya Blok Q No.1, RT.1/RW.2, Kembangan Sel., Kembangan, Kota Jakarta Barat, Daerah Khusus Ibukota Jakarta 11610, Indonesia</v>
          </cell>
          <cell r="AN277" t="str">
            <v>Kota Jakarta Barat</v>
          </cell>
          <cell r="AP277">
            <v>53</v>
          </cell>
          <cell r="AQ277" t="str">
            <v/>
          </cell>
          <cell r="AR277" t="str">
            <v/>
          </cell>
          <cell r="AS277" t="str">
            <v/>
          </cell>
          <cell r="AT277" t="str">
            <v/>
          </cell>
          <cell r="AU277" t="str">
            <v/>
          </cell>
          <cell r="AV277" t="str">
            <v/>
          </cell>
          <cell r="AW277" t="str">
            <v/>
          </cell>
          <cell r="AY277">
            <v>0</v>
          </cell>
          <cell r="AZ277" t="str">
            <v>0</v>
          </cell>
          <cell r="BA277">
            <v>1570</v>
          </cell>
          <cell r="BB277">
            <v>2.9</v>
          </cell>
          <cell r="BC277" t="str">
            <v/>
          </cell>
          <cell r="BD277" t="str">
            <v>2021-06-19, 14:59:36</v>
          </cell>
          <cell r="BE277" t="str">
            <v>POD 1 2021-06-19, 14:59:36</v>
          </cell>
        </row>
        <row r="278">
          <cell r="D278" t="str">
            <v>4002940635</v>
          </cell>
          <cell r="E278" t="str">
            <v/>
          </cell>
          <cell r="F278" t="str">
            <v>POD</v>
          </cell>
          <cell r="G278" t="str">
            <v>Unilever Mega DC</v>
          </cell>
          <cell r="H278" t="str">
            <v>PT Mega Antaran Prima</v>
          </cell>
          <cell r="I278" t="str">
            <v>true</v>
          </cell>
          <cell r="J278" t="str">
            <v>CDE</v>
          </cell>
          <cell r="K278" t="str">
            <v>CD Engkel Box</v>
          </cell>
          <cell r="L278">
            <v>1</v>
          </cell>
          <cell r="M278">
            <v>1</v>
          </cell>
          <cell r="N278" t="str">
            <v>TDS-TRI-20210618112406622768</v>
          </cell>
          <cell r="O278" t="str">
            <v>dedicated</v>
          </cell>
          <cell r="P278" t="str">
            <v>2021-06-18, 18:24:06</v>
          </cell>
          <cell r="Q278" t="str">
            <v>2021-06-18, 18:48:05</v>
          </cell>
          <cell r="R278" t="str">
            <v>2021-06-19, 01:02:09</v>
          </cell>
          <cell r="S278" t="str">
            <v>2021-06-18, 20:00:00</v>
          </cell>
          <cell r="T278" t="str">
            <v>2021-06-19, 06:08:28</v>
          </cell>
          <cell r="U278" t="str">
            <v>2021-06-19, 06:08:31</v>
          </cell>
          <cell r="V278" t="str">
            <v>2021-06-19, 06:08:43</v>
          </cell>
          <cell r="W278" t="str">
            <v>2021-06-19, 20:00:00</v>
          </cell>
          <cell r="X278" t="str">
            <v>2021-06-19, 15:00:32</v>
          </cell>
          <cell r="Y278" t="str">
            <v>2021-06-19, 15:00:47</v>
          </cell>
          <cell r="Z278" t="str">
            <v>0:0:15</v>
          </cell>
          <cell r="AA278" t="str">
            <v>0:0:15</v>
          </cell>
          <cell r="AB278" t="str">
            <v>Erlangga</v>
          </cell>
          <cell r="AC278" t="str">
            <v>085811813049</v>
          </cell>
          <cell r="AD278" t="str">
            <v>B9166KXU</v>
          </cell>
          <cell r="AE278" t="str">
            <v>CD Engkel Box</v>
          </cell>
          <cell r="AF278" t="str">
            <v>Unilever West Mega DC</v>
          </cell>
          <cell r="AH278" t="str">
            <v>Jl. Irian X No.202, Cikedokan, Kec. Cikarang Bar., Bekasi, Jawa Barat 17530, Indonesia</v>
          </cell>
          <cell r="AI278" t="str">
            <v>Bekasi</v>
          </cell>
          <cell r="AK278" t="str">
            <v>RAMAYANA TANJUNG DUREN(R14)</v>
          </cell>
          <cell r="AM278" t="str">
            <v>TANJUNG DUREN PASAR KOPRO</v>
          </cell>
          <cell r="AN278" t="str">
            <v>Kota Jakarta Barat</v>
          </cell>
          <cell r="AP278">
            <v>47</v>
          </cell>
          <cell r="AQ278" t="str">
            <v/>
          </cell>
          <cell r="AR278" t="str">
            <v/>
          </cell>
          <cell r="AS278" t="str">
            <v/>
          </cell>
          <cell r="AT278" t="str">
            <v/>
          </cell>
          <cell r="AU278" t="str">
            <v/>
          </cell>
          <cell r="AV278" t="str">
            <v/>
          </cell>
          <cell r="AW278" t="str">
            <v/>
          </cell>
          <cell r="AY278">
            <v>0</v>
          </cell>
          <cell r="AZ278" t="str">
            <v>0</v>
          </cell>
          <cell r="BA278">
            <v>120</v>
          </cell>
          <cell r="BB278">
            <v>1</v>
          </cell>
          <cell r="BC278" t="str">
            <v/>
          </cell>
          <cell r="BD278" t="str">
            <v>2021-06-19, 15:11:33</v>
          </cell>
          <cell r="BE278" t="str">
            <v>POD 1 2021-06-19, 15:11:33</v>
          </cell>
        </row>
        <row r="279">
          <cell r="D279" t="str">
            <v>4002940633</v>
          </cell>
          <cell r="E279" t="str">
            <v/>
          </cell>
          <cell r="F279" t="str">
            <v>POD</v>
          </cell>
          <cell r="G279" t="str">
            <v>Unilever Mega DC</v>
          </cell>
          <cell r="H279" t="str">
            <v>Medikar Sarana Utama</v>
          </cell>
          <cell r="I279" t="str">
            <v>true</v>
          </cell>
          <cell r="J279" t="str">
            <v>CDE</v>
          </cell>
          <cell r="K279" t="str">
            <v>CD Engkel Box</v>
          </cell>
          <cell r="L279">
            <v>587033</v>
          </cell>
          <cell r="M279">
            <v>430066</v>
          </cell>
          <cell r="N279" t="str">
            <v>TDS-TRI-20210618112405532501</v>
          </cell>
          <cell r="O279" t="str">
            <v>dedicated</v>
          </cell>
          <cell r="P279" t="str">
            <v>2021-06-18, 18:24:05</v>
          </cell>
          <cell r="Q279" t="str">
            <v>2021-06-18, 18:47:20</v>
          </cell>
          <cell r="R279" t="str">
            <v>2021-06-19, 01:02:22</v>
          </cell>
          <cell r="S279" t="str">
            <v>2021-06-18, 20:00:00</v>
          </cell>
          <cell r="T279" t="str">
            <v>2021-06-19, 02:00:00</v>
          </cell>
          <cell r="U279" t="str">
            <v/>
          </cell>
          <cell r="V279" t="str">
            <v>2021-06-19, 02:00:00</v>
          </cell>
          <cell r="W279" t="str">
            <v>2021-06-19, 20:00:00</v>
          </cell>
          <cell r="X279" t="str">
            <v>2021-06-21, 07:00:00</v>
          </cell>
          <cell r="Y279" t="str">
            <v>2021-06-21, 07:32:00</v>
          </cell>
          <cell r="Z279" t="str">
            <v>0:0:0</v>
          </cell>
          <cell r="AA279" t="str">
            <v>0:32:0</v>
          </cell>
          <cell r="AB279" t="str">
            <v>Rohmani</v>
          </cell>
          <cell r="AC279" t="str">
            <v>087792099004</v>
          </cell>
          <cell r="AD279" t="str">
            <v>B9766UXR</v>
          </cell>
          <cell r="AE279" t="str">
            <v>CDE 4 Ton</v>
          </cell>
          <cell r="AF279" t="str">
            <v>Unilever West Mega DC</v>
          </cell>
          <cell r="AH279" t="str">
            <v>Jl. Irian X No.202, Cikedokan, Kec. Cikarang Bar., Bekasi, Jawa Barat 17530, Indonesia</v>
          </cell>
          <cell r="AI279" t="str">
            <v>Bekasi</v>
          </cell>
          <cell r="AK279" t="str">
            <v>INDOGROSIR CIPUTAT</v>
          </cell>
          <cell r="AM279" t="str">
            <v>JALAN RAYA PARUNG CIPUTAT NO 21</v>
          </cell>
          <cell r="AN279" t="str">
            <v>Tangerang</v>
          </cell>
          <cell r="AP279">
            <v>60</v>
          </cell>
          <cell r="AQ279" t="str">
            <v/>
          </cell>
          <cell r="AR279" t="str">
            <v/>
          </cell>
          <cell r="AS279" t="str">
            <v/>
          </cell>
          <cell r="AT279" t="str">
            <v/>
          </cell>
          <cell r="AU279" t="str">
            <v/>
          </cell>
          <cell r="AV279" t="str">
            <v/>
          </cell>
          <cell r="AW279" t="str">
            <v/>
          </cell>
          <cell r="AY279">
            <v>0</v>
          </cell>
          <cell r="AZ279" t="str">
            <v>0</v>
          </cell>
          <cell r="BA279">
            <v>1100</v>
          </cell>
          <cell r="BB279">
            <v>2.7</v>
          </cell>
          <cell r="BC279" t="str">
            <v/>
          </cell>
          <cell r="BD279" t="str">
            <v/>
          </cell>
        </row>
        <row r="280">
          <cell r="D280" t="str">
            <v>4002940633</v>
          </cell>
          <cell r="E280" t="str">
            <v/>
          </cell>
          <cell r="F280" t="str">
            <v>POD</v>
          </cell>
          <cell r="G280" t="str">
            <v>Unilever Mega DC</v>
          </cell>
          <cell r="H280" t="str">
            <v>Medikar Sarana Utama</v>
          </cell>
          <cell r="I280" t="str">
            <v>true</v>
          </cell>
          <cell r="J280" t="str">
            <v>CDE</v>
          </cell>
          <cell r="K280" t="str">
            <v>CD Engkel Box</v>
          </cell>
          <cell r="L280">
            <v>1</v>
          </cell>
          <cell r="M280">
            <v>1</v>
          </cell>
          <cell r="N280" t="str">
            <v>TDS-TRI-20210618112405532501</v>
          </cell>
          <cell r="O280" t="str">
            <v>dedicated</v>
          </cell>
          <cell r="P280" t="str">
            <v>2021-06-18, 18:24:05</v>
          </cell>
          <cell r="Q280" t="str">
            <v>2021-06-18, 18:47:20</v>
          </cell>
          <cell r="R280" t="str">
            <v>2021-06-19, 01:02:22</v>
          </cell>
          <cell r="S280" t="str">
            <v>2021-06-18, 20:00:00</v>
          </cell>
          <cell r="T280" t="str">
            <v>2021-06-19, 02:00:00</v>
          </cell>
          <cell r="U280" t="str">
            <v/>
          </cell>
          <cell r="V280" t="str">
            <v>2021-06-19, 02:00:00</v>
          </cell>
          <cell r="W280" t="str">
            <v>2021-06-19, 20:00:00</v>
          </cell>
          <cell r="X280" t="str">
            <v>2021-06-21, 10:00:00</v>
          </cell>
          <cell r="Y280" t="str">
            <v>2021-06-21, 10:21:00</v>
          </cell>
          <cell r="Z280" t="str">
            <v>0:0:0</v>
          </cell>
          <cell r="AA280" t="str">
            <v>0:21:0</v>
          </cell>
          <cell r="AB280" t="str">
            <v>Rohmani</v>
          </cell>
          <cell r="AC280" t="str">
            <v>087792099004</v>
          </cell>
          <cell r="AD280" t="str">
            <v>B9766UXR</v>
          </cell>
          <cell r="AE280" t="str">
            <v>CDE 4 Ton</v>
          </cell>
          <cell r="AF280" t="str">
            <v>Unilever West Mega DC</v>
          </cell>
          <cell r="AH280" t="str">
            <v>Jl. Irian X No.202, Cikedokan, Kec. Cikarang Bar., Bekasi, Jawa Barat 17530, Indonesia</v>
          </cell>
          <cell r="AI280" t="str">
            <v>Bekasi</v>
          </cell>
          <cell r="AK280" t="str">
            <v>CARREFOUR CIPUTAT</v>
          </cell>
          <cell r="AM280" t="str">
            <v>JL.RE.MARTADINATA RT3/4</v>
          </cell>
          <cell r="AN280" t="str">
            <v>Tangerang</v>
          </cell>
          <cell r="AP280">
            <v>53</v>
          </cell>
          <cell r="AQ280" t="str">
            <v/>
          </cell>
          <cell r="AR280" t="str">
            <v/>
          </cell>
          <cell r="AS280" t="str">
            <v/>
          </cell>
          <cell r="AT280" t="str">
            <v/>
          </cell>
          <cell r="AU280" t="str">
            <v/>
          </cell>
          <cell r="AV280" t="str">
            <v/>
          </cell>
          <cell r="AW280" t="str">
            <v/>
          </cell>
          <cell r="AY280">
            <v>0</v>
          </cell>
          <cell r="AZ280" t="str">
            <v>0</v>
          </cell>
          <cell r="BA280">
            <v>800</v>
          </cell>
          <cell r="BB280">
            <v>2</v>
          </cell>
          <cell r="BC280" t="str">
            <v/>
          </cell>
          <cell r="BD280" t="str">
            <v/>
          </cell>
        </row>
        <row r="281">
          <cell r="D281" t="str">
            <v>4002940596</v>
          </cell>
          <cell r="E281" t="str">
            <v/>
          </cell>
          <cell r="F281" t="str">
            <v>POD</v>
          </cell>
          <cell r="G281" t="str">
            <v>Unilever Mega DC</v>
          </cell>
          <cell r="H281" t="str">
            <v>PT Darsindo Cipta Putra Mandiri</v>
          </cell>
          <cell r="I281" t="str">
            <v>true</v>
          </cell>
          <cell r="J281" t="str">
            <v>CDE</v>
          </cell>
          <cell r="K281" t="str">
            <v>CD Engkel Box</v>
          </cell>
          <cell r="L281">
            <v>587033</v>
          </cell>
          <cell r="M281">
            <v>430066</v>
          </cell>
          <cell r="N281" t="str">
            <v>TDS-TRI-20210618112404544514</v>
          </cell>
          <cell r="O281" t="str">
            <v>dedicated</v>
          </cell>
          <cell r="P281" t="str">
            <v>2021-06-18, 18:24:04</v>
          </cell>
          <cell r="Q281" t="str">
            <v>2021-06-18, 18:44:58</v>
          </cell>
          <cell r="R281" t="str">
            <v>2021-06-18, 18:47:09</v>
          </cell>
          <cell r="S281" t="str">
            <v>2021-06-18, 20:00:00</v>
          </cell>
          <cell r="T281" t="str">
            <v>2021-06-19, 06:02:24</v>
          </cell>
          <cell r="U281" t="str">
            <v>2021-06-19, 06:02:29</v>
          </cell>
          <cell r="V281" t="str">
            <v>2021-06-19, 06:04:19</v>
          </cell>
          <cell r="W281" t="str">
            <v>2021-06-19, 20:00:00</v>
          </cell>
          <cell r="X281" t="str">
            <v>2021-06-19, 07:53:43</v>
          </cell>
          <cell r="Y281" t="str">
            <v>2021-06-19, 11:56:19</v>
          </cell>
          <cell r="Z281" t="str">
            <v>0:1:55</v>
          </cell>
          <cell r="AA281" t="str">
            <v>4:2:36</v>
          </cell>
          <cell r="AB281" t="str">
            <v>Suryadi</v>
          </cell>
          <cell r="AC281" t="str">
            <v>085891086801</v>
          </cell>
          <cell r="AD281" t="str">
            <v>B9196FXV</v>
          </cell>
          <cell r="AE281" t="str">
            <v>CD Engkel Box</v>
          </cell>
          <cell r="AF281" t="str">
            <v>Unilever West Mega DC</v>
          </cell>
          <cell r="AH281" t="str">
            <v>Jl. Irian X No.202, Cikedokan, Kec. Cikarang Bar., Bekasi, Jawa Barat 17530, Indonesia</v>
          </cell>
          <cell r="AI281" t="str">
            <v>Bekasi</v>
          </cell>
          <cell r="AK281" t="str">
            <v>HARI-HARI CILEDUG</v>
          </cell>
          <cell r="AM281" t="str">
            <v>JL HOS COKROAMINOTO NO 5 CILEDUG</v>
          </cell>
          <cell r="AN281" t="str">
            <v>Kota Tangerang</v>
          </cell>
          <cell r="AP281">
            <v>59</v>
          </cell>
          <cell r="AQ281" t="str">
            <v/>
          </cell>
          <cell r="AR281" t="str">
            <v/>
          </cell>
          <cell r="AS281" t="str">
            <v/>
          </cell>
          <cell r="AT281" t="str">
            <v/>
          </cell>
          <cell r="AU281" t="str">
            <v/>
          </cell>
          <cell r="AV281" t="str">
            <v/>
          </cell>
          <cell r="AW281" t="str">
            <v/>
          </cell>
          <cell r="AY281">
            <v>0</v>
          </cell>
          <cell r="AZ281" t="str">
            <v>0</v>
          </cell>
          <cell r="BA281">
            <v>1390</v>
          </cell>
          <cell r="BB281">
            <v>2.85</v>
          </cell>
          <cell r="BC281" t="str">
            <v/>
          </cell>
          <cell r="BD281" t="str">
            <v>2021-06-19, 14:15:03</v>
          </cell>
          <cell r="BE281" t="str">
            <v>POD 1 2021-06-19, 14:15:02</v>
          </cell>
        </row>
        <row r="282">
          <cell r="D282" t="str">
            <v>4002940596</v>
          </cell>
          <cell r="E282" t="str">
            <v/>
          </cell>
          <cell r="F282" t="str">
            <v>POD</v>
          </cell>
          <cell r="G282" t="str">
            <v>Unilever Mega DC</v>
          </cell>
          <cell r="H282" t="str">
            <v>PT Darsindo Cipta Putra Mandiri</v>
          </cell>
          <cell r="I282" t="str">
            <v>true</v>
          </cell>
          <cell r="J282" t="str">
            <v>CDE</v>
          </cell>
          <cell r="K282" t="str">
            <v>CD Engkel Box</v>
          </cell>
          <cell r="L282">
            <v>1</v>
          </cell>
          <cell r="M282">
            <v>1</v>
          </cell>
          <cell r="N282" t="str">
            <v>TDS-TRI-20210618112404544514</v>
          </cell>
          <cell r="O282" t="str">
            <v>dedicated</v>
          </cell>
          <cell r="P282" t="str">
            <v>2021-06-18, 18:24:04</v>
          </cell>
          <cell r="Q282" t="str">
            <v>2021-06-18, 18:44:58</v>
          </cell>
          <cell r="R282" t="str">
            <v>2021-06-18, 18:47:09</v>
          </cell>
          <cell r="S282" t="str">
            <v>2021-06-18, 20:00:00</v>
          </cell>
          <cell r="T282" t="str">
            <v>2021-06-19, 06:02:24</v>
          </cell>
          <cell r="U282" t="str">
            <v>2021-06-19, 06:02:29</v>
          </cell>
          <cell r="V282" t="str">
            <v>2021-06-19, 06:04:19</v>
          </cell>
          <cell r="W282" t="str">
            <v>2021-06-19, 20:00:00</v>
          </cell>
          <cell r="X282" t="str">
            <v>2021-06-19, 14:15:07</v>
          </cell>
          <cell r="Y282" t="str">
            <v>2021-06-19, 14:15:12</v>
          </cell>
          <cell r="Z282" t="str">
            <v>0:1:55</v>
          </cell>
          <cell r="AA282" t="str">
            <v>0:0:5</v>
          </cell>
          <cell r="AB282" t="str">
            <v>Suryadi</v>
          </cell>
          <cell r="AC282" t="str">
            <v>085891086801</v>
          </cell>
          <cell r="AD282" t="str">
            <v>B9196FXV</v>
          </cell>
          <cell r="AE282" t="str">
            <v>CD Engkel Box</v>
          </cell>
          <cell r="AF282" t="str">
            <v>Unilever West Mega DC</v>
          </cell>
          <cell r="AH282" t="str">
            <v>Jl. Irian X No.202, Cikedokan, Kec. Cikarang Bar., Bekasi, Jawa Barat 17530, Indonesia</v>
          </cell>
          <cell r="AI282" t="str">
            <v>Bekasi</v>
          </cell>
          <cell r="AK282" t="str">
            <v>RAMAYANA CILEDUG(R49)</v>
          </cell>
          <cell r="AM282" t="str">
            <v>JL. COKROAMINOTO RAYA CILEDUG</v>
          </cell>
          <cell r="AN282" t="str">
            <v>Kota Tangerang</v>
          </cell>
          <cell r="AP282">
            <v>56</v>
          </cell>
          <cell r="AQ282" t="str">
            <v/>
          </cell>
          <cell r="AR282" t="str">
            <v/>
          </cell>
          <cell r="AS282" t="str">
            <v/>
          </cell>
          <cell r="AT282" t="str">
            <v/>
          </cell>
          <cell r="AU282" t="str">
            <v/>
          </cell>
          <cell r="AV282" t="str">
            <v/>
          </cell>
          <cell r="AW282" t="str">
            <v/>
          </cell>
          <cell r="AY282">
            <v>0</v>
          </cell>
          <cell r="AZ282" t="str">
            <v>0</v>
          </cell>
          <cell r="BA282">
            <v>90</v>
          </cell>
          <cell r="BB282">
            <v>1</v>
          </cell>
          <cell r="BC282" t="str">
            <v/>
          </cell>
          <cell r="BD282" t="str">
            <v>2021-06-19, 14:21:21</v>
          </cell>
          <cell r="BE282" t="str">
            <v>POD 1 2021-06-19, 14:21:21</v>
          </cell>
        </row>
        <row r="283">
          <cell r="D283" t="str">
            <v>4002940827</v>
          </cell>
          <cell r="E283" t="str">
            <v/>
          </cell>
          <cell r="F283" t="str">
            <v>BOOKED</v>
          </cell>
          <cell r="G283" t="str">
            <v>Unilever Mega DC</v>
          </cell>
          <cell r="H283" t="str">
            <v/>
          </cell>
          <cell r="I283" t="str">
            <v>false</v>
          </cell>
          <cell r="J283" t="str">
            <v>TRO-J</v>
          </cell>
          <cell r="K283" t="str">
            <v>Tronton Jumbo</v>
          </cell>
          <cell r="L283" t="str">
            <v/>
          </cell>
          <cell r="N283" t="str">
            <v>TDS-TRI-20210618112355410685</v>
          </cell>
          <cell r="O283" t="str">
            <v>oncall</v>
          </cell>
          <cell r="P283" t="str">
            <v>2021-06-18, 18:23:55</v>
          </cell>
          <cell r="Q283" t="str">
            <v/>
          </cell>
          <cell r="R283" t="str">
            <v/>
          </cell>
          <cell r="S283" t="str">
            <v>2021-06-18, 20:00:00</v>
          </cell>
          <cell r="T283" t="str">
            <v/>
          </cell>
          <cell r="U283" t="str">
            <v/>
          </cell>
          <cell r="V283" t="str">
            <v/>
          </cell>
          <cell r="W283" t="str">
            <v>2021-06-25, 20:00:00</v>
          </cell>
          <cell r="X283" t="str">
            <v/>
          </cell>
          <cell r="Y283" t="str">
            <v/>
          </cell>
          <cell r="Z283" t="str">
            <v/>
          </cell>
          <cell r="AA283" t="str">
            <v/>
          </cell>
          <cell r="AB283" t="str">
            <v/>
          </cell>
          <cell r="AC283" t="str">
            <v/>
          </cell>
          <cell r="AD283" t="str">
            <v/>
          </cell>
          <cell r="AE283" t="str">
            <v/>
          </cell>
          <cell r="AF283" t="str">
            <v>Unilever West Mega DC</v>
          </cell>
          <cell r="AH283" t="str">
            <v>Jl. Irian X No.202, Cikedokan, Kec. Cikarang Bar., Bekasi, Jawa Barat 17530, Indonesia</v>
          </cell>
          <cell r="AI283" t="str">
            <v>Bekasi</v>
          </cell>
          <cell r="AK283" t="str">
            <v>CARREFOUR DENPASAR</v>
          </cell>
          <cell r="AM283" t="str">
            <v>JL.SUNSET ROAD NO.8 KUTA</v>
          </cell>
          <cell r="AN283" t="str">
            <v>Kabupaten Badung</v>
          </cell>
          <cell r="AP283">
            <v>1148</v>
          </cell>
          <cell r="AQ283" t="str">
            <v/>
          </cell>
          <cell r="AR283" t="str">
            <v/>
          </cell>
          <cell r="AS283" t="str">
            <v/>
          </cell>
          <cell r="AT283" t="str">
            <v/>
          </cell>
          <cell r="AU283" t="str">
            <v/>
          </cell>
          <cell r="AV283" t="str">
            <v/>
          </cell>
          <cell r="AW283" t="str">
            <v/>
          </cell>
          <cell r="AY283">
            <v>0</v>
          </cell>
          <cell r="AZ283" t="str">
            <v>0</v>
          </cell>
          <cell r="BA283">
            <v>8180</v>
          </cell>
          <cell r="BB283">
            <v>25.31</v>
          </cell>
          <cell r="BC283" t="str">
            <v/>
          </cell>
          <cell r="BD283" t="str">
            <v/>
          </cell>
        </row>
        <row r="284">
          <cell r="D284" t="str">
            <v>4002940826</v>
          </cell>
          <cell r="E284" t="str">
            <v/>
          </cell>
          <cell r="F284" t="str">
            <v>BOOKED</v>
          </cell>
          <cell r="G284" t="str">
            <v>Unilever Mega DC</v>
          </cell>
          <cell r="H284" t="str">
            <v/>
          </cell>
          <cell r="I284" t="str">
            <v>false</v>
          </cell>
          <cell r="J284" t="str">
            <v>TRO-J</v>
          </cell>
          <cell r="K284" t="str">
            <v>Tronton Jumbo</v>
          </cell>
          <cell r="L284" t="str">
            <v/>
          </cell>
          <cell r="N284" t="str">
            <v>TDS-TRI-20210618112354414491</v>
          </cell>
          <cell r="O284" t="str">
            <v>oncall</v>
          </cell>
          <cell r="P284" t="str">
            <v>2021-06-18, 18:23:54</v>
          </cell>
          <cell r="Q284" t="str">
            <v/>
          </cell>
          <cell r="R284" t="str">
            <v/>
          </cell>
          <cell r="S284" t="str">
            <v>2021-06-18, 20:00:00</v>
          </cell>
          <cell r="T284" t="str">
            <v/>
          </cell>
          <cell r="U284" t="str">
            <v/>
          </cell>
          <cell r="V284" t="str">
            <v/>
          </cell>
          <cell r="W284" t="str">
            <v>2021-06-25, 20:00:00</v>
          </cell>
          <cell r="X284" t="str">
            <v/>
          </cell>
          <cell r="Y284" t="str">
            <v/>
          </cell>
          <cell r="Z284" t="str">
            <v/>
          </cell>
          <cell r="AA284" t="str">
            <v/>
          </cell>
          <cell r="AB284" t="str">
            <v/>
          </cell>
          <cell r="AC284" t="str">
            <v/>
          </cell>
          <cell r="AD284" t="str">
            <v/>
          </cell>
          <cell r="AE284" t="str">
            <v/>
          </cell>
          <cell r="AF284" t="str">
            <v>Unilever West Mega DC</v>
          </cell>
          <cell r="AH284" t="str">
            <v>Jl. Irian X No.202, Cikedokan, Kec. Cikarang Bar., Bekasi, Jawa Barat 17530, Indonesia</v>
          </cell>
          <cell r="AI284" t="str">
            <v>Bekasi</v>
          </cell>
          <cell r="AK284" t="str">
            <v>CARREFOUR DENPASAR</v>
          </cell>
          <cell r="AM284" t="str">
            <v>JL.SUNSET ROAD NO.8 KUTA</v>
          </cell>
          <cell r="AN284" t="str">
            <v>Kabupaten Badung</v>
          </cell>
          <cell r="AP284">
            <v>1148</v>
          </cell>
          <cell r="AQ284" t="str">
            <v/>
          </cell>
          <cell r="AR284" t="str">
            <v/>
          </cell>
          <cell r="AS284" t="str">
            <v/>
          </cell>
          <cell r="AT284" t="str">
            <v/>
          </cell>
          <cell r="AU284" t="str">
            <v/>
          </cell>
          <cell r="AV284" t="str">
            <v/>
          </cell>
          <cell r="AW284" t="str">
            <v/>
          </cell>
          <cell r="AY284">
            <v>0</v>
          </cell>
          <cell r="AZ284" t="str">
            <v>0</v>
          </cell>
          <cell r="BA284">
            <v>6910</v>
          </cell>
          <cell r="BB284">
            <v>22.21</v>
          </cell>
          <cell r="BC284" t="str">
            <v/>
          </cell>
          <cell r="BD284" t="str">
            <v/>
          </cell>
        </row>
        <row r="285">
          <cell r="D285" t="str">
            <v>4002940818</v>
          </cell>
          <cell r="E285" t="str">
            <v/>
          </cell>
          <cell r="F285" t="str">
            <v>POD</v>
          </cell>
          <cell r="G285" t="str">
            <v>Unilever Mega DC</v>
          </cell>
          <cell r="H285" t="str">
            <v>PT Mega Antaran Prima</v>
          </cell>
          <cell r="I285" t="str">
            <v>true</v>
          </cell>
          <cell r="J285" t="str">
            <v>CDE</v>
          </cell>
          <cell r="K285" t="str">
            <v>CD Engkel Box</v>
          </cell>
          <cell r="L285">
            <v>511233</v>
          </cell>
          <cell r="M285">
            <v>341710</v>
          </cell>
          <cell r="N285" t="str">
            <v>TDS-TRI-20210618112352759820</v>
          </cell>
          <cell r="O285" t="str">
            <v>dedicated</v>
          </cell>
          <cell r="P285" t="str">
            <v>2021-06-18, 18:23:53</v>
          </cell>
          <cell r="Q285" t="str">
            <v>2021-06-18, 18:54:45</v>
          </cell>
          <cell r="R285" t="str">
            <v>2021-06-18, 18:57:21</v>
          </cell>
          <cell r="S285" t="str">
            <v>2021-06-18, 20:00:00</v>
          </cell>
          <cell r="T285" t="str">
            <v>2021-06-19, 06:03:46</v>
          </cell>
          <cell r="U285" t="str">
            <v>2021-06-19, 06:03:50</v>
          </cell>
          <cell r="V285" t="str">
            <v>2021-06-19, 06:03:58</v>
          </cell>
          <cell r="W285" t="str">
            <v>2021-06-19, 20:00:00</v>
          </cell>
          <cell r="X285" t="str">
            <v>2021-06-19, 08:02:41</v>
          </cell>
          <cell r="Y285" t="str">
            <v>2021-06-19, 11:26:05</v>
          </cell>
          <cell r="Z285" t="str">
            <v>0:0:12</v>
          </cell>
          <cell r="AA285" t="str">
            <v>3:23:24</v>
          </cell>
          <cell r="AB285" t="str">
            <v>ANDA</v>
          </cell>
          <cell r="AC285" t="str">
            <v>085889207306</v>
          </cell>
          <cell r="AD285" t="str">
            <v>B9167KXU</v>
          </cell>
          <cell r="AE285" t="str">
            <v>CD Engkel Box</v>
          </cell>
          <cell r="AF285" t="str">
            <v>Unilever West Mega DC</v>
          </cell>
          <cell r="AH285" t="str">
            <v>Jl. Irian X No.202, Cikedokan, Kec. Cikarang Bar., Bekasi, Jawa Barat 17530, Indonesia</v>
          </cell>
          <cell r="AI285" t="str">
            <v>Bekasi</v>
          </cell>
          <cell r="AK285" t="str">
            <v>HARI HARI DUTA HARAPAN INDAH</v>
          </cell>
          <cell r="AM285" t="str">
            <v>KOMP.DUTA HARAPAN INDAH</v>
          </cell>
          <cell r="AN285" t="str">
            <v>Kota Jakarta Utara</v>
          </cell>
          <cell r="AP285">
            <v>52</v>
          </cell>
          <cell r="AQ285" t="str">
            <v/>
          </cell>
          <cell r="AR285" t="str">
            <v/>
          </cell>
          <cell r="AS285" t="str">
            <v/>
          </cell>
          <cell r="AT285" t="str">
            <v/>
          </cell>
          <cell r="AU285" t="str">
            <v/>
          </cell>
          <cell r="AV285" t="str">
            <v/>
          </cell>
          <cell r="AW285" t="str">
            <v/>
          </cell>
          <cell r="AY285">
            <v>0</v>
          </cell>
          <cell r="AZ285" t="str">
            <v>0</v>
          </cell>
          <cell r="BA285">
            <v>1250</v>
          </cell>
          <cell r="BB285">
            <v>2.93</v>
          </cell>
          <cell r="BC285" t="str">
            <v/>
          </cell>
          <cell r="BD285" t="str">
            <v>2021-06-19, 11:26:24</v>
          </cell>
          <cell r="BE285" t="str">
            <v>POD 1 2021-06-19, 11:26:24</v>
          </cell>
        </row>
        <row r="286">
          <cell r="D286" t="str">
            <v>4002940825</v>
          </cell>
          <cell r="E286" t="str">
            <v/>
          </cell>
          <cell r="F286" t="str">
            <v>BOOKED</v>
          </cell>
          <cell r="G286" t="str">
            <v>Unilever Mega DC</v>
          </cell>
          <cell r="H286" t="str">
            <v/>
          </cell>
          <cell r="I286" t="str">
            <v>false</v>
          </cell>
          <cell r="J286" t="str">
            <v>TRO-J</v>
          </cell>
          <cell r="K286" t="str">
            <v>Tronton Jumbo</v>
          </cell>
          <cell r="L286" t="str">
            <v/>
          </cell>
          <cell r="N286" t="str">
            <v>TDS-TRI-20210618112353513916</v>
          </cell>
          <cell r="O286" t="str">
            <v>oncall</v>
          </cell>
          <cell r="P286" t="str">
            <v>2021-06-18, 18:23:53</v>
          </cell>
          <cell r="Q286" t="str">
            <v/>
          </cell>
          <cell r="R286" t="str">
            <v/>
          </cell>
          <cell r="S286" t="str">
            <v>2021-06-18, 20:00:00</v>
          </cell>
          <cell r="T286" t="str">
            <v/>
          </cell>
          <cell r="U286" t="str">
            <v/>
          </cell>
          <cell r="V286" t="str">
            <v/>
          </cell>
          <cell r="W286" t="str">
            <v>2021-06-25, 20:00:00</v>
          </cell>
          <cell r="X286" t="str">
            <v/>
          </cell>
          <cell r="Y286" t="str">
            <v/>
          </cell>
          <cell r="Z286" t="str">
            <v/>
          </cell>
          <cell r="AA286" t="str">
            <v/>
          </cell>
          <cell r="AB286" t="str">
            <v/>
          </cell>
          <cell r="AC286" t="str">
            <v/>
          </cell>
          <cell r="AD286" t="str">
            <v/>
          </cell>
          <cell r="AE286" t="str">
            <v/>
          </cell>
          <cell r="AF286" t="str">
            <v>Unilever West Mega DC</v>
          </cell>
          <cell r="AH286" t="str">
            <v>Jl. Irian X No.202, Cikedokan, Kec. Cikarang Bar., Bekasi, Jawa Barat 17530, Indonesia</v>
          </cell>
          <cell r="AI286" t="str">
            <v>Bekasi</v>
          </cell>
          <cell r="AK286" t="str">
            <v>CARREFOUR DENPASAR</v>
          </cell>
          <cell r="AM286" t="str">
            <v>JL.SUNSET ROAD NO.8 KUTA</v>
          </cell>
          <cell r="AN286" t="str">
            <v>Kabupaten Badung</v>
          </cell>
          <cell r="AP286">
            <v>1148</v>
          </cell>
          <cell r="AQ286" t="str">
            <v/>
          </cell>
          <cell r="AR286" t="str">
            <v/>
          </cell>
          <cell r="AS286" t="str">
            <v/>
          </cell>
          <cell r="AT286" t="str">
            <v/>
          </cell>
          <cell r="AU286" t="str">
            <v/>
          </cell>
          <cell r="AV286" t="str">
            <v/>
          </cell>
          <cell r="AW286" t="str">
            <v/>
          </cell>
          <cell r="AY286">
            <v>0</v>
          </cell>
          <cell r="AZ286" t="str">
            <v>0</v>
          </cell>
          <cell r="BA286">
            <v>15800</v>
          </cell>
          <cell r="BB286">
            <v>38.17</v>
          </cell>
          <cell r="BC286" t="str">
            <v/>
          </cell>
          <cell r="BD286" t="str">
            <v/>
          </cell>
        </row>
        <row r="287">
          <cell r="D287" t="str">
            <v>4002940805</v>
          </cell>
          <cell r="E287" t="str">
            <v/>
          </cell>
          <cell r="F287" t="str">
            <v>POD</v>
          </cell>
          <cell r="G287" t="str">
            <v>Unilever Mega DC</v>
          </cell>
          <cell r="H287" t="str">
            <v>PT Kabut Halim Mandiri</v>
          </cell>
          <cell r="I287" t="str">
            <v>true</v>
          </cell>
          <cell r="J287" t="str">
            <v>CDE</v>
          </cell>
          <cell r="K287" t="str">
            <v>CD Engkel Box</v>
          </cell>
          <cell r="L287">
            <v>627990</v>
          </cell>
          <cell r="M287">
            <v>449654</v>
          </cell>
          <cell r="N287" t="str">
            <v>TDS-TRI-20210618112352071604</v>
          </cell>
          <cell r="O287" t="str">
            <v>dedicated</v>
          </cell>
          <cell r="P287" t="str">
            <v>2021-06-18, 18:23:52</v>
          </cell>
          <cell r="Q287" t="str">
            <v>2021-06-18, 18:59:58</v>
          </cell>
          <cell r="R287" t="str">
            <v>2021-06-19, 01:02:37</v>
          </cell>
          <cell r="S287" t="str">
            <v>2021-06-18, 20:00:00</v>
          </cell>
          <cell r="T287" t="str">
            <v>2021-06-19, 04:56:07</v>
          </cell>
          <cell r="U287" t="str">
            <v>2021-06-19, 04:56:12</v>
          </cell>
          <cell r="V287" t="str">
            <v>2021-06-19, 04:56:17</v>
          </cell>
          <cell r="W287" t="str">
            <v>2021-06-22, 20:00:00</v>
          </cell>
          <cell r="X287" t="str">
            <v>2021-06-19, 09:46:55</v>
          </cell>
          <cell r="Y287" t="str">
            <v>2021-06-19, 12:38:39</v>
          </cell>
          <cell r="Z287" t="str">
            <v>0:0:10</v>
          </cell>
          <cell r="AA287" t="str">
            <v>2:51:44</v>
          </cell>
          <cell r="AB287" t="str">
            <v>Rudy setiawan</v>
          </cell>
          <cell r="AC287" t="str">
            <v>081386917473</v>
          </cell>
          <cell r="AD287" t="str">
            <v>B9481TCD</v>
          </cell>
          <cell r="AE287" t="str">
            <v>CDE Dedicated</v>
          </cell>
          <cell r="AF287" t="str">
            <v>Unilever West Mega DC</v>
          </cell>
          <cell r="AH287" t="str">
            <v>Jl. Irian X No.202, Cikedokan, Kec. Cikarang Bar., Bekasi, Jawa Barat 17530, Indonesia</v>
          </cell>
          <cell r="AI287" t="str">
            <v>Bekasi</v>
          </cell>
          <cell r="AK287" t="str">
            <v>SAT DC KERADENAN</v>
          </cell>
          <cell r="AM287" t="str">
            <v>JL. RAYA PEMDA KERADENAN CIBINONG B</v>
          </cell>
          <cell r="AN287" t="str">
            <v>Bogor</v>
          </cell>
          <cell r="AP287">
            <v>69</v>
          </cell>
          <cell r="AQ287" t="str">
            <v/>
          </cell>
          <cell r="AR287" t="str">
            <v/>
          </cell>
          <cell r="AS287" t="str">
            <v/>
          </cell>
          <cell r="AT287" t="str">
            <v/>
          </cell>
          <cell r="AU287" t="str">
            <v/>
          </cell>
          <cell r="AV287" t="str">
            <v/>
          </cell>
          <cell r="AW287" t="str">
            <v/>
          </cell>
          <cell r="AY287">
            <v>0</v>
          </cell>
          <cell r="AZ287" t="str">
            <v>0</v>
          </cell>
          <cell r="BA287">
            <v>1930</v>
          </cell>
          <cell r="BB287">
            <v>3.89</v>
          </cell>
          <cell r="BC287" t="str">
            <v/>
          </cell>
          <cell r="BD287" t="str">
            <v>2021-06-19, 13:35:53</v>
          </cell>
          <cell r="BE287" t="str">
            <v>POD 1 2021-06-19, 13:35:53</v>
          </cell>
        </row>
        <row r="288">
          <cell r="D288" t="str">
            <v>4002940785</v>
          </cell>
          <cell r="E288" t="str">
            <v/>
          </cell>
          <cell r="F288" t="str">
            <v>POD</v>
          </cell>
          <cell r="G288" t="str">
            <v>Unilever Mega DC</v>
          </cell>
          <cell r="H288" t="str">
            <v>CV Global Synergi Abadi</v>
          </cell>
          <cell r="I288" t="str">
            <v>true</v>
          </cell>
          <cell r="J288" t="str">
            <v>CDE</v>
          </cell>
          <cell r="K288" t="str">
            <v>CD Engkel Box</v>
          </cell>
          <cell r="L288">
            <v>842698</v>
          </cell>
          <cell r="M288">
            <v>579800</v>
          </cell>
          <cell r="N288" t="str">
            <v>TDS-TRI-20210618112350688624</v>
          </cell>
          <cell r="O288" t="str">
            <v>dedicated</v>
          </cell>
          <cell r="P288" t="str">
            <v>2021-06-18, 18:23:51</v>
          </cell>
          <cell r="Q288" t="str">
            <v>2021-06-18, 20:57:15</v>
          </cell>
          <cell r="R288" t="str">
            <v>2021-06-18, 22:20:02</v>
          </cell>
          <cell r="S288" t="str">
            <v>2021-06-18, 20:00:00</v>
          </cell>
          <cell r="T288" t="str">
            <v>2021-06-19, 05:46:41</v>
          </cell>
          <cell r="U288" t="str">
            <v>2021-06-19, 05:46:47</v>
          </cell>
          <cell r="V288" t="str">
            <v>2021-06-19, 05:46:54</v>
          </cell>
          <cell r="W288" t="str">
            <v>2021-06-20, 20:00:00</v>
          </cell>
          <cell r="X288" t="str">
            <v>2021-06-19, 10:58:26</v>
          </cell>
          <cell r="Y288" t="str">
            <v>2021-06-19, 15:15:09</v>
          </cell>
          <cell r="Z288" t="str">
            <v>0:0:13</v>
          </cell>
          <cell r="AA288" t="str">
            <v>4:16:43</v>
          </cell>
          <cell r="AB288" t="str">
            <v>Ading Sukardi</v>
          </cell>
          <cell r="AC288" t="str">
            <v>085723961471</v>
          </cell>
          <cell r="AD288" t="str">
            <v>B9417BCI</v>
          </cell>
          <cell r="AE288" t="str">
            <v>CD Engkel Box</v>
          </cell>
          <cell r="AF288" t="str">
            <v>Unilever West Mega DC</v>
          </cell>
          <cell r="AH288" t="str">
            <v>Jl. Irian X No.202, Cikedokan, Kec. Cikarang Bar., Bekasi, Jawa Barat 17530, Indonesia</v>
          </cell>
          <cell r="AI288" t="str">
            <v>Bekasi</v>
          </cell>
          <cell r="AK288" t="str">
            <v>BORMA MAJALAYA</v>
          </cell>
          <cell r="AM288" t="str">
            <v>JL. RAYA LASWI NO. 104-106</v>
          </cell>
          <cell r="AN288" t="str">
            <v>Bandung</v>
          </cell>
          <cell r="AP288">
            <v>129</v>
          </cell>
          <cell r="AQ288" t="str">
            <v/>
          </cell>
          <cell r="AR288" t="str">
            <v/>
          </cell>
          <cell r="AS288" t="str">
            <v/>
          </cell>
          <cell r="AT288" t="str">
            <v/>
          </cell>
          <cell r="AU288" t="str">
            <v/>
          </cell>
          <cell r="AV288" t="str">
            <v/>
          </cell>
          <cell r="AW288" t="str">
            <v/>
          </cell>
          <cell r="AY288">
            <v>0</v>
          </cell>
          <cell r="AZ288" t="str">
            <v>0</v>
          </cell>
          <cell r="BA288">
            <v>2240</v>
          </cell>
          <cell r="BB288">
            <v>5.25</v>
          </cell>
          <cell r="BC288" t="str">
            <v/>
          </cell>
          <cell r="BD288" t="str">
            <v>2021-06-19, 15:15:37</v>
          </cell>
          <cell r="BE288" t="str">
            <v>POD 1 2021-06-19, 15:15:37</v>
          </cell>
        </row>
        <row r="289">
          <cell r="D289" t="str">
            <v>4002940800</v>
          </cell>
          <cell r="E289" t="str">
            <v/>
          </cell>
          <cell r="F289" t="str">
            <v>POD</v>
          </cell>
          <cell r="G289" t="str">
            <v>Unilever Mega DC</v>
          </cell>
          <cell r="H289" t="str">
            <v>PT Mega Antaran Prima</v>
          </cell>
          <cell r="I289" t="str">
            <v>true</v>
          </cell>
          <cell r="J289" t="str">
            <v>CDE</v>
          </cell>
          <cell r="K289" t="str">
            <v>CD Engkel Box</v>
          </cell>
          <cell r="L289">
            <v>373478</v>
          </cell>
          <cell r="M289">
            <v>233095</v>
          </cell>
          <cell r="N289" t="str">
            <v>TDS-TRI-20210618112351305571</v>
          </cell>
          <cell r="O289" t="str">
            <v>dedicated</v>
          </cell>
          <cell r="P289" t="str">
            <v>2021-06-18, 18:23:51</v>
          </cell>
          <cell r="Q289" t="str">
            <v>2021-06-18, 18:52:33</v>
          </cell>
          <cell r="R289" t="str">
            <v>2021-06-18, 19:37:37</v>
          </cell>
          <cell r="S289" t="str">
            <v>2021-06-18, 20:00:00</v>
          </cell>
          <cell r="T289" t="str">
            <v>2021-06-19, 04:55:53</v>
          </cell>
          <cell r="U289" t="str">
            <v>2021-06-19, 04:56:00</v>
          </cell>
          <cell r="V289" t="str">
            <v>2021-06-19, 04:56:26</v>
          </cell>
          <cell r="W289" t="str">
            <v>2021-06-19, 20:00:00</v>
          </cell>
          <cell r="X289" t="str">
            <v>2021-06-20, 13:05:47</v>
          </cell>
          <cell r="Y289" t="str">
            <v>2021-06-20, 13:05:52</v>
          </cell>
          <cell r="Z289" t="str">
            <v>0:0:33</v>
          </cell>
          <cell r="AA289" t="str">
            <v>0:0:5</v>
          </cell>
          <cell r="AB289" t="str">
            <v>CASMITA</v>
          </cell>
          <cell r="AC289" t="str">
            <v>082112196977</v>
          </cell>
          <cell r="AD289" t="str">
            <v>B9060KXU</v>
          </cell>
          <cell r="AE289" t="str">
            <v>CD Engkel Box</v>
          </cell>
          <cell r="AF289" t="str">
            <v>Unilever West Mega DC</v>
          </cell>
          <cell r="AH289" t="str">
            <v>Jl. Irian X No.202, Cikedokan, Kec. Cikarang Bar., Bekasi, Jawa Barat 17530, Indonesia</v>
          </cell>
          <cell r="AI289" t="str">
            <v>Bekasi</v>
          </cell>
          <cell r="AK289" t="str">
            <v>SAT BEKASI</v>
          </cell>
          <cell r="AM289" t="str">
            <v>JL.IR.JUANDA NO.180 RT3/10 MARGAH</v>
          </cell>
          <cell r="AN289" t="str">
            <v>Cikarang</v>
          </cell>
          <cell r="AP289">
            <v>18</v>
          </cell>
          <cell r="AQ289" t="str">
            <v/>
          </cell>
          <cell r="AR289" t="str">
            <v/>
          </cell>
          <cell r="AS289" t="str">
            <v/>
          </cell>
          <cell r="AT289" t="str">
            <v/>
          </cell>
          <cell r="AU289" t="str">
            <v/>
          </cell>
          <cell r="AV289" t="str">
            <v/>
          </cell>
          <cell r="AW289" t="str">
            <v/>
          </cell>
          <cell r="AY289">
            <v>0</v>
          </cell>
          <cell r="AZ289" t="str">
            <v>0</v>
          </cell>
          <cell r="BA289">
            <v>2520</v>
          </cell>
          <cell r="BB289">
            <v>4.8099999999999996</v>
          </cell>
          <cell r="BC289" t="str">
            <v/>
          </cell>
          <cell r="BD289" t="str">
            <v>2021-06-20, 13:06:10</v>
          </cell>
          <cell r="BE289" t="str">
            <v>POD 1 2021-06-20, 13:06:10</v>
          </cell>
        </row>
        <row r="290">
          <cell r="D290" t="str">
            <v>4002940757</v>
          </cell>
          <cell r="E290" t="str">
            <v/>
          </cell>
          <cell r="F290" t="str">
            <v>POD</v>
          </cell>
          <cell r="G290" t="str">
            <v>Unilever Mega DC</v>
          </cell>
          <cell r="H290" t="str">
            <v>PT Kabut Halim Mandiri</v>
          </cell>
          <cell r="I290" t="str">
            <v>true</v>
          </cell>
          <cell r="J290" t="str">
            <v>CDE</v>
          </cell>
          <cell r="K290" t="str">
            <v>CD Engkel Box</v>
          </cell>
          <cell r="L290">
            <v>557115</v>
          </cell>
          <cell r="M290">
            <v>394283</v>
          </cell>
          <cell r="N290" t="str">
            <v>TDS-TRI-20210618112349895506</v>
          </cell>
          <cell r="O290" t="str">
            <v>dedicated</v>
          </cell>
          <cell r="P290" t="str">
            <v>2021-06-18, 18:23:50</v>
          </cell>
          <cell r="Q290" t="str">
            <v>2021-06-18, 18:51:00</v>
          </cell>
          <cell r="R290" t="str">
            <v>2021-06-19, 01:02:46</v>
          </cell>
          <cell r="S290" t="str">
            <v>2021-06-18, 20:00:00</v>
          </cell>
          <cell r="T290" t="str">
            <v>2021-06-19, 03:09:26</v>
          </cell>
          <cell r="U290" t="str">
            <v>2021-06-19, 03:09:32</v>
          </cell>
          <cell r="V290" t="str">
            <v>2021-06-19, 03:09:40</v>
          </cell>
          <cell r="W290" t="str">
            <v>2021-06-19, 20:00:00</v>
          </cell>
          <cell r="X290" t="str">
            <v>2021-06-19, 05:40:48</v>
          </cell>
          <cell r="Y290" t="str">
            <v>2021-06-19, 05:40:59</v>
          </cell>
          <cell r="Z290" t="str">
            <v>0:0:14</v>
          </cell>
          <cell r="AA290" t="str">
            <v>0:0:11</v>
          </cell>
          <cell r="AB290" t="str">
            <v>Iwan Deni suhendar</v>
          </cell>
          <cell r="AC290" t="str">
            <v>085222333217</v>
          </cell>
          <cell r="AD290" t="str">
            <v>F9287FG</v>
          </cell>
          <cell r="AE290" t="str">
            <v>CD Engkel Box</v>
          </cell>
          <cell r="AF290" t="str">
            <v>Unilever West Mega DC</v>
          </cell>
          <cell r="AH290" t="str">
            <v>Jl. Irian X No.202, Cikedokan, Kec. Cikarang Bar., Bekasi, Jawa Barat 17530, Indonesia</v>
          </cell>
          <cell r="AI290" t="str">
            <v>Bekasi</v>
          </cell>
          <cell r="AK290" t="str">
            <v>PT ECART SERVICES INDONESIA</v>
          </cell>
          <cell r="AM290" t="str">
            <v>Jl. Raya Bogor No.14, RT.5/RW.4, Sukamaju, Kec. Cilodong, Kota Depok, Jawa Barat 16415, Indonesia</v>
          </cell>
          <cell r="AN290" t="str">
            <v>Kota Depok</v>
          </cell>
          <cell r="AP290">
            <v>50</v>
          </cell>
          <cell r="AQ290" t="str">
            <v/>
          </cell>
          <cell r="AR290" t="str">
            <v/>
          </cell>
          <cell r="AS290" t="str">
            <v/>
          </cell>
          <cell r="AT290" t="str">
            <v/>
          </cell>
          <cell r="AU290" t="str">
            <v/>
          </cell>
          <cell r="AV290" t="str">
            <v/>
          </cell>
          <cell r="AW290" t="str">
            <v/>
          </cell>
          <cell r="AY290">
            <v>0</v>
          </cell>
          <cell r="AZ290" t="str">
            <v>0</v>
          </cell>
          <cell r="BA290">
            <v>900</v>
          </cell>
          <cell r="BB290">
            <v>3.58</v>
          </cell>
          <cell r="BC290" t="str">
            <v/>
          </cell>
          <cell r="BD290" t="str">
            <v>2021-06-19, 13:27:01</v>
          </cell>
          <cell r="BE290" t="str">
            <v>POD 1 2021-06-19, 13:27:00</v>
          </cell>
        </row>
        <row r="291">
          <cell r="D291" t="str">
            <v>4002940724</v>
          </cell>
          <cell r="E291" t="str">
            <v/>
          </cell>
          <cell r="F291" t="str">
            <v>POD</v>
          </cell>
          <cell r="G291" t="str">
            <v>Unilever Mega DC</v>
          </cell>
          <cell r="H291" t="str">
            <v>Gading Global Logistic</v>
          </cell>
          <cell r="I291" t="str">
            <v>true</v>
          </cell>
          <cell r="J291" t="str">
            <v>CDE</v>
          </cell>
          <cell r="K291" t="str">
            <v>CD Engkel Box</v>
          </cell>
          <cell r="L291">
            <v>438478</v>
          </cell>
          <cell r="M291">
            <v>245554</v>
          </cell>
          <cell r="N291" t="str">
            <v>TDS-TRI-20210618112349172687</v>
          </cell>
          <cell r="O291" t="str">
            <v>dedicated</v>
          </cell>
          <cell r="P291" t="str">
            <v>2021-06-18, 18:23:49</v>
          </cell>
          <cell r="Q291" t="str">
            <v>2021-06-18, 18:50:11</v>
          </cell>
          <cell r="R291" t="str">
            <v>2021-06-19, 01:02:58</v>
          </cell>
          <cell r="S291" t="str">
            <v>2021-06-18, 20:00:00</v>
          </cell>
          <cell r="T291" t="str">
            <v>2021-06-19, 05:59:46</v>
          </cell>
          <cell r="U291" t="str">
            <v>2021-06-19, 06:02:50</v>
          </cell>
          <cell r="V291" t="str">
            <v>2021-06-19, 06:02:58</v>
          </cell>
          <cell r="W291" t="str">
            <v>2021-06-20, 20:00:00</v>
          </cell>
          <cell r="X291" t="str">
            <v>2021-06-19, 07:17:16</v>
          </cell>
          <cell r="Y291" t="str">
            <v>2021-06-19, 08:37:03</v>
          </cell>
          <cell r="Z291" t="str">
            <v>0:3:12</v>
          </cell>
          <cell r="AA291" t="str">
            <v>1:19:47</v>
          </cell>
          <cell r="AB291" t="str">
            <v>JAMAL</v>
          </cell>
          <cell r="AC291" t="str">
            <v>087879225044</v>
          </cell>
          <cell r="AD291" t="str">
            <v>B9838SYK</v>
          </cell>
          <cell r="AE291" t="str">
            <v>CD Engkel Box</v>
          </cell>
          <cell r="AF291" t="str">
            <v>Unilever West Mega DC</v>
          </cell>
          <cell r="AH291" t="str">
            <v>Jl. Irian X No.202, Cikedokan, Kec. Cikarang Bar., Bekasi, Jawa Barat 17530, Indonesia</v>
          </cell>
          <cell r="AI291" t="str">
            <v>Bekasi</v>
          </cell>
          <cell r="AK291" t="str">
            <v>NAGA SWALAYAN WISMA ASRI</v>
          </cell>
          <cell r="AM291" t="str">
            <v>JL. RAYA PERJUANGAN RT. 04/ RW. 08</v>
          </cell>
          <cell r="AN291" t="str">
            <v>Bekasi</v>
          </cell>
          <cell r="AP291">
            <v>24</v>
          </cell>
          <cell r="AQ291" t="str">
            <v/>
          </cell>
          <cell r="AR291" t="str">
            <v/>
          </cell>
          <cell r="AS291" t="str">
            <v/>
          </cell>
          <cell r="AT291" t="str">
            <v/>
          </cell>
          <cell r="AU291" t="str">
            <v/>
          </cell>
          <cell r="AV291" t="str">
            <v/>
          </cell>
          <cell r="AW291" t="str">
            <v/>
          </cell>
          <cell r="AY291">
            <v>0</v>
          </cell>
          <cell r="AZ291" t="str">
            <v>0</v>
          </cell>
          <cell r="BA291">
            <v>1900</v>
          </cell>
          <cell r="BB291">
            <v>4.8099999999999996</v>
          </cell>
          <cell r="BC291" t="str">
            <v/>
          </cell>
          <cell r="BD291" t="str">
            <v>2021-06-19, 09:28:25</v>
          </cell>
          <cell r="BE291" t="str">
            <v>POD 1 2021-06-19, 09:28:25</v>
          </cell>
        </row>
        <row r="292">
          <cell r="D292" t="str">
            <v>4002940723</v>
          </cell>
          <cell r="E292" t="str">
            <v/>
          </cell>
          <cell r="F292" t="str">
            <v>POD</v>
          </cell>
          <cell r="G292" t="str">
            <v>Unilever Mega DC</v>
          </cell>
          <cell r="H292" t="str">
            <v>Medikar Sarana Utama</v>
          </cell>
          <cell r="I292" t="str">
            <v>true</v>
          </cell>
          <cell r="J292" t="str">
            <v>CDE</v>
          </cell>
          <cell r="K292" t="str">
            <v>CD Engkel Box</v>
          </cell>
          <cell r="L292">
            <v>373478</v>
          </cell>
          <cell r="M292">
            <v>233095</v>
          </cell>
          <cell r="N292" t="str">
            <v>TDS-TRI-20210618112348478306</v>
          </cell>
          <cell r="O292" t="str">
            <v>dedicated</v>
          </cell>
          <cell r="P292" t="str">
            <v>2021-06-18, 18:23:48</v>
          </cell>
          <cell r="Q292" t="str">
            <v>2021-06-18, 18:49:30</v>
          </cell>
          <cell r="R292" t="str">
            <v>2021-06-19, 01:04:43</v>
          </cell>
          <cell r="S292" t="str">
            <v>2021-06-18, 20:00:00</v>
          </cell>
          <cell r="T292" t="str">
            <v>2021-06-19, 02:00:00</v>
          </cell>
          <cell r="U292" t="str">
            <v/>
          </cell>
          <cell r="V292" t="str">
            <v>2021-06-19, 02:00:00</v>
          </cell>
          <cell r="W292" t="str">
            <v>2021-06-20, 20:00:00</v>
          </cell>
          <cell r="X292" t="str">
            <v>2021-06-21, 09:00:00</v>
          </cell>
          <cell r="Y292" t="str">
            <v>2021-06-21, 10:00:00</v>
          </cell>
          <cell r="Z292" t="str">
            <v>0:0:0</v>
          </cell>
          <cell r="AA292" t="str">
            <v>1:0:0</v>
          </cell>
          <cell r="AB292" t="str">
            <v>SADI</v>
          </cell>
          <cell r="AC292" t="str">
            <v>085703144177</v>
          </cell>
          <cell r="AD292" t="str">
            <v>B9326UCG</v>
          </cell>
          <cell r="AE292" t="str">
            <v>CDE 4 Ton</v>
          </cell>
          <cell r="AF292" t="str">
            <v>Unilever West Mega DC</v>
          </cell>
          <cell r="AH292" t="str">
            <v>Jl. Irian X No.202, Cikedokan, Kec. Cikarang Bar., Bekasi, Jawa Barat 17530, Indonesia</v>
          </cell>
          <cell r="AI292" t="str">
            <v>Bekasi</v>
          </cell>
          <cell r="AK292" t="str">
            <v>NAGA CIKARANG</v>
          </cell>
          <cell r="AM292" t="str">
            <v>JL. INDUSTRI RAYA NO.5 CIKARANG</v>
          </cell>
          <cell r="AN292" t="str">
            <v>Cikarang</v>
          </cell>
          <cell r="AP292">
            <v>10</v>
          </cell>
          <cell r="AQ292" t="str">
            <v/>
          </cell>
          <cell r="AR292" t="str">
            <v/>
          </cell>
          <cell r="AS292" t="str">
            <v/>
          </cell>
          <cell r="AT292" t="str">
            <v/>
          </cell>
          <cell r="AU292" t="str">
            <v/>
          </cell>
          <cell r="AV292" t="str">
            <v/>
          </cell>
          <cell r="AW292" t="str">
            <v/>
          </cell>
          <cell r="AY292">
            <v>0</v>
          </cell>
          <cell r="AZ292" t="str">
            <v>0</v>
          </cell>
          <cell r="BA292">
            <v>1660</v>
          </cell>
          <cell r="BB292">
            <v>4.53</v>
          </cell>
          <cell r="BC292" t="str">
            <v/>
          </cell>
          <cell r="BD292" t="str">
            <v/>
          </cell>
        </row>
        <row r="293">
          <cell r="D293" t="str">
            <v>4002940676</v>
          </cell>
          <cell r="E293" t="str">
            <v/>
          </cell>
          <cell r="F293" t="str">
            <v>BOOKED</v>
          </cell>
          <cell r="G293" t="str">
            <v>Unilever Mega DC</v>
          </cell>
          <cell r="H293" t="str">
            <v/>
          </cell>
          <cell r="I293" t="str">
            <v>false</v>
          </cell>
          <cell r="J293" t="str">
            <v>TRO-J</v>
          </cell>
          <cell r="K293" t="str">
            <v>Tronton Jumbo</v>
          </cell>
          <cell r="L293" t="str">
            <v/>
          </cell>
          <cell r="N293" t="str">
            <v>TDS-TRI-20210618112347459128</v>
          </cell>
          <cell r="O293" t="str">
            <v>oncall</v>
          </cell>
          <cell r="P293" t="str">
            <v>2021-06-18, 18:23:47</v>
          </cell>
          <cell r="Q293" t="str">
            <v/>
          </cell>
          <cell r="R293" t="str">
            <v/>
          </cell>
          <cell r="S293" t="str">
            <v>2021-06-18, 20:00:00</v>
          </cell>
          <cell r="T293" t="str">
            <v/>
          </cell>
          <cell r="U293" t="str">
            <v/>
          </cell>
          <cell r="V293" t="str">
            <v/>
          </cell>
          <cell r="W293" t="str">
            <v>2021-06-25, 20:00:00</v>
          </cell>
          <cell r="X293" t="str">
            <v/>
          </cell>
          <cell r="Y293" t="str">
            <v/>
          </cell>
          <cell r="Z293" t="str">
            <v/>
          </cell>
          <cell r="AA293" t="str">
            <v/>
          </cell>
          <cell r="AB293" t="str">
            <v/>
          </cell>
          <cell r="AC293" t="str">
            <v/>
          </cell>
          <cell r="AD293" t="str">
            <v/>
          </cell>
          <cell r="AE293" t="str">
            <v/>
          </cell>
          <cell r="AF293" t="str">
            <v>Unilever West Mega DC</v>
          </cell>
          <cell r="AH293" t="str">
            <v>Jl. Irian X No.202, Cikedokan, Kec. Cikarang Bar., Bekasi, Jawa Barat 17530, Indonesia</v>
          </cell>
          <cell r="AI293" t="str">
            <v>Bekasi</v>
          </cell>
          <cell r="AK293" t="str">
            <v>TRANSMART MATARAM</v>
          </cell>
          <cell r="AM293" t="str">
            <v>JL SELAPARANG NO 60 MAYURA</v>
          </cell>
          <cell r="AN293" t="str">
            <v>Kota Mataram</v>
          </cell>
          <cell r="AP293">
            <v>1276</v>
          </cell>
          <cell r="AQ293" t="str">
            <v/>
          </cell>
          <cell r="AR293" t="str">
            <v/>
          </cell>
          <cell r="AS293" t="str">
            <v/>
          </cell>
          <cell r="AT293" t="str">
            <v/>
          </cell>
          <cell r="AU293" t="str">
            <v/>
          </cell>
          <cell r="AV293" t="str">
            <v/>
          </cell>
          <cell r="AW293" t="str">
            <v/>
          </cell>
          <cell r="AY293">
            <v>0</v>
          </cell>
          <cell r="AZ293" t="str">
            <v>0</v>
          </cell>
          <cell r="BA293">
            <v>19360</v>
          </cell>
          <cell r="BB293">
            <v>35</v>
          </cell>
          <cell r="BC293" t="str">
            <v/>
          </cell>
          <cell r="BD293" t="str">
            <v/>
          </cell>
        </row>
        <row r="294">
          <cell r="D294" t="str">
            <v>4002940651</v>
          </cell>
          <cell r="E294" t="str">
            <v/>
          </cell>
          <cell r="F294" t="str">
            <v>POD</v>
          </cell>
          <cell r="G294" t="str">
            <v>Unilever Mega DC</v>
          </cell>
          <cell r="H294" t="str">
            <v>PT PRIMA SARANA EKSPRES</v>
          </cell>
          <cell r="I294" t="str">
            <v>true</v>
          </cell>
          <cell r="J294" t="str">
            <v>TRO-J</v>
          </cell>
          <cell r="K294" t="str">
            <v>Tronton Jumbo</v>
          </cell>
          <cell r="L294">
            <v>5156000</v>
          </cell>
          <cell r="M294">
            <v>5225000</v>
          </cell>
          <cell r="N294" t="str">
            <v>TDS-TRI-20210618112346376015</v>
          </cell>
          <cell r="O294" t="str">
            <v>oncall</v>
          </cell>
          <cell r="P294" t="str">
            <v>2021-06-18, 18:23:46</v>
          </cell>
          <cell r="Q294" t="str">
            <v>2021-06-19, 02:00:15</v>
          </cell>
          <cell r="R294" t="str">
            <v>2021-06-19, 05:02:27</v>
          </cell>
          <cell r="S294" t="str">
            <v>2021-06-18, 20:00:00</v>
          </cell>
          <cell r="T294" t="str">
            <v>2021-06-19, 05:02:39</v>
          </cell>
          <cell r="U294" t="str">
            <v>2021-06-19, 05:02:43</v>
          </cell>
          <cell r="V294" t="str">
            <v>2021-06-19, 05:02:57</v>
          </cell>
          <cell r="W294" t="str">
            <v>2021-06-21, 20:00:00</v>
          </cell>
          <cell r="X294" t="str">
            <v>2021-06-21, 12:28:09</v>
          </cell>
          <cell r="Y294" t="str">
            <v>2021-06-21, 13:03:00</v>
          </cell>
          <cell r="Z294" t="str">
            <v>0:0:18</v>
          </cell>
          <cell r="AA294" t="str">
            <v>0:34:51</v>
          </cell>
          <cell r="AB294" t="str">
            <v>Deni saputra</v>
          </cell>
          <cell r="AC294" t="str">
            <v>085211750518</v>
          </cell>
          <cell r="AD294" t="str">
            <v>B 9155 PEU</v>
          </cell>
          <cell r="AE294" t="str">
            <v>Wingbox Tronton</v>
          </cell>
          <cell r="AF294" t="str">
            <v>Unilever West Mega DC</v>
          </cell>
          <cell r="AH294" t="str">
            <v>Jl. Irian X No.202, Cikedokan, Kec. Cikarang Bar., Bekasi, Jawa Barat 17530, Indonesia</v>
          </cell>
          <cell r="AI294" t="str">
            <v>Bekasi</v>
          </cell>
          <cell r="AK294" t="str">
            <v>TRANSMART MAJAPAHIT SEMARANG</v>
          </cell>
          <cell r="AM294" t="str">
            <v>Jl. Brigjen Sudiarto No.761, Plamongan Sari, Kec. Pedurungan, Kota Semarang, Jawa Tengah 50194, Indonesia</v>
          </cell>
          <cell r="AN294" t="str">
            <v>Kota Semarang</v>
          </cell>
          <cell r="AP294">
            <v>417</v>
          </cell>
          <cell r="AQ294" t="str">
            <v/>
          </cell>
          <cell r="AR294" t="str">
            <v/>
          </cell>
          <cell r="AS294" t="str">
            <v/>
          </cell>
          <cell r="AT294" t="str">
            <v/>
          </cell>
          <cell r="AU294" t="str">
            <v/>
          </cell>
          <cell r="AV294" t="str">
            <v/>
          </cell>
          <cell r="AW294" t="str">
            <v/>
          </cell>
          <cell r="AX294" t="str">
            <v>manual confirm</v>
          </cell>
          <cell r="AY294">
            <v>0</v>
          </cell>
          <cell r="AZ294" t="str">
            <v>0</v>
          </cell>
          <cell r="BA294">
            <v>19540</v>
          </cell>
          <cell r="BB294">
            <v>27</v>
          </cell>
          <cell r="BC294" t="str">
            <v/>
          </cell>
          <cell r="BD294" t="str">
            <v/>
          </cell>
        </row>
        <row r="295">
          <cell r="D295" t="str">
            <v>4002940650</v>
          </cell>
          <cell r="E295" t="str">
            <v/>
          </cell>
          <cell r="F295" t="str">
            <v>POD</v>
          </cell>
          <cell r="G295" t="str">
            <v>Unilever Mega DC</v>
          </cell>
          <cell r="H295" t="str">
            <v>PT PRIMA SARANA EKSPRES</v>
          </cell>
          <cell r="I295" t="str">
            <v>true</v>
          </cell>
          <cell r="J295" t="str">
            <v>TRO-J</v>
          </cell>
          <cell r="K295" t="str">
            <v>Tronton Jumbo</v>
          </cell>
          <cell r="L295">
            <v>5156000</v>
          </cell>
          <cell r="M295">
            <v>5225000</v>
          </cell>
          <cell r="N295" t="str">
            <v>TDS-TRI-20210618112344690215</v>
          </cell>
          <cell r="O295" t="str">
            <v>oncall</v>
          </cell>
          <cell r="P295" t="str">
            <v>2021-06-18, 18:23:45</v>
          </cell>
          <cell r="Q295" t="str">
            <v>2021-06-19, 01:59:18</v>
          </cell>
          <cell r="R295" t="str">
            <v>2021-06-19, 04:29:02</v>
          </cell>
          <cell r="S295" t="str">
            <v>2021-06-18, 20:00:00</v>
          </cell>
          <cell r="T295" t="str">
            <v>2021-06-19, 04:29:16</v>
          </cell>
          <cell r="U295" t="str">
            <v>2021-06-19, 06:37:07</v>
          </cell>
          <cell r="V295" t="str">
            <v>2021-06-19, 06:37:13</v>
          </cell>
          <cell r="W295" t="str">
            <v>2021-06-21, 20:00:00</v>
          </cell>
          <cell r="X295" t="str">
            <v>2021-06-21, 10:47:09</v>
          </cell>
          <cell r="Y295" t="str">
            <v>2021-06-21, 13:00:00</v>
          </cell>
          <cell r="Z295" t="str">
            <v>2:7:57</v>
          </cell>
          <cell r="AA295" t="str">
            <v>2:12:51</v>
          </cell>
          <cell r="AB295" t="str">
            <v>Rohman</v>
          </cell>
          <cell r="AC295" t="str">
            <v>081218336238</v>
          </cell>
          <cell r="AD295" t="str">
            <v>B 9616 EJ</v>
          </cell>
          <cell r="AE295" t="str">
            <v>Wingbox Tronton</v>
          </cell>
          <cell r="AF295" t="str">
            <v>Unilever West Mega DC</v>
          </cell>
          <cell r="AH295" t="str">
            <v>Jl. Irian X No.202, Cikedokan, Kec. Cikarang Bar., Bekasi, Jawa Barat 17530, Indonesia</v>
          </cell>
          <cell r="AI295" t="str">
            <v>Bekasi</v>
          </cell>
          <cell r="AK295" t="str">
            <v>CARREFOUR SEMARANG SRONDOL</v>
          </cell>
          <cell r="AM295" t="str">
            <v>KOMPLEK PABRIK RAJA BESI JL.SETIABU</v>
          </cell>
          <cell r="AN295" t="str">
            <v>Kota Semarang</v>
          </cell>
          <cell r="AP295">
            <v>414</v>
          </cell>
          <cell r="AQ295" t="str">
            <v/>
          </cell>
          <cell r="AR295" t="str">
            <v/>
          </cell>
          <cell r="AS295" t="str">
            <v/>
          </cell>
          <cell r="AT295" t="str">
            <v/>
          </cell>
          <cell r="AU295" t="str">
            <v/>
          </cell>
          <cell r="AV295" t="str">
            <v/>
          </cell>
          <cell r="AW295" t="str">
            <v/>
          </cell>
          <cell r="AX295" t="str">
            <v>manual confirm</v>
          </cell>
          <cell r="AY295">
            <v>0</v>
          </cell>
          <cell r="AZ295" t="str">
            <v>0</v>
          </cell>
          <cell r="BA295">
            <v>19540</v>
          </cell>
          <cell r="BB295">
            <v>27</v>
          </cell>
          <cell r="BC295" t="str">
            <v/>
          </cell>
          <cell r="BD295" t="str">
            <v/>
          </cell>
        </row>
        <row r="296">
          <cell r="D296" t="str">
            <v>4002940649</v>
          </cell>
          <cell r="E296" t="str">
            <v/>
          </cell>
          <cell r="F296" t="str">
            <v>BOOKED</v>
          </cell>
          <cell r="G296" t="str">
            <v>Unilever Mega DC</v>
          </cell>
          <cell r="H296" t="str">
            <v/>
          </cell>
          <cell r="I296" t="str">
            <v>false</v>
          </cell>
          <cell r="J296" t="str">
            <v>TRO-J</v>
          </cell>
          <cell r="K296" t="str">
            <v>Tronton Jumbo</v>
          </cell>
          <cell r="L296" t="str">
            <v/>
          </cell>
          <cell r="N296" t="str">
            <v>TDS-TRI-20210618112343576263</v>
          </cell>
          <cell r="O296" t="str">
            <v>oncall</v>
          </cell>
          <cell r="P296" t="str">
            <v>2021-06-18, 18:23:43</v>
          </cell>
          <cell r="Q296" t="str">
            <v/>
          </cell>
          <cell r="R296" t="str">
            <v/>
          </cell>
          <cell r="S296" t="str">
            <v>2021-06-18, 20:00:00</v>
          </cell>
          <cell r="T296" t="str">
            <v/>
          </cell>
          <cell r="U296" t="str">
            <v/>
          </cell>
          <cell r="V296" t="str">
            <v/>
          </cell>
          <cell r="W296" t="str">
            <v>2021-06-21, 20:00:00</v>
          </cell>
          <cell r="X296" t="str">
            <v/>
          </cell>
          <cell r="Y296" t="str">
            <v/>
          </cell>
          <cell r="Z296" t="str">
            <v/>
          </cell>
          <cell r="AA296" t="str">
            <v/>
          </cell>
          <cell r="AB296" t="str">
            <v/>
          </cell>
          <cell r="AC296" t="str">
            <v/>
          </cell>
          <cell r="AD296" t="str">
            <v/>
          </cell>
          <cell r="AE296" t="str">
            <v/>
          </cell>
          <cell r="AF296" t="str">
            <v>Unilever West Mega DC</v>
          </cell>
          <cell r="AH296" t="str">
            <v>Jl. Irian X No.202, Cikedokan, Kec. Cikarang Bar., Bekasi, Jawa Barat 17530, Indonesia</v>
          </cell>
          <cell r="AI296" t="str">
            <v>Bekasi</v>
          </cell>
          <cell r="AK296" t="str">
            <v>CARREFOUR MAGELANG NEW ARMADA</v>
          </cell>
          <cell r="AM296" t="str">
            <v>JL. MAYJEN BAMBANG SOEGENG</v>
          </cell>
          <cell r="AN296" t="str">
            <v>Magelang</v>
          </cell>
          <cell r="AP296">
            <v>485</v>
          </cell>
          <cell r="AQ296" t="str">
            <v/>
          </cell>
          <cell r="AR296" t="str">
            <v/>
          </cell>
          <cell r="AS296" t="str">
            <v/>
          </cell>
          <cell r="AT296" t="str">
            <v/>
          </cell>
          <cell r="AU296" t="str">
            <v/>
          </cell>
          <cell r="AV296" t="str">
            <v/>
          </cell>
          <cell r="AW296" t="str">
            <v/>
          </cell>
          <cell r="AY296">
            <v>0</v>
          </cell>
          <cell r="AZ296" t="str">
            <v>0</v>
          </cell>
          <cell r="BA296">
            <v>19540</v>
          </cell>
          <cell r="BB296">
            <v>26.68</v>
          </cell>
          <cell r="BC296" t="str">
            <v/>
          </cell>
          <cell r="BD296" t="str">
            <v/>
          </cell>
        </row>
        <row r="297">
          <cell r="D297" t="str">
            <v>4002940648</v>
          </cell>
          <cell r="E297" t="str">
            <v/>
          </cell>
          <cell r="F297" t="str">
            <v>POD</v>
          </cell>
          <cell r="G297" t="str">
            <v>Unilever Mega DC</v>
          </cell>
          <cell r="H297" t="str">
            <v>PT Sekar Arum Jaya Bersaudara</v>
          </cell>
          <cell r="I297" t="str">
            <v>true</v>
          </cell>
          <cell r="J297" t="str">
            <v>TRO-J</v>
          </cell>
          <cell r="K297" t="str">
            <v>Tronton Jumbo</v>
          </cell>
          <cell r="L297">
            <v>5230000</v>
          </cell>
          <cell r="M297">
            <v>4800000</v>
          </cell>
          <cell r="N297" t="str">
            <v>TDS-TRI-20210618112342362588</v>
          </cell>
          <cell r="O297" t="str">
            <v>oncall</v>
          </cell>
          <cell r="P297" t="str">
            <v>2021-06-18, 18:23:42</v>
          </cell>
          <cell r="Q297" t="str">
            <v>2021-06-19, 09:41:38</v>
          </cell>
          <cell r="R297" t="str">
            <v>2021-06-19, 09:43:29</v>
          </cell>
          <cell r="S297" t="str">
            <v>2021-06-18, 20:00:00</v>
          </cell>
          <cell r="T297" t="str">
            <v>2021-06-19, 09:43:43</v>
          </cell>
          <cell r="U297" t="str">
            <v>2021-06-19, 09:44:25</v>
          </cell>
          <cell r="V297" t="str">
            <v>2021-06-19, 09:44:32</v>
          </cell>
          <cell r="W297" t="str">
            <v>2021-06-21, 20:00:00</v>
          </cell>
          <cell r="X297" t="str">
            <v>2021-06-21, 08:45:23</v>
          </cell>
          <cell r="Y297" t="str">
            <v>2021-06-21, 13:20:11</v>
          </cell>
          <cell r="Z297" t="str">
            <v>0:0:49</v>
          </cell>
          <cell r="AA297" t="str">
            <v>4:34:48</v>
          </cell>
          <cell r="AB297" t="str">
            <v>Sofyan</v>
          </cell>
          <cell r="AC297" t="str">
            <v>083897792809</v>
          </cell>
          <cell r="AD297" t="str">
            <v>T 9078 DD</v>
          </cell>
          <cell r="AE297" t="str">
            <v>Wingbox Tronton</v>
          </cell>
          <cell r="AF297" t="str">
            <v>Unilever West Mega DC</v>
          </cell>
          <cell r="AH297" t="str">
            <v>Jl. Irian X No.202, Cikedokan, Kec. Cikarang Bar., Bekasi, Jawa Barat 17530, Indonesia</v>
          </cell>
          <cell r="AI297" t="str">
            <v>Bekasi</v>
          </cell>
          <cell r="AK297" t="str">
            <v>ALFA MAGUWO</v>
          </cell>
          <cell r="AM297" t="str">
            <v>Jl. Raya Solo KM 8 No. 234, Maguwoharjo, Kecamatan Depok, Kalongan, Maguwoharjo, Kec. Depok, Kabupaten Sleman, Daerah Istimewa Yogyakarta 55282, Indonesia</v>
          </cell>
          <cell r="AN297" t="str">
            <v>Kabupaten Sleman</v>
          </cell>
          <cell r="AP297">
            <v>524</v>
          </cell>
          <cell r="AQ297" t="str">
            <v/>
          </cell>
          <cell r="AR297" t="str">
            <v/>
          </cell>
          <cell r="AS297" t="str">
            <v/>
          </cell>
          <cell r="AT297" t="str">
            <v/>
          </cell>
          <cell r="AU297" t="str">
            <v/>
          </cell>
          <cell r="AV297" t="str">
            <v/>
          </cell>
          <cell r="AW297" t="str">
            <v/>
          </cell>
          <cell r="AX297" t="str">
            <v>margin munus</v>
          </cell>
          <cell r="AY297">
            <v>0</v>
          </cell>
          <cell r="AZ297" t="str">
            <v>0</v>
          </cell>
          <cell r="BA297">
            <v>19540</v>
          </cell>
          <cell r="BB297">
            <v>27</v>
          </cell>
          <cell r="BC297" t="str">
            <v/>
          </cell>
          <cell r="BD297" t="str">
            <v>2021-06-21, 13:20:50</v>
          </cell>
          <cell r="BE297" t="str">
            <v>POD 1 2021-06-21, 13:20:50</v>
          </cell>
        </row>
        <row r="298">
          <cell r="D298" t="str">
            <v>4002940626</v>
          </cell>
          <cell r="E298" t="str">
            <v/>
          </cell>
          <cell r="F298" t="str">
            <v>POD</v>
          </cell>
          <cell r="G298" t="str">
            <v>Unilever Mega DC</v>
          </cell>
          <cell r="H298" t="str">
            <v>PT Mega Antaran Prima</v>
          </cell>
          <cell r="I298" t="str">
            <v>true</v>
          </cell>
          <cell r="J298" t="str">
            <v>CDE</v>
          </cell>
          <cell r="K298" t="str">
            <v>CD Engkel Box</v>
          </cell>
          <cell r="L298">
            <v>438478</v>
          </cell>
          <cell r="M298">
            <v>245554</v>
          </cell>
          <cell r="N298" t="str">
            <v>TDS-TRI-20210618112341456270</v>
          </cell>
          <cell r="O298" t="str">
            <v>dedicated</v>
          </cell>
          <cell r="P298" t="str">
            <v>2021-06-18, 18:23:41</v>
          </cell>
          <cell r="Q298" t="str">
            <v>2021-06-18, 18:46:39</v>
          </cell>
          <cell r="R298" t="str">
            <v>2021-06-19, 01:05:02</v>
          </cell>
          <cell r="S298" t="str">
            <v>2021-06-18, 20:00:00</v>
          </cell>
          <cell r="T298" t="str">
            <v>2021-06-19, 06:49:14</v>
          </cell>
          <cell r="U298" t="str">
            <v>2021-06-19, 06:49:24</v>
          </cell>
          <cell r="V298" t="str">
            <v>2021-06-19, 06:49:25</v>
          </cell>
          <cell r="W298" t="str">
            <v>2021-06-19, 20:00:00</v>
          </cell>
          <cell r="X298" t="str">
            <v>2021-06-19, 09:43:52</v>
          </cell>
          <cell r="Y298" t="str">
            <v>2021-06-19, 09:43:57</v>
          </cell>
          <cell r="Z298" t="str">
            <v>0:0:11</v>
          </cell>
          <cell r="AA298" t="str">
            <v>0:0:5</v>
          </cell>
          <cell r="AB298" t="str">
            <v>TION DANIEL TIRUKAN</v>
          </cell>
          <cell r="AC298" t="str">
            <v>085893958813</v>
          </cell>
          <cell r="AD298" t="str">
            <v>B9140KXU</v>
          </cell>
          <cell r="AE298" t="str">
            <v>CD Engkel Box</v>
          </cell>
          <cell r="AF298" t="str">
            <v>Unilever West Mega DC</v>
          </cell>
          <cell r="AH298" t="str">
            <v>Jl. Irian X No.202, Cikedokan, Kec. Cikarang Bar., Bekasi, Jawa Barat 17530, Indonesia</v>
          </cell>
          <cell r="AI298" t="str">
            <v>Bekasi</v>
          </cell>
          <cell r="AK298" t="str">
            <v>PT RITEL BERSAMA NASIONAL BABY</v>
          </cell>
          <cell r="AM298" t="str">
            <v>Jl. Kawasan Marunda Center, Kec. Tarumajaya, Bekasi, Jawa Barat, Indonesia</v>
          </cell>
          <cell r="AN298" t="str">
            <v>Bekasi</v>
          </cell>
          <cell r="AO298" t="str">
            <v>15506349</v>
          </cell>
          <cell r="AP298">
            <v>45</v>
          </cell>
          <cell r="AQ298" t="str">
            <v/>
          </cell>
          <cell r="AR298" t="str">
            <v/>
          </cell>
          <cell r="AS298" t="str">
            <v/>
          </cell>
          <cell r="AT298" t="str">
            <v/>
          </cell>
          <cell r="AU298" t="str">
            <v/>
          </cell>
          <cell r="AV298" t="str">
            <v/>
          </cell>
          <cell r="AW298" t="str">
            <v/>
          </cell>
          <cell r="AY298">
            <v>0</v>
          </cell>
          <cell r="AZ298" t="str">
            <v>0</v>
          </cell>
          <cell r="BA298">
            <v>2180</v>
          </cell>
          <cell r="BB298">
            <v>5</v>
          </cell>
          <cell r="BC298" t="str">
            <v/>
          </cell>
          <cell r="BD298" t="str">
            <v>2021-06-19, 09:44:12</v>
          </cell>
          <cell r="BE298" t="str">
            <v>POD 1 2021-06-19, 09:44:12</v>
          </cell>
        </row>
        <row r="299">
          <cell r="D299" t="str">
            <v>4002940625</v>
          </cell>
          <cell r="E299" t="str">
            <v/>
          </cell>
          <cell r="F299" t="str">
            <v>POD</v>
          </cell>
          <cell r="G299" t="str">
            <v>Unilever Mega DC</v>
          </cell>
          <cell r="H299" t="str">
            <v>PT Mega Antaran Prima</v>
          </cell>
          <cell r="I299" t="str">
            <v>true</v>
          </cell>
          <cell r="J299" t="str">
            <v>CDE</v>
          </cell>
          <cell r="K299" t="str">
            <v>CD Engkel Box</v>
          </cell>
          <cell r="L299">
            <v>438478</v>
          </cell>
          <cell r="M299">
            <v>245554</v>
          </cell>
          <cell r="N299" t="str">
            <v>TDS-TRI-20210618112340340860</v>
          </cell>
          <cell r="O299" t="str">
            <v>dedicated</v>
          </cell>
          <cell r="P299" t="str">
            <v>2021-06-18, 18:23:40</v>
          </cell>
          <cell r="Q299" t="str">
            <v>2021-06-18, 18:45:55</v>
          </cell>
          <cell r="R299" t="str">
            <v>2021-06-19, 01:05:12</v>
          </cell>
          <cell r="S299" t="str">
            <v>2021-06-18, 20:00:00</v>
          </cell>
          <cell r="T299" t="str">
            <v>2021-06-19, 06:26:00</v>
          </cell>
          <cell r="U299" t="str">
            <v>2021-06-19, 06:26:14</v>
          </cell>
          <cell r="V299" t="str">
            <v>2021-06-19, 06:26:20</v>
          </cell>
          <cell r="W299" t="str">
            <v>2021-06-19, 20:00:00</v>
          </cell>
          <cell r="X299" t="str">
            <v>2021-06-19, 09:18:08</v>
          </cell>
          <cell r="Y299" t="str">
            <v>2021-06-19, 16:16:02</v>
          </cell>
          <cell r="Z299" t="str">
            <v>0:0:20</v>
          </cell>
          <cell r="AA299" t="str">
            <v>6:57:54</v>
          </cell>
          <cell r="AB299" t="str">
            <v>BOYKE SIMORANGKIR</v>
          </cell>
          <cell r="AC299" t="str">
            <v>085714999413</v>
          </cell>
          <cell r="AD299" t="str">
            <v>B9065KXU</v>
          </cell>
          <cell r="AE299" t="str">
            <v>CD Engkel Box</v>
          </cell>
          <cell r="AF299" t="str">
            <v>Unilever West Mega DC</v>
          </cell>
          <cell r="AH299" t="str">
            <v>Jl. Irian X No.202, Cikedokan, Kec. Cikarang Bar., Bekasi, Jawa Barat 17530, Indonesia</v>
          </cell>
          <cell r="AI299" t="str">
            <v>Bekasi</v>
          </cell>
          <cell r="AK299" t="str">
            <v>PT WARUNG PINTAR SEKALI</v>
          </cell>
          <cell r="AM299" t="str">
            <v>Jl. Setia Darma, Setiadarma, Kec. Tambun Sel., Bekasi, Jawa Barat 17510, Indonesia</v>
          </cell>
          <cell r="AN299" t="str">
            <v>Bekasi</v>
          </cell>
          <cell r="AP299">
            <v>14</v>
          </cell>
          <cell r="AQ299" t="str">
            <v/>
          </cell>
          <cell r="AR299" t="str">
            <v/>
          </cell>
          <cell r="AS299" t="str">
            <v/>
          </cell>
          <cell r="AT299" t="str">
            <v/>
          </cell>
          <cell r="AU299" t="str">
            <v/>
          </cell>
          <cell r="AV299" t="str">
            <v/>
          </cell>
          <cell r="AW299" t="str">
            <v/>
          </cell>
          <cell r="AY299">
            <v>0</v>
          </cell>
          <cell r="AZ299" t="str">
            <v>0</v>
          </cell>
          <cell r="BA299">
            <v>1790</v>
          </cell>
          <cell r="BB299">
            <v>4.4800000000000004</v>
          </cell>
          <cell r="BC299" t="str">
            <v/>
          </cell>
          <cell r="BD299" t="str">
            <v>2021-06-19, 18:19:51</v>
          </cell>
          <cell r="BE299" t="str">
            <v>POD 1 2021-06-19, 18:19:51</v>
          </cell>
        </row>
        <row r="300">
          <cell r="D300" t="str">
            <v>4002940540</v>
          </cell>
          <cell r="E300" t="str">
            <v/>
          </cell>
          <cell r="F300" t="str">
            <v>ACCEPTED</v>
          </cell>
          <cell r="G300" t="str">
            <v>Unilever Mega DC</v>
          </cell>
          <cell r="H300" t="str">
            <v>CV Palapa Jaya</v>
          </cell>
          <cell r="I300" t="str">
            <v>false</v>
          </cell>
          <cell r="J300" t="str">
            <v>TRO-J</v>
          </cell>
          <cell r="K300" t="str">
            <v>Tronton Jumbo</v>
          </cell>
          <cell r="L300">
            <v>12262300</v>
          </cell>
          <cell r="M300">
            <v>11200000</v>
          </cell>
          <cell r="N300" t="str">
            <v>TDS-TRI-20210618112338034343</v>
          </cell>
          <cell r="O300" t="str">
            <v>oncall</v>
          </cell>
          <cell r="P300" t="str">
            <v>2021-06-18, 18:23:38</v>
          </cell>
          <cell r="Q300" t="str">
            <v>2021-06-18, 19:10:31</v>
          </cell>
          <cell r="R300" t="str">
            <v>2021-06-19, 01:05:24</v>
          </cell>
          <cell r="S300" t="str">
            <v>2021-06-18, 20:00:00</v>
          </cell>
          <cell r="T300" t="str">
            <v/>
          </cell>
          <cell r="U300" t="str">
            <v/>
          </cell>
          <cell r="V300" t="str">
            <v/>
          </cell>
          <cell r="W300" t="str">
            <v>2021-06-23, 20:00:00</v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>Bonar</v>
          </cell>
          <cell r="AC300" t="str">
            <v>081218394354</v>
          </cell>
          <cell r="AD300" t="str">
            <v>B 9708 TXU</v>
          </cell>
          <cell r="AE300" t="str">
            <v>Wingbox Tronton</v>
          </cell>
          <cell r="AF300" t="str">
            <v>Unilever West Mega DC</v>
          </cell>
          <cell r="AH300" t="str">
            <v>Jl. Irian X No.202, Cikedokan, Kec. Cikarang Bar., Bekasi, Jawa Barat 17530, Indonesia</v>
          </cell>
          <cell r="AI300" t="str">
            <v>Bekasi</v>
          </cell>
          <cell r="AK300" t="str">
            <v>PT INDOMARCO PRISMATAMA DC PLB</v>
          </cell>
          <cell r="AM300" t="str">
            <v>Jl. PANGERAN AYIN, KELURAHAN SUKAMA</v>
          </cell>
          <cell r="AN300" t="str">
            <v>Kota Palembang</v>
          </cell>
          <cell r="AP300">
            <v>574</v>
          </cell>
          <cell r="AQ300" t="str">
            <v/>
          </cell>
          <cell r="AR300" t="str">
            <v/>
          </cell>
          <cell r="AS300" t="str">
            <v/>
          </cell>
          <cell r="AT300" t="str">
            <v/>
          </cell>
          <cell r="AU300" t="str">
            <v/>
          </cell>
          <cell r="AV300" t="str">
            <v/>
          </cell>
          <cell r="AW300" t="str">
            <v/>
          </cell>
          <cell r="AY300">
            <v>0</v>
          </cell>
          <cell r="AZ300" t="str">
            <v>0</v>
          </cell>
          <cell r="BA300">
            <v>18010</v>
          </cell>
          <cell r="BB300">
            <v>40</v>
          </cell>
          <cell r="BC300" t="str">
            <v/>
          </cell>
          <cell r="BD300" t="str">
            <v/>
          </cell>
        </row>
        <row r="301">
          <cell r="D301" t="str">
            <v>4002940588</v>
          </cell>
          <cell r="E301" t="str">
            <v/>
          </cell>
          <cell r="F301" t="str">
            <v>POD</v>
          </cell>
          <cell r="G301" t="str">
            <v>Unilever Mega DC</v>
          </cell>
          <cell r="H301" t="str">
            <v>PT Mega Antaran Prima</v>
          </cell>
          <cell r="I301" t="str">
            <v>true</v>
          </cell>
          <cell r="J301" t="str">
            <v>CDE</v>
          </cell>
          <cell r="K301" t="str">
            <v>CD Engkel Box</v>
          </cell>
          <cell r="L301">
            <v>627990</v>
          </cell>
          <cell r="M301">
            <v>449654</v>
          </cell>
          <cell r="N301" t="str">
            <v>TDS-TRI-20210618041058052662</v>
          </cell>
          <cell r="O301" t="str">
            <v>dedicated</v>
          </cell>
          <cell r="P301" t="str">
            <v>2021-06-18, 11:10:58</v>
          </cell>
          <cell r="Q301" t="str">
            <v>2021-06-18, 18:44:01</v>
          </cell>
          <cell r="R301" t="str">
            <v>2021-06-18, 18:46:35</v>
          </cell>
          <cell r="S301" t="str">
            <v>2021-06-18, 16:00:00</v>
          </cell>
          <cell r="T301" t="str">
            <v>2021-06-18, 18:46:44</v>
          </cell>
          <cell r="U301" t="str">
            <v>2021-06-18, 18:46:49</v>
          </cell>
          <cell r="V301" t="str">
            <v>2021-06-18, 18:46:54</v>
          </cell>
          <cell r="W301" t="str">
            <v>2021-06-19, 16:00:00</v>
          </cell>
          <cell r="X301" t="str">
            <v>2021-06-19, 07:40:19</v>
          </cell>
          <cell r="Y301" t="str">
            <v>2021-06-19, 09:26:02</v>
          </cell>
          <cell r="Z301" t="str">
            <v>0:0:10</v>
          </cell>
          <cell r="AA301" t="str">
            <v>1:45:43</v>
          </cell>
          <cell r="AB301" t="str">
            <v>TALANI</v>
          </cell>
          <cell r="AC301" t="str">
            <v>087829079148</v>
          </cell>
          <cell r="AD301" t="str">
            <v>B9532KRV</v>
          </cell>
          <cell r="AE301" t="str">
            <v>CD Engkel Box</v>
          </cell>
          <cell r="AF301" t="str">
            <v>Unilever West Mega DC</v>
          </cell>
          <cell r="AH301" t="str">
            <v>Jl. Irian X No.202, Cikedokan, Kec. Cikarang Bar., Bekasi, Jawa Barat 17530, Indonesia</v>
          </cell>
          <cell r="AI301" t="str">
            <v>Bekasi</v>
          </cell>
          <cell r="AK301" t="str">
            <v>INDOMARET DC SENTUL</v>
          </cell>
          <cell r="AM301" t="str">
            <v>JL.KP JEMBATAN HITAM RT.03/010</v>
          </cell>
          <cell r="AN301" t="str">
            <v>Bogor</v>
          </cell>
          <cell r="AP301">
            <v>32</v>
          </cell>
          <cell r="AQ301" t="str">
            <v/>
          </cell>
          <cell r="AR301" t="str">
            <v/>
          </cell>
          <cell r="AS301" t="str">
            <v/>
          </cell>
          <cell r="AT301" t="str">
            <v/>
          </cell>
          <cell r="AU301" t="str">
            <v/>
          </cell>
          <cell r="AV301" t="str">
            <v/>
          </cell>
          <cell r="AW301" t="str">
            <v/>
          </cell>
          <cell r="AY301">
            <v>0</v>
          </cell>
          <cell r="AZ301" t="str">
            <v>0</v>
          </cell>
          <cell r="BA301">
            <v>2420</v>
          </cell>
          <cell r="BB301">
            <v>5</v>
          </cell>
          <cell r="BC301" t="str">
            <v/>
          </cell>
          <cell r="BD301" t="str">
            <v>2021-06-19, 13:14:32</v>
          </cell>
          <cell r="BE301" t="str">
            <v>POD 1 2021-06-19, 13:14:32</v>
          </cell>
        </row>
        <row r="302">
          <cell r="D302" t="str">
            <v>4002940539</v>
          </cell>
          <cell r="E302" t="str">
            <v/>
          </cell>
          <cell r="F302" t="str">
            <v>BOOKED</v>
          </cell>
          <cell r="G302" t="str">
            <v>Unilever Mega DC</v>
          </cell>
          <cell r="H302" t="str">
            <v/>
          </cell>
          <cell r="I302" t="str">
            <v>false</v>
          </cell>
          <cell r="J302" t="str">
            <v>TRO-J</v>
          </cell>
          <cell r="K302" t="str">
            <v>Tronton Jumbo</v>
          </cell>
          <cell r="L302" t="str">
            <v/>
          </cell>
          <cell r="N302" t="str">
            <v>TDS-TRI-20210617133831299345</v>
          </cell>
          <cell r="O302" t="str">
            <v>dedicated</v>
          </cell>
          <cell r="P302" t="str">
            <v>2021-06-17, 20:38:31</v>
          </cell>
          <cell r="Q302" t="str">
            <v/>
          </cell>
          <cell r="R302" t="str">
            <v/>
          </cell>
          <cell r="S302" t="str">
            <v>2021-06-17, 22:00:00</v>
          </cell>
          <cell r="T302" t="str">
            <v/>
          </cell>
          <cell r="U302" t="str">
            <v/>
          </cell>
          <cell r="V302" t="str">
            <v/>
          </cell>
          <cell r="W302" t="str">
            <v>2021-06-25, 22:00:00</v>
          </cell>
          <cell r="X302" t="str">
            <v/>
          </cell>
          <cell r="Y302" t="str">
            <v/>
          </cell>
          <cell r="Z302" t="str">
            <v/>
          </cell>
          <cell r="AA302" t="str">
            <v/>
          </cell>
          <cell r="AB302" t="str">
            <v/>
          </cell>
          <cell r="AC302" t="str">
            <v/>
          </cell>
          <cell r="AD302" t="str">
            <v/>
          </cell>
          <cell r="AE302" t="str">
            <v/>
          </cell>
          <cell r="AF302" t="str">
            <v>Unilever West Mega DC</v>
          </cell>
          <cell r="AH302" t="str">
            <v>Jl. Irian X No.202, Cikedokan, Kec. Cikarang Bar., Bekasi, Jawa Barat 17530, Indonesia</v>
          </cell>
          <cell r="AI302" t="str">
            <v>Bekasi</v>
          </cell>
          <cell r="AK302" t="str">
            <v>PT SUMBER ALFARIA TRIJAYA PALEMBAN</v>
          </cell>
          <cell r="AM302" t="str">
            <v>Jl. TEMBUS ALANG-ALANG LEBAR RT12 R</v>
          </cell>
          <cell r="AN302" t="str">
            <v>Kota Palembang</v>
          </cell>
          <cell r="AP302">
            <v>573</v>
          </cell>
          <cell r="AQ302" t="str">
            <v/>
          </cell>
          <cell r="AR302" t="str">
            <v/>
          </cell>
          <cell r="AS302" t="str">
            <v/>
          </cell>
          <cell r="AT302" t="str">
            <v/>
          </cell>
          <cell r="AU302" t="str">
            <v/>
          </cell>
          <cell r="AV302" t="str">
            <v/>
          </cell>
          <cell r="AW302" t="str">
            <v/>
          </cell>
          <cell r="AY302">
            <v>0</v>
          </cell>
          <cell r="AZ302" t="str">
            <v>0</v>
          </cell>
          <cell r="BA302">
            <v>11430</v>
          </cell>
          <cell r="BB302">
            <v>28</v>
          </cell>
          <cell r="BC302" t="str">
            <v/>
          </cell>
          <cell r="BD302" t="str">
            <v/>
          </cell>
        </row>
        <row r="303">
          <cell r="D303" t="str">
            <v>4002940539</v>
          </cell>
          <cell r="E303" t="str">
            <v/>
          </cell>
          <cell r="F303" t="str">
            <v>BOOKED</v>
          </cell>
          <cell r="G303" t="str">
            <v>Unilever Mega DC</v>
          </cell>
          <cell r="H303" t="str">
            <v/>
          </cell>
          <cell r="I303" t="str">
            <v>false</v>
          </cell>
          <cell r="J303" t="str">
            <v>TRO-J</v>
          </cell>
          <cell r="K303" t="str">
            <v>Tronton Jumbo</v>
          </cell>
          <cell r="L303" t="str">
            <v/>
          </cell>
          <cell r="N303" t="str">
            <v>TDS-TRI-20210617133831299345</v>
          </cell>
          <cell r="O303" t="str">
            <v>dedicated</v>
          </cell>
          <cell r="P303" t="str">
            <v>2021-06-17, 20:38:31</v>
          </cell>
          <cell r="Q303" t="str">
            <v/>
          </cell>
          <cell r="R303" t="str">
            <v/>
          </cell>
          <cell r="S303" t="str">
            <v>2021-06-17, 22:00:00</v>
          </cell>
          <cell r="T303" t="str">
            <v/>
          </cell>
          <cell r="U303" t="str">
            <v/>
          </cell>
          <cell r="V303" t="str">
            <v/>
          </cell>
          <cell r="W303" t="str">
            <v>2021-06-25, 22:00:00</v>
          </cell>
          <cell r="X303" t="str">
            <v/>
          </cell>
          <cell r="Y303" t="str">
            <v/>
          </cell>
          <cell r="Z303" t="str">
            <v/>
          </cell>
          <cell r="AA303" t="str">
            <v/>
          </cell>
          <cell r="AB303" t="str">
            <v/>
          </cell>
          <cell r="AC303" t="str">
            <v/>
          </cell>
          <cell r="AD303" t="str">
            <v/>
          </cell>
          <cell r="AE303" t="str">
            <v/>
          </cell>
          <cell r="AF303" t="str">
            <v>Unilever West Mega DC</v>
          </cell>
          <cell r="AH303" t="str">
            <v>Jl. Irian X No.202, Cikedokan, Kec. Cikarang Bar., Bekasi, Jawa Barat 17530, Indonesia</v>
          </cell>
          <cell r="AI303" t="str">
            <v>Bekasi</v>
          </cell>
          <cell r="AK303" t="str">
            <v>DIAMOND PALEMBANG</v>
          </cell>
          <cell r="AM303" t="str">
            <v>JL. R. SUKAMTO KOMP. PTC KEL.8</v>
          </cell>
          <cell r="AN303" t="str">
            <v>Kota Palembang</v>
          </cell>
          <cell r="AP303">
            <v>569</v>
          </cell>
          <cell r="AQ303" t="str">
            <v/>
          </cell>
          <cell r="AR303" t="str">
            <v/>
          </cell>
          <cell r="AS303" t="str">
            <v/>
          </cell>
          <cell r="AT303" t="str">
            <v/>
          </cell>
          <cell r="AU303" t="str">
            <v/>
          </cell>
          <cell r="AV303" t="str">
            <v/>
          </cell>
          <cell r="AW303" t="str">
            <v/>
          </cell>
          <cell r="AY303">
            <v>0</v>
          </cell>
          <cell r="AZ303" t="str">
            <v>0</v>
          </cell>
          <cell r="BA303">
            <v>4160</v>
          </cell>
          <cell r="BB303">
            <v>12</v>
          </cell>
          <cell r="BC303" t="str">
            <v/>
          </cell>
          <cell r="BD303" t="str">
            <v/>
          </cell>
        </row>
        <row r="304">
          <cell r="D304" t="str">
            <v>4002940474</v>
          </cell>
          <cell r="E304" t="str">
            <v/>
          </cell>
          <cell r="F304" t="str">
            <v>POD</v>
          </cell>
          <cell r="G304" t="str">
            <v>Unilever Mega DC</v>
          </cell>
          <cell r="H304" t="str">
            <v>PT Kabut Halim Mandiri</v>
          </cell>
          <cell r="I304" t="str">
            <v>true</v>
          </cell>
          <cell r="J304" t="str">
            <v>CDE</v>
          </cell>
          <cell r="K304" t="str">
            <v>CD Engkel Box</v>
          </cell>
          <cell r="L304">
            <v>511233</v>
          </cell>
          <cell r="M304">
            <v>341710</v>
          </cell>
          <cell r="N304" t="str">
            <v>TDS-TRI-20210617133830119492</v>
          </cell>
          <cell r="O304" t="str">
            <v>dedicated</v>
          </cell>
          <cell r="P304" t="str">
            <v>2021-06-17, 20:38:30</v>
          </cell>
          <cell r="Q304" t="str">
            <v>2021-06-17, 22:29:00</v>
          </cell>
          <cell r="R304" t="str">
            <v>2021-06-18, 06:27:59</v>
          </cell>
          <cell r="S304" t="str">
            <v>2021-06-17, 22:00:00</v>
          </cell>
          <cell r="T304" t="str">
            <v>2021-06-18, 06:28:01</v>
          </cell>
          <cell r="U304" t="str">
            <v/>
          </cell>
          <cell r="V304" t="str">
            <v>2021-06-18, 06:30:02</v>
          </cell>
          <cell r="W304" t="str">
            <v>2021-06-18, 22:00:00</v>
          </cell>
          <cell r="X304" t="str">
            <v>2021-06-18, 20:40:02</v>
          </cell>
          <cell r="Y304" t="str">
            <v>2021-06-19, 11:19:34</v>
          </cell>
          <cell r="Z304" t="str">
            <v>0:2:1</v>
          </cell>
          <cell r="AA304" t="str">
            <v>14:39:32</v>
          </cell>
          <cell r="AB304" t="str">
            <v>ansel B 9660 UCE</v>
          </cell>
          <cell r="AC304" t="str">
            <v>089501664560</v>
          </cell>
          <cell r="AD304" t="str">
            <v>B9029EXR</v>
          </cell>
          <cell r="AE304" t="str">
            <v>CD Engkel Box</v>
          </cell>
          <cell r="AF304" t="str">
            <v>Unilever West Mega DC</v>
          </cell>
          <cell r="AH304" t="str">
            <v>Jl. Irian X No.202, Cikedokan, Kec. Cikarang Bar., Bekasi, Jawa Barat 17530, Indonesia</v>
          </cell>
          <cell r="AI304" t="str">
            <v>Bekasi</v>
          </cell>
          <cell r="AK304" t="str">
            <v>RAMAYANA JATINEGARA S125</v>
          </cell>
          <cell r="AM304" t="str">
            <v>JL MATRAMAN RAYA NO 173 175 RT 11 R</v>
          </cell>
          <cell r="AN304" t="str">
            <v>Kota Jakarta Timur</v>
          </cell>
          <cell r="AP304">
            <v>36</v>
          </cell>
          <cell r="AQ304" t="str">
            <v/>
          </cell>
          <cell r="AR304" t="str">
            <v/>
          </cell>
          <cell r="AS304" t="str">
            <v/>
          </cell>
          <cell r="AT304" t="str">
            <v/>
          </cell>
          <cell r="AU304" t="str">
            <v/>
          </cell>
          <cell r="AV304" t="str">
            <v/>
          </cell>
          <cell r="AW304" t="str">
            <v/>
          </cell>
          <cell r="AY304">
            <v>0</v>
          </cell>
          <cell r="AZ304" t="str">
            <v>0</v>
          </cell>
          <cell r="BA304">
            <v>90</v>
          </cell>
          <cell r="BB304">
            <v>1</v>
          </cell>
          <cell r="BC304" t="str">
            <v/>
          </cell>
          <cell r="BD304" t="str">
            <v>2021-06-19, 13:30:12</v>
          </cell>
          <cell r="BE304" t="str">
            <v>POD 1 2021-06-19, 13:30:12</v>
          </cell>
        </row>
        <row r="305">
          <cell r="D305" t="str">
            <v>4002940474</v>
          </cell>
          <cell r="E305" t="str">
            <v/>
          </cell>
          <cell r="F305" t="str">
            <v>POD</v>
          </cell>
          <cell r="G305" t="str">
            <v>Unilever Mega DC</v>
          </cell>
          <cell r="H305" t="str">
            <v>PT Kabut Halim Mandiri</v>
          </cell>
          <cell r="I305" t="str">
            <v>true</v>
          </cell>
          <cell r="J305" t="str">
            <v>CDE</v>
          </cell>
          <cell r="K305" t="str">
            <v>CD Engkel Box</v>
          </cell>
          <cell r="L305">
            <v>1</v>
          </cell>
          <cell r="M305">
            <v>1</v>
          </cell>
          <cell r="N305" t="str">
            <v>TDS-TRI-20210617133830119492</v>
          </cell>
          <cell r="O305" t="str">
            <v>dedicated</v>
          </cell>
          <cell r="P305" t="str">
            <v>2021-06-17, 20:38:30</v>
          </cell>
          <cell r="Q305" t="str">
            <v>2021-06-17, 22:29:00</v>
          </cell>
          <cell r="R305" t="str">
            <v>2021-06-18, 06:27:59</v>
          </cell>
          <cell r="S305" t="str">
            <v>2021-06-17, 22:00:00</v>
          </cell>
          <cell r="T305" t="str">
            <v>2021-06-18, 06:28:01</v>
          </cell>
          <cell r="U305" t="str">
            <v/>
          </cell>
          <cell r="V305" t="str">
            <v>2021-06-18, 06:30:02</v>
          </cell>
          <cell r="W305" t="str">
            <v>2021-06-18, 22:00:00</v>
          </cell>
          <cell r="X305" t="str">
            <v>2021-06-18, 08:49:51</v>
          </cell>
          <cell r="Y305" t="str">
            <v>2021-06-18, 16:26:49</v>
          </cell>
          <cell r="Z305" t="str">
            <v>0:2:1</v>
          </cell>
          <cell r="AA305" t="str">
            <v>7:36:58</v>
          </cell>
          <cell r="AB305" t="str">
            <v>ansel B 9660 UCE</v>
          </cell>
          <cell r="AC305" t="str">
            <v>089501664560</v>
          </cell>
          <cell r="AD305" t="str">
            <v>B9029EXR</v>
          </cell>
          <cell r="AE305" t="str">
            <v>CD Engkel Box</v>
          </cell>
          <cell r="AF305" t="str">
            <v>Unilever West Mega DC</v>
          </cell>
          <cell r="AH305" t="str">
            <v>Jl. Irian X No.202, Cikedokan, Kec. Cikarang Bar., Bekasi, Jawa Barat 17530, Indonesia</v>
          </cell>
          <cell r="AI305" t="str">
            <v>Bekasi</v>
          </cell>
          <cell r="AK305" t="str">
            <v>TIP TOP PONDOK GEDE</v>
          </cell>
          <cell r="AM305" t="str">
            <v>JL. JATIRAHAYU NO.30 RT.07 RW. 03</v>
          </cell>
          <cell r="AN305" t="str">
            <v>Bekasi City</v>
          </cell>
          <cell r="AP305">
            <v>32</v>
          </cell>
          <cell r="AQ305" t="str">
            <v/>
          </cell>
          <cell r="AR305" t="str">
            <v/>
          </cell>
          <cell r="AS305" t="str">
            <v/>
          </cell>
          <cell r="AT305" t="str">
            <v/>
          </cell>
          <cell r="AU305" t="str">
            <v/>
          </cell>
          <cell r="AV305" t="str">
            <v/>
          </cell>
          <cell r="AW305" t="str">
            <v/>
          </cell>
          <cell r="AY305">
            <v>0</v>
          </cell>
          <cell r="AZ305" t="str">
            <v>0</v>
          </cell>
          <cell r="BA305">
            <v>1650</v>
          </cell>
          <cell r="BB305">
            <v>4</v>
          </cell>
          <cell r="BC305" t="str">
            <v/>
          </cell>
          <cell r="BD305" t="str">
            <v>2021-06-18, 20:39:56</v>
          </cell>
          <cell r="BE305" t="str">
            <v>POD 1 2021-06-18, 20:39:56</v>
          </cell>
        </row>
        <row r="306">
          <cell r="D306" t="str">
            <v>4002940445</v>
          </cell>
          <cell r="E306" t="str">
            <v/>
          </cell>
          <cell r="F306" t="str">
            <v>BOOKED</v>
          </cell>
          <cell r="G306" t="str">
            <v>Unilever Mega DC</v>
          </cell>
          <cell r="H306" t="str">
            <v/>
          </cell>
          <cell r="I306" t="str">
            <v>false</v>
          </cell>
          <cell r="J306" t="str">
            <v>TRO-J</v>
          </cell>
          <cell r="K306" t="str">
            <v>Tronton Jumbo</v>
          </cell>
          <cell r="L306" t="str">
            <v/>
          </cell>
          <cell r="N306" t="str">
            <v>TDS-TRI-20210617133828565317</v>
          </cell>
          <cell r="O306" t="str">
            <v>dedicated</v>
          </cell>
          <cell r="P306" t="str">
            <v>2021-06-17, 20:38:28</v>
          </cell>
          <cell r="Q306" t="str">
            <v/>
          </cell>
          <cell r="R306" t="str">
            <v/>
          </cell>
          <cell r="S306" t="str">
            <v>2021-06-17, 22:00:00</v>
          </cell>
          <cell r="T306" t="str">
            <v/>
          </cell>
          <cell r="U306" t="str">
            <v/>
          </cell>
          <cell r="V306" t="str">
            <v/>
          </cell>
          <cell r="W306" t="str">
            <v>2021-06-25, 22:00:00</v>
          </cell>
          <cell r="X306" t="str">
            <v/>
          </cell>
          <cell r="Y306" t="str">
            <v/>
          </cell>
          <cell r="Z306" t="str">
            <v/>
          </cell>
          <cell r="AA306" t="str">
            <v/>
          </cell>
          <cell r="AB306" t="str">
            <v/>
          </cell>
          <cell r="AC306" t="str">
            <v/>
          </cell>
          <cell r="AD306" t="str">
            <v/>
          </cell>
          <cell r="AE306" t="str">
            <v/>
          </cell>
          <cell r="AF306" t="str">
            <v>Unilever West Mega DC</v>
          </cell>
          <cell r="AH306" t="str">
            <v>Jl. Irian X No.202, Cikedokan, Kec. Cikarang Bar., Bekasi, Jawa Barat 17530, Indonesia</v>
          </cell>
          <cell r="AI306" t="str">
            <v>Bekasi</v>
          </cell>
          <cell r="AK306" t="str">
            <v>TRANSMART MATARAM</v>
          </cell>
          <cell r="AM306" t="str">
            <v>JL SELAPARANG NO 60 MAYURA</v>
          </cell>
          <cell r="AN306" t="str">
            <v>Kota Mataram</v>
          </cell>
          <cell r="AP306">
            <v>1276</v>
          </cell>
          <cell r="AQ306" t="str">
            <v/>
          </cell>
          <cell r="AR306" t="str">
            <v/>
          </cell>
          <cell r="AS306" t="str">
            <v/>
          </cell>
          <cell r="AT306" t="str">
            <v/>
          </cell>
          <cell r="AU306" t="str">
            <v/>
          </cell>
          <cell r="AV306" t="str">
            <v/>
          </cell>
          <cell r="AW306" t="str">
            <v/>
          </cell>
          <cell r="AY306">
            <v>0</v>
          </cell>
          <cell r="AZ306" t="str">
            <v>0</v>
          </cell>
          <cell r="BA306">
            <v>7170</v>
          </cell>
          <cell r="BB306">
            <v>13.18</v>
          </cell>
          <cell r="BC306" t="str">
            <v/>
          </cell>
          <cell r="BD306" t="str">
            <v/>
          </cell>
        </row>
        <row r="307">
          <cell r="D307" t="str">
            <v>4002940445</v>
          </cell>
          <cell r="E307" t="str">
            <v/>
          </cell>
          <cell r="F307" t="str">
            <v>BOOKED</v>
          </cell>
          <cell r="G307" t="str">
            <v>Unilever Mega DC</v>
          </cell>
          <cell r="H307" t="str">
            <v/>
          </cell>
          <cell r="I307" t="str">
            <v>false</v>
          </cell>
          <cell r="J307" t="str">
            <v>TRO-J</v>
          </cell>
          <cell r="K307" t="str">
            <v>Tronton Jumbo</v>
          </cell>
          <cell r="L307" t="str">
            <v/>
          </cell>
          <cell r="N307" t="str">
            <v>TDS-TRI-20210617133828565317</v>
          </cell>
          <cell r="O307" t="str">
            <v>dedicated</v>
          </cell>
          <cell r="P307" t="str">
            <v>2021-06-17, 20:38:28</v>
          </cell>
          <cell r="Q307" t="str">
            <v/>
          </cell>
          <cell r="R307" t="str">
            <v/>
          </cell>
          <cell r="S307" t="str">
            <v>2021-06-17, 22:00:00</v>
          </cell>
          <cell r="T307" t="str">
            <v/>
          </cell>
          <cell r="U307" t="str">
            <v/>
          </cell>
          <cell r="V307" t="str">
            <v/>
          </cell>
          <cell r="W307" t="str">
            <v>2021-06-25, 22:00:00</v>
          </cell>
          <cell r="X307" t="str">
            <v/>
          </cell>
          <cell r="Y307" t="str">
            <v/>
          </cell>
          <cell r="Z307" t="str">
            <v/>
          </cell>
          <cell r="AA307" t="str">
            <v/>
          </cell>
          <cell r="AB307" t="str">
            <v/>
          </cell>
          <cell r="AC307" t="str">
            <v/>
          </cell>
          <cell r="AD307" t="str">
            <v/>
          </cell>
          <cell r="AE307" t="str">
            <v/>
          </cell>
          <cell r="AF307" t="str">
            <v>Unilever West Mega DC</v>
          </cell>
          <cell r="AH307" t="str">
            <v>Jl. Irian X No.202, Cikedokan, Kec. Cikarang Bar., Bekasi, Jawa Barat 17530, Indonesia</v>
          </cell>
          <cell r="AI307" t="str">
            <v>Bekasi</v>
          </cell>
          <cell r="AK307" t="str">
            <v>LOTTE WHOLESALE MATARAM</v>
          </cell>
          <cell r="AM307" t="str">
            <v>Mataram City, West Nusa Tenggara, Indonesia</v>
          </cell>
          <cell r="AN307" t="str">
            <v>Mataram City</v>
          </cell>
          <cell r="AO307" t="str">
            <v>15462134</v>
          </cell>
          <cell r="AP307">
            <v>1275</v>
          </cell>
          <cell r="AQ307" t="str">
            <v/>
          </cell>
          <cell r="AR307" t="str">
            <v/>
          </cell>
          <cell r="AS307" t="str">
            <v/>
          </cell>
          <cell r="AT307" t="str">
            <v/>
          </cell>
          <cell r="AU307" t="str">
            <v/>
          </cell>
          <cell r="AV307" t="str">
            <v/>
          </cell>
          <cell r="AW307" t="str">
            <v/>
          </cell>
          <cell r="AY307">
            <v>0</v>
          </cell>
          <cell r="AZ307" t="str">
            <v>0</v>
          </cell>
          <cell r="BA307">
            <v>13310</v>
          </cell>
          <cell r="BB307">
            <v>30</v>
          </cell>
          <cell r="BC307" t="str">
            <v/>
          </cell>
          <cell r="BD307" t="str">
            <v/>
          </cell>
        </row>
        <row r="308">
          <cell r="D308" t="str">
            <v>4002940425</v>
          </cell>
          <cell r="E308" t="str">
            <v/>
          </cell>
          <cell r="F308" t="str">
            <v>POD</v>
          </cell>
          <cell r="G308" t="str">
            <v>Unilever Mega DC</v>
          </cell>
          <cell r="H308" t="str">
            <v>PT Mega Antaran Prima</v>
          </cell>
          <cell r="I308" t="str">
            <v>true</v>
          </cell>
          <cell r="J308" t="str">
            <v>CDE</v>
          </cell>
          <cell r="K308" t="str">
            <v>CD Engkel Box</v>
          </cell>
          <cell r="L308">
            <v>842698</v>
          </cell>
          <cell r="M308">
            <v>579800</v>
          </cell>
          <cell r="N308" t="str">
            <v>TDS-TRI-20210617133827298320</v>
          </cell>
          <cell r="O308" t="str">
            <v>dedicated</v>
          </cell>
          <cell r="P308" t="str">
            <v>2021-06-17, 20:38:27</v>
          </cell>
          <cell r="Q308" t="str">
            <v>2021-06-17, 23:34:01</v>
          </cell>
          <cell r="R308" t="str">
            <v>2021-06-18, 01:05:38</v>
          </cell>
          <cell r="S308" t="str">
            <v>2021-06-17, 22:00:00</v>
          </cell>
          <cell r="T308" t="str">
            <v>2021-06-21, 10:00:00</v>
          </cell>
          <cell r="U308" t="str">
            <v/>
          </cell>
          <cell r="V308" t="str">
            <v>2021-06-21, 10:15:00</v>
          </cell>
          <cell r="W308" t="str">
            <v>2021-06-18, 22:00:00</v>
          </cell>
          <cell r="X308" t="str">
            <v>2021-06-21, 10:17:00</v>
          </cell>
          <cell r="Y308" t="str">
            <v>2021-06-21, 10:21:00</v>
          </cell>
          <cell r="Z308" t="str">
            <v>0:15:0</v>
          </cell>
          <cell r="AA308" t="str">
            <v>0:4:0</v>
          </cell>
          <cell r="AB308" t="str">
            <v>SUPOYO</v>
          </cell>
          <cell r="AC308" t="str">
            <v>085717659670</v>
          </cell>
          <cell r="AD308" t="str">
            <v>B9663KXR</v>
          </cell>
          <cell r="AE308" t="str">
            <v>CDE Dedicated</v>
          </cell>
          <cell r="AF308" t="str">
            <v>Unilever West Mega DC</v>
          </cell>
          <cell r="AH308" t="str">
            <v>Jl. Irian X No.202, Cikedokan, Kec. Cikarang Bar., Bekasi, Jawa Barat 17530, Indonesia</v>
          </cell>
          <cell r="AI308" t="str">
            <v>Bekasi</v>
          </cell>
          <cell r="AK308" t="str">
            <v>PT LOTTE SHOPPING INDONESIA PADALARANG</v>
          </cell>
          <cell r="AM308" t="str">
            <v>Jl. Raya Padalarang No.476, Ciburuy, Padalarang, Kabupaten Bandung Barat, Jawa Barat 40553, Indonesia</v>
          </cell>
          <cell r="AN308" t="str">
            <v>Kabupaten Bandung Barat</v>
          </cell>
          <cell r="AP308">
            <v>109</v>
          </cell>
          <cell r="AQ308" t="str">
            <v/>
          </cell>
          <cell r="AR308" t="str">
            <v/>
          </cell>
          <cell r="AS308" t="str">
            <v/>
          </cell>
          <cell r="AT308" t="str">
            <v/>
          </cell>
          <cell r="AU308" t="str">
            <v/>
          </cell>
          <cell r="AV308" t="str">
            <v/>
          </cell>
          <cell r="AW308" t="str">
            <v/>
          </cell>
          <cell r="AY308">
            <v>0</v>
          </cell>
          <cell r="AZ308" t="str">
            <v>0</v>
          </cell>
          <cell r="BA308">
            <v>270</v>
          </cell>
          <cell r="BB308">
            <v>1</v>
          </cell>
          <cell r="BC308" t="str">
            <v/>
          </cell>
          <cell r="BD308" t="str">
            <v/>
          </cell>
        </row>
        <row r="309">
          <cell r="D309" t="str">
            <v>4002940425</v>
          </cell>
          <cell r="E309" t="str">
            <v/>
          </cell>
          <cell r="F309" t="str">
            <v>POD</v>
          </cell>
          <cell r="G309" t="str">
            <v>Unilever Mega DC</v>
          </cell>
          <cell r="H309" t="str">
            <v>PT Mega Antaran Prima</v>
          </cell>
          <cell r="I309" t="str">
            <v>true</v>
          </cell>
          <cell r="J309" t="str">
            <v>CDE</v>
          </cell>
          <cell r="K309" t="str">
            <v>CD Engkel Box</v>
          </cell>
          <cell r="L309">
            <v>1</v>
          </cell>
          <cell r="M309">
            <v>1</v>
          </cell>
          <cell r="N309" t="str">
            <v>TDS-TRI-20210617133827298320</v>
          </cell>
          <cell r="O309" t="str">
            <v>dedicated</v>
          </cell>
          <cell r="P309" t="str">
            <v>2021-06-17, 20:38:27</v>
          </cell>
          <cell r="Q309" t="str">
            <v>2021-06-17, 23:34:01</v>
          </cell>
          <cell r="R309" t="str">
            <v>2021-06-18, 01:05:38</v>
          </cell>
          <cell r="S309" t="str">
            <v>2021-06-17, 22:00:00</v>
          </cell>
          <cell r="T309" t="str">
            <v>2021-06-21, 10:00:00</v>
          </cell>
          <cell r="U309" t="str">
            <v/>
          </cell>
          <cell r="V309" t="str">
            <v>2021-06-21, 10:15:00</v>
          </cell>
          <cell r="W309" t="str">
            <v>2021-06-18, 22:00:00</v>
          </cell>
          <cell r="X309" t="str">
            <v>2021-06-21, 10:30:00</v>
          </cell>
          <cell r="Y309" t="str">
            <v>2021-06-21, 10:36:00</v>
          </cell>
          <cell r="Z309" t="str">
            <v>0:15:0</v>
          </cell>
          <cell r="AA309" t="str">
            <v>0:6:0</v>
          </cell>
          <cell r="AB309" t="str">
            <v>SUPOYO</v>
          </cell>
          <cell r="AC309" t="str">
            <v>085717659670</v>
          </cell>
          <cell r="AD309" t="str">
            <v>B9663KXR</v>
          </cell>
          <cell r="AE309" t="str">
            <v>CDE Dedicated</v>
          </cell>
          <cell r="AF309" t="str">
            <v>Unilever West Mega DC</v>
          </cell>
          <cell r="AH309" t="str">
            <v>Jl. Irian X No.202, Cikedokan, Kec. Cikarang Bar., Bekasi, Jawa Barat 17530, Indonesia</v>
          </cell>
          <cell r="AI309" t="str">
            <v>Bekasi</v>
          </cell>
          <cell r="AK309" t="str">
            <v>PT LOTTE SHOPPING INDONESIA BANDUNG</v>
          </cell>
          <cell r="AM309" t="str">
            <v>JL.SUKARNO HATTA</v>
          </cell>
          <cell r="AN309" t="str">
            <v>Kota Bandung</v>
          </cell>
          <cell r="AP309">
            <v>125</v>
          </cell>
          <cell r="AQ309" t="str">
            <v/>
          </cell>
          <cell r="AR309" t="str">
            <v/>
          </cell>
          <cell r="AS309" t="str">
            <v/>
          </cell>
          <cell r="AT309" t="str">
            <v/>
          </cell>
          <cell r="AU309" t="str">
            <v/>
          </cell>
          <cell r="AV309" t="str">
            <v/>
          </cell>
          <cell r="AW309" t="str">
            <v/>
          </cell>
          <cell r="AY309">
            <v>0</v>
          </cell>
          <cell r="AZ309" t="str">
            <v>0</v>
          </cell>
          <cell r="BA309">
            <v>2120</v>
          </cell>
          <cell r="BB309">
            <v>4.76</v>
          </cell>
          <cell r="BC309" t="str">
            <v/>
          </cell>
          <cell r="BD309" t="str">
            <v/>
          </cell>
        </row>
        <row r="310">
          <cell r="D310" t="str">
            <v>4002940392</v>
          </cell>
          <cell r="E310" t="str">
            <v/>
          </cell>
          <cell r="F310" t="str">
            <v>POD</v>
          </cell>
          <cell r="G310" t="str">
            <v>Unilever Mega DC</v>
          </cell>
          <cell r="H310" t="str">
            <v>PT Mega Bintang Logistik</v>
          </cell>
          <cell r="I310" t="str">
            <v>false</v>
          </cell>
          <cell r="J310" t="str">
            <v>TRO-J</v>
          </cell>
          <cell r="K310" t="str">
            <v>Tronton Jumbo</v>
          </cell>
          <cell r="L310">
            <v>12262300</v>
          </cell>
          <cell r="M310">
            <v>11249000</v>
          </cell>
          <cell r="N310" t="str">
            <v>TDS-TRI-20210617133825154451</v>
          </cell>
          <cell r="O310" t="str">
            <v>oncall</v>
          </cell>
          <cell r="P310" t="str">
            <v>2021-06-17, 20:38:25</v>
          </cell>
          <cell r="Q310" t="str">
            <v>2021-06-17, 21:25:31</v>
          </cell>
          <cell r="R310" t="str">
            <v>2021-06-17, 21:29:28</v>
          </cell>
          <cell r="S310" t="str">
            <v>2021-06-17, 22:00:00</v>
          </cell>
          <cell r="T310" t="str">
            <v>2021-06-18, 02:57:03</v>
          </cell>
          <cell r="U310" t="str">
            <v>2021-06-18, 11:58:25</v>
          </cell>
          <cell r="V310" t="str">
            <v>2021-06-18, 11:58:32</v>
          </cell>
          <cell r="W310" t="str">
            <v>2021-06-23, 22:00:00</v>
          </cell>
          <cell r="X310" t="str">
            <v>2021-06-21, 01:19:20</v>
          </cell>
          <cell r="Y310" t="str">
            <v>2021-06-21, 02:10:00</v>
          </cell>
          <cell r="Z310" t="str">
            <v>9:1:29</v>
          </cell>
          <cell r="AA310" t="str">
            <v>0:50:40</v>
          </cell>
          <cell r="AB310" t="str">
            <v>slamet</v>
          </cell>
          <cell r="AC310" t="str">
            <v>082287282660</v>
          </cell>
          <cell r="AD310" t="str">
            <v>BE9345BN</v>
          </cell>
          <cell r="AE310" t="str">
            <v>Wingbox Tronton</v>
          </cell>
          <cell r="AF310" t="str">
            <v>Unilever West Mega DC</v>
          </cell>
          <cell r="AH310" t="str">
            <v>Jl. Irian X No.202, Cikedokan, Kec. Cikarang Bar., Bekasi, Jawa Barat 17530, Indonesia</v>
          </cell>
          <cell r="AI310" t="str">
            <v>Bekasi</v>
          </cell>
          <cell r="AK310" t="str">
            <v>PT INDOMARCO PRISMATAMA DC PLB</v>
          </cell>
          <cell r="AM310" t="str">
            <v>Jl. PANGERAN AYIN, KELURAHAN SUKAMA</v>
          </cell>
          <cell r="AN310" t="str">
            <v>Kota Palembang</v>
          </cell>
          <cell r="AP310">
            <v>574</v>
          </cell>
          <cell r="AQ310" t="str">
            <v/>
          </cell>
          <cell r="AR310" t="str">
            <v/>
          </cell>
          <cell r="AS310" t="str">
            <v/>
          </cell>
          <cell r="AT310" t="str">
            <v/>
          </cell>
          <cell r="AU310" t="str">
            <v/>
          </cell>
          <cell r="AV310" t="str">
            <v/>
          </cell>
          <cell r="AW310" t="str">
            <v/>
          </cell>
          <cell r="AY310">
            <v>0</v>
          </cell>
          <cell r="AZ310" t="str">
            <v>0</v>
          </cell>
          <cell r="BA310">
            <v>5040</v>
          </cell>
          <cell r="BB310">
            <v>14</v>
          </cell>
          <cell r="BC310" t="str">
            <v/>
          </cell>
          <cell r="BD310" t="str">
            <v>2021-06-23, 16:47:21</v>
          </cell>
          <cell r="BE310" t="str">
            <v>POD 1 2021-06-23, 16:47:20</v>
          </cell>
        </row>
        <row r="311">
          <cell r="D311" t="str">
            <v>4002940392</v>
          </cell>
          <cell r="E311" t="str">
            <v/>
          </cell>
          <cell r="F311" t="str">
            <v>POD</v>
          </cell>
          <cell r="G311" t="str">
            <v>Unilever Mega DC</v>
          </cell>
          <cell r="H311" t="str">
            <v>PT Mega Bintang Logistik</v>
          </cell>
          <cell r="I311" t="str">
            <v>false</v>
          </cell>
          <cell r="J311" t="str">
            <v>TRO-J</v>
          </cell>
          <cell r="K311" t="str">
            <v>Tronton Jumbo</v>
          </cell>
          <cell r="L311">
            <v>500000</v>
          </cell>
          <cell r="M311">
            <v>500000</v>
          </cell>
          <cell r="N311" t="str">
            <v>TDS-TRI-20210617133825154451</v>
          </cell>
          <cell r="O311" t="str">
            <v>oncall</v>
          </cell>
          <cell r="P311" t="str">
            <v>2021-06-17, 20:38:25</v>
          </cell>
          <cell r="Q311" t="str">
            <v>2021-06-17, 21:25:31</v>
          </cell>
          <cell r="R311" t="str">
            <v>2021-06-17, 21:29:28</v>
          </cell>
          <cell r="S311" t="str">
            <v>2021-06-17, 22:00:00</v>
          </cell>
          <cell r="T311" t="str">
            <v>2021-06-18, 02:57:03</v>
          </cell>
          <cell r="U311" t="str">
            <v>2021-06-18, 11:58:25</v>
          </cell>
          <cell r="V311" t="str">
            <v>2021-06-18, 11:58:32</v>
          </cell>
          <cell r="W311" t="str">
            <v>2021-06-23, 22:00:00</v>
          </cell>
          <cell r="X311" t="str">
            <v>2021-06-21, 04:04:00</v>
          </cell>
          <cell r="Y311" t="str">
            <v>2021-06-21, 04:30:00</v>
          </cell>
          <cell r="Z311" t="str">
            <v>9:1:29</v>
          </cell>
          <cell r="AA311" t="str">
            <v>0:26:0</v>
          </cell>
          <cell r="AB311" t="str">
            <v>slamet</v>
          </cell>
          <cell r="AC311" t="str">
            <v>082287282660</v>
          </cell>
          <cell r="AD311" t="str">
            <v>BE9345BN</v>
          </cell>
          <cell r="AE311" t="str">
            <v>Wingbox Tronton</v>
          </cell>
          <cell r="AF311" t="str">
            <v>Unilever West Mega DC</v>
          </cell>
          <cell r="AH311" t="str">
            <v>Jl. Irian X No.202, Cikedokan, Kec. Cikarang Bar., Bekasi, Jawa Barat 17530, Indonesia</v>
          </cell>
          <cell r="AI311" t="str">
            <v>Bekasi</v>
          </cell>
          <cell r="AK311" t="str">
            <v>PT LOTTE SHOPPING INDONESIA PALEMBA</v>
          </cell>
          <cell r="AM311" t="str">
            <v>JL.RADEN SUKAMTO NO.8A PATAl</v>
          </cell>
          <cell r="AN311" t="str">
            <v>Palembang</v>
          </cell>
          <cell r="AP311">
            <v>562</v>
          </cell>
          <cell r="AQ311" t="str">
            <v/>
          </cell>
          <cell r="AR311" t="str">
            <v/>
          </cell>
          <cell r="AS311" t="str">
            <v/>
          </cell>
          <cell r="AT311" t="str">
            <v/>
          </cell>
          <cell r="AU311" t="str">
            <v/>
          </cell>
          <cell r="AV311" t="str">
            <v/>
          </cell>
          <cell r="AW311" t="str">
            <v/>
          </cell>
          <cell r="AY311">
            <v>0</v>
          </cell>
          <cell r="AZ311" t="str">
            <v>0</v>
          </cell>
          <cell r="BA311">
            <v>3080</v>
          </cell>
          <cell r="BB311">
            <v>25.35</v>
          </cell>
          <cell r="BC311" t="str">
            <v/>
          </cell>
          <cell r="BD311" t="str">
            <v>2021-06-23, 16:43:11</v>
          </cell>
          <cell r="BE311" t="str">
            <v>POD 1 2021-06-23, 16:43:10</v>
          </cell>
        </row>
        <row r="312">
          <cell r="D312" t="str">
            <v>4002940558</v>
          </cell>
          <cell r="E312" t="str">
            <v/>
          </cell>
          <cell r="F312" t="str">
            <v>ACCEPTED</v>
          </cell>
          <cell r="G312" t="str">
            <v>Unilever Mega DC</v>
          </cell>
          <cell r="H312" t="str">
            <v>PT Kabut Halim Mandiri</v>
          </cell>
          <cell r="I312" t="str">
            <v>true</v>
          </cell>
          <cell r="J312" t="str">
            <v>CDE</v>
          </cell>
          <cell r="K312" t="str">
            <v>CD Engkel Box</v>
          </cell>
          <cell r="L312">
            <v>1057355</v>
          </cell>
          <cell r="M312">
            <v>691766</v>
          </cell>
          <cell r="N312" t="str">
            <v>TDS-TRI-20210617133823672886</v>
          </cell>
          <cell r="O312" t="str">
            <v>dedicated</v>
          </cell>
          <cell r="P312" t="str">
            <v>2021-06-17, 20:38:24</v>
          </cell>
          <cell r="Q312" t="str">
            <v>2021-06-17, 23:35:25</v>
          </cell>
          <cell r="R312" t="str">
            <v>2021-06-19, 01:07:07</v>
          </cell>
          <cell r="S312" t="str">
            <v>2021-06-17, 22:00:00</v>
          </cell>
          <cell r="T312" t="str">
            <v/>
          </cell>
          <cell r="U312" t="str">
            <v/>
          </cell>
          <cell r="V312" t="str">
            <v/>
          </cell>
          <cell r="W312" t="str">
            <v>2021-06-19, 22:00:00</v>
          </cell>
          <cell r="X312" t="str">
            <v/>
          </cell>
          <cell r="Y312" t="str">
            <v/>
          </cell>
          <cell r="Z312" t="str">
            <v/>
          </cell>
          <cell r="AA312" t="str">
            <v/>
          </cell>
          <cell r="AB312" t="str">
            <v>RAHMAT DARYONO</v>
          </cell>
          <cell r="AC312" t="str">
            <v>085282497479</v>
          </cell>
          <cell r="AD312" t="str">
            <v>B9242BRV</v>
          </cell>
          <cell r="AE312" t="str">
            <v>CD Engkel Box</v>
          </cell>
          <cell r="AF312" t="str">
            <v>Unilever West Mega DC</v>
          </cell>
          <cell r="AH312" t="str">
            <v>Jl. Irian X No.202, Cikedokan, Kec. Cikarang Bar., Bekasi, Jawa Barat 17530, Indonesia</v>
          </cell>
          <cell r="AI312" t="str">
            <v>Bekasi</v>
          </cell>
          <cell r="AK312" t="str">
            <v>TRANSMART TASIKMALAYA</v>
          </cell>
          <cell r="AM312" t="str">
            <v>Jl. Ir. H. Juanda No.18, RW.1, Sukamulya, Bungursari, Tasikmalaya, Jawa Barat 46151, Indonesia</v>
          </cell>
          <cell r="AN312" t="str">
            <v>Tasikmalaya</v>
          </cell>
          <cell r="AP312">
            <v>221</v>
          </cell>
          <cell r="AQ312" t="str">
            <v/>
          </cell>
          <cell r="AR312" t="str">
            <v/>
          </cell>
          <cell r="AS312" t="str">
            <v/>
          </cell>
          <cell r="AT312" t="str">
            <v/>
          </cell>
          <cell r="AU312" t="str">
            <v/>
          </cell>
          <cell r="AV312" t="str">
            <v/>
          </cell>
          <cell r="AW312" t="str">
            <v/>
          </cell>
          <cell r="AY312">
            <v>0</v>
          </cell>
          <cell r="AZ312" t="str">
            <v>0</v>
          </cell>
          <cell r="BA312">
            <v>1530</v>
          </cell>
          <cell r="BB312">
            <v>4</v>
          </cell>
          <cell r="BC312" t="str">
            <v/>
          </cell>
          <cell r="BD312" t="str">
            <v/>
          </cell>
        </row>
        <row r="313">
          <cell r="D313" t="str">
            <v>4002940538</v>
          </cell>
          <cell r="E313" t="str">
            <v/>
          </cell>
          <cell r="F313" t="str">
            <v>POD</v>
          </cell>
          <cell r="G313" t="str">
            <v>Unilever Mega DC</v>
          </cell>
          <cell r="H313" t="str">
            <v>PT Mega Bintang Logistik</v>
          </cell>
          <cell r="I313" t="str">
            <v>false</v>
          </cell>
          <cell r="J313" t="str">
            <v>TRO-J</v>
          </cell>
          <cell r="K313" t="str">
            <v>Tronton Jumbo</v>
          </cell>
          <cell r="L313">
            <v>12262300</v>
          </cell>
          <cell r="M313">
            <v>11249000</v>
          </cell>
          <cell r="N313" t="str">
            <v>TDS-TRI-20210617133822532917</v>
          </cell>
          <cell r="O313" t="str">
            <v>oncall</v>
          </cell>
          <cell r="P313" t="str">
            <v>2021-06-17, 20:38:22</v>
          </cell>
          <cell r="Q313" t="str">
            <v>2021-06-17, 21:25:31</v>
          </cell>
          <cell r="R313" t="str">
            <v>2021-06-18, 12:40:43</v>
          </cell>
          <cell r="S313" t="str">
            <v>2021-06-17, 22:00:00</v>
          </cell>
          <cell r="T313" t="str">
            <v>2021-06-18, 12:42:35</v>
          </cell>
          <cell r="U313" t="str">
            <v>2021-06-18, 12:40:56</v>
          </cell>
          <cell r="V313" t="str">
            <v>2021-06-18, 13:05:47</v>
          </cell>
          <cell r="W313" t="str">
            <v>2021-06-25, 22:00:00</v>
          </cell>
          <cell r="X313" t="str">
            <v>2021-06-21, 08:24:13</v>
          </cell>
          <cell r="Y313" t="str">
            <v>2021-06-21, 09:00:00</v>
          </cell>
          <cell r="Z313" t="str">
            <v>0:23:12</v>
          </cell>
          <cell r="AA313" t="str">
            <v>0:35:47</v>
          </cell>
          <cell r="AB313" t="str">
            <v>Azwar 24CA</v>
          </cell>
          <cell r="AC313" t="str">
            <v>082180051386</v>
          </cell>
          <cell r="AD313" t="str">
            <v>BE9452CK</v>
          </cell>
          <cell r="AE313" t="str">
            <v>Wingbox Tronton</v>
          </cell>
          <cell r="AF313" t="str">
            <v>Unilever West Mega DC</v>
          </cell>
          <cell r="AH313" t="str">
            <v>Jl. Irian X No.202, Cikedokan, Kec. Cikarang Bar., Bekasi, Jawa Barat 17530, Indonesia</v>
          </cell>
          <cell r="AI313" t="str">
            <v>Bekasi</v>
          </cell>
          <cell r="AK313" t="str">
            <v>PT SUMBER ALFARIA TRIJAYA PALEMBAN</v>
          </cell>
          <cell r="AM313" t="str">
            <v>Jl. TEMBUS ALANG-ALANG LEBAR RT12 R</v>
          </cell>
          <cell r="AN313" t="str">
            <v>Kota Palembang</v>
          </cell>
          <cell r="AP313">
            <v>573</v>
          </cell>
          <cell r="AQ313" t="str">
            <v/>
          </cell>
          <cell r="AR313" t="str">
            <v/>
          </cell>
          <cell r="AS313" t="str">
            <v/>
          </cell>
          <cell r="AT313" t="str">
            <v/>
          </cell>
          <cell r="AU313" t="str">
            <v/>
          </cell>
          <cell r="AV313" t="str">
            <v/>
          </cell>
          <cell r="AW313" t="str">
            <v/>
          </cell>
          <cell r="AY313">
            <v>0</v>
          </cell>
          <cell r="AZ313" t="str">
            <v>0</v>
          </cell>
          <cell r="BA313">
            <v>18230</v>
          </cell>
          <cell r="BB313">
            <v>33.619999999999997</v>
          </cell>
          <cell r="BC313" t="str">
            <v/>
          </cell>
          <cell r="BD313" t="str">
            <v>2021-06-23, 16:19:06</v>
          </cell>
          <cell r="BE313" t="str">
            <v>POD 1 2021-06-23, 16:19:03</v>
          </cell>
        </row>
        <row r="314">
          <cell r="D314" t="str">
            <v>4002940446</v>
          </cell>
          <cell r="E314" t="str">
            <v/>
          </cell>
          <cell r="F314" t="str">
            <v>BOOKED</v>
          </cell>
          <cell r="G314" t="str">
            <v>Unilever Mega DC</v>
          </cell>
          <cell r="H314" t="str">
            <v/>
          </cell>
          <cell r="I314" t="str">
            <v>false</v>
          </cell>
          <cell r="J314" t="str">
            <v>TRO-J</v>
          </cell>
          <cell r="K314" t="str">
            <v>Tronton Jumbo</v>
          </cell>
          <cell r="L314" t="str">
            <v/>
          </cell>
          <cell r="N314" t="str">
            <v>TDS-TRI-20210617133821136545</v>
          </cell>
          <cell r="O314" t="str">
            <v>dedicated</v>
          </cell>
          <cell r="P314" t="str">
            <v>2021-06-17, 20:38:21</v>
          </cell>
          <cell r="Q314" t="str">
            <v/>
          </cell>
          <cell r="R314" t="str">
            <v/>
          </cell>
          <cell r="S314" t="str">
            <v>2021-06-17, 22:00:00</v>
          </cell>
          <cell r="T314" t="str">
            <v/>
          </cell>
          <cell r="U314" t="str">
            <v/>
          </cell>
          <cell r="V314" t="str">
            <v/>
          </cell>
          <cell r="W314" t="str">
            <v>2021-06-22, 22:00:00</v>
          </cell>
          <cell r="X314" t="str">
            <v/>
          </cell>
          <cell r="Y314" t="str">
            <v/>
          </cell>
          <cell r="Z314" t="str">
            <v/>
          </cell>
          <cell r="AA314" t="str">
            <v/>
          </cell>
          <cell r="AB314" t="str">
            <v/>
          </cell>
          <cell r="AC314" t="str">
            <v/>
          </cell>
          <cell r="AD314" t="str">
            <v/>
          </cell>
          <cell r="AE314" t="str">
            <v/>
          </cell>
          <cell r="AF314" t="str">
            <v>Unilever West Mega DC</v>
          </cell>
          <cell r="AH314" t="str">
            <v>Jl. Irian X No.202, Cikedokan, Kec. Cikarang Bar., Bekasi, Jawa Barat 17530, Indonesia</v>
          </cell>
          <cell r="AI314" t="str">
            <v>Bekasi</v>
          </cell>
          <cell r="AK314" t="str">
            <v>DIAMOND PALEMBANG</v>
          </cell>
          <cell r="AM314" t="str">
            <v>JL. R. SUKAMTO KOMP. PTC KEL.8</v>
          </cell>
          <cell r="AN314" t="str">
            <v>Kota Palembang</v>
          </cell>
          <cell r="AP314">
            <v>569</v>
          </cell>
          <cell r="AQ314" t="str">
            <v/>
          </cell>
          <cell r="AR314" t="str">
            <v/>
          </cell>
          <cell r="AS314" t="str">
            <v/>
          </cell>
          <cell r="AT314" t="str">
            <v/>
          </cell>
          <cell r="AU314" t="str">
            <v/>
          </cell>
          <cell r="AV314" t="str">
            <v/>
          </cell>
          <cell r="AW314" t="str">
            <v/>
          </cell>
          <cell r="AY314">
            <v>0</v>
          </cell>
          <cell r="AZ314" t="str">
            <v>0</v>
          </cell>
          <cell r="BA314">
            <v>15910</v>
          </cell>
          <cell r="BB314">
            <v>39.89</v>
          </cell>
          <cell r="BC314" t="str">
            <v/>
          </cell>
          <cell r="BD314" t="str">
            <v/>
          </cell>
        </row>
        <row r="315">
          <cell r="D315" t="str">
            <v>4002940444</v>
          </cell>
          <cell r="E315" t="str">
            <v/>
          </cell>
          <cell r="F315" t="str">
            <v>BOOKED</v>
          </cell>
          <cell r="G315" t="str">
            <v>Unilever Mega DC</v>
          </cell>
          <cell r="H315" t="str">
            <v/>
          </cell>
          <cell r="I315" t="str">
            <v>false</v>
          </cell>
          <cell r="J315" t="str">
            <v>TRO-J</v>
          </cell>
          <cell r="K315" t="str">
            <v>Tronton Jumbo</v>
          </cell>
          <cell r="L315" t="str">
            <v/>
          </cell>
          <cell r="N315" t="str">
            <v>TDS-TRI-20210617133820150304</v>
          </cell>
          <cell r="O315" t="str">
            <v>dedicated</v>
          </cell>
          <cell r="P315" t="str">
            <v>2021-06-17, 20:38:20</v>
          </cell>
          <cell r="Q315" t="str">
            <v/>
          </cell>
          <cell r="R315" t="str">
            <v/>
          </cell>
          <cell r="S315" t="str">
            <v>2021-06-17, 22:00:00</v>
          </cell>
          <cell r="T315" t="str">
            <v/>
          </cell>
          <cell r="U315" t="str">
            <v/>
          </cell>
          <cell r="V315" t="str">
            <v/>
          </cell>
          <cell r="W315" t="str">
            <v>2021-06-25, 22:00:00</v>
          </cell>
          <cell r="X315" t="str">
            <v/>
          </cell>
          <cell r="Y315" t="str">
            <v/>
          </cell>
          <cell r="Z315" t="str">
            <v/>
          </cell>
          <cell r="AA315" t="str">
            <v/>
          </cell>
          <cell r="AB315" t="str">
            <v/>
          </cell>
          <cell r="AC315" t="str">
            <v/>
          </cell>
          <cell r="AD315" t="str">
            <v/>
          </cell>
          <cell r="AE315" t="str">
            <v/>
          </cell>
          <cell r="AF315" t="str">
            <v>Unilever West Mega DC</v>
          </cell>
          <cell r="AH315" t="str">
            <v>Jl. Irian X No.202, Cikedokan, Kec. Cikarang Bar., Bekasi, Jawa Barat 17530, Indonesia</v>
          </cell>
          <cell r="AI315" t="str">
            <v>Bekasi</v>
          </cell>
          <cell r="AK315" t="str">
            <v>TRANSMART MATARAM</v>
          </cell>
          <cell r="AM315" t="str">
            <v>JL SELAPARANG NO 60 MAYURA</v>
          </cell>
          <cell r="AN315" t="str">
            <v>Kota Mataram</v>
          </cell>
          <cell r="AP315">
            <v>1276</v>
          </cell>
          <cell r="AQ315" t="str">
            <v/>
          </cell>
          <cell r="AR315" t="str">
            <v/>
          </cell>
          <cell r="AS315" t="str">
            <v/>
          </cell>
          <cell r="AT315" t="str">
            <v/>
          </cell>
          <cell r="AU315" t="str">
            <v/>
          </cell>
          <cell r="AV315" t="str">
            <v/>
          </cell>
          <cell r="AW315" t="str">
            <v/>
          </cell>
          <cell r="AY315">
            <v>0</v>
          </cell>
          <cell r="AZ315" t="str">
            <v>0</v>
          </cell>
          <cell r="BA315">
            <v>19800</v>
          </cell>
          <cell r="BB315">
            <v>36</v>
          </cell>
          <cell r="BC315" t="str">
            <v/>
          </cell>
          <cell r="BD315" t="str">
            <v/>
          </cell>
        </row>
        <row r="316">
          <cell r="D316" t="str">
            <v>4002940386</v>
          </cell>
          <cell r="E316" t="str">
            <v/>
          </cell>
          <cell r="F316" t="str">
            <v>POD</v>
          </cell>
          <cell r="G316" t="str">
            <v>Unilever Mega DC</v>
          </cell>
          <cell r="H316" t="str">
            <v>PT Kabut Halim Mandiri</v>
          </cell>
          <cell r="I316" t="str">
            <v>true</v>
          </cell>
          <cell r="J316" t="str">
            <v>CDE</v>
          </cell>
          <cell r="K316" t="str">
            <v>CD Engkel Box</v>
          </cell>
          <cell r="L316">
            <v>1</v>
          </cell>
          <cell r="M316">
            <v>1</v>
          </cell>
          <cell r="N316" t="str">
            <v>TDS-TRI-20210617084233942092</v>
          </cell>
          <cell r="O316" t="str">
            <v>dedicated</v>
          </cell>
          <cell r="P316" t="str">
            <v>2021-06-17, 15:42:34</v>
          </cell>
          <cell r="Q316" t="str">
            <v>2021-06-17, 19:19:37</v>
          </cell>
          <cell r="R316" t="str">
            <v>2021-06-18, 01:09:49</v>
          </cell>
          <cell r="S316" t="str">
            <v>2021-06-17, 20:00:00</v>
          </cell>
          <cell r="T316" t="str">
            <v>2021-06-18, 02:43:38</v>
          </cell>
          <cell r="U316" t="str">
            <v>2021-06-18, 02:43:44</v>
          </cell>
          <cell r="V316" t="str">
            <v>2021-06-18, 06:34:55</v>
          </cell>
          <cell r="W316" t="str">
            <v>2021-06-18, 20:00:00</v>
          </cell>
          <cell r="X316" t="str">
            <v>2021-06-18, 15:51:32</v>
          </cell>
          <cell r="Y316" t="str">
            <v>2021-06-18, 15:51:39</v>
          </cell>
          <cell r="Z316" t="str">
            <v>3:51:17</v>
          </cell>
          <cell r="AA316" t="str">
            <v>0:0:7</v>
          </cell>
          <cell r="AB316" t="str">
            <v>Maarif</v>
          </cell>
          <cell r="AC316" t="str">
            <v>087722200755</v>
          </cell>
          <cell r="AD316" t="str">
            <v>F9284FG</v>
          </cell>
          <cell r="AE316" t="str">
            <v>CD Engkel Box</v>
          </cell>
          <cell r="AF316" t="str">
            <v>Unilever West Mega DC</v>
          </cell>
          <cell r="AH316" t="str">
            <v>Jl. Irian X No.202, Cikedokan, Kec. Cikarang Bar., Bekasi, Jawa Barat 17530, Indonesia</v>
          </cell>
          <cell r="AI316" t="str">
            <v>Bekasi</v>
          </cell>
          <cell r="AK316" t="str">
            <v>TIP TOP RAWAMANGUN</v>
          </cell>
          <cell r="AM316" t="str">
            <v>JL.BALAI PUSTAKA TIMUR NO.35</v>
          </cell>
          <cell r="AN316" t="str">
            <v>Kota Jakarta Timur</v>
          </cell>
          <cell r="AP316">
            <v>39</v>
          </cell>
          <cell r="AQ316" t="str">
            <v/>
          </cell>
          <cell r="AR316" t="str">
            <v/>
          </cell>
          <cell r="AS316" t="str">
            <v/>
          </cell>
          <cell r="AT316" t="str">
            <v/>
          </cell>
          <cell r="AU316" t="str">
            <v/>
          </cell>
          <cell r="AV316" t="str">
            <v/>
          </cell>
          <cell r="AW316" t="str">
            <v/>
          </cell>
          <cell r="AY316">
            <v>0</v>
          </cell>
          <cell r="AZ316" t="str">
            <v>0</v>
          </cell>
          <cell r="BA316">
            <v>180</v>
          </cell>
          <cell r="BB316">
            <v>1</v>
          </cell>
          <cell r="BC316" t="str">
            <v/>
          </cell>
          <cell r="BD316" t="str">
            <v>2021-06-18, 15:51:54</v>
          </cell>
          <cell r="BE316" t="str">
            <v>POD 1 2021-06-18, 15:51:54</v>
          </cell>
        </row>
        <row r="317">
          <cell r="D317" t="str">
            <v>4002940371</v>
          </cell>
          <cell r="E317" t="str">
            <v/>
          </cell>
          <cell r="F317" t="str">
            <v>POD</v>
          </cell>
          <cell r="G317" t="str">
            <v>Unilever Mega DC</v>
          </cell>
          <cell r="H317" t="str">
            <v>PT Kabut Halim Mandiri</v>
          </cell>
          <cell r="I317" t="str">
            <v>true</v>
          </cell>
          <cell r="J317" t="str">
            <v>CDE</v>
          </cell>
          <cell r="K317" t="str">
            <v>CD Engkel Box</v>
          </cell>
          <cell r="L317">
            <v>1</v>
          </cell>
          <cell r="M317">
            <v>1</v>
          </cell>
          <cell r="N317" t="str">
            <v>TDS-TRI-20210617084232979088</v>
          </cell>
          <cell r="O317" t="str">
            <v>dedicated</v>
          </cell>
          <cell r="P317" t="str">
            <v>2021-06-17, 15:42:33</v>
          </cell>
          <cell r="Q317" t="str">
            <v>2021-06-17, 19:17:56</v>
          </cell>
          <cell r="R317" t="str">
            <v>2021-06-17, 19:50:17</v>
          </cell>
          <cell r="S317" t="str">
            <v>2021-06-17, 20:00:00</v>
          </cell>
          <cell r="T317" t="str">
            <v>2021-06-17, 19:50:33</v>
          </cell>
          <cell r="U317" t="str">
            <v>2021-06-18, 04:05:52</v>
          </cell>
          <cell r="V317" t="str">
            <v>2021-06-18, 04:06:00</v>
          </cell>
          <cell r="W317" t="str">
            <v>2021-06-18, 20:00:00</v>
          </cell>
          <cell r="X317" t="str">
            <v>2021-06-18, 14:07:21</v>
          </cell>
          <cell r="Y317" t="str">
            <v>2021-06-18, 14:07:28</v>
          </cell>
          <cell r="Z317" t="str">
            <v>8:15:27</v>
          </cell>
          <cell r="AA317" t="str">
            <v>0:0:7</v>
          </cell>
          <cell r="AB317" t="str">
            <v>Dedi swardi</v>
          </cell>
          <cell r="AC317" t="str">
            <v>085218782844</v>
          </cell>
          <cell r="AD317" t="str">
            <v>B9025EXR</v>
          </cell>
          <cell r="AE317" t="str">
            <v>CD Engkel Box</v>
          </cell>
          <cell r="AF317" t="str">
            <v>Unilever West Mega DC</v>
          </cell>
          <cell r="AH317" t="str">
            <v>Jl. Irian X No.202, Cikedokan, Kec. Cikarang Bar., Bekasi, Jawa Barat 17530, Indonesia</v>
          </cell>
          <cell r="AI317" t="str">
            <v>Bekasi</v>
          </cell>
          <cell r="AK317" t="str">
            <v>RAMAYANA BOGOR TRADE MALL R-16</v>
          </cell>
          <cell r="AM317" t="str">
            <v>RAMAYANA BOGOR TRADE MALL</v>
          </cell>
          <cell r="AN317" t="str">
            <v>Kota Bogor</v>
          </cell>
          <cell r="AP317">
            <v>73</v>
          </cell>
          <cell r="AQ317" t="str">
            <v/>
          </cell>
          <cell r="AR317" t="str">
            <v/>
          </cell>
          <cell r="AS317" t="str">
            <v/>
          </cell>
          <cell r="AT317" t="str">
            <v/>
          </cell>
          <cell r="AU317" t="str">
            <v/>
          </cell>
          <cell r="AV317" t="str">
            <v/>
          </cell>
          <cell r="AW317" t="str">
            <v/>
          </cell>
          <cell r="AY317">
            <v>0</v>
          </cell>
          <cell r="AZ317" t="str">
            <v>0</v>
          </cell>
          <cell r="BA317">
            <v>330</v>
          </cell>
          <cell r="BB317">
            <v>1</v>
          </cell>
          <cell r="BC317" t="str">
            <v/>
          </cell>
          <cell r="BD317" t="str">
            <v>2021-06-18, 14:08:06</v>
          </cell>
          <cell r="BE317" t="str">
            <v>POD 1 2021-06-18, 14:08:06</v>
          </cell>
        </row>
        <row r="318">
          <cell r="D318" t="str">
            <v>4002940386</v>
          </cell>
          <cell r="E318" t="str">
            <v/>
          </cell>
          <cell r="F318" t="str">
            <v>POD</v>
          </cell>
          <cell r="G318" t="str">
            <v>Unilever Mega DC</v>
          </cell>
          <cell r="H318" t="str">
            <v>PT Kabut Halim Mandiri</v>
          </cell>
          <cell r="I318" t="str">
            <v>true</v>
          </cell>
          <cell r="J318" t="str">
            <v>CDE</v>
          </cell>
          <cell r="K318" t="str">
            <v>CD Engkel Box</v>
          </cell>
          <cell r="L318">
            <v>511233</v>
          </cell>
          <cell r="M318">
            <v>341710</v>
          </cell>
          <cell r="N318" t="str">
            <v>TDS-TRI-20210617084233942092</v>
          </cell>
          <cell r="O318" t="str">
            <v>dedicated</v>
          </cell>
          <cell r="P318" t="str">
            <v>2021-06-17, 15:42:33</v>
          </cell>
          <cell r="Q318" t="str">
            <v>2021-06-17, 19:19:37</v>
          </cell>
          <cell r="R318" t="str">
            <v>2021-06-18, 01:09:49</v>
          </cell>
          <cell r="S318" t="str">
            <v>2021-06-17, 20:00:00</v>
          </cell>
          <cell r="T318" t="str">
            <v>2021-06-18, 02:43:38</v>
          </cell>
          <cell r="U318" t="str">
            <v>2021-06-18, 02:43:44</v>
          </cell>
          <cell r="V318" t="str">
            <v>2021-06-18, 06:34:55</v>
          </cell>
          <cell r="W318" t="str">
            <v>2021-06-18, 20:00:00</v>
          </cell>
          <cell r="X318" t="str">
            <v>2021-06-18, 14:20:17</v>
          </cell>
          <cell r="Y318" t="str">
            <v>2021-06-18, 14:20:24</v>
          </cell>
          <cell r="Z318" t="str">
            <v>3:51:17</v>
          </cell>
          <cell r="AA318" t="str">
            <v>0:0:7</v>
          </cell>
          <cell r="AB318" t="str">
            <v>Maarif</v>
          </cell>
          <cell r="AC318" t="str">
            <v>087722200755</v>
          </cell>
          <cell r="AD318" t="str">
            <v>F9284FG</v>
          </cell>
          <cell r="AE318" t="str">
            <v>CD Engkel Box</v>
          </cell>
          <cell r="AF318" t="str">
            <v>Unilever West Mega DC</v>
          </cell>
          <cell r="AH318" t="str">
            <v>Jl. Irian X No.202, Cikedokan, Kec. Cikarang Bar., Bekasi, Jawa Barat 17530, Indonesia</v>
          </cell>
          <cell r="AI318" t="str">
            <v>Bekasi</v>
          </cell>
          <cell r="AK318" t="str">
            <v>LOTTEMART GREEN PRAMUKA CITY</v>
          </cell>
          <cell r="AL318" t="str">
            <v>-</v>
          </cell>
          <cell r="AM318" t="str">
            <v>Jln. A. Yani No.Kav 49, RT.13/RW.9, Rawasari, Kec. Cemp. Putih, Kota Jakarta Pusat, Daerah Khusus Ibukota Jakarta 10570, Indonesia</v>
          </cell>
          <cell r="AN318" t="str">
            <v>Kota Jakarta Pusat</v>
          </cell>
          <cell r="AP318">
            <v>39</v>
          </cell>
          <cell r="AQ318" t="str">
            <v/>
          </cell>
          <cell r="AR318" t="str">
            <v/>
          </cell>
          <cell r="AS318" t="str">
            <v/>
          </cell>
          <cell r="AT318" t="str">
            <v/>
          </cell>
          <cell r="AU318" t="str">
            <v/>
          </cell>
          <cell r="AV318" t="str">
            <v/>
          </cell>
          <cell r="AW318" t="str">
            <v/>
          </cell>
          <cell r="AY318">
            <v>0</v>
          </cell>
          <cell r="AZ318" t="str">
            <v>0</v>
          </cell>
          <cell r="BA318">
            <v>990</v>
          </cell>
          <cell r="BB318">
            <v>2</v>
          </cell>
          <cell r="BC318" t="str">
            <v/>
          </cell>
          <cell r="BD318" t="str">
            <v>2021-06-18, 14:20:44</v>
          </cell>
          <cell r="BE318" t="str">
            <v>POD 1 2021-06-18, 14:20:44</v>
          </cell>
        </row>
        <row r="319">
          <cell r="D319" t="str">
            <v>4002940371</v>
          </cell>
          <cell r="E319" t="str">
            <v/>
          </cell>
          <cell r="F319" t="str">
            <v>POD</v>
          </cell>
          <cell r="G319" t="str">
            <v>Unilever Mega DC</v>
          </cell>
          <cell r="H319" t="str">
            <v>PT Kabut Halim Mandiri</v>
          </cell>
          <cell r="I319" t="str">
            <v>true</v>
          </cell>
          <cell r="J319" t="str">
            <v>CDE</v>
          </cell>
          <cell r="K319" t="str">
            <v>CD Engkel Box</v>
          </cell>
          <cell r="L319">
            <v>627990</v>
          </cell>
          <cell r="M319">
            <v>449654</v>
          </cell>
          <cell r="N319" t="str">
            <v>TDS-TRI-20210617084232979088</v>
          </cell>
          <cell r="O319" t="str">
            <v>dedicated</v>
          </cell>
          <cell r="P319" t="str">
            <v>2021-06-17, 15:42:32</v>
          </cell>
          <cell r="Q319" t="str">
            <v>2021-06-17, 19:17:56</v>
          </cell>
          <cell r="R319" t="str">
            <v>2021-06-17, 19:50:17</v>
          </cell>
          <cell r="S319" t="str">
            <v>2021-06-17, 20:00:00</v>
          </cell>
          <cell r="T319" t="str">
            <v>2021-06-17, 19:50:33</v>
          </cell>
          <cell r="U319" t="str">
            <v>2021-06-18, 04:05:52</v>
          </cell>
          <cell r="V319" t="str">
            <v>2021-06-18, 04:06:00</v>
          </cell>
          <cell r="W319" t="str">
            <v>2021-06-18, 20:00:00</v>
          </cell>
          <cell r="X319" t="str">
            <v>2021-06-18, 06:44:44</v>
          </cell>
          <cell r="Y319" t="str">
            <v>2021-06-18, 14:06:45</v>
          </cell>
          <cell r="Z319" t="str">
            <v>8:15:27</v>
          </cell>
          <cell r="AA319" t="str">
            <v>7:22:1</v>
          </cell>
          <cell r="AB319" t="str">
            <v>Dedi swardi</v>
          </cell>
          <cell r="AC319" t="str">
            <v>085218782844</v>
          </cell>
          <cell r="AD319" t="str">
            <v>B9025EXR</v>
          </cell>
          <cell r="AE319" t="str">
            <v>CD Engkel Box</v>
          </cell>
          <cell r="AF319" t="str">
            <v>Unilever West Mega DC</v>
          </cell>
          <cell r="AH319" t="str">
            <v>Jl. Irian X No.202, Cikedokan, Kec. Cikarang Bar., Bekasi, Jawa Barat 17530, Indonesia</v>
          </cell>
          <cell r="AI319" t="str">
            <v>Bekasi</v>
          </cell>
          <cell r="AK319" t="str">
            <v>PT WARUNG PINTAR DISTRIBUSI BOGOR</v>
          </cell>
          <cell r="AM319" t="str">
            <v>North Bogor, Bogor City, West Java, Indonesia</v>
          </cell>
          <cell r="AN319" t="str">
            <v>Bogor City</v>
          </cell>
          <cell r="AP319">
            <v>67</v>
          </cell>
          <cell r="AQ319" t="str">
            <v/>
          </cell>
          <cell r="AR319" t="str">
            <v/>
          </cell>
          <cell r="AS319" t="str">
            <v/>
          </cell>
          <cell r="AT319" t="str">
            <v/>
          </cell>
          <cell r="AU319" t="str">
            <v/>
          </cell>
          <cell r="AV319" t="str">
            <v/>
          </cell>
          <cell r="AW319" t="str">
            <v/>
          </cell>
          <cell r="AY319">
            <v>0</v>
          </cell>
          <cell r="AZ319" t="str">
            <v>0</v>
          </cell>
          <cell r="BA319">
            <v>980</v>
          </cell>
          <cell r="BB319">
            <v>3</v>
          </cell>
          <cell r="BC319" t="str">
            <v/>
          </cell>
          <cell r="BD319" t="str">
            <v>2021-06-18, 14:07:15</v>
          </cell>
          <cell r="BE319" t="str">
            <v>POD 1 2021-06-18, 14:07:15</v>
          </cell>
        </row>
        <row r="320">
          <cell r="D320" t="str">
            <v>4002940174</v>
          </cell>
          <cell r="E320" t="str">
            <v/>
          </cell>
          <cell r="F320" t="str">
            <v>POD</v>
          </cell>
          <cell r="G320" t="str">
            <v>Unilever Mega DC</v>
          </cell>
          <cell r="H320" t="str">
            <v>PT Mega Antaran Prima</v>
          </cell>
          <cell r="I320" t="str">
            <v>true</v>
          </cell>
          <cell r="J320" t="str">
            <v>CDE</v>
          </cell>
          <cell r="K320" t="str">
            <v>CD Engkel Box</v>
          </cell>
          <cell r="L320">
            <v>627990</v>
          </cell>
          <cell r="M320">
            <v>449654</v>
          </cell>
          <cell r="N320" t="str">
            <v>TDS-TRI-20210617084231535362</v>
          </cell>
          <cell r="O320" t="str">
            <v>dedicated</v>
          </cell>
          <cell r="P320" t="str">
            <v>2021-06-17, 15:42:31</v>
          </cell>
          <cell r="Q320" t="str">
            <v>2021-06-17, 19:15:54</v>
          </cell>
          <cell r="R320" t="str">
            <v>2021-06-17, 19:34:34</v>
          </cell>
          <cell r="S320" t="str">
            <v>2021-06-17, 20:00:00</v>
          </cell>
          <cell r="T320" t="str">
            <v>2021-06-17, 19:34:45</v>
          </cell>
          <cell r="U320" t="str">
            <v>2021-06-18, 06:06:14</v>
          </cell>
          <cell r="V320" t="str">
            <v>2021-06-18, 06:06:21</v>
          </cell>
          <cell r="W320" t="str">
            <v>2021-06-18, 20:00:00</v>
          </cell>
          <cell r="X320" t="str">
            <v>2021-06-18, 11:39:05</v>
          </cell>
          <cell r="Y320" t="str">
            <v>2021-06-18, 13:02:11</v>
          </cell>
          <cell r="Z320" t="str">
            <v>10:31:36</v>
          </cell>
          <cell r="AA320" t="str">
            <v>1:23:6</v>
          </cell>
          <cell r="AB320" t="str">
            <v>Deni Growok</v>
          </cell>
          <cell r="AC320" t="str">
            <v>083195556334</v>
          </cell>
          <cell r="AD320" t="str">
            <v>B9782KRU</v>
          </cell>
          <cell r="AE320" t="str">
            <v>CDE</v>
          </cell>
          <cell r="AF320" t="str">
            <v>Unilever West Mega DC</v>
          </cell>
          <cell r="AH320" t="str">
            <v>Jl. Irian X No.202, Cikedokan, Kec. Cikarang Bar., Bekasi, Jawa Barat 17530, Indonesia</v>
          </cell>
          <cell r="AI320" t="str">
            <v>Bekasi</v>
          </cell>
          <cell r="AK320" t="str">
            <v>PT GARUDA TIMUR PACIFIC</v>
          </cell>
          <cell r="AM320" t="str">
            <v>Jl. Raya Kemang Parung Bogor, Kec. Kemang, Bogor, Jawa Barat 16310, Indonesia</v>
          </cell>
          <cell r="AN320" t="str">
            <v>Bogor</v>
          </cell>
          <cell r="AP320">
            <v>80</v>
          </cell>
          <cell r="AQ320" t="str">
            <v/>
          </cell>
          <cell r="AR320" t="str">
            <v/>
          </cell>
          <cell r="AS320" t="str">
            <v/>
          </cell>
          <cell r="AT320" t="str">
            <v/>
          </cell>
          <cell r="AU320" t="str">
            <v/>
          </cell>
          <cell r="AV320" t="str">
            <v/>
          </cell>
          <cell r="AW320" t="str">
            <v/>
          </cell>
          <cell r="AY320">
            <v>0</v>
          </cell>
          <cell r="AZ320" t="str">
            <v>0</v>
          </cell>
          <cell r="BA320">
            <v>1060</v>
          </cell>
          <cell r="BB320">
            <v>2.33</v>
          </cell>
          <cell r="BC320" t="str">
            <v/>
          </cell>
          <cell r="BD320" t="str">
            <v>2021-06-18, 13:02:38</v>
          </cell>
          <cell r="BE320" t="str">
            <v>POD 1 2021-06-18, 13:02:38</v>
          </cell>
        </row>
        <row r="321">
          <cell r="D321" t="str">
            <v>4002940174</v>
          </cell>
          <cell r="E321" t="str">
            <v/>
          </cell>
          <cell r="F321" t="str">
            <v>POD</v>
          </cell>
          <cell r="G321" t="str">
            <v>Unilever Mega DC</v>
          </cell>
          <cell r="H321" t="str">
            <v>PT Mega Antaran Prima</v>
          </cell>
          <cell r="I321" t="str">
            <v>true</v>
          </cell>
          <cell r="J321" t="str">
            <v>CDE</v>
          </cell>
          <cell r="K321" t="str">
            <v>CD Engkel Box</v>
          </cell>
          <cell r="L321">
            <v>1</v>
          </cell>
          <cell r="M321">
            <v>1</v>
          </cell>
          <cell r="N321" t="str">
            <v>TDS-TRI-20210617084231535362</v>
          </cell>
          <cell r="O321" t="str">
            <v>dedicated</v>
          </cell>
          <cell r="P321" t="str">
            <v>2021-06-17, 15:42:31</v>
          </cell>
          <cell r="Q321" t="str">
            <v>2021-06-17, 19:15:54</v>
          </cell>
          <cell r="R321" t="str">
            <v>2021-06-17, 19:34:34</v>
          </cell>
          <cell r="S321" t="str">
            <v>2021-06-17, 20:00:00</v>
          </cell>
          <cell r="T321" t="str">
            <v>2021-06-17, 19:34:45</v>
          </cell>
          <cell r="U321" t="str">
            <v>2021-06-18, 06:06:14</v>
          </cell>
          <cell r="V321" t="str">
            <v>2021-06-18, 06:06:21</v>
          </cell>
          <cell r="W321" t="str">
            <v>2021-06-18, 20:00:00</v>
          </cell>
          <cell r="X321" t="str">
            <v>2021-06-18, 14:03:58</v>
          </cell>
          <cell r="Y321" t="str">
            <v>2021-06-18, 16:13:00</v>
          </cell>
          <cell r="Z321" t="str">
            <v>10:31:36</v>
          </cell>
          <cell r="AA321" t="str">
            <v>2:9:2</v>
          </cell>
          <cell r="AB321" t="str">
            <v>Deni Growok</v>
          </cell>
          <cell r="AC321" t="str">
            <v>083195556334</v>
          </cell>
          <cell r="AD321" t="str">
            <v>B9782KRU</v>
          </cell>
          <cell r="AE321" t="str">
            <v>CDE</v>
          </cell>
          <cell r="AF321" t="str">
            <v>Unilever West Mega DC</v>
          </cell>
          <cell r="AH321" t="str">
            <v>Jl. Irian X No.202, Cikedokan, Kec. Cikarang Bar., Bekasi, Jawa Barat 17530, Indonesia</v>
          </cell>
          <cell r="AI321" t="str">
            <v>Bekasi</v>
          </cell>
          <cell r="AK321" t="str">
            <v>RAMAYANA D.SARTIKA BOGOR(R15)</v>
          </cell>
          <cell r="AM321" t="str">
            <v>SARTIKA PLAZA BOGOR</v>
          </cell>
          <cell r="AN321" t="str">
            <v>Kota Bogor</v>
          </cell>
          <cell r="AP321">
            <v>72</v>
          </cell>
          <cell r="AQ321" t="str">
            <v/>
          </cell>
          <cell r="AR321" t="str">
            <v/>
          </cell>
          <cell r="AS321" t="str">
            <v/>
          </cell>
          <cell r="AT321" t="str">
            <v/>
          </cell>
          <cell r="AU321" t="str">
            <v/>
          </cell>
          <cell r="AV321" t="str">
            <v/>
          </cell>
          <cell r="AW321" t="str">
            <v/>
          </cell>
          <cell r="AY321">
            <v>0</v>
          </cell>
          <cell r="AZ321" t="str">
            <v>0</v>
          </cell>
          <cell r="BA321">
            <v>550</v>
          </cell>
          <cell r="BB321">
            <v>1.08</v>
          </cell>
          <cell r="BC321" t="str">
            <v/>
          </cell>
          <cell r="BD321" t="str">
            <v>2021-06-18, 16:13:29</v>
          </cell>
          <cell r="BE321" t="str">
            <v>POD 1 2021-06-18, 16:13:29</v>
          </cell>
        </row>
        <row r="322">
          <cell r="D322" t="str">
            <v>4002940168</v>
          </cell>
          <cell r="E322" t="str">
            <v/>
          </cell>
          <cell r="F322" t="str">
            <v>POD</v>
          </cell>
          <cell r="G322" t="str">
            <v>Unilever Mega DC</v>
          </cell>
          <cell r="H322" t="str">
            <v>PT Mega Antaran Prima</v>
          </cell>
          <cell r="I322" t="str">
            <v>true</v>
          </cell>
          <cell r="J322" t="str">
            <v>CDE</v>
          </cell>
          <cell r="K322" t="str">
            <v>CD Engkel Box</v>
          </cell>
          <cell r="L322">
            <v>743533</v>
          </cell>
          <cell r="M322">
            <v>504006</v>
          </cell>
          <cell r="N322" t="str">
            <v>TDS-TRI-20210617084230231400</v>
          </cell>
          <cell r="O322" t="str">
            <v>dedicated</v>
          </cell>
          <cell r="P322" t="str">
            <v>2021-06-17, 15:42:30</v>
          </cell>
          <cell r="Q322" t="str">
            <v>2021-06-17, 19:14:05</v>
          </cell>
          <cell r="R322" t="str">
            <v>2021-06-17, 19:16:41</v>
          </cell>
          <cell r="S322" t="str">
            <v>2021-06-17, 20:00:00</v>
          </cell>
          <cell r="T322" t="str">
            <v>2021-06-18, 04:58:37</v>
          </cell>
          <cell r="U322" t="str">
            <v>2021-06-18, 04:58:48</v>
          </cell>
          <cell r="V322" t="str">
            <v>2021-06-18, 04:59:02</v>
          </cell>
          <cell r="W322" t="str">
            <v>2021-06-18, 20:00:00</v>
          </cell>
          <cell r="X322" t="str">
            <v>2021-06-18, 09:32:53</v>
          </cell>
          <cell r="Y322" t="str">
            <v>2021-06-18, 09:33:00</v>
          </cell>
          <cell r="Z322" t="str">
            <v>0:0:25</v>
          </cell>
          <cell r="AA322" t="str">
            <v>0:0:7</v>
          </cell>
          <cell r="AB322" t="str">
            <v>H DALLA SUPRIATNA</v>
          </cell>
          <cell r="AC322" t="str">
            <v>085817413022</v>
          </cell>
          <cell r="AD322" t="str">
            <v>B9148KXU</v>
          </cell>
          <cell r="AE322" t="str">
            <v>CD Engkel Box</v>
          </cell>
          <cell r="AF322" t="str">
            <v>Unilever West Mega DC</v>
          </cell>
          <cell r="AH322" t="str">
            <v>Jl. Irian X No.202, Cikedokan, Kec. Cikarang Bar., Bekasi, Jawa Barat 17530, Indonesia</v>
          </cell>
          <cell r="AI322" t="str">
            <v>Bekasi</v>
          </cell>
          <cell r="AK322" t="str">
            <v>SAT DC BALARAJA</v>
          </cell>
          <cell r="AM322" t="str">
            <v>JL ARIA JAYA SANTIKA NO 9 KP SEGLOG</v>
          </cell>
          <cell r="AN322" t="str">
            <v>Balaraja</v>
          </cell>
          <cell r="AP322">
            <v>84</v>
          </cell>
          <cell r="AQ322" t="str">
            <v/>
          </cell>
          <cell r="AR322" t="str">
            <v/>
          </cell>
          <cell r="AS322" t="str">
            <v/>
          </cell>
          <cell r="AT322" t="str">
            <v/>
          </cell>
          <cell r="AU322" t="str">
            <v/>
          </cell>
          <cell r="AV322" t="str">
            <v/>
          </cell>
          <cell r="AW322" t="str">
            <v/>
          </cell>
          <cell r="AY322">
            <v>0</v>
          </cell>
          <cell r="AZ322" t="str">
            <v>0</v>
          </cell>
          <cell r="BA322">
            <v>2220</v>
          </cell>
          <cell r="BB322">
            <v>3</v>
          </cell>
          <cell r="BC322" t="str">
            <v/>
          </cell>
          <cell r="BD322" t="str">
            <v>2021-06-18, 10:16:06</v>
          </cell>
          <cell r="BE322" t="str">
            <v>POD 1 2021-06-18, 10:16:06</v>
          </cell>
        </row>
        <row r="323">
          <cell r="D323" t="str">
            <v>4002940168</v>
          </cell>
          <cell r="E323" t="str">
            <v/>
          </cell>
          <cell r="F323" t="str">
            <v>POD</v>
          </cell>
          <cell r="G323" t="str">
            <v>Unilever Mega DC</v>
          </cell>
          <cell r="H323" t="str">
            <v>PT Mega Antaran Prima</v>
          </cell>
          <cell r="I323" t="str">
            <v>true</v>
          </cell>
          <cell r="J323" t="str">
            <v>CDE</v>
          </cell>
          <cell r="K323" t="str">
            <v>CD Engkel Box</v>
          </cell>
          <cell r="L323">
            <v>1</v>
          </cell>
          <cell r="M323">
            <v>1</v>
          </cell>
          <cell r="N323" t="str">
            <v>TDS-TRI-20210617084230231400</v>
          </cell>
          <cell r="O323" t="str">
            <v>dedicated</v>
          </cell>
          <cell r="P323" t="str">
            <v>2021-06-17, 15:42:30</v>
          </cell>
          <cell r="Q323" t="str">
            <v>2021-06-17, 19:14:05</v>
          </cell>
          <cell r="R323" t="str">
            <v>2021-06-17, 19:16:41</v>
          </cell>
          <cell r="S323" t="str">
            <v>2021-06-17, 20:00:00</v>
          </cell>
          <cell r="T323" t="str">
            <v>2021-06-18, 04:58:37</v>
          </cell>
          <cell r="U323" t="str">
            <v>2021-06-18, 04:58:48</v>
          </cell>
          <cell r="V323" t="str">
            <v>2021-06-18, 04:59:02</v>
          </cell>
          <cell r="W323" t="str">
            <v>2021-06-18, 20:00:00</v>
          </cell>
          <cell r="X323" t="str">
            <v>2021-06-18, 10:16:10</v>
          </cell>
          <cell r="Y323" t="str">
            <v>2021-06-18, 10:16:17</v>
          </cell>
          <cell r="Z323" t="str">
            <v>0:0:25</v>
          </cell>
          <cell r="AA323" t="str">
            <v>0:0:7</v>
          </cell>
          <cell r="AB323" t="str">
            <v>H DALLA SUPRIATNA</v>
          </cell>
          <cell r="AC323" t="str">
            <v>085817413022</v>
          </cell>
          <cell r="AD323" t="str">
            <v>B9148KXU</v>
          </cell>
          <cell r="AE323" t="str">
            <v>CD Engkel Box</v>
          </cell>
          <cell r="AF323" t="str">
            <v>Unilever West Mega DC</v>
          </cell>
          <cell r="AH323" t="str">
            <v>Jl. Irian X No.202, Cikedokan, Kec. Cikarang Bar., Bekasi, Jawa Barat 17530, Indonesia</v>
          </cell>
          <cell r="AI323" t="str">
            <v>Bekasi</v>
          </cell>
          <cell r="AK323" t="str">
            <v>ROBINSON CIKUPA II S 134</v>
          </cell>
          <cell r="AM323" t="str">
            <v>Jl. Raya serang Km. 12, Kampung Cirewed RT.3 RW.2, Desa Sukadamai, Cikupa, Sukadamai, Kec. Cikupa, Tangerang, Banten 15710, Indonesia</v>
          </cell>
          <cell r="AN323" t="str">
            <v>Tangerang</v>
          </cell>
          <cell r="AP323">
            <v>76</v>
          </cell>
          <cell r="AQ323" t="str">
            <v/>
          </cell>
          <cell r="AR323" t="str">
            <v/>
          </cell>
          <cell r="AS323" t="str">
            <v/>
          </cell>
          <cell r="AT323" t="str">
            <v/>
          </cell>
          <cell r="AU323" t="str">
            <v/>
          </cell>
          <cell r="AV323" t="str">
            <v/>
          </cell>
          <cell r="AW323" t="str">
            <v/>
          </cell>
          <cell r="AY323">
            <v>0</v>
          </cell>
          <cell r="AZ323" t="str">
            <v>0</v>
          </cell>
          <cell r="BA323">
            <v>120</v>
          </cell>
          <cell r="BB323">
            <v>1</v>
          </cell>
          <cell r="BC323" t="str">
            <v/>
          </cell>
          <cell r="BD323" t="str">
            <v>2021-06-18, 13:51:59</v>
          </cell>
          <cell r="BE323" t="str">
            <v>POD 1 2021-06-18, 13:51:59</v>
          </cell>
        </row>
        <row r="324">
          <cell r="D324" t="str">
            <v>4002940495</v>
          </cell>
          <cell r="E324" t="str">
            <v/>
          </cell>
          <cell r="F324" t="str">
            <v>POD</v>
          </cell>
          <cell r="G324" t="str">
            <v>Unilever Mega DC</v>
          </cell>
          <cell r="H324" t="str">
            <v>PT Mega Antaran Prima</v>
          </cell>
          <cell r="I324" t="str">
            <v>true</v>
          </cell>
          <cell r="J324" t="str">
            <v>CDE</v>
          </cell>
          <cell r="K324" t="str">
            <v>CD Engkel Box</v>
          </cell>
          <cell r="L324">
            <v>842698</v>
          </cell>
          <cell r="M324">
            <v>579800</v>
          </cell>
          <cell r="N324" t="str">
            <v>TDS-TRI-20210617084229057940</v>
          </cell>
          <cell r="O324" t="str">
            <v>dedicated</v>
          </cell>
          <cell r="P324" t="str">
            <v>2021-06-17, 15:42:29</v>
          </cell>
          <cell r="Q324" t="str">
            <v>2021-06-17, 23:31:31</v>
          </cell>
          <cell r="R324" t="str">
            <v>2021-06-17, 23:36:54</v>
          </cell>
          <cell r="S324" t="str">
            <v>2021-06-17, 20:00:00</v>
          </cell>
          <cell r="T324" t="str">
            <v>2021-06-17, 23:38:02</v>
          </cell>
          <cell r="U324" t="str">
            <v>2021-06-19, 01:07:47</v>
          </cell>
          <cell r="V324" t="str">
            <v>2021-06-19, 01:07:57</v>
          </cell>
          <cell r="W324" t="str">
            <v>2021-06-19, 20:00:00</v>
          </cell>
          <cell r="X324" t="str">
            <v>2021-06-19, 11:05:03</v>
          </cell>
          <cell r="Y324" t="str">
            <v>2021-06-19, 11:05:08</v>
          </cell>
          <cell r="Z324" t="str">
            <v>25:29:55</v>
          </cell>
          <cell r="AA324" t="str">
            <v>0:0:5</v>
          </cell>
          <cell r="AB324" t="str">
            <v>UJANG MAMUN</v>
          </cell>
          <cell r="AC324" t="str">
            <v>087782171835</v>
          </cell>
          <cell r="AD324" t="str">
            <v>F8536AP</v>
          </cell>
          <cell r="AE324" t="str">
            <v>CD Engkel Box</v>
          </cell>
          <cell r="AF324" t="str">
            <v>Unilever West Mega DC</v>
          </cell>
          <cell r="AH324" t="str">
            <v>Jl. Irian X No.202, Cikedokan, Kec. Cikarang Bar., Bekasi, Jawa Barat 17530, Indonesia</v>
          </cell>
          <cell r="AI324" t="str">
            <v>Bekasi</v>
          </cell>
          <cell r="AK324" t="str">
            <v>BORMA RANCABOLANG</v>
          </cell>
          <cell r="AM324" t="str">
            <v>KOMPLEK RANCABOLANG</v>
          </cell>
          <cell r="AN324" t="str">
            <v>Bandung City</v>
          </cell>
          <cell r="AP324">
            <v>130</v>
          </cell>
          <cell r="AQ324" t="str">
            <v/>
          </cell>
          <cell r="AR324" t="str">
            <v/>
          </cell>
          <cell r="AS324" t="str">
            <v/>
          </cell>
          <cell r="AT324" t="str">
            <v/>
          </cell>
          <cell r="AU324" t="str">
            <v/>
          </cell>
          <cell r="AV324" t="str">
            <v/>
          </cell>
          <cell r="AW324" t="str">
            <v/>
          </cell>
          <cell r="AY324">
            <v>0</v>
          </cell>
          <cell r="AZ324" t="str">
            <v>0</v>
          </cell>
          <cell r="BA324">
            <v>2060</v>
          </cell>
          <cell r="BB324">
            <v>4.6100000000000003</v>
          </cell>
          <cell r="BC324" t="str">
            <v/>
          </cell>
          <cell r="BD324" t="str">
            <v>2021-06-19, 11:39:20</v>
          </cell>
          <cell r="BE324" t="str">
            <v>POD 1 2021-06-19, 11:39:20</v>
          </cell>
        </row>
        <row r="325">
          <cell r="D325" t="str">
            <v>4002940494</v>
          </cell>
          <cell r="E325" t="str">
            <v/>
          </cell>
          <cell r="F325" t="str">
            <v>POD</v>
          </cell>
          <cell r="G325" t="str">
            <v>Unilever Mega DC</v>
          </cell>
          <cell r="H325" t="str">
            <v>PT Kabut Halim Mandiri</v>
          </cell>
          <cell r="I325" t="str">
            <v>true</v>
          </cell>
          <cell r="J325" t="str">
            <v>CDE</v>
          </cell>
          <cell r="K325" t="str">
            <v>CD Engkel Box</v>
          </cell>
          <cell r="L325">
            <v>619020</v>
          </cell>
          <cell r="M325">
            <v>435686</v>
          </cell>
          <cell r="N325" t="str">
            <v>TDS-TRI-20210617084228253393</v>
          </cell>
          <cell r="O325" t="str">
            <v>dedicated</v>
          </cell>
          <cell r="P325" t="str">
            <v>2021-06-17, 15:42:28</v>
          </cell>
          <cell r="Q325" t="str">
            <v>2021-06-17, 23:29:15</v>
          </cell>
          <cell r="R325" t="str">
            <v>2021-06-18, 21:03:34</v>
          </cell>
          <cell r="S325" t="str">
            <v>2021-06-17, 20:00:00</v>
          </cell>
          <cell r="T325" t="str">
            <v>2021-06-18, 21:03:46</v>
          </cell>
          <cell r="U325" t="str">
            <v>2021-06-18, 21:03:52</v>
          </cell>
          <cell r="V325" t="str">
            <v>2021-06-18, 21:04:06</v>
          </cell>
          <cell r="W325" t="str">
            <v>2021-06-19, 20:00:00</v>
          </cell>
          <cell r="X325" t="str">
            <v>2021-06-19, 00:33:50</v>
          </cell>
          <cell r="Y325" t="str">
            <v>2021-06-19, 12:19:56</v>
          </cell>
          <cell r="Z325" t="str">
            <v>0:0:20</v>
          </cell>
          <cell r="AA325" t="str">
            <v>11:46:6</v>
          </cell>
          <cell r="AB325" t="str">
            <v>Qodri</v>
          </cell>
          <cell r="AC325" t="str">
            <v>081385475168</v>
          </cell>
          <cell r="AD325" t="str">
            <v>F9282FG</v>
          </cell>
          <cell r="AE325" t="str">
            <v>CD Engkel Box</v>
          </cell>
          <cell r="AF325" t="str">
            <v>Unilever West Mega DC</v>
          </cell>
          <cell r="AH325" t="str">
            <v>Jl. Irian X No.202, Cikedokan, Kec. Cikarang Bar., Bekasi, Jawa Barat 17530, Indonesia</v>
          </cell>
          <cell r="AI325" t="str">
            <v>Bekasi</v>
          </cell>
          <cell r="AK325" t="str">
            <v>TOKMA WANAYASA</v>
          </cell>
          <cell r="AM325" t="str">
            <v>JALAN KAPTEN HALIM KP KRAJAN RT 08</v>
          </cell>
          <cell r="AN325" t="str">
            <v>Kabupaten Purwakarta</v>
          </cell>
          <cell r="AP325">
            <v>71</v>
          </cell>
          <cell r="AQ325" t="str">
            <v/>
          </cell>
          <cell r="AR325" t="str">
            <v/>
          </cell>
          <cell r="AS325" t="str">
            <v/>
          </cell>
          <cell r="AT325" t="str">
            <v/>
          </cell>
          <cell r="AU325" t="str">
            <v/>
          </cell>
          <cell r="AV325" t="str">
            <v/>
          </cell>
          <cell r="AW325" t="str">
            <v/>
          </cell>
          <cell r="AY325">
            <v>0</v>
          </cell>
          <cell r="AZ325" t="str">
            <v>0</v>
          </cell>
          <cell r="BA325">
            <v>1930</v>
          </cell>
          <cell r="BB325">
            <v>5</v>
          </cell>
          <cell r="BC325" t="str">
            <v/>
          </cell>
          <cell r="BD325" t="str">
            <v>2021-06-19, 13:30:25</v>
          </cell>
          <cell r="BE325" t="str">
            <v>POD 1 2021-06-19, 13:30:25</v>
          </cell>
        </row>
        <row r="326">
          <cell r="D326" t="str">
            <v>4002940493</v>
          </cell>
          <cell r="E326" t="str">
            <v/>
          </cell>
          <cell r="F326" t="str">
            <v>POD</v>
          </cell>
          <cell r="G326" t="str">
            <v>Unilever Mega DC</v>
          </cell>
          <cell r="H326" t="str">
            <v>PT Kabut Halim Mandiri</v>
          </cell>
          <cell r="I326" t="str">
            <v>true</v>
          </cell>
          <cell r="J326" t="str">
            <v>CDE</v>
          </cell>
          <cell r="K326" t="str">
            <v>CD Engkel Box</v>
          </cell>
          <cell r="L326">
            <v>842698</v>
          </cell>
          <cell r="M326">
            <v>579800</v>
          </cell>
          <cell r="N326" t="str">
            <v>TDS-TRI-20210617084227462884</v>
          </cell>
          <cell r="O326" t="str">
            <v>dedicated</v>
          </cell>
          <cell r="P326" t="str">
            <v>2021-06-17, 15:42:27</v>
          </cell>
          <cell r="Q326" t="str">
            <v>2021-06-17, 23:27:36</v>
          </cell>
          <cell r="R326" t="str">
            <v>2021-06-17, 23:28:10</v>
          </cell>
          <cell r="S326" t="str">
            <v>2021-06-17, 20:00:00</v>
          </cell>
          <cell r="T326" t="str">
            <v>2021-06-19, 08:00:00</v>
          </cell>
          <cell r="U326" t="str">
            <v/>
          </cell>
          <cell r="V326" t="str">
            <v>2021-06-19, 09:46:41</v>
          </cell>
          <cell r="W326" t="str">
            <v>2021-06-19, 20:00:00</v>
          </cell>
          <cell r="X326" t="str">
            <v>2021-06-19, 09:47:26</v>
          </cell>
          <cell r="Y326" t="str">
            <v>2021-06-19, 09:47:33</v>
          </cell>
          <cell r="Z326" t="str">
            <v>1:46:41</v>
          </cell>
          <cell r="AA326" t="str">
            <v>0:0:7</v>
          </cell>
          <cell r="AB326" t="str">
            <v>ANDRIK HERMAWAN</v>
          </cell>
          <cell r="AC326" t="str">
            <v>081294930252</v>
          </cell>
          <cell r="AD326" t="str">
            <v>B9588TXS</v>
          </cell>
          <cell r="AE326" t="str">
            <v>CD Engkel Box</v>
          </cell>
          <cell r="AF326" t="str">
            <v>Unilever West Mega DC</v>
          </cell>
          <cell r="AH326" t="str">
            <v>Jl. Irian X No.202, Cikedokan, Kec. Cikarang Bar., Bekasi, Jawa Barat 17530, Indonesia</v>
          </cell>
          <cell r="AI326" t="str">
            <v>Bekasi</v>
          </cell>
          <cell r="AK326" t="str">
            <v>BORMA CARINGIN</v>
          </cell>
          <cell r="AM326" t="str">
            <v>JL. RAYA CARINGIN NO. 175</v>
          </cell>
          <cell r="AN326" t="str">
            <v>Kabupaten Bandung Barat</v>
          </cell>
          <cell r="AP326">
            <v>103</v>
          </cell>
          <cell r="AQ326" t="str">
            <v/>
          </cell>
          <cell r="AR326" t="str">
            <v/>
          </cell>
          <cell r="AS326" t="str">
            <v/>
          </cell>
          <cell r="AT326" t="str">
            <v/>
          </cell>
          <cell r="AU326" t="str">
            <v/>
          </cell>
          <cell r="AV326" t="str">
            <v/>
          </cell>
          <cell r="AW326" t="str">
            <v/>
          </cell>
          <cell r="AY326">
            <v>0</v>
          </cell>
          <cell r="AZ326" t="str">
            <v>0</v>
          </cell>
          <cell r="BA326">
            <v>1570</v>
          </cell>
          <cell r="BB326">
            <v>4</v>
          </cell>
          <cell r="BC326" t="str">
            <v/>
          </cell>
          <cell r="BD326" t="str">
            <v>2021-06-19, 12:03:05</v>
          </cell>
          <cell r="BE326" t="str">
            <v>POD 1 2021-06-19, 12:03:05</v>
          </cell>
        </row>
        <row r="327">
          <cell r="D327" t="str">
            <v>4002940490</v>
          </cell>
          <cell r="E327" t="str">
            <v/>
          </cell>
          <cell r="F327" t="str">
            <v>POD</v>
          </cell>
          <cell r="G327" t="str">
            <v>Unilever Mega DC</v>
          </cell>
          <cell r="H327" t="str">
            <v>PT Mega Antaran Prima</v>
          </cell>
          <cell r="I327" t="str">
            <v>true</v>
          </cell>
          <cell r="J327" t="str">
            <v>CDE</v>
          </cell>
          <cell r="K327" t="str">
            <v>CD Engkel Box</v>
          </cell>
          <cell r="L327">
            <v>842698</v>
          </cell>
          <cell r="M327">
            <v>579800</v>
          </cell>
          <cell r="N327" t="str">
            <v>TDS-TRI-20210617084225874670</v>
          </cell>
          <cell r="O327" t="str">
            <v>dedicated</v>
          </cell>
          <cell r="P327" t="str">
            <v>2021-06-17, 15:42:26</v>
          </cell>
          <cell r="Q327" t="str">
            <v>2021-06-17, 23:23:34</v>
          </cell>
          <cell r="R327" t="str">
            <v>2021-06-18, 01:10:41</v>
          </cell>
          <cell r="S327" t="str">
            <v>2021-06-17, 20:00:00</v>
          </cell>
          <cell r="T327" t="str">
            <v>2021-06-18, 22:54:53</v>
          </cell>
          <cell r="U327" t="str">
            <v>2021-06-18, 22:54:58</v>
          </cell>
          <cell r="V327" t="str">
            <v>2021-06-18, 22:55:04</v>
          </cell>
          <cell r="W327" t="str">
            <v>2021-06-19, 20:00:00</v>
          </cell>
          <cell r="X327" t="str">
            <v>2021-06-19, 06:04:31</v>
          </cell>
          <cell r="Y327" t="str">
            <v>2021-06-19, 12:10:25</v>
          </cell>
          <cell r="Z327" t="str">
            <v>0:0:11</v>
          </cell>
          <cell r="AA327" t="str">
            <v>6:5:54</v>
          </cell>
          <cell r="AB327" t="str">
            <v>VIJAY</v>
          </cell>
          <cell r="AC327" t="str">
            <v>082123748103</v>
          </cell>
          <cell r="AD327" t="str">
            <v>B9062KXU</v>
          </cell>
          <cell r="AE327" t="str">
            <v>CD Engkel Box</v>
          </cell>
          <cell r="AF327" t="str">
            <v>Unilever West Mega DC</v>
          </cell>
          <cell r="AH327" t="str">
            <v>Jl. Irian X No.202, Cikedokan, Kec. Cikarang Bar., Bekasi, Jawa Barat 17530, Indonesia</v>
          </cell>
          <cell r="AI327" t="str">
            <v>Bekasi</v>
          </cell>
          <cell r="AK327" t="str">
            <v>BORMA CIBADUYUT</v>
          </cell>
          <cell r="AM327" t="str">
            <v>JL. TERUSAN CIBADUYUT NO. 9</v>
          </cell>
          <cell r="AN327" t="str">
            <v>Bandung</v>
          </cell>
          <cell r="AP327">
            <v>118</v>
          </cell>
          <cell r="AQ327" t="str">
            <v/>
          </cell>
          <cell r="AR327" t="str">
            <v/>
          </cell>
          <cell r="AS327" t="str">
            <v/>
          </cell>
          <cell r="AT327" t="str">
            <v/>
          </cell>
          <cell r="AU327" t="str">
            <v/>
          </cell>
          <cell r="AV327" t="str">
            <v/>
          </cell>
          <cell r="AW327" t="str">
            <v/>
          </cell>
          <cell r="AY327">
            <v>0</v>
          </cell>
          <cell r="AZ327" t="str">
            <v>0</v>
          </cell>
          <cell r="BA327">
            <v>1710</v>
          </cell>
          <cell r="BB327">
            <v>4</v>
          </cell>
          <cell r="BC327" t="str">
            <v/>
          </cell>
          <cell r="BD327" t="str">
            <v>2021-06-19, 12:10:43</v>
          </cell>
          <cell r="BE327" t="str">
            <v>POD 1 2021-06-19, 12:10:43</v>
          </cell>
        </row>
        <row r="328">
          <cell r="D328" t="str">
            <v>4002940492</v>
          </cell>
          <cell r="E328" t="str">
            <v/>
          </cell>
          <cell r="F328" t="str">
            <v>POD</v>
          </cell>
          <cell r="G328" t="str">
            <v>Unilever Mega DC</v>
          </cell>
          <cell r="H328" t="str">
            <v>PT Kabut Halim Mandiri</v>
          </cell>
          <cell r="I328" t="str">
            <v>true</v>
          </cell>
          <cell r="J328" t="str">
            <v>CDE</v>
          </cell>
          <cell r="K328" t="str">
            <v>CD Engkel Box</v>
          </cell>
          <cell r="L328">
            <v>842698</v>
          </cell>
          <cell r="M328">
            <v>579800</v>
          </cell>
          <cell r="N328" t="str">
            <v>TDS-TRI-20210617084226674926</v>
          </cell>
          <cell r="O328" t="str">
            <v>dedicated</v>
          </cell>
          <cell r="P328" t="str">
            <v>2021-06-17, 15:42:26</v>
          </cell>
          <cell r="Q328" t="str">
            <v>2021-06-17, 23:25:44</v>
          </cell>
          <cell r="R328" t="str">
            <v>2021-06-18, 01:10:29</v>
          </cell>
          <cell r="S328" t="str">
            <v>2021-06-17, 20:00:00</v>
          </cell>
          <cell r="T328" t="str">
            <v>2021-06-18, 13:02:21</v>
          </cell>
          <cell r="U328" t="str">
            <v>2021-06-18, 13:02:28</v>
          </cell>
          <cell r="V328" t="str">
            <v>2021-06-18, 13:02:33</v>
          </cell>
          <cell r="W328" t="str">
            <v>2021-06-19, 20:00:00</v>
          </cell>
          <cell r="X328" t="str">
            <v>2021-06-19, 15:59:25</v>
          </cell>
          <cell r="Y328" t="str">
            <v>2021-06-19, 16:00:01</v>
          </cell>
          <cell r="Z328" t="str">
            <v>0:0:12</v>
          </cell>
          <cell r="AA328" t="str">
            <v>0:0:36</v>
          </cell>
          <cell r="AB328" t="str">
            <v>makhdum</v>
          </cell>
          <cell r="AC328" t="str">
            <v>082114587713</v>
          </cell>
          <cell r="AD328" t="str">
            <v>B9691ECB</v>
          </cell>
          <cell r="AE328" t="str">
            <v>CDE Dedicated</v>
          </cell>
          <cell r="AF328" t="str">
            <v>Unilever West Mega DC</v>
          </cell>
          <cell r="AH328" t="str">
            <v>Jl. Irian X No.202, Cikedokan, Kec. Cikarang Bar., Bekasi, Jawa Barat 17530, Indonesia</v>
          </cell>
          <cell r="AI328" t="str">
            <v>Bekasi</v>
          </cell>
          <cell r="AK328" t="str">
            <v>BORMA CARINGIN</v>
          </cell>
          <cell r="AM328" t="str">
            <v>JL. RAYA CARINGIN NO. 175</v>
          </cell>
          <cell r="AN328" t="str">
            <v>Kabupaten Bandung Barat</v>
          </cell>
          <cell r="AP328">
            <v>103</v>
          </cell>
          <cell r="AQ328" t="str">
            <v/>
          </cell>
          <cell r="AR328" t="str">
            <v/>
          </cell>
          <cell r="AS328" t="str">
            <v/>
          </cell>
          <cell r="AT328" t="str">
            <v/>
          </cell>
          <cell r="AU328" t="str">
            <v/>
          </cell>
          <cell r="AV328" t="str">
            <v/>
          </cell>
          <cell r="AW328" t="str">
            <v/>
          </cell>
          <cell r="AY328">
            <v>0</v>
          </cell>
          <cell r="AZ328" t="str">
            <v>0</v>
          </cell>
          <cell r="BA328">
            <v>2040</v>
          </cell>
          <cell r="BB328">
            <v>5</v>
          </cell>
          <cell r="BC328" t="str">
            <v/>
          </cell>
          <cell r="BD328" t="str">
            <v>2021-06-23, 17:31:09</v>
          </cell>
          <cell r="BE328" t="str">
            <v>POD 1 2021-06-23, 17:31:09</v>
          </cell>
        </row>
        <row r="329">
          <cell r="D329" t="str">
            <v>4002940488</v>
          </cell>
          <cell r="E329" t="str">
            <v/>
          </cell>
          <cell r="F329" t="str">
            <v>POD</v>
          </cell>
          <cell r="G329" t="str">
            <v>Unilever Mega DC</v>
          </cell>
          <cell r="H329" t="str">
            <v>PT Kabut Halim Mandiri</v>
          </cell>
          <cell r="I329" t="str">
            <v>true</v>
          </cell>
          <cell r="J329" t="str">
            <v>CDE</v>
          </cell>
          <cell r="K329" t="str">
            <v>CD Engkel Box</v>
          </cell>
          <cell r="L329">
            <v>842698</v>
          </cell>
          <cell r="M329">
            <v>579800</v>
          </cell>
          <cell r="N329" t="str">
            <v>TDS-TRI-20210617084225154122</v>
          </cell>
          <cell r="O329" t="str">
            <v>dedicated</v>
          </cell>
          <cell r="P329" t="str">
            <v>2021-06-17, 15:42:25</v>
          </cell>
          <cell r="Q329" t="str">
            <v>2021-06-17, 23:21:37</v>
          </cell>
          <cell r="R329" t="str">
            <v>2021-06-18, 06:33:14</v>
          </cell>
          <cell r="S329" t="str">
            <v>2021-06-17, 20:00:00</v>
          </cell>
          <cell r="T329" t="str">
            <v>2021-06-18, 06:33:19</v>
          </cell>
          <cell r="U329" t="str">
            <v>2021-06-18, 17:31:39</v>
          </cell>
          <cell r="V329" t="str">
            <v>2021-06-18, 17:31:47</v>
          </cell>
          <cell r="W329" t="str">
            <v>2021-06-19, 20:00:00</v>
          </cell>
          <cell r="X329" t="str">
            <v>2021-06-19, 08:05:21</v>
          </cell>
          <cell r="Y329" t="str">
            <v>2021-06-19, 10:15:20</v>
          </cell>
          <cell r="Z329" t="str">
            <v>10:58:28</v>
          </cell>
          <cell r="AA329" t="str">
            <v>2:9:59</v>
          </cell>
          <cell r="AB329" t="str">
            <v>YUSHENDRI</v>
          </cell>
          <cell r="AC329" t="str">
            <v>081296477343</v>
          </cell>
          <cell r="AD329" t="str">
            <v>B9643BXS</v>
          </cell>
          <cell r="AE329" t="str">
            <v>CD Engkel Box</v>
          </cell>
          <cell r="AF329" t="str">
            <v>Unilever West Mega DC</v>
          </cell>
          <cell r="AH329" t="str">
            <v>Jl. Irian X No.202, Cikedokan, Kec. Cikarang Bar., Bekasi, Jawa Barat 17530, Indonesia</v>
          </cell>
          <cell r="AI329" t="str">
            <v>Bekasi</v>
          </cell>
          <cell r="AK329" t="str">
            <v>PRAMA BANJARAN</v>
          </cell>
          <cell r="AM329" t="str">
            <v>Jl Raya Banjaran, Kp cibintinu No.6, RT02 RW07, Kec. Pameungpeuk, Bandung, Jawa Barat 40376, Indonesia</v>
          </cell>
          <cell r="AN329" t="str">
            <v>Bandung</v>
          </cell>
          <cell r="AP329">
            <v>128</v>
          </cell>
          <cell r="AQ329" t="str">
            <v/>
          </cell>
          <cell r="AR329" t="str">
            <v/>
          </cell>
          <cell r="AS329" t="str">
            <v/>
          </cell>
          <cell r="AT329" t="str">
            <v/>
          </cell>
          <cell r="AU329" t="str">
            <v/>
          </cell>
          <cell r="AV329" t="str">
            <v/>
          </cell>
          <cell r="AW329" t="str">
            <v/>
          </cell>
          <cell r="AY329">
            <v>0</v>
          </cell>
          <cell r="AZ329" t="str">
            <v>0</v>
          </cell>
          <cell r="BA329">
            <v>1520</v>
          </cell>
          <cell r="BB329">
            <v>3.38</v>
          </cell>
          <cell r="BC329" t="str">
            <v/>
          </cell>
          <cell r="BD329" t="str">
            <v>2021-06-19, 10:16:06</v>
          </cell>
          <cell r="BE329" t="str">
            <v>POD 1 2021-06-19, 10:16:06</v>
          </cell>
        </row>
        <row r="330">
          <cell r="D330" t="str">
            <v>4002940438</v>
          </cell>
          <cell r="E330" t="str">
            <v/>
          </cell>
          <cell r="F330" t="str">
            <v>POD</v>
          </cell>
          <cell r="G330" t="str">
            <v>Unilever Mega DC</v>
          </cell>
          <cell r="H330" t="str">
            <v>PT Darsindo Cipta Putra Mandiri</v>
          </cell>
          <cell r="I330" t="str">
            <v>true</v>
          </cell>
          <cell r="J330" t="str">
            <v>TRO-J</v>
          </cell>
          <cell r="K330" t="str">
            <v>Tronton Jumbo</v>
          </cell>
          <cell r="L330">
            <v>5340000</v>
          </cell>
          <cell r="M330">
            <v>5600000</v>
          </cell>
          <cell r="N330" t="str">
            <v>TDS-TRI-20210617084223843872</v>
          </cell>
          <cell r="O330" t="str">
            <v>oncall</v>
          </cell>
          <cell r="P330" t="str">
            <v>2021-06-17, 15:42:24</v>
          </cell>
          <cell r="Q330" t="str">
            <v>2021-06-18, 00:48:35</v>
          </cell>
          <cell r="R330" t="str">
            <v>2021-06-18, 01:11:41</v>
          </cell>
          <cell r="S330" t="str">
            <v>2021-06-17, 20:00:00</v>
          </cell>
          <cell r="T330" t="str">
            <v>2021-06-18, 07:34:25</v>
          </cell>
          <cell r="U330" t="str">
            <v>2021-06-18, 07:34:40</v>
          </cell>
          <cell r="V330" t="str">
            <v>2021-06-18, 07:34:48</v>
          </cell>
          <cell r="W330" t="str">
            <v>2021-06-22, 20:00:00</v>
          </cell>
          <cell r="X330" t="str">
            <v>2021-06-21, 03:10:26</v>
          </cell>
          <cell r="Y330" t="str">
            <v>2021-06-21, 10:17:59</v>
          </cell>
          <cell r="Z330" t="str">
            <v>0:0:23</v>
          </cell>
          <cell r="AA330" t="str">
            <v>7:7:33</v>
          </cell>
          <cell r="AB330" t="str">
            <v>Darmin</v>
          </cell>
          <cell r="AC330" t="str">
            <v>081317504239</v>
          </cell>
          <cell r="AD330" t="str">
            <v>B 9648 FEU</v>
          </cell>
          <cell r="AE330" t="str">
            <v>Wingbox Tronton</v>
          </cell>
          <cell r="AF330" t="str">
            <v>Unilever West Mega DC</v>
          </cell>
          <cell r="AH330" t="str">
            <v>Jl. Irian X No.202, Cikedokan, Kec. Cikarang Bar., Bekasi, Jawa Barat 17530, Indonesia</v>
          </cell>
          <cell r="AI330" t="str">
            <v>Bekasi</v>
          </cell>
          <cell r="AK330" t="str">
            <v>PT LOTTE SHOPPING INDONESIA SOLO</v>
          </cell>
          <cell r="AM330" t="str">
            <v>JL.BHAYANGKARA (EX.LAPANGAN TIPES)</v>
          </cell>
          <cell r="AN330" t="str">
            <v>Kota Surakarta</v>
          </cell>
          <cell r="AP330">
            <v>498</v>
          </cell>
          <cell r="AQ330" t="str">
            <v/>
          </cell>
          <cell r="AR330" t="str">
            <v/>
          </cell>
          <cell r="AS330" t="str">
            <v/>
          </cell>
          <cell r="AT330" t="str">
            <v/>
          </cell>
          <cell r="AU330" t="str">
            <v/>
          </cell>
          <cell r="AV330" t="str">
            <v/>
          </cell>
          <cell r="AW330" t="str">
            <v/>
          </cell>
          <cell r="AX330" t="str">
            <v>manual confirm</v>
          </cell>
          <cell r="AY330">
            <v>0</v>
          </cell>
          <cell r="AZ330" t="str">
            <v>0</v>
          </cell>
          <cell r="BA330">
            <v>11280</v>
          </cell>
          <cell r="BB330">
            <v>40</v>
          </cell>
          <cell r="BC330" t="str">
            <v/>
          </cell>
          <cell r="BD330" t="str">
            <v/>
          </cell>
        </row>
        <row r="331">
          <cell r="D331" t="str">
            <v>4002940427</v>
          </cell>
          <cell r="E331" t="str">
            <v/>
          </cell>
          <cell r="F331" t="str">
            <v>POD</v>
          </cell>
          <cell r="G331" t="str">
            <v>Unilever Mega DC</v>
          </cell>
          <cell r="H331" t="str">
            <v>PT PRIMA SARANA EKSPRES</v>
          </cell>
          <cell r="I331" t="str">
            <v>true</v>
          </cell>
          <cell r="J331" t="str">
            <v>CDE</v>
          </cell>
          <cell r="K331" t="str">
            <v>CD Engkel Box</v>
          </cell>
          <cell r="L331">
            <v>438478</v>
          </cell>
          <cell r="M331">
            <v>245554</v>
          </cell>
          <cell r="N331" t="str">
            <v>TDS-TRI-20210617084222974049</v>
          </cell>
          <cell r="O331" t="str">
            <v>dedicated</v>
          </cell>
          <cell r="P331" t="str">
            <v>2021-06-17, 15:42:23</v>
          </cell>
          <cell r="Q331" t="str">
            <v>2021-06-17, 19:20:56</v>
          </cell>
          <cell r="R331" t="str">
            <v>2021-06-17, 19:31:41</v>
          </cell>
          <cell r="S331" t="str">
            <v>2021-06-17, 20:00:00</v>
          </cell>
          <cell r="T331" t="str">
            <v>2021-06-17, 19:31:44</v>
          </cell>
          <cell r="U331" t="str">
            <v>2021-06-17, 21:57:52</v>
          </cell>
          <cell r="V331" t="str">
            <v>2021-06-17, 21:58:01</v>
          </cell>
          <cell r="W331" t="str">
            <v>2021-06-19, 20:00:00</v>
          </cell>
          <cell r="X331" t="str">
            <v>2021-06-18, 08:54:45</v>
          </cell>
          <cell r="Y331" t="str">
            <v>2021-06-18, 15:12:23</v>
          </cell>
          <cell r="Z331" t="str">
            <v>2:26:17</v>
          </cell>
          <cell r="AA331" t="str">
            <v>6:17:38</v>
          </cell>
          <cell r="AB331" t="str">
            <v>Edi efendi</v>
          </cell>
          <cell r="AC331" t="str">
            <v>082210549948</v>
          </cell>
          <cell r="AD331" t="str">
            <v>B9475TXS</v>
          </cell>
          <cell r="AE331" t="str">
            <v>CD Engkel Box</v>
          </cell>
          <cell r="AF331" t="str">
            <v>Unilever West Mega DC</v>
          </cell>
          <cell r="AH331" t="str">
            <v>Jl. Irian X No.202, Cikedokan, Kec. Cikarang Bar., Bekasi, Jawa Barat 17530, Indonesia</v>
          </cell>
          <cell r="AI331" t="str">
            <v>Bekasi</v>
          </cell>
          <cell r="AK331" t="str">
            <v>NAGA PEKAYON</v>
          </cell>
          <cell r="AM331" t="str">
            <v>JL.RAYA PEKAYON NO.28</v>
          </cell>
          <cell r="AN331" t="str">
            <v>Kota Bekasi</v>
          </cell>
          <cell r="AP331">
            <v>23</v>
          </cell>
          <cell r="AQ331" t="str">
            <v/>
          </cell>
          <cell r="AR331" t="str">
            <v/>
          </cell>
          <cell r="AS331" t="str">
            <v/>
          </cell>
          <cell r="AT331" t="str">
            <v/>
          </cell>
          <cell r="AU331" t="str">
            <v/>
          </cell>
          <cell r="AV331" t="str">
            <v/>
          </cell>
          <cell r="AW331" t="str">
            <v/>
          </cell>
          <cell r="AY331">
            <v>0</v>
          </cell>
          <cell r="AZ331" t="str">
            <v>0</v>
          </cell>
          <cell r="BA331">
            <v>1310</v>
          </cell>
          <cell r="BB331">
            <v>3.98</v>
          </cell>
          <cell r="BC331" t="str">
            <v/>
          </cell>
          <cell r="BD331" t="str">
            <v>2021-06-18, 15:57:22</v>
          </cell>
          <cell r="BE331" t="str">
            <v>POD 1 2021-06-18, 15:57:22</v>
          </cell>
        </row>
        <row r="332">
          <cell r="D332" t="str">
            <v>4002940280</v>
          </cell>
          <cell r="E332" t="str">
            <v/>
          </cell>
          <cell r="F332" t="str">
            <v>POD</v>
          </cell>
          <cell r="G332" t="str">
            <v>Unilever Mega DC</v>
          </cell>
          <cell r="H332" t="str">
            <v>PT Kabut Halim Mandiri</v>
          </cell>
          <cell r="I332" t="str">
            <v>true</v>
          </cell>
          <cell r="J332" t="str">
            <v>CDE</v>
          </cell>
          <cell r="K332" t="str">
            <v>CD Engkel Box</v>
          </cell>
          <cell r="L332">
            <v>842698</v>
          </cell>
          <cell r="M332">
            <v>579800</v>
          </cell>
          <cell r="N332" t="str">
            <v>TDS-TRI-20210617062125858167</v>
          </cell>
          <cell r="O332" t="str">
            <v>dedicated</v>
          </cell>
          <cell r="P332" t="str">
            <v>2021-06-17, 13:21:26</v>
          </cell>
          <cell r="Q332" t="str">
            <v>2021-06-17, 22:33:28</v>
          </cell>
          <cell r="R332" t="str">
            <v>2021-06-18, 06:36:12</v>
          </cell>
          <cell r="S332" t="str">
            <v>2021-06-17, 16:00:00</v>
          </cell>
          <cell r="T332" t="str">
            <v>2021-06-18, 21:04:02</v>
          </cell>
          <cell r="U332" t="str">
            <v>2021-06-18, 21:04:10</v>
          </cell>
          <cell r="V332" t="str">
            <v>2021-06-18, 21:04:18</v>
          </cell>
          <cell r="W332" t="str">
            <v>2021-06-19, 16:00:00</v>
          </cell>
          <cell r="X332" t="str">
            <v>2021-06-19, 12:01:37</v>
          </cell>
          <cell r="Y332" t="str">
            <v>2021-06-19, 12:01:43</v>
          </cell>
          <cell r="Z332" t="str">
            <v>0:0:16</v>
          </cell>
          <cell r="AA332" t="str">
            <v>0:0:6</v>
          </cell>
          <cell r="AB332" t="str">
            <v>Amin</v>
          </cell>
          <cell r="AC332" t="str">
            <v>085382409185</v>
          </cell>
          <cell r="AD332" t="str">
            <v>B9542TXS</v>
          </cell>
          <cell r="AE332" t="str">
            <v>CD Engkel Box</v>
          </cell>
          <cell r="AF332" t="str">
            <v>Unilever West Mega DC</v>
          </cell>
          <cell r="AH332" t="str">
            <v>Jl. Irian X No.202, Cikedokan, Kec. Cikarang Bar., Bekasi, Jawa Barat 17530, Indonesia</v>
          </cell>
          <cell r="AI332" t="str">
            <v>Bekasi</v>
          </cell>
          <cell r="AK332" t="str">
            <v>TRANSMART CIMAHI</v>
          </cell>
          <cell r="AM332" t="str">
            <v>JL. RAYA BARAT NO. 729</v>
          </cell>
          <cell r="AN332" t="str">
            <v>Kota Cimahi</v>
          </cell>
          <cell r="AP332">
            <v>106</v>
          </cell>
          <cell r="AQ332" t="str">
            <v/>
          </cell>
          <cell r="AR332" t="str">
            <v/>
          </cell>
          <cell r="AS332" t="str">
            <v/>
          </cell>
          <cell r="AT332" t="str">
            <v/>
          </cell>
          <cell r="AU332" t="str">
            <v/>
          </cell>
          <cell r="AV332" t="str">
            <v/>
          </cell>
          <cell r="AW332" t="str">
            <v/>
          </cell>
          <cell r="AY332">
            <v>0</v>
          </cell>
          <cell r="AZ332" t="str">
            <v>0</v>
          </cell>
          <cell r="BA332">
            <v>1510</v>
          </cell>
          <cell r="BB332">
            <v>4.4800000000000004</v>
          </cell>
          <cell r="BC332" t="str">
            <v/>
          </cell>
          <cell r="BD332" t="str">
            <v>2021-06-19, 12:02:00</v>
          </cell>
          <cell r="BE332" t="str">
            <v>POD 1 2021-06-19, 12:02:00</v>
          </cell>
        </row>
        <row r="333">
          <cell r="D333" t="str">
            <v>4002940278</v>
          </cell>
          <cell r="E333" t="str">
            <v/>
          </cell>
          <cell r="F333" t="str">
            <v>POD</v>
          </cell>
          <cell r="G333" t="str">
            <v>Unilever Mega DC</v>
          </cell>
          <cell r="H333" t="str">
            <v>PT Kabut Halim Mandiri</v>
          </cell>
          <cell r="I333" t="str">
            <v>true</v>
          </cell>
          <cell r="J333" t="str">
            <v>CDE</v>
          </cell>
          <cell r="K333" t="str">
            <v>CD Engkel Box</v>
          </cell>
          <cell r="L333">
            <v>842698</v>
          </cell>
          <cell r="M333">
            <v>579800</v>
          </cell>
          <cell r="N333" t="str">
            <v>TDS-TRI-20210617062124727523</v>
          </cell>
          <cell r="O333" t="str">
            <v>dedicated</v>
          </cell>
          <cell r="P333" t="str">
            <v>2021-06-17, 13:21:25</v>
          </cell>
          <cell r="Q333" t="str">
            <v>2021-06-17, 22:25:01</v>
          </cell>
          <cell r="R333" t="str">
            <v>2021-06-17, 22:33:48</v>
          </cell>
          <cell r="S333" t="str">
            <v>2021-06-17, 16:00:00</v>
          </cell>
          <cell r="T333" t="str">
            <v>2021-06-18, 22:42:24</v>
          </cell>
          <cell r="U333" t="str">
            <v>2021-06-18, 22:42:29</v>
          </cell>
          <cell r="V333" t="str">
            <v>2021-06-19, 11:58:16</v>
          </cell>
          <cell r="W333" t="str">
            <v>2021-06-19, 16:00:00</v>
          </cell>
          <cell r="X333" t="str">
            <v>2021-06-19, 11:58:23</v>
          </cell>
          <cell r="Y333" t="str">
            <v>2021-06-19, 11:58:29</v>
          </cell>
          <cell r="Z333" t="str">
            <v>13:15:52</v>
          </cell>
          <cell r="AA333" t="str">
            <v>0:0:6</v>
          </cell>
          <cell r="AB333" t="str">
            <v>anggi</v>
          </cell>
          <cell r="AC333" t="str">
            <v>085778603335</v>
          </cell>
          <cell r="AD333" t="str">
            <v>F9285FG</v>
          </cell>
          <cell r="AE333" t="str">
            <v>CD Engkel Box</v>
          </cell>
          <cell r="AF333" t="str">
            <v>Unilever West Mega DC</v>
          </cell>
          <cell r="AH333" t="str">
            <v>Jl. Irian X No.202, Cikedokan, Kec. Cikarang Bar., Bekasi, Jawa Barat 17530, Indonesia</v>
          </cell>
          <cell r="AI333" t="str">
            <v>Bekasi</v>
          </cell>
          <cell r="AK333" t="str">
            <v>TRANSMART CIMAHI</v>
          </cell>
          <cell r="AM333" t="str">
            <v>JL. RAYA BARAT NO. 729</v>
          </cell>
          <cell r="AN333" t="str">
            <v>Kota Cimahi</v>
          </cell>
          <cell r="AP333">
            <v>106</v>
          </cell>
          <cell r="AQ333" t="str">
            <v/>
          </cell>
          <cell r="AR333" t="str">
            <v/>
          </cell>
          <cell r="AS333" t="str">
            <v/>
          </cell>
          <cell r="AT333" t="str">
            <v/>
          </cell>
          <cell r="AU333" t="str">
            <v/>
          </cell>
          <cell r="AV333" t="str">
            <v/>
          </cell>
          <cell r="AW333" t="str">
            <v/>
          </cell>
          <cell r="AY333">
            <v>0</v>
          </cell>
          <cell r="AZ333" t="str">
            <v>0</v>
          </cell>
          <cell r="BA333">
            <v>1710</v>
          </cell>
          <cell r="BB333">
            <v>5</v>
          </cell>
          <cell r="BC333" t="str">
            <v/>
          </cell>
          <cell r="BD333" t="str">
            <v>2021-06-19, 12:00:33</v>
          </cell>
          <cell r="BE333" t="str">
            <v>POD 1 2021-06-19, 12:00:33</v>
          </cell>
        </row>
        <row r="334">
          <cell r="D334" t="str">
            <v>4002940279</v>
          </cell>
          <cell r="E334" t="str">
            <v/>
          </cell>
          <cell r="F334" t="str">
            <v>POD</v>
          </cell>
          <cell r="G334" t="str">
            <v>Unilever Mega DC</v>
          </cell>
          <cell r="H334" t="str">
            <v>PT Mega Antaran Prima</v>
          </cell>
          <cell r="I334" t="str">
            <v>true</v>
          </cell>
          <cell r="J334" t="str">
            <v>CDE</v>
          </cell>
          <cell r="K334" t="str">
            <v>CD Engkel Box</v>
          </cell>
          <cell r="L334">
            <v>842698</v>
          </cell>
          <cell r="M334">
            <v>579800</v>
          </cell>
          <cell r="N334" t="str">
            <v>TDS-TRI-20210617062125278028</v>
          </cell>
          <cell r="O334" t="str">
            <v>dedicated</v>
          </cell>
          <cell r="P334" t="str">
            <v>2021-06-17, 13:21:25</v>
          </cell>
          <cell r="Q334" t="str">
            <v>2021-06-17, 22:26:46</v>
          </cell>
          <cell r="R334" t="str">
            <v>2021-06-17, 23:02:14</v>
          </cell>
          <cell r="S334" t="str">
            <v>2021-06-17, 16:00:00</v>
          </cell>
          <cell r="T334" t="str">
            <v>2021-06-17, 23:02:32</v>
          </cell>
          <cell r="U334" t="str">
            <v>2021-06-17, 23:11:25</v>
          </cell>
          <cell r="V334" t="str">
            <v>2021-06-18, 13:30:33</v>
          </cell>
          <cell r="W334" t="str">
            <v>2021-06-19, 16:00:00</v>
          </cell>
          <cell r="X334" t="str">
            <v>2021-06-19, 09:33:49</v>
          </cell>
          <cell r="Y334" t="str">
            <v>2021-06-19, 12:06:24</v>
          </cell>
          <cell r="Z334" t="str">
            <v>14:28:1</v>
          </cell>
          <cell r="AA334" t="str">
            <v>2:32:35</v>
          </cell>
          <cell r="AB334" t="str">
            <v>ADI PURBANTARA</v>
          </cell>
          <cell r="AC334" t="str">
            <v>089652314447</v>
          </cell>
          <cell r="AD334" t="str">
            <v>B9019KXR</v>
          </cell>
          <cell r="AE334" t="str">
            <v>CD Engkel Box</v>
          </cell>
          <cell r="AF334" t="str">
            <v>Unilever West Mega DC</v>
          </cell>
          <cell r="AH334" t="str">
            <v>Jl. Irian X No.202, Cikedokan, Kec. Cikarang Bar., Bekasi, Jawa Barat 17530, Indonesia</v>
          </cell>
          <cell r="AI334" t="str">
            <v>Bekasi</v>
          </cell>
          <cell r="AK334" t="str">
            <v>TRANSMART CIMAHI</v>
          </cell>
          <cell r="AM334" t="str">
            <v>JL. RAYA BARAT NO. 729</v>
          </cell>
          <cell r="AN334" t="str">
            <v>Kota Cimahi</v>
          </cell>
          <cell r="AP334">
            <v>106</v>
          </cell>
          <cell r="AQ334" t="str">
            <v/>
          </cell>
          <cell r="AR334" t="str">
            <v/>
          </cell>
          <cell r="AS334" t="str">
            <v/>
          </cell>
          <cell r="AT334" t="str">
            <v/>
          </cell>
          <cell r="AU334" t="str">
            <v/>
          </cell>
          <cell r="AV334" t="str">
            <v/>
          </cell>
          <cell r="AW334" t="str">
            <v/>
          </cell>
          <cell r="AY334">
            <v>0</v>
          </cell>
          <cell r="AZ334" t="str">
            <v>0</v>
          </cell>
          <cell r="BA334">
            <v>1710</v>
          </cell>
          <cell r="BB334">
            <v>5.08</v>
          </cell>
          <cell r="BC334" t="str">
            <v/>
          </cell>
          <cell r="BD334" t="str">
            <v>2021-06-19, 12:06:48</v>
          </cell>
          <cell r="BE334" t="str">
            <v>POD 1 2021-06-19, 12:06:48</v>
          </cell>
        </row>
        <row r="335">
          <cell r="D335" t="str">
            <v>4002940276</v>
          </cell>
          <cell r="E335" t="str">
            <v/>
          </cell>
          <cell r="F335" t="str">
            <v>POD</v>
          </cell>
          <cell r="G335" t="str">
            <v>Unilever Mega DC</v>
          </cell>
          <cell r="H335" t="str">
            <v>CV Global Synergi Abadi</v>
          </cell>
          <cell r="I335" t="str">
            <v>true</v>
          </cell>
          <cell r="J335" t="str">
            <v>CDE</v>
          </cell>
          <cell r="K335" t="str">
            <v>CD Engkel Box</v>
          </cell>
          <cell r="L335">
            <v>842698</v>
          </cell>
          <cell r="M335">
            <v>579800</v>
          </cell>
          <cell r="N335" t="str">
            <v>TDS-TRI-20210617062122853141</v>
          </cell>
          <cell r="O335" t="str">
            <v>dedicated</v>
          </cell>
          <cell r="P335" t="str">
            <v>2021-06-17, 13:21:23</v>
          </cell>
          <cell r="Q335" t="str">
            <v>2021-06-17, 21:19:44</v>
          </cell>
          <cell r="R335" t="str">
            <v>2021-06-18, 01:13:27</v>
          </cell>
          <cell r="S335" t="str">
            <v>2021-06-17, 16:00:00</v>
          </cell>
          <cell r="T335" t="str">
            <v>2021-06-18, 21:35:00</v>
          </cell>
          <cell r="U335" t="str">
            <v>2021-06-18, 21:35:06</v>
          </cell>
          <cell r="V335" t="str">
            <v>2021-06-18, 21:35:12</v>
          </cell>
          <cell r="W335" t="str">
            <v>2021-06-19, 16:00:00</v>
          </cell>
          <cell r="X335" t="str">
            <v>2021-06-19, 14:13:07</v>
          </cell>
          <cell r="Y335" t="str">
            <v>2021-06-19, 14:13:11</v>
          </cell>
          <cell r="Z335" t="str">
            <v>0:0:12</v>
          </cell>
          <cell r="AA335" t="str">
            <v>0:0:4</v>
          </cell>
          <cell r="AB335" t="str">
            <v>NISSAN SUSILO</v>
          </cell>
          <cell r="AC335" t="str">
            <v>081519687631</v>
          </cell>
          <cell r="AD335" t="str">
            <v>B9556HA</v>
          </cell>
          <cell r="AE335" t="str">
            <v>CD Engkel Box</v>
          </cell>
          <cell r="AF335" t="str">
            <v>Unilever West Mega DC</v>
          </cell>
          <cell r="AH335" t="str">
            <v>Jl. Irian X No.202, Cikedokan, Kec. Cikarang Bar., Bekasi, Jawa Barat 17530, Indonesia</v>
          </cell>
          <cell r="AI335" t="str">
            <v>Bekasi</v>
          </cell>
          <cell r="AK335" t="str">
            <v>TRANSMART CIMAHI</v>
          </cell>
          <cell r="AM335" t="str">
            <v>JL. RAYA BARAT NO. 729</v>
          </cell>
          <cell r="AN335" t="str">
            <v>Kota Cimahi</v>
          </cell>
          <cell r="AP335">
            <v>106</v>
          </cell>
          <cell r="AQ335" t="str">
            <v/>
          </cell>
          <cell r="AR335" t="str">
            <v/>
          </cell>
          <cell r="AS335" t="str">
            <v/>
          </cell>
          <cell r="AT335" t="str">
            <v/>
          </cell>
          <cell r="AU335" t="str">
            <v/>
          </cell>
          <cell r="AV335" t="str">
            <v/>
          </cell>
          <cell r="AW335" t="str">
            <v/>
          </cell>
          <cell r="AY335">
            <v>0</v>
          </cell>
          <cell r="AZ335" t="str">
            <v>0</v>
          </cell>
          <cell r="BA335">
            <v>1710</v>
          </cell>
          <cell r="BB335">
            <v>5</v>
          </cell>
          <cell r="BC335" t="str">
            <v/>
          </cell>
          <cell r="BD335" t="str">
            <v>2021-06-19, 14:13:36</v>
          </cell>
          <cell r="BE335" t="str">
            <v>POD 1 2021-06-19, 14:13:36</v>
          </cell>
        </row>
        <row r="336">
          <cell r="D336" t="str">
            <v>4002940277</v>
          </cell>
          <cell r="E336" t="str">
            <v/>
          </cell>
          <cell r="F336" t="str">
            <v>POD</v>
          </cell>
          <cell r="G336" t="str">
            <v>Unilever Mega DC</v>
          </cell>
          <cell r="H336" t="str">
            <v>CV Global Synergi Abadi</v>
          </cell>
          <cell r="I336" t="str">
            <v>true</v>
          </cell>
          <cell r="J336" t="str">
            <v>CDE</v>
          </cell>
          <cell r="K336" t="str">
            <v>CD Engkel Box</v>
          </cell>
          <cell r="L336">
            <v>842698</v>
          </cell>
          <cell r="M336">
            <v>579800</v>
          </cell>
          <cell r="N336" t="str">
            <v>TDS-TRI-20210617062123431666</v>
          </cell>
          <cell r="O336" t="str">
            <v>dedicated</v>
          </cell>
          <cell r="P336" t="str">
            <v>2021-06-17, 13:21:23</v>
          </cell>
          <cell r="Q336" t="str">
            <v>2021-06-17, 21:21:26</v>
          </cell>
          <cell r="R336" t="str">
            <v>2021-06-18, 01:13:48</v>
          </cell>
          <cell r="S336" t="str">
            <v>2021-06-17, 16:00:00</v>
          </cell>
          <cell r="T336" t="str">
            <v>2021-06-18, 21:18:56</v>
          </cell>
          <cell r="U336" t="str">
            <v>2021-06-18, 21:19:02</v>
          </cell>
          <cell r="V336" t="str">
            <v>2021-06-18, 21:19:09</v>
          </cell>
          <cell r="W336" t="str">
            <v>2021-06-19, 16:00:00</v>
          </cell>
          <cell r="X336" t="str">
            <v>2021-06-19, 07:17:41</v>
          </cell>
          <cell r="Y336" t="str">
            <v>2021-06-19, 12:11:19</v>
          </cell>
          <cell r="Z336" t="str">
            <v>0:0:13</v>
          </cell>
          <cell r="AA336" t="str">
            <v>4:53:38</v>
          </cell>
          <cell r="AB336" t="str">
            <v>beni</v>
          </cell>
          <cell r="AC336" t="str">
            <v>085774120091</v>
          </cell>
          <cell r="AD336" t="str">
            <v>B9054NO</v>
          </cell>
          <cell r="AE336" t="str">
            <v>CD Engkel Box</v>
          </cell>
          <cell r="AF336" t="str">
            <v>Unilever West Mega DC</v>
          </cell>
          <cell r="AH336" t="str">
            <v>Jl. Irian X No.202, Cikedokan, Kec. Cikarang Bar., Bekasi, Jawa Barat 17530, Indonesia</v>
          </cell>
          <cell r="AI336" t="str">
            <v>Bekasi</v>
          </cell>
          <cell r="AK336" t="str">
            <v>TRANSMART CIMAHI</v>
          </cell>
          <cell r="AM336" t="str">
            <v>JL. RAYA BARAT NO. 729</v>
          </cell>
          <cell r="AN336" t="str">
            <v>Kota Cimahi</v>
          </cell>
          <cell r="AP336">
            <v>106</v>
          </cell>
          <cell r="AQ336" t="str">
            <v/>
          </cell>
          <cell r="AR336" t="str">
            <v/>
          </cell>
          <cell r="AS336" t="str">
            <v/>
          </cell>
          <cell r="AT336" t="str">
            <v/>
          </cell>
          <cell r="AU336" t="str">
            <v/>
          </cell>
          <cell r="AV336" t="str">
            <v/>
          </cell>
          <cell r="AW336" t="str">
            <v/>
          </cell>
          <cell r="AY336">
            <v>0</v>
          </cell>
          <cell r="AZ336" t="str">
            <v>0</v>
          </cell>
          <cell r="BA336">
            <v>1710</v>
          </cell>
          <cell r="BB336">
            <v>5</v>
          </cell>
          <cell r="BC336" t="str">
            <v/>
          </cell>
          <cell r="BD336" t="str">
            <v>2021-06-19, 12:11:55</v>
          </cell>
          <cell r="BE336" t="str">
            <v>POD 1 2021-06-19, 12:11:55</v>
          </cell>
        </row>
        <row r="337">
          <cell r="D337" t="str">
            <v>4002940275</v>
          </cell>
          <cell r="E337" t="str">
            <v/>
          </cell>
          <cell r="F337" t="str">
            <v>ACCEPTED</v>
          </cell>
          <cell r="G337" t="str">
            <v>Unilever Mega DC</v>
          </cell>
          <cell r="H337" t="str">
            <v>CV Global Synergi Abadi</v>
          </cell>
          <cell r="I337" t="str">
            <v>true</v>
          </cell>
          <cell r="J337" t="str">
            <v>CDE</v>
          </cell>
          <cell r="K337" t="str">
            <v>CD Engkel Box</v>
          </cell>
          <cell r="L337">
            <v>842698</v>
          </cell>
          <cell r="M337">
            <v>579800</v>
          </cell>
          <cell r="N337" t="str">
            <v>TDS-TRI-20210617062121734117</v>
          </cell>
          <cell r="O337" t="str">
            <v>dedicated</v>
          </cell>
          <cell r="P337" t="str">
            <v>2021-06-17, 13:21:22</v>
          </cell>
          <cell r="Q337" t="str">
            <v>2021-06-17, 21:17:55</v>
          </cell>
          <cell r="R337" t="str">
            <v>2021-06-18, 01:13:57</v>
          </cell>
          <cell r="S337" t="str">
            <v>2021-06-17, 16:00:00</v>
          </cell>
          <cell r="T337" t="str">
            <v/>
          </cell>
          <cell r="U337" t="str">
            <v/>
          </cell>
          <cell r="V337" t="str">
            <v/>
          </cell>
          <cell r="W337" t="str">
            <v>2021-06-19, 16:00:00</v>
          </cell>
          <cell r="X337" t="str">
            <v/>
          </cell>
          <cell r="Y337" t="str">
            <v/>
          </cell>
          <cell r="Z337" t="str">
            <v/>
          </cell>
          <cell r="AA337" t="str">
            <v/>
          </cell>
          <cell r="AB337" t="str">
            <v>UJANG SURYANA</v>
          </cell>
          <cell r="AC337" t="str">
            <v>087873310998</v>
          </cell>
          <cell r="AD337" t="str">
            <v>B9073AR</v>
          </cell>
          <cell r="AE337" t="str">
            <v>CD Engkel Box</v>
          </cell>
          <cell r="AF337" t="str">
            <v>Unilever West Mega DC</v>
          </cell>
          <cell r="AH337" t="str">
            <v>Jl. Irian X No.202, Cikedokan, Kec. Cikarang Bar., Bekasi, Jawa Barat 17530, Indonesia</v>
          </cell>
          <cell r="AI337" t="str">
            <v>Bekasi</v>
          </cell>
          <cell r="AK337" t="str">
            <v>TRANSMART CIMAHI</v>
          </cell>
          <cell r="AM337" t="str">
            <v>JL. RAYA BARAT NO. 729</v>
          </cell>
          <cell r="AN337" t="str">
            <v>Kota Cimahi</v>
          </cell>
          <cell r="AP337">
            <v>106</v>
          </cell>
          <cell r="AQ337" t="str">
            <v/>
          </cell>
          <cell r="AR337" t="str">
            <v/>
          </cell>
          <cell r="AS337" t="str">
            <v/>
          </cell>
          <cell r="AT337" t="str">
            <v/>
          </cell>
          <cell r="AU337" t="str">
            <v/>
          </cell>
          <cell r="AV337" t="str">
            <v/>
          </cell>
          <cell r="AW337" t="str">
            <v/>
          </cell>
          <cell r="AY337">
            <v>0</v>
          </cell>
          <cell r="AZ337" t="str">
            <v>0</v>
          </cell>
          <cell r="BA337">
            <v>1710</v>
          </cell>
          <cell r="BB337">
            <v>5</v>
          </cell>
          <cell r="BC337" t="str">
            <v/>
          </cell>
          <cell r="BD337" t="str">
            <v/>
          </cell>
        </row>
        <row r="338">
          <cell r="D338" t="str">
            <v>4002940259</v>
          </cell>
          <cell r="E338" t="str">
            <v/>
          </cell>
          <cell r="F338" t="str">
            <v>POD</v>
          </cell>
          <cell r="G338" t="str">
            <v>Unilever Mega DC</v>
          </cell>
          <cell r="H338" t="str">
            <v>PT Kabut Halim Mandiri</v>
          </cell>
          <cell r="I338" t="str">
            <v>true</v>
          </cell>
          <cell r="J338" t="str">
            <v>CDE</v>
          </cell>
          <cell r="K338" t="str">
            <v>CD Engkel Box</v>
          </cell>
          <cell r="L338">
            <v>511233</v>
          </cell>
          <cell r="M338">
            <v>341710</v>
          </cell>
          <cell r="N338" t="str">
            <v>TDS-TRI-20210617062121111104</v>
          </cell>
          <cell r="O338" t="str">
            <v>dedicated</v>
          </cell>
          <cell r="P338" t="str">
            <v>2021-06-17, 13:21:21</v>
          </cell>
          <cell r="Q338" t="str">
            <v>2021-06-17, 19:12:18</v>
          </cell>
          <cell r="R338" t="str">
            <v>2021-06-17, 19:24:41</v>
          </cell>
          <cell r="S338" t="str">
            <v>2021-06-17, 16:00:00</v>
          </cell>
          <cell r="T338" t="str">
            <v>2021-06-17, 19:24:53</v>
          </cell>
          <cell r="U338" t="str">
            <v>2021-06-17, 19:25:01</v>
          </cell>
          <cell r="V338" t="str">
            <v>2021-06-17, 19:25:08</v>
          </cell>
          <cell r="W338" t="str">
            <v>2021-06-18, 16:00:00</v>
          </cell>
          <cell r="X338" t="str">
            <v>2021-06-18, 09:09:23</v>
          </cell>
          <cell r="Y338" t="str">
            <v>2021-06-18, 15:27:22</v>
          </cell>
          <cell r="Z338" t="str">
            <v>0:0:15</v>
          </cell>
          <cell r="AA338" t="str">
            <v>6:17:59</v>
          </cell>
          <cell r="AB338" t="str">
            <v>M Rizky</v>
          </cell>
          <cell r="AC338" t="str">
            <v>082114719606</v>
          </cell>
          <cell r="AD338" t="str">
            <v>F9283FG</v>
          </cell>
          <cell r="AE338" t="str">
            <v>CD Engkel Box</v>
          </cell>
          <cell r="AF338" t="str">
            <v>Unilever West Mega DC</v>
          </cell>
          <cell r="AH338" t="str">
            <v>Jl. Irian X No.202, Cikedokan, Kec. Cikarang Bar., Bekasi, Jawa Barat 17530, Indonesia</v>
          </cell>
          <cell r="AI338" t="str">
            <v>Bekasi</v>
          </cell>
          <cell r="AK338" t="str">
            <v>DIAMOND ARTHA GADING</v>
          </cell>
          <cell r="AM338" t="str">
            <v>MALL ARTHA GADING KELAPA GADING</v>
          </cell>
          <cell r="AN338" t="str">
            <v>Kota Jakarta Utara</v>
          </cell>
          <cell r="AP338">
            <v>44</v>
          </cell>
          <cell r="AQ338" t="str">
            <v/>
          </cell>
          <cell r="AR338" t="str">
            <v/>
          </cell>
          <cell r="AS338" t="str">
            <v/>
          </cell>
          <cell r="AT338" t="str">
            <v/>
          </cell>
          <cell r="AU338" t="str">
            <v/>
          </cell>
          <cell r="AV338" t="str">
            <v/>
          </cell>
          <cell r="AW338" t="str">
            <v/>
          </cell>
          <cell r="AY338">
            <v>0</v>
          </cell>
          <cell r="AZ338" t="str">
            <v>0</v>
          </cell>
          <cell r="BA338">
            <v>2310</v>
          </cell>
          <cell r="BB338">
            <v>5.8</v>
          </cell>
          <cell r="BC338" t="str">
            <v/>
          </cell>
          <cell r="BD338" t="str">
            <v>2021-06-18, 15:34:00</v>
          </cell>
          <cell r="BE338" t="str">
            <v>POD 1 2021-06-18, 15:34:00</v>
          </cell>
        </row>
        <row r="339">
          <cell r="D339" t="str">
            <v>4002940257</v>
          </cell>
          <cell r="E339" t="str">
            <v/>
          </cell>
          <cell r="F339" t="str">
            <v>POD</v>
          </cell>
          <cell r="G339" t="str">
            <v>Unilever Mega DC</v>
          </cell>
          <cell r="H339" t="str">
            <v>Medikar Sarana Utama</v>
          </cell>
          <cell r="I339" t="str">
            <v>true</v>
          </cell>
          <cell r="J339" t="str">
            <v>CDE</v>
          </cell>
          <cell r="K339" t="str">
            <v>CD Engkel Box</v>
          </cell>
          <cell r="L339">
            <v>511233</v>
          </cell>
          <cell r="M339">
            <v>341710</v>
          </cell>
          <cell r="N339" t="str">
            <v>TDS-TRI-20210617062119908256</v>
          </cell>
          <cell r="O339" t="str">
            <v>dedicated</v>
          </cell>
          <cell r="P339" t="str">
            <v>2021-06-17, 13:21:20</v>
          </cell>
          <cell r="Q339" t="str">
            <v>2021-06-17, 14:11:53</v>
          </cell>
          <cell r="R339" t="str">
            <v>2021-06-18, 01:14:28</v>
          </cell>
          <cell r="S339" t="str">
            <v>2021-06-17, 16:00:00</v>
          </cell>
          <cell r="T339" t="str">
            <v>2021-06-21, 07:00:00</v>
          </cell>
          <cell r="U339" t="str">
            <v/>
          </cell>
          <cell r="V339" t="str">
            <v>2021-06-21, 07:12:00</v>
          </cell>
          <cell r="W339" t="str">
            <v>2021-06-18, 16:00:00</v>
          </cell>
          <cell r="X339" t="str">
            <v>2021-06-21, 07:15:00</v>
          </cell>
          <cell r="Y339" t="str">
            <v>2021-06-21, 07:21:00</v>
          </cell>
          <cell r="Z339" t="str">
            <v>0:12:0</v>
          </cell>
          <cell r="AA339" t="str">
            <v>0:6:0</v>
          </cell>
          <cell r="AB339" t="str">
            <v>jepri</v>
          </cell>
          <cell r="AC339" t="str">
            <v>081281197087</v>
          </cell>
          <cell r="AD339" t="str">
            <v>B9899UXR</v>
          </cell>
          <cell r="AE339" t="str">
            <v>CD Engkel Box</v>
          </cell>
          <cell r="AF339" t="str">
            <v>Unilever West Mega DC</v>
          </cell>
          <cell r="AH339" t="str">
            <v>Jl. Irian X No.202, Cikedokan, Kec. Cikarang Bar., Bekasi, Jawa Barat 17530, Indonesia</v>
          </cell>
          <cell r="AI339" t="str">
            <v>Bekasi</v>
          </cell>
          <cell r="AK339" t="str">
            <v>DIAMOND ARTHA GADING</v>
          </cell>
          <cell r="AM339" t="str">
            <v>MALL ARTHA GADING KELAPA GADING</v>
          </cell>
          <cell r="AN339" t="str">
            <v>Kota Jakarta Utara</v>
          </cell>
          <cell r="AP339">
            <v>44</v>
          </cell>
          <cell r="AQ339" t="str">
            <v/>
          </cell>
          <cell r="AR339" t="str">
            <v/>
          </cell>
          <cell r="AS339" t="str">
            <v/>
          </cell>
          <cell r="AT339" t="str">
            <v/>
          </cell>
          <cell r="AU339" t="str">
            <v/>
          </cell>
          <cell r="AV339" t="str">
            <v/>
          </cell>
          <cell r="AW339" t="str">
            <v/>
          </cell>
          <cell r="AY339">
            <v>0</v>
          </cell>
          <cell r="AZ339" t="str">
            <v>0</v>
          </cell>
          <cell r="BA339">
            <v>1910</v>
          </cell>
          <cell r="BB339">
            <v>5.38</v>
          </cell>
          <cell r="BC339" t="str">
            <v/>
          </cell>
          <cell r="BD339" t="str">
            <v/>
          </cell>
        </row>
        <row r="340">
          <cell r="D340" t="str">
            <v>4002940258</v>
          </cell>
          <cell r="E340" t="str">
            <v/>
          </cell>
          <cell r="F340" t="str">
            <v>POD</v>
          </cell>
          <cell r="G340" t="str">
            <v>Unilever Mega DC</v>
          </cell>
          <cell r="H340" t="str">
            <v>PT Kabut Halim Mandiri</v>
          </cell>
          <cell r="I340" t="str">
            <v>true</v>
          </cell>
          <cell r="J340" t="str">
            <v>CDE</v>
          </cell>
          <cell r="K340" t="str">
            <v>CD Engkel Box</v>
          </cell>
          <cell r="L340">
            <v>511233</v>
          </cell>
          <cell r="M340">
            <v>341710</v>
          </cell>
          <cell r="N340" t="str">
            <v>TDS-TRI-20210617062120546996</v>
          </cell>
          <cell r="O340" t="str">
            <v>dedicated</v>
          </cell>
          <cell r="P340" t="str">
            <v>2021-06-17, 13:21:20</v>
          </cell>
          <cell r="Q340" t="str">
            <v>2021-06-17, 19:10:32</v>
          </cell>
          <cell r="R340" t="str">
            <v>2021-06-18, 01:14:07</v>
          </cell>
          <cell r="S340" t="str">
            <v>2021-06-17, 16:00:00</v>
          </cell>
          <cell r="T340" t="str">
            <v>2021-06-18, 03:36:10</v>
          </cell>
          <cell r="U340" t="str">
            <v>2021-06-18, 03:36:15</v>
          </cell>
          <cell r="V340" t="str">
            <v>2021-06-18, 03:36:24</v>
          </cell>
          <cell r="W340" t="str">
            <v>2021-06-18, 16:00:00</v>
          </cell>
          <cell r="X340" t="str">
            <v>2021-06-18, 05:13:14</v>
          </cell>
          <cell r="Y340" t="str">
            <v>2021-06-18, 13:11:40</v>
          </cell>
          <cell r="Z340" t="str">
            <v>0:0:14</v>
          </cell>
          <cell r="AA340" t="str">
            <v>7:58:26</v>
          </cell>
          <cell r="AB340" t="str">
            <v>Iwan Deni suhendar</v>
          </cell>
          <cell r="AC340" t="str">
            <v>085222333217</v>
          </cell>
          <cell r="AD340" t="str">
            <v>F9287FG</v>
          </cell>
          <cell r="AE340" t="str">
            <v>CD Engkel Box</v>
          </cell>
          <cell r="AF340" t="str">
            <v>Unilever West Mega DC</v>
          </cell>
          <cell r="AH340" t="str">
            <v>Jl. Irian X No.202, Cikedokan, Kec. Cikarang Bar., Bekasi, Jawa Barat 17530, Indonesia</v>
          </cell>
          <cell r="AI340" t="str">
            <v>Bekasi</v>
          </cell>
          <cell r="AK340" t="str">
            <v>DIAMOND ARTHA GADING</v>
          </cell>
          <cell r="AM340" t="str">
            <v>MALL ARTHA GADING KELAPA GADING</v>
          </cell>
          <cell r="AN340" t="str">
            <v>Kota Jakarta Utara</v>
          </cell>
          <cell r="AP340">
            <v>44</v>
          </cell>
          <cell r="AQ340" t="str">
            <v/>
          </cell>
          <cell r="AR340" t="str">
            <v/>
          </cell>
          <cell r="AS340" t="str">
            <v/>
          </cell>
          <cell r="AT340" t="str">
            <v/>
          </cell>
          <cell r="AU340" t="str">
            <v/>
          </cell>
          <cell r="AV340" t="str">
            <v/>
          </cell>
          <cell r="AW340" t="str">
            <v/>
          </cell>
          <cell r="AY340">
            <v>0</v>
          </cell>
          <cell r="AZ340" t="str">
            <v>0</v>
          </cell>
          <cell r="BA340">
            <v>1940</v>
          </cell>
          <cell r="BB340">
            <v>5</v>
          </cell>
          <cell r="BC340" t="str">
            <v/>
          </cell>
          <cell r="BD340" t="str">
            <v>2021-06-18, 13:12:06</v>
          </cell>
          <cell r="BE340" t="str">
            <v>POD 1 2021-06-18, 13:12:06</v>
          </cell>
        </row>
        <row r="341">
          <cell r="D341" t="str">
            <v>4002940256</v>
          </cell>
          <cell r="E341" t="str">
            <v/>
          </cell>
          <cell r="F341" t="str">
            <v>POD</v>
          </cell>
          <cell r="G341" t="str">
            <v>Unilever Mega DC</v>
          </cell>
          <cell r="H341" t="str">
            <v>PT Kabut Halim Mandiri</v>
          </cell>
          <cell r="I341" t="str">
            <v>true</v>
          </cell>
          <cell r="J341" t="str">
            <v>CDE</v>
          </cell>
          <cell r="K341" t="str">
            <v>CD Engkel Box</v>
          </cell>
          <cell r="L341">
            <v>511233</v>
          </cell>
          <cell r="M341">
            <v>341710</v>
          </cell>
          <cell r="N341" t="str">
            <v>TDS-TRI-20210617062119113378</v>
          </cell>
          <cell r="O341" t="str">
            <v>dedicated</v>
          </cell>
          <cell r="P341" t="str">
            <v>2021-06-17, 13:21:19</v>
          </cell>
          <cell r="Q341" t="str">
            <v>2021-06-17, 14:11:06</v>
          </cell>
          <cell r="R341" t="str">
            <v>2021-06-18, 01:14:49</v>
          </cell>
          <cell r="S341" t="str">
            <v>2021-06-17, 16:00:00</v>
          </cell>
          <cell r="T341" t="str">
            <v>2021-06-18, 05:07:08</v>
          </cell>
          <cell r="U341" t="str">
            <v>2021-06-18, 06:29:07</v>
          </cell>
          <cell r="V341" t="str">
            <v>2021-06-18, 06:29:25</v>
          </cell>
          <cell r="W341" t="str">
            <v>2021-06-18, 16:00:00</v>
          </cell>
          <cell r="X341" t="str">
            <v>2021-06-18, 09:49:17</v>
          </cell>
          <cell r="Y341" t="str">
            <v>2021-06-18, 15:27:24</v>
          </cell>
          <cell r="Z341" t="str">
            <v>1:22:17</v>
          </cell>
          <cell r="AA341" t="str">
            <v>5:38:7</v>
          </cell>
          <cell r="AB341" t="str">
            <v>Ono</v>
          </cell>
          <cell r="AC341" t="str">
            <v>083872598582</v>
          </cell>
          <cell r="AD341" t="str">
            <v>B9027EXR</v>
          </cell>
          <cell r="AE341" t="str">
            <v>CD Engkel Box</v>
          </cell>
          <cell r="AF341" t="str">
            <v>Unilever West Mega DC</v>
          </cell>
          <cell r="AH341" t="str">
            <v>Jl. Irian X No.202, Cikedokan, Kec. Cikarang Bar., Bekasi, Jawa Barat 17530, Indonesia</v>
          </cell>
          <cell r="AI341" t="str">
            <v>Bekasi</v>
          </cell>
          <cell r="AK341" t="str">
            <v>DIAMOND ARTHA GADING</v>
          </cell>
          <cell r="AM341" t="str">
            <v>MALL ARTHA GADING KELAPA GADING</v>
          </cell>
          <cell r="AN341" t="str">
            <v>Kota Jakarta Utara</v>
          </cell>
          <cell r="AP341">
            <v>44</v>
          </cell>
          <cell r="AQ341" t="str">
            <v/>
          </cell>
          <cell r="AR341" t="str">
            <v/>
          </cell>
          <cell r="AS341" t="str">
            <v/>
          </cell>
          <cell r="AT341" t="str">
            <v/>
          </cell>
          <cell r="AU341" t="str">
            <v/>
          </cell>
          <cell r="AV341" t="str">
            <v/>
          </cell>
          <cell r="AW341" t="str">
            <v/>
          </cell>
          <cell r="AY341">
            <v>0</v>
          </cell>
          <cell r="AZ341" t="str">
            <v>0</v>
          </cell>
          <cell r="BA341">
            <v>2790</v>
          </cell>
          <cell r="BB341">
            <v>5.33</v>
          </cell>
          <cell r="BC341" t="str">
            <v/>
          </cell>
          <cell r="BD341" t="str">
            <v>2021-06-18, 16:29:20</v>
          </cell>
          <cell r="BE341" t="str">
            <v>POD 1 2021-06-18, 16:29:20</v>
          </cell>
        </row>
        <row r="342">
          <cell r="D342" t="str">
            <v>4002940254</v>
          </cell>
          <cell r="E342" t="str">
            <v/>
          </cell>
          <cell r="F342" t="str">
            <v>POD</v>
          </cell>
          <cell r="G342" t="str">
            <v>Unilever Mega DC</v>
          </cell>
          <cell r="H342" t="str">
            <v>PT Mega Antaran Prima</v>
          </cell>
          <cell r="I342" t="str">
            <v>true</v>
          </cell>
          <cell r="J342" t="str">
            <v>CDE</v>
          </cell>
          <cell r="K342" t="str">
            <v>CD Engkel Box</v>
          </cell>
          <cell r="L342">
            <v>511233</v>
          </cell>
          <cell r="M342">
            <v>341710</v>
          </cell>
          <cell r="N342" t="str">
            <v>TDS-TRI-20210617062118007775</v>
          </cell>
          <cell r="O342" t="str">
            <v>dedicated</v>
          </cell>
          <cell r="P342" t="str">
            <v>2021-06-17, 13:21:18</v>
          </cell>
          <cell r="Q342" t="str">
            <v>2021-06-17, 14:09:37</v>
          </cell>
          <cell r="R342" t="str">
            <v>2021-06-18, 01:15:32</v>
          </cell>
          <cell r="S342" t="str">
            <v>2021-06-17, 16:00:00</v>
          </cell>
          <cell r="T342" t="str">
            <v>2021-06-18, 06:07:08</v>
          </cell>
          <cell r="U342" t="str">
            <v>2021-06-18, 06:07:15</v>
          </cell>
          <cell r="V342" t="str">
            <v>2021-06-18, 06:07:17</v>
          </cell>
          <cell r="W342" t="str">
            <v>2021-06-18, 16:00:00</v>
          </cell>
          <cell r="X342" t="str">
            <v>2021-06-18, 08:04:35</v>
          </cell>
          <cell r="Y342" t="str">
            <v>2021-06-18, 17:10:29</v>
          </cell>
          <cell r="Z342" t="str">
            <v>0:0:9</v>
          </cell>
          <cell r="AA342" t="str">
            <v>9:5:54</v>
          </cell>
          <cell r="AB342" t="str">
            <v>CASMITA</v>
          </cell>
          <cell r="AC342" t="str">
            <v>082112196977</v>
          </cell>
          <cell r="AD342" t="str">
            <v>B9060KXU</v>
          </cell>
          <cell r="AE342" t="str">
            <v>CD Engkel Box</v>
          </cell>
          <cell r="AF342" t="str">
            <v>Unilever West Mega DC</v>
          </cell>
          <cell r="AH342" t="str">
            <v>Jl. Irian X No.202, Cikedokan, Kec. Cikarang Bar., Bekasi, Jawa Barat 17530, Indonesia</v>
          </cell>
          <cell r="AI342" t="str">
            <v>Bekasi</v>
          </cell>
          <cell r="AK342" t="str">
            <v>DIAMOND ARTHA GADING</v>
          </cell>
          <cell r="AM342" t="str">
            <v>MALL ARTHA GADING KELAPA GADING</v>
          </cell>
          <cell r="AN342" t="str">
            <v>Kota Jakarta Utara</v>
          </cell>
          <cell r="AP342">
            <v>44</v>
          </cell>
          <cell r="AQ342" t="str">
            <v/>
          </cell>
          <cell r="AR342" t="str">
            <v/>
          </cell>
          <cell r="AS342" t="str">
            <v/>
          </cell>
          <cell r="AT342" t="str">
            <v/>
          </cell>
          <cell r="AU342" t="str">
            <v/>
          </cell>
          <cell r="AV342" t="str">
            <v/>
          </cell>
          <cell r="AW342" t="str">
            <v/>
          </cell>
          <cell r="AY342">
            <v>0</v>
          </cell>
          <cell r="AZ342" t="str">
            <v>0</v>
          </cell>
          <cell r="BA342">
            <v>2600</v>
          </cell>
          <cell r="BB342">
            <v>4.51</v>
          </cell>
          <cell r="BC342" t="str">
            <v/>
          </cell>
          <cell r="BD342" t="str">
            <v>2021-06-18, 17:10:51</v>
          </cell>
          <cell r="BE342" t="str">
            <v>POD 1 2021-06-18, 17:10:51</v>
          </cell>
        </row>
        <row r="343">
          <cell r="D343" t="str">
            <v>4002940255</v>
          </cell>
          <cell r="E343" t="str">
            <v/>
          </cell>
          <cell r="F343" t="str">
            <v>POD</v>
          </cell>
          <cell r="G343" t="str">
            <v>Unilever Mega DC</v>
          </cell>
          <cell r="H343" t="str">
            <v>PT Darsindo Cipta Putra Mandiri</v>
          </cell>
          <cell r="I343" t="str">
            <v>true</v>
          </cell>
          <cell r="J343" t="str">
            <v>CDE</v>
          </cell>
          <cell r="K343" t="str">
            <v>CD Engkel Box</v>
          </cell>
          <cell r="L343">
            <v>511233</v>
          </cell>
          <cell r="M343">
            <v>341710</v>
          </cell>
          <cell r="N343" t="str">
            <v>TDS-TRI-20210617062118590929</v>
          </cell>
          <cell r="O343" t="str">
            <v>dedicated</v>
          </cell>
          <cell r="P343" t="str">
            <v>2021-06-17, 13:21:18</v>
          </cell>
          <cell r="Q343" t="str">
            <v>2021-06-17, 14:10:16</v>
          </cell>
          <cell r="R343" t="str">
            <v>2021-06-18, 01:14:39</v>
          </cell>
          <cell r="S343" t="str">
            <v>2021-06-17, 16:00:00</v>
          </cell>
          <cell r="T343" t="str">
            <v>2021-06-18, 06:00:31</v>
          </cell>
          <cell r="U343" t="str">
            <v>2021-06-18, 06:00:36</v>
          </cell>
          <cell r="V343" t="str">
            <v>2021-06-18, 06:00:40</v>
          </cell>
          <cell r="W343" t="str">
            <v>2021-06-18, 16:00:00</v>
          </cell>
          <cell r="X343" t="str">
            <v>2021-06-18, 08:26:57</v>
          </cell>
          <cell r="Y343" t="str">
            <v>2021-06-18, 11:36:51</v>
          </cell>
          <cell r="Z343" t="str">
            <v>0:0:9</v>
          </cell>
          <cell r="AA343" t="str">
            <v>3:9:54</v>
          </cell>
          <cell r="AB343" t="str">
            <v>Dasan Budiyansah</v>
          </cell>
          <cell r="AC343" t="str">
            <v>085716761692</v>
          </cell>
          <cell r="AD343" t="str">
            <v>B9035FXU</v>
          </cell>
          <cell r="AE343" t="str">
            <v>CD Engkel Box</v>
          </cell>
          <cell r="AF343" t="str">
            <v>Unilever West Mega DC</v>
          </cell>
          <cell r="AH343" t="str">
            <v>Jl. Irian X No.202, Cikedokan, Kec. Cikarang Bar., Bekasi, Jawa Barat 17530, Indonesia</v>
          </cell>
          <cell r="AI343" t="str">
            <v>Bekasi</v>
          </cell>
          <cell r="AK343" t="str">
            <v>DIAMOND ARTHA GADING</v>
          </cell>
          <cell r="AM343" t="str">
            <v>MALL ARTHA GADING KELAPA GADING</v>
          </cell>
          <cell r="AN343" t="str">
            <v>Kota Jakarta Utara</v>
          </cell>
          <cell r="AP343">
            <v>44</v>
          </cell>
          <cell r="AQ343" t="str">
            <v/>
          </cell>
          <cell r="AR343" t="str">
            <v/>
          </cell>
          <cell r="AS343" t="str">
            <v/>
          </cell>
          <cell r="AT343" t="str">
            <v/>
          </cell>
          <cell r="AU343" t="str">
            <v/>
          </cell>
          <cell r="AV343" t="str">
            <v/>
          </cell>
          <cell r="AW343" t="str">
            <v/>
          </cell>
          <cell r="AY343">
            <v>0</v>
          </cell>
          <cell r="AZ343" t="str">
            <v>0</v>
          </cell>
          <cell r="BA343">
            <v>2180</v>
          </cell>
          <cell r="BB343">
            <v>5</v>
          </cell>
          <cell r="BC343" t="str">
            <v/>
          </cell>
          <cell r="BD343" t="str">
            <v>2021-06-18, 15:53:55</v>
          </cell>
          <cell r="BE343" t="str">
            <v>POD 1 2021-06-18, 15:53:55</v>
          </cell>
        </row>
        <row r="344">
          <cell r="D344" t="str">
            <v>4002940252</v>
          </cell>
          <cell r="E344" t="str">
            <v/>
          </cell>
          <cell r="F344" t="str">
            <v>POD</v>
          </cell>
          <cell r="G344" t="str">
            <v>Unilever Mega DC</v>
          </cell>
          <cell r="H344" t="str">
            <v>PT Mega Antaran Prima</v>
          </cell>
          <cell r="I344" t="str">
            <v>true</v>
          </cell>
          <cell r="J344" t="str">
            <v>CDE</v>
          </cell>
          <cell r="K344" t="str">
            <v>CD Engkel Box</v>
          </cell>
          <cell r="L344">
            <v>511233</v>
          </cell>
          <cell r="M344">
            <v>341710</v>
          </cell>
          <cell r="N344" t="str">
            <v>TDS-TRI-20210617062116956415</v>
          </cell>
          <cell r="O344" t="str">
            <v>dedicated</v>
          </cell>
          <cell r="P344" t="str">
            <v>2021-06-17, 13:21:17</v>
          </cell>
          <cell r="Q344" t="str">
            <v>2021-06-17, 13:59:05</v>
          </cell>
          <cell r="R344" t="str">
            <v>2021-06-17, 16:38:55</v>
          </cell>
          <cell r="S344" t="str">
            <v>2021-06-17, 16:00:00</v>
          </cell>
          <cell r="T344" t="str">
            <v>2021-06-17, 16:39:01</v>
          </cell>
          <cell r="U344" t="str">
            <v/>
          </cell>
          <cell r="V344" t="str">
            <v>2021-06-18, 06:23:01</v>
          </cell>
          <cell r="W344" t="str">
            <v>2021-06-18, 16:00:00</v>
          </cell>
          <cell r="X344" t="str">
            <v>2021-06-18, 08:36:53</v>
          </cell>
          <cell r="Y344" t="str">
            <v>2021-06-18, 08:36:59</v>
          </cell>
          <cell r="Z344" t="str">
            <v>13:44:0</v>
          </cell>
          <cell r="AA344" t="str">
            <v>0:0:6</v>
          </cell>
          <cell r="AB344" t="str">
            <v>TARSANA</v>
          </cell>
          <cell r="AC344" t="str">
            <v>087775239722</v>
          </cell>
          <cell r="AD344" t="str">
            <v>B9143KXU</v>
          </cell>
          <cell r="AE344" t="str">
            <v>CD Engkel Box</v>
          </cell>
          <cell r="AF344" t="str">
            <v>Unilever West Mega DC</v>
          </cell>
          <cell r="AH344" t="str">
            <v>Jl. Irian X No.202, Cikedokan, Kec. Cikarang Bar., Bekasi, Jawa Barat 17530, Indonesia</v>
          </cell>
          <cell r="AI344" t="str">
            <v>Bekasi</v>
          </cell>
          <cell r="AK344" t="str">
            <v>DIAMOND ARTHA GADING</v>
          </cell>
          <cell r="AM344" t="str">
            <v>MALL ARTHA GADING KELAPA GADING</v>
          </cell>
          <cell r="AN344" t="str">
            <v>Kota Jakarta Utara</v>
          </cell>
          <cell r="AP344">
            <v>44</v>
          </cell>
          <cell r="AQ344" t="str">
            <v/>
          </cell>
          <cell r="AR344" t="str">
            <v/>
          </cell>
          <cell r="AS344" t="str">
            <v/>
          </cell>
          <cell r="AT344" t="str">
            <v/>
          </cell>
          <cell r="AU344" t="str">
            <v/>
          </cell>
          <cell r="AV344" t="str">
            <v/>
          </cell>
          <cell r="AW344" t="str">
            <v/>
          </cell>
          <cell r="AY344">
            <v>0</v>
          </cell>
          <cell r="AZ344" t="str">
            <v>0</v>
          </cell>
          <cell r="BA344">
            <v>1870</v>
          </cell>
          <cell r="BB344">
            <v>5.48</v>
          </cell>
          <cell r="BC344" t="str">
            <v/>
          </cell>
          <cell r="BD344" t="str">
            <v>2021-06-18, 17:06:04</v>
          </cell>
          <cell r="BE344" t="str">
            <v>POD 1 2021-06-18, 17:06:04</v>
          </cell>
        </row>
        <row r="345">
          <cell r="D345" t="str">
            <v>4002940253</v>
          </cell>
          <cell r="E345" t="str">
            <v/>
          </cell>
          <cell r="F345" t="str">
            <v>POD</v>
          </cell>
          <cell r="G345" t="str">
            <v>Unilever Mega DC</v>
          </cell>
          <cell r="H345" t="str">
            <v>PT Kabut Halim Mandiri</v>
          </cell>
          <cell r="I345" t="str">
            <v>true</v>
          </cell>
          <cell r="J345" t="str">
            <v>CDE</v>
          </cell>
          <cell r="K345" t="str">
            <v>CD Engkel Box</v>
          </cell>
          <cell r="L345">
            <v>511233</v>
          </cell>
          <cell r="M345">
            <v>341710</v>
          </cell>
          <cell r="N345" t="str">
            <v>TDS-TRI-20210617062117494111</v>
          </cell>
          <cell r="O345" t="str">
            <v>dedicated</v>
          </cell>
          <cell r="P345" t="str">
            <v>2021-06-17, 13:21:17</v>
          </cell>
          <cell r="Q345" t="str">
            <v>2021-06-17, 14:07:28</v>
          </cell>
          <cell r="R345" t="str">
            <v>2021-06-17, 17:13:59</v>
          </cell>
          <cell r="S345" t="str">
            <v>2021-06-17, 16:00:00</v>
          </cell>
          <cell r="T345" t="str">
            <v>2021-06-18, 07:37:09</v>
          </cell>
          <cell r="U345" t="str">
            <v>2021-06-18, 07:37:12</v>
          </cell>
          <cell r="V345" t="str">
            <v>2021-06-18, 07:52:03</v>
          </cell>
          <cell r="W345" t="str">
            <v>2021-06-18, 16:00:00</v>
          </cell>
          <cell r="X345" t="str">
            <v>2021-06-18, 09:43:02</v>
          </cell>
          <cell r="Y345" t="str">
            <v>2021-06-18, 16:50:24</v>
          </cell>
          <cell r="Z345" t="str">
            <v>0:14:54</v>
          </cell>
          <cell r="AA345" t="str">
            <v>7:7:22</v>
          </cell>
          <cell r="AB345" t="str">
            <v>Arief Nur Rahmad</v>
          </cell>
          <cell r="AC345" t="str">
            <v>082135588881</v>
          </cell>
          <cell r="AD345" t="str">
            <v>B9028EXR</v>
          </cell>
          <cell r="AE345" t="str">
            <v>CD Engkel Box</v>
          </cell>
          <cell r="AF345" t="str">
            <v>Unilever West Mega DC</v>
          </cell>
          <cell r="AH345" t="str">
            <v>Jl. Irian X No.202, Cikedokan, Kec. Cikarang Bar., Bekasi, Jawa Barat 17530, Indonesia</v>
          </cell>
          <cell r="AI345" t="str">
            <v>Bekasi</v>
          </cell>
          <cell r="AK345" t="str">
            <v>DIAMOND ARTHA GADING</v>
          </cell>
          <cell r="AM345" t="str">
            <v>MALL ARTHA GADING KELAPA GADING</v>
          </cell>
          <cell r="AN345" t="str">
            <v>Kota Jakarta Utara</v>
          </cell>
          <cell r="AP345">
            <v>44</v>
          </cell>
          <cell r="AQ345" t="str">
            <v/>
          </cell>
          <cell r="AR345" t="str">
            <v/>
          </cell>
          <cell r="AS345" t="str">
            <v/>
          </cell>
          <cell r="AT345" t="str">
            <v/>
          </cell>
          <cell r="AU345" t="str">
            <v/>
          </cell>
          <cell r="AV345" t="str">
            <v/>
          </cell>
          <cell r="AW345" t="str">
            <v/>
          </cell>
          <cell r="AY345">
            <v>0</v>
          </cell>
          <cell r="AZ345" t="str">
            <v>0</v>
          </cell>
          <cell r="BA345">
            <v>2320</v>
          </cell>
          <cell r="BB345">
            <v>5</v>
          </cell>
          <cell r="BC345" t="str">
            <v/>
          </cell>
          <cell r="BD345" t="str">
            <v>2021-06-18, 16:50:41</v>
          </cell>
          <cell r="BE345" t="str">
            <v>POD 1 2021-06-18, 16:50:41</v>
          </cell>
        </row>
        <row r="346">
          <cell r="D346" t="str">
            <v>4002940250</v>
          </cell>
          <cell r="E346" t="str">
            <v/>
          </cell>
          <cell r="F346" t="str">
            <v>POD</v>
          </cell>
          <cell r="G346" t="str">
            <v>Unilever Mega DC</v>
          </cell>
          <cell r="H346" t="str">
            <v>PT Brilliant Cargo International</v>
          </cell>
          <cell r="I346" t="str">
            <v>true</v>
          </cell>
          <cell r="J346" t="str">
            <v>CDE</v>
          </cell>
          <cell r="K346" t="str">
            <v>CD Engkel Box</v>
          </cell>
          <cell r="L346">
            <v>511233</v>
          </cell>
          <cell r="M346">
            <v>341710</v>
          </cell>
          <cell r="N346" t="str">
            <v>TDS-TRI-20210617062115677650</v>
          </cell>
          <cell r="O346" t="str">
            <v>dedicated</v>
          </cell>
          <cell r="P346" t="str">
            <v>2021-06-17, 13:21:16</v>
          </cell>
          <cell r="Q346" t="str">
            <v>2021-06-17, 13:51:29</v>
          </cell>
          <cell r="R346" t="str">
            <v>2021-06-17, 13:51:39</v>
          </cell>
          <cell r="S346" t="str">
            <v>2021-06-17, 16:00:00</v>
          </cell>
          <cell r="T346" t="str">
            <v>2021-06-17, 13:51:43</v>
          </cell>
          <cell r="U346" t="str">
            <v>2021-06-17, 13:51:47</v>
          </cell>
          <cell r="V346" t="str">
            <v>2021-06-17, 13:51:55</v>
          </cell>
          <cell r="W346" t="str">
            <v>2021-06-18, 16:00:00</v>
          </cell>
          <cell r="X346" t="str">
            <v>2021-06-18, 08:41:40</v>
          </cell>
          <cell r="Y346" t="str">
            <v>2021-06-18, 13:32:44</v>
          </cell>
          <cell r="Z346" t="str">
            <v>0:0:12</v>
          </cell>
          <cell r="AA346" t="str">
            <v>4:51:4</v>
          </cell>
          <cell r="AB346" t="str">
            <v>Waskito</v>
          </cell>
          <cell r="AC346" t="str">
            <v>081210884940</v>
          </cell>
          <cell r="AD346" t="str">
            <v>B9408OI</v>
          </cell>
          <cell r="AE346" t="str">
            <v>CD Engkel Box</v>
          </cell>
          <cell r="AF346" t="str">
            <v>Unilever West Mega DC</v>
          </cell>
          <cell r="AH346" t="str">
            <v>Jl. Irian X No.202, Cikedokan, Kec. Cikarang Bar., Bekasi, Jawa Barat 17530, Indonesia</v>
          </cell>
          <cell r="AI346" t="str">
            <v>Bekasi</v>
          </cell>
          <cell r="AK346" t="str">
            <v>DIAMOND ARTHA GADING</v>
          </cell>
          <cell r="AM346" t="str">
            <v>MALL ARTHA GADING KELAPA GADING</v>
          </cell>
          <cell r="AN346" t="str">
            <v>Kota Jakarta Utara</v>
          </cell>
          <cell r="AP346">
            <v>44</v>
          </cell>
          <cell r="AQ346" t="str">
            <v/>
          </cell>
          <cell r="AR346" t="str">
            <v/>
          </cell>
          <cell r="AS346" t="str">
            <v/>
          </cell>
          <cell r="AT346" t="str">
            <v/>
          </cell>
          <cell r="AU346" t="str">
            <v/>
          </cell>
          <cell r="AV346" t="str">
            <v/>
          </cell>
          <cell r="AW346" t="str">
            <v/>
          </cell>
          <cell r="AY346">
            <v>0</v>
          </cell>
          <cell r="AZ346" t="str">
            <v>0</v>
          </cell>
          <cell r="BA346">
            <v>1980</v>
          </cell>
          <cell r="BB346">
            <v>5.66</v>
          </cell>
          <cell r="BC346" t="str">
            <v/>
          </cell>
          <cell r="BD346" t="str">
            <v>2021-06-18, 16:28:03</v>
          </cell>
          <cell r="BE346" t="str">
            <v>POD 1 2021-06-18, 16:28:03</v>
          </cell>
        </row>
        <row r="347">
          <cell r="D347" t="str">
            <v>4002940251</v>
          </cell>
          <cell r="E347" t="str">
            <v/>
          </cell>
          <cell r="F347" t="str">
            <v>POD</v>
          </cell>
          <cell r="G347" t="str">
            <v>Unilever Mega DC</v>
          </cell>
          <cell r="H347" t="str">
            <v>CV Global Synergi Abadi</v>
          </cell>
          <cell r="I347" t="str">
            <v>true</v>
          </cell>
          <cell r="J347" t="str">
            <v>CDE</v>
          </cell>
          <cell r="K347" t="str">
            <v>CD Engkel Box</v>
          </cell>
          <cell r="L347">
            <v>511233</v>
          </cell>
          <cell r="M347">
            <v>341710</v>
          </cell>
          <cell r="N347" t="str">
            <v>TDS-TRI-20210617062116393467</v>
          </cell>
          <cell r="O347" t="str">
            <v>dedicated</v>
          </cell>
          <cell r="P347" t="str">
            <v>2021-06-17, 13:21:16</v>
          </cell>
          <cell r="Q347" t="str">
            <v>2021-06-17, 13:56:39</v>
          </cell>
          <cell r="R347" t="str">
            <v>2021-06-17, 13:56:52</v>
          </cell>
          <cell r="S347" t="str">
            <v>2021-06-17, 16:00:00</v>
          </cell>
          <cell r="T347" t="str">
            <v>2021-06-18, 05:07:25</v>
          </cell>
          <cell r="U347" t="str">
            <v>2021-06-18, 05:07:30</v>
          </cell>
          <cell r="V347" t="str">
            <v>2021-06-18, 05:07:40</v>
          </cell>
          <cell r="W347" t="str">
            <v>2021-06-18, 16:00:00</v>
          </cell>
          <cell r="X347" t="str">
            <v>2021-06-18, 06:16:31</v>
          </cell>
          <cell r="Y347" t="str">
            <v>2021-06-18, 07:01:34</v>
          </cell>
          <cell r="Z347" t="str">
            <v>0:0:15</v>
          </cell>
          <cell r="AA347" t="str">
            <v>0:45:3</v>
          </cell>
          <cell r="AB347" t="str">
            <v>Ading Sukardi</v>
          </cell>
          <cell r="AC347" t="str">
            <v>085723961471</v>
          </cell>
          <cell r="AD347" t="str">
            <v>B9417BCI</v>
          </cell>
          <cell r="AE347" t="str">
            <v>CD Engkel Box</v>
          </cell>
          <cell r="AF347" t="str">
            <v>Unilever West Mega DC</v>
          </cell>
          <cell r="AH347" t="str">
            <v>Jl. Irian X No.202, Cikedokan, Kec. Cikarang Bar., Bekasi, Jawa Barat 17530, Indonesia</v>
          </cell>
          <cell r="AI347" t="str">
            <v>Bekasi</v>
          </cell>
          <cell r="AK347" t="str">
            <v>DIAMOND ARTHA GADING</v>
          </cell>
          <cell r="AM347" t="str">
            <v>MALL ARTHA GADING KELAPA GADING</v>
          </cell>
          <cell r="AN347" t="str">
            <v>Kota Jakarta Utara</v>
          </cell>
          <cell r="AP347">
            <v>44</v>
          </cell>
          <cell r="AQ347" t="str">
            <v/>
          </cell>
          <cell r="AR347" t="str">
            <v/>
          </cell>
          <cell r="AS347" t="str">
            <v/>
          </cell>
          <cell r="AT347" t="str">
            <v/>
          </cell>
          <cell r="AU347" t="str">
            <v/>
          </cell>
          <cell r="AV347" t="str">
            <v/>
          </cell>
          <cell r="AW347" t="str">
            <v/>
          </cell>
          <cell r="AY347">
            <v>0</v>
          </cell>
          <cell r="AZ347" t="str">
            <v>0</v>
          </cell>
          <cell r="BA347">
            <v>2150</v>
          </cell>
          <cell r="BB347">
            <v>5.36</v>
          </cell>
          <cell r="BC347" t="str">
            <v/>
          </cell>
          <cell r="BD347" t="str">
            <v>2021-06-18, 16:27:33</v>
          </cell>
          <cell r="BE347" t="str">
            <v>POD 1 2021-06-18, 16:27:33</v>
          </cell>
        </row>
        <row r="348">
          <cell r="D348" t="str">
            <v>4002940249</v>
          </cell>
          <cell r="E348" t="str">
            <v/>
          </cell>
          <cell r="F348" t="str">
            <v>POD</v>
          </cell>
          <cell r="G348" t="str">
            <v>Unilever Mega DC</v>
          </cell>
          <cell r="H348" t="str">
            <v>CV Global Synergi Abadi</v>
          </cell>
          <cell r="I348" t="str">
            <v>true</v>
          </cell>
          <cell r="J348" t="str">
            <v>CDE</v>
          </cell>
          <cell r="K348" t="str">
            <v>CD Engkel Box</v>
          </cell>
          <cell r="L348">
            <v>511233</v>
          </cell>
          <cell r="M348">
            <v>341710</v>
          </cell>
          <cell r="N348" t="str">
            <v>TDS-TRI-20210617062115075645</v>
          </cell>
          <cell r="O348" t="str">
            <v>dedicated</v>
          </cell>
          <cell r="P348" t="str">
            <v>2021-06-17, 13:21:15</v>
          </cell>
          <cell r="Q348" t="str">
            <v>2021-06-17, 13:43:45</v>
          </cell>
          <cell r="R348" t="str">
            <v>2021-06-17, 13:45:03</v>
          </cell>
          <cell r="S348" t="str">
            <v>2021-06-17, 16:00:00</v>
          </cell>
          <cell r="T348" t="str">
            <v>2021-06-17, 17:16:33</v>
          </cell>
          <cell r="U348" t="str">
            <v>2021-06-17, 17:16:37</v>
          </cell>
          <cell r="V348" t="str">
            <v>2021-06-17, 17:16:52</v>
          </cell>
          <cell r="W348" t="str">
            <v>2021-06-18, 16:00:00</v>
          </cell>
          <cell r="X348" t="str">
            <v>2021-06-18, 07:56:03</v>
          </cell>
          <cell r="Y348" t="str">
            <v>2021-06-18, 13:25:17</v>
          </cell>
          <cell r="Z348" t="str">
            <v>0:0:19</v>
          </cell>
          <cell r="AA348" t="str">
            <v>5:29:14</v>
          </cell>
          <cell r="AB348" t="str">
            <v>Rohim</v>
          </cell>
          <cell r="AC348" t="str">
            <v>087773017667</v>
          </cell>
          <cell r="AD348" t="str">
            <v>B9653DD</v>
          </cell>
          <cell r="AE348" t="str">
            <v>CD Double Box</v>
          </cell>
          <cell r="AF348" t="str">
            <v>Unilever West Mega DC</v>
          </cell>
          <cell r="AH348" t="str">
            <v>Jl. Irian X No.202, Cikedokan, Kec. Cikarang Bar., Bekasi, Jawa Barat 17530, Indonesia</v>
          </cell>
          <cell r="AI348" t="str">
            <v>Bekasi</v>
          </cell>
          <cell r="AK348" t="str">
            <v>DIAMOND ARTHA GADING</v>
          </cell>
          <cell r="AM348" t="str">
            <v>MALL ARTHA GADING KELAPA GADING</v>
          </cell>
          <cell r="AN348" t="str">
            <v>Kota Jakarta Utara</v>
          </cell>
          <cell r="AP348">
            <v>44</v>
          </cell>
          <cell r="AQ348" t="str">
            <v/>
          </cell>
          <cell r="AR348" t="str">
            <v/>
          </cell>
          <cell r="AS348" t="str">
            <v/>
          </cell>
          <cell r="AT348" t="str">
            <v/>
          </cell>
          <cell r="AU348" t="str">
            <v/>
          </cell>
          <cell r="AV348" t="str">
            <v/>
          </cell>
          <cell r="AW348" t="str">
            <v/>
          </cell>
          <cell r="AY348">
            <v>0</v>
          </cell>
          <cell r="AZ348" t="str">
            <v>0</v>
          </cell>
          <cell r="BA348">
            <v>1980</v>
          </cell>
          <cell r="BB348">
            <v>6</v>
          </cell>
          <cell r="BC348" t="str">
            <v/>
          </cell>
          <cell r="BD348" t="str">
            <v>2021-06-18, 13:25:54</v>
          </cell>
          <cell r="BE348" t="str">
            <v>POD 1 2021-06-18, 13:25:54</v>
          </cell>
        </row>
        <row r="349">
          <cell r="D349" t="str">
            <v>4002940128</v>
          </cell>
          <cell r="E349" t="str">
            <v/>
          </cell>
          <cell r="F349" t="str">
            <v>POD</v>
          </cell>
          <cell r="G349" t="str">
            <v>Unilever Mega DC</v>
          </cell>
          <cell r="H349" t="str">
            <v>PT Tiara Fajar Transportindo</v>
          </cell>
          <cell r="I349" t="str">
            <v>true</v>
          </cell>
          <cell r="J349" t="str">
            <v>TRO-J</v>
          </cell>
          <cell r="K349" t="str">
            <v>Tronton Jumbo</v>
          </cell>
          <cell r="L349">
            <v>5211500</v>
          </cell>
          <cell r="M349">
            <v>3900000</v>
          </cell>
          <cell r="N349" t="str">
            <v>TDS-TRI-20210617061142466499</v>
          </cell>
          <cell r="O349" t="str">
            <v>oncall</v>
          </cell>
          <cell r="P349" t="str">
            <v>2021-06-17, 13:11:42</v>
          </cell>
          <cell r="Q349" t="str">
            <v>2021-06-17, 14:31:02</v>
          </cell>
          <cell r="R349" t="str">
            <v>2021-06-17, 17:34:35</v>
          </cell>
          <cell r="S349" t="str">
            <v>2021-06-17, 22:00:00</v>
          </cell>
          <cell r="T349" t="str">
            <v>2021-06-17, 17:35:15</v>
          </cell>
          <cell r="U349" t="str">
            <v>2021-06-17, 19:40:36</v>
          </cell>
          <cell r="V349" t="str">
            <v>2021-06-17, 23:33:31</v>
          </cell>
          <cell r="W349" t="str">
            <v>2021-06-19, 22:00:00</v>
          </cell>
          <cell r="X349" t="str">
            <v>2021-06-19, 12:04:51</v>
          </cell>
          <cell r="Y349" t="str">
            <v>2021-06-19, 12:04:58</v>
          </cell>
          <cell r="Z349" t="str">
            <v>5:58:16</v>
          </cell>
          <cell r="AA349" t="str">
            <v>0:0:7</v>
          </cell>
          <cell r="AB349" t="str">
            <v>Uus</v>
          </cell>
          <cell r="AC349" t="str">
            <v>081295367098</v>
          </cell>
          <cell r="AD349" t="str">
            <v>Z9456MN</v>
          </cell>
          <cell r="AE349" t="str">
            <v>Wingbox Tronton</v>
          </cell>
          <cell r="AF349" t="str">
            <v>Unilever West Mega DC</v>
          </cell>
          <cell r="AH349" t="str">
            <v>Jl. Irian X No.202, Cikedokan, Kec. Cikarang Bar., Bekasi, Jawa Barat 17530, Indonesia</v>
          </cell>
          <cell r="AI349" t="str">
            <v>Bekasi</v>
          </cell>
          <cell r="AK349" t="str">
            <v>SAT DEPO MAOS</v>
          </cell>
          <cell r="AM349" t="str">
            <v>Jl. Raya Maos Kidul No.4, Dunapati, Maos Kidul, Kec. Maos, Kabupaten Cilacap, Jawa Tengah 53272, Indonesia</v>
          </cell>
          <cell r="AN349" t="str">
            <v>Kabupaten Cilacap</v>
          </cell>
          <cell r="AP349">
            <v>341</v>
          </cell>
          <cell r="AQ349" t="str">
            <v/>
          </cell>
          <cell r="AR349" t="str">
            <v/>
          </cell>
          <cell r="AS349" t="str">
            <v/>
          </cell>
          <cell r="AT349" t="str">
            <v/>
          </cell>
          <cell r="AU349" t="str">
            <v/>
          </cell>
          <cell r="AV349" t="str">
            <v/>
          </cell>
          <cell r="AW349" t="str">
            <v/>
          </cell>
          <cell r="AX349" t="str">
            <v>Harga bidd belum sesuai, blast manual</v>
          </cell>
          <cell r="AY349">
            <v>0</v>
          </cell>
          <cell r="AZ349" t="str">
            <v>0</v>
          </cell>
          <cell r="BA349">
            <v>13810</v>
          </cell>
          <cell r="BB349">
            <v>25</v>
          </cell>
          <cell r="BC349" t="str">
            <v/>
          </cell>
          <cell r="BD349" t="str">
            <v>2021-06-19, 12:05:57</v>
          </cell>
          <cell r="BE349" t="str">
            <v>POD 1 2021-06-19, 12:05:56</v>
          </cell>
        </row>
        <row r="350">
          <cell r="D350" t="str">
            <v>4002940128</v>
          </cell>
          <cell r="E350" t="str">
            <v/>
          </cell>
          <cell r="F350" t="str">
            <v>POD</v>
          </cell>
          <cell r="G350" t="str">
            <v>Unilever Mega DC</v>
          </cell>
          <cell r="H350" t="str">
            <v>PT Tiara Fajar Transportindo</v>
          </cell>
          <cell r="I350" t="str">
            <v>true</v>
          </cell>
          <cell r="J350" t="str">
            <v>TRO-J</v>
          </cell>
          <cell r="K350" t="str">
            <v>Tronton Jumbo</v>
          </cell>
          <cell r="L350">
            <v>500000</v>
          </cell>
          <cell r="M350">
            <v>250000</v>
          </cell>
          <cell r="N350" t="str">
            <v>TDS-TRI-20210617061142466499</v>
          </cell>
          <cell r="O350" t="str">
            <v>oncall</v>
          </cell>
          <cell r="P350" t="str">
            <v>2021-06-17, 13:11:42</v>
          </cell>
          <cell r="Q350" t="str">
            <v>2021-06-17, 14:31:02</v>
          </cell>
          <cell r="R350" t="str">
            <v>2021-06-17, 17:34:35</v>
          </cell>
          <cell r="S350" t="str">
            <v>2021-06-17, 22:00:00</v>
          </cell>
          <cell r="T350" t="str">
            <v>2021-06-17, 17:35:15</v>
          </cell>
          <cell r="U350" t="str">
            <v>2021-06-17, 19:40:36</v>
          </cell>
          <cell r="V350" t="str">
            <v>2021-06-17, 23:33:31</v>
          </cell>
          <cell r="W350" t="str">
            <v>2021-06-19, 22:00:00</v>
          </cell>
          <cell r="X350" t="str">
            <v>2021-06-18, 20:43:08</v>
          </cell>
          <cell r="Y350" t="str">
            <v>2021-06-19, 08:44:02</v>
          </cell>
          <cell r="Z350" t="str">
            <v>5:58:16</v>
          </cell>
          <cell r="AA350" t="str">
            <v>12:0:54</v>
          </cell>
          <cell r="AB350" t="str">
            <v>Uus</v>
          </cell>
          <cell r="AC350" t="str">
            <v>081295367098</v>
          </cell>
          <cell r="AD350" t="str">
            <v>Z9456MN</v>
          </cell>
          <cell r="AE350" t="str">
            <v>Wingbox Tronton</v>
          </cell>
          <cell r="AF350" t="str">
            <v>Unilever West Mega DC</v>
          </cell>
          <cell r="AH350" t="str">
            <v>Jl. Irian X No.202, Cikedokan, Kec. Cikarang Bar., Bekasi, Jawa Barat 17530, Indonesia</v>
          </cell>
          <cell r="AI350" t="str">
            <v>Bekasi</v>
          </cell>
          <cell r="AK350" t="str">
            <v>SAT DC CILACAP</v>
          </cell>
          <cell r="AM350" t="str">
            <v>KOMP.KAWASAN INDUSTRI CILACAP</v>
          </cell>
          <cell r="AN350" t="str">
            <v>Kabupaten Cilacap</v>
          </cell>
          <cell r="AP350">
            <v>346</v>
          </cell>
          <cell r="AQ350" t="str">
            <v/>
          </cell>
          <cell r="AR350" t="str">
            <v/>
          </cell>
          <cell r="AS350" t="str">
            <v/>
          </cell>
          <cell r="AT350" t="str">
            <v/>
          </cell>
          <cell r="AU350" t="str">
            <v/>
          </cell>
          <cell r="AV350" t="str">
            <v/>
          </cell>
          <cell r="AW350" t="str">
            <v/>
          </cell>
          <cell r="AX350" t="str">
            <v>Harga bidd belum sesuai, blast manual</v>
          </cell>
          <cell r="AY350">
            <v>0</v>
          </cell>
          <cell r="AZ350" t="str">
            <v>0</v>
          </cell>
          <cell r="BA350">
            <v>5430</v>
          </cell>
          <cell r="BB350">
            <v>16.89</v>
          </cell>
          <cell r="BC350" t="str">
            <v/>
          </cell>
          <cell r="BD350" t="str">
            <v>2021-06-19, 12:04:45</v>
          </cell>
          <cell r="BE350" t="str">
            <v>POD 1 2021-06-19, 12:04:44</v>
          </cell>
        </row>
        <row r="351">
          <cell r="D351" t="str">
            <v>4002939961</v>
          </cell>
          <cell r="E351" t="str">
            <v/>
          </cell>
          <cell r="F351" t="str">
            <v>POD</v>
          </cell>
          <cell r="G351" t="str">
            <v>Unilever Mega DC</v>
          </cell>
          <cell r="H351" t="str">
            <v>PT Mega Bintang Logistik</v>
          </cell>
          <cell r="I351" t="str">
            <v>false</v>
          </cell>
          <cell r="J351" t="str">
            <v>TRO-J</v>
          </cell>
          <cell r="K351" t="str">
            <v>Tronton Jumbo</v>
          </cell>
          <cell r="L351">
            <v>500000</v>
          </cell>
          <cell r="M351">
            <v>250000</v>
          </cell>
          <cell r="N351" t="str">
            <v>TDS-TRI-20210617035706263692</v>
          </cell>
          <cell r="O351" t="str">
            <v>oncall</v>
          </cell>
          <cell r="P351" t="str">
            <v>2021-06-17, 10:57:06</v>
          </cell>
          <cell r="Q351" t="str">
            <v>2021-06-17, 11:45:32</v>
          </cell>
          <cell r="R351" t="str">
            <v>2021-06-17, 21:14:09</v>
          </cell>
          <cell r="S351" t="str">
            <v>2021-06-17, 16:00:00</v>
          </cell>
          <cell r="T351" t="str">
            <v>2021-06-17, 22:15:26</v>
          </cell>
          <cell r="U351" t="str">
            <v>2021-06-17, 21:14:27</v>
          </cell>
          <cell r="V351" t="str">
            <v>2021-06-17, 22:15:44</v>
          </cell>
          <cell r="W351" t="str">
            <v>2021-06-23, 16:00:00</v>
          </cell>
          <cell r="X351" t="str">
            <v>2021-06-21, 08:10:00</v>
          </cell>
          <cell r="Y351" t="str">
            <v>2021-06-21, 08:13:00</v>
          </cell>
          <cell r="Z351" t="str">
            <v>0:0:18</v>
          </cell>
          <cell r="AA351" t="str">
            <v>0:3:0</v>
          </cell>
          <cell r="AB351" t="str">
            <v>suryana</v>
          </cell>
          <cell r="AC351" t="str">
            <v>082289248082</v>
          </cell>
          <cell r="AD351" t="str">
            <v>B9336SI</v>
          </cell>
          <cell r="AE351" t="str">
            <v>Wingbox Tronton</v>
          </cell>
          <cell r="AF351" t="str">
            <v>Unilever West Mega DC</v>
          </cell>
          <cell r="AH351" t="str">
            <v>Jl. Irian X No.202, Cikedokan, Kec. Cikarang Bar., Bekasi, Jawa Barat 17530, Indonesia</v>
          </cell>
          <cell r="AI351" t="str">
            <v>Bekasi</v>
          </cell>
          <cell r="AK351" t="str">
            <v>SAT DC JAMBI</v>
          </cell>
          <cell r="AM351" t="str">
            <v>JL. RAYA PALEMBANG, JAMBI</v>
          </cell>
          <cell r="AN351" t="str">
            <v>Kabupaten Musi Banyuasin</v>
          </cell>
          <cell r="AP351">
            <v>712</v>
          </cell>
          <cell r="AQ351" t="str">
            <v/>
          </cell>
          <cell r="AR351" t="str">
            <v/>
          </cell>
          <cell r="AS351" t="str">
            <v/>
          </cell>
          <cell r="AT351" t="str">
            <v/>
          </cell>
          <cell r="AU351" t="str">
            <v/>
          </cell>
          <cell r="AV351" t="str">
            <v/>
          </cell>
          <cell r="AW351" t="str">
            <v/>
          </cell>
          <cell r="AY351">
            <v>0</v>
          </cell>
          <cell r="AZ351" t="str">
            <v>0</v>
          </cell>
          <cell r="BA351">
            <v>11850</v>
          </cell>
          <cell r="BB351">
            <v>30.77</v>
          </cell>
          <cell r="BC351" t="str">
            <v/>
          </cell>
          <cell r="BD351" t="str">
            <v>2021-06-23, 16:03:05</v>
          </cell>
          <cell r="BE351" t="str">
            <v>POD 1 2021-06-23, 16:02:47</v>
          </cell>
        </row>
        <row r="352">
          <cell r="D352" t="str">
            <v>4002939961</v>
          </cell>
          <cell r="E352" t="str">
            <v/>
          </cell>
          <cell r="F352" t="str">
            <v>POD</v>
          </cell>
          <cell r="G352" t="str">
            <v>Unilever Mega DC</v>
          </cell>
          <cell r="H352" t="str">
            <v>PT Mega Bintang Logistik</v>
          </cell>
          <cell r="I352" t="str">
            <v>false</v>
          </cell>
          <cell r="J352" t="str">
            <v>TRO-J</v>
          </cell>
          <cell r="K352" t="str">
            <v>Tronton Jumbo</v>
          </cell>
          <cell r="L352">
            <v>14536800</v>
          </cell>
          <cell r="M352">
            <v>13800000</v>
          </cell>
          <cell r="N352" t="str">
            <v>TDS-TRI-20210617035706263692</v>
          </cell>
          <cell r="O352" t="str">
            <v>oncall</v>
          </cell>
          <cell r="P352" t="str">
            <v>2021-06-17, 10:57:06</v>
          </cell>
          <cell r="Q352" t="str">
            <v>2021-06-17, 11:45:32</v>
          </cell>
          <cell r="R352" t="str">
            <v>2021-06-17, 21:14:09</v>
          </cell>
          <cell r="S352" t="str">
            <v>2021-06-17, 16:00:00</v>
          </cell>
          <cell r="T352" t="str">
            <v>2021-06-17, 22:15:26</v>
          </cell>
          <cell r="U352" t="str">
            <v>2021-06-17, 21:14:27</v>
          </cell>
          <cell r="V352" t="str">
            <v>2021-06-17, 22:15:44</v>
          </cell>
          <cell r="W352" t="str">
            <v>2021-06-23, 16:00:00</v>
          </cell>
          <cell r="X352" t="str">
            <v>2021-06-21, 09:38:23</v>
          </cell>
          <cell r="Y352" t="str">
            <v>2021-06-21, 11:33:11</v>
          </cell>
          <cell r="Z352" t="str">
            <v>0:0:18</v>
          </cell>
          <cell r="AA352" t="str">
            <v>1:54:48</v>
          </cell>
          <cell r="AB352" t="str">
            <v>suryana</v>
          </cell>
          <cell r="AC352" t="str">
            <v>082289248082</v>
          </cell>
          <cell r="AD352" t="str">
            <v>B9336SI</v>
          </cell>
          <cell r="AE352" t="str">
            <v>Wingbox Tronton</v>
          </cell>
          <cell r="AF352" t="str">
            <v>Unilever West Mega DC</v>
          </cell>
          <cell r="AH352" t="str">
            <v>Jl. Irian X No.202, Cikedokan, Kec. Cikarang Bar., Bekasi, Jawa Barat 17530, Indonesia</v>
          </cell>
          <cell r="AI352" t="str">
            <v>Bekasi</v>
          </cell>
          <cell r="AK352" t="str">
            <v>INDOGROSIR JAMBI</v>
          </cell>
          <cell r="AM352" t="str">
            <v>Samping Terminal Truck, Jl. Lingkar Selatan, Kenali Asam Bawah, Kec. Kota Baru, Kota Jambi, Jambi 36129, Indonesia</v>
          </cell>
          <cell r="AN352" t="str">
            <v>Kota Jambi</v>
          </cell>
          <cell r="AP352">
            <v>829</v>
          </cell>
          <cell r="AQ352" t="str">
            <v/>
          </cell>
          <cell r="AR352" t="str">
            <v/>
          </cell>
          <cell r="AS352" t="str">
            <v/>
          </cell>
          <cell r="AT352" t="str">
            <v/>
          </cell>
          <cell r="AU352" t="str">
            <v/>
          </cell>
          <cell r="AV352" t="str">
            <v/>
          </cell>
          <cell r="AW352" t="str">
            <v/>
          </cell>
          <cell r="AY352">
            <v>0</v>
          </cell>
          <cell r="AZ352" t="str">
            <v>0</v>
          </cell>
          <cell r="BA352">
            <v>2160</v>
          </cell>
          <cell r="BB352">
            <v>9.6199999999999992</v>
          </cell>
          <cell r="BC352" t="str">
            <v/>
          </cell>
          <cell r="BD352" t="str">
            <v>2021-06-21, 11:34:29</v>
          </cell>
          <cell r="BE352" t="str">
            <v>POD 1 2021-06-21, 11:34:28</v>
          </cell>
        </row>
        <row r="353">
          <cell r="D353" t="str">
            <v>4002939420</v>
          </cell>
          <cell r="E353" t="str">
            <v/>
          </cell>
          <cell r="F353" t="str">
            <v>POD</v>
          </cell>
          <cell r="G353" t="str">
            <v>Unilever Mega DC</v>
          </cell>
          <cell r="H353" t="str">
            <v>PT Mega Bintang Logistik</v>
          </cell>
          <cell r="I353" t="str">
            <v>false</v>
          </cell>
          <cell r="J353" t="str">
            <v>TRO-J</v>
          </cell>
          <cell r="K353" t="str">
            <v>Tronton Jumbo</v>
          </cell>
          <cell r="L353">
            <v>14536800</v>
          </cell>
          <cell r="M353">
            <v>13800000</v>
          </cell>
          <cell r="N353" t="str">
            <v>TDS-TRI-20210617035704068045</v>
          </cell>
          <cell r="O353" t="str">
            <v>oncall</v>
          </cell>
          <cell r="P353" t="str">
            <v>2021-06-17, 10:57:04</v>
          </cell>
          <cell r="Q353" t="str">
            <v>2021-06-17, 11:45:32</v>
          </cell>
          <cell r="R353" t="str">
            <v>2021-06-17, 15:54:43</v>
          </cell>
          <cell r="S353" t="str">
            <v>2021-06-17, 16:00:00</v>
          </cell>
          <cell r="T353" t="str">
            <v>2021-06-17, 16:18:18</v>
          </cell>
          <cell r="U353" t="str">
            <v>2021-06-17, 16:18:29</v>
          </cell>
          <cell r="V353" t="str">
            <v>2021-06-17, 16:18:45</v>
          </cell>
          <cell r="W353" t="str">
            <v>2021-06-24, 16:00:00</v>
          </cell>
          <cell r="X353" t="str">
            <v>2021-06-21, 09:53:05</v>
          </cell>
          <cell r="Y353" t="str">
            <v>2021-06-21, 10:00:00</v>
          </cell>
          <cell r="Z353" t="str">
            <v>0:0:27</v>
          </cell>
          <cell r="AA353" t="str">
            <v>0:6:55</v>
          </cell>
          <cell r="AB353" t="str">
            <v>HALIM</v>
          </cell>
          <cell r="AC353" t="str">
            <v>082289797253</v>
          </cell>
          <cell r="AD353" t="str">
            <v>BE9316BN</v>
          </cell>
          <cell r="AE353" t="str">
            <v>Wingbox Tronton</v>
          </cell>
          <cell r="AF353" t="str">
            <v>Unilever West Mega DC</v>
          </cell>
          <cell r="AH353" t="str">
            <v>Jl. Irian X No.202, Cikedokan, Kec. Cikarang Bar., Bekasi, Jawa Barat 17530, Indonesia</v>
          </cell>
          <cell r="AI353" t="str">
            <v>Bekasi</v>
          </cell>
          <cell r="AK353" t="str">
            <v>INDOGROSIR JAMBI</v>
          </cell>
          <cell r="AM353" t="str">
            <v>Samping Terminal Truck, Jl. Lingkar Selatan, Kenali Asam Bawah, Kec. Kota Baru, Kota Jambi, Jambi 36129, Indonesia</v>
          </cell>
          <cell r="AN353" t="str">
            <v>Kota Jambi</v>
          </cell>
          <cell r="AP353">
            <v>829</v>
          </cell>
          <cell r="AQ353" t="str">
            <v/>
          </cell>
          <cell r="AR353" t="str">
            <v/>
          </cell>
          <cell r="AS353" t="str">
            <v/>
          </cell>
          <cell r="AT353" t="str">
            <v/>
          </cell>
          <cell r="AU353" t="str">
            <v/>
          </cell>
          <cell r="AV353" t="str">
            <v/>
          </cell>
          <cell r="AW353" t="str">
            <v/>
          </cell>
          <cell r="AY353">
            <v>0</v>
          </cell>
          <cell r="AZ353" t="str">
            <v>0</v>
          </cell>
          <cell r="BA353">
            <v>16400</v>
          </cell>
          <cell r="BB353">
            <v>39</v>
          </cell>
          <cell r="BC353" t="str">
            <v/>
          </cell>
          <cell r="BD353" t="str">
            <v>2021-06-21, 18:11:52</v>
          </cell>
          <cell r="BE353" t="str">
            <v>POD 1 2021-06-21, 18:11:48</v>
          </cell>
        </row>
        <row r="354">
          <cell r="D354" t="str">
            <v>4002937313</v>
          </cell>
          <cell r="E354" t="str">
            <v/>
          </cell>
          <cell r="F354" t="str">
            <v>POD</v>
          </cell>
          <cell r="G354" t="str">
            <v>Unilever Mega DC</v>
          </cell>
          <cell r="H354" t="str">
            <v>PT Tiara Fajar Transportindo</v>
          </cell>
          <cell r="I354" t="str">
            <v>false</v>
          </cell>
          <cell r="J354" t="str">
            <v>FUS</v>
          </cell>
          <cell r="K354" t="str">
            <v>Fuso Box</v>
          </cell>
          <cell r="L354">
            <v>3223800</v>
          </cell>
          <cell r="M354">
            <v>3000000</v>
          </cell>
          <cell r="N354" t="str">
            <v>TDS-TRI-20210616130617634296</v>
          </cell>
          <cell r="O354" t="str">
            <v>oncall</v>
          </cell>
          <cell r="P354" t="str">
            <v>2021-06-16, 20:06:17</v>
          </cell>
          <cell r="Q354" t="str">
            <v>2021-06-16, 20:55:33</v>
          </cell>
          <cell r="R354" t="str">
            <v>2021-06-17, 01:29:24</v>
          </cell>
          <cell r="S354" t="str">
            <v>2021-06-17, 22:00:00</v>
          </cell>
          <cell r="T354" t="str">
            <v>2021-06-17, 04:07:59</v>
          </cell>
          <cell r="U354" t="str">
            <v>2021-06-17, 04:08:15</v>
          </cell>
          <cell r="V354" t="str">
            <v>2021-06-17, 04:08:25</v>
          </cell>
          <cell r="W354" t="str">
            <v>2021-06-19, 22:00:00</v>
          </cell>
          <cell r="X354" t="str">
            <v>2021-06-18, 04:30:09</v>
          </cell>
          <cell r="Y354" t="str">
            <v>2021-06-21, 01:41:48</v>
          </cell>
          <cell r="Z354" t="str">
            <v>0:0:26</v>
          </cell>
          <cell r="AA354" t="str">
            <v>69:11:39</v>
          </cell>
          <cell r="AB354" t="str">
            <v>Ruhiyat</v>
          </cell>
          <cell r="AC354" t="str">
            <v>082113857949</v>
          </cell>
          <cell r="AD354" t="str">
            <v>Z9050LF</v>
          </cell>
          <cell r="AE354" t="str">
            <v>Fuso Box</v>
          </cell>
          <cell r="AF354" t="str">
            <v>Unilever West Mega DC</v>
          </cell>
          <cell r="AH354" t="str">
            <v>Jl. Irian X No.202, Cikedokan, Kec. Cikarang Bar., Bekasi, Jawa Barat 17530, Indonesia</v>
          </cell>
          <cell r="AI354" t="str">
            <v>Bekasi</v>
          </cell>
          <cell r="AK354" t="str">
            <v>SAT DC CILACAP</v>
          </cell>
          <cell r="AM354" t="str">
            <v>KOMP.KAWASAN INDUSTRI CILACAP</v>
          </cell>
          <cell r="AN354" t="str">
            <v>Kabupaten Cilacap</v>
          </cell>
          <cell r="AP354">
            <v>346</v>
          </cell>
          <cell r="AQ354" t="str">
            <v/>
          </cell>
          <cell r="AR354" t="str">
            <v/>
          </cell>
          <cell r="AS354" t="str">
            <v/>
          </cell>
          <cell r="AT354" t="str">
            <v/>
          </cell>
          <cell r="AU354" t="str">
            <v/>
          </cell>
          <cell r="AV354" t="str">
            <v/>
          </cell>
          <cell r="AW354" t="str">
            <v/>
          </cell>
          <cell r="AY354">
            <v>0</v>
          </cell>
          <cell r="AZ354" t="str">
            <v>0</v>
          </cell>
          <cell r="BA354">
            <v>8380</v>
          </cell>
          <cell r="BB354">
            <v>17</v>
          </cell>
          <cell r="BC354" t="str">
            <v/>
          </cell>
          <cell r="BD354" t="str">
            <v>2021-06-21, 01:57:50</v>
          </cell>
          <cell r="BE354" t="str">
            <v>POD 1 2021-06-21, 01:57:50</v>
          </cell>
        </row>
        <row r="355">
          <cell r="D355" t="str">
            <v>4002940126</v>
          </cell>
          <cell r="E355" t="str">
            <v/>
          </cell>
          <cell r="F355" t="str">
            <v>POD</v>
          </cell>
          <cell r="G355" t="str">
            <v>Unilever Mega DC</v>
          </cell>
          <cell r="H355" t="str">
            <v>PT Mega Antaran Prima</v>
          </cell>
          <cell r="I355" t="str">
            <v>true</v>
          </cell>
          <cell r="J355" t="str">
            <v>CDE</v>
          </cell>
          <cell r="K355" t="str">
            <v>CD Engkel Box</v>
          </cell>
          <cell r="L355">
            <v>842698</v>
          </cell>
          <cell r="M355">
            <v>579800</v>
          </cell>
          <cell r="N355" t="str">
            <v>TDS-TRI-20210616130558029424</v>
          </cell>
          <cell r="O355" t="str">
            <v>dedicated</v>
          </cell>
          <cell r="P355" t="str">
            <v>2021-06-16, 20:05:58</v>
          </cell>
          <cell r="Q355" t="str">
            <v>2021-06-16, 22:59:53</v>
          </cell>
          <cell r="R355" t="str">
            <v>2021-06-17, 01:29:43</v>
          </cell>
          <cell r="S355" t="str">
            <v>2021-06-17, 22:00:00</v>
          </cell>
          <cell r="T355" t="str">
            <v>2021-06-17, 20:49:21</v>
          </cell>
          <cell r="U355" t="str">
            <v>2021-06-17, 20:49:25</v>
          </cell>
          <cell r="V355" t="str">
            <v>2021-06-17, 20:49:32</v>
          </cell>
          <cell r="W355" t="str">
            <v>2021-06-18, 22:00:00</v>
          </cell>
          <cell r="X355" t="str">
            <v>2021-06-18, 13:21:21</v>
          </cell>
          <cell r="Y355" t="str">
            <v>2021-06-18, 13:21:25</v>
          </cell>
          <cell r="Z355" t="str">
            <v>0:0:11</v>
          </cell>
          <cell r="AA355" t="str">
            <v>0:0:4</v>
          </cell>
          <cell r="AB355" t="str">
            <v>ARSUDI</v>
          </cell>
          <cell r="AC355" t="str">
            <v>085217312173</v>
          </cell>
          <cell r="AD355" t="str">
            <v>B9150KXU</v>
          </cell>
          <cell r="AE355" t="str">
            <v>CD Engkel Box</v>
          </cell>
          <cell r="AF355" t="str">
            <v>Unilever West Mega DC</v>
          </cell>
          <cell r="AH355" t="str">
            <v>Jl. Irian X No.202, Cikedokan, Kec. Cikarang Bar., Bekasi, Jawa Barat 17530, Indonesia</v>
          </cell>
          <cell r="AI355" t="str">
            <v>Bekasi</v>
          </cell>
          <cell r="AK355" t="str">
            <v>LOTTEMART HYPER FESTIVAL CITY MALL</v>
          </cell>
          <cell r="AM355" t="str">
            <v>LANTAI LOWER GROUND, JL PETA NO. 24</v>
          </cell>
          <cell r="AN355" t="str">
            <v>Kota Bandung</v>
          </cell>
          <cell r="AP355">
            <v>117</v>
          </cell>
          <cell r="AQ355" t="str">
            <v/>
          </cell>
          <cell r="AR355" t="str">
            <v/>
          </cell>
          <cell r="AS355" t="str">
            <v/>
          </cell>
          <cell r="AT355" t="str">
            <v/>
          </cell>
          <cell r="AU355" t="str">
            <v/>
          </cell>
          <cell r="AV355" t="str">
            <v/>
          </cell>
          <cell r="AW355" t="str">
            <v/>
          </cell>
          <cell r="AY355">
            <v>0</v>
          </cell>
          <cell r="AZ355" t="str">
            <v>0</v>
          </cell>
          <cell r="BA355">
            <v>190</v>
          </cell>
          <cell r="BB355">
            <v>1</v>
          </cell>
          <cell r="BC355" t="str">
            <v/>
          </cell>
          <cell r="BD355" t="str">
            <v>2021-06-18, 13:21:49</v>
          </cell>
          <cell r="BE355" t="str">
            <v>POD 1 2021-06-18, 13:21:48</v>
          </cell>
        </row>
        <row r="356">
          <cell r="D356" t="str">
            <v>4002940126</v>
          </cell>
          <cell r="E356" t="str">
            <v/>
          </cell>
          <cell r="F356" t="str">
            <v>POD</v>
          </cell>
          <cell r="G356" t="str">
            <v>Unilever Mega DC</v>
          </cell>
          <cell r="H356" t="str">
            <v>PT Mega Antaran Prima</v>
          </cell>
          <cell r="I356" t="str">
            <v>true</v>
          </cell>
          <cell r="J356" t="str">
            <v>CDE</v>
          </cell>
          <cell r="K356" t="str">
            <v>CD Engkel Box</v>
          </cell>
          <cell r="L356">
            <v>1</v>
          </cell>
          <cell r="M356">
            <v>1</v>
          </cell>
          <cell r="N356" t="str">
            <v>TDS-TRI-20210616130558029424</v>
          </cell>
          <cell r="O356" t="str">
            <v>dedicated</v>
          </cell>
          <cell r="P356" t="str">
            <v>2021-06-16, 20:05:58</v>
          </cell>
          <cell r="Q356" t="str">
            <v>2021-06-16, 22:59:53</v>
          </cell>
          <cell r="R356" t="str">
            <v>2021-06-17, 01:29:43</v>
          </cell>
          <cell r="S356" t="str">
            <v>2021-06-17, 22:00:00</v>
          </cell>
          <cell r="T356" t="str">
            <v>2021-06-17, 20:49:21</v>
          </cell>
          <cell r="U356" t="str">
            <v>2021-06-17, 20:49:25</v>
          </cell>
          <cell r="V356" t="str">
            <v>2021-06-17, 20:49:32</v>
          </cell>
          <cell r="W356" t="str">
            <v>2021-06-18, 22:00:00</v>
          </cell>
          <cell r="X356" t="str">
            <v>2021-06-18, 07:58:18</v>
          </cell>
          <cell r="Y356" t="str">
            <v>2021-06-18, 13:16:21</v>
          </cell>
          <cell r="Z356" t="str">
            <v>0:0:11</v>
          </cell>
          <cell r="AA356" t="str">
            <v>5:18:3</v>
          </cell>
          <cell r="AB356" t="str">
            <v>ARSUDI</v>
          </cell>
          <cell r="AC356" t="str">
            <v>085217312173</v>
          </cell>
          <cell r="AD356" t="str">
            <v>B9150KXU</v>
          </cell>
          <cell r="AE356" t="str">
            <v>CD Engkel Box</v>
          </cell>
          <cell r="AF356" t="str">
            <v>Unilever West Mega DC</v>
          </cell>
          <cell r="AH356" t="str">
            <v>Jl. Irian X No.202, Cikedokan, Kec. Cikarang Bar., Bekasi, Jawa Barat 17530, Indonesia</v>
          </cell>
          <cell r="AI356" t="str">
            <v>Bekasi</v>
          </cell>
          <cell r="AK356" t="str">
            <v>BORMA DAGO</v>
          </cell>
          <cell r="AM356" t="str">
            <v>JL. Ir. H. JUANDA No. 348</v>
          </cell>
          <cell r="AN356" t="str">
            <v>Kota Bandung</v>
          </cell>
          <cell r="AP356">
            <v>120</v>
          </cell>
          <cell r="AQ356" t="str">
            <v/>
          </cell>
          <cell r="AR356" t="str">
            <v/>
          </cell>
          <cell r="AS356" t="str">
            <v/>
          </cell>
          <cell r="AT356" t="str">
            <v/>
          </cell>
          <cell r="AU356" t="str">
            <v/>
          </cell>
          <cell r="AV356" t="str">
            <v/>
          </cell>
          <cell r="AW356" t="str">
            <v/>
          </cell>
          <cell r="AY356">
            <v>0</v>
          </cell>
          <cell r="AZ356" t="str">
            <v>0</v>
          </cell>
          <cell r="BA356">
            <v>1390</v>
          </cell>
          <cell r="BB356">
            <v>3</v>
          </cell>
          <cell r="BC356" t="str">
            <v/>
          </cell>
          <cell r="BD356" t="str">
            <v>2021-06-18, 13:21:14</v>
          </cell>
          <cell r="BE356" t="str">
            <v>POD 1 2021-06-18, 13:21:13</v>
          </cell>
        </row>
        <row r="357">
          <cell r="D357" t="str">
            <v>4002940125</v>
          </cell>
          <cell r="E357" t="str">
            <v/>
          </cell>
          <cell r="F357" t="str">
            <v>POD</v>
          </cell>
          <cell r="G357" t="str">
            <v>Unilever Mega DC</v>
          </cell>
          <cell r="H357" t="str">
            <v>PT Kabut Halim Mandiri</v>
          </cell>
          <cell r="I357" t="str">
            <v>true</v>
          </cell>
          <cell r="J357" t="str">
            <v>CDE</v>
          </cell>
          <cell r="K357" t="str">
            <v>CD Engkel Box</v>
          </cell>
          <cell r="L357">
            <v>842698</v>
          </cell>
          <cell r="M357">
            <v>579800</v>
          </cell>
          <cell r="N357" t="str">
            <v>TDS-TRI-20210616130556951528</v>
          </cell>
          <cell r="O357" t="str">
            <v>dedicated</v>
          </cell>
          <cell r="P357" t="str">
            <v>2021-06-16, 20:05:57</v>
          </cell>
          <cell r="Q357" t="str">
            <v>2021-06-16, 22:58:23</v>
          </cell>
          <cell r="R357" t="str">
            <v>2021-06-17, 01:29:55</v>
          </cell>
          <cell r="S357" t="str">
            <v>2021-06-17, 22:00:00</v>
          </cell>
          <cell r="T357" t="str">
            <v>2021-06-17, 19:22:19</v>
          </cell>
          <cell r="U357" t="str">
            <v>2021-06-17, 19:22:39</v>
          </cell>
          <cell r="V357" t="str">
            <v>2021-06-17, 19:22:49</v>
          </cell>
          <cell r="W357" t="str">
            <v>2021-06-18, 22:00:00</v>
          </cell>
          <cell r="X357" t="str">
            <v>2021-06-18, 02:02:33</v>
          </cell>
          <cell r="Y357" t="str">
            <v>2021-06-18, 12:04:27</v>
          </cell>
          <cell r="Z357" t="str">
            <v>0:0:30</v>
          </cell>
          <cell r="AA357" t="str">
            <v>10:1:54</v>
          </cell>
          <cell r="AB357" t="str">
            <v>Wahidayat</v>
          </cell>
          <cell r="AC357" t="str">
            <v>089685060253</v>
          </cell>
          <cell r="AD357" t="str">
            <v>B9020EXR</v>
          </cell>
          <cell r="AE357" t="str">
            <v>CD Engkel Box</v>
          </cell>
          <cell r="AF357" t="str">
            <v>Unilever West Mega DC</v>
          </cell>
          <cell r="AH357" t="str">
            <v>Jl. Irian X No.202, Cikedokan, Kec. Cikarang Bar., Bekasi, Jawa Barat 17530, Indonesia</v>
          </cell>
          <cell r="AI357" t="str">
            <v>Bekasi</v>
          </cell>
          <cell r="AK357" t="str">
            <v>BORMA DAGO</v>
          </cell>
          <cell r="AM357" t="str">
            <v>JL. Ir. H. JUANDA No. 348</v>
          </cell>
          <cell r="AN357" t="str">
            <v>Kota Bandung</v>
          </cell>
          <cell r="AP357">
            <v>120</v>
          </cell>
          <cell r="AQ357" t="str">
            <v/>
          </cell>
          <cell r="AR357" t="str">
            <v/>
          </cell>
          <cell r="AS357" t="str">
            <v/>
          </cell>
          <cell r="AT357" t="str">
            <v/>
          </cell>
          <cell r="AU357" t="str">
            <v/>
          </cell>
          <cell r="AV357" t="str">
            <v/>
          </cell>
          <cell r="AW357" t="str">
            <v/>
          </cell>
          <cell r="AY357">
            <v>0</v>
          </cell>
          <cell r="AZ357" t="str">
            <v>0</v>
          </cell>
          <cell r="BA357">
            <v>1750</v>
          </cell>
          <cell r="BB357">
            <v>4</v>
          </cell>
          <cell r="BC357" t="str">
            <v/>
          </cell>
          <cell r="BD357" t="str">
            <v>2021-06-18, 13:11:12</v>
          </cell>
          <cell r="BE357" t="str">
            <v>POD 1 2021-06-18, 13:11:12</v>
          </cell>
        </row>
        <row r="358">
          <cell r="D358" t="str">
            <v>4002940125</v>
          </cell>
          <cell r="E358" t="str">
            <v/>
          </cell>
          <cell r="F358" t="str">
            <v>POD</v>
          </cell>
          <cell r="G358" t="str">
            <v>Unilever Mega DC</v>
          </cell>
          <cell r="H358" t="str">
            <v>PT Kabut Halim Mandiri</v>
          </cell>
          <cell r="I358" t="str">
            <v>true</v>
          </cell>
          <cell r="J358" t="str">
            <v>CDE</v>
          </cell>
          <cell r="K358" t="str">
            <v>CD Engkel Box</v>
          </cell>
          <cell r="L358">
            <v>1</v>
          </cell>
          <cell r="M358">
            <v>1</v>
          </cell>
          <cell r="N358" t="str">
            <v>TDS-TRI-20210616130556951528</v>
          </cell>
          <cell r="O358" t="str">
            <v>dedicated</v>
          </cell>
          <cell r="P358" t="str">
            <v>2021-06-16, 20:05:57</v>
          </cell>
          <cell r="Q358" t="str">
            <v>2021-06-16, 22:58:23</v>
          </cell>
          <cell r="R358" t="str">
            <v>2021-06-17, 01:29:55</v>
          </cell>
          <cell r="S358" t="str">
            <v>2021-06-17, 22:00:00</v>
          </cell>
          <cell r="T358" t="str">
            <v>2021-06-17, 19:22:19</v>
          </cell>
          <cell r="U358" t="str">
            <v>2021-06-17, 19:22:39</v>
          </cell>
          <cell r="V358" t="str">
            <v>2021-06-17, 19:22:49</v>
          </cell>
          <cell r="W358" t="str">
            <v>2021-06-18, 22:00:00</v>
          </cell>
          <cell r="X358" t="str">
            <v>2021-06-18, 13:50:26</v>
          </cell>
          <cell r="Y358" t="str">
            <v>2021-06-18, 14:31:00</v>
          </cell>
          <cell r="Z358" t="str">
            <v>0:0:30</v>
          </cell>
          <cell r="AA358" t="str">
            <v>0:40:34</v>
          </cell>
          <cell r="AB358" t="str">
            <v>Wahidayat</v>
          </cell>
          <cell r="AC358" t="str">
            <v>089685060253</v>
          </cell>
          <cell r="AD358" t="str">
            <v>B9020EXR</v>
          </cell>
          <cell r="AE358" t="str">
            <v>CD Engkel Box</v>
          </cell>
          <cell r="AF358" t="str">
            <v>Unilever West Mega DC</v>
          </cell>
          <cell r="AH358" t="str">
            <v>Jl. Irian X No.202, Cikedokan, Kec. Cikarang Bar., Bekasi, Jawa Barat 17530, Indonesia</v>
          </cell>
          <cell r="AI358" t="str">
            <v>Bekasi</v>
          </cell>
          <cell r="AK358" t="str">
            <v>PT LOTTE SHOPPING INDONESIA BANDUNG</v>
          </cell>
          <cell r="AM358" t="str">
            <v>JL.SUKARNO HATTA</v>
          </cell>
          <cell r="AN358" t="str">
            <v>Kota Bandung</v>
          </cell>
          <cell r="AP358">
            <v>125</v>
          </cell>
          <cell r="AQ358" t="str">
            <v/>
          </cell>
          <cell r="AR358" t="str">
            <v/>
          </cell>
          <cell r="AS358" t="str">
            <v/>
          </cell>
          <cell r="AT358" t="str">
            <v/>
          </cell>
          <cell r="AU358" t="str">
            <v/>
          </cell>
          <cell r="AV358" t="str">
            <v/>
          </cell>
          <cell r="AW358" t="str">
            <v/>
          </cell>
          <cell r="AY358">
            <v>0</v>
          </cell>
          <cell r="AZ358" t="str">
            <v>0</v>
          </cell>
          <cell r="BA358">
            <v>260</v>
          </cell>
          <cell r="BB358">
            <v>1</v>
          </cell>
          <cell r="BC358" t="str">
            <v/>
          </cell>
          <cell r="BD358" t="str">
            <v>2021-06-18, 14:31:30</v>
          </cell>
          <cell r="BE358" t="str">
            <v>POD 1 2021-06-18, 14:31:30</v>
          </cell>
        </row>
        <row r="359">
          <cell r="D359" t="str">
            <v>4002940071</v>
          </cell>
          <cell r="E359" t="str">
            <v/>
          </cell>
          <cell r="F359" t="str">
            <v>POD</v>
          </cell>
          <cell r="G359" t="str">
            <v>Unilever Mega DC</v>
          </cell>
          <cell r="H359" t="str">
            <v>PT Kabut Halim Mandiri</v>
          </cell>
          <cell r="I359" t="str">
            <v>true</v>
          </cell>
          <cell r="J359" t="str">
            <v>CDE</v>
          </cell>
          <cell r="K359" t="str">
            <v>CD Engkel Box</v>
          </cell>
          <cell r="L359">
            <v>1</v>
          </cell>
          <cell r="M359">
            <v>1</v>
          </cell>
          <cell r="N359" t="str">
            <v>TDS-TRI-20210616130555796644</v>
          </cell>
          <cell r="O359" t="str">
            <v>dedicated</v>
          </cell>
          <cell r="P359" t="str">
            <v>2021-06-16, 20:05:56</v>
          </cell>
          <cell r="Q359" t="str">
            <v>2021-06-16, 22:52:31</v>
          </cell>
          <cell r="R359" t="str">
            <v>2021-06-17, 01:30:05</v>
          </cell>
          <cell r="S359" t="str">
            <v>2021-06-17, 22:00:00</v>
          </cell>
          <cell r="T359" t="str">
            <v>2021-06-17, 03:34:37</v>
          </cell>
          <cell r="U359" t="str">
            <v>2021-06-17, 06:21:41</v>
          </cell>
          <cell r="V359" t="str">
            <v>2021-06-17, 06:21:47</v>
          </cell>
          <cell r="W359" t="str">
            <v>2021-06-18, 22:00:00</v>
          </cell>
          <cell r="X359" t="str">
            <v>2021-06-17, 10:35:21</v>
          </cell>
          <cell r="Y359" t="str">
            <v>2021-06-17, 12:38:00</v>
          </cell>
          <cell r="Z359" t="str">
            <v>2:47:10</v>
          </cell>
          <cell r="AA359" t="str">
            <v>2:2:39</v>
          </cell>
          <cell r="AB359" t="str">
            <v>Maarif</v>
          </cell>
          <cell r="AC359" t="str">
            <v>087722200755</v>
          </cell>
          <cell r="AD359" t="str">
            <v>F9284FG</v>
          </cell>
          <cell r="AE359" t="str">
            <v>CD Engkel Box</v>
          </cell>
          <cell r="AF359" t="str">
            <v>Unilever West Mega DC</v>
          </cell>
          <cell r="AH359" t="str">
            <v>Jl. Irian X No.202, Cikedokan, Kec. Cikarang Bar., Bekasi, Jawa Barat 17530, Indonesia</v>
          </cell>
          <cell r="AI359" t="str">
            <v>Bekasi</v>
          </cell>
          <cell r="AK359" t="str">
            <v>RAMAYANA KARAWANG (R-67)</v>
          </cell>
          <cell r="AM359" t="str">
            <v>JL.TUPAREV KARAWANG</v>
          </cell>
          <cell r="AN359" t="str">
            <v>Kabupaten Karawang</v>
          </cell>
          <cell r="AP359">
            <v>34</v>
          </cell>
          <cell r="AQ359" t="str">
            <v/>
          </cell>
          <cell r="AR359" t="str">
            <v/>
          </cell>
          <cell r="AS359" t="str">
            <v/>
          </cell>
          <cell r="AT359" t="str">
            <v/>
          </cell>
          <cell r="AU359" t="str">
            <v/>
          </cell>
          <cell r="AV359" t="str">
            <v/>
          </cell>
          <cell r="AW359" t="str">
            <v/>
          </cell>
          <cell r="AY359">
            <v>0</v>
          </cell>
          <cell r="AZ359" t="str">
            <v>0</v>
          </cell>
          <cell r="BA359">
            <v>350</v>
          </cell>
          <cell r="BB359">
            <v>1</v>
          </cell>
          <cell r="BC359" t="str">
            <v/>
          </cell>
          <cell r="BD359" t="str">
            <v>2021-06-17, 12:38:16</v>
          </cell>
          <cell r="BE359" t="str">
            <v>POD 1 2021-06-17, 12:38:16</v>
          </cell>
        </row>
        <row r="360">
          <cell r="D360" t="str">
            <v>4002940071</v>
          </cell>
          <cell r="E360" t="str">
            <v/>
          </cell>
          <cell r="F360" t="str">
            <v>POD</v>
          </cell>
          <cell r="G360" t="str">
            <v>Unilever Mega DC</v>
          </cell>
          <cell r="H360" t="str">
            <v>PT Kabut Halim Mandiri</v>
          </cell>
          <cell r="I360" t="str">
            <v>true</v>
          </cell>
          <cell r="J360" t="str">
            <v>CDE</v>
          </cell>
          <cell r="K360" t="str">
            <v>CD Engkel Box</v>
          </cell>
          <cell r="L360">
            <v>497358</v>
          </cell>
          <cell r="M360">
            <v>285746</v>
          </cell>
          <cell r="N360" t="str">
            <v>TDS-TRI-20210616130555796644</v>
          </cell>
          <cell r="O360" t="str">
            <v>dedicated</v>
          </cell>
          <cell r="P360" t="str">
            <v>2021-06-16, 20:05:55</v>
          </cell>
          <cell r="Q360" t="str">
            <v>2021-06-16, 22:52:31</v>
          </cell>
          <cell r="R360" t="str">
            <v>2021-06-17, 01:30:05</v>
          </cell>
          <cell r="S360" t="str">
            <v>2021-06-17, 22:00:00</v>
          </cell>
          <cell r="T360" t="str">
            <v>2021-06-17, 03:34:37</v>
          </cell>
          <cell r="U360" t="str">
            <v>2021-06-17, 06:21:41</v>
          </cell>
          <cell r="V360" t="str">
            <v>2021-06-17, 06:21:47</v>
          </cell>
          <cell r="W360" t="str">
            <v>2021-06-18, 22:00:00</v>
          </cell>
          <cell r="X360" t="str">
            <v>2021-06-17, 09:59:45</v>
          </cell>
          <cell r="Y360" t="str">
            <v>2021-06-17, 09:59:52</v>
          </cell>
          <cell r="Z360" t="str">
            <v>2:47:10</v>
          </cell>
          <cell r="AA360" t="str">
            <v>0:0:7</v>
          </cell>
          <cell r="AB360" t="str">
            <v>Maarif</v>
          </cell>
          <cell r="AC360" t="str">
            <v>087722200755</v>
          </cell>
          <cell r="AD360" t="str">
            <v>F9284FG</v>
          </cell>
          <cell r="AE360" t="str">
            <v>CD Engkel Box</v>
          </cell>
          <cell r="AF360" t="str">
            <v>Unilever West Mega DC</v>
          </cell>
          <cell r="AH360" t="str">
            <v>Jl. Irian X No.202, Cikedokan, Kec. Cikarang Bar., Bekasi, Jawa Barat 17530, Indonesia</v>
          </cell>
          <cell r="AI360" t="str">
            <v>Bekasi</v>
          </cell>
          <cell r="AK360" t="str">
            <v>SAT DC KARAWANG</v>
          </cell>
          <cell r="AM360" t="str">
            <v>JL.BY PASS KARAWANG KEL.MARGASARI</v>
          </cell>
          <cell r="AN360" t="str">
            <v>Karawang Regency</v>
          </cell>
          <cell r="AP360">
            <v>36</v>
          </cell>
          <cell r="AQ360" t="str">
            <v/>
          </cell>
          <cell r="AR360" t="str">
            <v/>
          </cell>
          <cell r="AS360" t="str">
            <v/>
          </cell>
          <cell r="AT360" t="str">
            <v/>
          </cell>
          <cell r="AU360" t="str">
            <v/>
          </cell>
          <cell r="AV360" t="str">
            <v/>
          </cell>
          <cell r="AW360" t="str">
            <v/>
          </cell>
          <cell r="AY360">
            <v>0</v>
          </cell>
          <cell r="AZ360" t="str">
            <v>0</v>
          </cell>
          <cell r="BA360">
            <v>910</v>
          </cell>
          <cell r="BB360">
            <v>1.42</v>
          </cell>
          <cell r="BC360" t="str">
            <v/>
          </cell>
          <cell r="BD360" t="str">
            <v>2021-06-17, 10:00:12</v>
          </cell>
          <cell r="BE360" t="str">
            <v>POD 1 2021-06-17, 10:00:12</v>
          </cell>
        </row>
        <row r="361">
          <cell r="D361" t="str">
            <v>4002939982</v>
          </cell>
          <cell r="E361" t="str">
            <v/>
          </cell>
          <cell r="F361" t="str">
            <v>POD</v>
          </cell>
          <cell r="G361" t="str">
            <v>Unilever Mega DC</v>
          </cell>
          <cell r="H361" t="str">
            <v>CV Palapa Jaya</v>
          </cell>
          <cell r="I361" t="str">
            <v>false</v>
          </cell>
          <cell r="J361" t="str">
            <v>TRO-J</v>
          </cell>
          <cell r="K361" t="str">
            <v>Tronton Jumbo</v>
          </cell>
          <cell r="L361">
            <v>12262300</v>
          </cell>
          <cell r="M361">
            <v>11250000</v>
          </cell>
          <cell r="N361" t="str">
            <v>TDS-TRI-20210616130554072034</v>
          </cell>
          <cell r="O361" t="str">
            <v>oncall</v>
          </cell>
          <cell r="P361" t="str">
            <v>2021-06-16, 20:05:54</v>
          </cell>
          <cell r="Q361" t="str">
            <v>2021-06-16, 20:55:33</v>
          </cell>
          <cell r="R361" t="str">
            <v>2021-06-16, 20:56:01</v>
          </cell>
          <cell r="S361" t="str">
            <v>2021-06-17, 22:00:00</v>
          </cell>
          <cell r="T361" t="str">
            <v>2021-06-16, 22:16:40</v>
          </cell>
          <cell r="U361" t="str">
            <v>2021-06-17, 11:49:58</v>
          </cell>
          <cell r="V361" t="str">
            <v>2021-06-17, 11:50:10</v>
          </cell>
          <cell r="W361" t="str">
            <v>2021-06-22, 22:00:00</v>
          </cell>
          <cell r="X361" t="str">
            <v>2021-06-19, 18:01:10</v>
          </cell>
          <cell r="Y361" t="str">
            <v>2021-06-21, 15:37:12</v>
          </cell>
          <cell r="Z361" t="str">
            <v>13:33:30</v>
          </cell>
          <cell r="AA361" t="str">
            <v>45:36:2</v>
          </cell>
          <cell r="AB361" t="str">
            <v>Fredi</v>
          </cell>
          <cell r="AC361" t="str">
            <v>082113414270</v>
          </cell>
          <cell r="AD361" t="str">
            <v>B9413AI</v>
          </cell>
          <cell r="AE361" t="str">
            <v>Wingbox Tronton</v>
          </cell>
          <cell r="AF361" t="str">
            <v>Unilever West Mega DC</v>
          </cell>
          <cell r="AH361" t="str">
            <v>Jl. Irian X No.202, Cikedokan, Kec. Cikarang Bar., Bekasi, Jawa Barat 17530, Indonesia</v>
          </cell>
          <cell r="AI361" t="str">
            <v>Bekasi</v>
          </cell>
          <cell r="AK361" t="str">
            <v>INDOGROSIR PALEMBANG</v>
          </cell>
          <cell r="AM361" t="str">
            <v>JL. PANGERAN AYIN - KENTEN LAUT</v>
          </cell>
          <cell r="AN361" t="str">
            <v>Palembang</v>
          </cell>
          <cell r="AP361">
            <v>566</v>
          </cell>
          <cell r="AQ361" t="str">
            <v/>
          </cell>
          <cell r="AR361" t="str">
            <v/>
          </cell>
          <cell r="AS361" t="str">
            <v/>
          </cell>
          <cell r="AT361" t="str">
            <v/>
          </cell>
          <cell r="AU361" t="str">
            <v/>
          </cell>
          <cell r="AV361" t="str">
            <v/>
          </cell>
          <cell r="AW361" t="str">
            <v/>
          </cell>
          <cell r="AY361">
            <v>0</v>
          </cell>
          <cell r="AZ361" t="str">
            <v>0</v>
          </cell>
          <cell r="BA361">
            <v>13850</v>
          </cell>
          <cell r="BB361">
            <v>30.95</v>
          </cell>
          <cell r="BC361" t="str">
            <v/>
          </cell>
          <cell r="BD361" t="str">
            <v>2021-06-21, 15:37:33</v>
          </cell>
          <cell r="BE361" t="str">
            <v>POD 1 2021-06-21, 15:37:33</v>
          </cell>
        </row>
        <row r="362">
          <cell r="D362" t="str">
            <v>4002939982</v>
          </cell>
          <cell r="E362" t="str">
            <v/>
          </cell>
          <cell r="F362" t="str">
            <v>POD</v>
          </cell>
          <cell r="G362" t="str">
            <v>Unilever Mega DC</v>
          </cell>
          <cell r="H362" t="str">
            <v>CV Palapa Jaya</v>
          </cell>
          <cell r="I362" t="str">
            <v>false</v>
          </cell>
          <cell r="J362" t="str">
            <v>TRO-J</v>
          </cell>
          <cell r="K362" t="str">
            <v>Tronton Jumbo</v>
          </cell>
          <cell r="L362">
            <v>500000</v>
          </cell>
          <cell r="M362">
            <v>500000</v>
          </cell>
          <cell r="N362" t="str">
            <v>TDS-TRI-20210616130554072034</v>
          </cell>
          <cell r="O362" t="str">
            <v>oncall</v>
          </cell>
          <cell r="P362" t="str">
            <v>2021-06-16, 20:05:54</v>
          </cell>
          <cell r="Q362" t="str">
            <v>2021-06-16, 20:55:33</v>
          </cell>
          <cell r="R362" t="str">
            <v>2021-06-16, 20:56:01</v>
          </cell>
          <cell r="S362" t="str">
            <v>2021-06-17, 22:00:00</v>
          </cell>
          <cell r="T362" t="str">
            <v>2021-06-16, 22:16:40</v>
          </cell>
          <cell r="U362" t="str">
            <v>2021-06-17, 11:49:58</v>
          </cell>
          <cell r="V362" t="str">
            <v>2021-06-17, 11:50:10</v>
          </cell>
          <cell r="W362" t="str">
            <v>2021-06-22, 22:00:00</v>
          </cell>
          <cell r="X362" t="str">
            <v>2021-06-19, 11:20:18</v>
          </cell>
          <cell r="Y362" t="str">
            <v>2021-06-19, 17:58:12</v>
          </cell>
          <cell r="Z362" t="str">
            <v>13:33:30</v>
          </cell>
          <cell r="AA362" t="str">
            <v>6:37:54</v>
          </cell>
          <cell r="AB362" t="str">
            <v>Fredi</v>
          </cell>
          <cell r="AC362" t="str">
            <v>082113414270</v>
          </cell>
          <cell r="AD362" t="str">
            <v>B9413AI</v>
          </cell>
          <cell r="AE362" t="str">
            <v>Wingbox Tronton</v>
          </cell>
          <cell r="AF362" t="str">
            <v>Unilever West Mega DC</v>
          </cell>
          <cell r="AH362" t="str">
            <v>Jl. Irian X No.202, Cikedokan, Kec. Cikarang Bar., Bekasi, Jawa Barat 17530, Indonesia</v>
          </cell>
          <cell r="AI362" t="str">
            <v>Bekasi</v>
          </cell>
          <cell r="AK362" t="str">
            <v>PT LOTTE SHOPPING INDONESIA PALEMBA</v>
          </cell>
          <cell r="AM362" t="str">
            <v>JL.RADEN SUKAMTO NO.8A PATAl</v>
          </cell>
          <cell r="AN362" t="str">
            <v>Palembang</v>
          </cell>
          <cell r="AP362">
            <v>562</v>
          </cell>
          <cell r="AQ362" t="str">
            <v/>
          </cell>
          <cell r="AR362" t="str">
            <v/>
          </cell>
          <cell r="AS362" t="str">
            <v/>
          </cell>
          <cell r="AT362" t="str">
            <v/>
          </cell>
          <cell r="AU362" t="str">
            <v/>
          </cell>
          <cell r="AV362" t="str">
            <v/>
          </cell>
          <cell r="AW362" t="str">
            <v/>
          </cell>
          <cell r="AY362">
            <v>0</v>
          </cell>
          <cell r="AZ362" t="str">
            <v>0</v>
          </cell>
          <cell r="BA362">
            <v>2340</v>
          </cell>
          <cell r="BB362">
            <v>4.25</v>
          </cell>
          <cell r="BC362" t="str">
            <v/>
          </cell>
          <cell r="BD362" t="str">
            <v>2021-06-19, 17:59:36</v>
          </cell>
          <cell r="BE362" t="str">
            <v>POD 1 2021-06-19, 17:59:36</v>
          </cell>
        </row>
        <row r="363">
          <cell r="D363" t="str">
            <v>4002940120</v>
          </cell>
          <cell r="E363" t="str">
            <v/>
          </cell>
          <cell r="F363" t="str">
            <v>POD</v>
          </cell>
          <cell r="G363" t="str">
            <v>Unilever Mega DC</v>
          </cell>
          <cell r="H363" t="str">
            <v>Gading Global Logistic</v>
          </cell>
          <cell r="I363" t="str">
            <v>true</v>
          </cell>
          <cell r="J363" t="str">
            <v>CDE</v>
          </cell>
          <cell r="K363" t="str">
            <v>CD Engkel Box</v>
          </cell>
          <cell r="L363">
            <v>842698</v>
          </cell>
          <cell r="M363">
            <v>579800</v>
          </cell>
          <cell r="N363" t="str">
            <v>TDS-TRI-20210616130552850412</v>
          </cell>
          <cell r="O363" t="str">
            <v>dedicated</v>
          </cell>
          <cell r="P363" t="str">
            <v>2021-06-16, 20:05:53</v>
          </cell>
          <cell r="Q363" t="str">
            <v>2021-06-16, 22:55:32</v>
          </cell>
          <cell r="R363" t="str">
            <v>2021-06-17, 01:30:22</v>
          </cell>
          <cell r="S363" t="str">
            <v>2021-06-17, 22:00:00</v>
          </cell>
          <cell r="T363" t="str">
            <v>2021-06-17, 21:42:39</v>
          </cell>
          <cell r="U363" t="str">
            <v>2021-06-17, 21:43:06</v>
          </cell>
          <cell r="V363" t="str">
            <v>2021-06-17, 21:44:14</v>
          </cell>
          <cell r="W363" t="str">
            <v>2021-06-20, 22:00:00</v>
          </cell>
          <cell r="X363" t="str">
            <v>2021-06-18, 05:06:21</v>
          </cell>
          <cell r="Y363" t="str">
            <v>2021-06-18, 06:55:30</v>
          </cell>
          <cell r="Z363" t="str">
            <v>0:1:35</v>
          </cell>
          <cell r="AA363" t="str">
            <v>1:49:9</v>
          </cell>
          <cell r="AB363" t="str">
            <v>JAMAL</v>
          </cell>
          <cell r="AC363" t="str">
            <v>087879225044</v>
          </cell>
          <cell r="AD363" t="str">
            <v>B9838SYK</v>
          </cell>
          <cell r="AE363" t="str">
            <v>CD Engkel Box</v>
          </cell>
          <cell r="AF363" t="str">
            <v>Unilever West Mega DC</v>
          </cell>
          <cell r="AH363" t="str">
            <v>Jl. Irian X No.202, Cikedokan, Kec. Cikarang Bar., Bekasi, Jawa Barat 17530, Indonesia</v>
          </cell>
          <cell r="AI363" t="str">
            <v>Bekasi</v>
          </cell>
          <cell r="AK363" t="str">
            <v>SAT DC BANDUNG</v>
          </cell>
          <cell r="AM363" t="str">
            <v>JL.SOEKARNO HATTA NO.791</v>
          </cell>
          <cell r="AN363" t="str">
            <v>Kota Bandung</v>
          </cell>
          <cell r="AP363">
            <v>130</v>
          </cell>
          <cell r="AQ363" t="str">
            <v/>
          </cell>
          <cell r="AR363" t="str">
            <v/>
          </cell>
          <cell r="AS363" t="str">
            <v/>
          </cell>
          <cell r="AT363" t="str">
            <v/>
          </cell>
          <cell r="AU363" t="str">
            <v/>
          </cell>
          <cell r="AV363" t="str">
            <v/>
          </cell>
          <cell r="AW363" t="str">
            <v/>
          </cell>
          <cell r="AY363">
            <v>0</v>
          </cell>
          <cell r="AZ363" t="str">
            <v>0</v>
          </cell>
          <cell r="BA363">
            <v>950</v>
          </cell>
          <cell r="BB363">
            <v>2.37</v>
          </cell>
          <cell r="BC363" t="str">
            <v/>
          </cell>
          <cell r="BD363" t="str">
            <v>2021-06-18, 09:12:07</v>
          </cell>
          <cell r="BE363" t="str">
            <v>POD 1 2021-06-18, 09:12:07</v>
          </cell>
        </row>
        <row r="364">
          <cell r="D364" t="str">
            <v>4002940106</v>
          </cell>
          <cell r="E364" t="str">
            <v/>
          </cell>
          <cell r="F364" t="str">
            <v>POD</v>
          </cell>
          <cell r="G364" t="str">
            <v>Unilever Mega DC</v>
          </cell>
          <cell r="H364" t="str">
            <v>CV Palapa Jaya</v>
          </cell>
          <cell r="I364" t="str">
            <v>false</v>
          </cell>
          <cell r="J364" t="str">
            <v>TRO-J</v>
          </cell>
          <cell r="K364" t="str">
            <v>Tronton Jumbo</v>
          </cell>
          <cell r="L364">
            <v>12262300</v>
          </cell>
          <cell r="M364">
            <v>11250000</v>
          </cell>
          <cell r="N364" t="str">
            <v>TDS-TRI-20210616130551760887</v>
          </cell>
          <cell r="O364" t="str">
            <v>oncall</v>
          </cell>
          <cell r="P364" t="str">
            <v>2021-06-16, 20:05:51</v>
          </cell>
          <cell r="Q364" t="str">
            <v>2021-06-16, 20:55:32</v>
          </cell>
          <cell r="R364" t="str">
            <v>2021-06-17, 01:30:32</v>
          </cell>
          <cell r="S364" t="str">
            <v>2021-06-17, 22:00:00</v>
          </cell>
          <cell r="T364" t="str">
            <v>2021-06-17, 02:00:00</v>
          </cell>
          <cell r="U364" t="str">
            <v/>
          </cell>
          <cell r="V364" t="str">
            <v>2021-06-17, 03:00:00</v>
          </cell>
          <cell r="W364" t="str">
            <v>2021-06-23, 22:00:00</v>
          </cell>
          <cell r="X364" t="str">
            <v>2021-06-18, 00:00:00</v>
          </cell>
          <cell r="Y364" t="str">
            <v>2021-06-23, 01:00:00</v>
          </cell>
          <cell r="Z364" t="str">
            <v>1:0:0</v>
          </cell>
          <cell r="AA364" t="str">
            <v>121:0:0</v>
          </cell>
          <cell r="AB364" t="str">
            <v>Radi Saragih</v>
          </cell>
          <cell r="AC364" t="str">
            <v>081383946800</v>
          </cell>
          <cell r="AD364" t="str">
            <v>B 9706 TXU</v>
          </cell>
          <cell r="AE364" t="str">
            <v>Wingbox Tronton</v>
          </cell>
          <cell r="AF364" t="str">
            <v>Unilever West Mega DC</v>
          </cell>
          <cell r="AH364" t="str">
            <v>Jl. Irian X No.202, Cikedokan, Kec. Cikarang Bar., Bekasi, Jawa Barat 17530, Indonesia</v>
          </cell>
          <cell r="AI364" t="str">
            <v>Bekasi</v>
          </cell>
          <cell r="AK364" t="str">
            <v>PT SUMBER ALFARIA TRIJAYA PALEMBAN</v>
          </cell>
          <cell r="AM364" t="str">
            <v>Jl. TEMBUS ALANG-ALANG LEBAR RT12 R</v>
          </cell>
          <cell r="AN364" t="str">
            <v>Kota Palembang</v>
          </cell>
          <cell r="AP364">
            <v>573</v>
          </cell>
          <cell r="AQ364" t="str">
            <v/>
          </cell>
          <cell r="AR364" t="str">
            <v/>
          </cell>
          <cell r="AS364" t="str">
            <v/>
          </cell>
          <cell r="AT364" t="str">
            <v/>
          </cell>
          <cell r="AU364" t="str">
            <v/>
          </cell>
          <cell r="AV364" t="str">
            <v/>
          </cell>
          <cell r="AW364" t="str">
            <v/>
          </cell>
          <cell r="AY364">
            <v>0</v>
          </cell>
          <cell r="AZ364" t="str">
            <v>0</v>
          </cell>
          <cell r="BA364">
            <v>15390</v>
          </cell>
          <cell r="BB364">
            <v>32.11</v>
          </cell>
          <cell r="BC364" t="str">
            <v/>
          </cell>
          <cell r="BD364" t="str">
            <v/>
          </cell>
        </row>
        <row r="365">
          <cell r="D365" t="str">
            <v>4002940105</v>
          </cell>
          <cell r="E365" t="str">
            <v/>
          </cell>
          <cell r="F365" t="str">
            <v>POD</v>
          </cell>
          <cell r="G365" t="str">
            <v>Unilever Mega DC</v>
          </cell>
          <cell r="H365" t="str">
            <v>CV Palapa Jaya</v>
          </cell>
          <cell r="I365" t="str">
            <v>false</v>
          </cell>
          <cell r="J365" t="str">
            <v>TRO-J</v>
          </cell>
          <cell r="K365" t="str">
            <v>Tronton Jumbo</v>
          </cell>
          <cell r="L365">
            <v>12262300</v>
          </cell>
          <cell r="M365">
            <v>11250000</v>
          </cell>
          <cell r="N365" t="str">
            <v>TDS-TRI-20210616130541102739</v>
          </cell>
          <cell r="O365" t="str">
            <v>oncall</v>
          </cell>
          <cell r="P365" t="str">
            <v>2021-06-16, 20:05:41</v>
          </cell>
          <cell r="Q365" t="str">
            <v>2021-06-16, 20:55:32</v>
          </cell>
          <cell r="R365" t="str">
            <v>2021-06-17, 01:32:50</v>
          </cell>
          <cell r="S365" t="str">
            <v>2021-06-17, 22:00:00</v>
          </cell>
          <cell r="T365" t="str">
            <v>2021-06-17, 02:00:00</v>
          </cell>
          <cell r="U365" t="str">
            <v/>
          </cell>
          <cell r="V365" t="str">
            <v>2021-06-17, 03:00:00</v>
          </cell>
          <cell r="W365" t="str">
            <v>2021-06-23, 22:00:00</v>
          </cell>
          <cell r="X365" t="str">
            <v>2021-06-23, 00:00:00</v>
          </cell>
          <cell r="Y365" t="str">
            <v>2021-06-23, 01:00:00</v>
          </cell>
          <cell r="Z365" t="str">
            <v>1:0:0</v>
          </cell>
          <cell r="AA365" t="str">
            <v>1:0:0</v>
          </cell>
          <cell r="AB365" t="str">
            <v>Rohman</v>
          </cell>
          <cell r="AC365" t="str">
            <v>081285690473</v>
          </cell>
          <cell r="AD365" t="str">
            <v>B 9708 TXU</v>
          </cell>
          <cell r="AE365" t="str">
            <v>Wingbox Tronton</v>
          </cell>
          <cell r="AF365" t="str">
            <v>Unilever West Mega DC</v>
          </cell>
          <cell r="AH365" t="str">
            <v>Jl. Irian X No.202, Cikedokan, Kec. Cikarang Bar., Bekasi, Jawa Barat 17530, Indonesia</v>
          </cell>
          <cell r="AI365" t="str">
            <v>Bekasi</v>
          </cell>
          <cell r="AK365" t="str">
            <v>PT SUMBER ALFARIA TRIJAYA PALEMBAN</v>
          </cell>
          <cell r="AM365" t="str">
            <v>Jl. TEMBUS ALANG-ALANG LEBAR RT12 R</v>
          </cell>
          <cell r="AN365" t="str">
            <v>Kota Palembang</v>
          </cell>
          <cell r="AP365">
            <v>573</v>
          </cell>
          <cell r="AQ365" t="str">
            <v/>
          </cell>
          <cell r="AR365" t="str">
            <v/>
          </cell>
          <cell r="AS365" t="str">
            <v/>
          </cell>
          <cell r="AT365" t="str">
            <v/>
          </cell>
          <cell r="AU365" t="str">
            <v/>
          </cell>
          <cell r="AV365" t="str">
            <v/>
          </cell>
          <cell r="AW365" t="str">
            <v/>
          </cell>
          <cell r="AY365">
            <v>0</v>
          </cell>
          <cell r="AZ365" t="str">
            <v>0</v>
          </cell>
          <cell r="BA365">
            <v>15810</v>
          </cell>
          <cell r="BB365">
            <v>28</v>
          </cell>
          <cell r="BC365" t="str">
            <v/>
          </cell>
          <cell r="BD365" t="str">
            <v/>
          </cell>
        </row>
        <row r="366">
          <cell r="D366" t="str">
            <v>4002940072</v>
          </cell>
          <cell r="E366" t="str">
            <v/>
          </cell>
          <cell r="F366" t="str">
            <v>POD</v>
          </cell>
          <cell r="G366" t="str">
            <v>Unilever Mega DC</v>
          </cell>
          <cell r="H366" t="str">
            <v>CV Global Synergi Abadi</v>
          </cell>
          <cell r="I366" t="str">
            <v>true</v>
          </cell>
          <cell r="J366" t="str">
            <v>CDE</v>
          </cell>
          <cell r="K366" t="str">
            <v>CD Engkel Box</v>
          </cell>
          <cell r="L366">
            <v>511233</v>
          </cell>
          <cell r="M366">
            <v>341710</v>
          </cell>
          <cell r="N366" t="str">
            <v>TDS-TRI-20210616130540246798</v>
          </cell>
          <cell r="O366" t="str">
            <v>dedicated</v>
          </cell>
          <cell r="P366" t="str">
            <v>2021-06-16, 20:05:40</v>
          </cell>
          <cell r="Q366" t="str">
            <v>2021-06-16, 22:53:50</v>
          </cell>
          <cell r="R366" t="str">
            <v>2021-06-17, 01:33:03</v>
          </cell>
          <cell r="S366" t="str">
            <v>2021-06-17, 22:00:00</v>
          </cell>
          <cell r="T366" t="str">
            <v>2021-06-17, 03:00:00</v>
          </cell>
          <cell r="U366" t="str">
            <v/>
          </cell>
          <cell r="V366" t="str">
            <v>2021-06-17, 05:00:00</v>
          </cell>
          <cell r="W366" t="str">
            <v>2021-06-17, 22:00:00</v>
          </cell>
          <cell r="X366" t="str">
            <v>2021-06-17, 08:00:00</v>
          </cell>
          <cell r="Y366" t="str">
            <v>2021-06-17, 10:00:00</v>
          </cell>
          <cell r="Z366" t="str">
            <v>2:0:0</v>
          </cell>
          <cell r="AA366" t="str">
            <v>2:0:0</v>
          </cell>
          <cell r="AB366" t="str">
            <v>beni</v>
          </cell>
          <cell r="AC366" t="str">
            <v>085774120091</v>
          </cell>
          <cell r="AD366" t="str">
            <v>B9054NO</v>
          </cell>
          <cell r="AE366" t="str">
            <v>CD Engkel Box</v>
          </cell>
          <cell r="AF366" t="str">
            <v>Unilever West Mega DC</v>
          </cell>
          <cell r="AH366" t="str">
            <v>Jl. Irian X No.202, Cikedokan, Kec. Cikarang Bar., Bekasi, Jawa Barat 17530, Indonesia</v>
          </cell>
          <cell r="AI366" t="str">
            <v>Bekasi</v>
          </cell>
          <cell r="AK366" t="str">
            <v>RAMAYANA KEBAYORAN LAMA R102</v>
          </cell>
          <cell r="AM366" t="str">
            <v>JL.RAYA PASAR KEBAYORAN LAMA</v>
          </cell>
          <cell r="AN366" t="str">
            <v>Kota Jakarta Selatan</v>
          </cell>
          <cell r="AP366">
            <v>48</v>
          </cell>
          <cell r="AQ366" t="str">
            <v/>
          </cell>
          <cell r="AR366" t="str">
            <v/>
          </cell>
          <cell r="AS366" t="str">
            <v/>
          </cell>
          <cell r="AT366" t="str">
            <v/>
          </cell>
          <cell r="AU366" t="str">
            <v/>
          </cell>
          <cell r="AV366" t="str">
            <v/>
          </cell>
          <cell r="AW366" t="str">
            <v/>
          </cell>
          <cell r="AY366">
            <v>0</v>
          </cell>
          <cell r="AZ366" t="str">
            <v>0</v>
          </cell>
          <cell r="BA366">
            <v>1730</v>
          </cell>
          <cell r="BB366">
            <v>3.4</v>
          </cell>
          <cell r="BC366" t="str">
            <v/>
          </cell>
          <cell r="BD366" t="str">
            <v/>
          </cell>
        </row>
        <row r="367">
          <cell r="D367" t="str">
            <v>4002940055</v>
          </cell>
          <cell r="E367" t="str">
            <v/>
          </cell>
          <cell r="F367" t="str">
            <v>UNLOADED</v>
          </cell>
          <cell r="G367" t="str">
            <v>Unilever Mega DC</v>
          </cell>
          <cell r="H367" t="str">
            <v>PT PRIMA SARANA EKSPRES</v>
          </cell>
          <cell r="I367" t="str">
            <v>true</v>
          </cell>
          <cell r="J367" t="str">
            <v>CDE</v>
          </cell>
          <cell r="K367" t="str">
            <v>CD Engkel Box</v>
          </cell>
          <cell r="L367">
            <v>842698</v>
          </cell>
          <cell r="M367">
            <v>579800</v>
          </cell>
          <cell r="N367" t="str">
            <v>TDS-TRI-20210616102757113457</v>
          </cell>
          <cell r="O367" t="str">
            <v>dedicated</v>
          </cell>
          <cell r="P367" t="str">
            <v>2021-06-16, 17:27:57</v>
          </cell>
          <cell r="Q367" t="str">
            <v>2021-06-16, 22:50:51</v>
          </cell>
          <cell r="R367" t="str">
            <v>2021-06-17, 01:33:12</v>
          </cell>
          <cell r="S367" t="str">
            <v>2021-06-17, 20:00:00</v>
          </cell>
          <cell r="T367" t="str">
            <v>2021-06-18, 01:34:00</v>
          </cell>
          <cell r="U367" t="str">
            <v/>
          </cell>
          <cell r="V367" t="str">
            <v>2021-06-18, 01:36:00</v>
          </cell>
          <cell r="W367" t="str">
            <v>2021-06-18, 20:00:00</v>
          </cell>
          <cell r="X367" t="str">
            <v>2021-06-18, 12:10:18</v>
          </cell>
          <cell r="Y367" t="str">
            <v>2021-06-18, 12:10:24</v>
          </cell>
          <cell r="Z367" t="str">
            <v>0:2:0</v>
          </cell>
          <cell r="AA367" t="str">
            <v>0:0:6</v>
          </cell>
          <cell r="AB367" t="str">
            <v>Adon</v>
          </cell>
          <cell r="AC367" t="str">
            <v>085215670138</v>
          </cell>
          <cell r="AD367" t="str">
            <v>B9061TXS</v>
          </cell>
          <cell r="AE367" t="str">
            <v>CD Engkel Box</v>
          </cell>
          <cell r="AF367" t="str">
            <v>Unilever West Mega DC</v>
          </cell>
          <cell r="AH367" t="str">
            <v>Jl. Irian X No.202, Cikedokan, Kec. Cikarang Bar., Bekasi, Jawa Barat 17530, Indonesia</v>
          </cell>
          <cell r="AI367" t="str">
            <v>Bekasi</v>
          </cell>
          <cell r="AK367" t="str">
            <v>BORMA TAMAN KOPO INDAH</v>
          </cell>
          <cell r="AM367" t="str">
            <v>KOMPLEK TAMAN KOPO INDAH II</v>
          </cell>
          <cell r="AN367" t="str">
            <v>Bandung</v>
          </cell>
          <cell r="AP367">
            <v>118</v>
          </cell>
          <cell r="AQ367" t="str">
            <v/>
          </cell>
          <cell r="AR367" t="str">
            <v/>
          </cell>
          <cell r="AS367" t="str">
            <v/>
          </cell>
          <cell r="AT367" t="str">
            <v/>
          </cell>
          <cell r="AU367" t="str">
            <v/>
          </cell>
          <cell r="AV367" t="str">
            <v/>
          </cell>
          <cell r="AW367" t="str">
            <v/>
          </cell>
          <cell r="AY367">
            <v>0</v>
          </cell>
          <cell r="AZ367" t="str">
            <v>0</v>
          </cell>
          <cell r="BA367">
            <v>2290</v>
          </cell>
          <cell r="BB367">
            <v>5</v>
          </cell>
          <cell r="BC367" t="str">
            <v/>
          </cell>
          <cell r="BD367" t="str">
            <v/>
          </cell>
        </row>
        <row r="368">
          <cell r="D368" t="str">
            <v>4002940055</v>
          </cell>
          <cell r="E368" t="str">
            <v/>
          </cell>
          <cell r="F368" t="str">
            <v>LOADED</v>
          </cell>
          <cell r="G368" t="str">
            <v>Unilever Mega DC</v>
          </cell>
          <cell r="H368" t="str">
            <v>PT PRIMA SARANA EKSPRES</v>
          </cell>
          <cell r="I368" t="str">
            <v>true</v>
          </cell>
          <cell r="J368" t="str">
            <v>CDE</v>
          </cell>
          <cell r="K368" t="str">
            <v>CD Engkel Box</v>
          </cell>
          <cell r="L368">
            <v>1</v>
          </cell>
          <cell r="M368">
            <v>1</v>
          </cell>
          <cell r="N368" t="str">
            <v>TDS-TRI-20210616102757113457</v>
          </cell>
          <cell r="O368" t="str">
            <v>dedicated</v>
          </cell>
          <cell r="P368" t="str">
            <v>2021-06-16, 17:27:57</v>
          </cell>
          <cell r="Q368" t="str">
            <v>2021-06-16, 22:50:51</v>
          </cell>
          <cell r="R368" t="str">
            <v>2021-06-17, 01:33:12</v>
          </cell>
          <cell r="S368" t="str">
            <v>2021-06-17, 20:00:00</v>
          </cell>
          <cell r="T368" t="str">
            <v>2021-06-18, 01:34:00</v>
          </cell>
          <cell r="U368" t="str">
            <v/>
          </cell>
          <cell r="V368" t="str">
            <v>2021-06-18, 01:36:00</v>
          </cell>
          <cell r="W368" t="str">
            <v>2021-06-18, 20:00:00</v>
          </cell>
          <cell r="X368" t="str">
            <v/>
          </cell>
          <cell r="Y368" t="str">
            <v/>
          </cell>
          <cell r="Z368" t="str">
            <v>0:2:0</v>
          </cell>
          <cell r="AA368" t="str">
            <v/>
          </cell>
          <cell r="AB368" t="str">
            <v>Adon</v>
          </cell>
          <cell r="AC368" t="str">
            <v>085215670138</v>
          </cell>
          <cell r="AD368" t="str">
            <v>B9061TXS</v>
          </cell>
          <cell r="AE368" t="str">
            <v>CD Engkel Box</v>
          </cell>
          <cell r="AF368" t="str">
            <v>Unilever West Mega DC</v>
          </cell>
          <cell r="AH368" t="str">
            <v>Jl. Irian X No.202, Cikedokan, Kec. Cikarang Bar., Bekasi, Jawa Barat 17530, Indonesia</v>
          </cell>
          <cell r="AI368" t="str">
            <v>Bekasi</v>
          </cell>
          <cell r="AK368" t="str">
            <v>YOGYA DC MOH TOHA</v>
          </cell>
          <cell r="AM368" t="str">
            <v>JALAN DAYEUH KOLOT NO 34</v>
          </cell>
          <cell r="AN368" t="str">
            <v>Bandung</v>
          </cell>
          <cell r="AP368">
            <v>120</v>
          </cell>
          <cell r="AQ368" t="str">
            <v/>
          </cell>
          <cell r="AR368" t="str">
            <v/>
          </cell>
          <cell r="AS368" t="str">
            <v/>
          </cell>
          <cell r="AT368" t="str">
            <v/>
          </cell>
          <cell r="AU368" t="str">
            <v/>
          </cell>
          <cell r="AV368" t="str">
            <v/>
          </cell>
          <cell r="AW368" t="str">
            <v/>
          </cell>
          <cell r="AY368">
            <v>0</v>
          </cell>
          <cell r="AZ368" t="str">
            <v>0</v>
          </cell>
          <cell r="BA368">
            <v>460</v>
          </cell>
          <cell r="BB368">
            <v>1</v>
          </cell>
          <cell r="BC368" t="str">
            <v/>
          </cell>
          <cell r="BD368" t="str">
            <v/>
          </cell>
        </row>
        <row r="369">
          <cell r="D369" t="str">
            <v>4002940050</v>
          </cell>
          <cell r="E369" t="str">
            <v/>
          </cell>
          <cell r="F369" t="str">
            <v>POD</v>
          </cell>
          <cell r="G369" t="str">
            <v>Unilever Mega DC</v>
          </cell>
          <cell r="H369" t="str">
            <v>PT Kabut Halim Mandiri</v>
          </cell>
          <cell r="I369" t="str">
            <v>true</v>
          </cell>
          <cell r="J369" t="str">
            <v>CDE</v>
          </cell>
          <cell r="K369" t="str">
            <v>CD Engkel Box</v>
          </cell>
          <cell r="L369">
            <v>373478</v>
          </cell>
          <cell r="M369">
            <v>233095</v>
          </cell>
          <cell r="N369" t="str">
            <v>TDS-TRI-20210616102755952910</v>
          </cell>
          <cell r="O369" t="str">
            <v>dedicated</v>
          </cell>
          <cell r="P369" t="str">
            <v>2021-06-16, 17:27:56</v>
          </cell>
          <cell r="Q369" t="str">
            <v>2021-06-16, 22:49:35</v>
          </cell>
          <cell r="R369" t="str">
            <v>2021-06-17, 01:33:25</v>
          </cell>
          <cell r="S369" t="str">
            <v>2021-06-17, 20:00:00</v>
          </cell>
          <cell r="T369" t="str">
            <v>2021-06-17, 04:52:25</v>
          </cell>
          <cell r="U369" t="str">
            <v>2021-06-17, 04:52:39</v>
          </cell>
          <cell r="V369" t="str">
            <v>2021-06-17, 04:52:45</v>
          </cell>
          <cell r="W369" t="str">
            <v>2021-06-17, 20:00:00</v>
          </cell>
          <cell r="X369" t="str">
            <v>2021-06-17, 06:13:03</v>
          </cell>
          <cell r="Y369" t="str">
            <v>2021-06-17, 09:11:39</v>
          </cell>
          <cell r="Z369" t="str">
            <v>0:0:20</v>
          </cell>
          <cell r="AA369" t="str">
            <v>2:58:36</v>
          </cell>
          <cell r="AB369" t="str">
            <v>Qodri</v>
          </cell>
          <cell r="AC369" t="str">
            <v>081385475168</v>
          </cell>
          <cell r="AD369" t="str">
            <v>F9282FG</v>
          </cell>
          <cell r="AE369" t="str">
            <v>CD Engkel Box</v>
          </cell>
          <cell r="AF369" t="str">
            <v>Unilever West Mega DC</v>
          </cell>
          <cell r="AH369" t="str">
            <v>Jl. Irian X No.202, Cikedokan, Kec. Cikarang Bar., Bekasi, Jawa Barat 17530, Indonesia</v>
          </cell>
          <cell r="AI369" t="str">
            <v>Bekasi</v>
          </cell>
          <cell r="AK369" t="str">
            <v>DC MIDI BRANCH JABABEKA</v>
          </cell>
          <cell r="AM369" t="str">
            <v>Jl. Jababeka XI, Harja Mekar, Kec. Cikarang Utara, Bekasi, Jawa Barat 17530, Indonesia</v>
          </cell>
          <cell r="AN369" t="str">
            <v>Cikarang</v>
          </cell>
          <cell r="AP369">
            <v>16</v>
          </cell>
          <cell r="AQ369" t="str">
            <v/>
          </cell>
          <cell r="AR369" t="str">
            <v/>
          </cell>
          <cell r="AS369" t="str">
            <v/>
          </cell>
          <cell r="AT369" t="str">
            <v/>
          </cell>
          <cell r="AU369" t="str">
            <v/>
          </cell>
          <cell r="AV369" t="str">
            <v/>
          </cell>
          <cell r="AW369" t="str">
            <v/>
          </cell>
          <cell r="AY369">
            <v>0</v>
          </cell>
          <cell r="AZ369" t="str">
            <v>0</v>
          </cell>
          <cell r="BA369">
            <v>140</v>
          </cell>
          <cell r="BB369">
            <v>6</v>
          </cell>
          <cell r="BC369" t="str">
            <v/>
          </cell>
          <cell r="BD369" t="str">
            <v>2021-06-17, 09:12:08</v>
          </cell>
          <cell r="BE369" t="str">
            <v>POD 1 2021-06-17, 09:12:08</v>
          </cell>
        </row>
        <row r="370">
          <cell r="D370" t="str">
            <v>4002940050</v>
          </cell>
          <cell r="E370" t="str">
            <v/>
          </cell>
          <cell r="F370" t="str">
            <v>POD</v>
          </cell>
          <cell r="G370" t="str">
            <v>Unilever Mega DC</v>
          </cell>
          <cell r="H370" t="str">
            <v>PT Kabut Halim Mandiri</v>
          </cell>
          <cell r="I370" t="str">
            <v>true</v>
          </cell>
          <cell r="J370" t="str">
            <v>CDE</v>
          </cell>
          <cell r="K370" t="str">
            <v>CD Engkel Box</v>
          </cell>
          <cell r="L370">
            <v>1</v>
          </cell>
          <cell r="M370">
            <v>1</v>
          </cell>
          <cell r="N370" t="str">
            <v>TDS-TRI-20210616102755952910</v>
          </cell>
          <cell r="O370" t="str">
            <v>dedicated</v>
          </cell>
          <cell r="P370" t="str">
            <v>2021-06-16, 17:27:56</v>
          </cell>
          <cell r="Q370" t="str">
            <v>2021-06-16, 22:49:36</v>
          </cell>
          <cell r="R370" t="str">
            <v>2021-06-17, 01:33:25</v>
          </cell>
          <cell r="S370" t="str">
            <v>2021-06-17, 20:00:00</v>
          </cell>
          <cell r="T370" t="str">
            <v>2021-06-17, 04:52:25</v>
          </cell>
          <cell r="U370" t="str">
            <v>2021-06-17, 04:52:39</v>
          </cell>
          <cell r="V370" t="str">
            <v>2021-06-17, 04:52:45</v>
          </cell>
          <cell r="W370" t="str">
            <v>2021-06-17, 20:00:00</v>
          </cell>
          <cell r="X370" t="str">
            <v>2021-06-17, 12:46:37</v>
          </cell>
          <cell r="Y370" t="str">
            <v>2021-06-17, 12:46:42</v>
          </cell>
          <cell r="Z370" t="str">
            <v>0:0:20</v>
          </cell>
          <cell r="AA370" t="str">
            <v>0:0:5</v>
          </cell>
          <cell r="AB370" t="str">
            <v>Qodri</v>
          </cell>
          <cell r="AC370" t="str">
            <v>081385475168</v>
          </cell>
          <cell r="AD370" t="str">
            <v>F9282FG</v>
          </cell>
          <cell r="AE370" t="str">
            <v>CD Engkel Box</v>
          </cell>
          <cell r="AF370" t="str">
            <v>Unilever West Mega DC</v>
          </cell>
          <cell r="AH370" t="str">
            <v>Jl. Irian X No.202, Cikedokan, Kec. Cikarang Bar., Bekasi, Jawa Barat 17530, Indonesia</v>
          </cell>
          <cell r="AI370" t="str">
            <v>Bekasi</v>
          </cell>
          <cell r="AK370" t="str">
            <v>TOKMA PILAR</v>
          </cell>
          <cell r="AM370" t="str">
            <v>Jl. Ki Hajar Dewantara, Sukaraya, Kec. Karangbahagia, Bekasi, Jawa Barat, Indonesia</v>
          </cell>
          <cell r="AN370" t="str">
            <v>Cikarang</v>
          </cell>
          <cell r="AP370">
            <v>15</v>
          </cell>
          <cell r="AQ370" t="str">
            <v/>
          </cell>
          <cell r="AR370" t="str">
            <v/>
          </cell>
          <cell r="AS370" t="str">
            <v/>
          </cell>
          <cell r="AT370" t="str">
            <v/>
          </cell>
          <cell r="AU370" t="str">
            <v/>
          </cell>
          <cell r="AV370" t="str">
            <v/>
          </cell>
          <cell r="AW370" t="str">
            <v/>
          </cell>
          <cell r="AY370">
            <v>0</v>
          </cell>
          <cell r="AZ370" t="str">
            <v>0</v>
          </cell>
          <cell r="BA370">
            <v>2410</v>
          </cell>
          <cell r="BB370">
            <v>5.77</v>
          </cell>
          <cell r="BC370" t="str">
            <v/>
          </cell>
          <cell r="BD370" t="str">
            <v>2021-06-17, 15:08:16</v>
          </cell>
          <cell r="BE370" t="str">
            <v>POD 1 2021-06-17, 15:08:16</v>
          </cell>
        </row>
        <row r="371">
          <cell r="D371" t="str">
            <v>4002939913</v>
          </cell>
          <cell r="E371" t="str">
            <v/>
          </cell>
          <cell r="F371" t="str">
            <v>POD</v>
          </cell>
          <cell r="G371" t="str">
            <v>Unilever Mega DC</v>
          </cell>
          <cell r="H371" t="str">
            <v>PT PRIMA SARANA EKSPRES</v>
          </cell>
          <cell r="I371" t="str">
            <v>true</v>
          </cell>
          <cell r="J371" t="str">
            <v>CDE</v>
          </cell>
          <cell r="K371" t="str">
            <v>CD Engkel Box</v>
          </cell>
          <cell r="L371">
            <v>1</v>
          </cell>
          <cell r="M371">
            <v>1</v>
          </cell>
          <cell r="N371" t="str">
            <v>TDS-TRI-20210616102754858005</v>
          </cell>
          <cell r="O371" t="str">
            <v>dedicated</v>
          </cell>
          <cell r="P371" t="str">
            <v>2021-06-16, 17:27:55</v>
          </cell>
          <cell r="Q371" t="str">
            <v>2021-06-16, 22:40:07</v>
          </cell>
          <cell r="R371" t="str">
            <v>2021-06-17, 01:33:36</v>
          </cell>
          <cell r="S371" t="str">
            <v>2021-06-17, 20:00:00</v>
          </cell>
          <cell r="T371" t="str">
            <v>2021-06-17, 09:30:28</v>
          </cell>
          <cell r="U371" t="str">
            <v>2021-06-17, 09:30:33</v>
          </cell>
          <cell r="V371" t="str">
            <v>2021-06-17, 09:30:38</v>
          </cell>
          <cell r="W371" t="str">
            <v>2021-06-18, 20:00:00</v>
          </cell>
          <cell r="X371" t="str">
            <v>2021-06-18, 06:03:01</v>
          </cell>
          <cell r="Y371" t="str">
            <v>2021-06-18, 10:12:51</v>
          </cell>
          <cell r="Z371" t="str">
            <v>0:0:10</v>
          </cell>
          <cell r="AA371" t="str">
            <v>4:9:50</v>
          </cell>
          <cell r="AB371" t="str">
            <v>Sahuri</v>
          </cell>
          <cell r="AC371" t="str">
            <v>085719440929</v>
          </cell>
          <cell r="AD371" t="str">
            <v>B9271TCD</v>
          </cell>
          <cell r="AE371" t="str">
            <v>CD Engkel Box</v>
          </cell>
          <cell r="AF371" t="str">
            <v>Unilever West Mega DC</v>
          </cell>
          <cell r="AH371" t="str">
            <v>Jl. Irian X No.202, Cikedokan, Kec. Cikarang Bar., Bekasi, Jawa Barat 17530, Indonesia</v>
          </cell>
          <cell r="AI371" t="str">
            <v>Bekasi</v>
          </cell>
          <cell r="AK371" t="str">
            <v>CARREFOUR KIARACONDONG BANDUNG</v>
          </cell>
          <cell r="AM371" t="str">
            <v>JL. SOEKARNO HATTA SAMPING SAMSAT</v>
          </cell>
          <cell r="AN371" t="str">
            <v>Kota Bandung</v>
          </cell>
          <cell r="AP371">
            <v>125</v>
          </cell>
          <cell r="AQ371" t="str">
            <v/>
          </cell>
          <cell r="AR371" t="str">
            <v/>
          </cell>
          <cell r="AS371" t="str">
            <v/>
          </cell>
          <cell r="AT371" t="str">
            <v/>
          </cell>
          <cell r="AU371" t="str">
            <v/>
          </cell>
          <cell r="AV371" t="str">
            <v/>
          </cell>
          <cell r="AW371" t="str">
            <v/>
          </cell>
          <cell r="AY371">
            <v>0</v>
          </cell>
          <cell r="AZ371" t="str">
            <v>0</v>
          </cell>
          <cell r="BA371">
            <v>130</v>
          </cell>
          <cell r="BB371">
            <v>6</v>
          </cell>
          <cell r="BC371" t="str">
            <v/>
          </cell>
          <cell r="BD371" t="str">
            <v>2021-06-18, 10:13:03</v>
          </cell>
          <cell r="BE371" t="str">
            <v>POD 1 2021-06-18, 10:13:03</v>
          </cell>
        </row>
        <row r="372">
          <cell r="D372" t="str">
            <v>4002939913</v>
          </cell>
          <cell r="E372" t="str">
            <v/>
          </cell>
          <cell r="F372" t="str">
            <v>POD</v>
          </cell>
          <cell r="G372" t="str">
            <v>Unilever Mega DC</v>
          </cell>
          <cell r="H372" t="str">
            <v>PT PRIMA SARANA EKSPRES</v>
          </cell>
          <cell r="I372" t="str">
            <v>true</v>
          </cell>
          <cell r="J372" t="str">
            <v>CDE</v>
          </cell>
          <cell r="K372" t="str">
            <v>CD Engkel Box</v>
          </cell>
          <cell r="L372">
            <v>842698</v>
          </cell>
          <cell r="M372">
            <v>579800</v>
          </cell>
          <cell r="N372" t="str">
            <v>TDS-TRI-20210616102754858005</v>
          </cell>
          <cell r="O372" t="str">
            <v>dedicated</v>
          </cell>
          <cell r="P372" t="str">
            <v>2021-06-16, 17:27:54</v>
          </cell>
          <cell r="Q372" t="str">
            <v>2021-06-16, 22:40:07</v>
          </cell>
          <cell r="R372" t="str">
            <v>2021-06-17, 01:33:36</v>
          </cell>
          <cell r="S372" t="str">
            <v>2021-06-17, 20:00:00</v>
          </cell>
          <cell r="T372" t="str">
            <v>2021-06-17, 09:30:28</v>
          </cell>
          <cell r="U372" t="str">
            <v>2021-06-17, 09:30:33</v>
          </cell>
          <cell r="V372" t="str">
            <v>2021-06-17, 09:30:38</v>
          </cell>
          <cell r="W372" t="str">
            <v>2021-06-18, 20:00:00</v>
          </cell>
          <cell r="X372" t="str">
            <v>2021-06-18, 12:31:36</v>
          </cell>
          <cell r="Y372" t="str">
            <v>2021-06-18, 13:19:49</v>
          </cell>
          <cell r="Z372" t="str">
            <v>0:0:10</v>
          </cell>
          <cell r="AA372" t="str">
            <v>0:48:13</v>
          </cell>
          <cell r="AB372" t="str">
            <v>Sahuri</v>
          </cell>
          <cell r="AC372" t="str">
            <v>085719440929</v>
          </cell>
          <cell r="AD372" t="str">
            <v>B9271TCD</v>
          </cell>
          <cell r="AE372" t="str">
            <v>CD Engkel Box</v>
          </cell>
          <cell r="AF372" t="str">
            <v>Unilever West Mega DC</v>
          </cell>
          <cell r="AH372" t="str">
            <v>Jl. Irian X No.202, Cikedokan, Kec. Cikarang Bar., Bekasi, Jawa Barat 17530, Indonesia</v>
          </cell>
          <cell r="AI372" t="str">
            <v>Bekasi</v>
          </cell>
          <cell r="AK372" t="str">
            <v>PT BINTANG ASET INDONESIA</v>
          </cell>
          <cell r="AM372" t="str">
            <v>Jl. Soekarno-Hatta No.480, Batununggal, Kec. Bandung Kidul, Kota Bandung, Jawa Barat 40266, Indonesia</v>
          </cell>
          <cell r="AN372" t="str">
            <v>Kota Bandung</v>
          </cell>
          <cell r="AP372">
            <v>123</v>
          </cell>
          <cell r="AQ372" t="str">
            <v/>
          </cell>
          <cell r="AR372" t="str">
            <v/>
          </cell>
          <cell r="AS372" t="str">
            <v/>
          </cell>
          <cell r="AT372" t="str">
            <v/>
          </cell>
          <cell r="AU372" t="str">
            <v/>
          </cell>
          <cell r="AV372" t="str">
            <v/>
          </cell>
          <cell r="AW372" t="str">
            <v/>
          </cell>
          <cell r="AY372">
            <v>0</v>
          </cell>
          <cell r="AZ372" t="str">
            <v>0</v>
          </cell>
          <cell r="BA372">
            <v>1750</v>
          </cell>
          <cell r="BB372">
            <v>4.5</v>
          </cell>
          <cell r="BC372" t="str">
            <v/>
          </cell>
          <cell r="BD372" t="str">
            <v>2021-06-21, 05:27:37</v>
          </cell>
          <cell r="BE372" t="str">
            <v>POD 1 2021-06-21, 05:27:37</v>
          </cell>
        </row>
        <row r="373">
          <cell r="D373" t="str">
            <v>4002940049</v>
          </cell>
          <cell r="E373" t="str">
            <v/>
          </cell>
          <cell r="F373" t="str">
            <v>POD</v>
          </cell>
          <cell r="G373" t="str">
            <v>Unilever Mega DC</v>
          </cell>
          <cell r="H373" t="str">
            <v>Gading Global Logistic</v>
          </cell>
          <cell r="I373" t="str">
            <v>true</v>
          </cell>
          <cell r="J373" t="str">
            <v>CDE</v>
          </cell>
          <cell r="K373" t="str">
            <v>CD Engkel Box</v>
          </cell>
          <cell r="L373">
            <v>618855</v>
          </cell>
          <cell r="M373">
            <v>481512</v>
          </cell>
          <cell r="N373" t="str">
            <v>TDS-TRI-20210616102753479969</v>
          </cell>
          <cell r="O373" t="str">
            <v>dedicated</v>
          </cell>
          <cell r="P373" t="str">
            <v>2021-06-16, 17:27:53</v>
          </cell>
          <cell r="Q373" t="str">
            <v>2021-06-16, 22:47:41</v>
          </cell>
          <cell r="R373" t="str">
            <v>2021-06-16, 23:58:18</v>
          </cell>
          <cell r="S373" t="str">
            <v>2021-06-17, 20:00:00</v>
          </cell>
          <cell r="T373" t="str">
            <v>2021-06-18, 04:04:36</v>
          </cell>
          <cell r="U373" t="str">
            <v>2021-06-18, 04:04:44</v>
          </cell>
          <cell r="V373" t="str">
            <v>2021-06-18, 04:04:53</v>
          </cell>
          <cell r="W373" t="str">
            <v>2021-06-18, 20:00:00</v>
          </cell>
          <cell r="X373" t="str">
            <v>2021-06-18, 07:03:27</v>
          </cell>
          <cell r="Y373" t="str">
            <v>2021-06-18, 09:50:08</v>
          </cell>
          <cell r="Z373" t="str">
            <v>0:0:17</v>
          </cell>
          <cell r="AA373" t="str">
            <v>2:46:41</v>
          </cell>
          <cell r="AB373" t="str">
            <v>AGUS SUPRIYATNA</v>
          </cell>
          <cell r="AC373" t="str">
            <v>085591179375</v>
          </cell>
          <cell r="AD373" t="str">
            <v>B9892FCB</v>
          </cell>
          <cell r="AE373" t="str">
            <v>CD Engkel Box</v>
          </cell>
          <cell r="AF373" t="str">
            <v>Unilever West Mega DC</v>
          </cell>
          <cell r="AH373" t="str">
            <v>Jl. Irian X No.202, Cikedokan, Kec. Cikarang Bar., Bekasi, Jawa Barat 17530, Indonesia</v>
          </cell>
          <cell r="AI373" t="str">
            <v>Bekasi</v>
          </cell>
          <cell r="AK373" t="str">
            <v>TOKMA PAGADEN</v>
          </cell>
          <cell r="AM373" t="str">
            <v>JL RAYA PAGADEN RT 19 RW 05</v>
          </cell>
          <cell r="AN373" t="str">
            <v>Kabupaten Subang</v>
          </cell>
          <cell r="AP373">
            <v>102</v>
          </cell>
          <cell r="AQ373" t="str">
            <v/>
          </cell>
          <cell r="AR373" t="str">
            <v/>
          </cell>
          <cell r="AS373" t="str">
            <v/>
          </cell>
          <cell r="AT373" t="str">
            <v/>
          </cell>
          <cell r="AU373" t="str">
            <v/>
          </cell>
          <cell r="AV373" t="str">
            <v/>
          </cell>
          <cell r="AW373" t="str">
            <v/>
          </cell>
          <cell r="AY373">
            <v>0</v>
          </cell>
          <cell r="AZ373" t="str">
            <v>0</v>
          </cell>
          <cell r="BA373">
            <v>2120</v>
          </cell>
          <cell r="BB373">
            <v>5.26</v>
          </cell>
          <cell r="BC373" t="str">
            <v/>
          </cell>
          <cell r="BD373" t="str">
            <v>2021-06-18, 15:23:06</v>
          </cell>
          <cell r="BE373" t="str">
            <v>POD 1 2021-06-18, 15:23:06</v>
          </cell>
        </row>
        <row r="374">
          <cell r="D374" t="str">
            <v>4002940047</v>
          </cell>
          <cell r="E374" t="str">
            <v/>
          </cell>
          <cell r="F374" t="str">
            <v>POD</v>
          </cell>
          <cell r="G374" t="str">
            <v>Unilever Mega DC</v>
          </cell>
          <cell r="H374" t="str">
            <v>PT Darsindo Cipta Putra Mandiri</v>
          </cell>
          <cell r="I374" t="str">
            <v>true</v>
          </cell>
          <cell r="J374" t="str">
            <v>CDE</v>
          </cell>
          <cell r="K374" t="str">
            <v>CD Engkel Box</v>
          </cell>
          <cell r="L374">
            <v>842698</v>
          </cell>
          <cell r="M374">
            <v>579800</v>
          </cell>
          <cell r="N374" t="str">
            <v>TDS-TRI-20210616102752472245</v>
          </cell>
          <cell r="O374" t="str">
            <v>dedicated</v>
          </cell>
          <cell r="P374" t="str">
            <v>2021-06-16, 17:27:52</v>
          </cell>
          <cell r="Q374" t="str">
            <v>2021-06-16, 22:43:40</v>
          </cell>
          <cell r="R374" t="str">
            <v>2021-06-17, 01:33:52</v>
          </cell>
          <cell r="S374" t="str">
            <v>2021-06-17, 20:00:00</v>
          </cell>
          <cell r="T374" t="str">
            <v>2021-06-17, 05:26:40</v>
          </cell>
          <cell r="U374" t="str">
            <v>2021-06-17, 05:26:43</v>
          </cell>
          <cell r="V374" t="str">
            <v>2021-06-17, 05:26:59</v>
          </cell>
          <cell r="W374" t="str">
            <v>2021-06-18, 20:00:00</v>
          </cell>
          <cell r="X374" t="str">
            <v>2021-06-17, 08:27:46</v>
          </cell>
          <cell r="Y374" t="str">
            <v>2021-06-17, 13:04:44</v>
          </cell>
          <cell r="Z374" t="str">
            <v>0:0:19</v>
          </cell>
          <cell r="AA374" t="str">
            <v>4:36:58</v>
          </cell>
          <cell r="AB374" t="str">
            <v>Suryadi</v>
          </cell>
          <cell r="AC374" t="str">
            <v>085891086801</v>
          </cell>
          <cell r="AD374" t="str">
            <v>B9196FXV</v>
          </cell>
          <cell r="AE374" t="str">
            <v>CD Engkel Box</v>
          </cell>
          <cell r="AF374" t="str">
            <v>Unilever West Mega DC</v>
          </cell>
          <cell r="AH374" t="str">
            <v>Jl. Irian X No.202, Cikedokan, Kec. Cikarang Bar., Bekasi, Jawa Barat 17530, Indonesia</v>
          </cell>
          <cell r="AI374" t="str">
            <v>Bekasi</v>
          </cell>
          <cell r="AK374" t="str">
            <v>BORMA RANCA BELUT</v>
          </cell>
          <cell r="AM374" t="str">
            <v>JL. RAYA BARAT NO. 822</v>
          </cell>
          <cell r="AN374" t="str">
            <v>Kota Cimahi</v>
          </cell>
          <cell r="AP374">
            <v>106</v>
          </cell>
          <cell r="AQ374" t="str">
            <v/>
          </cell>
          <cell r="AR374" t="str">
            <v/>
          </cell>
          <cell r="AS374" t="str">
            <v/>
          </cell>
          <cell r="AT374" t="str">
            <v/>
          </cell>
          <cell r="AU374" t="str">
            <v/>
          </cell>
          <cell r="AV374" t="str">
            <v/>
          </cell>
          <cell r="AW374" t="str">
            <v/>
          </cell>
          <cell r="AY374">
            <v>0</v>
          </cell>
          <cell r="AZ374" t="str">
            <v>0</v>
          </cell>
          <cell r="BA374">
            <v>2190</v>
          </cell>
          <cell r="BB374">
            <v>5.18</v>
          </cell>
          <cell r="BC374" t="str">
            <v/>
          </cell>
          <cell r="BD374" t="str">
            <v>2021-06-17, 22:58:29</v>
          </cell>
          <cell r="BE374" t="str">
            <v>POD 1 2021-06-17, 22:58:29</v>
          </cell>
        </row>
        <row r="375">
          <cell r="D375" t="str">
            <v>4002940043</v>
          </cell>
          <cell r="E375" t="str">
            <v/>
          </cell>
          <cell r="F375" t="str">
            <v>POD</v>
          </cell>
          <cell r="G375" t="str">
            <v>Unilever Mega DC</v>
          </cell>
          <cell r="H375" t="str">
            <v>PT Darsindo Cipta Putra Mandiri</v>
          </cell>
          <cell r="I375" t="str">
            <v>true</v>
          </cell>
          <cell r="J375" t="str">
            <v>CDE</v>
          </cell>
          <cell r="K375" t="str">
            <v>CD Engkel Box</v>
          </cell>
          <cell r="L375">
            <v>842698</v>
          </cell>
          <cell r="M375">
            <v>579800</v>
          </cell>
          <cell r="N375" t="str">
            <v>TDS-TRI-20210616102751466036</v>
          </cell>
          <cell r="O375" t="str">
            <v>dedicated</v>
          </cell>
          <cell r="P375" t="str">
            <v>2021-06-16, 17:27:51</v>
          </cell>
          <cell r="Q375" t="str">
            <v>2021-06-16, 22:41:52</v>
          </cell>
          <cell r="R375" t="str">
            <v>2021-06-16, 23:04:41</v>
          </cell>
          <cell r="S375" t="str">
            <v>2021-06-17, 20:00:00</v>
          </cell>
          <cell r="T375" t="str">
            <v>2021-06-16, 23:04:46</v>
          </cell>
          <cell r="U375" t="str">
            <v>2021-06-16, 23:04:49</v>
          </cell>
          <cell r="V375" t="str">
            <v>2021-06-16, 23:04:59</v>
          </cell>
          <cell r="W375" t="str">
            <v>2021-06-18, 20:00:00</v>
          </cell>
          <cell r="X375" t="str">
            <v>2021-06-18, 04:44:26</v>
          </cell>
          <cell r="Y375" t="str">
            <v>2021-06-18, 06:51:26</v>
          </cell>
          <cell r="Z375" t="str">
            <v>0:0:13</v>
          </cell>
          <cell r="AA375" t="str">
            <v>2:7:0</v>
          </cell>
          <cell r="AB375" t="str">
            <v>Feri</v>
          </cell>
          <cell r="AC375" t="str">
            <v>083186833516</v>
          </cell>
          <cell r="AD375" t="str">
            <v>B9146FXU</v>
          </cell>
          <cell r="AE375" t="str">
            <v>CD Engkel Box</v>
          </cell>
          <cell r="AF375" t="str">
            <v>Unilever West Mega DC</v>
          </cell>
          <cell r="AH375" t="str">
            <v>Jl. Irian X No.202, Cikedokan, Kec. Cikarang Bar., Bekasi, Jawa Barat 17530, Indonesia</v>
          </cell>
          <cell r="AI375" t="str">
            <v>Bekasi</v>
          </cell>
          <cell r="AK375" t="str">
            <v>BORMA KOPO SAYATI</v>
          </cell>
          <cell r="AM375" t="str">
            <v>JL. KOPO SAYATI NO 102</v>
          </cell>
          <cell r="AN375" t="str">
            <v>Kota Bandung</v>
          </cell>
          <cell r="AP375">
            <v>115</v>
          </cell>
          <cell r="AQ375" t="str">
            <v/>
          </cell>
          <cell r="AR375" t="str">
            <v/>
          </cell>
          <cell r="AS375" t="str">
            <v/>
          </cell>
          <cell r="AT375" t="str">
            <v/>
          </cell>
          <cell r="AU375" t="str">
            <v/>
          </cell>
          <cell r="AV375" t="str">
            <v/>
          </cell>
          <cell r="AW375" t="str">
            <v/>
          </cell>
          <cell r="AY375">
            <v>0</v>
          </cell>
          <cell r="AZ375" t="str">
            <v>0</v>
          </cell>
          <cell r="BA375">
            <v>2230</v>
          </cell>
          <cell r="BB375">
            <v>5</v>
          </cell>
          <cell r="BC375" t="str">
            <v/>
          </cell>
          <cell r="BD375" t="str">
            <v>2021-06-19, 23:48:47</v>
          </cell>
          <cell r="BE375" t="str">
            <v>POD 1 2021-06-19, 23:48:47</v>
          </cell>
        </row>
        <row r="376">
          <cell r="D376" t="str">
            <v>4002939984</v>
          </cell>
          <cell r="E376" t="str">
            <v/>
          </cell>
          <cell r="F376" t="str">
            <v>BOOKED</v>
          </cell>
          <cell r="G376" t="str">
            <v>Unilever Mega DC</v>
          </cell>
          <cell r="H376" t="str">
            <v/>
          </cell>
          <cell r="I376" t="str">
            <v>false</v>
          </cell>
          <cell r="J376" t="str">
            <v>TRO-J</v>
          </cell>
          <cell r="K376" t="str">
            <v>Tronton Jumbo</v>
          </cell>
          <cell r="L376" t="str">
            <v/>
          </cell>
          <cell r="N376" t="str">
            <v>TDS-TRI-20210616102750005469</v>
          </cell>
          <cell r="O376" t="str">
            <v>oncall</v>
          </cell>
          <cell r="P376" t="str">
            <v>2021-06-16, 17:27:50</v>
          </cell>
          <cell r="Q376" t="str">
            <v/>
          </cell>
          <cell r="R376" t="str">
            <v/>
          </cell>
          <cell r="S376" t="str">
            <v>2021-06-17, 20:00:00</v>
          </cell>
          <cell r="T376" t="str">
            <v/>
          </cell>
          <cell r="U376" t="str">
            <v/>
          </cell>
          <cell r="V376" t="str">
            <v/>
          </cell>
          <cell r="W376" t="str">
            <v>2021-06-25, 20:00:00</v>
          </cell>
          <cell r="X376" t="str">
            <v/>
          </cell>
          <cell r="Y376" t="str">
            <v/>
          </cell>
          <cell r="Z376" t="str">
            <v/>
          </cell>
          <cell r="AA376" t="str">
            <v/>
          </cell>
          <cell r="AB376" t="str">
            <v/>
          </cell>
          <cell r="AC376" t="str">
            <v/>
          </cell>
          <cell r="AD376" t="str">
            <v/>
          </cell>
          <cell r="AE376" t="str">
            <v/>
          </cell>
          <cell r="AF376" t="str">
            <v>Unilever West Mega DC</v>
          </cell>
          <cell r="AH376" t="str">
            <v>Jl. Irian X No.202, Cikedokan, Kec. Cikarang Bar., Bekasi, Jawa Barat 17530, Indonesia</v>
          </cell>
          <cell r="AI376" t="str">
            <v>Bekasi</v>
          </cell>
          <cell r="AK376" t="str">
            <v>PT LOTTE SHOPPING INDONESIA DENPASA</v>
          </cell>
          <cell r="AM376" t="str">
            <v>JL.BY PASS NGURAH RAI NO.222</v>
          </cell>
          <cell r="AN376" t="str">
            <v>Kabupaten Badung</v>
          </cell>
          <cell r="AP376">
            <v>1170</v>
          </cell>
          <cell r="AQ376" t="str">
            <v/>
          </cell>
          <cell r="AR376" t="str">
            <v/>
          </cell>
          <cell r="AS376" t="str">
            <v/>
          </cell>
          <cell r="AT376" t="str">
            <v/>
          </cell>
          <cell r="AU376" t="str">
            <v/>
          </cell>
          <cell r="AV376" t="str">
            <v/>
          </cell>
          <cell r="AW376" t="str">
            <v/>
          </cell>
          <cell r="AY376">
            <v>0</v>
          </cell>
          <cell r="AZ376" t="str">
            <v>0</v>
          </cell>
          <cell r="BA376">
            <v>17040</v>
          </cell>
          <cell r="BB376">
            <v>36.04</v>
          </cell>
          <cell r="BC376" t="str">
            <v/>
          </cell>
          <cell r="BD376" t="str">
            <v/>
          </cell>
        </row>
        <row r="377">
          <cell r="D377" t="str">
            <v>4002939844</v>
          </cell>
          <cell r="E377" t="str">
            <v/>
          </cell>
          <cell r="F377" t="str">
            <v>BOOKED</v>
          </cell>
          <cell r="G377" t="str">
            <v>Unilever Mega DC</v>
          </cell>
          <cell r="H377" t="str">
            <v/>
          </cell>
          <cell r="I377" t="str">
            <v>false</v>
          </cell>
          <cell r="J377" t="str">
            <v>TRO-J</v>
          </cell>
          <cell r="K377" t="str">
            <v>Tronton Jumbo</v>
          </cell>
          <cell r="L377" t="str">
            <v/>
          </cell>
          <cell r="N377" t="str">
            <v>TDS-TRI-20210616102748082744</v>
          </cell>
          <cell r="O377" t="str">
            <v>oncall</v>
          </cell>
          <cell r="P377" t="str">
            <v>2021-06-16, 17:27:48</v>
          </cell>
          <cell r="Q377" t="str">
            <v/>
          </cell>
          <cell r="R377" t="str">
            <v/>
          </cell>
          <cell r="S377" t="str">
            <v>2021-06-17, 20:00:00</v>
          </cell>
          <cell r="T377" t="str">
            <v/>
          </cell>
          <cell r="U377" t="str">
            <v/>
          </cell>
          <cell r="V377" t="str">
            <v/>
          </cell>
          <cell r="W377" t="str">
            <v>2021-06-23, 20:00:00</v>
          </cell>
          <cell r="X377" t="str">
            <v/>
          </cell>
          <cell r="Y377" t="str">
            <v/>
          </cell>
          <cell r="Z377" t="str">
            <v/>
          </cell>
          <cell r="AA377" t="str">
            <v/>
          </cell>
          <cell r="AB377" t="str">
            <v/>
          </cell>
          <cell r="AC377" t="str">
            <v/>
          </cell>
          <cell r="AD377" t="str">
            <v/>
          </cell>
          <cell r="AE377" t="str">
            <v/>
          </cell>
          <cell r="AF377" t="str">
            <v>Unilever West Mega DC</v>
          </cell>
          <cell r="AH377" t="str">
            <v>Jl. Irian X No.202, Cikedokan, Kec. Cikarang Bar., Bekasi, Jawa Barat 17530, Indonesia</v>
          </cell>
          <cell r="AI377" t="str">
            <v>Bekasi</v>
          </cell>
          <cell r="AK377" t="str">
            <v>PT LOTTE SHOPPING INDONESIA DENPASA</v>
          </cell>
          <cell r="AM377" t="str">
            <v>JL.BY PASS NGURAH RAI NO.222</v>
          </cell>
          <cell r="AN377" t="str">
            <v>Kabupaten Badung</v>
          </cell>
          <cell r="AP377">
            <v>1170</v>
          </cell>
          <cell r="AQ377" t="str">
            <v/>
          </cell>
          <cell r="AR377" t="str">
            <v/>
          </cell>
          <cell r="AS377" t="str">
            <v/>
          </cell>
          <cell r="AT377" t="str">
            <v/>
          </cell>
          <cell r="AU377" t="str">
            <v/>
          </cell>
          <cell r="AV377" t="str">
            <v/>
          </cell>
          <cell r="AW377" t="str">
            <v/>
          </cell>
          <cell r="AY377">
            <v>0</v>
          </cell>
          <cell r="AZ377" t="str">
            <v>0</v>
          </cell>
          <cell r="BA377">
            <v>14820</v>
          </cell>
          <cell r="BB377">
            <v>32.86</v>
          </cell>
          <cell r="BC377" t="str">
            <v/>
          </cell>
          <cell r="BD377" t="str">
            <v/>
          </cell>
        </row>
        <row r="378">
          <cell r="D378" t="str">
            <v>4002939837</v>
          </cell>
          <cell r="E378" t="str">
            <v/>
          </cell>
          <cell r="F378" t="str">
            <v>POD</v>
          </cell>
          <cell r="G378" t="str">
            <v>Unilever Mega DC</v>
          </cell>
          <cell r="H378" t="str">
            <v>PT Mega Antaran Prima</v>
          </cell>
          <cell r="I378" t="str">
            <v>true</v>
          </cell>
          <cell r="J378" t="str">
            <v>CDE</v>
          </cell>
          <cell r="K378" t="str">
            <v>CD Engkel Box</v>
          </cell>
          <cell r="L378">
            <v>619020</v>
          </cell>
          <cell r="M378">
            <v>435686</v>
          </cell>
          <cell r="N378" t="str">
            <v>TDS-TRI-20210616102746840926</v>
          </cell>
          <cell r="O378" t="str">
            <v>dedicated</v>
          </cell>
          <cell r="P378" t="str">
            <v>2021-06-16, 17:27:47</v>
          </cell>
          <cell r="Q378" t="str">
            <v>2021-06-16, 22:38:14</v>
          </cell>
          <cell r="R378" t="str">
            <v>2021-06-17, 01:34:02</v>
          </cell>
          <cell r="S378" t="str">
            <v>2021-06-17, 20:00:00</v>
          </cell>
          <cell r="T378" t="str">
            <v>2021-06-17, 07:23:52</v>
          </cell>
          <cell r="U378" t="str">
            <v>2021-06-17, 13:13:52</v>
          </cell>
          <cell r="V378" t="str">
            <v>2021-06-17, 16:23:57</v>
          </cell>
          <cell r="W378" t="str">
            <v>2021-06-18, 20:00:00</v>
          </cell>
          <cell r="X378" t="str">
            <v>2021-06-18, 07:51:51</v>
          </cell>
          <cell r="Y378" t="str">
            <v>2021-06-18, 10:28:56</v>
          </cell>
          <cell r="Z378" t="str">
            <v>9:0:5</v>
          </cell>
          <cell r="AA378" t="str">
            <v>2:37:5</v>
          </cell>
          <cell r="AB378" t="str">
            <v>DADAN DARMAWAN</v>
          </cell>
          <cell r="AC378" t="str">
            <v>083895174172</v>
          </cell>
          <cell r="AD378" t="str">
            <v>B9064KXU</v>
          </cell>
          <cell r="AE378" t="str">
            <v>CD Engkel Box</v>
          </cell>
          <cell r="AF378" t="str">
            <v>Unilever West Mega DC</v>
          </cell>
          <cell r="AH378" t="str">
            <v>Jl. Irian X No.202, Cikedokan, Kec. Cikarang Bar., Bekasi, Jawa Barat 17530, Indonesia</v>
          </cell>
          <cell r="AI378" t="str">
            <v>Bekasi</v>
          </cell>
          <cell r="AK378" t="str">
            <v>INDOMARET DC PURWAKARTA</v>
          </cell>
          <cell r="AM378" t="str">
            <v>KAWASAN KOTA BUKIT INDAH</v>
          </cell>
          <cell r="AN378" t="str">
            <v>Purwakarta Regency</v>
          </cell>
          <cell r="AP378">
            <v>52</v>
          </cell>
          <cell r="AQ378" t="str">
            <v/>
          </cell>
          <cell r="AR378" t="str">
            <v/>
          </cell>
          <cell r="AS378" t="str">
            <v/>
          </cell>
          <cell r="AT378" t="str">
            <v/>
          </cell>
          <cell r="AU378" t="str">
            <v/>
          </cell>
          <cell r="AV378" t="str">
            <v/>
          </cell>
          <cell r="AW378" t="str">
            <v/>
          </cell>
          <cell r="AY378">
            <v>0</v>
          </cell>
          <cell r="AZ378" t="str">
            <v>0</v>
          </cell>
          <cell r="BA378">
            <v>2000</v>
          </cell>
          <cell r="BB378">
            <v>5.0999999999999996</v>
          </cell>
          <cell r="BC378" t="str">
            <v/>
          </cell>
          <cell r="BD378" t="str">
            <v>2021-06-18, 10:37:30</v>
          </cell>
          <cell r="BE378" t="str">
            <v>POD 1 2021-06-18, 10:37:30</v>
          </cell>
        </row>
        <row r="379">
          <cell r="D379" t="str">
            <v>4002938885</v>
          </cell>
          <cell r="E379" t="str">
            <v/>
          </cell>
          <cell r="F379" t="str">
            <v>POD</v>
          </cell>
          <cell r="G379" t="str">
            <v>Unilever Mega DC</v>
          </cell>
          <cell r="H379" t="str">
            <v>PT Mega Bintang Logistik</v>
          </cell>
          <cell r="I379" t="str">
            <v>false</v>
          </cell>
          <cell r="J379" t="str">
            <v>TRO-J</v>
          </cell>
          <cell r="K379" t="str">
            <v>Tronton Jumbo</v>
          </cell>
          <cell r="L379">
            <v>12262300</v>
          </cell>
          <cell r="M379">
            <v>11300000</v>
          </cell>
          <cell r="N379" t="str">
            <v>TDS-TRI-20210616102744539416</v>
          </cell>
          <cell r="O379" t="str">
            <v>oncall</v>
          </cell>
          <cell r="P379" t="str">
            <v>2021-06-16, 17:27:44</v>
          </cell>
          <cell r="Q379" t="str">
            <v>2021-06-16, 18:08:57</v>
          </cell>
          <cell r="R379" t="str">
            <v>2021-06-16, 18:10:56</v>
          </cell>
          <cell r="S379" t="str">
            <v>2021-06-17, 20:00:00</v>
          </cell>
          <cell r="T379" t="str">
            <v>2021-06-17, 08:01:09</v>
          </cell>
          <cell r="U379" t="str">
            <v>2021-06-17, 14:30:14</v>
          </cell>
          <cell r="V379" t="str">
            <v>2021-06-17, 14:30:23</v>
          </cell>
          <cell r="W379" t="str">
            <v>2021-06-22, 20:00:00</v>
          </cell>
          <cell r="X379" t="str">
            <v>2021-06-21, 14:28:47</v>
          </cell>
          <cell r="Y379" t="str">
            <v>2021-06-21, 15:20:00</v>
          </cell>
          <cell r="Z379" t="str">
            <v>6:29:14</v>
          </cell>
          <cell r="AA379" t="str">
            <v>0:51:13</v>
          </cell>
          <cell r="AB379" t="str">
            <v>Basuki</v>
          </cell>
          <cell r="AC379" t="str">
            <v>0823782296370</v>
          </cell>
          <cell r="AD379" t="str">
            <v>BE8127WT</v>
          </cell>
          <cell r="AE379" t="str">
            <v>Wingbox Tronton</v>
          </cell>
          <cell r="AF379" t="str">
            <v>Unilever West Mega DC</v>
          </cell>
          <cell r="AH379" t="str">
            <v>Jl. Irian X No.202, Cikedokan, Kec. Cikarang Bar., Bekasi, Jawa Barat 17530, Indonesia</v>
          </cell>
          <cell r="AI379" t="str">
            <v>Bekasi</v>
          </cell>
          <cell r="AK379" t="str">
            <v>INDOGROSIR PALEMBANG</v>
          </cell>
          <cell r="AM379" t="str">
            <v>JL. PANGERAN AYIN - KENTEN LAUT</v>
          </cell>
          <cell r="AN379" t="str">
            <v>Palembang</v>
          </cell>
          <cell r="AP379">
            <v>566</v>
          </cell>
          <cell r="AQ379" t="str">
            <v/>
          </cell>
          <cell r="AR379" t="str">
            <v/>
          </cell>
          <cell r="AS379" t="str">
            <v/>
          </cell>
          <cell r="AT379" t="str">
            <v/>
          </cell>
          <cell r="AU379" t="str">
            <v/>
          </cell>
          <cell r="AV379" t="str">
            <v/>
          </cell>
          <cell r="AW379" t="str">
            <v/>
          </cell>
          <cell r="AY379">
            <v>0</v>
          </cell>
          <cell r="AZ379" t="str">
            <v>0</v>
          </cell>
          <cell r="BA379">
            <v>8640</v>
          </cell>
          <cell r="BB379">
            <v>39</v>
          </cell>
          <cell r="BC379" t="str">
            <v/>
          </cell>
          <cell r="BD379" t="str">
            <v>2021-06-21, 18:15:52</v>
          </cell>
          <cell r="BE379" t="str">
            <v>POD 1 2021-06-21, 18:15:49</v>
          </cell>
        </row>
        <row r="380">
          <cell r="D380" t="str">
            <v>4002939813</v>
          </cell>
          <cell r="E380" t="str">
            <v/>
          </cell>
          <cell r="F380" t="str">
            <v>POD</v>
          </cell>
          <cell r="G380" t="str">
            <v>Unilever Mega DC</v>
          </cell>
          <cell r="H380" t="str">
            <v>PT Tiara Fajar Transportindo</v>
          </cell>
          <cell r="I380" t="str">
            <v>true</v>
          </cell>
          <cell r="J380" t="str">
            <v>FUS-PAR</v>
          </cell>
          <cell r="K380" t="str">
            <v>FUSO</v>
          </cell>
          <cell r="L380">
            <v>500000</v>
          </cell>
          <cell r="M380">
            <v>250000</v>
          </cell>
          <cell r="N380" t="str">
            <v>TDS-TRI-20210616051425361787</v>
          </cell>
          <cell r="O380" t="str">
            <v>oncall</v>
          </cell>
          <cell r="P380" t="str">
            <v>2021-06-16, 12:14:25</v>
          </cell>
          <cell r="Q380" t="str">
            <v>2021-06-16, 14:48:37</v>
          </cell>
          <cell r="R380" t="str">
            <v>2021-06-17, 01:35:41</v>
          </cell>
          <cell r="S380" t="str">
            <v>2021-06-16, 16:00:00</v>
          </cell>
          <cell r="T380" t="str">
            <v>2021-06-17, 06:15:12</v>
          </cell>
          <cell r="U380" t="str">
            <v>2021-06-17, 09:20:43</v>
          </cell>
          <cell r="V380" t="str">
            <v>2021-06-17, 09:20:53</v>
          </cell>
          <cell r="W380" t="str">
            <v>2021-06-17, 16:00:00</v>
          </cell>
          <cell r="X380" t="str">
            <v>2021-06-19, 11:08:50</v>
          </cell>
          <cell r="Y380" t="str">
            <v>2021-06-19, 11:08:57</v>
          </cell>
          <cell r="Z380" t="str">
            <v>3:5:41</v>
          </cell>
          <cell r="AA380" t="str">
            <v>0:0:7</v>
          </cell>
          <cell r="AB380" t="str">
            <v>Topid</v>
          </cell>
          <cell r="AC380" t="str">
            <v>082116894368</v>
          </cell>
          <cell r="AD380" t="str">
            <v>Z9311MG</v>
          </cell>
          <cell r="AE380" t="str">
            <v>Fuso Box</v>
          </cell>
          <cell r="AF380" t="str">
            <v>Unilever West Mega DC</v>
          </cell>
          <cell r="AH380" t="str">
            <v>Jl. Irian X No.202, Cikedokan, Kec. Cikarang Bar., Bekasi, Jawa Barat 17530, Indonesia</v>
          </cell>
          <cell r="AI380" t="str">
            <v>Bekasi</v>
          </cell>
          <cell r="AK380" t="str">
            <v>YOGYA DC TEGAL</v>
          </cell>
          <cell r="AM380" t="str">
            <v>JL.RAYA DAMPYAKNO.8KEL.DAMPYAKKEC.K</v>
          </cell>
          <cell r="AN380" t="str">
            <v>Tegal</v>
          </cell>
          <cell r="AP380">
            <v>260</v>
          </cell>
          <cell r="AQ380" t="str">
            <v/>
          </cell>
          <cell r="AR380" t="str">
            <v/>
          </cell>
          <cell r="AS380" t="str">
            <v/>
          </cell>
          <cell r="AT380" t="str">
            <v/>
          </cell>
          <cell r="AU380" t="str">
            <v/>
          </cell>
          <cell r="AV380" t="str">
            <v/>
          </cell>
          <cell r="AW380" t="str">
            <v/>
          </cell>
          <cell r="AX380" t="str">
            <v>Tidak ada bidd, blast manual</v>
          </cell>
          <cell r="AY380">
            <v>0</v>
          </cell>
          <cell r="AZ380" t="str">
            <v>0</v>
          </cell>
          <cell r="BA380">
            <v>2950</v>
          </cell>
          <cell r="BB380">
            <v>7.41</v>
          </cell>
          <cell r="BC380" t="str">
            <v/>
          </cell>
          <cell r="BD380" t="str">
            <v>2021-06-19, 13:45:47</v>
          </cell>
          <cell r="BE380" t="str">
            <v>POD 1 2021-06-19, 13:45:47</v>
          </cell>
        </row>
        <row r="381">
          <cell r="D381" t="str">
            <v>4002939813</v>
          </cell>
          <cell r="E381" t="str">
            <v/>
          </cell>
          <cell r="F381" t="str">
            <v>POD</v>
          </cell>
          <cell r="G381" t="str">
            <v>Unilever Mega DC</v>
          </cell>
          <cell r="H381" t="str">
            <v>PT Tiara Fajar Transportindo</v>
          </cell>
          <cell r="I381" t="str">
            <v>true</v>
          </cell>
          <cell r="J381" t="str">
            <v>FUS-PAR</v>
          </cell>
          <cell r="K381" t="str">
            <v>FUSO</v>
          </cell>
          <cell r="L381">
            <v>3433300</v>
          </cell>
          <cell r="M381">
            <v>3650000</v>
          </cell>
          <cell r="N381" t="str">
            <v>TDS-TRI-20210616051425361787</v>
          </cell>
          <cell r="O381" t="str">
            <v>oncall</v>
          </cell>
          <cell r="P381" t="str">
            <v>2021-06-16, 12:14:25</v>
          </cell>
          <cell r="Q381" t="str">
            <v>2021-06-16, 14:48:37</v>
          </cell>
          <cell r="R381" t="str">
            <v>2021-06-17, 01:35:41</v>
          </cell>
          <cell r="S381" t="str">
            <v>2021-06-16, 16:00:00</v>
          </cell>
          <cell r="T381" t="str">
            <v>2021-06-17, 06:15:12</v>
          </cell>
          <cell r="U381" t="str">
            <v>2021-06-17, 09:20:43</v>
          </cell>
          <cell r="V381" t="str">
            <v>2021-06-17, 09:20:53</v>
          </cell>
          <cell r="W381" t="str">
            <v>2021-06-17, 16:00:00</v>
          </cell>
          <cell r="X381" t="str">
            <v>2021-06-18, 06:28:40</v>
          </cell>
          <cell r="Y381" t="str">
            <v>2021-06-18, 10:12:00</v>
          </cell>
          <cell r="Z381" t="str">
            <v>3:5:41</v>
          </cell>
          <cell r="AA381" t="str">
            <v>3:43:20</v>
          </cell>
          <cell r="AB381" t="str">
            <v>Topid</v>
          </cell>
          <cell r="AC381" t="str">
            <v>082116894368</v>
          </cell>
          <cell r="AD381" t="str">
            <v>Z9311MG</v>
          </cell>
          <cell r="AE381" t="str">
            <v>Fuso Box</v>
          </cell>
          <cell r="AF381" t="str">
            <v>Unilever West Mega DC</v>
          </cell>
          <cell r="AH381" t="str">
            <v>Jl. Irian X No.202, Cikedokan, Kec. Cikarang Bar., Bekasi, Jawa Barat 17530, Indonesia</v>
          </cell>
          <cell r="AI381" t="str">
            <v>Bekasi</v>
          </cell>
          <cell r="AK381" t="str">
            <v>YOGYA DC SUMBER</v>
          </cell>
          <cell r="AM381" t="str">
            <v>JL.PANGERAN CAKRABUANA</v>
          </cell>
          <cell r="AN381" t="str">
            <v>Cirebon</v>
          </cell>
          <cell r="AP381">
            <v>188</v>
          </cell>
          <cell r="AQ381" t="str">
            <v/>
          </cell>
          <cell r="AR381" t="str">
            <v/>
          </cell>
          <cell r="AS381" t="str">
            <v/>
          </cell>
          <cell r="AT381" t="str">
            <v/>
          </cell>
          <cell r="AU381" t="str">
            <v/>
          </cell>
          <cell r="AV381" t="str">
            <v/>
          </cell>
          <cell r="AW381" t="str">
            <v/>
          </cell>
          <cell r="AX381" t="str">
            <v>Tidak ada bidd, blast manual</v>
          </cell>
          <cell r="AY381">
            <v>0</v>
          </cell>
          <cell r="AZ381" t="str">
            <v>0</v>
          </cell>
          <cell r="BA381">
            <v>4980</v>
          </cell>
          <cell r="BB381">
            <v>11</v>
          </cell>
          <cell r="BC381" t="str">
            <v/>
          </cell>
          <cell r="BD381" t="str">
            <v>2021-06-18, 11:34:05</v>
          </cell>
          <cell r="BE381" t="str">
            <v>POD 1 2021-06-18, 11:34:05</v>
          </cell>
        </row>
        <row r="382">
          <cell r="D382" t="str">
            <v>4002939945</v>
          </cell>
          <cell r="E382" t="str">
            <v/>
          </cell>
          <cell r="F382" t="str">
            <v>POD</v>
          </cell>
          <cell r="G382" t="str">
            <v>Unilever Mega DC</v>
          </cell>
          <cell r="H382" t="str">
            <v>PT Mega Antaran Prima</v>
          </cell>
          <cell r="I382" t="str">
            <v>true</v>
          </cell>
          <cell r="J382" t="str">
            <v>CDE</v>
          </cell>
          <cell r="K382" t="str">
            <v>CD Engkel Box</v>
          </cell>
          <cell r="L382">
            <v>1</v>
          </cell>
          <cell r="M382">
            <v>1</v>
          </cell>
          <cell r="N382" t="str">
            <v>TDS-TRI-20210616051032789040</v>
          </cell>
          <cell r="O382" t="str">
            <v>dedicated</v>
          </cell>
          <cell r="P382" t="str">
            <v>2021-06-16, 12:10:33</v>
          </cell>
          <cell r="Q382" t="str">
            <v>2021-06-16, 18:48:54</v>
          </cell>
          <cell r="R382" t="str">
            <v>2021-06-17, 01:35:30</v>
          </cell>
          <cell r="S382" t="str">
            <v>2021-06-16, 16:00:00</v>
          </cell>
          <cell r="T382" t="str">
            <v>2021-06-17, 05:13:51</v>
          </cell>
          <cell r="U382" t="str">
            <v>2021-06-17, 05:13:56</v>
          </cell>
          <cell r="V382" t="str">
            <v>2021-06-17, 05:14:02</v>
          </cell>
          <cell r="W382" t="str">
            <v>2021-06-17, 16:00:00</v>
          </cell>
          <cell r="X382" t="str">
            <v>2021-06-17, 06:42:14</v>
          </cell>
          <cell r="Y382" t="str">
            <v>2021-06-17, 07:42:00</v>
          </cell>
          <cell r="Z382" t="str">
            <v>0:0:11</v>
          </cell>
          <cell r="AA382" t="str">
            <v>0:59:46</v>
          </cell>
          <cell r="AB382" t="str">
            <v>CASMITA</v>
          </cell>
          <cell r="AC382" t="str">
            <v>082112196977</v>
          </cell>
          <cell r="AD382" t="str">
            <v>B9060KXU</v>
          </cell>
          <cell r="AE382" t="str">
            <v>CD Engkel Box</v>
          </cell>
          <cell r="AF382" t="str">
            <v>Unilever West Mega DC</v>
          </cell>
          <cell r="AH382" t="str">
            <v>Jl. Irian X No.202, Cikedokan, Kec. Cikarang Bar., Bekasi, Jawa Barat 17530, Indonesia</v>
          </cell>
          <cell r="AI382" t="str">
            <v>Bekasi</v>
          </cell>
          <cell r="AK382" t="str">
            <v>PT LOTTE SHOPPING INDONESIA MERUYA</v>
          </cell>
          <cell r="AM382" t="str">
            <v>GF, LotteMart, Jalan Topaz BT No.77, RT.6/RW.11, North Meruya, Kembangan, West Jakarta City, Jakarta 11620, Indonesia</v>
          </cell>
          <cell r="AN382" t="str">
            <v>West Jakarta City</v>
          </cell>
          <cell r="AP382">
            <v>52</v>
          </cell>
          <cell r="AQ382" t="str">
            <v/>
          </cell>
          <cell r="AR382" t="str">
            <v/>
          </cell>
          <cell r="AS382" t="str">
            <v/>
          </cell>
          <cell r="AT382" t="str">
            <v/>
          </cell>
          <cell r="AU382" t="str">
            <v/>
          </cell>
          <cell r="AV382" t="str">
            <v/>
          </cell>
          <cell r="AW382" t="str">
            <v/>
          </cell>
          <cell r="AY382">
            <v>0</v>
          </cell>
          <cell r="AZ382" t="str">
            <v>0</v>
          </cell>
          <cell r="BA382">
            <v>680</v>
          </cell>
          <cell r="BB382">
            <v>1.81</v>
          </cell>
          <cell r="BC382" t="str">
            <v/>
          </cell>
          <cell r="BD382" t="str">
            <v>2021-06-17, 09:42:46</v>
          </cell>
          <cell r="BE382" t="str">
            <v>POD 1 2021-06-17, 09:42:46</v>
          </cell>
        </row>
        <row r="383">
          <cell r="D383" t="str">
            <v>4002939945</v>
          </cell>
          <cell r="E383" t="str">
            <v/>
          </cell>
          <cell r="F383" t="str">
            <v>POD</v>
          </cell>
          <cell r="G383" t="str">
            <v>Unilever Mega DC</v>
          </cell>
          <cell r="H383" t="str">
            <v>PT Mega Antaran Prima</v>
          </cell>
          <cell r="I383" t="str">
            <v>true</v>
          </cell>
          <cell r="J383" t="str">
            <v>CDE</v>
          </cell>
          <cell r="K383" t="str">
            <v>CD Engkel Box</v>
          </cell>
          <cell r="L383">
            <v>511233</v>
          </cell>
          <cell r="M383">
            <v>341710</v>
          </cell>
          <cell r="N383" t="str">
            <v>TDS-TRI-20210616051032789040</v>
          </cell>
          <cell r="O383" t="str">
            <v>dedicated</v>
          </cell>
          <cell r="P383" t="str">
            <v>2021-06-16, 12:10:32</v>
          </cell>
          <cell r="Q383" t="str">
            <v>2021-06-16, 18:48:54</v>
          </cell>
          <cell r="R383" t="str">
            <v>2021-06-17, 01:35:30</v>
          </cell>
          <cell r="S383" t="str">
            <v>2021-06-16, 16:00:00</v>
          </cell>
          <cell r="T383" t="str">
            <v>2021-06-17, 05:13:51</v>
          </cell>
          <cell r="U383" t="str">
            <v>2021-06-17, 05:13:56</v>
          </cell>
          <cell r="V383" t="str">
            <v>2021-06-17, 05:14:02</v>
          </cell>
          <cell r="W383" t="str">
            <v>2021-06-17, 16:00:00</v>
          </cell>
          <cell r="X383" t="str">
            <v>2021-06-17, 09:42:53</v>
          </cell>
          <cell r="Y383" t="str">
            <v>2021-06-17, 09:42:59</v>
          </cell>
          <cell r="Z383" t="str">
            <v>0:0:11</v>
          </cell>
          <cell r="AA383" t="str">
            <v>0:0:6</v>
          </cell>
          <cell r="AB383" t="str">
            <v>CASMITA</v>
          </cell>
          <cell r="AC383" t="str">
            <v>082112196977</v>
          </cell>
          <cell r="AD383" t="str">
            <v>B9060KXU</v>
          </cell>
          <cell r="AE383" t="str">
            <v>CD Engkel Box</v>
          </cell>
          <cell r="AF383" t="str">
            <v>Unilever West Mega DC</v>
          </cell>
          <cell r="AH383" t="str">
            <v>Jl. Irian X No.202, Cikedokan, Kec. Cikarang Bar., Bekasi, Jawa Barat 17530, Indonesia</v>
          </cell>
          <cell r="AI383" t="str">
            <v>Bekasi</v>
          </cell>
          <cell r="AK383" t="str">
            <v>PT BINTANG ASET INDONESIA JAKARTA</v>
          </cell>
          <cell r="AM383" t="str">
            <v>Jl. Kemandoran IV No.37 A, RT.3/RW.3, Grogol Utara, Kec. Kby. Lama, Kota Jakarta Selatan, Daerah Khusus Ibukota Jakarta 12210, Indonesia</v>
          </cell>
          <cell r="AN383" t="str">
            <v>Kota Jakarta Selatan</v>
          </cell>
          <cell r="AP383">
            <v>44</v>
          </cell>
          <cell r="AQ383" t="str">
            <v/>
          </cell>
          <cell r="AR383" t="str">
            <v/>
          </cell>
          <cell r="AS383" t="str">
            <v/>
          </cell>
          <cell r="AT383" t="str">
            <v/>
          </cell>
          <cell r="AU383" t="str">
            <v/>
          </cell>
          <cell r="AV383" t="str">
            <v/>
          </cell>
          <cell r="AW383" t="str">
            <v/>
          </cell>
          <cell r="AY383">
            <v>0</v>
          </cell>
          <cell r="AZ383" t="str">
            <v>0</v>
          </cell>
          <cell r="BA383">
            <v>740</v>
          </cell>
          <cell r="BB383">
            <v>1.79</v>
          </cell>
          <cell r="BC383" t="str">
            <v/>
          </cell>
          <cell r="BD383" t="str">
            <v>2021-06-17, 10:52:16</v>
          </cell>
          <cell r="BE383" t="str">
            <v>POD 1 2021-06-17, 10:52:16</v>
          </cell>
        </row>
        <row r="384">
          <cell r="D384" t="str">
            <v>4002939921</v>
          </cell>
          <cell r="E384" t="str">
            <v/>
          </cell>
          <cell r="F384" t="str">
            <v>POD</v>
          </cell>
          <cell r="G384" t="str">
            <v>Unilever Mega DC</v>
          </cell>
          <cell r="H384" t="str">
            <v>PT Mega Antaran Prima</v>
          </cell>
          <cell r="I384" t="str">
            <v>true</v>
          </cell>
          <cell r="J384" t="str">
            <v>CDE</v>
          </cell>
          <cell r="K384" t="str">
            <v>CD Engkel Box</v>
          </cell>
          <cell r="L384">
            <v>842698</v>
          </cell>
          <cell r="M384">
            <v>579800</v>
          </cell>
          <cell r="N384" t="str">
            <v>TDS-TRI-20210616051031379467</v>
          </cell>
          <cell r="O384" t="str">
            <v>dedicated</v>
          </cell>
          <cell r="P384" t="str">
            <v>2021-06-16, 12:10:31</v>
          </cell>
          <cell r="Q384" t="str">
            <v>2021-06-16, 22:34:43</v>
          </cell>
          <cell r="R384" t="str">
            <v>2021-06-17, 01:35:58</v>
          </cell>
          <cell r="S384" t="str">
            <v>2021-06-16, 16:00:00</v>
          </cell>
          <cell r="T384" t="str">
            <v>2021-06-17, 12:02:26</v>
          </cell>
          <cell r="U384" t="str">
            <v>2021-06-17, 12:02:31</v>
          </cell>
          <cell r="V384" t="str">
            <v>2021-06-17, 12:02:40</v>
          </cell>
          <cell r="W384" t="str">
            <v>2021-06-18, 16:00:00</v>
          </cell>
          <cell r="X384" t="str">
            <v>2021-06-18, 06:56:54</v>
          </cell>
          <cell r="Y384" t="str">
            <v>2021-06-18, 12:10:23</v>
          </cell>
          <cell r="Z384" t="str">
            <v>0:0:14</v>
          </cell>
          <cell r="AA384" t="str">
            <v>5:13:29</v>
          </cell>
          <cell r="AB384" t="str">
            <v>SAMSUL ANWAR</v>
          </cell>
          <cell r="AC384" t="str">
            <v>087851750511</v>
          </cell>
          <cell r="AD384" t="str">
            <v>B9173KXU</v>
          </cell>
          <cell r="AE384" t="str">
            <v>CDE Dedicated</v>
          </cell>
          <cell r="AF384" t="str">
            <v>Unilever West Mega DC</v>
          </cell>
          <cell r="AH384" t="str">
            <v>Jl. Irian X No.202, Cikedokan, Kec. Cikarang Bar., Bekasi, Jawa Barat 17530, Indonesia</v>
          </cell>
          <cell r="AI384" t="str">
            <v>Bekasi</v>
          </cell>
          <cell r="AK384" t="str">
            <v>BORMA PASIR IMPUN</v>
          </cell>
          <cell r="AM384" t="str">
            <v>JL. AH NASUTION NO.137</v>
          </cell>
          <cell r="AN384" t="str">
            <v>Kota Bandung</v>
          </cell>
          <cell r="AP384">
            <v>123</v>
          </cell>
          <cell r="AQ384" t="str">
            <v/>
          </cell>
          <cell r="AR384" t="str">
            <v/>
          </cell>
          <cell r="AS384" t="str">
            <v/>
          </cell>
          <cell r="AT384" t="str">
            <v/>
          </cell>
          <cell r="AU384" t="str">
            <v/>
          </cell>
          <cell r="AV384" t="str">
            <v/>
          </cell>
          <cell r="AW384" t="str">
            <v/>
          </cell>
          <cell r="AY384">
            <v>0</v>
          </cell>
          <cell r="AZ384" t="str">
            <v>0</v>
          </cell>
          <cell r="BA384">
            <v>1340</v>
          </cell>
          <cell r="BB384">
            <v>3</v>
          </cell>
          <cell r="BC384" t="str">
            <v/>
          </cell>
          <cell r="BD384" t="str">
            <v>2021-06-18, 12:10:53</v>
          </cell>
          <cell r="BE384" t="str">
            <v>POD 1 2021-06-18, 12:10:53</v>
          </cell>
        </row>
        <row r="385">
          <cell r="D385" t="str">
            <v>4002939921</v>
          </cell>
          <cell r="E385" t="str">
            <v/>
          </cell>
          <cell r="F385" t="str">
            <v>POD</v>
          </cell>
          <cell r="G385" t="str">
            <v>Unilever Mega DC</v>
          </cell>
          <cell r="H385" t="str">
            <v>PT Mega Antaran Prima</v>
          </cell>
          <cell r="I385" t="str">
            <v>true</v>
          </cell>
          <cell r="J385" t="str">
            <v>CDE</v>
          </cell>
          <cell r="K385" t="str">
            <v>CD Engkel Box</v>
          </cell>
          <cell r="L385">
            <v>1</v>
          </cell>
          <cell r="M385">
            <v>1</v>
          </cell>
          <cell r="N385" t="str">
            <v>TDS-TRI-20210616051031379467</v>
          </cell>
          <cell r="O385" t="str">
            <v>dedicated</v>
          </cell>
          <cell r="P385" t="str">
            <v>2021-06-16, 12:10:31</v>
          </cell>
          <cell r="Q385" t="str">
            <v>2021-06-16, 22:34:43</v>
          </cell>
          <cell r="R385" t="str">
            <v>2021-06-17, 01:35:58</v>
          </cell>
          <cell r="S385" t="str">
            <v>2021-06-16, 16:00:00</v>
          </cell>
          <cell r="T385" t="str">
            <v>2021-06-17, 12:02:26</v>
          </cell>
          <cell r="U385" t="str">
            <v>2021-06-17, 12:02:31</v>
          </cell>
          <cell r="V385" t="str">
            <v>2021-06-17, 12:02:40</v>
          </cell>
          <cell r="W385" t="str">
            <v>2021-06-18, 16:00:00</v>
          </cell>
          <cell r="X385" t="str">
            <v>2021-06-18, 13:25:24</v>
          </cell>
          <cell r="Y385" t="str">
            <v>2021-06-18, 13:25:33</v>
          </cell>
          <cell r="Z385" t="str">
            <v>0:0:14</v>
          </cell>
          <cell r="AA385" t="str">
            <v>0:0:9</v>
          </cell>
          <cell r="AB385" t="str">
            <v>SAMSUL ANWAR</v>
          </cell>
          <cell r="AC385" t="str">
            <v>087851750511</v>
          </cell>
          <cell r="AD385" t="str">
            <v>B9173KXU</v>
          </cell>
          <cell r="AE385" t="str">
            <v>CDE Dedicated</v>
          </cell>
          <cell r="AF385" t="str">
            <v>Unilever West Mega DC</v>
          </cell>
          <cell r="AH385" t="str">
            <v>Jl. Irian X No.202, Cikedokan, Kec. Cikarang Bar., Bekasi, Jawa Barat 17530, Indonesia</v>
          </cell>
          <cell r="AI385" t="str">
            <v>Bekasi</v>
          </cell>
          <cell r="AK385" t="str">
            <v>TRANSMART CIMAHI</v>
          </cell>
          <cell r="AM385" t="str">
            <v>JL. RAYA BARAT NO. 729</v>
          </cell>
          <cell r="AN385" t="str">
            <v>Kota Cimahi</v>
          </cell>
          <cell r="AP385">
            <v>106</v>
          </cell>
          <cell r="AQ385" t="str">
            <v/>
          </cell>
          <cell r="AR385" t="str">
            <v/>
          </cell>
          <cell r="AS385" t="str">
            <v/>
          </cell>
          <cell r="AT385" t="str">
            <v/>
          </cell>
          <cell r="AU385" t="str">
            <v/>
          </cell>
          <cell r="AV385" t="str">
            <v/>
          </cell>
          <cell r="AW385" t="str">
            <v/>
          </cell>
          <cell r="AY385">
            <v>0</v>
          </cell>
          <cell r="AZ385" t="str">
            <v>0</v>
          </cell>
          <cell r="BA385">
            <v>600</v>
          </cell>
          <cell r="BB385">
            <v>1</v>
          </cell>
          <cell r="BC385" t="str">
            <v/>
          </cell>
          <cell r="BD385" t="str">
            <v>2021-06-18, 13:25:59</v>
          </cell>
          <cell r="BE385" t="str">
            <v>POD 1 2021-06-18, 13:25:59</v>
          </cell>
        </row>
        <row r="386">
          <cell r="D386" t="str">
            <v>4002939914</v>
          </cell>
          <cell r="E386" t="str">
            <v/>
          </cell>
          <cell r="F386" t="str">
            <v>POD</v>
          </cell>
          <cell r="G386" t="str">
            <v>Unilever Mega DC</v>
          </cell>
          <cell r="H386" t="str">
            <v>PT Kabut Halim Mandiri</v>
          </cell>
          <cell r="I386" t="str">
            <v>true</v>
          </cell>
          <cell r="J386" t="str">
            <v>CDE</v>
          </cell>
          <cell r="K386" t="str">
            <v>CD Engkel Box</v>
          </cell>
          <cell r="L386">
            <v>1</v>
          </cell>
          <cell r="M386">
            <v>1</v>
          </cell>
          <cell r="N386" t="str">
            <v>TDS-TRI-20210616051030233342</v>
          </cell>
          <cell r="O386" t="str">
            <v>dedicated</v>
          </cell>
          <cell r="P386" t="str">
            <v>2021-06-16, 12:10:30</v>
          </cell>
          <cell r="Q386" t="str">
            <v>2021-06-16, 18:47:27</v>
          </cell>
          <cell r="R386" t="str">
            <v>2021-06-16, 19:24:16</v>
          </cell>
          <cell r="S386" t="str">
            <v>2021-06-16, 16:00:00</v>
          </cell>
          <cell r="T386" t="str">
            <v>2021-06-16, 19:24:28</v>
          </cell>
          <cell r="U386" t="str">
            <v>2021-06-16, 21:26:38</v>
          </cell>
          <cell r="V386" t="str">
            <v>2021-06-16, 21:26:51</v>
          </cell>
          <cell r="W386" t="str">
            <v>2021-06-17, 16:00:00</v>
          </cell>
          <cell r="X386" t="str">
            <v>2021-06-17, 05:29:41</v>
          </cell>
          <cell r="Y386" t="str">
            <v>2021-06-17, 05:29:46</v>
          </cell>
          <cell r="Z386" t="str">
            <v>2:2:23</v>
          </cell>
          <cell r="AA386" t="str">
            <v>0:0:5</v>
          </cell>
          <cell r="AB386" t="str">
            <v>Dedi swardi</v>
          </cell>
          <cell r="AC386" t="str">
            <v>085218782844</v>
          </cell>
          <cell r="AD386" t="str">
            <v>B9025EXR</v>
          </cell>
          <cell r="AE386" t="str">
            <v>CD Engkel Box</v>
          </cell>
          <cell r="AF386" t="str">
            <v>Unilever West Mega DC</v>
          </cell>
          <cell r="AH386" t="str">
            <v>Jl. Irian X No.202, Cikedokan, Kec. Cikarang Bar., Bekasi, Jawa Barat 17530, Indonesia</v>
          </cell>
          <cell r="AI386" t="str">
            <v>Bekasi</v>
          </cell>
          <cell r="AK386" t="str">
            <v>LOTTEMART HYPER GANDARIA</v>
          </cell>
          <cell r="AM386" t="str">
            <v>GANDARIA CITY MALL JL.KH M SHAFII</v>
          </cell>
          <cell r="AN386" t="str">
            <v>Kota Jakarta Selatan</v>
          </cell>
          <cell r="AP386">
            <v>47</v>
          </cell>
          <cell r="AQ386" t="str">
            <v/>
          </cell>
          <cell r="AR386" t="str">
            <v/>
          </cell>
          <cell r="AS386" t="str">
            <v/>
          </cell>
          <cell r="AT386" t="str">
            <v/>
          </cell>
          <cell r="AU386" t="str">
            <v/>
          </cell>
          <cell r="AV386" t="str">
            <v/>
          </cell>
          <cell r="AW386" t="str">
            <v/>
          </cell>
          <cell r="AY386">
            <v>0</v>
          </cell>
          <cell r="AZ386" t="str">
            <v>0</v>
          </cell>
          <cell r="BA386">
            <v>420</v>
          </cell>
          <cell r="BB386">
            <v>2.72</v>
          </cell>
          <cell r="BC386" t="str">
            <v/>
          </cell>
          <cell r="BD386" t="str">
            <v>2021-06-17, 09:09:17</v>
          </cell>
          <cell r="BE386" t="str">
            <v>POD 1 2021-06-17, 09:09:17</v>
          </cell>
        </row>
        <row r="387">
          <cell r="D387" t="str">
            <v>4002939914</v>
          </cell>
          <cell r="E387" t="str">
            <v/>
          </cell>
          <cell r="F387" t="str">
            <v>POD</v>
          </cell>
          <cell r="G387" t="str">
            <v>Unilever Mega DC</v>
          </cell>
          <cell r="H387" t="str">
            <v>PT Kabut Halim Mandiri</v>
          </cell>
          <cell r="I387" t="str">
            <v>true</v>
          </cell>
          <cell r="J387" t="str">
            <v>CDE</v>
          </cell>
          <cell r="K387" t="str">
            <v>CD Engkel Box</v>
          </cell>
          <cell r="L387">
            <v>587033</v>
          </cell>
          <cell r="M387">
            <v>430066</v>
          </cell>
          <cell r="N387" t="str">
            <v>TDS-TRI-20210616051030233342</v>
          </cell>
          <cell r="O387" t="str">
            <v>dedicated</v>
          </cell>
          <cell r="P387" t="str">
            <v>2021-06-16, 12:10:30</v>
          </cell>
          <cell r="Q387" t="str">
            <v>2021-06-16, 18:47:27</v>
          </cell>
          <cell r="R387" t="str">
            <v>2021-06-16, 19:24:16</v>
          </cell>
          <cell r="S387" t="str">
            <v>2021-06-16, 16:00:00</v>
          </cell>
          <cell r="T387" t="str">
            <v>2021-06-16, 19:24:28</v>
          </cell>
          <cell r="U387" t="str">
            <v>2021-06-16, 21:26:38</v>
          </cell>
          <cell r="V387" t="str">
            <v>2021-06-16, 21:26:51</v>
          </cell>
          <cell r="W387" t="str">
            <v>2021-06-17, 16:00:00</v>
          </cell>
          <cell r="X387" t="str">
            <v>2021-06-17, 09:09:21</v>
          </cell>
          <cell r="Y387" t="str">
            <v>2021-06-17, 10:29:27</v>
          </cell>
          <cell r="Z387" t="str">
            <v>2:2:23</v>
          </cell>
          <cell r="AA387" t="str">
            <v>1:20:6</v>
          </cell>
          <cell r="AB387" t="str">
            <v>Dedi swardi</v>
          </cell>
          <cell r="AC387" t="str">
            <v>085218782844</v>
          </cell>
          <cell r="AD387" t="str">
            <v>B9025EXR</v>
          </cell>
          <cell r="AE387" t="str">
            <v>CD Engkel Box</v>
          </cell>
          <cell r="AF387" t="str">
            <v>Unilever West Mega DC</v>
          </cell>
          <cell r="AH387" t="str">
            <v>Jl. Irian X No.202, Cikedokan, Kec. Cikarang Bar., Bekasi, Jawa Barat 17530, Indonesia</v>
          </cell>
          <cell r="AI387" t="str">
            <v>Bekasi</v>
          </cell>
          <cell r="AK387" t="str">
            <v>SIRCLO LIQUIDATION TANGERANG</v>
          </cell>
          <cell r="AM387" t="str">
            <v>Jl. Raya Legok - Karawaci No.KM.6.2, Cijantra, Kec. Pagedangan, Tangerang, Banten 15820, Indonesia</v>
          </cell>
          <cell r="AN387" t="str">
            <v>Tangerang</v>
          </cell>
          <cell r="AO387" t="str">
            <v>15537033</v>
          </cell>
          <cell r="AP387">
            <v>71</v>
          </cell>
          <cell r="AQ387" t="str">
            <v/>
          </cell>
          <cell r="AR387" t="str">
            <v/>
          </cell>
          <cell r="AS387" t="str">
            <v/>
          </cell>
          <cell r="AT387" t="str">
            <v/>
          </cell>
          <cell r="AU387" t="str">
            <v/>
          </cell>
          <cell r="AV387" t="str">
            <v/>
          </cell>
          <cell r="AW387" t="str">
            <v/>
          </cell>
          <cell r="AY387">
            <v>0</v>
          </cell>
          <cell r="AZ387" t="str">
            <v>0</v>
          </cell>
          <cell r="BA387">
            <v>420</v>
          </cell>
          <cell r="BB387">
            <v>1</v>
          </cell>
          <cell r="BC387" t="str">
            <v/>
          </cell>
          <cell r="BD387" t="str">
            <v>2021-06-17, 13:08:18</v>
          </cell>
          <cell r="BE387" t="str">
            <v>POD 1 2021-06-17, 13:08:18</v>
          </cell>
        </row>
        <row r="388">
          <cell r="D388" t="str">
            <v>4002939922</v>
          </cell>
          <cell r="E388" t="str">
            <v/>
          </cell>
          <cell r="F388" t="str">
            <v>POD</v>
          </cell>
          <cell r="G388" t="str">
            <v>Unilever Mega DC</v>
          </cell>
          <cell r="H388" t="str">
            <v>PT Mega Antaran Prima</v>
          </cell>
          <cell r="I388" t="str">
            <v>true</v>
          </cell>
          <cell r="J388" t="str">
            <v>CDE</v>
          </cell>
          <cell r="K388" t="str">
            <v>CD Engkel Box</v>
          </cell>
          <cell r="L388">
            <v>842698</v>
          </cell>
          <cell r="M388">
            <v>579800</v>
          </cell>
          <cell r="N388" t="str">
            <v>TDS-TRI-20210616051026890223</v>
          </cell>
          <cell r="O388" t="str">
            <v>dedicated</v>
          </cell>
          <cell r="P388" t="str">
            <v>2021-06-16, 12:10:27</v>
          </cell>
          <cell r="Q388" t="str">
            <v>2021-06-16, 22:36:35</v>
          </cell>
          <cell r="R388" t="str">
            <v>2021-06-17, 01:36:19</v>
          </cell>
          <cell r="S388" t="str">
            <v>2021-06-16, 16:00:00</v>
          </cell>
          <cell r="T388" t="str">
            <v>2021-06-17, 01:38:00</v>
          </cell>
          <cell r="U388" t="str">
            <v/>
          </cell>
          <cell r="V388" t="str">
            <v>2021-06-18, 01:10:00</v>
          </cell>
          <cell r="W388" t="str">
            <v>2021-06-18, 16:00:00</v>
          </cell>
          <cell r="X388" t="str">
            <v>2021-06-18, 08:19:15</v>
          </cell>
          <cell r="Y388" t="str">
            <v>2021-06-18, 10:14:40</v>
          </cell>
          <cell r="Z388" t="str">
            <v>23:32:0</v>
          </cell>
          <cell r="AA388" t="str">
            <v>1:55:25</v>
          </cell>
          <cell r="AB388" t="str">
            <v>ANDA</v>
          </cell>
          <cell r="AC388" t="str">
            <v>085889207306</v>
          </cell>
          <cell r="AD388" t="str">
            <v>B9167KXU</v>
          </cell>
          <cell r="AE388" t="str">
            <v>CD Engkel Box</v>
          </cell>
          <cell r="AF388" t="str">
            <v>Unilever West Mega DC</v>
          </cell>
          <cell r="AH388" t="str">
            <v>Jl. Irian X No.202, Cikedokan, Kec. Cikarang Bar., Bekasi, Jawa Barat 17530, Indonesia</v>
          </cell>
          <cell r="AI388" t="str">
            <v>Bekasi</v>
          </cell>
          <cell r="AK388" t="str">
            <v>TRANSMART CIMAHI</v>
          </cell>
          <cell r="AM388" t="str">
            <v>JL. RAYA BARAT NO. 729</v>
          </cell>
          <cell r="AN388" t="str">
            <v>Kota Cimahi</v>
          </cell>
          <cell r="AP388">
            <v>106</v>
          </cell>
          <cell r="AQ388" t="str">
            <v/>
          </cell>
          <cell r="AR388" t="str">
            <v/>
          </cell>
          <cell r="AS388" t="str">
            <v/>
          </cell>
          <cell r="AT388" t="str">
            <v/>
          </cell>
          <cell r="AU388" t="str">
            <v/>
          </cell>
          <cell r="AV388" t="str">
            <v/>
          </cell>
          <cell r="AW388" t="str">
            <v/>
          </cell>
          <cell r="AY388">
            <v>0</v>
          </cell>
          <cell r="AZ388" t="str">
            <v>0</v>
          </cell>
          <cell r="BA388">
            <v>2570</v>
          </cell>
          <cell r="BB388">
            <v>5</v>
          </cell>
          <cell r="BC388" t="str">
            <v/>
          </cell>
          <cell r="BD388" t="str">
            <v>2021-06-18, 10:15:00</v>
          </cell>
          <cell r="BE388" t="str">
            <v>POD 1 2021-06-18, 10:15:00</v>
          </cell>
        </row>
        <row r="389">
          <cell r="D389" t="str">
            <v>4002939925</v>
          </cell>
          <cell r="E389" t="str">
            <v/>
          </cell>
          <cell r="F389" t="str">
            <v>POD</v>
          </cell>
          <cell r="G389" t="str">
            <v>Unilever Mega DC</v>
          </cell>
          <cell r="H389" t="str">
            <v>Medikar Sarana Utama</v>
          </cell>
          <cell r="I389" t="str">
            <v>true</v>
          </cell>
          <cell r="J389" t="str">
            <v>CDE</v>
          </cell>
          <cell r="K389" t="str">
            <v>CD Engkel Box</v>
          </cell>
          <cell r="L389">
            <v>842698</v>
          </cell>
          <cell r="M389">
            <v>579800</v>
          </cell>
          <cell r="N389" t="str">
            <v>TDS-TRI-20210616051025787161</v>
          </cell>
          <cell r="O389" t="str">
            <v>dedicated</v>
          </cell>
          <cell r="P389" t="str">
            <v>2021-06-16, 12:10:26</v>
          </cell>
          <cell r="Q389" t="str">
            <v>2021-06-16, 22:33:28</v>
          </cell>
          <cell r="R389" t="str">
            <v>2021-06-17, 01:36:10</v>
          </cell>
          <cell r="S389" t="str">
            <v>2021-06-16, 16:00:00</v>
          </cell>
          <cell r="T389" t="str">
            <v>2021-06-18, 00:58:11</v>
          </cell>
          <cell r="U389" t="str">
            <v>2021-06-18, 00:58:14</v>
          </cell>
          <cell r="V389" t="str">
            <v>2021-06-18, 00:58:21</v>
          </cell>
          <cell r="W389" t="str">
            <v>2021-06-18, 16:00:00</v>
          </cell>
          <cell r="X389" t="str">
            <v>2021-06-18, 05:55:55</v>
          </cell>
          <cell r="Y389" t="str">
            <v>2021-06-18, 12:28:21</v>
          </cell>
          <cell r="Z389" t="str">
            <v>0:0:10</v>
          </cell>
          <cell r="AA389" t="str">
            <v>6:32:26</v>
          </cell>
          <cell r="AB389" t="str">
            <v>PERGAULAN SITORUS</v>
          </cell>
          <cell r="AC389" t="str">
            <v>081385246572</v>
          </cell>
          <cell r="AD389" t="str">
            <v>B9526TCJ</v>
          </cell>
          <cell r="AE389" t="str">
            <v>CD Engkel Box</v>
          </cell>
          <cell r="AF389" t="str">
            <v>Unilever West Mega DC</v>
          </cell>
          <cell r="AH389" t="str">
            <v>Jl. Irian X No.202, Cikedokan, Kec. Cikarang Bar., Bekasi, Jawa Barat 17530, Indonesia</v>
          </cell>
          <cell r="AI389" t="str">
            <v>Bekasi</v>
          </cell>
          <cell r="AK389" t="str">
            <v>BORMA PASIR IMPUN</v>
          </cell>
          <cell r="AM389" t="str">
            <v>JL. AH NASUTION NO.137</v>
          </cell>
          <cell r="AN389" t="str">
            <v>Kota Bandung</v>
          </cell>
          <cell r="AP389">
            <v>123</v>
          </cell>
          <cell r="AQ389" t="str">
            <v/>
          </cell>
          <cell r="AR389" t="str">
            <v/>
          </cell>
          <cell r="AS389" t="str">
            <v/>
          </cell>
          <cell r="AT389" t="str">
            <v/>
          </cell>
          <cell r="AU389" t="str">
            <v/>
          </cell>
          <cell r="AV389" t="str">
            <v/>
          </cell>
          <cell r="AW389" t="str">
            <v/>
          </cell>
          <cell r="AY389">
            <v>0</v>
          </cell>
          <cell r="AZ389" t="str">
            <v>0</v>
          </cell>
          <cell r="BA389">
            <v>1930</v>
          </cell>
          <cell r="BB389">
            <v>4.6500000000000004</v>
          </cell>
          <cell r="BC389" t="str">
            <v/>
          </cell>
          <cell r="BD389" t="str">
            <v>2021-06-18, 17:10:28</v>
          </cell>
          <cell r="BE389" t="str">
            <v>POD 1 2021-06-18, 17:10:28</v>
          </cell>
        </row>
        <row r="390">
          <cell r="D390" t="str">
            <v>4002939875</v>
          </cell>
          <cell r="E390" t="str">
            <v/>
          </cell>
          <cell r="F390" t="str">
            <v>LOADED</v>
          </cell>
          <cell r="G390" t="str">
            <v>Unilever Mega DC</v>
          </cell>
          <cell r="H390" t="str">
            <v>CV Global Synergi Abadi</v>
          </cell>
          <cell r="I390" t="str">
            <v>true</v>
          </cell>
          <cell r="J390" t="str">
            <v>CDE</v>
          </cell>
          <cell r="K390" t="str">
            <v>CD Engkel Box</v>
          </cell>
          <cell r="L390">
            <v>587033</v>
          </cell>
          <cell r="M390">
            <v>430066</v>
          </cell>
          <cell r="N390" t="str">
            <v>TDS-TRI-20210616051024681837</v>
          </cell>
          <cell r="O390" t="str">
            <v>dedicated</v>
          </cell>
          <cell r="P390" t="str">
            <v>2021-06-16, 12:10:24</v>
          </cell>
          <cell r="Q390" t="str">
            <v>2021-06-16, 18:45:47</v>
          </cell>
          <cell r="R390" t="str">
            <v>2021-06-17, 01:36:40</v>
          </cell>
          <cell r="S390" t="str">
            <v>2021-06-16, 16:00:00</v>
          </cell>
          <cell r="T390" t="str">
            <v>2021-06-23, 09:18:55</v>
          </cell>
          <cell r="U390" t="str">
            <v>2021-06-23, 09:19:02</v>
          </cell>
          <cell r="V390" t="str">
            <v>2021-06-23, 09:19:12</v>
          </cell>
          <cell r="W390" t="str">
            <v>2021-06-17, 16:00:00</v>
          </cell>
          <cell r="X390" t="str">
            <v/>
          </cell>
          <cell r="Y390" t="str">
            <v/>
          </cell>
          <cell r="Z390" t="str">
            <v>0:0:17</v>
          </cell>
          <cell r="AA390" t="str">
            <v/>
          </cell>
          <cell r="AB390" t="str">
            <v>UJANG SURYANA</v>
          </cell>
          <cell r="AC390" t="str">
            <v>087873310998</v>
          </cell>
          <cell r="AD390" t="str">
            <v>B9073AR</v>
          </cell>
          <cell r="AE390" t="str">
            <v>CD Engkel Box</v>
          </cell>
          <cell r="AF390" t="str">
            <v>Unilever West Mega DC</v>
          </cell>
          <cell r="AH390" t="str">
            <v>Jl. Irian X No.202, Cikedokan, Kec. Cikarang Bar., Bekasi, Jawa Barat 17530, Indonesia</v>
          </cell>
          <cell r="AI390" t="str">
            <v>Bekasi</v>
          </cell>
          <cell r="AK390" t="str">
            <v>SIRCLO TAMAN TEKNO</v>
          </cell>
          <cell r="AM390" t="str">
            <v>taman tekno BSD, Kademangan, Kec. Setu, Kota Tangerang Selatan, Banten 15314, Indonesia</v>
          </cell>
          <cell r="AN390" t="str">
            <v>Kota Tangerang Selatan</v>
          </cell>
          <cell r="AP390">
            <v>67</v>
          </cell>
          <cell r="AQ390" t="str">
            <v/>
          </cell>
          <cell r="AR390" t="str">
            <v/>
          </cell>
          <cell r="AS390" t="str">
            <v/>
          </cell>
          <cell r="AT390" t="str">
            <v/>
          </cell>
          <cell r="AU390" t="str">
            <v/>
          </cell>
          <cell r="AV390" t="str">
            <v/>
          </cell>
          <cell r="AW390" t="str">
            <v/>
          </cell>
          <cell r="AY390">
            <v>0</v>
          </cell>
          <cell r="AZ390" t="str">
            <v>0</v>
          </cell>
          <cell r="BA390">
            <v>2730</v>
          </cell>
          <cell r="BB390">
            <v>5</v>
          </cell>
          <cell r="BC390" t="str">
            <v/>
          </cell>
          <cell r="BD390" t="str">
            <v/>
          </cell>
        </row>
        <row r="391">
          <cell r="D391" t="str">
            <v>4002939841</v>
          </cell>
          <cell r="E391" t="str">
            <v/>
          </cell>
          <cell r="F391" t="str">
            <v>POD</v>
          </cell>
          <cell r="G391" t="str">
            <v>Unilever Mega DC</v>
          </cell>
          <cell r="H391" t="str">
            <v>PT Mega Antaran Prima</v>
          </cell>
          <cell r="I391" t="str">
            <v>true</v>
          </cell>
          <cell r="J391" t="str">
            <v>CDE</v>
          </cell>
          <cell r="K391" t="str">
            <v>CD Engkel Box</v>
          </cell>
          <cell r="L391">
            <v>373478</v>
          </cell>
          <cell r="M391">
            <v>233095</v>
          </cell>
          <cell r="N391" t="str">
            <v>TDS-TRI-20210616051023689329</v>
          </cell>
          <cell r="O391" t="str">
            <v>dedicated</v>
          </cell>
          <cell r="P391" t="str">
            <v>2021-06-16, 12:10:23</v>
          </cell>
          <cell r="Q391" t="str">
            <v>2021-06-16, 18:42:46</v>
          </cell>
          <cell r="R391" t="str">
            <v>2021-06-16, 18:53:14</v>
          </cell>
          <cell r="S391" t="str">
            <v>2021-06-16, 16:00:00</v>
          </cell>
          <cell r="T391" t="str">
            <v>2021-06-16, 18:57:38</v>
          </cell>
          <cell r="U391" t="str">
            <v>2021-06-16, 18:57:41</v>
          </cell>
          <cell r="V391" t="str">
            <v>2021-06-16, 18:57:48</v>
          </cell>
          <cell r="W391" t="str">
            <v>2021-06-17, 16:00:00</v>
          </cell>
          <cell r="X391" t="str">
            <v>2021-06-17, 05:16:34</v>
          </cell>
          <cell r="Y391" t="str">
            <v>2021-06-17, 21:40:53</v>
          </cell>
          <cell r="Z391" t="str">
            <v>0:0:10</v>
          </cell>
          <cell r="AA391" t="str">
            <v>16:24:19</v>
          </cell>
          <cell r="AB391" t="str">
            <v>KARDIMAN</v>
          </cell>
          <cell r="AC391" t="str">
            <v>089654622368</v>
          </cell>
          <cell r="AD391" t="str">
            <v>B9113KRO</v>
          </cell>
          <cell r="AE391" t="str">
            <v>CD Engkel Box</v>
          </cell>
          <cell r="AF391" t="str">
            <v>Unilever West Mega DC</v>
          </cell>
          <cell r="AH391" t="str">
            <v>Jl. Irian X No.202, Cikedokan, Kec. Cikarang Bar., Bekasi, Jawa Barat 17530, Indonesia</v>
          </cell>
          <cell r="AI391" t="str">
            <v>Bekasi</v>
          </cell>
          <cell r="AK391" t="str">
            <v>PT. INDOMARCO PRISMATAMA DC BKS</v>
          </cell>
          <cell r="AM391" t="str">
            <v>JL.JABABEKA RAYA BLOK A NO6-15 RT4/</v>
          </cell>
          <cell r="AN391" t="str">
            <v>Cikarang</v>
          </cell>
          <cell r="AP391">
            <v>11</v>
          </cell>
          <cell r="AQ391" t="str">
            <v/>
          </cell>
          <cell r="AR391" t="str">
            <v/>
          </cell>
          <cell r="AS391" t="str">
            <v/>
          </cell>
          <cell r="AT391" t="str">
            <v/>
          </cell>
          <cell r="AU391" t="str">
            <v/>
          </cell>
          <cell r="AV391" t="str">
            <v/>
          </cell>
          <cell r="AW391" t="str">
            <v/>
          </cell>
          <cell r="AY391">
            <v>0</v>
          </cell>
          <cell r="AZ391" t="str">
            <v>0</v>
          </cell>
          <cell r="BA391">
            <v>2020</v>
          </cell>
          <cell r="BB391">
            <v>3.92</v>
          </cell>
          <cell r="BC391" t="str">
            <v/>
          </cell>
          <cell r="BD391" t="str">
            <v>2021-06-18, 01:18:59</v>
          </cell>
          <cell r="BE391" t="str">
            <v>POD 1 2021-06-18, 01:18:59</v>
          </cell>
        </row>
        <row r="392">
          <cell r="D392" t="str">
            <v>4002939840</v>
          </cell>
          <cell r="E392" t="str">
            <v/>
          </cell>
          <cell r="F392" t="str">
            <v>POD</v>
          </cell>
          <cell r="G392" t="str">
            <v>Unilever Mega DC</v>
          </cell>
          <cell r="H392" t="str">
            <v>PT Mega Antaran Prima</v>
          </cell>
          <cell r="I392" t="str">
            <v>true</v>
          </cell>
          <cell r="J392" t="str">
            <v>CDE</v>
          </cell>
          <cell r="K392" t="str">
            <v>CD Engkel Box</v>
          </cell>
          <cell r="L392">
            <v>587033</v>
          </cell>
          <cell r="M392">
            <v>430066</v>
          </cell>
          <cell r="N392" t="str">
            <v>TDS-TRI-20210616051022761207</v>
          </cell>
          <cell r="O392" t="str">
            <v>dedicated</v>
          </cell>
          <cell r="P392" t="str">
            <v>2021-06-16, 12:10:22</v>
          </cell>
          <cell r="Q392" t="str">
            <v>2021-06-16, 18:41:09</v>
          </cell>
          <cell r="R392" t="str">
            <v>2021-06-16, 18:42:55</v>
          </cell>
          <cell r="S392" t="str">
            <v>2021-06-16, 16:00:00</v>
          </cell>
          <cell r="T392" t="str">
            <v>2021-06-16, 18:43:09</v>
          </cell>
          <cell r="U392" t="str">
            <v>2021-06-16, 18:43:24</v>
          </cell>
          <cell r="V392" t="str">
            <v>2021-06-16, 18:43:33</v>
          </cell>
          <cell r="W392" t="str">
            <v>2021-06-17, 16:00:00</v>
          </cell>
          <cell r="X392" t="str">
            <v>2021-06-17, 08:07:28</v>
          </cell>
          <cell r="Y392" t="str">
            <v>2021-06-17, 16:38:18</v>
          </cell>
          <cell r="Z392" t="str">
            <v>0:0:24</v>
          </cell>
          <cell r="AA392" t="str">
            <v>8:30:50</v>
          </cell>
          <cell r="AB392" t="str">
            <v>TALANI</v>
          </cell>
          <cell r="AC392" t="str">
            <v>087829079148</v>
          </cell>
          <cell r="AD392" t="str">
            <v>B9532KRV</v>
          </cell>
          <cell r="AE392" t="str">
            <v>CD Engkel Box</v>
          </cell>
          <cell r="AF392" t="str">
            <v>Unilever West Mega DC</v>
          </cell>
          <cell r="AH392" t="str">
            <v>Jl. Irian X No.202, Cikedokan, Kec. Cikarang Bar., Bekasi, Jawa Barat 17530, Indonesia</v>
          </cell>
          <cell r="AI392" t="str">
            <v>Bekasi</v>
          </cell>
          <cell r="AK392" t="str">
            <v>INDOMARET DC UKANIK 2</v>
          </cell>
          <cell r="AM392" t="str">
            <v>JL. GATOT SUBROTO KM. 34 RT. 03 RW.</v>
          </cell>
          <cell r="AN392" t="str">
            <v>Tangerang</v>
          </cell>
          <cell r="AP392">
            <v>41</v>
          </cell>
          <cell r="AQ392" t="str">
            <v/>
          </cell>
          <cell r="AR392" t="str">
            <v/>
          </cell>
          <cell r="AS392" t="str">
            <v/>
          </cell>
          <cell r="AT392" t="str">
            <v/>
          </cell>
          <cell r="AU392" t="str">
            <v/>
          </cell>
          <cell r="AV392" t="str">
            <v/>
          </cell>
          <cell r="AW392" t="str">
            <v/>
          </cell>
          <cell r="AY392">
            <v>0</v>
          </cell>
          <cell r="AZ392" t="str">
            <v>0</v>
          </cell>
          <cell r="BA392">
            <v>2180</v>
          </cell>
          <cell r="BB392">
            <v>4</v>
          </cell>
          <cell r="BC392" t="str">
            <v/>
          </cell>
          <cell r="BD392" t="str">
            <v>2021-06-18, 07:55:47</v>
          </cell>
          <cell r="BE392" t="str">
            <v>POD 1 2021-06-18, 07:55:47</v>
          </cell>
        </row>
        <row r="393">
          <cell r="D393" t="str">
            <v>4002939839</v>
          </cell>
          <cell r="E393" t="str">
            <v/>
          </cell>
          <cell r="F393" t="str">
            <v>POD</v>
          </cell>
          <cell r="G393" t="str">
            <v>Unilever Mega DC</v>
          </cell>
          <cell r="H393" t="str">
            <v>PT Kabut Halim Mandiri</v>
          </cell>
          <cell r="I393" t="str">
            <v>true</v>
          </cell>
          <cell r="J393" t="str">
            <v>CDE</v>
          </cell>
          <cell r="K393" t="str">
            <v>CD Engkel Box</v>
          </cell>
          <cell r="L393">
            <v>587033</v>
          </cell>
          <cell r="M393">
            <v>430066</v>
          </cell>
          <cell r="N393" t="str">
            <v>TDS-TRI-20210616051021366266</v>
          </cell>
          <cell r="O393" t="str">
            <v>dedicated</v>
          </cell>
          <cell r="P393" t="str">
            <v>2021-06-16, 12:10:21</v>
          </cell>
          <cell r="Q393" t="str">
            <v>2021-06-16, 12:51:03</v>
          </cell>
          <cell r="R393" t="str">
            <v>2021-06-17, 00:11:52</v>
          </cell>
          <cell r="S393" t="str">
            <v>2021-06-16, 16:00:00</v>
          </cell>
          <cell r="T393" t="str">
            <v>2021-06-17, 00:12:02</v>
          </cell>
          <cell r="U393" t="str">
            <v>2021-06-17, 00:12:06</v>
          </cell>
          <cell r="V393" t="str">
            <v>2021-06-17, 00:12:19</v>
          </cell>
          <cell r="W393" t="str">
            <v>2021-06-17, 16:00:00</v>
          </cell>
          <cell r="X393" t="str">
            <v>2021-06-17, 05:31:45</v>
          </cell>
          <cell r="Y393" t="str">
            <v>2021-06-17, 09:34:56</v>
          </cell>
          <cell r="Z393" t="str">
            <v>0:0:17</v>
          </cell>
          <cell r="AA393" t="str">
            <v>4:3:11</v>
          </cell>
          <cell r="AB393" t="str">
            <v>Iwan Deni suhendar</v>
          </cell>
          <cell r="AC393" t="str">
            <v>085222333217</v>
          </cell>
          <cell r="AD393" t="str">
            <v>F9287FG</v>
          </cell>
          <cell r="AE393" t="str">
            <v>CD Engkel Box</v>
          </cell>
          <cell r="AF393" t="str">
            <v>Unilever West Mega DC</v>
          </cell>
          <cell r="AH393" t="str">
            <v>Jl. Irian X No.202, Cikedokan, Kec. Cikarang Bar., Bekasi, Jawa Barat 17530, Indonesia</v>
          </cell>
          <cell r="AI393" t="str">
            <v>Bekasi</v>
          </cell>
          <cell r="AK393" t="str">
            <v>INDOMARET DC UKANIK</v>
          </cell>
          <cell r="AM393" t="str">
            <v>JL. RAYA SERANG, DESA KADU RT.03 RW</v>
          </cell>
          <cell r="AN393" t="str">
            <v>Tangerang</v>
          </cell>
          <cell r="AP393">
            <v>85</v>
          </cell>
          <cell r="AQ393" t="str">
            <v/>
          </cell>
          <cell r="AR393" t="str">
            <v/>
          </cell>
          <cell r="AS393" t="str">
            <v/>
          </cell>
          <cell r="AT393" t="str">
            <v/>
          </cell>
          <cell r="AU393" t="str">
            <v/>
          </cell>
          <cell r="AV393" t="str">
            <v/>
          </cell>
          <cell r="AW393" t="str">
            <v/>
          </cell>
          <cell r="AY393">
            <v>0</v>
          </cell>
          <cell r="AZ393" t="str">
            <v>0</v>
          </cell>
          <cell r="BA393">
            <v>2010</v>
          </cell>
          <cell r="BB393">
            <v>3.83</v>
          </cell>
          <cell r="BC393" t="str">
            <v/>
          </cell>
          <cell r="BD393" t="str">
            <v>2021-06-17, 09:35:33</v>
          </cell>
          <cell r="BE393" t="str">
            <v>POD 1 2021-06-17, 09:35:33</v>
          </cell>
        </row>
        <row r="394">
          <cell r="D394" t="str">
            <v>4002939838</v>
          </cell>
          <cell r="E394" t="str">
            <v/>
          </cell>
          <cell r="F394" t="str">
            <v>POD</v>
          </cell>
          <cell r="G394" t="str">
            <v>Unilever Mega DC</v>
          </cell>
          <cell r="H394" t="str">
            <v>PT Mega Antaran Prima</v>
          </cell>
          <cell r="I394" t="str">
            <v>true</v>
          </cell>
          <cell r="J394" t="str">
            <v>CDE</v>
          </cell>
          <cell r="K394" t="str">
            <v>CD Engkel Box</v>
          </cell>
          <cell r="L394">
            <v>627990</v>
          </cell>
          <cell r="M394">
            <v>449654</v>
          </cell>
          <cell r="N394" t="str">
            <v>TDS-TRI-20210616051020348216</v>
          </cell>
          <cell r="O394" t="str">
            <v>dedicated</v>
          </cell>
          <cell r="P394" t="str">
            <v>2021-06-16, 12:10:20</v>
          </cell>
          <cell r="Q394" t="str">
            <v>2021-06-16, 12:50:17</v>
          </cell>
          <cell r="R394" t="str">
            <v>2021-06-16, 13:33:21</v>
          </cell>
          <cell r="S394" t="str">
            <v>2021-06-16, 16:00:00</v>
          </cell>
          <cell r="T394" t="str">
            <v>2021-06-17, 05:12:01</v>
          </cell>
          <cell r="U394" t="str">
            <v/>
          </cell>
          <cell r="V394" t="str">
            <v>2021-06-17, 05:13:07</v>
          </cell>
          <cell r="W394" t="str">
            <v>2021-06-17, 16:00:00</v>
          </cell>
          <cell r="X394" t="str">
            <v>2021-06-17, 10:36:58</v>
          </cell>
          <cell r="Y394" t="str">
            <v>2021-06-17, 10:37:04</v>
          </cell>
          <cell r="Z394" t="str">
            <v>0:1:6</v>
          </cell>
          <cell r="AA394" t="str">
            <v>0:0:6</v>
          </cell>
          <cell r="AB394" t="str">
            <v>UJANG MAMUN</v>
          </cell>
          <cell r="AC394" t="str">
            <v>087782171835</v>
          </cell>
          <cell r="AD394" t="str">
            <v>F8536AP</v>
          </cell>
          <cell r="AE394" t="str">
            <v>CD Engkel Box</v>
          </cell>
          <cell r="AF394" t="str">
            <v>Unilever West Mega DC</v>
          </cell>
          <cell r="AH394" t="str">
            <v>Jl. Irian X No.202, Cikedokan, Kec. Cikarang Bar., Bekasi, Jawa Barat 17530, Indonesia</v>
          </cell>
          <cell r="AI394" t="str">
            <v>Bekasi</v>
          </cell>
          <cell r="AK394" t="str">
            <v>INDOMARET DC SENTUL</v>
          </cell>
          <cell r="AM394" t="str">
            <v>JL.KP JEMBATAN HITAM RT.03/010</v>
          </cell>
          <cell r="AN394" t="str">
            <v>Bogor</v>
          </cell>
          <cell r="AP394">
            <v>32</v>
          </cell>
          <cell r="AQ394" t="str">
            <v/>
          </cell>
          <cell r="AR394" t="str">
            <v/>
          </cell>
          <cell r="AS394" t="str">
            <v/>
          </cell>
          <cell r="AT394" t="str">
            <v/>
          </cell>
          <cell r="AU394" t="str">
            <v/>
          </cell>
          <cell r="AV394" t="str">
            <v/>
          </cell>
          <cell r="AW394" t="str">
            <v/>
          </cell>
          <cell r="AY394">
            <v>0</v>
          </cell>
          <cell r="AZ394" t="str">
            <v>0</v>
          </cell>
          <cell r="BA394">
            <v>2660</v>
          </cell>
          <cell r="BB394">
            <v>4.59</v>
          </cell>
          <cell r="BC394" t="str">
            <v/>
          </cell>
          <cell r="BD394" t="str">
            <v>2021-06-17, 13:51:52</v>
          </cell>
          <cell r="BE394" t="str">
            <v>POD 1 2021-06-17, 13:51:52</v>
          </cell>
        </row>
        <row r="395">
          <cell r="D395" t="str">
            <v>4002939836</v>
          </cell>
          <cell r="E395" t="str">
            <v/>
          </cell>
          <cell r="F395" t="str">
            <v>POD</v>
          </cell>
          <cell r="G395" t="str">
            <v>Unilever Mega DC</v>
          </cell>
          <cell r="H395" t="str">
            <v>CV Global Synergi Abadi</v>
          </cell>
          <cell r="I395" t="str">
            <v>true</v>
          </cell>
          <cell r="J395" t="str">
            <v>CDE</v>
          </cell>
          <cell r="K395" t="str">
            <v>CD Engkel Box</v>
          </cell>
          <cell r="L395">
            <v>511233</v>
          </cell>
          <cell r="M395">
            <v>341710</v>
          </cell>
          <cell r="N395" t="str">
            <v>TDS-TRI-20210616051019040250</v>
          </cell>
          <cell r="O395" t="str">
            <v>dedicated</v>
          </cell>
          <cell r="P395" t="str">
            <v>2021-06-16, 12:10:19</v>
          </cell>
          <cell r="Q395" t="str">
            <v>2021-06-16, 12:49:31</v>
          </cell>
          <cell r="R395" t="str">
            <v>2021-06-17, 01:36:16</v>
          </cell>
          <cell r="S395" t="str">
            <v>2021-06-16, 16:00:00</v>
          </cell>
          <cell r="T395" t="str">
            <v>2021-06-17, 05:19:11</v>
          </cell>
          <cell r="U395" t="str">
            <v>2021-06-17, 05:19:17</v>
          </cell>
          <cell r="V395" t="str">
            <v>2021-06-17, 05:19:24</v>
          </cell>
          <cell r="W395" t="str">
            <v>2021-06-17, 16:00:00</v>
          </cell>
          <cell r="X395" t="str">
            <v>2021-06-17, 14:09:17</v>
          </cell>
          <cell r="Y395" t="str">
            <v>2021-06-17, 14:09:23</v>
          </cell>
          <cell r="Z395" t="str">
            <v>0:0:13</v>
          </cell>
          <cell r="AA395" t="str">
            <v>0:0:6</v>
          </cell>
          <cell r="AB395" t="str">
            <v>NISSAN SUSILO</v>
          </cell>
          <cell r="AC395" t="str">
            <v>081519687631</v>
          </cell>
          <cell r="AD395" t="str">
            <v>B9556HA</v>
          </cell>
          <cell r="AE395" t="str">
            <v>CD Engkel Box</v>
          </cell>
          <cell r="AF395" t="str">
            <v>Unilever West Mega DC</v>
          </cell>
          <cell r="AH395" t="str">
            <v>Jl. Irian X No.202, Cikedokan, Kec. Cikarang Bar., Bekasi, Jawa Barat 17530, Indonesia</v>
          </cell>
          <cell r="AI395" t="str">
            <v>Bekasi</v>
          </cell>
          <cell r="AK395" t="str">
            <v>INDOMARET DC JAKARTA 2</v>
          </cell>
          <cell r="AM395" t="str">
            <v>JL. ANCOL 8 NO. 2, ANCOL BARAT</v>
          </cell>
          <cell r="AN395" t="str">
            <v>Kota Jakarta Utara</v>
          </cell>
          <cell r="AP395">
            <v>57</v>
          </cell>
          <cell r="AQ395" t="str">
            <v/>
          </cell>
          <cell r="AR395" t="str">
            <v/>
          </cell>
          <cell r="AS395" t="str">
            <v/>
          </cell>
          <cell r="AT395" t="str">
            <v/>
          </cell>
          <cell r="AU395" t="str">
            <v/>
          </cell>
          <cell r="AV395" t="str">
            <v/>
          </cell>
          <cell r="AW395" t="str">
            <v/>
          </cell>
          <cell r="AY395">
            <v>0</v>
          </cell>
          <cell r="AZ395" t="str">
            <v>0</v>
          </cell>
          <cell r="BA395">
            <v>2730</v>
          </cell>
          <cell r="BB395">
            <v>4.97</v>
          </cell>
          <cell r="BC395" t="str">
            <v/>
          </cell>
          <cell r="BD395" t="str">
            <v>2021-06-17, 14:10:03</v>
          </cell>
          <cell r="BE395" t="str">
            <v>POD 1 2021-06-17, 14:10:03</v>
          </cell>
        </row>
        <row r="396">
          <cell r="D396" t="str">
            <v>4002939833</v>
          </cell>
          <cell r="E396" t="str">
            <v/>
          </cell>
          <cell r="F396" t="str">
            <v>POD</v>
          </cell>
          <cell r="G396" t="str">
            <v>Unilever Mega DC</v>
          </cell>
          <cell r="H396" t="str">
            <v>PT Kabut Halim Mandiri</v>
          </cell>
          <cell r="I396" t="str">
            <v>true</v>
          </cell>
          <cell r="J396" t="str">
            <v>CDE</v>
          </cell>
          <cell r="K396" t="str">
            <v>CD Engkel Box</v>
          </cell>
          <cell r="L396">
            <v>627990</v>
          </cell>
          <cell r="M396">
            <v>449654</v>
          </cell>
          <cell r="N396" t="str">
            <v>TDS-TRI-20210616051017256683</v>
          </cell>
          <cell r="O396" t="str">
            <v>dedicated</v>
          </cell>
          <cell r="P396" t="str">
            <v>2021-06-16, 12:10:17</v>
          </cell>
          <cell r="Q396" t="str">
            <v>2021-06-16, 12:48:49</v>
          </cell>
          <cell r="R396" t="str">
            <v>2021-06-16, 15:09:18</v>
          </cell>
          <cell r="S396" t="str">
            <v>2021-06-16, 16:00:00</v>
          </cell>
          <cell r="T396" t="str">
            <v>2021-06-16, 15:09:23</v>
          </cell>
          <cell r="U396" t="str">
            <v>2021-06-16, 15:09:32</v>
          </cell>
          <cell r="V396" t="str">
            <v>2021-06-16, 15:09:37</v>
          </cell>
          <cell r="W396" t="str">
            <v>2021-06-17, 16:00:00</v>
          </cell>
          <cell r="X396" t="str">
            <v>2021-06-17, 06:13:56</v>
          </cell>
          <cell r="Y396" t="str">
            <v>2021-06-17, 08:52:19</v>
          </cell>
          <cell r="Z396" t="str">
            <v>0:0:14</v>
          </cell>
          <cell r="AA396" t="str">
            <v>2:38:23</v>
          </cell>
          <cell r="AB396" t="str">
            <v>M Rizky</v>
          </cell>
          <cell r="AC396" t="str">
            <v>082114719606</v>
          </cell>
          <cell r="AD396" t="str">
            <v>F9283FG</v>
          </cell>
          <cell r="AE396" t="str">
            <v>CD Engkel Box</v>
          </cell>
          <cell r="AF396" t="str">
            <v>Unilever West Mega DC</v>
          </cell>
          <cell r="AH396" t="str">
            <v>Jl. Irian X No.202, Cikedokan, Kec. Cikarang Bar., Bekasi, Jawa Barat 17530, Indonesia</v>
          </cell>
          <cell r="AI396" t="str">
            <v>Bekasi</v>
          </cell>
          <cell r="AK396" t="str">
            <v>INDOMARCO PRISMATAMA DC PARUNG</v>
          </cell>
          <cell r="AM396" t="str">
            <v>JL.PEMBANGUNAN RT1/2 GUNUNG SINDUR</v>
          </cell>
          <cell r="AN396" t="str">
            <v>Bogor</v>
          </cell>
          <cell r="AP396">
            <v>73</v>
          </cell>
          <cell r="AQ396" t="str">
            <v/>
          </cell>
          <cell r="AR396" t="str">
            <v/>
          </cell>
          <cell r="AS396" t="str">
            <v/>
          </cell>
          <cell r="AT396" t="str">
            <v/>
          </cell>
          <cell r="AU396" t="str">
            <v/>
          </cell>
          <cell r="AV396" t="str">
            <v/>
          </cell>
          <cell r="AW396" t="str">
            <v/>
          </cell>
          <cell r="AY396">
            <v>0</v>
          </cell>
          <cell r="AZ396" t="str">
            <v>0</v>
          </cell>
          <cell r="BA396">
            <v>2140</v>
          </cell>
          <cell r="BB396">
            <v>4</v>
          </cell>
          <cell r="BC396" t="str">
            <v/>
          </cell>
          <cell r="BD396" t="str">
            <v>2021-06-17, 09:03:20</v>
          </cell>
          <cell r="BE396" t="str">
            <v>POD 1 2021-06-17, 09:03:20</v>
          </cell>
        </row>
        <row r="397">
          <cell r="D397" t="str">
            <v>4002939753</v>
          </cell>
          <cell r="E397" t="str">
            <v/>
          </cell>
          <cell r="F397" t="str">
            <v>LOADED</v>
          </cell>
          <cell r="G397" t="str">
            <v>Unilever Mega DC</v>
          </cell>
          <cell r="H397" t="str">
            <v>PT Tiara Fajar Transportindo</v>
          </cell>
          <cell r="I397" t="str">
            <v>true</v>
          </cell>
          <cell r="J397" t="str">
            <v>FUS-PAR</v>
          </cell>
          <cell r="K397" t="str">
            <v>FUSO</v>
          </cell>
          <cell r="L397">
            <v>2966700</v>
          </cell>
          <cell r="M397">
            <v>2700000</v>
          </cell>
          <cell r="N397" t="str">
            <v>TDS-TRI-20210615135918488179</v>
          </cell>
          <cell r="O397" t="str">
            <v>oncall</v>
          </cell>
          <cell r="P397" t="str">
            <v>2021-06-15, 20:59:18</v>
          </cell>
          <cell r="Q397" t="str">
            <v>2021-06-15, 23:23:32</v>
          </cell>
          <cell r="R397" t="str">
            <v>2021-06-16, 00:58:27</v>
          </cell>
          <cell r="S397" t="str">
            <v>2021-06-16, 22:00:00</v>
          </cell>
          <cell r="T397" t="str">
            <v>2021-06-16, 07:03:59</v>
          </cell>
          <cell r="U397" t="str">
            <v>2021-06-16, 07:04:04</v>
          </cell>
          <cell r="V397" t="str">
            <v>2021-06-16, 07:04:11</v>
          </cell>
          <cell r="W397" t="str">
            <v>2021-06-18, 22:00:00</v>
          </cell>
          <cell r="X397" t="str">
            <v/>
          </cell>
          <cell r="Y397" t="str">
            <v/>
          </cell>
          <cell r="Z397" t="str">
            <v>0:0:12</v>
          </cell>
          <cell r="AA397" t="str">
            <v/>
          </cell>
          <cell r="AB397" t="str">
            <v>Nahla</v>
          </cell>
          <cell r="AC397" t="str">
            <v>085773722360</v>
          </cell>
          <cell r="AD397" t="str">
            <v>Z9670HA</v>
          </cell>
          <cell r="AE397" t="str">
            <v>Fuso Box</v>
          </cell>
          <cell r="AF397" t="str">
            <v>Unilever West Mega DC</v>
          </cell>
          <cell r="AH397" t="str">
            <v>Jl. Irian X No.202, Cikedokan, Kec. Cikarang Bar., Bekasi, Jawa Barat 17530, Indonesia</v>
          </cell>
          <cell r="AI397" t="str">
            <v>Bekasi</v>
          </cell>
          <cell r="AK397" t="str">
            <v>LOTTE SHOPPING TEGAL</v>
          </cell>
          <cell r="AM397" t="str">
            <v>Jl. Raya Singkil No.18, Kb. Baru, Adiwerna, Kec. Adiwerna, Tegal, Jawa Tengah 52194, Indonesia</v>
          </cell>
          <cell r="AN397" t="str">
            <v>Tegal</v>
          </cell>
          <cell r="AP397">
            <v>260</v>
          </cell>
          <cell r="AQ397" t="str">
            <v/>
          </cell>
          <cell r="AR397" t="str">
            <v/>
          </cell>
          <cell r="AS397" t="str">
            <v/>
          </cell>
          <cell r="AT397" t="str">
            <v/>
          </cell>
          <cell r="AU397" t="str">
            <v/>
          </cell>
          <cell r="AV397" t="str">
            <v/>
          </cell>
          <cell r="AW397" t="str">
            <v/>
          </cell>
          <cell r="AX397" t="str">
            <v>manual confirm</v>
          </cell>
          <cell r="AY397">
            <v>0</v>
          </cell>
          <cell r="AZ397" t="str">
            <v>0</v>
          </cell>
          <cell r="BA397">
            <v>5180</v>
          </cell>
          <cell r="BB397">
            <v>11</v>
          </cell>
          <cell r="BC397" t="str">
            <v/>
          </cell>
          <cell r="BD397" t="str">
            <v/>
          </cell>
        </row>
        <row r="398">
          <cell r="D398" t="str">
            <v>4002939753</v>
          </cell>
          <cell r="E398" t="str">
            <v/>
          </cell>
          <cell r="F398" t="str">
            <v>UNLOADED</v>
          </cell>
          <cell r="G398" t="str">
            <v>Unilever Mega DC</v>
          </cell>
          <cell r="H398" t="str">
            <v>PT Tiara Fajar Transportindo</v>
          </cell>
          <cell r="I398" t="str">
            <v>true</v>
          </cell>
          <cell r="J398" t="str">
            <v>FUS-PAR</v>
          </cell>
          <cell r="K398" t="str">
            <v>FUSO</v>
          </cell>
          <cell r="L398">
            <v>500000</v>
          </cell>
          <cell r="M398">
            <v>1</v>
          </cell>
          <cell r="N398" t="str">
            <v>TDS-TRI-20210615135918488179</v>
          </cell>
          <cell r="O398" t="str">
            <v>oncall</v>
          </cell>
          <cell r="P398" t="str">
            <v>2021-06-15, 20:59:18</v>
          </cell>
          <cell r="Q398" t="str">
            <v>2021-06-15, 23:23:32</v>
          </cell>
          <cell r="R398" t="str">
            <v>2021-06-16, 00:58:27</v>
          </cell>
          <cell r="S398" t="str">
            <v>2021-06-16, 22:00:00</v>
          </cell>
          <cell r="T398" t="str">
            <v>2021-06-16, 07:03:59</v>
          </cell>
          <cell r="U398" t="str">
            <v>2021-06-16, 07:04:04</v>
          </cell>
          <cell r="V398" t="str">
            <v>2021-06-16, 07:04:11</v>
          </cell>
          <cell r="W398" t="str">
            <v>2021-06-18, 22:00:00</v>
          </cell>
          <cell r="X398" t="str">
            <v>2021-06-16, 15:53:25</v>
          </cell>
          <cell r="Y398" t="str">
            <v>2021-06-16, 16:29:15</v>
          </cell>
          <cell r="Z398" t="str">
            <v>0:0:12</v>
          </cell>
          <cell r="AA398" t="str">
            <v>0:35:50</v>
          </cell>
          <cell r="AB398" t="str">
            <v>Nahla</v>
          </cell>
          <cell r="AC398" t="str">
            <v>085773722360</v>
          </cell>
          <cell r="AD398" t="str">
            <v>Z9670HA</v>
          </cell>
          <cell r="AE398" t="str">
            <v>Fuso Box</v>
          </cell>
          <cell r="AF398" t="str">
            <v>Unilever West Mega DC</v>
          </cell>
          <cell r="AH398" t="str">
            <v>Jl. Irian X No.202, Cikedokan, Kec. Cikarang Bar., Bekasi, Jawa Barat 17530, Indonesia</v>
          </cell>
          <cell r="AI398" t="str">
            <v>Bekasi</v>
          </cell>
          <cell r="AK398" t="str">
            <v>PT CIPTA COMMERCE INDONESIA  TEGAL</v>
          </cell>
          <cell r="AM398" t="str">
            <v>Jl. Raya Maribaya No.99a, Maribaya, Kec. Kramat, Tegal, Jawa Tengah 52181, Indonesia</v>
          </cell>
          <cell r="AN398" t="str">
            <v>Tegal</v>
          </cell>
          <cell r="AP398">
            <v>268</v>
          </cell>
          <cell r="AQ398" t="str">
            <v/>
          </cell>
          <cell r="AR398" t="str">
            <v/>
          </cell>
          <cell r="AS398" t="str">
            <v/>
          </cell>
          <cell r="AT398" t="str">
            <v/>
          </cell>
          <cell r="AU398" t="str">
            <v/>
          </cell>
          <cell r="AV398" t="str">
            <v/>
          </cell>
          <cell r="AW398" t="str">
            <v/>
          </cell>
          <cell r="AX398" t="str">
            <v>manual confirm</v>
          </cell>
          <cell r="AY398">
            <v>0</v>
          </cell>
          <cell r="AZ398" t="str">
            <v>0</v>
          </cell>
          <cell r="BA398">
            <v>3590</v>
          </cell>
          <cell r="BB398">
            <v>10.050000000000001</v>
          </cell>
          <cell r="BC398" t="str">
            <v/>
          </cell>
          <cell r="BD398" t="str">
            <v/>
          </cell>
        </row>
        <row r="399">
          <cell r="D399" t="str">
            <v>4002939629</v>
          </cell>
          <cell r="E399" t="str">
            <v/>
          </cell>
          <cell r="F399" t="str">
            <v>POD</v>
          </cell>
          <cell r="G399" t="str">
            <v>Unilever Mega DC</v>
          </cell>
          <cell r="H399" t="str">
            <v>PT Mega Bintang Logistik</v>
          </cell>
          <cell r="I399" t="str">
            <v>false</v>
          </cell>
          <cell r="J399" t="str">
            <v>TRO-J</v>
          </cell>
          <cell r="K399" t="str">
            <v>Tronton Jumbo</v>
          </cell>
          <cell r="L399">
            <v>12262300</v>
          </cell>
          <cell r="M399">
            <v>11300000</v>
          </cell>
          <cell r="N399" t="str">
            <v>TDS-TRI-20210615135710044305</v>
          </cell>
          <cell r="O399" t="str">
            <v>oncall</v>
          </cell>
          <cell r="P399" t="str">
            <v>2021-06-15, 20:57:10</v>
          </cell>
          <cell r="Q399" t="str">
            <v>2021-06-15, 21:41:10</v>
          </cell>
          <cell r="R399" t="str">
            <v>2021-06-16, 14:30:04</v>
          </cell>
          <cell r="S399" t="str">
            <v>2021-06-16, 22:00:00</v>
          </cell>
          <cell r="T399" t="str">
            <v>2021-06-16, 16:40:26</v>
          </cell>
          <cell r="U399" t="str">
            <v>2021-06-16, 19:36:19</v>
          </cell>
          <cell r="V399" t="str">
            <v>2021-06-16, 22:01:46</v>
          </cell>
          <cell r="W399" t="str">
            <v>2021-06-22, 22:00:00</v>
          </cell>
          <cell r="X399" t="str">
            <v>2021-06-18, 07:55:04</v>
          </cell>
          <cell r="Y399" t="str">
            <v>2021-06-18, 16:53:24</v>
          </cell>
          <cell r="Z399" t="str">
            <v>5:21:20</v>
          </cell>
          <cell r="AA399" t="str">
            <v>8:58:20</v>
          </cell>
          <cell r="AB399" t="str">
            <v>Riki</v>
          </cell>
          <cell r="AC399" t="str">
            <v>081254571996</v>
          </cell>
          <cell r="AD399" t="str">
            <v>BE8517OB</v>
          </cell>
          <cell r="AE399" t="str">
            <v>Wingbox Tronton</v>
          </cell>
          <cell r="AF399" t="str">
            <v>Unilever West Mega DC</v>
          </cell>
          <cell r="AH399" t="str">
            <v>Jl. Irian X No.202, Cikedokan, Kec. Cikarang Bar., Bekasi, Jawa Barat 17530, Indonesia</v>
          </cell>
          <cell r="AI399" t="str">
            <v>Bekasi</v>
          </cell>
          <cell r="AK399" t="str">
            <v>INDOGROSIR PALEMBANG</v>
          </cell>
          <cell r="AM399" t="str">
            <v>JL. PANGERAN AYIN - KENTEN LAUT</v>
          </cell>
          <cell r="AN399" t="str">
            <v>Palembang</v>
          </cell>
          <cell r="AP399">
            <v>566</v>
          </cell>
          <cell r="AQ399" t="str">
            <v/>
          </cell>
          <cell r="AR399" t="str">
            <v/>
          </cell>
          <cell r="AS399" t="str">
            <v/>
          </cell>
          <cell r="AT399" t="str">
            <v/>
          </cell>
          <cell r="AU399" t="str">
            <v/>
          </cell>
          <cell r="AV399" t="str">
            <v/>
          </cell>
          <cell r="AW399" t="str">
            <v/>
          </cell>
          <cell r="AY399">
            <v>0</v>
          </cell>
          <cell r="AZ399" t="str">
            <v>0</v>
          </cell>
          <cell r="BA399">
            <v>7570</v>
          </cell>
          <cell r="BB399">
            <v>20</v>
          </cell>
          <cell r="BC399" t="str">
            <v/>
          </cell>
          <cell r="BD399" t="str">
            <v>2021-06-18, 21:35:52</v>
          </cell>
          <cell r="BE399" t="str">
            <v>POD 1 2021-06-19, 09:00:02</v>
          </cell>
        </row>
        <row r="400">
          <cell r="D400" t="str">
            <v>4002939629</v>
          </cell>
          <cell r="E400" t="str">
            <v/>
          </cell>
          <cell r="F400" t="str">
            <v>POD</v>
          </cell>
          <cell r="G400" t="str">
            <v>Unilever Mega DC</v>
          </cell>
          <cell r="H400" t="str">
            <v>PT Mega Bintang Logistik</v>
          </cell>
          <cell r="I400" t="str">
            <v>false</v>
          </cell>
          <cell r="J400" t="str">
            <v>TRO-J</v>
          </cell>
          <cell r="K400" t="str">
            <v>Tronton Jumbo</v>
          </cell>
          <cell r="L400">
            <v>500000</v>
          </cell>
          <cell r="M400">
            <v>500000</v>
          </cell>
          <cell r="N400" t="str">
            <v>TDS-TRI-20210615135710044305</v>
          </cell>
          <cell r="O400" t="str">
            <v>oncall</v>
          </cell>
          <cell r="P400" t="str">
            <v>2021-06-15, 20:57:10</v>
          </cell>
          <cell r="Q400" t="str">
            <v>2021-06-15, 21:41:10</v>
          </cell>
          <cell r="R400" t="str">
            <v>2021-06-16, 14:30:04</v>
          </cell>
          <cell r="S400" t="str">
            <v>2021-06-16, 22:00:00</v>
          </cell>
          <cell r="T400" t="str">
            <v>2021-06-16, 16:40:26</v>
          </cell>
          <cell r="U400" t="str">
            <v>2021-06-16, 19:36:19</v>
          </cell>
          <cell r="V400" t="str">
            <v>2021-06-16, 22:01:46</v>
          </cell>
          <cell r="W400" t="str">
            <v>2021-06-22, 22:00:00</v>
          </cell>
          <cell r="X400" t="str">
            <v>2021-06-18, 21:36:07</v>
          </cell>
          <cell r="Y400" t="str">
            <v>2021-06-19, 11:28:24</v>
          </cell>
          <cell r="Z400" t="str">
            <v>5:21:20</v>
          </cell>
          <cell r="AA400" t="str">
            <v>13:52:17</v>
          </cell>
          <cell r="AB400" t="str">
            <v>Riki</v>
          </cell>
          <cell r="AC400" t="str">
            <v>081254571996</v>
          </cell>
          <cell r="AD400" t="str">
            <v>BE8517OB</v>
          </cell>
          <cell r="AE400" t="str">
            <v>Wingbox Tronton</v>
          </cell>
          <cell r="AF400" t="str">
            <v>Unilever West Mega DC</v>
          </cell>
          <cell r="AH400" t="str">
            <v>Jl. Irian X No.202, Cikedokan, Kec. Cikarang Bar., Bekasi, Jawa Barat 17530, Indonesia</v>
          </cell>
          <cell r="AI400" t="str">
            <v>Bekasi</v>
          </cell>
          <cell r="AK400" t="str">
            <v>PT LOTTE SHOPPING INDONESIA PALEMBA</v>
          </cell>
          <cell r="AM400" t="str">
            <v>JL.RADEN SUKAMTO NO.8A PATAl</v>
          </cell>
          <cell r="AN400" t="str">
            <v>Palembang</v>
          </cell>
          <cell r="AP400">
            <v>562</v>
          </cell>
          <cell r="AQ400" t="str">
            <v/>
          </cell>
          <cell r="AR400" t="str">
            <v/>
          </cell>
          <cell r="AS400" t="str">
            <v/>
          </cell>
          <cell r="AT400" t="str">
            <v/>
          </cell>
          <cell r="AU400" t="str">
            <v/>
          </cell>
          <cell r="AV400" t="str">
            <v/>
          </cell>
          <cell r="AW400" t="str">
            <v/>
          </cell>
          <cell r="AY400">
            <v>0</v>
          </cell>
          <cell r="AZ400" t="str">
            <v>0</v>
          </cell>
          <cell r="BA400">
            <v>7530</v>
          </cell>
          <cell r="BB400">
            <v>21.36</v>
          </cell>
          <cell r="BC400" t="str">
            <v/>
          </cell>
          <cell r="BD400" t="str">
            <v>2021-06-19, 11:47:48</v>
          </cell>
          <cell r="BE400" t="str">
            <v>POD 1 2021-06-19, 11:47:47</v>
          </cell>
        </row>
        <row r="401">
          <cell r="D401" t="str">
            <v>4002938924</v>
          </cell>
          <cell r="E401" t="str">
            <v/>
          </cell>
          <cell r="F401" t="str">
            <v>BOOKED</v>
          </cell>
          <cell r="G401" t="str">
            <v>Unilever Mega DC</v>
          </cell>
          <cell r="H401" t="str">
            <v/>
          </cell>
          <cell r="I401" t="str">
            <v>false</v>
          </cell>
          <cell r="J401" t="str">
            <v>TRO-J</v>
          </cell>
          <cell r="K401" t="str">
            <v>Tronton Jumbo</v>
          </cell>
          <cell r="L401" t="str">
            <v/>
          </cell>
          <cell r="N401" t="str">
            <v>TDS-TRI-20210615135708376016</v>
          </cell>
          <cell r="O401" t="str">
            <v>oncall</v>
          </cell>
          <cell r="P401" t="str">
            <v>2021-06-15, 20:57:08</v>
          </cell>
          <cell r="Q401" t="str">
            <v/>
          </cell>
          <cell r="R401" t="str">
            <v/>
          </cell>
          <cell r="S401" t="str">
            <v>2021-06-16, 22:00:00</v>
          </cell>
          <cell r="T401" t="str">
            <v/>
          </cell>
          <cell r="U401" t="str">
            <v/>
          </cell>
          <cell r="V401" t="str">
            <v/>
          </cell>
          <cell r="W401" t="str">
            <v>2021-06-21, 22:00:00</v>
          </cell>
          <cell r="X401" t="str">
            <v/>
          </cell>
          <cell r="Y401" t="str">
            <v/>
          </cell>
          <cell r="Z401" t="str">
            <v/>
          </cell>
          <cell r="AA401" t="str">
            <v/>
          </cell>
          <cell r="AB401" t="str">
            <v/>
          </cell>
          <cell r="AC401" t="str">
            <v/>
          </cell>
          <cell r="AD401" t="str">
            <v/>
          </cell>
          <cell r="AE401" t="str">
            <v/>
          </cell>
          <cell r="AF401" t="str">
            <v>Unilever West Mega DC</v>
          </cell>
          <cell r="AH401" t="str">
            <v>Jl. Irian X No.202, Cikedokan, Kec. Cikarang Bar., Bekasi, Jawa Barat 17530, Indonesia</v>
          </cell>
          <cell r="AI401" t="str">
            <v>Bekasi</v>
          </cell>
          <cell r="AK401" t="str">
            <v>PT LOTTE SHOPPING INDONESIA DENPASA</v>
          </cell>
          <cell r="AM401" t="str">
            <v>JL.BY PASS NGURAH RAI NO.222</v>
          </cell>
          <cell r="AN401" t="str">
            <v>Kabupaten Badung</v>
          </cell>
          <cell r="AP401">
            <v>1170</v>
          </cell>
          <cell r="AQ401" t="str">
            <v/>
          </cell>
          <cell r="AR401" t="str">
            <v/>
          </cell>
          <cell r="AS401" t="str">
            <v/>
          </cell>
          <cell r="AT401" t="str">
            <v/>
          </cell>
          <cell r="AU401" t="str">
            <v/>
          </cell>
          <cell r="AV401" t="str">
            <v/>
          </cell>
          <cell r="AW401" t="str">
            <v/>
          </cell>
          <cell r="AY401">
            <v>0</v>
          </cell>
          <cell r="AZ401" t="str">
            <v>0</v>
          </cell>
          <cell r="BA401">
            <v>17180</v>
          </cell>
          <cell r="BB401">
            <v>38</v>
          </cell>
          <cell r="BC401" t="str">
            <v/>
          </cell>
          <cell r="BD401" t="str">
            <v/>
          </cell>
        </row>
        <row r="402">
          <cell r="D402" t="str">
            <v>4002938924</v>
          </cell>
          <cell r="E402" t="str">
            <v/>
          </cell>
          <cell r="F402" t="str">
            <v>BOOKED</v>
          </cell>
          <cell r="G402" t="str">
            <v>Unilever Mega DC</v>
          </cell>
          <cell r="H402" t="str">
            <v/>
          </cell>
          <cell r="I402" t="str">
            <v>false</v>
          </cell>
          <cell r="J402" t="str">
            <v>TRO-J</v>
          </cell>
          <cell r="K402" t="str">
            <v>Tronton Jumbo</v>
          </cell>
          <cell r="L402" t="str">
            <v/>
          </cell>
          <cell r="N402" t="str">
            <v>TDS-TRI-20210615135708376016</v>
          </cell>
          <cell r="O402" t="str">
            <v>oncall</v>
          </cell>
          <cell r="P402" t="str">
            <v>2021-06-15, 20:57:08</v>
          </cell>
          <cell r="Q402" t="str">
            <v/>
          </cell>
          <cell r="R402" t="str">
            <v/>
          </cell>
          <cell r="S402" t="str">
            <v>2021-06-16, 22:00:00</v>
          </cell>
          <cell r="T402" t="str">
            <v/>
          </cell>
          <cell r="U402" t="str">
            <v/>
          </cell>
          <cell r="V402" t="str">
            <v/>
          </cell>
          <cell r="W402" t="str">
            <v>2021-06-21, 22:00:00</v>
          </cell>
          <cell r="X402" t="str">
            <v/>
          </cell>
          <cell r="Y402" t="str">
            <v/>
          </cell>
          <cell r="Z402" t="str">
            <v/>
          </cell>
          <cell r="AA402" t="str">
            <v/>
          </cell>
          <cell r="AB402" t="str">
            <v/>
          </cell>
          <cell r="AC402" t="str">
            <v/>
          </cell>
          <cell r="AD402" t="str">
            <v/>
          </cell>
          <cell r="AE402" t="str">
            <v/>
          </cell>
          <cell r="AF402" t="str">
            <v>Unilever West Mega DC</v>
          </cell>
          <cell r="AH402" t="str">
            <v>Jl. Irian X No.202, Cikedokan, Kec. Cikarang Bar., Bekasi, Jawa Barat 17530, Indonesia</v>
          </cell>
          <cell r="AI402" t="str">
            <v>Bekasi</v>
          </cell>
          <cell r="AK402" t="str">
            <v>CARREFOUR DENPASAR</v>
          </cell>
          <cell r="AM402" t="str">
            <v>JL.SUNSET ROAD NO.8 KUTA</v>
          </cell>
          <cell r="AN402" t="str">
            <v>Kabupaten Badung</v>
          </cell>
          <cell r="AP402">
            <v>1148</v>
          </cell>
          <cell r="AQ402" t="str">
            <v/>
          </cell>
          <cell r="AR402" t="str">
            <v/>
          </cell>
          <cell r="AS402" t="str">
            <v/>
          </cell>
          <cell r="AT402" t="str">
            <v/>
          </cell>
          <cell r="AU402" t="str">
            <v/>
          </cell>
          <cell r="AV402" t="str">
            <v/>
          </cell>
          <cell r="AW402" t="str">
            <v/>
          </cell>
          <cell r="AY402">
            <v>0</v>
          </cell>
          <cell r="AZ402" t="str">
            <v>0</v>
          </cell>
          <cell r="BA402">
            <v>840</v>
          </cell>
          <cell r="BB402">
            <v>2.16</v>
          </cell>
          <cell r="BC402" t="str">
            <v/>
          </cell>
          <cell r="BD402" t="str">
            <v/>
          </cell>
        </row>
        <row r="403">
          <cell r="D403" t="str">
            <v>4002939790</v>
          </cell>
          <cell r="E403" t="str">
            <v/>
          </cell>
          <cell r="F403" t="str">
            <v>POD</v>
          </cell>
          <cell r="G403" t="str">
            <v>Unilever Mega DC</v>
          </cell>
          <cell r="H403" t="str">
            <v>PT Mega Antaran Prima</v>
          </cell>
          <cell r="I403" t="str">
            <v>true</v>
          </cell>
          <cell r="J403" t="str">
            <v>CDE</v>
          </cell>
          <cell r="K403" t="str">
            <v>CD Engkel Box</v>
          </cell>
          <cell r="L403">
            <v>842698</v>
          </cell>
          <cell r="M403">
            <v>579800</v>
          </cell>
          <cell r="N403" t="str">
            <v>TDS-TRI-20210615135706973789</v>
          </cell>
          <cell r="O403" t="str">
            <v>dedicated</v>
          </cell>
          <cell r="P403" t="str">
            <v>2021-06-15, 20:57:07</v>
          </cell>
          <cell r="Q403" t="str">
            <v>2021-06-15, 22:25:40</v>
          </cell>
          <cell r="R403" t="str">
            <v>2021-06-16, 00:58:51</v>
          </cell>
          <cell r="S403" t="str">
            <v>2021-06-16, 22:00:00</v>
          </cell>
          <cell r="T403" t="str">
            <v>2021-06-17, 00:50:44</v>
          </cell>
          <cell r="U403" t="str">
            <v>2021-06-17, 00:50:47</v>
          </cell>
          <cell r="V403" t="str">
            <v>2021-06-17, 00:50:55</v>
          </cell>
          <cell r="W403" t="str">
            <v>2021-06-17, 22:00:00</v>
          </cell>
          <cell r="X403" t="str">
            <v>2021-06-17, 05:41:42</v>
          </cell>
          <cell r="Y403" t="str">
            <v>2021-06-17, 14:00:13</v>
          </cell>
          <cell r="Z403" t="str">
            <v>0:0:11</v>
          </cell>
          <cell r="AA403" t="str">
            <v>8:18:31</v>
          </cell>
          <cell r="AB403" t="str">
            <v>VIJAY</v>
          </cell>
          <cell r="AC403" t="str">
            <v>082123748103</v>
          </cell>
          <cell r="AD403" t="str">
            <v>B9062KXU</v>
          </cell>
          <cell r="AE403" t="str">
            <v>CD Engkel Box</v>
          </cell>
          <cell r="AF403" t="str">
            <v>Unilever West Mega DC</v>
          </cell>
          <cell r="AH403" t="str">
            <v>Jl. Irian X No.202, Cikedokan, Kec. Cikarang Bar., Bekasi, Jawa Barat 17530, Indonesia</v>
          </cell>
          <cell r="AI403" t="str">
            <v>Bekasi</v>
          </cell>
          <cell r="AK403" t="str">
            <v>BORMA PRAMA BABAKAN SARI</v>
          </cell>
          <cell r="AM403" t="str">
            <v>Jl. Babakan Sari 1, Babakan Sari, Kec. Kiaracondong, Kota Bandung, Jawa Barat, Indonesia</v>
          </cell>
          <cell r="AN403" t="str">
            <v>Kota Bandung</v>
          </cell>
          <cell r="AP403">
            <v>122</v>
          </cell>
          <cell r="AQ403" t="str">
            <v/>
          </cell>
          <cell r="AR403" t="str">
            <v/>
          </cell>
          <cell r="AS403" t="str">
            <v/>
          </cell>
          <cell r="AT403" t="str">
            <v/>
          </cell>
          <cell r="AU403" t="str">
            <v/>
          </cell>
          <cell r="AV403" t="str">
            <v/>
          </cell>
          <cell r="AW403" t="str">
            <v/>
          </cell>
          <cell r="AY403">
            <v>0</v>
          </cell>
          <cell r="AZ403" t="str">
            <v>0</v>
          </cell>
          <cell r="BA403">
            <v>1740</v>
          </cell>
          <cell r="BB403">
            <v>4</v>
          </cell>
          <cell r="BC403" t="str">
            <v/>
          </cell>
          <cell r="BD403" t="str">
            <v>2021-06-17, 14:00:59</v>
          </cell>
          <cell r="BE403" t="str">
            <v>POD 1 2021-06-17, 14:00:59</v>
          </cell>
        </row>
        <row r="404">
          <cell r="D404" t="str">
            <v>4002939771</v>
          </cell>
          <cell r="E404" t="str">
            <v/>
          </cell>
          <cell r="F404" t="str">
            <v>POD</v>
          </cell>
          <cell r="G404" t="str">
            <v>Unilever Mega DC</v>
          </cell>
          <cell r="H404" t="str">
            <v>PT Mega Antaran Prima</v>
          </cell>
          <cell r="I404" t="str">
            <v>true</v>
          </cell>
          <cell r="J404" t="str">
            <v>CDE</v>
          </cell>
          <cell r="K404" t="str">
            <v>CD Engkel Box</v>
          </cell>
          <cell r="L404">
            <v>842698</v>
          </cell>
          <cell r="M404">
            <v>579800</v>
          </cell>
          <cell r="N404" t="str">
            <v>TDS-TRI-20210615135706091182</v>
          </cell>
          <cell r="O404" t="str">
            <v>dedicated</v>
          </cell>
          <cell r="P404" t="str">
            <v>2021-06-15, 20:57:06</v>
          </cell>
          <cell r="Q404" t="str">
            <v>2021-06-15, 22:24:46</v>
          </cell>
          <cell r="R404" t="str">
            <v>2021-06-15, 22:25:53</v>
          </cell>
          <cell r="S404" t="str">
            <v>2021-06-16, 22:00:00</v>
          </cell>
          <cell r="T404" t="str">
            <v>2021-06-16, 20:00:58</v>
          </cell>
          <cell r="U404" t="str">
            <v>2021-06-16, 20:01:01</v>
          </cell>
          <cell r="V404" t="str">
            <v>2021-06-16, 20:01:08</v>
          </cell>
          <cell r="W404" t="str">
            <v>2021-06-17, 22:00:00</v>
          </cell>
          <cell r="X404" t="str">
            <v>2021-06-17, 08:46:04</v>
          </cell>
          <cell r="Y404" t="str">
            <v>2021-06-17, 10:59:17</v>
          </cell>
          <cell r="Z404" t="str">
            <v>0:0:10</v>
          </cell>
          <cell r="AA404" t="str">
            <v>2:13:13</v>
          </cell>
          <cell r="AB404" t="str">
            <v>BOYKE SIMORANGKIR</v>
          </cell>
          <cell r="AC404" t="str">
            <v>085714999413</v>
          </cell>
          <cell r="AD404" t="str">
            <v>B9065KXU</v>
          </cell>
          <cell r="AE404" t="str">
            <v>CD Engkel Box</v>
          </cell>
          <cell r="AF404" t="str">
            <v>Unilever West Mega DC</v>
          </cell>
          <cell r="AH404" t="str">
            <v>Jl. Irian X No.202, Cikedokan, Kec. Cikarang Bar., Bekasi, Jawa Barat 17530, Indonesia</v>
          </cell>
          <cell r="AI404" t="str">
            <v>Bekasi</v>
          </cell>
          <cell r="AK404" t="str">
            <v>BORMA GEMPOL</v>
          </cell>
          <cell r="AM404" t="str">
            <v>JL.GEMPOL SARI RAYA NO.9</v>
          </cell>
          <cell r="AN404" t="str">
            <v>Kota Cimahi</v>
          </cell>
          <cell r="AP404">
            <v>116</v>
          </cell>
          <cell r="AQ404" t="str">
            <v/>
          </cell>
          <cell r="AR404" t="str">
            <v/>
          </cell>
          <cell r="AS404" t="str">
            <v/>
          </cell>
          <cell r="AT404" t="str">
            <v/>
          </cell>
          <cell r="AU404" t="str">
            <v/>
          </cell>
          <cell r="AV404" t="str">
            <v/>
          </cell>
          <cell r="AW404" t="str">
            <v/>
          </cell>
          <cell r="AY404">
            <v>0</v>
          </cell>
          <cell r="AZ404" t="str">
            <v>0</v>
          </cell>
          <cell r="BA404">
            <v>2250</v>
          </cell>
          <cell r="BB404">
            <v>5.04</v>
          </cell>
          <cell r="BC404" t="str">
            <v/>
          </cell>
          <cell r="BD404" t="str">
            <v>2021-06-17, 15:35:43</v>
          </cell>
          <cell r="BE404" t="str">
            <v>POD 1 2021-06-17, 15:35:43</v>
          </cell>
        </row>
        <row r="405">
          <cell r="D405" t="str">
            <v>4002939770</v>
          </cell>
          <cell r="E405" t="str">
            <v/>
          </cell>
          <cell r="F405" t="str">
            <v>POD</v>
          </cell>
          <cell r="G405" t="str">
            <v>Unilever Mega DC</v>
          </cell>
          <cell r="H405" t="str">
            <v>PT Mega Antaran Prima</v>
          </cell>
          <cell r="I405" t="str">
            <v>true</v>
          </cell>
          <cell r="J405" t="str">
            <v>CDE</v>
          </cell>
          <cell r="K405" t="str">
            <v>CD Engkel Box</v>
          </cell>
          <cell r="L405">
            <v>1077000</v>
          </cell>
          <cell r="M405">
            <v>854934</v>
          </cell>
          <cell r="N405" t="str">
            <v>TDS-TRI-20210615135704994886</v>
          </cell>
          <cell r="O405" t="str">
            <v>dedicated</v>
          </cell>
          <cell r="P405" t="str">
            <v>2021-06-15, 20:57:05</v>
          </cell>
          <cell r="Q405" t="str">
            <v>2021-06-15, 22:23:55</v>
          </cell>
          <cell r="R405" t="str">
            <v>2021-06-16, 00:59:03</v>
          </cell>
          <cell r="S405" t="str">
            <v>2021-06-16, 22:00:00</v>
          </cell>
          <cell r="T405" t="str">
            <v>2021-06-16, 22:20:52</v>
          </cell>
          <cell r="U405" t="str">
            <v>2021-06-16, 22:20:59</v>
          </cell>
          <cell r="V405" t="str">
            <v>2021-06-16, 22:21:06</v>
          </cell>
          <cell r="W405" t="str">
            <v>2021-06-17, 22:00:00</v>
          </cell>
          <cell r="X405" t="str">
            <v>2021-06-17, 05:34:26</v>
          </cell>
          <cell r="Y405" t="str">
            <v>2021-06-17, 05:34:34</v>
          </cell>
          <cell r="Z405" t="str">
            <v>0:0:14</v>
          </cell>
          <cell r="AA405" t="str">
            <v>0:0:8</v>
          </cell>
          <cell r="AB405" t="str">
            <v>H DALLA SUPRIATNA</v>
          </cell>
          <cell r="AC405" t="str">
            <v>085817413022</v>
          </cell>
          <cell r="AD405" t="str">
            <v>B9148KXU</v>
          </cell>
          <cell r="AE405" t="str">
            <v>CD Engkel Box</v>
          </cell>
          <cell r="AF405" t="str">
            <v>Unilever West Mega DC</v>
          </cell>
          <cell r="AH405" t="str">
            <v>Jl. Irian X No.202, Cikedokan, Kec. Cikarang Bar., Bekasi, Jawa Barat 17530, Indonesia</v>
          </cell>
          <cell r="AI405" t="str">
            <v>Bekasi</v>
          </cell>
          <cell r="AK405" t="str">
            <v>ALFAMART DC PLUMBON CIREBON</v>
          </cell>
          <cell r="AM405" t="str">
            <v>Jl. Pangeran Antasari, Cirebon, Jawa Barat 45155, Indonesia</v>
          </cell>
          <cell r="AN405" t="str">
            <v>Cirebon</v>
          </cell>
          <cell r="AP405">
            <v>177</v>
          </cell>
          <cell r="AQ405" t="str">
            <v/>
          </cell>
          <cell r="AR405" t="str">
            <v/>
          </cell>
          <cell r="AS405" t="str">
            <v/>
          </cell>
          <cell r="AT405" t="str">
            <v/>
          </cell>
          <cell r="AU405" t="str">
            <v/>
          </cell>
          <cell r="AV405" t="str">
            <v/>
          </cell>
          <cell r="AW405" t="str">
            <v/>
          </cell>
          <cell r="AY405">
            <v>0</v>
          </cell>
          <cell r="AZ405" t="str">
            <v>0</v>
          </cell>
          <cell r="BA405">
            <v>1500</v>
          </cell>
          <cell r="BB405">
            <v>5</v>
          </cell>
          <cell r="BC405" t="str">
            <v/>
          </cell>
          <cell r="BD405" t="str">
            <v>2021-06-17, 08:01:04</v>
          </cell>
          <cell r="BE405" t="str">
            <v>POD 1 2021-06-17, 08:01:04</v>
          </cell>
        </row>
        <row r="406">
          <cell r="D406" t="str">
            <v>4002939769</v>
          </cell>
          <cell r="E406" t="str">
            <v/>
          </cell>
          <cell r="F406" t="str">
            <v>POD</v>
          </cell>
          <cell r="G406" t="str">
            <v>Unilever Mega DC</v>
          </cell>
          <cell r="H406" t="str">
            <v>PT PRIMA SARANA EKSPRES</v>
          </cell>
          <cell r="I406" t="str">
            <v>true</v>
          </cell>
          <cell r="J406" t="str">
            <v>CDE</v>
          </cell>
          <cell r="K406" t="str">
            <v>CD Engkel Box</v>
          </cell>
          <cell r="L406">
            <v>842698</v>
          </cell>
          <cell r="M406">
            <v>579800</v>
          </cell>
          <cell r="N406" t="str">
            <v>TDS-TRI-20210615135703819061</v>
          </cell>
          <cell r="O406" t="str">
            <v>dedicated</v>
          </cell>
          <cell r="P406" t="str">
            <v>2021-06-15, 20:57:04</v>
          </cell>
          <cell r="Q406" t="str">
            <v>2021-06-15, 22:22:48</v>
          </cell>
          <cell r="R406" t="str">
            <v>2021-06-15, 22:23:10</v>
          </cell>
          <cell r="S406" t="str">
            <v>2021-06-16, 22:00:00</v>
          </cell>
          <cell r="T406" t="str">
            <v>2021-06-15, 22:23:16</v>
          </cell>
          <cell r="U406" t="str">
            <v>2021-06-16, 10:20:38</v>
          </cell>
          <cell r="V406" t="str">
            <v>2021-06-16, 10:20:53</v>
          </cell>
          <cell r="W406" t="str">
            <v>2021-06-17, 22:00:00</v>
          </cell>
          <cell r="X406" t="str">
            <v>2021-06-17, 04:24:14</v>
          </cell>
          <cell r="Y406" t="str">
            <v>2021-06-17, 08:50:53</v>
          </cell>
          <cell r="Z406" t="str">
            <v>11:57:37</v>
          </cell>
          <cell r="AA406" t="str">
            <v>4:26:39</v>
          </cell>
          <cell r="AB406" t="str">
            <v>Edi efendi</v>
          </cell>
          <cell r="AC406" t="str">
            <v>082210549948</v>
          </cell>
          <cell r="AD406" t="str">
            <v>B9475TXS</v>
          </cell>
          <cell r="AE406" t="str">
            <v>CD Engkel Box</v>
          </cell>
          <cell r="AF406" t="str">
            <v>Unilever West Mega DC</v>
          </cell>
          <cell r="AH406" t="str">
            <v>Jl. Irian X No.202, Cikedokan, Kec. Cikarang Bar., Bekasi, Jawa Barat 17530, Indonesia</v>
          </cell>
          <cell r="AI406" t="str">
            <v>Bekasi</v>
          </cell>
          <cell r="AK406" t="str">
            <v>BORMA KERKOP</v>
          </cell>
          <cell r="AM406" t="str">
            <v>JL. KERKOP NO. 33</v>
          </cell>
          <cell r="AN406" t="str">
            <v>Kota Cimahi</v>
          </cell>
          <cell r="AP406">
            <v>109</v>
          </cell>
          <cell r="AQ406" t="str">
            <v/>
          </cell>
          <cell r="AR406" t="str">
            <v/>
          </cell>
          <cell r="AS406" t="str">
            <v/>
          </cell>
          <cell r="AT406" t="str">
            <v/>
          </cell>
          <cell r="AU406" t="str">
            <v/>
          </cell>
          <cell r="AV406" t="str">
            <v/>
          </cell>
          <cell r="AW406" t="str">
            <v/>
          </cell>
          <cell r="AY406">
            <v>0</v>
          </cell>
          <cell r="AZ406" t="str">
            <v>0</v>
          </cell>
          <cell r="BA406">
            <v>2500</v>
          </cell>
          <cell r="BB406">
            <v>5.92</v>
          </cell>
          <cell r="BC406" t="str">
            <v/>
          </cell>
          <cell r="BD406" t="str">
            <v>2021-06-17, 10:39:29</v>
          </cell>
          <cell r="BE406" t="str">
            <v>POD 1 2021-06-17, 10:39:29</v>
          </cell>
        </row>
        <row r="407">
          <cell r="D407" t="str">
            <v>4002939585</v>
          </cell>
          <cell r="E407" t="str">
            <v/>
          </cell>
          <cell r="F407" t="str">
            <v>POD</v>
          </cell>
          <cell r="G407" t="str">
            <v>Unilever Mega DC</v>
          </cell>
          <cell r="H407" t="str">
            <v>PT Sekar Arum Jaya Bersaudara</v>
          </cell>
          <cell r="I407" t="str">
            <v>true</v>
          </cell>
          <cell r="J407" t="str">
            <v>TRO-J</v>
          </cell>
          <cell r="K407" t="str">
            <v>Tronton Jumbo</v>
          </cell>
          <cell r="L407">
            <v>5230000</v>
          </cell>
          <cell r="M407">
            <v>4800000</v>
          </cell>
          <cell r="N407" t="str">
            <v>TDS-TRI-20210615135701731007</v>
          </cell>
          <cell r="O407" t="str">
            <v>oncall</v>
          </cell>
          <cell r="P407" t="str">
            <v>2021-06-15, 20:57:02</v>
          </cell>
          <cell r="Q407" t="str">
            <v>2021-06-16, 15:32:01</v>
          </cell>
          <cell r="R407" t="str">
            <v>2021-06-16, 16:07:10</v>
          </cell>
          <cell r="S407" t="str">
            <v>2021-06-16, 22:00:00</v>
          </cell>
          <cell r="T407" t="str">
            <v>2021-06-16, 16:07:15</v>
          </cell>
          <cell r="U407" t="str">
            <v>2021-06-16, 16:07:23</v>
          </cell>
          <cell r="V407" t="str">
            <v>2021-06-16, 23:09:05</v>
          </cell>
          <cell r="W407" t="str">
            <v>2021-06-18, 22:00:00</v>
          </cell>
          <cell r="X407" t="str">
            <v>2021-06-18, 07:08:54</v>
          </cell>
          <cell r="Y407" t="str">
            <v>2021-06-18, 16:58:27</v>
          </cell>
          <cell r="Z407" t="str">
            <v>7:1:50</v>
          </cell>
          <cell r="AA407" t="str">
            <v>9:49:33</v>
          </cell>
          <cell r="AB407" t="str">
            <v>Sunaryo</v>
          </cell>
          <cell r="AC407" t="str">
            <v>081212962582</v>
          </cell>
          <cell r="AD407" t="str">
            <v>T 9820 DD</v>
          </cell>
          <cell r="AE407" t="str">
            <v>Wingbox Tronton</v>
          </cell>
          <cell r="AF407" t="str">
            <v>Unilever West Mega DC</v>
          </cell>
          <cell r="AH407" t="str">
            <v>Jl. Irian X No.202, Cikedokan, Kec. Cikarang Bar., Bekasi, Jawa Barat 17530, Indonesia</v>
          </cell>
          <cell r="AI407" t="str">
            <v>Bekasi</v>
          </cell>
          <cell r="AK407" t="str">
            <v>PT LOTTE SHOPPING INDONESIA YOGYAKA</v>
          </cell>
          <cell r="AM407" t="str">
            <v>JL.RING ROAD UTARA DESA MAGUHARJO</v>
          </cell>
          <cell r="AN407" t="str">
            <v>Kabupaten Sleman</v>
          </cell>
          <cell r="AP407">
            <v>522</v>
          </cell>
          <cell r="AQ407" t="str">
            <v/>
          </cell>
          <cell r="AR407" t="str">
            <v/>
          </cell>
          <cell r="AS407" t="str">
            <v/>
          </cell>
          <cell r="AT407" t="str">
            <v/>
          </cell>
          <cell r="AU407" t="str">
            <v/>
          </cell>
          <cell r="AV407" t="str">
            <v/>
          </cell>
          <cell r="AW407" t="str">
            <v/>
          </cell>
          <cell r="AX407" t="str">
            <v>Tidak ada bidd, blast manual</v>
          </cell>
          <cell r="AY407">
            <v>0</v>
          </cell>
          <cell r="AZ407" t="str">
            <v>0</v>
          </cell>
          <cell r="BA407">
            <v>18350</v>
          </cell>
          <cell r="BB407">
            <v>39.700000000000003</v>
          </cell>
          <cell r="BC407" t="str">
            <v/>
          </cell>
          <cell r="BD407" t="str">
            <v>2021-06-18, 16:58:48</v>
          </cell>
          <cell r="BE407" t="str">
            <v>POD 1 2021-06-18, 16:58:48</v>
          </cell>
        </row>
        <row r="408">
          <cell r="D408" t="str">
            <v>4002939459</v>
          </cell>
          <cell r="E408" t="str">
            <v/>
          </cell>
          <cell r="F408" t="str">
            <v>POD</v>
          </cell>
          <cell r="G408" t="str">
            <v>Unilever Mega DC</v>
          </cell>
          <cell r="H408" t="str">
            <v>PT Mega Antaran Prima</v>
          </cell>
          <cell r="I408" t="str">
            <v>true</v>
          </cell>
          <cell r="J408" t="str">
            <v>CDE</v>
          </cell>
          <cell r="K408" t="str">
            <v>CD Engkel Box</v>
          </cell>
          <cell r="L408">
            <v>1077000</v>
          </cell>
          <cell r="M408">
            <v>854934</v>
          </cell>
          <cell r="N408" t="str">
            <v>TDS-TRI-20210615135700502711</v>
          </cell>
          <cell r="O408" t="str">
            <v>dedicated</v>
          </cell>
          <cell r="P408" t="str">
            <v>2021-06-15, 20:57:00</v>
          </cell>
          <cell r="Q408" t="str">
            <v>2021-06-15, 22:21:26</v>
          </cell>
          <cell r="R408" t="str">
            <v>2021-06-16, 00:59:32</v>
          </cell>
          <cell r="S408" t="str">
            <v>2021-06-16, 22:00:00</v>
          </cell>
          <cell r="T408" t="str">
            <v>2021-06-17, 01:13:00</v>
          </cell>
          <cell r="U408" t="str">
            <v/>
          </cell>
          <cell r="V408" t="str">
            <v>2021-06-17, 01:15:00</v>
          </cell>
          <cell r="W408" t="str">
            <v>2021-06-17, 22:00:00</v>
          </cell>
          <cell r="X408" t="str">
            <v>2021-06-17, 06:51:00</v>
          </cell>
          <cell r="Y408" t="str">
            <v>2021-06-17, 10:13:50</v>
          </cell>
          <cell r="Z408" t="str">
            <v>0:2:0</v>
          </cell>
          <cell r="AA408" t="str">
            <v>3:22:50</v>
          </cell>
          <cell r="AB408" t="str">
            <v>SUPOYO</v>
          </cell>
          <cell r="AC408" t="str">
            <v>085717659670</v>
          </cell>
          <cell r="AD408" t="str">
            <v>B9663KXR</v>
          </cell>
          <cell r="AE408" t="str">
            <v>CDE Dedicated</v>
          </cell>
          <cell r="AF408" t="str">
            <v>Unilever West Mega DC</v>
          </cell>
          <cell r="AH408" t="str">
            <v>Jl. Irian X No.202, Cikedokan, Kec. Cikarang Bar., Bekasi, Jawa Barat 17530, Indonesia</v>
          </cell>
          <cell r="AI408" t="str">
            <v>Bekasi</v>
          </cell>
          <cell r="AK408" t="str">
            <v>INDOMARET DC CIREBON</v>
          </cell>
          <cell r="AM408" t="str">
            <v>blok g, Jl. Pangeran Antasari No.189, Lurah, Kec. Plumbon, Cirebon, Jawa Barat 45155, Indonesia</v>
          </cell>
          <cell r="AN408" t="str">
            <v>Cirebon</v>
          </cell>
          <cell r="AP408">
            <v>177</v>
          </cell>
          <cell r="AQ408" t="str">
            <v/>
          </cell>
          <cell r="AR408" t="str">
            <v/>
          </cell>
          <cell r="AS408" t="str">
            <v/>
          </cell>
          <cell r="AT408" t="str">
            <v/>
          </cell>
          <cell r="AU408" t="str">
            <v/>
          </cell>
          <cell r="AV408" t="str">
            <v/>
          </cell>
          <cell r="AW408" t="str">
            <v/>
          </cell>
          <cell r="AY408">
            <v>0</v>
          </cell>
          <cell r="AZ408" t="str">
            <v>0</v>
          </cell>
          <cell r="BA408">
            <v>2640</v>
          </cell>
          <cell r="BB408">
            <v>4.5</v>
          </cell>
          <cell r="BC408" t="str">
            <v/>
          </cell>
          <cell r="BD408" t="str">
            <v>2021-06-17, 12:43:02</v>
          </cell>
          <cell r="BE408" t="str">
            <v>POD 1 2021-06-17, 12:43:02</v>
          </cell>
        </row>
        <row r="409">
          <cell r="D409" t="str">
            <v>4002939727</v>
          </cell>
          <cell r="E409" t="str">
            <v/>
          </cell>
          <cell r="F409" t="str">
            <v>POD</v>
          </cell>
          <cell r="G409" t="str">
            <v>Unilever Mega DC</v>
          </cell>
          <cell r="H409" t="str">
            <v>PT Darsindo Cipta Putra Mandiri</v>
          </cell>
          <cell r="I409" t="str">
            <v>true</v>
          </cell>
          <cell r="J409" t="str">
            <v>CDE</v>
          </cell>
          <cell r="K409" t="str">
            <v>CD Engkel Box</v>
          </cell>
          <cell r="L409">
            <v>587033</v>
          </cell>
          <cell r="M409">
            <v>430066</v>
          </cell>
          <cell r="N409" t="str">
            <v>TDS-TRI-20210615101155543430</v>
          </cell>
          <cell r="O409" t="str">
            <v>dedicated</v>
          </cell>
          <cell r="P409" t="str">
            <v>2021-06-15, 17:11:55</v>
          </cell>
          <cell r="Q409" t="str">
            <v>2021-06-15, 17:55:10</v>
          </cell>
          <cell r="R409" t="str">
            <v>2021-06-15, 19:36:47</v>
          </cell>
          <cell r="S409" t="str">
            <v>2021-06-16, 20:00:00</v>
          </cell>
          <cell r="T409" t="str">
            <v>2021-06-15, 19:36:57</v>
          </cell>
          <cell r="U409" t="str">
            <v>2021-06-15, 19:37:00</v>
          </cell>
          <cell r="V409" t="str">
            <v>2021-06-15, 19:37:07</v>
          </cell>
          <cell r="W409" t="str">
            <v>2021-06-16, 20:00:00</v>
          </cell>
          <cell r="X409" t="str">
            <v>2021-06-16, 08:52:36</v>
          </cell>
          <cell r="Y409" t="str">
            <v>2021-06-16, 08:52:42</v>
          </cell>
          <cell r="Z409" t="str">
            <v>0:0:10</v>
          </cell>
          <cell r="AA409" t="str">
            <v>0:0:6</v>
          </cell>
          <cell r="AB409" t="str">
            <v>Feri</v>
          </cell>
          <cell r="AC409" t="str">
            <v>083186833516</v>
          </cell>
          <cell r="AD409" t="str">
            <v>B9146FXU</v>
          </cell>
          <cell r="AE409" t="str">
            <v>CD Engkel Box</v>
          </cell>
          <cell r="AF409" t="str">
            <v>Unilever West Mega DC</v>
          </cell>
          <cell r="AH409" t="str">
            <v>Jl. Irian X No.202, Cikedokan, Kec. Cikarang Bar., Bekasi, Jawa Barat 17530, Indonesia</v>
          </cell>
          <cell r="AI409" t="str">
            <v>Bekasi</v>
          </cell>
          <cell r="AK409" t="str">
            <v>LOTTE WHOLESALE JATAKE</v>
          </cell>
          <cell r="AM409" t="str">
            <v>JL.GATOT SUBTORO (SEBERANG YONIF 20</v>
          </cell>
          <cell r="AN409" t="str">
            <v>Kota Tangerang</v>
          </cell>
          <cell r="AP409">
            <v>41</v>
          </cell>
          <cell r="AQ409" t="str">
            <v/>
          </cell>
          <cell r="AR409" t="str">
            <v/>
          </cell>
          <cell r="AS409" t="str">
            <v/>
          </cell>
          <cell r="AT409" t="str">
            <v/>
          </cell>
          <cell r="AU409" t="str">
            <v/>
          </cell>
          <cell r="AV409" t="str">
            <v/>
          </cell>
          <cell r="AW409" t="str">
            <v/>
          </cell>
          <cell r="AY409">
            <v>0</v>
          </cell>
          <cell r="AZ409" t="str">
            <v>0</v>
          </cell>
          <cell r="BA409">
            <v>1890</v>
          </cell>
          <cell r="BB409">
            <v>4.3</v>
          </cell>
          <cell r="BC409" t="str">
            <v/>
          </cell>
          <cell r="BD409" t="str">
            <v>2021-06-16, 10:52:11</v>
          </cell>
          <cell r="BE409" t="str">
            <v>POD 1 2021-06-16, 10:52:11</v>
          </cell>
        </row>
        <row r="410">
          <cell r="D410" t="str">
            <v>4002939727</v>
          </cell>
          <cell r="E410" t="str">
            <v/>
          </cell>
          <cell r="F410" t="str">
            <v>POD</v>
          </cell>
          <cell r="G410" t="str">
            <v>Unilever Mega DC</v>
          </cell>
          <cell r="H410" t="str">
            <v>PT Darsindo Cipta Putra Mandiri</v>
          </cell>
          <cell r="I410" t="str">
            <v>true</v>
          </cell>
          <cell r="J410" t="str">
            <v>CDE</v>
          </cell>
          <cell r="K410" t="str">
            <v>CD Engkel Box</v>
          </cell>
          <cell r="L410">
            <v>1</v>
          </cell>
          <cell r="M410">
            <v>1</v>
          </cell>
          <cell r="N410" t="str">
            <v>TDS-TRI-20210615101155543430</v>
          </cell>
          <cell r="O410" t="str">
            <v>dedicated</v>
          </cell>
          <cell r="P410" t="str">
            <v>2021-06-15, 17:11:55</v>
          </cell>
          <cell r="Q410" t="str">
            <v>2021-06-15, 17:55:10</v>
          </cell>
          <cell r="R410" t="str">
            <v>2021-06-15, 19:36:47</v>
          </cell>
          <cell r="S410" t="str">
            <v>2021-06-16, 20:00:00</v>
          </cell>
          <cell r="T410" t="str">
            <v>2021-06-15, 19:36:57</v>
          </cell>
          <cell r="U410" t="str">
            <v>2021-06-15, 19:37:00</v>
          </cell>
          <cell r="V410" t="str">
            <v>2021-06-15, 19:37:07</v>
          </cell>
          <cell r="W410" t="str">
            <v>2021-06-16, 20:00:00</v>
          </cell>
          <cell r="X410" t="str">
            <v>2021-06-16, 11:31:51</v>
          </cell>
          <cell r="Y410" t="str">
            <v>2021-06-16, 11:31:59</v>
          </cell>
          <cell r="Z410" t="str">
            <v>0:0:10</v>
          </cell>
          <cell r="AA410" t="str">
            <v>0:0:8</v>
          </cell>
          <cell r="AB410" t="str">
            <v>Feri</v>
          </cell>
          <cell r="AC410" t="str">
            <v>083186833516</v>
          </cell>
          <cell r="AD410" t="str">
            <v>B9146FXU</v>
          </cell>
          <cell r="AE410" t="str">
            <v>CD Engkel Box</v>
          </cell>
          <cell r="AF410" t="str">
            <v>Unilever West Mega DC</v>
          </cell>
          <cell r="AH410" t="str">
            <v>Jl. Irian X No.202, Cikedokan, Kec. Cikarang Bar., Bekasi, Jawa Barat 17530, Indonesia</v>
          </cell>
          <cell r="AI410" t="str">
            <v>Bekasi</v>
          </cell>
          <cell r="AK410" t="str">
            <v>LULU HYPERMARKET CIMONE</v>
          </cell>
          <cell r="AM410" t="str">
            <v>Jl. Gatot Subroto, Cimone, Kec. Karawaci, Kota Tangerang, Banten, Indonesia</v>
          </cell>
          <cell r="AN410" t="str">
            <v>Kota Tangerang</v>
          </cell>
          <cell r="AP410">
            <v>70</v>
          </cell>
          <cell r="AQ410" t="str">
            <v/>
          </cell>
          <cell r="AR410" t="str">
            <v/>
          </cell>
          <cell r="AS410" t="str">
            <v/>
          </cell>
          <cell r="AT410" t="str">
            <v/>
          </cell>
          <cell r="AU410" t="str">
            <v/>
          </cell>
          <cell r="AV410" t="str">
            <v/>
          </cell>
          <cell r="AW410" t="str">
            <v/>
          </cell>
          <cell r="AY410">
            <v>0</v>
          </cell>
          <cell r="AZ410" t="str">
            <v>0</v>
          </cell>
          <cell r="BA410">
            <v>310</v>
          </cell>
          <cell r="BB410">
            <v>1</v>
          </cell>
          <cell r="BC410" t="str">
            <v/>
          </cell>
          <cell r="BD410" t="str">
            <v>2021-06-16, 15:05:56</v>
          </cell>
          <cell r="BE410" t="str">
            <v>POD 1 2021-06-16, 15:05:56</v>
          </cell>
        </row>
        <row r="411">
          <cell r="D411" t="str">
            <v>4002939666</v>
          </cell>
          <cell r="E411" t="str">
            <v/>
          </cell>
          <cell r="F411" t="str">
            <v>POD</v>
          </cell>
          <cell r="G411" t="str">
            <v>Unilever Mega DC</v>
          </cell>
          <cell r="H411" t="str">
            <v>PT Kabut Halim Mandiri</v>
          </cell>
          <cell r="I411" t="str">
            <v>true</v>
          </cell>
          <cell r="J411" t="str">
            <v>CDE</v>
          </cell>
          <cell r="K411" t="str">
            <v>CD Engkel Box</v>
          </cell>
          <cell r="L411">
            <v>438478</v>
          </cell>
          <cell r="M411">
            <v>245554</v>
          </cell>
          <cell r="N411" t="str">
            <v>TDS-TRI-20210615101154479504</v>
          </cell>
          <cell r="O411" t="str">
            <v>dedicated</v>
          </cell>
          <cell r="P411" t="str">
            <v>2021-06-15, 17:11:54</v>
          </cell>
          <cell r="Q411" t="str">
            <v>2021-06-15, 18:17:02</v>
          </cell>
          <cell r="R411" t="str">
            <v>2021-06-16, 00:59:42</v>
          </cell>
          <cell r="S411" t="str">
            <v>2021-06-16, 20:00:00</v>
          </cell>
          <cell r="T411" t="str">
            <v>2021-06-16, 03:00:00</v>
          </cell>
          <cell r="U411" t="str">
            <v/>
          </cell>
          <cell r="V411" t="str">
            <v>2021-06-16, 05:00:00</v>
          </cell>
          <cell r="W411" t="str">
            <v>2021-06-16, 20:00:00</v>
          </cell>
          <cell r="X411" t="str">
            <v>2021-06-16, 13:20:09</v>
          </cell>
          <cell r="Y411" t="str">
            <v>2021-06-16, 13:20:14</v>
          </cell>
          <cell r="Z411" t="str">
            <v>2:0:0</v>
          </cell>
          <cell r="AA411" t="str">
            <v>0:0:5</v>
          </cell>
          <cell r="AB411" t="str">
            <v>Wahidayat</v>
          </cell>
          <cell r="AC411" t="str">
            <v>089685060253</v>
          </cell>
          <cell r="AD411" t="str">
            <v>B9020EXR</v>
          </cell>
          <cell r="AE411" t="str">
            <v>CD Engkel Box</v>
          </cell>
          <cell r="AF411" t="str">
            <v>Unilever West Mega DC</v>
          </cell>
          <cell r="AH411" t="str">
            <v>Jl. Irian X No.202, Cikedokan, Kec. Cikarang Bar., Bekasi, Jawa Barat 17530, Indonesia</v>
          </cell>
          <cell r="AI411" t="str">
            <v>Bekasi</v>
          </cell>
          <cell r="AK411" t="str">
            <v>NAGA SWALAYAN KRANJI</v>
          </cell>
          <cell r="AM411" t="str">
            <v>JL.RAYA JEND.SUDIRMAN NO.57 KRANJI</v>
          </cell>
          <cell r="AN411" t="str">
            <v>Kota Bekasi</v>
          </cell>
          <cell r="AP411">
            <v>24</v>
          </cell>
          <cell r="AQ411" t="str">
            <v/>
          </cell>
          <cell r="AR411" t="str">
            <v/>
          </cell>
          <cell r="AS411" t="str">
            <v/>
          </cell>
          <cell r="AT411" t="str">
            <v/>
          </cell>
          <cell r="AU411" t="str">
            <v/>
          </cell>
          <cell r="AV411" t="str">
            <v/>
          </cell>
          <cell r="AW411" t="str">
            <v/>
          </cell>
          <cell r="AY411">
            <v>0</v>
          </cell>
          <cell r="AZ411" t="str">
            <v>0</v>
          </cell>
          <cell r="BA411">
            <v>840</v>
          </cell>
          <cell r="BB411">
            <v>2</v>
          </cell>
          <cell r="BC411" t="str">
            <v/>
          </cell>
          <cell r="BD411" t="str">
            <v>2021-06-16, 13:51:41</v>
          </cell>
          <cell r="BE411" t="str">
            <v>POD 1 2021-06-16, 13:51:41</v>
          </cell>
        </row>
        <row r="412">
          <cell r="D412" t="str">
            <v>4002939666</v>
          </cell>
          <cell r="E412" t="str">
            <v/>
          </cell>
          <cell r="F412" t="str">
            <v>POD</v>
          </cell>
          <cell r="G412" t="str">
            <v>Unilever Mega DC</v>
          </cell>
          <cell r="H412" t="str">
            <v>PT Kabut Halim Mandiri</v>
          </cell>
          <cell r="I412" t="str">
            <v>true</v>
          </cell>
          <cell r="J412" t="str">
            <v>CDE</v>
          </cell>
          <cell r="K412" t="str">
            <v>CD Engkel Box</v>
          </cell>
          <cell r="L412">
            <v>1</v>
          </cell>
          <cell r="M412">
            <v>1</v>
          </cell>
          <cell r="N412" t="str">
            <v>TDS-TRI-20210615101154479504</v>
          </cell>
          <cell r="O412" t="str">
            <v>dedicated</v>
          </cell>
          <cell r="P412" t="str">
            <v>2021-06-15, 17:11:54</v>
          </cell>
          <cell r="Q412" t="str">
            <v>2021-06-15, 18:17:02</v>
          </cell>
          <cell r="R412" t="str">
            <v>2021-06-16, 00:59:42</v>
          </cell>
          <cell r="S412" t="str">
            <v>2021-06-16, 20:00:00</v>
          </cell>
          <cell r="T412" t="str">
            <v>2021-06-16, 03:00:00</v>
          </cell>
          <cell r="U412" t="str">
            <v/>
          </cell>
          <cell r="V412" t="str">
            <v>2021-06-16, 05:00:00</v>
          </cell>
          <cell r="W412" t="str">
            <v>2021-06-16, 20:00:00</v>
          </cell>
          <cell r="X412" t="str">
            <v>2021-06-16, 08:32:43</v>
          </cell>
          <cell r="Y412" t="str">
            <v>2021-06-16, 09:56:39</v>
          </cell>
          <cell r="Z412" t="str">
            <v>2:0:0</v>
          </cell>
          <cell r="AA412" t="str">
            <v>1:23:56</v>
          </cell>
          <cell r="AB412" t="str">
            <v>Wahidayat</v>
          </cell>
          <cell r="AC412" t="str">
            <v>089685060253</v>
          </cell>
          <cell r="AD412" t="str">
            <v>B9020EXR</v>
          </cell>
          <cell r="AE412" t="str">
            <v>CD Engkel Box</v>
          </cell>
          <cell r="AF412" t="str">
            <v>Unilever West Mega DC</v>
          </cell>
          <cell r="AH412" t="str">
            <v>Jl. Irian X No.202, Cikedokan, Kec. Cikarang Bar., Bekasi, Jawa Barat 17530, Indonesia</v>
          </cell>
          <cell r="AI412" t="str">
            <v>Bekasi</v>
          </cell>
          <cell r="AK412" t="str">
            <v>NAGA TAMBUN</v>
          </cell>
          <cell r="AM412" t="str">
            <v>TAMBUN TAMBUN</v>
          </cell>
          <cell r="AN412" t="str">
            <v>Bekasi</v>
          </cell>
          <cell r="AP412">
            <v>11</v>
          </cell>
          <cell r="AQ412" t="str">
            <v/>
          </cell>
          <cell r="AR412" t="str">
            <v/>
          </cell>
          <cell r="AS412" t="str">
            <v/>
          </cell>
          <cell r="AT412" t="str">
            <v/>
          </cell>
          <cell r="AU412" t="str">
            <v/>
          </cell>
          <cell r="AV412" t="str">
            <v/>
          </cell>
          <cell r="AW412" t="str">
            <v/>
          </cell>
          <cell r="AY412">
            <v>0</v>
          </cell>
          <cell r="AZ412" t="str">
            <v>0</v>
          </cell>
          <cell r="BA412">
            <v>1030</v>
          </cell>
          <cell r="BB412">
            <v>2</v>
          </cell>
          <cell r="BC412" t="str">
            <v/>
          </cell>
          <cell r="BD412" t="str">
            <v>2021-06-16, 12:06:20</v>
          </cell>
          <cell r="BE412" t="str">
            <v>POD 1 2021-06-16, 12:06:20</v>
          </cell>
        </row>
        <row r="413">
          <cell r="D413" t="str">
            <v>4002939638</v>
          </cell>
          <cell r="E413" t="str">
            <v/>
          </cell>
          <cell r="F413" t="str">
            <v>ACCEPTED</v>
          </cell>
          <cell r="G413" t="str">
            <v>Unilever Mega DC</v>
          </cell>
          <cell r="H413" t="str">
            <v>CV Global Synergi Abadi</v>
          </cell>
          <cell r="I413" t="str">
            <v>true</v>
          </cell>
          <cell r="J413" t="str">
            <v>CDE</v>
          </cell>
          <cell r="K413" t="str">
            <v>CD Engkel Box</v>
          </cell>
          <cell r="L413">
            <v>438478</v>
          </cell>
          <cell r="M413">
            <v>245554</v>
          </cell>
          <cell r="N413" t="str">
            <v>TDS-TRI-20210615101153488744</v>
          </cell>
          <cell r="O413" t="str">
            <v>dedicated</v>
          </cell>
          <cell r="P413" t="str">
            <v>2021-06-15, 17:11:53</v>
          </cell>
          <cell r="Q413" t="str">
            <v>2021-06-15, 17:48:28</v>
          </cell>
          <cell r="R413" t="str">
            <v>2021-06-16, 00:59:52</v>
          </cell>
          <cell r="S413" t="str">
            <v>2021-06-16, 20:00:00</v>
          </cell>
          <cell r="T413" t="str">
            <v/>
          </cell>
          <cell r="U413" t="str">
            <v/>
          </cell>
          <cell r="V413" t="str">
            <v/>
          </cell>
          <cell r="W413" t="str">
            <v>2021-06-16, 20:00:00</v>
          </cell>
          <cell r="X413" t="str">
            <v/>
          </cell>
          <cell r="Y413" t="str">
            <v/>
          </cell>
          <cell r="Z413" t="str">
            <v/>
          </cell>
          <cell r="AA413" t="str">
            <v/>
          </cell>
          <cell r="AB413" t="str">
            <v>UJANG SURYANA</v>
          </cell>
          <cell r="AC413" t="str">
            <v>087873310998</v>
          </cell>
          <cell r="AD413" t="str">
            <v>B9073AR</v>
          </cell>
          <cell r="AE413" t="str">
            <v>CD Engkel Box</v>
          </cell>
          <cell r="AF413" t="str">
            <v>Unilever West Mega DC</v>
          </cell>
          <cell r="AH413" t="str">
            <v>Jl. Irian X No.202, Cikedokan, Kec. Cikarang Bar., Bekasi, Jawa Barat 17530, Indonesia</v>
          </cell>
          <cell r="AI413" t="str">
            <v>Bekasi</v>
          </cell>
          <cell r="AK413" t="str">
            <v>PT LOTTE SHOPPING INDONESIA CIBITUN</v>
          </cell>
          <cell r="AM413" t="str">
            <v>Jl. Sumatera No.1, Gandasari, Kec. Cikarang Bar., Bekasi, Jawa Barat 17530, Indonesia</v>
          </cell>
          <cell r="AN413" t="str">
            <v>Bekasi</v>
          </cell>
          <cell r="AO413" t="str">
            <v>20807001</v>
          </cell>
          <cell r="AP413">
            <v>6</v>
          </cell>
          <cell r="AQ413" t="str">
            <v/>
          </cell>
          <cell r="AR413" t="str">
            <v/>
          </cell>
          <cell r="AS413" t="str">
            <v/>
          </cell>
          <cell r="AT413" t="str">
            <v/>
          </cell>
          <cell r="AU413" t="str">
            <v/>
          </cell>
          <cell r="AV413" t="str">
            <v/>
          </cell>
          <cell r="AW413" t="str">
            <v/>
          </cell>
          <cell r="AY413">
            <v>0</v>
          </cell>
          <cell r="AZ413" t="str">
            <v>0</v>
          </cell>
          <cell r="BA413">
            <v>1590</v>
          </cell>
          <cell r="BB413">
            <v>2.88</v>
          </cell>
          <cell r="BC413" t="str">
            <v/>
          </cell>
          <cell r="BD413" t="str">
            <v/>
          </cell>
        </row>
        <row r="414">
          <cell r="D414" t="str">
            <v>4002939638</v>
          </cell>
          <cell r="E414" t="str">
            <v/>
          </cell>
          <cell r="F414" t="str">
            <v>ACCEPTED</v>
          </cell>
          <cell r="G414" t="str">
            <v>Unilever Mega DC</v>
          </cell>
          <cell r="H414" t="str">
            <v>CV Global Synergi Abadi</v>
          </cell>
          <cell r="I414" t="str">
            <v>true</v>
          </cell>
          <cell r="J414" t="str">
            <v>CDE</v>
          </cell>
          <cell r="K414" t="str">
            <v>CD Engkel Box</v>
          </cell>
          <cell r="L414">
            <v>1</v>
          </cell>
          <cell r="M414">
            <v>1</v>
          </cell>
          <cell r="N414" t="str">
            <v>TDS-TRI-20210615101153488744</v>
          </cell>
          <cell r="O414" t="str">
            <v>dedicated</v>
          </cell>
          <cell r="P414" t="str">
            <v>2021-06-15, 17:11:53</v>
          </cell>
          <cell r="Q414" t="str">
            <v>2021-06-15, 17:48:28</v>
          </cell>
          <cell r="R414" t="str">
            <v>2021-06-16, 00:59:52</v>
          </cell>
          <cell r="S414" t="str">
            <v>2021-06-16, 20:00:00</v>
          </cell>
          <cell r="T414" t="str">
            <v/>
          </cell>
          <cell r="U414" t="str">
            <v/>
          </cell>
          <cell r="V414" t="str">
            <v/>
          </cell>
          <cell r="W414" t="str">
            <v>2021-06-16, 20:00:00</v>
          </cell>
          <cell r="X414" t="str">
            <v/>
          </cell>
          <cell r="Y414" t="str">
            <v/>
          </cell>
          <cell r="Z414" t="str">
            <v/>
          </cell>
          <cell r="AA414" t="str">
            <v/>
          </cell>
          <cell r="AB414" t="str">
            <v>UJANG SURYANA</v>
          </cell>
          <cell r="AC414" t="str">
            <v>087873310998</v>
          </cell>
          <cell r="AD414" t="str">
            <v>B9073AR</v>
          </cell>
          <cell r="AE414" t="str">
            <v>CD Engkel Box</v>
          </cell>
          <cell r="AF414" t="str">
            <v>Unilever West Mega DC</v>
          </cell>
          <cell r="AH414" t="str">
            <v>Jl. Irian X No.202, Cikedokan, Kec. Cikarang Bar., Bekasi, Jawa Barat 17530, Indonesia</v>
          </cell>
          <cell r="AI414" t="str">
            <v>Bekasi</v>
          </cell>
          <cell r="AK414" t="str">
            <v>HERO DISTRIBUSI</v>
          </cell>
          <cell r="AM414" t="str">
            <v>JL.KALIMALANG KAMPUNG CIKEDOKAN</v>
          </cell>
          <cell r="AN414" t="str">
            <v>Cikarang</v>
          </cell>
          <cell r="AP414">
            <v>13</v>
          </cell>
          <cell r="AQ414" t="str">
            <v/>
          </cell>
          <cell r="AR414" t="str">
            <v/>
          </cell>
          <cell r="AS414" t="str">
            <v/>
          </cell>
          <cell r="AT414" t="str">
            <v/>
          </cell>
          <cell r="AU414" t="str">
            <v/>
          </cell>
          <cell r="AV414" t="str">
            <v/>
          </cell>
          <cell r="AW414" t="str">
            <v/>
          </cell>
          <cell r="AY414">
            <v>0</v>
          </cell>
          <cell r="AZ414" t="str">
            <v>0</v>
          </cell>
          <cell r="BA414">
            <v>1220</v>
          </cell>
          <cell r="BB414">
            <v>3</v>
          </cell>
          <cell r="BC414" t="str">
            <v/>
          </cell>
          <cell r="BD414" t="str">
            <v/>
          </cell>
        </row>
        <row r="415">
          <cell r="D415" t="str">
            <v>4002939581</v>
          </cell>
          <cell r="E415" t="str">
            <v/>
          </cell>
          <cell r="F415" t="str">
            <v>POD</v>
          </cell>
          <cell r="G415" t="str">
            <v>Unilever Mega DC</v>
          </cell>
          <cell r="H415" t="str">
            <v>PT Kabut Halim Mandiri</v>
          </cell>
          <cell r="I415" t="str">
            <v>true</v>
          </cell>
          <cell r="J415" t="str">
            <v>CDE</v>
          </cell>
          <cell r="K415" t="str">
            <v>CD Engkel Box</v>
          </cell>
          <cell r="L415">
            <v>511233</v>
          </cell>
          <cell r="M415">
            <v>341710</v>
          </cell>
          <cell r="N415" t="str">
            <v>TDS-TRI-20210615101152504881</v>
          </cell>
          <cell r="O415" t="str">
            <v>dedicated</v>
          </cell>
          <cell r="P415" t="str">
            <v>2021-06-15, 17:11:52</v>
          </cell>
          <cell r="Q415" t="str">
            <v>2021-06-15, 18:13:21</v>
          </cell>
          <cell r="R415" t="str">
            <v>2021-06-15, 18:55:47</v>
          </cell>
          <cell r="S415" t="str">
            <v>2021-06-16, 20:00:00</v>
          </cell>
          <cell r="T415" t="str">
            <v>2021-06-16, 07:46:32</v>
          </cell>
          <cell r="U415" t="str">
            <v>2021-06-16, 07:46:37</v>
          </cell>
          <cell r="V415" t="str">
            <v>2021-06-16, 08:03:05</v>
          </cell>
          <cell r="W415" t="str">
            <v>2021-06-16, 20:00:00</v>
          </cell>
          <cell r="X415" t="str">
            <v>2021-06-16, 11:10:25</v>
          </cell>
          <cell r="Y415" t="str">
            <v>2021-06-16, 12:50:35</v>
          </cell>
          <cell r="Z415" t="str">
            <v>0:16:33</v>
          </cell>
          <cell r="AA415" t="str">
            <v>1:40:10</v>
          </cell>
          <cell r="AB415" t="str">
            <v>Arief Nur Rahmad</v>
          </cell>
          <cell r="AC415" t="str">
            <v>082135588881</v>
          </cell>
          <cell r="AD415" t="str">
            <v>B9028EXR</v>
          </cell>
          <cell r="AE415" t="str">
            <v>CD Engkel Box</v>
          </cell>
          <cell r="AF415" t="str">
            <v>Unilever West Mega DC</v>
          </cell>
          <cell r="AH415" t="str">
            <v>Jl. Irian X No.202, Cikedokan, Kec. Cikarang Bar., Bekasi, Jawa Barat 17530, Indonesia</v>
          </cell>
          <cell r="AI415" t="str">
            <v>Bekasi</v>
          </cell>
          <cell r="AK415" t="str">
            <v>LOTTEMART HYPER TAMAN SURYA</v>
          </cell>
          <cell r="AM415" t="str">
            <v>JL. SATU MARET BLOK DD-1, KOMPLEKS</v>
          </cell>
          <cell r="AN415" t="str">
            <v>Kota Jakarta Barat</v>
          </cell>
          <cell r="AP415">
            <v>62</v>
          </cell>
          <cell r="AQ415" t="str">
            <v/>
          </cell>
          <cell r="AR415" t="str">
            <v/>
          </cell>
          <cell r="AS415" t="str">
            <v/>
          </cell>
          <cell r="AT415" t="str">
            <v/>
          </cell>
          <cell r="AU415" t="str">
            <v/>
          </cell>
          <cell r="AV415" t="str">
            <v/>
          </cell>
          <cell r="AW415" t="str">
            <v/>
          </cell>
          <cell r="AY415">
            <v>0</v>
          </cell>
          <cell r="AZ415" t="str">
            <v>0</v>
          </cell>
          <cell r="BA415">
            <v>250</v>
          </cell>
          <cell r="BB415">
            <v>1</v>
          </cell>
          <cell r="BC415" t="str">
            <v/>
          </cell>
          <cell r="BD415" t="str">
            <v>2021-06-16, 12:51:21</v>
          </cell>
          <cell r="BE415" t="str">
            <v>POD 1 2021-06-16, 12:51:20</v>
          </cell>
        </row>
        <row r="416">
          <cell r="D416" t="str">
            <v>4002939581</v>
          </cell>
          <cell r="E416" t="str">
            <v/>
          </cell>
          <cell r="F416" t="str">
            <v>POD</v>
          </cell>
          <cell r="G416" t="str">
            <v>Unilever Mega DC</v>
          </cell>
          <cell r="H416" t="str">
            <v>PT Kabut Halim Mandiri</v>
          </cell>
          <cell r="I416" t="str">
            <v>true</v>
          </cell>
          <cell r="J416" t="str">
            <v>CDE</v>
          </cell>
          <cell r="K416" t="str">
            <v>CD Engkel Box</v>
          </cell>
          <cell r="L416">
            <v>1</v>
          </cell>
          <cell r="M416">
            <v>1</v>
          </cell>
          <cell r="N416" t="str">
            <v>TDS-TRI-20210615101152504881</v>
          </cell>
          <cell r="O416" t="str">
            <v>dedicated</v>
          </cell>
          <cell r="P416" t="str">
            <v>2021-06-15, 17:11:52</v>
          </cell>
          <cell r="Q416" t="str">
            <v>2021-06-15, 18:13:21</v>
          </cell>
          <cell r="R416" t="str">
            <v>2021-06-15, 18:55:47</v>
          </cell>
          <cell r="S416" t="str">
            <v>2021-06-16, 20:00:00</v>
          </cell>
          <cell r="T416" t="str">
            <v>2021-06-16, 07:46:32</v>
          </cell>
          <cell r="U416" t="str">
            <v>2021-06-16, 07:46:37</v>
          </cell>
          <cell r="V416" t="str">
            <v>2021-06-16, 08:03:05</v>
          </cell>
          <cell r="W416" t="str">
            <v>2021-06-16, 20:00:00</v>
          </cell>
          <cell r="X416" t="str">
            <v>2021-06-16, 12:51:26</v>
          </cell>
          <cell r="Y416" t="str">
            <v>2021-06-16, 19:14:04</v>
          </cell>
          <cell r="Z416" t="str">
            <v>0:16:33</v>
          </cell>
          <cell r="AA416" t="str">
            <v>6:22:38</v>
          </cell>
          <cell r="AB416" t="str">
            <v>Arief Nur Rahmad</v>
          </cell>
          <cell r="AC416" t="str">
            <v>082135588881</v>
          </cell>
          <cell r="AD416" t="str">
            <v>B9028EXR</v>
          </cell>
          <cell r="AE416" t="str">
            <v>CD Engkel Box</v>
          </cell>
          <cell r="AF416" t="str">
            <v>Unilever West Mega DC</v>
          </cell>
          <cell r="AH416" t="str">
            <v>Jl. Irian X No.202, Cikedokan, Kec. Cikarang Bar., Bekasi, Jawa Barat 17530, Indonesia</v>
          </cell>
          <cell r="AI416" t="str">
            <v>Bekasi</v>
          </cell>
          <cell r="AK416" t="str">
            <v>HARI HARI KALIDERES</v>
          </cell>
          <cell r="AM416" t="str">
            <v>JL.PETA SELATAN BLOK A NO.1 KALIDE</v>
          </cell>
          <cell r="AN416" t="str">
            <v>Kota Jakarta Barat</v>
          </cell>
          <cell r="AP416">
            <v>60</v>
          </cell>
          <cell r="AQ416" t="str">
            <v/>
          </cell>
          <cell r="AR416" t="str">
            <v/>
          </cell>
          <cell r="AS416" t="str">
            <v/>
          </cell>
          <cell r="AT416" t="str">
            <v/>
          </cell>
          <cell r="AU416" t="str">
            <v/>
          </cell>
          <cell r="AV416" t="str">
            <v/>
          </cell>
          <cell r="AW416" t="str">
            <v/>
          </cell>
          <cell r="AY416">
            <v>0</v>
          </cell>
          <cell r="AZ416" t="str">
            <v>0</v>
          </cell>
          <cell r="BA416">
            <v>450</v>
          </cell>
          <cell r="BB416">
            <v>2.5499999999999998</v>
          </cell>
          <cell r="BC416" t="str">
            <v/>
          </cell>
          <cell r="BD416" t="str">
            <v>2021-06-16, 19:14:20</v>
          </cell>
          <cell r="BE416" t="str">
            <v>POD 1 2021-06-16, 19:14:20</v>
          </cell>
        </row>
        <row r="417">
          <cell r="D417" t="str">
            <v>4002939453</v>
          </cell>
          <cell r="E417" t="str">
            <v/>
          </cell>
          <cell r="F417" t="str">
            <v>POD</v>
          </cell>
          <cell r="G417" t="str">
            <v>Unilever Mega DC</v>
          </cell>
          <cell r="H417" t="str">
            <v>PT Mega Antaran Prima</v>
          </cell>
          <cell r="I417" t="str">
            <v>true</v>
          </cell>
          <cell r="J417" t="str">
            <v>CDE</v>
          </cell>
          <cell r="K417" t="str">
            <v>CD Engkel Box</v>
          </cell>
          <cell r="L417">
            <v>875395</v>
          </cell>
          <cell r="M417">
            <v>556825</v>
          </cell>
          <cell r="N417" t="str">
            <v>TDS-TRI-20210615101151430746</v>
          </cell>
          <cell r="O417" t="str">
            <v>dedicated</v>
          </cell>
          <cell r="P417" t="str">
            <v>2021-06-15, 17:11:51</v>
          </cell>
          <cell r="Q417" t="str">
            <v>2021-06-15, 22:17:59</v>
          </cell>
          <cell r="R417" t="str">
            <v>2021-06-16, 01:00:01</v>
          </cell>
          <cell r="S417" t="str">
            <v>2021-06-16, 20:00:00</v>
          </cell>
          <cell r="T417" t="str">
            <v>2021-06-16, 12:11:33</v>
          </cell>
          <cell r="U417" t="str">
            <v>2021-06-16, 12:11:35</v>
          </cell>
          <cell r="V417" t="str">
            <v>2021-06-16, 12:11:47</v>
          </cell>
          <cell r="W417" t="str">
            <v>2021-06-17, 20:00:00</v>
          </cell>
          <cell r="X417" t="str">
            <v>2021-06-17, 08:18:23</v>
          </cell>
          <cell r="Y417" t="str">
            <v>2021-06-17, 10:25:30</v>
          </cell>
          <cell r="Z417" t="str">
            <v>0:0:14</v>
          </cell>
          <cell r="AA417" t="str">
            <v>2:7:7</v>
          </cell>
          <cell r="AB417" t="str">
            <v>Deni Growok</v>
          </cell>
          <cell r="AC417" t="str">
            <v>083195556334</v>
          </cell>
          <cell r="AD417" t="str">
            <v>B9782KRU</v>
          </cell>
          <cell r="AE417" t="str">
            <v>CDE</v>
          </cell>
          <cell r="AF417" t="str">
            <v>Unilever West Mega DC</v>
          </cell>
          <cell r="AH417" t="str">
            <v>Jl. Irian X No.202, Cikedokan, Kec. Cikarang Bar., Bekasi, Jawa Barat 17530, Indonesia</v>
          </cell>
          <cell r="AI417" t="str">
            <v>Bekasi</v>
          </cell>
          <cell r="AK417" t="str">
            <v>LOTTE WHOLESALE SERANG</v>
          </cell>
          <cell r="AM417" t="str">
            <v>JL. MAYOR SYAFEI, KPG KEPANGDEAN</v>
          </cell>
          <cell r="AN417" t="str">
            <v>Kota Serang</v>
          </cell>
          <cell r="AP417">
            <v>126</v>
          </cell>
          <cell r="AQ417" t="str">
            <v/>
          </cell>
          <cell r="AR417" t="str">
            <v/>
          </cell>
          <cell r="AS417" t="str">
            <v/>
          </cell>
          <cell r="AT417" t="str">
            <v/>
          </cell>
          <cell r="AU417" t="str">
            <v/>
          </cell>
          <cell r="AV417" t="str">
            <v/>
          </cell>
          <cell r="AW417" t="str">
            <v/>
          </cell>
          <cell r="AY417">
            <v>0</v>
          </cell>
          <cell r="AZ417" t="str">
            <v>0</v>
          </cell>
          <cell r="BA417">
            <v>860</v>
          </cell>
          <cell r="BB417">
            <v>1.3</v>
          </cell>
          <cell r="BC417" t="str">
            <v/>
          </cell>
          <cell r="BD417" t="str">
            <v>2021-06-17, 10:26:04</v>
          </cell>
          <cell r="BE417" t="str">
            <v>POD 1 2021-06-17, 10:26:04</v>
          </cell>
        </row>
        <row r="418">
          <cell r="D418" t="str">
            <v>4002939453</v>
          </cell>
          <cell r="E418" t="str">
            <v/>
          </cell>
          <cell r="F418" t="str">
            <v>POD</v>
          </cell>
          <cell r="G418" t="str">
            <v>Unilever Mega DC</v>
          </cell>
          <cell r="H418" t="str">
            <v>PT Mega Antaran Prima</v>
          </cell>
          <cell r="I418" t="str">
            <v>true</v>
          </cell>
          <cell r="J418" t="str">
            <v>CDE</v>
          </cell>
          <cell r="K418" t="str">
            <v>CD Engkel Box</v>
          </cell>
          <cell r="L418">
            <v>1</v>
          </cell>
          <cell r="M418">
            <v>1</v>
          </cell>
          <cell r="N418" t="str">
            <v>TDS-TRI-20210615101151430746</v>
          </cell>
          <cell r="O418" t="str">
            <v>dedicated</v>
          </cell>
          <cell r="P418" t="str">
            <v>2021-06-15, 17:11:51</v>
          </cell>
          <cell r="Q418" t="str">
            <v>2021-06-15, 22:17:59</v>
          </cell>
          <cell r="R418" t="str">
            <v>2021-06-16, 01:00:01</v>
          </cell>
          <cell r="S418" t="str">
            <v>2021-06-16, 20:00:00</v>
          </cell>
          <cell r="T418" t="str">
            <v>2021-06-16, 12:11:33</v>
          </cell>
          <cell r="U418" t="str">
            <v>2021-06-16, 12:11:35</v>
          </cell>
          <cell r="V418" t="str">
            <v>2021-06-16, 12:11:47</v>
          </cell>
          <cell r="W418" t="str">
            <v>2021-06-17, 20:00:00</v>
          </cell>
          <cell r="X418" t="str">
            <v>2021-06-17, 04:28:59</v>
          </cell>
          <cell r="Y418" t="str">
            <v>2021-06-17, 08:17:44</v>
          </cell>
          <cell r="Z418" t="str">
            <v>0:0:14</v>
          </cell>
          <cell r="AA418" t="str">
            <v>3:48:45</v>
          </cell>
          <cell r="AB418" t="str">
            <v>Deni Growok</v>
          </cell>
          <cell r="AC418" t="str">
            <v>083195556334</v>
          </cell>
          <cell r="AD418" t="str">
            <v>B9782KRU</v>
          </cell>
          <cell r="AE418" t="str">
            <v>CDE</v>
          </cell>
          <cell r="AF418" t="str">
            <v>Unilever West Mega DC</v>
          </cell>
          <cell r="AH418" t="str">
            <v>Jl. Irian X No.202, Cikedokan, Kec. Cikarang Bar., Bekasi, Jawa Barat 17530, Indonesia</v>
          </cell>
          <cell r="AI418" t="str">
            <v>Bekasi</v>
          </cell>
          <cell r="AK418" t="str">
            <v>SAT DC SERANG</v>
          </cell>
          <cell r="AM418" t="str">
            <v>JL RAYA CILEGON KM 3 LEGOK TEGAL PA</v>
          </cell>
          <cell r="AN418" t="str">
            <v>Kota Serang</v>
          </cell>
          <cell r="AP418">
            <v>125</v>
          </cell>
          <cell r="AQ418" t="str">
            <v/>
          </cell>
          <cell r="AR418" t="str">
            <v/>
          </cell>
          <cell r="AS418" t="str">
            <v/>
          </cell>
          <cell r="AT418" t="str">
            <v/>
          </cell>
          <cell r="AU418" t="str">
            <v/>
          </cell>
          <cell r="AV418" t="str">
            <v/>
          </cell>
          <cell r="AW418" t="str">
            <v/>
          </cell>
          <cell r="AY418">
            <v>0</v>
          </cell>
          <cell r="AZ418" t="str">
            <v>0</v>
          </cell>
          <cell r="BA418">
            <v>490</v>
          </cell>
          <cell r="BB418">
            <v>1.38</v>
          </cell>
          <cell r="BC418" t="str">
            <v/>
          </cell>
          <cell r="BD418" t="str">
            <v>2021-06-17, 08:18:13</v>
          </cell>
          <cell r="BE418" t="str">
            <v>POD 1 2021-06-17, 08:18:13</v>
          </cell>
        </row>
        <row r="419">
          <cell r="D419" t="str">
            <v>4002939449</v>
          </cell>
          <cell r="E419" t="str">
            <v/>
          </cell>
          <cell r="F419" t="str">
            <v>POD</v>
          </cell>
          <cell r="G419" t="str">
            <v>Unilever Mega DC</v>
          </cell>
          <cell r="H419" t="str">
            <v>PT Mega Antaran Prima</v>
          </cell>
          <cell r="I419" t="str">
            <v>true</v>
          </cell>
          <cell r="J419" t="str">
            <v>CDE</v>
          </cell>
          <cell r="K419" t="str">
            <v>CD Engkel Box</v>
          </cell>
          <cell r="L419">
            <v>511233</v>
          </cell>
          <cell r="M419">
            <v>341710</v>
          </cell>
          <cell r="N419" t="str">
            <v>TDS-TRI-20210615101150179762</v>
          </cell>
          <cell r="O419" t="str">
            <v>dedicated</v>
          </cell>
          <cell r="P419" t="str">
            <v>2021-06-15, 17:11:50</v>
          </cell>
          <cell r="Q419" t="str">
            <v>2021-06-15, 18:25:53</v>
          </cell>
          <cell r="R419" t="str">
            <v>2021-06-16, 01:01:35</v>
          </cell>
          <cell r="S419" t="str">
            <v>2021-06-16, 20:00:00</v>
          </cell>
          <cell r="T419" t="str">
            <v>2021-06-16, 05:41:43</v>
          </cell>
          <cell r="U419" t="str">
            <v>2021-06-16, 05:41:53</v>
          </cell>
          <cell r="V419" t="str">
            <v>2021-06-16, 05:41:59</v>
          </cell>
          <cell r="W419" t="str">
            <v>2021-06-16, 20:00:00</v>
          </cell>
          <cell r="X419" t="str">
            <v>2021-06-16, 07:09:15</v>
          </cell>
          <cell r="Y419" t="str">
            <v>2021-06-16, 08:56:06</v>
          </cell>
          <cell r="Z419" t="str">
            <v>0:0:16</v>
          </cell>
          <cell r="AA419" t="str">
            <v>1:46:51</v>
          </cell>
          <cell r="AB419" t="str">
            <v>CASMITA</v>
          </cell>
          <cell r="AC419" t="str">
            <v>082112196977</v>
          </cell>
          <cell r="AD419" t="str">
            <v>B9060KXU</v>
          </cell>
          <cell r="AE419" t="str">
            <v>CD Engkel Box</v>
          </cell>
          <cell r="AF419" t="str">
            <v>Unilever West Mega DC</v>
          </cell>
          <cell r="AH419" t="str">
            <v>Jl. Irian X No.202, Cikedokan, Kec. Cikarang Bar., Bekasi, Jawa Barat 17530, Indonesia</v>
          </cell>
          <cell r="AI419" t="str">
            <v>Bekasi</v>
          </cell>
          <cell r="AK419" t="str">
            <v>LOTTEMART HYPER KUNINGAN CITY</v>
          </cell>
          <cell r="AM419" t="str">
            <v>JL. Prof. Dr. SATRIO KAV. 18-UNIT L</v>
          </cell>
          <cell r="AN419" t="str">
            <v>Kota Jakarta Selatan</v>
          </cell>
          <cell r="AP419">
            <v>39</v>
          </cell>
          <cell r="AQ419" t="str">
            <v/>
          </cell>
          <cell r="AR419" t="str">
            <v/>
          </cell>
          <cell r="AS419" t="str">
            <v/>
          </cell>
          <cell r="AT419" t="str">
            <v/>
          </cell>
          <cell r="AU419" t="str">
            <v/>
          </cell>
          <cell r="AV419" t="str">
            <v/>
          </cell>
          <cell r="AW419" t="str">
            <v/>
          </cell>
          <cell r="AY419">
            <v>0</v>
          </cell>
          <cell r="AZ419" t="str">
            <v>0</v>
          </cell>
          <cell r="BA419">
            <v>820</v>
          </cell>
          <cell r="BB419">
            <v>2</v>
          </cell>
          <cell r="BC419" t="str">
            <v/>
          </cell>
          <cell r="BD419" t="str">
            <v>2021-06-16, 10:39:10</v>
          </cell>
          <cell r="BE419" t="str">
            <v>POD 1 2021-06-16, 10:39:10</v>
          </cell>
        </row>
        <row r="420">
          <cell r="D420" t="str">
            <v>4002939449</v>
          </cell>
          <cell r="E420" t="str">
            <v/>
          </cell>
          <cell r="F420" t="str">
            <v>POD</v>
          </cell>
          <cell r="G420" t="str">
            <v>Unilever Mega DC</v>
          </cell>
          <cell r="H420" t="str">
            <v>PT Mega Antaran Prima</v>
          </cell>
          <cell r="I420" t="str">
            <v>true</v>
          </cell>
          <cell r="J420" t="str">
            <v>CDE</v>
          </cell>
          <cell r="K420" t="str">
            <v>CD Engkel Box</v>
          </cell>
          <cell r="L420">
            <v>1</v>
          </cell>
          <cell r="M420">
            <v>1</v>
          </cell>
          <cell r="N420" t="str">
            <v>TDS-TRI-20210615101150179762</v>
          </cell>
          <cell r="O420" t="str">
            <v>dedicated</v>
          </cell>
          <cell r="P420" t="str">
            <v>2021-06-15, 17:11:50</v>
          </cell>
          <cell r="Q420" t="str">
            <v>2021-06-15, 18:25:53</v>
          </cell>
          <cell r="R420" t="str">
            <v>2021-06-16, 01:01:35</v>
          </cell>
          <cell r="S420" t="str">
            <v>2021-06-16, 20:00:00</v>
          </cell>
          <cell r="T420" t="str">
            <v>2021-06-16, 05:41:43</v>
          </cell>
          <cell r="U420" t="str">
            <v>2021-06-16, 05:41:53</v>
          </cell>
          <cell r="V420" t="str">
            <v>2021-06-16, 05:41:59</v>
          </cell>
          <cell r="W420" t="str">
            <v>2021-06-16, 20:00:00</v>
          </cell>
          <cell r="X420" t="str">
            <v>2021-06-16, 10:39:17</v>
          </cell>
          <cell r="Y420" t="str">
            <v>2021-06-16, 10:39:25</v>
          </cell>
          <cell r="Z420" t="str">
            <v>0:0:16</v>
          </cell>
          <cell r="AA420" t="str">
            <v>0:0:8</v>
          </cell>
          <cell r="AB420" t="str">
            <v>CASMITA</v>
          </cell>
          <cell r="AC420" t="str">
            <v>082112196977</v>
          </cell>
          <cell r="AD420" t="str">
            <v>B9060KXU</v>
          </cell>
          <cell r="AE420" t="str">
            <v>CD Engkel Box</v>
          </cell>
          <cell r="AF420" t="str">
            <v>Unilever West Mega DC</v>
          </cell>
          <cell r="AH420" t="str">
            <v>Jl. Irian X No.202, Cikedokan, Kec. Cikarang Bar., Bekasi, Jawa Barat 17530, Indonesia</v>
          </cell>
          <cell r="AI420" t="str">
            <v>Bekasi</v>
          </cell>
          <cell r="AK420" t="str">
            <v>LOTTEMART GREEN PRAMUKA CITY</v>
          </cell>
          <cell r="AL420" t="str">
            <v>-</v>
          </cell>
          <cell r="AM420" t="str">
            <v>Jln. A. Yani No.Kav 49, RT.13/RW.9, Rawasari, Kec. Cemp. Putih, Kota Jakarta Pusat, Daerah Khusus Ibukota Jakarta 10570, Indonesia</v>
          </cell>
          <cell r="AN420" t="str">
            <v>Kota Jakarta Pusat</v>
          </cell>
          <cell r="AP420">
            <v>39</v>
          </cell>
          <cell r="AQ420" t="str">
            <v/>
          </cell>
          <cell r="AR420" t="str">
            <v/>
          </cell>
          <cell r="AS420" t="str">
            <v/>
          </cell>
          <cell r="AT420" t="str">
            <v/>
          </cell>
          <cell r="AU420" t="str">
            <v/>
          </cell>
          <cell r="AV420" t="str">
            <v/>
          </cell>
          <cell r="AW420" t="str">
            <v/>
          </cell>
          <cell r="AY420">
            <v>0</v>
          </cell>
          <cell r="AZ420" t="str">
            <v>0</v>
          </cell>
          <cell r="BA420">
            <v>600</v>
          </cell>
          <cell r="BB420">
            <v>1.3</v>
          </cell>
          <cell r="BC420" t="str">
            <v/>
          </cell>
          <cell r="BD420" t="str">
            <v>2021-06-16, 13:25:30</v>
          </cell>
          <cell r="BE420" t="str">
            <v>POD 1 2021-06-16, 13:25:30</v>
          </cell>
        </row>
        <row r="421">
          <cell r="D421" t="str">
            <v>4002939742</v>
          </cell>
          <cell r="E421" t="str">
            <v/>
          </cell>
          <cell r="F421" t="str">
            <v>POD</v>
          </cell>
          <cell r="G421" t="str">
            <v>Unilever Mega DC</v>
          </cell>
          <cell r="H421" t="str">
            <v>PT Mega Antaran Prima</v>
          </cell>
          <cell r="I421" t="str">
            <v>true</v>
          </cell>
          <cell r="J421" t="str">
            <v>CDE</v>
          </cell>
          <cell r="K421" t="str">
            <v>CD Engkel Box</v>
          </cell>
          <cell r="L421">
            <v>557115</v>
          </cell>
          <cell r="M421">
            <v>394283</v>
          </cell>
          <cell r="N421" t="str">
            <v>TDS-TRI-20210615101147718924</v>
          </cell>
          <cell r="O421" t="str">
            <v>dedicated</v>
          </cell>
          <cell r="P421" t="str">
            <v>2021-06-15, 17:11:48</v>
          </cell>
          <cell r="Q421" t="str">
            <v>2021-06-15, 18:29:39</v>
          </cell>
          <cell r="R421" t="str">
            <v>2021-06-15, 18:33:36</v>
          </cell>
          <cell r="S421" t="str">
            <v>2021-06-16, 20:00:00</v>
          </cell>
          <cell r="T421" t="str">
            <v>2021-06-16, 05:19:49</v>
          </cell>
          <cell r="U421" t="str">
            <v>2021-06-16, 05:19:54</v>
          </cell>
          <cell r="V421" t="str">
            <v>2021-06-16, 05:20:04</v>
          </cell>
          <cell r="W421" t="str">
            <v>2021-06-16, 20:00:00</v>
          </cell>
          <cell r="X421" t="str">
            <v>2021-06-16, 07:10:51</v>
          </cell>
          <cell r="Y421" t="str">
            <v>2021-06-16, 12:05:27</v>
          </cell>
          <cell r="Z421" t="str">
            <v>0:0:15</v>
          </cell>
          <cell r="AA421" t="str">
            <v>4:54:36</v>
          </cell>
          <cell r="AB421" t="str">
            <v>ANDA</v>
          </cell>
          <cell r="AC421" t="str">
            <v>085889207306</v>
          </cell>
          <cell r="AD421" t="str">
            <v>B9167KXU</v>
          </cell>
          <cell r="AE421" t="str">
            <v>CD Engkel Box</v>
          </cell>
          <cell r="AF421" t="str">
            <v>Unilever West Mega DC</v>
          </cell>
          <cell r="AH421" t="str">
            <v>Jl. Irian X No.202, Cikedokan, Kec. Cikarang Bar., Bekasi, Jawa Barat 17530, Indonesia</v>
          </cell>
          <cell r="AI421" t="str">
            <v>Bekasi</v>
          </cell>
          <cell r="AK421" t="str">
            <v>LULU HYPERMARKET SAWANGAN</v>
          </cell>
          <cell r="AM421" t="str">
            <v>Jl. Raya Parung - Ciputat No.20, Kedaung, Kec. Sawangan, Kota Depok, Jawa Barat 16516, Indonesia</v>
          </cell>
          <cell r="AN421" t="str">
            <v>Kota Depok</v>
          </cell>
          <cell r="AO421" t="str">
            <v>15482674</v>
          </cell>
          <cell r="AP421">
            <v>60</v>
          </cell>
          <cell r="AQ421" t="str">
            <v/>
          </cell>
          <cell r="AR421" t="str">
            <v/>
          </cell>
          <cell r="AS421" t="str">
            <v/>
          </cell>
          <cell r="AT421" t="str">
            <v/>
          </cell>
          <cell r="AU421" t="str">
            <v/>
          </cell>
          <cell r="AV421" t="str">
            <v/>
          </cell>
          <cell r="AW421" t="str">
            <v/>
          </cell>
          <cell r="AY421">
            <v>0</v>
          </cell>
          <cell r="AZ421" t="str">
            <v>0</v>
          </cell>
          <cell r="BA421">
            <v>2410</v>
          </cell>
          <cell r="BB421">
            <v>5.79</v>
          </cell>
          <cell r="BC421" t="str">
            <v/>
          </cell>
          <cell r="BD421" t="str">
            <v>2021-06-16, 12:06:50</v>
          </cell>
          <cell r="BE421" t="str">
            <v>POD 1 2021-06-16, 12:06:50</v>
          </cell>
        </row>
        <row r="422">
          <cell r="D422" t="str">
            <v>4002939749</v>
          </cell>
          <cell r="E422" t="str">
            <v/>
          </cell>
          <cell r="F422" t="str">
            <v>BOOKED</v>
          </cell>
          <cell r="G422" t="str">
            <v>Unilever Mega DC</v>
          </cell>
          <cell r="H422" t="str">
            <v/>
          </cell>
          <cell r="I422" t="str">
            <v>false</v>
          </cell>
          <cell r="J422" t="str">
            <v>TRO-J</v>
          </cell>
          <cell r="K422" t="str">
            <v>Tronton Jumbo</v>
          </cell>
          <cell r="L422" t="str">
            <v/>
          </cell>
          <cell r="N422" t="str">
            <v>TDS-TRI-20210615101148582471</v>
          </cell>
          <cell r="O422" t="str">
            <v>oncall</v>
          </cell>
          <cell r="P422" t="str">
            <v>2021-06-15, 17:11:48</v>
          </cell>
          <cell r="Q422" t="str">
            <v/>
          </cell>
          <cell r="R422" t="str">
            <v/>
          </cell>
          <cell r="S422" t="str">
            <v>2021-06-16, 20:00:00</v>
          </cell>
          <cell r="T422" t="str">
            <v/>
          </cell>
          <cell r="U422" t="str">
            <v/>
          </cell>
          <cell r="V422" t="str">
            <v/>
          </cell>
          <cell r="W422" t="str">
            <v>2021-06-18, 20:00:00</v>
          </cell>
          <cell r="X422" t="str">
            <v/>
          </cell>
          <cell r="Y422" t="str">
            <v/>
          </cell>
          <cell r="Z422" t="str">
            <v/>
          </cell>
          <cell r="AA422" t="str">
            <v/>
          </cell>
          <cell r="AB422" t="str">
            <v/>
          </cell>
          <cell r="AC422" t="str">
            <v/>
          </cell>
          <cell r="AD422" t="str">
            <v/>
          </cell>
          <cell r="AE422" t="str">
            <v/>
          </cell>
          <cell r="AF422" t="str">
            <v>Unilever West Mega DC</v>
          </cell>
          <cell r="AH422" t="str">
            <v>Jl. Irian X No.202, Cikedokan, Kec. Cikarang Bar., Bekasi, Jawa Barat 17530, Indonesia</v>
          </cell>
          <cell r="AI422" t="str">
            <v>Bekasi</v>
          </cell>
          <cell r="AK422" t="str">
            <v>PT LOTTE SHOPPING INDONESIA SOLO</v>
          </cell>
          <cell r="AM422" t="str">
            <v>JL.BHAYANGKARA (EX.LAPANGAN TIPES)</v>
          </cell>
          <cell r="AN422" t="str">
            <v>Kota Surakarta</v>
          </cell>
          <cell r="AP422">
            <v>498</v>
          </cell>
          <cell r="AQ422" t="str">
            <v/>
          </cell>
          <cell r="AR422" t="str">
            <v/>
          </cell>
          <cell r="AS422" t="str">
            <v/>
          </cell>
          <cell r="AT422" t="str">
            <v/>
          </cell>
          <cell r="AU422" t="str">
            <v/>
          </cell>
          <cell r="AV422" t="str">
            <v/>
          </cell>
          <cell r="AW422" t="str">
            <v/>
          </cell>
          <cell r="AY422">
            <v>0</v>
          </cell>
          <cell r="AZ422" t="str">
            <v>0</v>
          </cell>
          <cell r="BA422">
            <v>13360</v>
          </cell>
          <cell r="BB422">
            <v>37.78</v>
          </cell>
          <cell r="BC422" t="str">
            <v/>
          </cell>
          <cell r="BD422" t="str">
            <v/>
          </cell>
        </row>
        <row r="423">
          <cell r="D423" t="str">
            <v>4002939729</v>
          </cell>
          <cell r="E423" t="str">
            <v/>
          </cell>
          <cell r="F423" t="str">
            <v>POD</v>
          </cell>
          <cell r="G423" t="str">
            <v>Unilever Mega DC</v>
          </cell>
          <cell r="H423" t="str">
            <v>PT Mega Antaran Prima</v>
          </cell>
          <cell r="I423" t="str">
            <v>true</v>
          </cell>
          <cell r="J423" t="str">
            <v>CDE</v>
          </cell>
          <cell r="K423" t="str">
            <v>CD Engkel Box</v>
          </cell>
          <cell r="L423">
            <v>842698</v>
          </cell>
          <cell r="M423">
            <v>579800</v>
          </cell>
          <cell r="N423" t="str">
            <v>TDS-TRI-20210615101145716368</v>
          </cell>
          <cell r="O423" t="str">
            <v>dedicated</v>
          </cell>
          <cell r="P423" t="str">
            <v>2021-06-15, 17:11:46</v>
          </cell>
          <cell r="Q423" t="str">
            <v>2021-06-15, 22:20:27</v>
          </cell>
          <cell r="R423" t="str">
            <v>2021-06-16, 01:01:47</v>
          </cell>
          <cell r="S423" t="str">
            <v>2021-06-16, 20:00:00</v>
          </cell>
          <cell r="T423" t="str">
            <v>2021-06-16, 22:28:13</v>
          </cell>
          <cell r="U423" t="str">
            <v>2021-06-16, 22:28:18</v>
          </cell>
          <cell r="V423" t="str">
            <v>2021-06-16, 22:28:27</v>
          </cell>
          <cell r="W423" t="str">
            <v>2021-06-17, 20:00:00</v>
          </cell>
          <cell r="X423" t="str">
            <v>2021-06-17, 12:09:29</v>
          </cell>
          <cell r="Y423" t="str">
            <v>2021-06-17, 12:09:35</v>
          </cell>
          <cell r="Z423" t="str">
            <v>0:0:14</v>
          </cell>
          <cell r="AA423" t="str">
            <v>0:0:6</v>
          </cell>
          <cell r="AB423" t="str">
            <v>TION DANIEL TIRUKAN</v>
          </cell>
          <cell r="AC423" t="str">
            <v>085893958813</v>
          </cell>
          <cell r="AD423" t="str">
            <v>B9140KXU</v>
          </cell>
          <cell r="AE423" t="str">
            <v>CD Engkel Box</v>
          </cell>
          <cell r="AF423" t="str">
            <v>Unilever West Mega DC</v>
          </cell>
          <cell r="AH423" t="str">
            <v>Jl. Irian X No.202, Cikedokan, Kec. Cikarang Bar., Bekasi, Jawa Barat 17530, Indonesia</v>
          </cell>
          <cell r="AI423" t="str">
            <v>Bekasi</v>
          </cell>
          <cell r="AK423" t="str">
            <v>CARREFOUR CIPADU BANDUNG</v>
          </cell>
          <cell r="AM423" t="str">
            <v>JL. AH NASUTION NO. 73</v>
          </cell>
          <cell r="AN423" t="str">
            <v>Kota Bandung</v>
          </cell>
          <cell r="AP423">
            <v>125</v>
          </cell>
          <cell r="AQ423" t="str">
            <v/>
          </cell>
          <cell r="AR423" t="str">
            <v/>
          </cell>
          <cell r="AS423" t="str">
            <v/>
          </cell>
          <cell r="AT423" t="str">
            <v/>
          </cell>
          <cell r="AU423" t="str">
            <v/>
          </cell>
          <cell r="AV423" t="str">
            <v/>
          </cell>
          <cell r="AW423" t="str">
            <v/>
          </cell>
          <cell r="AY423">
            <v>0</v>
          </cell>
          <cell r="AZ423" t="str">
            <v>0</v>
          </cell>
          <cell r="BA423">
            <v>1740</v>
          </cell>
          <cell r="BB423">
            <v>5.18</v>
          </cell>
          <cell r="BC423" t="str">
            <v/>
          </cell>
          <cell r="BD423" t="str">
            <v>2021-06-17, 12:09:52</v>
          </cell>
          <cell r="BE423" t="str">
            <v>POD 1 2021-06-17, 12:09:52</v>
          </cell>
        </row>
        <row r="424">
          <cell r="D424" t="str">
            <v>4002939735</v>
          </cell>
          <cell r="E424" t="str">
            <v/>
          </cell>
          <cell r="F424" t="str">
            <v>POD</v>
          </cell>
          <cell r="G424" t="str">
            <v>Unilever Mega DC</v>
          </cell>
          <cell r="H424" t="str">
            <v>PT Kabut Halim Mandiri</v>
          </cell>
          <cell r="I424" t="str">
            <v>true</v>
          </cell>
          <cell r="J424" t="str">
            <v>CDE</v>
          </cell>
          <cell r="K424" t="str">
            <v>CD Engkel Box</v>
          </cell>
          <cell r="L424">
            <v>373478</v>
          </cell>
          <cell r="M424">
            <v>233095</v>
          </cell>
          <cell r="N424" t="str">
            <v>TDS-TRI-20210615101146650241</v>
          </cell>
          <cell r="O424" t="str">
            <v>dedicated</v>
          </cell>
          <cell r="P424" t="str">
            <v>2021-06-15, 17:11:46</v>
          </cell>
          <cell r="Q424" t="str">
            <v>2021-06-15, 18:24:15</v>
          </cell>
          <cell r="R424" t="str">
            <v>2021-06-15, 20:25:09</v>
          </cell>
          <cell r="S424" t="str">
            <v>2021-06-16, 20:00:00</v>
          </cell>
          <cell r="T424" t="str">
            <v>2021-06-15, 20:26:13</v>
          </cell>
          <cell r="U424" t="str">
            <v>2021-06-16, 05:36:18</v>
          </cell>
          <cell r="V424" t="str">
            <v>2021-06-16, 05:36:24</v>
          </cell>
          <cell r="W424" t="str">
            <v>2021-06-16, 20:00:00</v>
          </cell>
          <cell r="X424" t="str">
            <v>2021-06-16, 09:33:36</v>
          </cell>
          <cell r="Y424" t="str">
            <v>2021-06-16, 09:33:43</v>
          </cell>
          <cell r="Z424" t="str">
            <v>9:10:11</v>
          </cell>
          <cell r="AA424" t="str">
            <v>0:0:7</v>
          </cell>
          <cell r="AB424" t="str">
            <v>Maarif</v>
          </cell>
          <cell r="AC424" t="str">
            <v>087722200755</v>
          </cell>
          <cell r="AD424" t="str">
            <v>F9284FG</v>
          </cell>
          <cell r="AE424" t="str">
            <v>CD Engkel Box</v>
          </cell>
          <cell r="AF424" t="str">
            <v>Unilever West Mega DC</v>
          </cell>
          <cell r="AH424" t="str">
            <v>Jl. Irian X No.202, Cikedokan, Kec. Cikarang Bar., Bekasi, Jawa Barat 17530, Indonesia</v>
          </cell>
          <cell r="AI424" t="str">
            <v>Bekasi</v>
          </cell>
          <cell r="AK424" t="str">
            <v>HERO DISTRIBUSI FT</v>
          </cell>
          <cell r="AM424" t="str">
            <v>JL KALIMALANG KAMPUNG CIKEDOKAN A</v>
          </cell>
          <cell r="AN424" t="str">
            <v>Cikarang</v>
          </cell>
          <cell r="AP424">
            <v>13</v>
          </cell>
          <cell r="AQ424" t="str">
            <v/>
          </cell>
          <cell r="AR424" t="str">
            <v/>
          </cell>
          <cell r="AS424" t="str">
            <v/>
          </cell>
          <cell r="AT424" t="str">
            <v/>
          </cell>
          <cell r="AU424" t="str">
            <v/>
          </cell>
          <cell r="AV424" t="str">
            <v/>
          </cell>
          <cell r="AW424" t="str">
            <v/>
          </cell>
          <cell r="AY424">
            <v>0</v>
          </cell>
          <cell r="AZ424" t="str">
            <v>0</v>
          </cell>
          <cell r="BA424">
            <v>2180</v>
          </cell>
          <cell r="BB424">
            <v>4.6500000000000004</v>
          </cell>
          <cell r="BC424" t="str">
            <v/>
          </cell>
          <cell r="BD424" t="str">
            <v>2021-06-16, 09:55:47</v>
          </cell>
          <cell r="BE424" t="str">
            <v>POD 1 2021-06-16, 09:55:47</v>
          </cell>
        </row>
        <row r="425">
          <cell r="D425" t="str">
            <v>4002939714</v>
          </cell>
          <cell r="E425" t="str">
            <v/>
          </cell>
          <cell r="F425" t="str">
            <v>POD</v>
          </cell>
          <cell r="G425" t="str">
            <v>Unilever Mega DC</v>
          </cell>
          <cell r="H425" t="str">
            <v>PT Kabut Halim Mandiri</v>
          </cell>
          <cell r="I425" t="str">
            <v>true</v>
          </cell>
          <cell r="J425" t="str">
            <v>CDE</v>
          </cell>
          <cell r="K425" t="str">
            <v>CD Engkel Box</v>
          </cell>
          <cell r="L425">
            <v>438478</v>
          </cell>
          <cell r="M425">
            <v>245554</v>
          </cell>
          <cell r="N425" t="str">
            <v>TDS-TRI-20210615101143754675</v>
          </cell>
          <cell r="O425" t="str">
            <v>dedicated</v>
          </cell>
          <cell r="P425" t="str">
            <v>2021-06-15, 17:11:44</v>
          </cell>
          <cell r="Q425" t="str">
            <v>2021-06-15, 18:23:15</v>
          </cell>
          <cell r="R425" t="str">
            <v>2021-06-16, 01:01:58</v>
          </cell>
          <cell r="S425" t="str">
            <v>2021-06-16, 20:00:00</v>
          </cell>
          <cell r="T425" t="str">
            <v>2021-06-16, 05:56:49</v>
          </cell>
          <cell r="U425" t="str">
            <v>2021-06-16, 05:57:07</v>
          </cell>
          <cell r="V425" t="str">
            <v>2021-06-16, 05:57:18</v>
          </cell>
          <cell r="W425" t="str">
            <v>2021-06-16, 20:00:00</v>
          </cell>
          <cell r="X425" t="str">
            <v>2021-06-16, 09:19:28</v>
          </cell>
          <cell r="Y425" t="str">
            <v>2021-06-16, 09:19:59</v>
          </cell>
          <cell r="Z425" t="str">
            <v>0:0:29</v>
          </cell>
          <cell r="AA425" t="str">
            <v>0:0:31</v>
          </cell>
          <cell r="AB425" t="str">
            <v>Iwan F 9283 FG</v>
          </cell>
          <cell r="AC425" t="str">
            <v>081286213529</v>
          </cell>
          <cell r="AD425" t="str">
            <v>F9287FG</v>
          </cell>
          <cell r="AE425" t="str">
            <v>CD Engkel Box</v>
          </cell>
          <cell r="AF425" t="str">
            <v>Unilever West Mega DC</v>
          </cell>
          <cell r="AH425" t="str">
            <v>Jl. Irian X No.202, Cikedokan, Kec. Cikarang Bar., Bekasi, Jawa Barat 17530, Indonesia</v>
          </cell>
          <cell r="AI425" t="str">
            <v>Bekasi</v>
          </cell>
          <cell r="AK425" t="str">
            <v>PT LOTTE SHOPPING INDONESIA BEKASI</v>
          </cell>
          <cell r="AM425" t="str">
            <v>Jl. Jend. Ahmad Yani No.18, Marga Jaya, Bekasi Sel., Kota Bks, Jawa Barat 17148, Indonesia</v>
          </cell>
          <cell r="AN425" t="str">
            <v>Cikarang</v>
          </cell>
          <cell r="AP425">
            <v>21</v>
          </cell>
          <cell r="AQ425" t="str">
            <v/>
          </cell>
          <cell r="AR425" t="str">
            <v/>
          </cell>
          <cell r="AS425" t="str">
            <v/>
          </cell>
          <cell r="AT425" t="str">
            <v/>
          </cell>
          <cell r="AU425" t="str">
            <v/>
          </cell>
          <cell r="AV425" t="str">
            <v/>
          </cell>
          <cell r="AW425" t="str">
            <v/>
          </cell>
          <cell r="AY425">
            <v>0</v>
          </cell>
          <cell r="AZ425" t="str">
            <v>0</v>
          </cell>
          <cell r="BA425">
            <v>2150</v>
          </cell>
          <cell r="BB425">
            <v>5.48</v>
          </cell>
          <cell r="BC425" t="str">
            <v/>
          </cell>
          <cell r="BD425" t="str">
            <v>2021-06-16, 09:20:40</v>
          </cell>
          <cell r="BE425" t="str">
            <v>POD 1 2021-06-16, 09:20:39</v>
          </cell>
        </row>
        <row r="426">
          <cell r="D426" t="str">
            <v>4002939716</v>
          </cell>
          <cell r="E426" t="str">
            <v/>
          </cell>
          <cell r="F426" t="str">
            <v>POD</v>
          </cell>
          <cell r="G426" t="str">
            <v>Unilever Mega DC</v>
          </cell>
          <cell r="H426" t="str">
            <v>PT Mega Antaran Prima</v>
          </cell>
          <cell r="I426" t="str">
            <v>true</v>
          </cell>
          <cell r="J426" t="str">
            <v>CDE</v>
          </cell>
          <cell r="K426" t="str">
            <v>CD Engkel Box</v>
          </cell>
          <cell r="L426">
            <v>587033</v>
          </cell>
          <cell r="M426">
            <v>430066</v>
          </cell>
          <cell r="N426" t="str">
            <v>TDS-TRI-20210615101144648927</v>
          </cell>
          <cell r="O426" t="str">
            <v>dedicated</v>
          </cell>
          <cell r="P426" t="str">
            <v>2021-06-15, 17:11:44</v>
          </cell>
          <cell r="Q426" t="str">
            <v>2021-06-15, 18:28:44</v>
          </cell>
          <cell r="R426" t="str">
            <v>2021-06-15, 20:09:12</v>
          </cell>
          <cell r="S426" t="str">
            <v>2021-06-16, 20:00:00</v>
          </cell>
          <cell r="T426" t="str">
            <v>2021-06-15, 22:06:11</v>
          </cell>
          <cell r="U426" t="str">
            <v>2021-06-15, 22:06:52</v>
          </cell>
          <cell r="V426" t="str">
            <v>2021-06-16, 06:15:11</v>
          </cell>
          <cell r="W426" t="str">
            <v>2021-06-16, 20:00:00</v>
          </cell>
          <cell r="X426" t="str">
            <v>2021-06-16, 12:01:29</v>
          </cell>
          <cell r="Y426" t="str">
            <v>2021-06-16, 12:02:12</v>
          </cell>
          <cell r="Z426" t="str">
            <v>8:9:0</v>
          </cell>
          <cell r="AA426" t="str">
            <v>0:0:43</v>
          </cell>
          <cell r="AB426" t="str">
            <v>DADAN DARMAWAN</v>
          </cell>
          <cell r="AC426" t="str">
            <v>083895174172</v>
          </cell>
          <cell r="AD426" t="str">
            <v>B9064KXU</v>
          </cell>
          <cell r="AE426" t="str">
            <v>CD Engkel Box</v>
          </cell>
          <cell r="AF426" t="str">
            <v>Unilever West Mega DC</v>
          </cell>
          <cell r="AH426" t="str">
            <v>Jl. Irian X No.202, Cikedokan, Kec. Cikarang Bar., Bekasi, Jawa Barat 17530, Indonesia</v>
          </cell>
          <cell r="AI426" t="str">
            <v>Bekasi</v>
          </cell>
          <cell r="AK426" t="str">
            <v>WAREHOUSE BITUNG</v>
          </cell>
          <cell r="AM426" t="str">
            <v>JL. TELESONIC NO. 8</v>
          </cell>
          <cell r="AN426" t="str">
            <v>Tangerang</v>
          </cell>
          <cell r="AP426">
            <v>76</v>
          </cell>
          <cell r="AQ426" t="str">
            <v/>
          </cell>
          <cell r="AR426" t="str">
            <v/>
          </cell>
          <cell r="AS426" t="str">
            <v/>
          </cell>
          <cell r="AT426" t="str">
            <v/>
          </cell>
          <cell r="AU426" t="str">
            <v/>
          </cell>
          <cell r="AV426" t="str">
            <v/>
          </cell>
          <cell r="AW426" t="str">
            <v/>
          </cell>
          <cell r="AY426">
            <v>0</v>
          </cell>
          <cell r="AZ426" t="str">
            <v>0</v>
          </cell>
          <cell r="BA426">
            <v>2090</v>
          </cell>
          <cell r="BB426">
            <v>5.42</v>
          </cell>
          <cell r="BC426" t="str">
            <v/>
          </cell>
          <cell r="BD426" t="str">
            <v>2021-06-16, 17:30:15</v>
          </cell>
          <cell r="BE426" t="str">
            <v>POD 1 2021-06-16, 17:30:15</v>
          </cell>
        </row>
        <row r="427">
          <cell r="D427" t="str">
            <v>4002939669</v>
          </cell>
          <cell r="E427" t="str">
            <v/>
          </cell>
          <cell r="F427" t="str">
            <v>POD</v>
          </cell>
          <cell r="G427" t="str">
            <v>Unilever Mega DC</v>
          </cell>
          <cell r="H427" t="str">
            <v>PT Mega Antaran Prima</v>
          </cell>
          <cell r="I427" t="str">
            <v>true</v>
          </cell>
          <cell r="J427" t="str">
            <v>CDE</v>
          </cell>
          <cell r="K427" t="str">
            <v>CD Engkel Box</v>
          </cell>
          <cell r="L427">
            <v>438478</v>
          </cell>
          <cell r="M427">
            <v>245554</v>
          </cell>
          <cell r="N427" t="str">
            <v>TDS-TRI-20210615101142872733</v>
          </cell>
          <cell r="O427" t="str">
            <v>dedicated</v>
          </cell>
          <cell r="P427" t="str">
            <v>2021-06-15, 17:11:43</v>
          </cell>
          <cell r="Q427" t="str">
            <v>2021-06-15, 18:27:31</v>
          </cell>
          <cell r="R427" t="str">
            <v>2021-06-16, 01:02:30</v>
          </cell>
          <cell r="S427" t="str">
            <v>2021-06-16, 20:00:00</v>
          </cell>
          <cell r="T427" t="str">
            <v>2021-06-16, 06:17:01</v>
          </cell>
          <cell r="U427" t="str">
            <v>2021-06-16, 06:17:03</v>
          </cell>
          <cell r="V427" t="str">
            <v>2021-06-16, 06:17:09</v>
          </cell>
          <cell r="W427" t="str">
            <v>2021-06-16, 20:00:00</v>
          </cell>
          <cell r="X427" t="str">
            <v>2021-06-16, 08:09:39</v>
          </cell>
          <cell r="Y427" t="str">
            <v>2021-06-16, 09:28:42</v>
          </cell>
          <cell r="Z427" t="str">
            <v>0:0:8</v>
          </cell>
          <cell r="AA427" t="str">
            <v>1:19:3</v>
          </cell>
          <cell r="AB427" t="str">
            <v>KARDIMAN</v>
          </cell>
          <cell r="AC427" t="str">
            <v>089654622368</v>
          </cell>
          <cell r="AD427" t="str">
            <v>B9113KRO</v>
          </cell>
          <cell r="AE427" t="str">
            <v>CD Engkel Box</v>
          </cell>
          <cell r="AF427" t="str">
            <v>Unilever West Mega DC</v>
          </cell>
          <cell r="AH427" t="str">
            <v>Jl. Irian X No.202, Cikedokan, Kec. Cikarang Bar., Bekasi, Jawa Barat 17530, Indonesia</v>
          </cell>
          <cell r="AI427" t="str">
            <v>Bekasi</v>
          </cell>
          <cell r="AK427" t="str">
            <v>NAGA SWALAYAN HANKAM</v>
          </cell>
          <cell r="AM427" t="str">
            <v>Jl. Raya Hankam No.29, Jatirahayu, Kec. Pd. Melati, Kota Bks, Jawa Barat 17414, Indonesia</v>
          </cell>
          <cell r="AN427" t="str">
            <v>Kota Bekasi</v>
          </cell>
          <cell r="AP427">
            <v>32</v>
          </cell>
          <cell r="AQ427" t="str">
            <v/>
          </cell>
          <cell r="AR427" t="str">
            <v/>
          </cell>
          <cell r="AS427" t="str">
            <v/>
          </cell>
          <cell r="AT427" t="str">
            <v/>
          </cell>
          <cell r="AU427" t="str">
            <v/>
          </cell>
          <cell r="AV427" t="str">
            <v/>
          </cell>
          <cell r="AW427" t="str">
            <v/>
          </cell>
          <cell r="AY427">
            <v>0</v>
          </cell>
          <cell r="AZ427" t="str">
            <v>0</v>
          </cell>
          <cell r="BA427">
            <v>1790</v>
          </cell>
          <cell r="BB427">
            <v>4.0999999999999996</v>
          </cell>
          <cell r="BC427" t="str">
            <v/>
          </cell>
          <cell r="BD427" t="str">
            <v>2021-06-16, 10:35:43</v>
          </cell>
          <cell r="BE427" t="str">
            <v>POD 1 2021-06-16, 10:35:43</v>
          </cell>
        </row>
        <row r="428">
          <cell r="D428" t="str">
            <v>4002939668</v>
          </cell>
          <cell r="E428" t="str">
            <v/>
          </cell>
          <cell r="F428" t="str">
            <v>POD</v>
          </cell>
          <cell r="G428" t="str">
            <v>Unilever Mega DC</v>
          </cell>
          <cell r="H428" t="str">
            <v>PT Mega Antaran Prima</v>
          </cell>
          <cell r="I428" t="str">
            <v>true</v>
          </cell>
          <cell r="J428" t="str">
            <v>CDE</v>
          </cell>
          <cell r="K428" t="str">
            <v>CD Engkel Box</v>
          </cell>
          <cell r="L428">
            <v>438478</v>
          </cell>
          <cell r="M428">
            <v>245554</v>
          </cell>
          <cell r="N428" t="str">
            <v>TDS-TRI-20210615101142049224</v>
          </cell>
          <cell r="O428" t="str">
            <v>dedicated</v>
          </cell>
          <cell r="P428" t="str">
            <v>2021-06-15, 17:11:42</v>
          </cell>
          <cell r="Q428" t="str">
            <v>2021-06-15, 18:26:40</v>
          </cell>
          <cell r="R428" t="str">
            <v>2021-06-16, 01:02:40</v>
          </cell>
          <cell r="S428" t="str">
            <v>2021-06-16, 20:00:00</v>
          </cell>
          <cell r="T428" t="str">
            <v>2021-06-16, 05:37:53</v>
          </cell>
          <cell r="U428" t="str">
            <v>2021-06-16, 05:38:00</v>
          </cell>
          <cell r="V428" t="str">
            <v>2021-06-16, 05:38:05</v>
          </cell>
          <cell r="W428" t="str">
            <v>2021-06-16, 20:00:00</v>
          </cell>
          <cell r="X428" t="str">
            <v>2021-06-16, 09:13:31</v>
          </cell>
          <cell r="Y428" t="str">
            <v>2021-06-16, 09:13:36</v>
          </cell>
          <cell r="Z428" t="str">
            <v>0:0:12</v>
          </cell>
          <cell r="AA428" t="str">
            <v>0:0:5</v>
          </cell>
          <cell r="AB428" t="str">
            <v>TALANI</v>
          </cell>
          <cell r="AC428" t="str">
            <v>087829079148</v>
          </cell>
          <cell r="AD428" t="str">
            <v>B9532KRV</v>
          </cell>
          <cell r="AE428" t="str">
            <v>CD Engkel Box</v>
          </cell>
          <cell r="AF428" t="str">
            <v>Unilever West Mega DC</v>
          </cell>
          <cell r="AH428" t="str">
            <v>Jl. Irian X No.202, Cikedokan, Kec. Cikarang Bar., Bekasi, Jawa Barat 17530, Indonesia</v>
          </cell>
          <cell r="AI428" t="str">
            <v>Bekasi</v>
          </cell>
          <cell r="AK428" t="str">
            <v>NAGA JATI ASIH</v>
          </cell>
          <cell r="AM428" t="str">
            <v>JL. WIBAWA MUKTI NO. 1</v>
          </cell>
          <cell r="AN428" t="str">
            <v>Kota Bekasi</v>
          </cell>
          <cell r="AP428">
            <v>27</v>
          </cell>
          <cell r="AQ428" t="str">
            <v/>
          </cell>
          <cell r="AR428" t="str">
            <v/>
          </cell>
          <cell r="AS428" t="str">
            <v/>
          </cell>
          <cell r="AT428" t="str">
            <v/>
          </cell>
          <cell r="AU428" t="str">
            <v/>
          </cell>
          <cell r="AV428" t="str">
            <v/>
          </cell>
          <cell r="AW428" t="str">
            <v/>
          </cell>
          <cell r="AY428">
            <v>0</v>
          </cell>
          <cell r="AZ428" t="str">
            <v>0</v>
          </cell>
          <cell r="BA428">
            <v>1340</v>
          </cell>
          <cell r="BB428">
            <v>3.32</v>
          </cell>
          <cell r="BC428" t="str">
            <v/>
          </cell>
          <cell r="BD428" t="str">
            <v>2021-06-16, 09:13:54</v>
          </cell>
          <cell r="BE428" t="str">
            <v>POD 1 2021-06-16, 09:13:54</v>
          </cell>
        </row>
        <row r="429">
          <cell r="D429" t="str">
            <v>4002939667</v>
          </cell>
          <cell r="E429" t="str">
            <v/>
          </cell>
          <cell r="F429" t="str">
            <v>POD</v>
          </cell>
          <cell r="G429" t="str">
            <v>Unilever Mega DC</v>
          </cell>
          <cell r="H429" t="str">
            <v>PT Kabut Halim Mandiri</v>
          </cell>
          <cell r="I429" t="str">
            <v>true</v>
          </cell>
          <cell r="J429" t="str">
            <v>CDE</v>
          </cell>
          <cell r="K429" t="str">
            <v>CD Engkel Box</v>
          </cell>
          <cell r="L429">
            <v>438478</v>
          </cell>
          <cell r="M429">
            <v>245554</v>
          </cell>
          <cell r="N429" t="str">
            <v>TDS-TRI-20210615101141090544</v>
          </cell>
          <cell r="O429" t="str">
            <v>dedicated</v>
          </cell>
          <cell r="P429" t="str">
            <v>2021-06-15, 17:11:41</v>
          </cell>
          <cell r="Q429" t="str">
            <v>2021-06-15, 18:22:09</v>
          </cell>
          <cell r="R429" t="str">
            <v>2021-06-15, 18:29:53</v>
          </cell>
          <cell r="S429" t="str">
            <v>2021-06-16, 20:00:00</v>
          </cell>
          <cell r="T429" t="str">
            <v>2021-06-16, 05:38:57</v>
          </cell>
          <cell r="U429" t="str">
            <v>2021-06-16, 05:39:02</v>
          </cell>
          <cell r="V429" t="str">
            <v>2021-06-16, 05:39:19</v>
          </cell>
          <cell r="W429" t="str">
            <v>2021-06-16, 20:00:00</v>
          </cell>
          <cell r="X429" t="str">
            <v>2021-06-16, 07:48:17</v>
          </cell>
          <cell r="Y429" t="str">
            <v>2021-06-16, 07:48:24</v>
          </cell>
          <cell r="Z429" t="str">
            <v>0:0:22</v>
          </cell>
          <cell r="AA429" t="str">
            <v>0:0:7</v>
          </cell>
          <cell r="AB429" t="str">
            <v>Dedi swardi</v>
          </cell>
          <cell r="AC429" t="str">
            <v>085218782844</v>
          </cell>
          <cell r="AD429" t="str">
            <v>B9025EXR</v>
          </cell>
          <cell r="AE429" t="str">
            <v>CD Engkel Box</v>
          </cell>
          <cell r="AF429" t="str">
            <v>Unilever West Mega DC</v>
          </cell>
          <cell r="AH429" t="str">
            <v>Jl. Irian X No.202, Cikedokan, Kec. Cikarang Bar., Bekasi, Jawa Barat 17530, Indonesia</v>
          </cell>
          <cell r="AI429" t="str">
            <v>Bekasi</v>
          </cell>
          <cell r="AK429" t="str">
            <v>NAGA PEKAYON</v>
          </cell>
          <cell r="AM429" t="str">
            <v>JL.RAYA PEKAYON NO.28</v>
          </cell>
          <cell r="AN429" t="str">
            <v>Kota Bekasi</v>
          </cell>
          <cell r="AP429">
            <v>23</v>
          </cell>
          <cell r="AQ429" t="str">
            <v/>
          </cell>
          <cell r="AR429" t="str">
            <v/>
          </cell>
          <cell r="AS429" t="str">
            <v/>
          </cell>
          <cell r="AT429" t="str">
            <v/>
          </cell>
          <cell r="AU429" t="str">
            <v/>
          </cell>
          <cell r="AV429" t="str">
            <v/>
          </cell>
          <cell r="AW429" t="str">
            <v/>
          </cell>
          <cell r="AY429">
            <v>0</v>
          </cell>
          <cell r="AZ429" t="str">
            <v>0</v>
          </cell>
          <cell r="BA429">
            <v>1810</v>
          </cell>
          <cell r="BB429">
            <v>4</v>
          </cell>
          <cell r="BC429" t="str">
            <v/>
          </cell>
          <cell r="BD429" t="str">
            <v>2021-06-16, 12:15:22</v>
          </cell>
          <cell r="BE429" t="str">
            <v>POD 1 2021-06-16, 12:15:22</v>
          </cell>
        </row>
        <row r="430">
          <cell r="D430" t="str">
            <v>4002939630</v>
          </cell>
          <cell r="E430" t="str">
            <v/>
          </cell>
          <cell r="F430" t="str">
            <v>BOOKED</v>
          </cell>
          <cell r="G430" t="str">
            <v>Unilever Mega DC</v>
          </cell>
          <cell r="H430" t="str">
            <v/>
          </cell>
          <cell r="I430" t="str">
            <v>false</v>
          </cell>
          <cell r="J430" t="str">
            <v>TRO-J</v>
          </cell>
          <cell r="K430" t="str">
            <v>Tronton Jumbo</v>
          </cell>
          <cell r="L430" t="str">
            <v/>
          </cell>
          <cell r="N430" t="str">
            <v>TDS-TRI-20210615101139769399</v>
          </cell>
          <cell r="O430" t="str">
            <v>oncall</v>
          </cell>
          <cell r="P430" t="str">
            <v>2021-06-15, 17:11:39</v>
          </cell>
          <cell r="Q430" t="str">
            <v/>
          </cell>
          <cell r="R430" t="str">
            <v/>
          </cell>
          <cell r="S430" t="str">
            <v>2021-06-16, 20:00:00</v>
          </cell>
          <cell r="T430" t="str">
            <v/>
          </cell>
          <cell r="U430" t="str">
            <v/>
          </cell>
          <cell r="V430" t="str">
            <v/>
          </cell>
          <cell r="W430" t="str">
            <v>2021-06-22, 20:00:00</v>
          </cell>
          <cell r="X430" t="str">
            <v/>
          </cell>
          <cell r="Y430" t="str">
            <v/>
          </cell>
          <cell r="Z430" t="str">
            <v/>
          </cell>
          <cell r="AA430" t="str">
            <v/>
          </cell>
          <cell r="AB430" t="str">
            <v/>
          </cell>
          <cell r="AC430" t="str">
            <v/>
          </cell>
          <cell r="AD430" t="str">
            <v/>
          </cell>
          <cell r="AE430" t="str">
            <v/>
          </cell>
          <cell r="AF430" t="str">
            <v>Unilever West Mega DC</v>
          </cell>
          <cell r="AH430" t="str">
            <v>Jl. Irian X No.202, Cikedokan, Kec. Cikarang Bar., Bekasi, Jawa Barat 17530, Indonesia</v>
          </cell>
          <cell r="AI430" t="str">
            <v>Bekasi</v>
          </cell>
          <cell r="AK430" t="str">
            <v>PT LOTTE SHOPPING INDONESIA DENPASA</v>
          </cell>
          <cell r="AM430" t="str">
            <v>JL.BY PASS NGURAH RAI NO.222</v>
          </cell>
          <cell r="AN430" t="str">
            <v>Kabupaten Badung</v>
          </cell>
          <cell r="AP430">
            <v>1170</v>
          </cell>
          <cell r="AQ430" t="str">
            <v/>
          </cell>
          <cell r="AR430" t="str">
            <v/>
          </cell>
          <cell r="AS430" t="str">
            <v/>
          </cell>
          <cell r="AT430" t="str">
            <v/>
          </cell>
          <cell r="AU430" t="str">
            <v/>
          </cell>
          <cell r="AV430" t="str">
            <v/>
          </cell>
          <cell r="AW430" t="str">
            <v/>
          </cell>
          <cell r="AY430">
            <v>0</v>
          </cell>
          <cell r="AZ430" t="str">
            <v>0</v>
          </cell>
          <cell r="BA430">
            <v>18370</v>
          </cell>
          <cell r="BB430">
            <v>39</v>
          </cell>
          <cell r="BC430" t="str">
            <v/>
          </cell>
          <cell r="BD430" t="str">
            <v/>
          </cell>
        </row>
        <row r="431">
          <cell r="D431" t="str">
            <v>4002939628</v>
          </cell>
          <cell r="E431" t="str">
            <v/>
          </cell>
          <cell r="F431" t="str">
            <v>POD</v>
          </cell>
          <cell r="G431" t="str">
            <v>Unilever Mega DC</v>
          </cell>
          <cell r="H431" t="str">
            <v>CV Palapa Jaya</v>
          </cell>
          <cell r="I431" t="str">
            <v>false</v>
          </cell>
          <cell r="J431" t="str">
            <v>TRO-J</v>
          </cell>
          <cell r="K431" t="str">
            <v>Tronton Jumbo</v>
          </cell>
          <cell r="L431">
            <v>12262300</v>
          </cell>
          <cell r="M431">
            <v>11350000</v>
          </cell>
          <cell r="N431" t="str">
            <v>TDS-TRI-20210615101138352438</v>
          </cell>
          <cell r="O431" t="str">
            <v>oncall</v>
          </cell>
          <cell r="P431" t="str">
            <v>2021-06-15, 17:11:38</v>
          </cell>
          <cell r="Q431" t="str">
            <v>2021-06-15, 18:00:32</v>
          </cell>
          <cell r="R431" t="str">
            <v>2021-06-16, 01:02:49</v>
          </cell>
          <cell r="S431" t="str">
            <v>2021-06-16, 20:00:00</v>
          </cell>
          <cell r="T431" t="str">
            <v>2021-06-16, 02:00:00</v>
          </cell>
          <cell r="U431" t="str">
            <v/>
          </cell>
          <cell r="V431" t="str">
            <v>2021-06-16, 02:00:00</v>
          </cell>
          <cell r="W431" t="str">
            <v>2021-06-21, 20:00:00</v>
          </cell>
          <cell r="X431" t="str">
            <v>2021-06-21, 00:00:00</v>
          </cell>
          <cell r="Y431" t="str">
            <v>2021-06-21, 02:00:00</v>
          </cell>
          <cell r="Z431" t="str">
            <v>0:0:0</v>
          </cell>
          <cell r="AA431" t="str">
            <v>2:0:0</v>
          </cell>
          <cell r="AB431" t="str">
            <v>Rugun</v>
          </cell>
          <cell r="AC431" t="str">
            <v>081296517461</v>
          </cell>
          <cell r="AD431" t="str">
            <v xml:space="preserve">B 9007 TXT </v>
          </cell>
          <cell r="AE431" t="str">
            <v>Wingbox Tronton</v>
          </cell>
          <cell r="AF431" t="str">
            <v>Unilever West Mega DC</v>
          </cell>
          <cell r="AH431" t="str">
            <v>Jl. Irian X No.202, Cikedokan, Kec. Cikarang Bar., Bekasi, Jawa Barat 17530, Indonesia</v>
          </cell>
          <cell r="AI431" t="str">
            <v>Bekasi</v>
          </cell>
          <cell r="AK431" t="str">
            <v>INDOGROSIR PALEMBANG</v>
          </cell>
          <cell r="AM431" t="str">
            <v>JL. PANGERAN AYIN - KENTEN LAUT</v>
          </cell>
          <cell r="AN431" t="str">
            <v>Palembang</v>
          </cell>
          <cell r="AP431">
            <v>566</v>
          </cell>
          <cell r="AQ431" t="str">
            <v/>
          </cell>
          <cell r="AR431" t="str">
            <v/>
          </cell>
          <cell r="AS431" t="str">
            <v/>
          </cell>
          <cell r="AT431" t="str">
            <v/>
          </cell>
          <cell r="AU431" t="str">
            <v/>
          </cell>
          <cell r="AV431" t="str">
            <v/>
          </cell>
          <cell r="AW431" t="str">
            <v/>
          </cell>
          <cell r="AY431">
            <v>0</v>
          </cell>
          <cell r="AZ431" t="str">
            <v>0</v>
          </cell>
          <cell r="BA431">
            <v>14460</v>
          </cell>
          <cell r="BB431">
            <v>41.3</v>
          </cell>
          <cell r="BC431" t="str">
            <v/>
          </cell>
          <cell r="BD431" t="str">
            <v/>
          </cell>
        </row>
        <row r="432">
          <cell r="D432" t="str">
            <v>4002939558</v>
          </cell>
          <cell r="E432" t="str">
            <v/>
          </cell>
          <cell r="F432" t="str">
            <v>POD</v>
          </cell>
          <cell r="G432" t="str">
            <v>Unilever Mega DC</v>
          </cell>
          <cell r="H432" t="str">
            <v>CV Palapa Jaya</v>
          </cell>
          <cell r="I432" t="str">
            <v>false</v>
          </cell>
          <cell r="J432" t="str">
            <v>TRO-J</v>
          </cell>
          <cell r="K432" t="str">
            <v>Tronton Jumbo</v>
          </cell>
          <cell r="L432">
            <v>12262300</v>
          </cell>
          <cell r="M432">
            <v>11350000</v>
          </cell>
          <cell r="N432" t="str">
            <v>TDS-TRI-20210615101136452529</v>
          </cell>
          <cell r="O432" t="str">
            <v>oncall</v>
          </cell>
          <cell r="P432" t="str">
            <v>2021-06-15, 17:11:36</v>
          </cell>
          <cell r="Q432" t="str">
            <v>2021-06-15, 18:00:31</v>
          </cell>
          <cell r="R432" t="str">
            <v>2021-06-16, 01:02:59</v>
          </cell>
          <cell r="S432" t="str">
            <v>2021-06-16, 20:00:00</v>
          </cell>
          <cell r="T432" t="str">
            <v>2021-06-16, 02:00:00</v>
          </cell>
          <cell r="U432" t="str">
            <v/>
          </cell>
          <cell r="V432" t="str">
            <v>2021-06-16, 02:00:00</v>
          </cell>
          <cell r="W432" t="str">
            <v>2021-06-19, 20:00:00</v>
          </cell>
          <cell r="X432" t="str">
            <v>2021-06-19, 01:00:00</v>
          </cell>
          <cell r="Y432" t="str">
            <v>2021-06-19, 01:00:00</v>
          </cell>
          <cell r="Z432" t="str">
            <v>0:0:0</v>
          </cell>
          <cell r="AA432" t="str">
            <v>0:0:0</v>
          </cell>
          <cell r="AB432" t="str">
            <v>Berliaman</v>
          </cell>
          <cell r="AC432" t="str">
            <v>081219666979</v>
          </cell>
          <cell r="AD432" t="str">
            <v>B 9376 TEV</v>
          </cell>
          <cell r="AE432" t="str">
            <v>Wingbox Tronton</v>
          </cell>
          <cell r="AF432" t="str">
            <v>Unilever West Mega DC</v>
          </cell>
          <cell r="AH432" t="str">
            <v>Jl. Irian X No.202, Cikedokan, Kec. Cikarang Bar., Bekasi, Jawa Barat 17530, Indonesia</v>
          </cell>
          <cell r="AI432" t="str">
            <v>Bekasi</v>
          </cell>
          <cell r="AK432" t="str">
            <v>INDOGROSIR PALEMBANG</v>
          </cell>
          <cell r="AM432" t="str">
            <v>JL. PANGERAN AYIN - KENTEN LAUT</v>
          </cell>
          <cell r="AN432" t="str">
            <v>Palembang</v>
          </cell>
          <cell r="AP432">
            <v>566</v>
          </cell>
          <cell r="AQ432" t="str">
            <v/>
          </cell>
          <cell r="AR432" t="str">
            <v/>
          </cell>
          <cell r="AS432" t="str">
            <v/>
          </cell>
          <cell r="AT432" t="str">
            <v/>
          </cell>
          <cell r="AU432" t="str">
            <v/>
          </cell>
          <cell r="AV432" t="str">
            <v/>
          </cell>
          <cell r="AW432" t="str">
            <v/>
          </cell>
          <cell r="AY432">
            <v>0</v>
          </cell>
          <cell r="AZ432" t="str">
            <v>0</v>
          </cell>
          <cell r="BA432">
            <v>14850</v>
          </cell>
          <cell r="BB432">
            <v>41.61</v>
          </cell>
          <cell r="BC432" t="str">
            <v/>
          </cell>
          <cell r="BD432" t="str">
            <v/>
          </cell>
        </row>
        <row r="433">
          <cell r="D433" t="str">
            <v>4002939461</v>
          </cell>
          <cell r="E433" t="str">
            <v/>
          </cell>
          <cell r="F433" t="str">
            <v>POD</v>
          </cell>
          <cell r="G433" t="str">
            <v>Unilever Mega DC</v>
          </cell>
          <cell r="H433" t="str">
            <v>PT Mega Antaran Prima</v>
          </cell>
          <cell r="I433" t="str">
            <v>true</v>
          </cell>
          <cell r="J433" t="str">
            <v>CDE</v>
          </cell>
          <cell r="K433" t="str">
            <v>CD Engkel Box</v>
          </cell>
          <cell r="L433">
            <v>875395</v>
          </cell>
          <cell r="M433">
            <v>532755</v>
          </cell>
          <cell r="N433" t="str">
            <v>TDS-TRI-20210615101135328785</v>
          </cell>
          <cell r="O433" t="str">
            <v>dedicated</v>
          </cell>
          <cell r="P433" t="str">
            <v>2021-06-15, 17:11:35</v>
          </cell>
          <cell r="Q433" t="str">
            <v>2021-06-15, 22:19:23</v>
          </cell>
          <cell r="R433" t="str">
            <v>2021-06-17, 01:37:56</v>
          </cell>
          <cell r="S433" t="str">
            <v>2021-06-16, 20:00:00</v>
          </cell>
          <cell r="T433" t="str">
            <v>2021-06-17, 05:29:09</v>
          </cell>
          <cell r="U433" t="str">
            <v>2021-06-17, 05:29:12</v>
          </cell>
          <cell r="V433" t="str">
            <v>2021-06-17, 05:29:25</v>
          </cell>
          <cell r="W433" t="str">
            <v>2021-06-17, 20:00:00</v>
          </cell>
          <cell r="X433" t="str">
            <v>2021-06-17, 16:02:08</v>
          </cell>
          <cell r="Y433" t="str">
            <v>2021-06-17, 16:02:14</v>
          </cell>
          <cell r="Z433" t="str">
            <v>0:0:16</v>
          </cell>
          <cell r="AA433" t="str">
            <v>0:0:6</v>
          </cell>
          <cell r="AB433" t="str">
            <v>Erlangga</v>
          </cell>
          <cell r="AC433" t="str">
            <v>085811813049</v>
          </cell>
          <cell r="AD433" t="str">
            <v>B9166KXU</v>
          </cell>
          <cell r="AE433" t="str">
            <v>CD Engkel Box</v>
          </cell>
          <cell r="AF433" t="str">
            <v>Unilever West Mega DC</v>
          </cell>
          <cell r="AH433" t="str">
            <v>Jl. Irian X No.202, Cikedokan, Kec. Cikarang Bar., Bekasi, Jawa Barat 17530, Indonesia</v>
          </cell>
          <cell r="AI433" t="str">
            <v>Bekasi</v>
          </cell>
          <cell r="AK433" t="str">
            <v>INDOMARET DC LEBAK</v>
          </cell>
          <cell r="AM433" t="str">
            <v>Jl. Raya Rangkasbitung-Pandeglang KM. 12,5, Cibuah, Warunggunung, Cibuah, Warunggunung, Lebak Regency, Banten 42352, Indonesia</v>
          </cell>
          <cell r="AN433" t="str">
            <v>Rangkas Bitung</v>
          </cell>
          <cell r="AP433">
            <v>141</v>
          </cell>
          <cell r="AQ433" t="str">
            <v/>
          </cell>
          <cell r="AR433" t="str">
            <v/>
          </cell>
          <cell r="AS433" t="str">
            <v/>
          </cell>
          <cell r="AT433" t="str">
            <v/>
          </cell>
          <cell r="AU433" t="str">
            <v/>
          </cell>
          <cell r="AV433" t="str">
            <v/>
          </cell>
          <cell r="AW433" t="str">
            <v/>
          </cell>
          <cell r="AY433">
            <v>0</v>
          </cell>
          <cell r="AZ433" t="str">
            <v>0</v>
          </cell>
          <cell r="BA433">
            <v>2030</v>
          </cell>
          <cell r="BB433">
            <v>4</v>
          </cell>
          <cell r="BC433" t="str">
            <v/>
          </cell>
          <cell r="BD433" t="str">
            <v>2021-06-17, 16:03:08</v>
          </cell>
          <cell r="BE433" t="str">
            <v>POD 1 2021-06-17, 16:03:08</v>
          </cell>
        </row>
        <row r="434">
          <cell r="D434" t="str">
            <v>4002939584</v>
          </cell>
          <cell r="E434" t="str">
            <v/>
          </cell>
          <cell r="F434" t="str">
            <v>POD</v>
          </cell>
          <cell r="G434" t="str">
            <v>Unilever Mega DC</v>
          </cell>
          <cell r="H434" t="str">
            <v>PT PRIMA SARANA EKSPRES</v>
          </cell>
          <cell r="I434" t="str">
            <v>true</v>
          </cell>
          <cell r="J434" t="str">
            <v>TRO-J</v>
          </cell>
          <cell r="K434" t="str">
            <v>Tronton Jumbo</v>
          </cell>
          <cell r="L434">
            <v>5156000</v>
          </cell>
          <cell r="M434">
            <v>4225000</v>
          </cell>
          <cell r="N434" t="str">
            <v>TDS-TRI-20210615044125961782</v>
          </cell>
          <cell r="O434" t="str">
            <v>oncall</v>
          </cell>
          <cell r="P434" t="str">
            <v>2021-06-15, 11:41:26</v>
          </cell>
          <cell r="Q434" t="str">
            <v>2021-06-15, 13:48:50</v>
          </cell>
          <cell r="R434" t="str">
            <v>2021-06-16, 04:23:20</v>
          </cell>
          <cell r="S434" t="str">
            <v>2021-06-16, 16:00:00</v>
          </cell>
          <cell r="T434" t="str">
            <v>2021-06-16, 04:23:51</v>
          </cell>
          <cell r="U434" t="str">
            <v>2021-06-16, 04:23:56</v>
          </cell>
          <cell r="V434" t="str">
            <v>2021-06-16, 04:24:02</v>
          </cell>
          <cell r="W434" t="str">
            <v>2021-06-18, 16:00:00</v>
          </cell>
          <cell r="X434" t="str">
            <v>2021-06-17, 05:03:57</v>
          </cell>
          <cell r="Y434" t="str">
            <v>2021-06-17, 09:11:54</v>
          </cell>
          <cell r="Z434" t="str">
            <v>0:0:11</v>
          </cell>
          <cell r="AA434" t="str">
            <v>4:7:57</v>
          </cell>
          <cell r="AB434" t="str">
            <v>sakrias</v>
          </cell>
          <cell r="AC434" t="str">
            <v>081770911122</v>
          </cell>
          <cell r="AD434" t="str">
            <v>B9138PEU</v>
          </cell>
          <cell r="AE434" t="str">
            <v>Wingbox Tronton</v>
          </cell>
          <cell r="AF434" t="str">
            <v>Unilever West Mega DC</v>
          </cell>
          <cell r="AH434" t="str">
            <v>Jl. Irian X No.202, Cikedokan, Kec. Cikarang Bar., Bekasi, Jawa Barat 17530, Indonesia</v>
          </cell>
          <cell r="AI434" t="str">
            <v>Bekasi</v>
          </cell>
          <cell r="AK434" t="str">
            <v>PT LOTTE SHOPPING INDONESIA SEMARAN</v>
          </cell>
          <cell r="AM434" t="str">
            <v>JL.BRIGJEN SUDIARTO NO.132</v>
          </cell>
          <cell r="AN434" t="str">
            <v>Kota Semarang</v>
          </cell>
          <cell r="AP434">
            <v>413</v>
          </cell>
          <cell r="AQ434" t="str">
            <v/>
          </cell>
          <cell r="AR434" t="str">
            <v/>
          </cell>
          <cell r="AS434" t="str">
            <v/>
          </cell>
          <cell r="AT434" t="str">
            <v/>
          </cell>
          <cell r="AU434" t="str">
            <v/>
          </cell>
          <cell r="AV434" t="str">
            <v/>
          </cell>
          <cell r="AW434" t="str">
            <v/>
          </cell>
          <cell r="AX434" t="str">
            <v>Assign Manual</v>
          </cell>
          <cell r="AY434">
            <v>0</v>
          </cell>
          <cell r="AZ434" t="str">
            <v>0</v>
          </cell>
          <cell r="BA434">
            <v>12360</v>
          </cell>
          <cell r="BB434">
            <v>39</v>
          </cell>
          <cell r="BC434" t="str">
            <v/>
          </cell>
          <cell r="BD434" t="str">
            <v>2021-06-23, 08:42:36</v>
          </cell>
          <cell r="BE434" t="str">
            <v>POD 1 2021-06-23, 08:42:36</v>
          </cell>
        </row>
        <row r="435">
          <cell r="D435" t="str">
            <v>4002939531</v>
          </cell>
          <cell r="E435" t="str">
            <v/>
          </cell>
          <cell r="F435" t="str">
            <v>CANCELLED</v>
          </cell>
          <cell r="G435" t="str">
            <v>Unilever Mega DC</v>
          </cell>
          <cell r="H435" t="str">
            <v>RITASE</v>
          </cell>
          <cell r="I435" t="str">
            <v>false</v>
          </cell>
          <cell r="J435" t="str">
            <v>CDE</v>
          </cell>
          <cell r="K435" t="str">
            <v>CD Engkel Box</v>
          </cell>
          <cell r="L435" t="str">
            <v/>
          </cell>
          <cell r="N435" t="str">
            <v>TDS-TRI-20210615044125130308</v>
          </cell>
          <cell r="O435" t="str">
            <v>dedicated</v>
          </cell>
          <cell r="P435" t="str">
            <v>2021-06-15, 11:41:25</v>
          </cell>
          <cell r="Q435" t="str">
            <v/>
          </cell>
          <cell r="R435" t="str">
            <v/>
          </cell>
          <cell r="S435" t="str">
            <v>2021-06-16, 16:00:00</v>
          </cell>
          <cell r="T435" t="str">
            <v/>
          </cell>
          <cell r="U435" t="str">
            <v/>
          </cell>
          <cell r="V435" t="str">
            <v/>
          </cell>
          <cell r="W435" t="str">
            <v>2021-06-17, 16:00:00</v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>Unilever West Mega DC</v>
          </cell>
          <cell r="AH435" t="str">
            <v>Jl. Irian X No.202, Cikedokan, Kec. Cikarang Bar., Bekasi, Jawa Barat 17530, Indonesia</v>
          </cell>
          <cell r="AI435" t="str">
            <v>Bekasi</v>
          </cell>
          <cell r="AK435" t="str">
            <v>TRANSMART CIMAHI</v>
          </cell>
          <cell r="AM435" t="str">
            <v>JL. RAYA BARAT NO. 729</v>
          </cell>
          <cell r="AN435" t="str">
            <v>Kota Cimahi</v>
          </cell>
          <cell r="AP435">
            <v>106</v>
          </cell>
          <cell r="AQ435" t="str">
            <v/>
          </cell>
          <cell r="AR435" t="str">
            <v/>
          </cell>
          <cell r="AS435" t="str">
            <v/>
          </cell>
          <cell r="AT435" t="str">
            <v/>
          </cell>
          <cell r="AU435" t="str">
            <v/>
          </cell>
          <cell r="AV435" t="str">
            <v/>
          </cell>
          <cell r="AW435" t="str">
            <v/>
          </cell>
          <cell r="AX435" t="str">
            <v>shipment dialihkan</v>
          </cell>
          <cell r="AY435">
            <v>0</v>
          </cell>
          <cell r="AZ435" t="str">
            <v>0</v>
          </cell>
          <cell r="BA435">
            <v>2510</v>
          </cell>
          <cell r="BB435">
            <v>4</v>
          </cell>
          <cell r="BC435" t="str">
            <v/>
          </cell>
          <cell r="BD435" t="str">
            <v/>
          </cell>
        </row>
        <row r="436">
          <cell r="D436" t="str">
            <v>4002939530</v>
          </cell>
          <cell r="E436" t="str">
            <v/>
          </cell>
          <cell r="F436" t="str">
            <v>CANCELLED</v>
          </cell>
          <cell r="G436" t="str">
            <v>Unilever Mega DC</v>
          </cell>
          <cell r="H436" t="str">
            <v>RITASE</v>
          </cell>
          <cell r="I436" t="str">
            <v>false</v>
          </cell>
          <cell r="J436" t="str">
            <v>CDE</v>
          </cell>
          <cell r="K436" t="str">
            <v>CD Engkel Box</v>
          </cell>
          <cell r="L436" t="str">
            <v/>
          </cell>
          <cell r="N436" t="str">
            <v>TDS-TRI-20210615044124189864</v>
          </cell>
          <cell r="O436" t="str">
            <v>dedicated</v>
          </cell>
          <cell r="P436" t="str">
            <v>2021-06-15, 11:41:24</v>
          </cell>
          <cell r="Q436" t="str">
            <v/>
          </cell>
          <cell r="R436" t="str">
            <v/>
          </cell>
          <cell r="S436" t="str">
            <v>2021-06-16, 16:00:00</v>
          </cell>
          <cell r="T436" t="str">
            <v/>
          </cell>
          <cell r="U436" t="str">
            <v/>
          </cell>
          <cell r="V436" t="str">
            <v/>
          </cell>
          <cell r="W436" t="str">
            <v>2021-06-17, 16:00:00</v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>Unilever West Mega DC</v>
          </cell>
          <cell r="AH436" t="str">
            <v>Jl. Irian X No.202, Cikedokan, Kec. Cikarang Bar., Bekasi, Jawa Barat 17530, Indonesia</v>
          </cell>
          <cell r="AI436" t="str">
            <v>Bekasi</v>
          </cell>
          <cell r="AK436" t="str">
            <v>TRANSMART CIMAHI</v>
          </cell>
          <cell r="AM436" t="str">
            <v>JL. RAYA BARAT NO. 729</v>
          </cell>
          <cell r="AN436" t="str">
            <v>Kota Cimahi</v>
          </cell>
          <cell r="AP436">
            <v>106</v>
          </cell>
          <cell r="AQ436" t="str">
            <v/>
          </cell>
          <cell r="AR436" t="str">
            <v/>
          </cell>
          <cell r="AS436" t="str">
            <v/>
          </cell>
          <cell r="AT436" t="str">
            <v/>
          </cell>
          <cell r="AU436" t="str">
            <v/>
          </cell>
          <cell r="AV436" t="str">
            <v/>
          </cell>
          <cell r="AW436" t="str">
            <v/>
          </cell>
          <cell r="AX436" t="str">
            <v>shipment dialihkan</v>
          </cell>
          <cell r="AY436">
            <v>0</v>
          </cell>
          <cell r="AZ436" t="str">
            <v>0</v>
          </cell>
          <cell r="BA436">
            <v>2510</v>
          </cell>
          <cell r="BB436">
            <v>4.38</v>
          </cell>
          <cell r="BC436" t="str">
            <v/>
          </cell>
          <cell r="BD436" t="str">
            <v/>
          </cell>
        </row>
        <row r="437">
          <cell r="D437" t="str">
            <v>4002939529</v>
          </cell>
          <cell r="E437" t="str">
            <v/>
          </cell>
          <cell r="F437" t="str">
            <v>POD</v>
          </cell>
          <cell r="G437" t="str">
            <v>Unilever Mega DC</v>
          </cell>
          <cell r="H437" t="str">
            <v>PT Kabut Halim Mandiri</v>
          </cell>
          <cell r="I437" t="str">
            <v>true</v>
          </cell>
          <cell r="J437" t="str">
            <v>CDE</v>
          </cell>
          <cell r="K437" t="str">
            <v>CD Engkel Box</v>
          </cell>
          <cell r="L437">
            <v>842698</v>
          </cell>
          <cell r="M437">
            <v>579800</v>
          </cell>
          <cell r="N437" t="str">
            <v>TDS-TRI-20210615044123371593</v>
          </cell>
          <cell r="O437" t="str">
            <v>dedicated</v>
          </cell>
          <cell r="P437" t="str">
            <v>2021-06-15, 11:41:23</v>
          </cell>
          <cell r="Q437" t="str">
            <v>2021-06-15, 22:16:28</v>
          </cell>
          <cell r="R437" t="str">
            <v>2021-06-15, 22:58:00</v>
          </cell>
          <cell r="S437" t="str">
            <v>2021-06-16, 16:00:00</v>
          </cell>
          <cell r="T437" t="str">
            <v>2021-06-15, 22:59:32</v>
          </cell>
          <cell r="U437" t="str">
            <v>2021-06-15, 22:58:12</v>
          </cell>
          <cell r="V437" t="str">
            <v>2021-06-15, 22:59:52</v>
          </cell>
          <cell r="W437" t="str">
            <v>2021-06-17, 16:00:00</v>
          </cell>
          <cell r="X437" t="str">
            <v>2021-06-17, 07:18:43</v>
          </cell>
          <cell r="Y437" t="str">
            <v>2021-06-17, 07:18:55</v>
          </cell>
          <cell r="Z437" t="str">
            <v>0:0:20</v>
          </cell>
          <cell r="AA437" t="str">
            <v>0:0:12</v>
          </cell>
          <cell r="AB437" t="str">
            <v>Anan</v>
          </cell>
          <cell r="AC437" t="str">
            <v>081585289622</v>
          </cell>
          <cell r="AD437" t="str">
            <v>B9029EXR</v>
          </cell>
          <cell r="AE437" t="str">
            <v>CD Engkel Box</v>
          </cell>
          <cell r="AF437" t="str">
            <v>Unilever West Mega DC</v>
          </cell>
          <cell r="AH437" t="str">
            <v>Jl. Irian X No.202, Cikedokan, Kec. Cikarang Bar., Bekasi, Jawa Barat 17530, Indonesia</v>
          </cell>
          <cell r="AI437" t="str">
            <v>Bekasi</v>
          </cell>
          <cell r="AK437" t="str">
            <v>TRANSMART CIMAHI</v>
          </cell>
          <cell r="AM437" t="str">
            <v>JL. RAYA BARAT NO. 729</v>
          </cell>
          <cell r="AN437" t="str">
            <v>Kota Cimahi</v>
          </cell>
          <cell r="AP437">
            <v>106</v>
          </cell>
          <cell r="AQ437" t="str">
            <v/>
          </cell>
          <cell r="AR437" t="str">
            <v/>
          </cell>
          <cell r="AS437" t="str">
            <v/>
          </cell>
          <cell r="AT437" t="str">
            <v/>
          </cell>
          <cell r="AU437" t="str">
            <v/>
          </cell>
          <cell r="AV437" t="str">
            <v/>
          </cell>
          <cell r="AW437" t="str">
            <v/>
          </cell>
          <cell r="AY437">
            <v>0</v>
          </cell>
          <cell r="AZ437" t="str">
            <v>0</v>
          </cell>
          <cell r="BA437">
            <v>1670</v>
          </cell>
          <cell r="BB437">
            <v>4</v>
          </cell>
          <cell r="BC437" t="str">
            <v/>
          </cell>
          <cell r="BD437" t="str">
            <v>2021-06-17, 11:16:39</v>
          </cell>
          <cell r="BE437" t="str">
            <v>POD 1 2021-06-17, 11:16:39</v>
          </cell>
        </row>
        <row r="438">
          <cell r="D438" t="str">
            <v>4002939528</v>
          </cell>
          <cell r="E438" t="str">
            <v/>
          </cell>
          <cell r="F438" t="str">
            <v>POD</v>
          </cell>
          <cell r="G438" t="str">
            <v>Unilever Mega DC</v>
          </cell>
          <cell r="H438" t="str">
            <v>Medikar Sarana Utama</v>
          </cell>
          <cell r="I438" t="str">
            <v>true</v>
          </cell>
          <cell r="J438" t="str">
            <v>CDE</v>
          </cell>
          <cell r="K438" t="str">
            <v>CD Engkel Box</v>
          </cell>
          <cell r="L438">
            <v>842698</v>
          </cell>
          <cell r="M438">
            <v>579800</v>
          </cell>
          <cell r="N438" t="str">
            <v>TDS-TRI-20210615044122516763</v>
          </cell>
          <cell r="O438" t="str">
            <v>dedicated</v>
          </cell>
          <cell r="P438" t="str">
            <v>2021-06-15, 11:41:22</v>
          </cell>
          <cell r="Q438" t="str">
            <v>2021-06-15, 22:15:17</v>
          </cell>
          <cell r="R438" t="str">
            <v>2021-06-16, 01:06:47</v>
          </cell>
          <cell r="S438" t="str">
            <v>2021-06-16, 16:00:00</v>
          </cell>
          <cell r="T438" t="str">
            <v>2021-06-16, 23:56:59</v>
          </cell>
          <cell r="U438" t="str">
            <v>2021-06-16, 23:57:03</v>
          </cell>
          <cell r="V438" t="str">
            <v>2021-06-16, 23:57:12</v>
          </cell>
          <cell r="W438" t="str">
            <v>2021-06-17, 16:00:00</v>
          </cell>
          <cell r="X438" t="str">
            <v>2021-06-17, 08:04:00</v>
          </cell>
          <cell r="Y438" t="str">
            <v>2021-06-17, 11:39:02</v>
          </cell>
          <cell r="Z438" t="str">
            <v>0:0:13</v>
          </cell>
          <cell r="AA438" t="str">
            <v>3:35:2</v>
          </cell>
          <cell r="AB438" t="str">
            <v>SADI</v>
          </cell>
          <cell r="AC438" t="str">
            <v>085703144177</v>
          </cell>
          <cell r="AD438" t="str">
            <v>B9766UXR</v>
          </cell>
          <cell r="AE438" t="str">
            <v>CDE 4 Ton</v>
          </cell>
          <cell r="AF438" t="str">
            <v>Unilever West Mega DC</v>
          </cell>
          <cell r="AH438" t="str">
            <v>Jl. Irian X No.202, Cikedokan, Kec. Cikarang Bar., Bekasi, Jawa Barat 17530, Indonesia</v>
          </cell>
          <cell r="AI438" t="str">
            <v>Bekasi</v>
          </cell>
          <cell r="AK438" t="str">
            <v>TRANSMART CIMAHI</v>
          </cell>
          <cell r="AM438" t="str">
            <v>JL. RAYA BARAT NO. 729</v>
          </cell>
          <cell r="AN438" t="str">
            <v>Kota Cimahi</v>
          </cell>
          <cell r="AP438">
            <v>106</v>
          </cell>
          <cell r="AQ438" t="str">
            <v/>
          </cell>
          <cell r="AR438" t="str">
            <v/>
          </cell>
          <cell r="AS438" t="str">
            <v/>
          </cell>
          <cell r="AT438" t="str">
            <v/>
          </cell>
          <cell r="AU438" t="str">
            <v/>
          </cell>
          <cell r="AV438" t="str">
            <v/>
          </cell>
          <cell r="AW438" t="str">
            <v/>
          </cell>
          <cell r="AY438">
            <v>0</v>
          </cell>
          <cell r="AZ438" t="str">
            <v>0</v>
          </cell>
          <cell r="BA438">
            <v>2830</v>
          </cell>
          <cell r="BB438">
            <v>3.87</v>
          </cell>
          <cell r="BC438" t="str">
            <v/>
          </cell>
          <cell r="BD438" t="str">
            <v>2021-06-17, 11:39:25</v>
          </cell>
          <cell r="BE438" t="str">
            <v>POD 1 2021-06-17, 11:39:25</v>
          </cell>
        </row>
        <row r="439">
          <cell r="D439" t="str">
            <v>4002939527</v>
          </cell>
          <cell r="E439" t="str">
            <v/>
          </cell>
          <cell r="F439" t="str">
            <v>POD</v>
          </cell>
          <cell r="G439" t="str">
            <v>Unilever Mega DC</v>
          </cell>
          <cell r="H439" t="str">
            <v>PT Kabut Halim Mandiri</v>
          </cell>
          <cell r="I439" t="str">
            <v>true</v>
          </cell>
          <cell r="J439" t="str">
            <v>CDE</v>
          </cell>
          <cell r="K439" t="str">
            <v>CD Engkel Box</v>
          </cell>
          <cell r="L439">
            <v>842698</v>
          </cell>
          <cell r="M439">
            <v>579800</v>
          </cell>
          <cell r="N439" t="str">
            <v>TDS-TRI-20210615044121581460</v>
          </cell>
          <cell r="O439" t="str">
            <v>dedicated</v>
          </cell>
          <cell r="P439" t="str">
            <v>2021-06-15, 11:41:21</v>
          </cell>
          <cell r="Q439" t="str">
            <v>2021-06-15, 22:13:36</v>
          </cell>
          <cell r="R439" t="str">
            <v>2021-06-15, 22:14:00</v>
          </cell>
          <cell r="S439" t="str">
            <v>2021-06-16, 16:00:00</v>
          </cell>
          <cell r="T439" t="str">
            <v>2021-06-17, 00:07:28</v>
          </cell>
          <cell r="U439" t="str">
            <v>2021-06-17, 00:07:31</v>
          </cell>
          <cell r="V439" t="str">
            <v>2021-06-17, 00:07:40</v>
          </cell>
          <cell r="W439" t="str">
            <v>2021-06-17, 16:00:00</v>
          </cell>
          <cell r="X439" t="str">
            <v>2021-06-17, 11:06:31</v>
          </cell>
          <cell r="Y439" t="str">
            <v>2021-06-17, 11:06:37</v>
          </cell>
          <cell r="Z439" t="str">
            <v>0:0:12</v>
          </cell>
          <cell r="AA439" t="str">
            <v>0:0:6</v>
          </cell>
          <cell r="AB439" t="str">
            <v>anggi</v>
          </cell>
          <cell r="AC439" t="str">
            <v>085778603335</v>
          </cell>
          <cell r="AD439" t="str">
            <v>F9285FG</v>
          </cell>
          <cell r="AE439" t="str">
            <v>CD Engkel Box</v>
          </cell>
          <cell r="AF439" t="str">
            <v>Unilever West Mega DC</v>
          </cell>
          <cell r="AH439" t="str">
            <v>Jl. Irian X No.202, Cikedokan, Kec. Cikarang Bar., Bekasi, Jawa Barat 17530, Indonesia</v>
          </cell>
          <cell r="AI439" t="str">
            <v>Bekasi</v>
          </cell>
          <cell r="AK439" t="str">
            <v>TRANSMART CIMAHI</v>
          </cell>
          <cell r="AM439" t="str">
            <v>JL. RAYA BARAT NO. 729</v>
          </cell>
          <cell r="AN439" t="str">
            <v>Kota Cimahi</v>
          </cell>
          <cell r="AP439">
            <v>106</v>
          </cell>
          <cell r="AQ439" t="str">
            <v/>
          </cell>
          <cell r="AR439" t="str">
            <v/>
          </cell>
          <cell r="AS439" t="str">
            <v/>
          </cell>
          <cell r="AT439" t="str">
            <v/>
          </cell>
          <cell r="AU439" t="str">
            <v/>
          </cell>
          <cell r="AV439" t="str">
            <v/>
          </cell>
          <cell r="AW439" t="str">
            <v/>
          </cell>
          <cell r="AY439">
            <v>0</v>
          </cell>
          <cell r="AZ439" t="str">
            <v>0</v>
          </cell>
          <cell r="BA439">
            <v>2830</v>
          </cell>
          <cell r="BB439">
            <v>3.87</v>
          </cell>
          <cell r="BC439" t="str">
            <v/>
          </cell>
          <cell r="BD439" t="str">
            <v>2021-06-17, 19:25:23</v>
          </cell>
          <cell r="BE439" t="str">
            <v>POD 1 2021-06-17, 19:25:23</v>
          </cell>
        </row>
        <row r="440">
          <cell r="D440" t="str">
            <v>4002939526</v>
          </cell>
          <cell r="E440" t="str">
            <v/>
          </cell>
          <cell r="F440" t="str">
            <v>POD</v>
          </cell>
          <cell r="G440" t="str">
            <v>Unilever Mega DC</v>
          </cell>
          <cell r="H440" t="str">
            <v>PT Mega Antaran Prima</v>
          </cell>
          <cell r="I440" t="str">
            <v>true</v>
          </cell>
          <cell r="J440" t="str">
            <v>CDE</v>
          </cell>
          <cell r="K440" t="str">
            <v>CD Engkel Box</v>
          </cell>
          <cell r="L440">
            <v>842698</v>
          </cell>
          <cell r="M440">
            <v>579800</v>
          </cell>
          <cell r="N440" t="str">
            <v>TDS-TRI-20210615044120750793</v>
          </cell>
          <cell r="O440" t="str">
            <v>dedicated</v>
          </cell>
          <cell r="P440" t="str">
            <v>2021-06-15, 11:41:20</v>
          </cell>
          <cell r="Q440" t="str">
            <v>2021-06-15, 22:12:28</v>
          </cell>
          <cell r="R440" t="str">
            <v>2021-06-16, 01:07:38</v>
          </cell>
          <cell r="S440" t="str">
            <v>2021-06-16, 16:00:00</v>
          </cell>
          <cell r="T440" t="str">
            <v>2021-06-16, 14:46:58</v>
          </cell>
          <cell r="U440" t="str">
            <v>2021-06-16, 14:47:22</v>
          </cell>
          <cell r="V440" t="str">
            <v>2021-06-16, 22:51:55</v>
          </cell>
          <cell r="W440" t="str">
            <v>2021-06-17, 16:00:00</v>
          </cell>
          <cell r="X440" t="str">
            <v>2021-06-17, 13:15:25</v>
          </cell>
          <cell r="Y440" t="str">
            <v>2021-06-17, 14:44:50</v>
          </cell>
          <cell r="Z440" t="str">
            <v>8:4:57</v>
          </cell>
          <cell r="AA440" t="str">
            <v>1:29:25</v>
          </cell>
          <cell r="AB440" t="str">
            <v>ADI PURBANTARA</v>
          </cell>
          <cell r="AC440" t="str">
            <v>089652314447</v>
          </cell>
          <cell r="AD440" t="str">
            <v>B9019KXR</v>
          </cell>
          <cell r="AE440" t="str">
            <v>CD Engkel Box</v>
          </cell>
          <cell r="AF440" t="str">
            <v>Unilever West Mega DC</v>
          </cell>
          <cell r="AH440" t="str">
            <v>Jl. Irian X No.202, Cikedokan, Kec. Cikarang Bar., Bekasi, Jawa Barat 17530, Indonesia</v>
          </cell>
          <cell r="AI440" t="str">
            <v>Bekasi</v>
          </cell>
          <cell r="AK440" t="str">
            <v>TRANSMART CIMAHI</v>
          </cell>
          <cell r="AM440" t="str">
            <v>JL. RAYA BARAT NO. 729</v>
          </cell>
          <cell r="AN440" t="str">
            <v>Kota Cimahi</v>
          </cell>
          <cell r="AP440">
            <v>106</v>
          </cell>
          <cell r="AQ440" t="str">
            <v/>
          </cell>
          <cell r="AR440" t="str">
            <v/>
          </cell>
          <cell r="AS440" t="str">
            <v/>
          </cell>
          <cell r="AT440" t="str">
            <v/>
          </cell>
          <cell r="AU440" t="str">
            <v/>
          </cell>
          <cell r="AV440" t="str">
            <v/>
          </cell>
          <cell r="AW440" t="str">
            <v/>
          </cell>
          <cell r="AY440">
            <v>0</v>
          </cell>
          <cell r="AZ440" t="str">
            <v>0</v>
          </cell>
          <cell r="BA440">
            <v>2830</v>
          </cell>
          <cell r="BB440">
            <v>4</v>
          </cell>
          <cell r="BC440" t="str">
            <v/>
          </cell>
          <cell r="BD440" t="str">
            <v>2021-06-17, 14:45:15</v>
          </cell>
          <cell r="BE440" t="str">
            <v>POD 1 2021-06-17, 14:45:15</v>
          </cell>
        </row>
        <row r="441">
          <cell r="D441" t="str">
            <v>4002939525</v>
          </cell>
          <cell r="E441" t="str">
            <v/>
          </cell>
          <cell r="F441" t="str">
            <v>CANCELLED</v>
          </cell>
          <cell r="G441" t="str">
            <v>Unilever Mega DC</v>
          </cell>
          <cell r="H441" t="str">
            <v>RITASE</v>
          </cell>
          <cell r="I441" t="str">
            <v>false</v>
          </cell>
          <cell r="J441" t="str">
            <v>CDE</v>
          </cell>
          <cell r="K441" t="str">
            <v>CD Engkel Box</v>
          </cell>
          <cell r="L441" t="str">
            <v/>
          </cell>
          <cell r="N441" t="str">
            <v>TDS-TRI-20210615044119366406</v>
          </cell>
          <cell r="O441" t="str">
            <v>dedicated</v>
          </cell>
          <cell r="P441" t="str">
            <v>2021-06-15, 11:41:19</v>
          </cell>
          <cell r="Q441" t="str">
            <v/>
          </cell>
          <cell r="R441" t="str">
            <v/>
          </cell>
          <cell r="S441" t="str">
            <v>2021-06-16, 16:00:00</v>
          </cell>
          <cell r="T441" t="str">
            <v/>
          </cell>
          <cell r="U441" t="str">
            <v/>
          </cell>
          <cell r="V441" t="str">
            <v/>
          </cell>
          <cell r="W441" t="str">
            <v>2021-06-17, 16:00:00</v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 t="str">
            <v/>
          </cell>
          <cell r="AF441" t="str">
            <v>Unilever West Mega DC</v>
          </cell>
          <cell r="AH441" t="str">
            <v>Jl. Irian X No.202, Cikedokan, Kec. Cikarang Bar., Bekasi, Jawa Barat 17530, Indonesia</v>
          </cell>
          <cell r="AI441" t="str">
            <v>Bekasi</v>
          </cell>
          <cell r="AK441" t="str">
            <v>TRANSMART CIMAHI</v>
          </cell>
          <cell r="AM441" t="str">
            <v>JL. RAYA BARAT NO. 729</v>
          </cell>
          <cell r="AN441" t="str">
            <v>Kota Cimahi</v>
          </cell>
          <cell r="AP441">
            <v>106</v>
          </cell>
          <cell r="AQ441" t="str">
            <v/>
          </cell>
          <cell r="AR441" t="str">
            <v/>
          </cell>
          <cell r="AS441" t="str">
            <v/>
          </cell>
          <cell r="AT441" t="str">
            <v/>
          </cell>
          <cell r="AU441" t="str">
            <v/>
          </cell>
          <cell r="AV441" t="str">
            <v/>
          </cell>
          <cell r="AW441" t="str">
            <v/>
          </cell>
          <cell r="AX441" t="str">
            <v>shipment dialihkan</v>
          </cell>
          <cell r="AY441">
            <v>0</v>
          </cell>
          <cell r="AZ441" t="str">
            <v>0</v>
          </cell>
          <cell r="BA441">
            <v>1350</v>
          </cell>
          <cell r="BB441">
            <v>4.8899999999999997</v>
          </cell>
          <cell r="BC441" t="str">
            <v/>
          </cell>
          <cell r="BD441" t="str">
            <v/>
          </cell>
        </row>
        <row r="442">
          <cell r="D442" t="str">
            <v>4002939524</v>
          </cell>
          <cell r="E442" t="str">
            <v/>
          </cell>
          <cell r="F442" t="str">
            <v>POD</v>
          </cell>
          <cell r="G442" t="str">
            <v>Unilever Mega DC</v>
          </cell>
          <cell r="H442" t="str">
            <v>Medikar Sarana Utama</v>
          </cell>
          <cell r="I442" t="str">
            <v>true</v>
          </cell>
          <cell r="J442" t="str">
            <v>CDE</v>
          </cell>
          <cell r="K442" t="str">
            <v>CD Engkel Box</v>
          </cell>
          <cell r="L442">
            <v>842698</v>
          </cell>
          <cell r="M442">
            <v>579800</v>
          </cell>
          <cell r="N442" t="str">
            <v>TDS-TRI-20210615044118463398</v>
          </cell>
          <cell r="O442" t="str">
            <v>dedicated</v>
          </cell>
          <cell r="P442" t="str">
            <v>2021-06-15, 11:41:18</v>
          </cell>
          <cell r="Q442" t="str">
            <v>2021-06-15, 22:11:26</v>
          </cell>
          <cell r="R442" t="str">
            <v>2021-06-16, 01:07:49</v>
          </cell>
          <cell r="S442" t="str">
            <v>2021-06-16, 16:00:00</v>
          </cell>
          <cell r="T442" t="str">
            <v>2021-06-17, 01:10:00</v>
          </cell>
          <cell r="U442" t="str">
            <v/>
          </cell>
          <cell r="V442" t="str">
            <v>2021-06-17, 01:12:00</v>
          </cell>
          <cell r="W442" t="str">
            <v>2021-06-17, 16:00:00</v>
          </cell>
          <cell r="X442" t="str">
            <v>2021-06-18, 00:10:00</v>
          </cell>
          <cell r="Y442" t="str">
            <v>2021-06-18, 00:12:00</v>
          </cell>
          <cell r="Z442" t="str">
            <v>0:2:0</v>
          </cell>
          <cell r="AA442" t="str">
            <v>0:2:0</v>
          </cell>
          <cell r="AB442" t="str">
            <v>PERGAULAN SITORUS</v>
          </cell>
          <cell r="AC442" t="str">
            <v>081385246572</v>
          </cell>
          <cell r="AD442" t="str">
            <v>B9326UCG</v>
          </cell>
          <cell r="AE442" t="str">
            <v>CDE 4 Ton</v>
          </cell>
          <cell r="AF442" t="str">
            <v>Unilever West Mega DC</v>
          </cell>
          <cell r="AH442" t="str">
            <v>Jl. Irian X No.202, Cikedokan, Kec. Cikarang Bar., Bekasi, Jawa Barat 17530, Indonesia</v>
          </cell>
          <cell r="AI442" t="str">
            <v>Bekasi</v>
          </cell>
          <cell r="AK442" t="str">
            <v>TRANSMART CIMAHI</v>
          </cell>
          <cell r="AM442" t="str">
            <v>JL. RAYA BARAT NO. 729</v>
          </cell>
          <cell r="AN442" t="str">
            <v>Kota Cimahi</v>
          </cell>
          <cell r="AP442">
            <v>106</v>
          </cell>
          <cell r="AQ442" t="str">
            <v/>
          </cell>
          <cell r="AR442" t="str">
            <v/>
          </cell>
          <cell r="AS442" t="str">
            <v/>
          </cell>
          <cell r="AT442" t="str">
            <v/>
          </cell>
          <cell r="AU442" t="str">
            <v/>
          </cell>
          <cell r="AV442" t="str">
            <v/>
          </cell>
          <cell r="AW442" t="str">
            <v/>
          </cell>
          <cell r="AY442">
            <v>0</v>
          </cell>
          <cell r="AZ442" t="str">
            <v>0</v>
          </cell>
          <cell r="BA442">
            <v>1120</v>
          </cell>
          <cell r="BB442">
            <v>4</v>
          </cell>
          <cell r="BC442" t="str">
            <v/>
          </cell>
          <cell r="BD442" t="str">
            <v/>
          </cell>
        </row>
        <row r="443">
          <cell r="D443" t="str">
            <v>4002939503</v>
          </cell>
          <cell r="E443" t="str">
            <v/>
          </cell>
          <cell r="F443" t="str">
            <v>POD</v>
          </cell>
          <cell r="G443" t="str">
            <v>Unilever Mega DC</v>
          </cell>
          <cell r="H443" t="str">
            <v>CV Global Synergi Abadi</v>
          </cell>
          <cell r="I443" t="str">
            <v>true</v>
          </cell>
          <cell r="J443" t="str">
            <v>CDE</v>
          </cell>
          <cell r="K443" t="str">
            <v>CD Engkel Box</v>
          </cell>
          <cell r="L443">
            <v>627990</v>
          </cell>
          <cell r="M443">
            <v>449654</v>
          </cell>
          <cell r="N443" t="str">
            <v>TDS-TRI-20210615044117593959</v>
          </cell>
          <cell r="O443" t="str">
            <v>dedicated</v>
          </cell>
          <cell r="P443" t="str">
            <v>2021-06-15, 11:41:17</v>
          </cell>
          <cell r="Q443" t="str">
            <v>2021-06-15, 14:17:01</v>
          </cell>
          <cell r="R443" t="str">
            <v>2021-06-15, 17:45:36</v>
          </cell>
          <cell r="S443" t="str">
            <v>2021-06-16, 16:00:00</v>
          </cell>
          <cell r="T443" t="str">
            <v>2021-06-16, 05:20:37</v>
          </cell>
          <cell r="U443" t="str">
            <v>2021-06-16, 05:20:40</v>
          </cell>
          <cell r="V443" t="str">
            <v>2021-06-16, 05:20:47</v>
          </cell>
          <cell r="W443" t="str">
            <v>2021-06-16, 05:20:47</v>
          </cell>
          <cell r="X443" t="str">
            <v>2021-06-16, 08:18:15</v>
          </cell>
          <cell r="Y443" t="str">
            <v>2021-06-16, 08:18:20</v>
          </cell>
          <cell r="Z443" t="str">
            <v>0:0:10</v>
          </cell>
          <cell r="AA443" t="str">
            <v>0:0:5</v>
          </cell>
          <cell r="AB443" t="str">
            <v>Ading Sukardi</v>
          </cell>
          <cell r="AC443" t="str">
            <v>085723961471</v>
          </cell>
          <cell r="AD443" t="str">
            <v>B9417BCI</v>
          </cell>
          <cell r="AE443" t="str">
            <v>CD Engkel Box</v>
          </cell>
          <cell r="AF443" t="str">
            <v>Unilever West Mega DC</v>
          </cell>
          <cell r="AH443" t="str">
            <v>Jl. Irian X No.202, Cikedokan, Kec. Cikarang Bar., Bekasi, Jawa Barat 17530, Indonesia</v>
          </cell>
          <cell r="AI443" t="str">
            <v>Bekasi</v>
          </cell>
          <cell r="AK443" t="str">
            <v>TIP TOP BOGOR</v>
          </cell>
          <cell r="AM443" t="str">
            <v>Jl. Brigjen Saptadji Hadiprawira No.68, RT.03/RW.07, Cilendek Bar., Kec. Bogor Bar., Kota Bogor, Jawa Barat 16112, Indonesia</v>
          </cell>
          <cell r="AN443" t="str">
            <v>Kota Bogor</v>
          </cell>
          <cell r="AP443">
            <v>75</v>
          </cell>
          <cell r="AQ443" t="str">
            <v/>
          </cell>
          <cell r="AR443" t="str">
            <v/>
          </cell>
          <cell r="AS443" t="str">
            <v/>
          </cell>
          <cell r="AT443" t="str">
            <v/>
          </cell>
          <cell r="AU443" t="str">
            <v/>
          </cell>
          <cell r="AV443" t="str">
            <v/>
          </cell>
          <cell r="AW443" t="str">
            <v/>
          </cell>
          <cell r="AY443">
            <v>0</v>
          </cell>
          <cell r="AZ443" t="str">
            <v>0</v>
          </cell>
          <cell r="BA443">
            <v>2300</v>
          </cell>
          <cell r="BB443">
            <v>5.4</v>
          </cell>
          <cell r="BC443" t="str">
            <v/>
          </cell>
          <cell r="BD443" t="str">
            <v>2021-06-16, 11:03:40</v>
          </cell>
          <cell r="BE443" t="str">
            <v>POD 1 2021-06-16, 11:03:40</v>
          </cell>
        </row>
        <row r="444">
          <cell r="D444" t="str">
            <v>4002939498</v>
          </cell>
          <cell r="E444" t="str">
            <v/>
          </cell>
          <cell r="F444" t="str">
            <v>POD</v>
          </cell>
          <cell r="G444" t="str">
            <v>Unilever Mega DC</v>
          </cell>
          <cell r="H444" t="str">
            <v>PT Mega Antaran Prima</v>
          </cell>
          <cell r="I444" t="str">
            <v>true</v>
          </cell>
          <cell r="J444" t="str">
            <v>CDE</v>
          </cell>
          <cell r="K444" t="str">
            <v>CD Engkel Box</v>
          </cell>
          <cell r="L444">
            <v>587033</v>
          </cell>
          <cell r="M444">
            <v>430066</v>
          </cell>
          <cell r="N444" t="str">
            <v>TDS-TRI-20210615044116406500</v>
          </cell>
          <cell r="O444" t="str">
            <v>dedicated</v>
          </cell>
          <cell r="P444" t="str">
            <v>2021-06-15, 11:41:16</v>
          </cell>
          <cell r="Q444" t="str">
            <v>2021-06-15, 14:15:11</v>
          </cell>
          <cell r="R444" t="str">
            <v>2021-06-15, 16:01:47</v>
          </cell>
          <cell r="S444" t="str">
            <v>2021-06-16, 16:00:00</v>
          </cell>
          <cell r="T444" t="str">
            <v>2021-06-15, 16:01:54</v>
          </cell>
          <cell r="U444" t="str">
            <v>2021-06-16, 02:41:19</v>
          </cell>
          <cell r="V444" t="str">
            <v>2021-06-16, 02:41:26</v>
          </cell>
          <cell r="W444" t="str">
            <v>2021-06-16, 16:00:00</v>
          </cell>
          <cell r="X444" t="str">
            <v>2021-06-16, 05:13:26</v>
          </cell>
          <cell r="Y444" t="str">
            <v>2021-06-16, 11:20:29</v>
          </cell>
          <cell r="Z444" t="str">
            <v>10:39:32</v>
          </cell>
          <cell r="AA444" t="str">
            <v>6:7:3</v>
          </cell>
          <cell r="AB444" t="str">
            <v>SAMSUL ANWAR</v>
          </cell>
          <cell r="AC444" t="str">
            <v>087851750511</v>
          </cell>
          <cell r="AD444" t="str">
            <v>B9173KXU</v>
          </cell>
          <cell r="AE444" t="str">
            <v>CDE Dedicated</v>
          </cell>
          <cell r="AF444" t="str">
            <v>Unilever West Mega DC</v>
          </cell>
          <cell r="AH444" t="str">
            <v>Jl. Irian X No.202, Cikedokan, Kec. Cikarang Bar., Bekasi, Jawa Barat 17530, Indonesia</v>
          </cell>
          <cell r="AI444" t="str">
            <v>Bekasi</v>
          </cell>
          <cell r="AK444" t="str">
            <v>HARI-HARI CILEDUG</v>
          </cell>
          <cell r="AM444" t="str">
            <v>JL HOS COKROAMINOTO NO 5 CILEDUG</v>
          </cell>
          <cell r="AN444" t="str">
            <v>Kota Tangerang</v>
          </cell>
          <cell r="AP444">
            <v>59</v>
          </cell>
          <cell r="AQ444" t="str">
            <v/>
          </cell>
          <cell r="AR444" t="str">
            <v/>
          </cell>
          <cell r="AS444" t="str">
            <v/>
          </cell>
          <cell r="AT444" t="str">
            <v/>
          </cell>
          <cell r="AU444" t="str">
            <v/>
          </cell>
          <cell r="AV444" t="str">
            <v/>
          </cell>
          <cell r="AW444" t="str">
            <v/>
          </cell>
          <cell r="AY444">
            <v>0</v>
          </cell>
          <cell r="AZ444" t="str">
            <v>0</v>
          </cell>
          <cell r="BA444">
            <v>1060</v>
          </cell>
          <cell r="BB444">
            <v>3.13</v>
          </cell>
          <cell r="BC444" t="str">
            <v/>
          </cell>
          <cell r="BD444" t="str">
            <v>2021-06-16, 15:53:08</v>
          </cell>
          <cell r="BE444" t="str">
            <v>POD 1 2021-06-16, 15:53:08</v>
          </cell>
        </row>
        <row r="445">
          <cell r="D445" t="str">
            <v>4002939496</v>
          </cell>
          <cell r="E445" t="str">
            <v/>
          </cell>
          <cell r="F445" t="str">
            <v>POD</v>
          </cell>
          <cell r="G445" t="str">
            <v>Unilever Mega DC</v>
          </cell>
          <cell r="H445" t="str">
            <v>PT Mega Antaran Prima</v>
          </cell>
          <cell r="I445" t="str">
            <v>true</v>
          </cell>
          <cell r="J445" t="str">
            <v>CDE</v>
          </cell>
          <cell r="K445" t="str">
            <v>CD Engkel Box</v>
          </cell>
          <cell r="L445">
            <v>511233</v>
          </cell>
          <cell r="M445">
            <v>341710</v>
          </cell>
          <cell r="N445" t="str">
            <v>TDS-TRI-20210615044115297496</v>
          </cell>
          <cell r="O445" t="str">
            <v>dedicated</v>
          </cell>
          <cell r="P445" t="str">
            <v>2021-06-15, 11:41:15</v>
          </cell>
          <cell r="Q445" t="str">
            <v>2021-06-15, 14:10:44</v>
          </cell>
          <cell r="R445" t="str">
            <v>2021-06-15, 20:52:24</v>
          </cell>
          <cell r="S445" t="str">
            <v>2021-06-16, 16:00:00</v>
          </cell>
          <cell r="T445" t="str">
            <v>2021-06-15, 20:52:28</v>
          </cell>
          <cell r="U445" t="str">
            <v>2021-06-15, 20:52:32</v>
          </cell>
          <cell r="V445" t="str">
            <v>2021-06-15, 20:52:43</v>
          </cell>
          <cell r="W445" t="str">
            <v>2021-06-16, 16:00:00</v>
          </cell>
          <cell r="X445" t="str">
            <v>2021-06-16, 05:58:33</v>
          </cell>
          <cell r="Y445" t="str">
            <v>2021-06-16, 05:58:38</v>
          </cell>
          <cell r="Z445" t="str">
            <v>0:0:15</v>
          </cell>
          <cell r="AA445" t="str">
            <v>0:0:5</v>
          </cell>
          <cell r="AB445" t="str">
            <v>TARSANA</v>
          </cell>
          <cell r="AC445" t="str">
            <v>087775239722</v>
          </cell>
          <cell r="AD445" t="str">
            <v>B9143KXU</v>
          </cell>
          <cell r="AE445" t="str">
            <v>CD Engkel Box</v>
          </cell>
          <cell r="AF445" t="str">
            <v>Unilever West Mega DC</v>
          </cell>
          <cell r="AH445" t="str">
            <v>Jl. Irian X No.202, Cikedokan, Kec. Cikarang Bar., Bekasi, Jawa Barat 17530, Indonesia</v>
          </cell>
          <cell r="AI445" t="str">
            <v>Bekasi</v>
          </cell>
          <cell r="AK445" t="str">
            <v>HARI HARI KALIDERES</v>
          </cell>
          <cell r="AM445" t="str">
            <v>JL.PETA SELATAN BLOK A NO.1 KALIDE</v>
          </cell>
          <cell r="AN445" t="str">
            <v>Kota Jakarta Barat</v>
          </cell>
          <cell r="AP445">
            <v>60</v>
          </cell>
          <cell r="AQ445" t="str">
            <v/>
          </cell>
          <cell r="AR445" t="str">
            <v/>
          </cell>
          <cell r="AS445" t="str">
            <v/>
          </cell>
          <cell r="AT445" t="str">
            <v/>
          </cell>
          <cell r="AU445" t="str">
            <v/>
          </cell>
          <cell r="AV445" t="str">
            <v/>
          </cell>
          <cell r="AW445" t="str">
            <v/>
          </cell>
          <cell r="AY445">
            <v>0</v>
          </cell>
          <cell r="AZ445" t="str">
            <v>0</v>
          </cell>
          <cell r="BA445">
            <v>2300</v>
          </cell>
          <cell r="BB445">
            <v>5.57</v>
          </cell>
          <cell r="BC445" t="str">
            <v/>
          </cell>
          <cell r="BD445" t="str">
            <v>2021-06-16, 22:18:12</v>
          </cell>
          <cell r="BE445" t="str">
            <v>POD 1 2021-06-16, 22:18:12</v>
          </cell>
        </row>
        <row r="446">
          <cell r="D446" t="str">
            <v>4002939492</v>
          </cell>
          <cell r="E446" t="str">
            <v/>
          </cell>
          <cell r="F446" t="str">
            <v>POD</v>
          </cell>
          <cell r="G446" t="str">
            <v>Unilever Mega DC</v>
          </cell>
          <cell r="H446" t="str">
            <v>CV Global Synergi Abadi</v>
          </cell>
          <cell r="I446" t="str">
            <v>true</v>
          </cell>
          <cell r="J446" t="str">
            <v>CDE</v>
          </cell>
          <cell r="K446" t="str">
            <v>CD Engkel Box</v>
          </cell>
          <cell r="L446">
            <v>511233</v>
          </cell>
          <cell r="M446">
            <v>341710</v>
          </cell>
          <cell r="N446" t="str">
            <v>TDS-TRI-20210615044114288701</v>
          </cell>
          <cell r="O446" t="str">
            <v>dedicated</v>
          </cell>
          <cell r="P446" t="str">
            <v>2021-06-15, 11:41:14</v>
          </cell>
          <cell r="Q446" t="str">
            <v>2021-06-15, 14:08:21</v>
          </cell>
          <cell r="R446" t="str">
            <v>2021-06-16, 01:06:27</v>
          </cell>
          <cell r="S446" t="str">
            <v>2021-06-16, 16:00:00</v>
          </cell>
          <cell r="T446" t="str">
            <v>2021-06-16, 06:10:58</v>
          </cell>
          <cell r="U446" t="str">
            <v>2021-06-16, 06:11:03</v>
          </cell>
          <cell r="V446" t="str">
            <v>2021-06-16, 06:11:07</v>
          </cell>
          <cell r="W446" t="str">
            <v>2021-06-16, 16:00:00</v>
          </cell>
          <cell r="X446" t="str">
            <v>2021-06-16, 11:06:44</v>
          </cell>
          <cell r="Y446" t="str">
            <v>2021-06-16, 11:06:53</v>
          </cell>
          <cell r="Z446" t="str">
            <v>0:0:9</v>
          </cell>
          <cell r="AA446" t="str">
            <v>0:0:9</v>
          </cell>
          <cell r="AB446" t="str">
            <v>beni</v>
          </cell>
          <cell r="AC446" t="str">
            <v>085774120091</v>
          </cell>
          <cell r="AD446" t="str">
            <v>B9054NO</v>
          </cell>
          <cell r="AE446" t="str">
            <v>CD Engkel Box</v>
          </cell>
          <cell r="AF446" t="str">
            <v>Unilever West Mega DC</v>
          </cell>
          <cell r="AH446" t="str">
            <v>Jl. Irian X No.202, Cikedokan, Kec. Cikarang Bar., Bekasi, Jawa Barat 17530, Indonesia</v>
          </cell>
          <cell r="AI446" t="str">
            <v>Bekasi</v>
          </cell>
          <cell r="AK446" t="str">
            <v>HARI HARI DUTA HARAPAN INDAH</v>
          </cell>
          <cell r="AM446" t="str">
            <v>KOMP.DUTA HARAPAN INDAH</v>
          </cell>
          <cell r="AN446" t="str">
            <v>Kota Jakarta Utara</v>
          </cell>
          <cell r="AP446">
            <v>52</v>
          </cell>
          <cell r="AQ446" t="str">
            <v/>
          </cell>
          <cell r="AR446" t="str">
            <v/>
          </cell>
          <cell r="AS446" t="str">
            <v/>
          </cell>
          <cell r="AT446" t="str">
            <v/>
          </cell>
          <cell r="AU446" t="str">
            <v/>
          </cell>
          <cell r="AV446" t="str">
            <v/>
          </cell>
          <cell r="AW446" t="str">
            <v/>
          </cell>
          <cell r="AY446">
            <v>0</v>
          </cell>
          <cell r="AZ446" t="str">
            <v>0</v>
          </cell>
          <cell r="BA446">
            <v>1120</v>
          </cell>
          <cell r="BB446">
            <v>3</v>
          </cell>
          <cell r="BC446" t="str">
            <v/>
          </cell>
          <cell r="BD446" t="str">
            <v>2021-06-16, 11:52:06</v>
          </cell>
          <cell r="BE446" t="str">
            <v>POD 1 2021-06-16, 11:52:06</v>
          </cell>
        </row>
        <row r="447">
          <cell r="D447" t="str">
            <v>4002939215</v>
          </cell>
          <cell r="E447" t="str">
            <v/>
          </cell>
          <cell r="F447" t="str">
            <v>POD</v>
          </cell>
          <cell r="G447" t="str">
            <v>Unilever Mega DC</v>
          </cell>
          <cell r="H447" t="str">
            <v>PT Darsindo Cipta Putra Mandiri</v>
          </cell>
          <cell r="I447" t="str">
            <v>true</v>
          </cell>
          <cell r="J447" t="str">
            <v>TRO-J</v>
          </cell>
          <cell r="K447" t="str">
            <v>Tronton Jumbo</v>
          </cell>
          <cell r="L447">
            <v>5230000</v>
          </cell>
          <cell r="M447">
            <v>4500000</v>
          </cell>
          <cell r="N447" t="str">
            <v>TDS-TRI-20210614140338904494</v>
          </cell>
          <cell r="O447" t="str">
            <v>oncall</v>
          </cell>
          <cell r="P447" t="str">
            <v>2021-06-14, 21:03:39</v>
          </cell>
          <cell r="Q447" t="str">
            <v>2021-06-15, 00:13:10</v>
          </cell>
          <cell r="R447" t="str">
            <v>2021-06-15, 01:10:20</v>
          </cell>
          <cell r="S447" t="str">
            <v>2021-06-14, 22:00:00</v>
          </cell>
          <cell r="T447" t="str">
            <v>2021-06-15, 19:06:35</v>
          </cell>
          <cell r="U447" t="str">
            <v>2021-06-16, 00:11:19</v>
          </cell>
          <cell r="V447" t="str">
            <v>2021-06-16, 00:34:59</v>
          </cell>
          <cell r="W447" t="str">
            <v>2021-06-17, 22:00:00</v>
          </cell>
          <cell r="X447" t="str">
            <v>2021-06-18, 08:27:15</v>
          </cell>
          <cell r="Y447" t="str">
            <v>2021-06-18, 11:13:15</v>
          </cell>
          <cell r="Z447" t="str">
            <v>5:28:24</v>
          </cell>
          <cell r="AA447" t="str">
            <v>2:46:0</v>
          </cell>
          <cell r="AB447" t="str">
            <v>Jamroni</v>
          </cell>
          <cell r="AC447" t="str">
            <v>087878766432</v>
          </cell>
          <cell r="AD447" t="str">
            <v>B 9547 fxt</v>
          </cell>
          <cell r="AE447" t="str">
            <v>Fuso Box</v>
          </cell>
          <cell r="AF447" t="str">
            <v>Unilever West Mega DC</v>
          </cell>
          <cell r="AH447" t="str">
            <v>Jl. Irian X No.202, Cikedokan, Kec. Cikarang Bar., Bekasi, Jawa Barat 17530, Indonesia</v>
          </cell>
          <cell r="AI447" t="str">
            <v>Bekasi</v>
          </cell>
          <cell r="AK447" t="str">
            <v>PT LOTTE SHOPPING INDONESIA YOGYAKA</v>
          </cell>
          <cell r="AM447" t="str">
            <v>JL.RING ROAD UTARA DESA MAGUHARJO</v>
          </cell>
          <cell r="AN447" t="str">
            <v>Kabupaten Sleman</v>
          </cell>
          <cell r="AP447">
            <v>522</v>
          </cell>
          <cell r="AQ447" t="str">
            <v/>
          </cell>
          <cell r="AR447" t="str">
            <v/>
          </cell>
          <cell r="AS447" t="str">
            <v/>
          </cell>
          <cell r="AT447" t="str">
            <v/>
          </cell>
          <cell r="AU447" t="str">
            <v/>
          </cell>
          <cell r="AV447" t="str">
            <v/>
          </cell>
          <cell r="AW447" t="str">
            <v/>
          </cell>
          <cell r="AX447" t="str">
            <v>manual confirm</v>
          </cell>
          <cell r="AY447">
            <v>0</v>
          </cell>
          <cell r="AZ447" t="str">
            <v>0</v>
          </cell>
          <cell r="BA447">
            <v>15060</v>
          </cell>
          <cell r="BB447">
            <v>24</v>
          </cell>
          <cell r="BC447" t="str">
            <v/>
          </cell>
          <cell r="BD447" t="str">
            <v>2021-06-19, 06:01:26</v>
          </cell>
          <cell r="BE447" t="str">
            <v>POD 1 2021-06-19, 06:01:26</v>
          </cell>
        </row>
        <row r="448">
          <cell r="D448" t="str">
            <v>4002939434</v>
          </cell>
          <cell r="E448" t="str">
            <v/>
          </cell>
          <cell r="F448" t="str">
            <v>BOOKED</v>
          </cell>
          <cell r="G448" t="str">
            <v>Unilever Mega DC</v>
          </cell>
          <cell r="H448" t="str">
            <v/>
          </cell>
          <cell r="I448" t="str">
            <v>false</v>
          </cell>
          <cell r="J448" t="str">
            <v>CDD</v>
          </cell>
          <cell r="K448" t="str">
            <v>CD Double Box</v>
          </cell>
          <cell r="L448" t="str">
            <v/>
          </cell>
          <cell r="N448" t="str">
            <v>TDS-TRI-20210614134146601507</v>
          </cell>
          <cell r="O448" t="str">
            <v>oncall</v>
          </cell>
          <cell r="P448" t="str">
            <v>2021-06-14, 20:41:46</v>
          </cell>
          <cell r="Q448" t="str">
            <v/>
          </cell>
          <cell r="R448" t="str">
            <v/>
          </cell>
          <cell r="S448" t="str">
            <v>2021-06-14, 22:00:00</v>
          </cell>
          <cell r="T448" t="str">
            <v/>
          </cell>
          <cell r="U448" t="str">
            <v/>
          </cell>
          <cell r="V448" t="str">
            <v/>
          </cell>
          <cell r="W448" t="str">
            <v>2021-06-17, 22:00:00</v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 t="str">
            <v/>
          </cell>
          <cell r="AF448" t="str">
            <v>Unilever West Mega DC</v>
          </cell>
          <cell r="AH448" t="str">
            <v>Jl. Irian X No.202, Cikedokan, Kec. Cikarang Bar., Bekasi, Jawa Barat 17530, Indonesia</v>
          </cell>
          <cell r="AI448" t="str">
            <v>Bekasi</v>
          </cell>
          <cell r="AK448" t="str">
            <v>YOGYA DC TEGAL</v>
          </cell>
          <cell r="AM448" t="str">
            <v>JL.RAYA DAMPYAKNO.8KEL.DAMPYAKKEC.K</v>
          </cell>
          <cell r="AN448" t="str">
            <v>Tegal</v>
          </cell>
          <cell r="AP448">
            <v>260</v>
          </cell>
          <cell r="AQ448" t="str">
            <v/>
          </cell>
          <cell r="AR448" t="str">
            <v/>
          </cell>
          <cell r="AS448" t="str">
            <v/>
          </cell>
          <cell r="AT448" t="str">
            <v/>
          </cell>
          <cell r="AU448" t="str">
            <v/>
          </cell>
          <cell r="AV448" t="str">
            <v/>
          </cell>
          <cell r="AW448" t="str">
            <v/>
          </cell>
          <cell r="AY448">
            <v>0</v>
          </cell>
          <cell r="AZ448" t="str">
            <v>0</v>
          </cell>
          <cell r="BA448">
            <v>2950</v>
          </cell>
          <cell r="BB448">
            <v>7</v>
          </cell>
          <cell r="BC448" t="str">
            <v/>
          </cell>
          <cell r="BD448" t="str">
            <v/>
          </cell>
        </row>
        <row r="449">
          <cell r="D449" t="str">
            <v>4002939432</v>
          </cell>
          <cell r="E449" t="str">
            <v/>
          </cell>
          <cell r="F449" t="str">
            <v>POD</v>
          </cell>
          <cell r="G449" t="str">
            <v>Unilever Mega DC</v>
          </cell>
          <cell r="H449" t="str">
            <v>PT Darsindo Cipta Putra Mandiri</v>
          </cell>
          <cell r="I449" t="str">
            <v>true</v>
          </cell>
          <cell r="J449" t="str">
            <v>CDE</v>
          </cell>
          <cell r="K449" t="str">
            <v>CD Engkel Box</v>
          </cell>
          <cell r="L449">
            <v>619020</v>
          </cell>
          <cell r="M449">
            <v>435686</v>
          </cell>
          <cell r="N449" t="str">
            <v>TDS-TRI-20210614134007457939</v>
          </cell>
          <cell r="O449" t="str">
            <v>dedicated</v>
          </cell>
          <cell r="P449" t="str">
            <v>2021-06-14, 20:40:07</v>
          </cell>
          <cell r="Q449" t="str">
            <v>2021-06-14, 22:12:28</v>
          </cell>
          <cell r="R449" t="str">
            <v>2021-06-14, 22:42:59</v>
          </cell>
          <cell r="S449" t="str">
            <v>2021-06-14, 22:00:00</v>
          </cell>
          <cell r="T449" t="str">
            <v>2021-06-15, 23:45:18</v>
          </cell>
          <cell r="U449" t="str">
            <v>2021-06-15, 23:45:21</v>
          </cell>
          <cell r="V449" t="str">
            <v>2021-06-15, 23:45:29</v>
          </cell>
          <cell r="W449" t="str">
            <v>2021-06-16, 22:00:00</v>
          </cell>
          <cell r="X449" t="str">
            <v>2021-06-16, 04:39:21</v>
          </cell>
          <cell r="Y449" t="str">
            <v>2021-06-16, 10:30:17</v>
          </cell>
          <cell r="Z449" t="str">
            <v>0:0:11</v>
          </cell>
          <cell r="AA449" t="str">
            <v>5:50:56</v>
          </cell>
          <cell r="AB449" t="str">
            <v>Dasan Budiyansah</v>
          </cell>
          <cell r="AC449" t="str">
            <v>085716761692</v>
          </cell>
          <cell r="AD449" t="str">
            <v>B9035FXU</v>
          </cell>
          <cell r="AE449" t="str">
            <v>CD Engkel Box</v>
          </cell>
          <cell r="AF449" t="str">
            <v>Unilever West Mega DC</v>
          </cell>
          <cell r="AH449" t="str">
            <v>Jl. Irian X No.202, Cikedokan, Kec. Cikarang Bar., Bekasi, Jawa Barat 17530, Indonesia</v>
          </cell>
          <cell r="AI449" t="str">
            <v>Bekasi</v>
          </cell>
          <cell r="AK449" t="str">
            <v>INDOMARET DC PURWAKARTA</v>
          </cell>
          <cell r="AM449" t="str">
            <v>KAWASAN KOTA BUKIT INDAH</v>
          </cell>
          <cell r="AN449" t="str">
            <v>Purwakarta Regency</v>
          </cell>
          <cell r="AP449">
            <v>52</v>
          </cell>
          <cell r="AQ449" t="str">
            <v/>
          </cell>
          <cell r="AR449" t="str">
            <v/>
          </cell>
          <cell r="AS449" t="str">
            <v/>
          </cell>
          <cell r="AT449" t="str">
            <v/>
          </cell>
          <cell r="AU449" t="str">
            <v/>
          </cell>
          <cell r="AV449" t="str">
            <v/>
          </cell>
          <cell r="AW449" t="str">
            <v/>
          </cell>
          <cell r="AY449">
            <v>0</v>
          </cell>
          <cell r="AZ449" t="str">
            <v>0</v>
          </cell>
          <cell r="BA449">
            <v>720</v>
          </cell>
          <cell r="BB449">
            <v>2</v>
          </cell>
          <cell r="BC449" t="str">
            <v/>
          </cell>
          <cell r="BD449" t="str">
            <v>2021-06-16, 10:55:24</v>
          </cell>
          <cell r="BE449" t="str">
            <v>POD 1 2021-06-16, 10:55:24</v>
          </cell>
        </row>
        <row r="450">
          <cell r="D450" t="str">
            <v>4002939432</v>
          </cell>
          <cell r="E450" t="str">
            <v/>
          </cell>
          <cell r="F450" t="str">
            <v>POD</v>
          </cell>
          <cell r="G450" t="str">
            <v>Unilever Mega DC</v>
          </cell>
          <cell r="H450" t="str">
            <v>PT Darsindo Cipta Putra Mandiri</v>
          </cell>
          <cell r="I450" t="str">
            <v>true</v>
          </cell>
          <cell r="J450" t="str">
            <v>CDE</v>
          </cell>
          <cell r="K450" t="str">
            <v>CD Engkel Box</v>
          </cell>
          <cell r="L450">
            <v>1</v>
          </cell>
          <cell r="M450">
            <v>1</v>
          </cell>
          <cell r="N450" t="str">
            <v>TDS-TRI-20210614134007457939</v>
          </cell>
          <cell r="O450" t="str">
            <v>dedicated</v>
          </cell>
          <cell r="P450" t="str">
            <v>2021-06-14, 20:40:07</v>
          </cell>
          <cell r="Q450" t="str">
            <v>2021-06-14, 22:12:28</v>
          </cell>
          <cell r="R450" t="str">
            <v>2021-06-14, 22:42:59</v>
          </cell>
          <cell r="S450" t="str">
            <v>2021-06-14, 22:00:00</v>
          </cell>
          <cell r="T450" t="str">
            <v>2021-06-15, 23:45:18</v>
          </cell>
          <cell r="U450" t="str">
            <v>2021-06-15, 23:45:21</v>
          </cell>
          <cell r="V450" t="str">
            <v>2021-06-15, 23:45:29</v>
          </cell>
          <cell r="W450" t="str">
            <v>2021-06-16, 22:00:00</v>
          </cell>
          <cell r="X450" t="str">
            <v>2021-06-16, 12:35:49</v>
          </cell>
          <cell r="Y450" t="str">
            <v>2021-06-16, 12:35:54</v>
          </cell>
          <cell r="Z450" t="str">
            <v>0:0:11</v>
          </cell>
          <cell r="AA450" t="str">
            <v>0:0:5</v>
          </cell>
          <cell r="AB450" t="str">
            <v>Dasan Budiyansah</v>
          </cell>
          <cell r="AC450" t="str">
            <v>085716761692</v>
          </cell>
          <cell r="AD450" t="str">
            <v>B9035FXU</v>
          </cell>
          <cell r="AE450" t="str">
            <v>CD Engkel Box</v>
          </cell>
          <cell r="AF450" t="str">
            <v>Unilever West Mega DC</v>
          </cell>
          <cell r="AH450" t="str">
            <v>Jl. Irian X No.202, Cikedokan, Kec. Cikarang Bar., Bekasi, Jawa Barat 17530, Indonesia</v>
          </cell>
          <cell r="AI450" t="str">
            <v>Bekasi</v>
          </cell>
          <cell r="AK450" t="str">
            <v>LOTTE SHOPPING KARAWANG</v>
          </cell>
          <cell r="AM450" t="str">
            <v>Jl. Surotokunto, Kabupaten Karawang, Jawa Barat, Indonesia</v>
          </cell>
          <cell r="AN450" t="str">
            <v>Kabupaten Karawang</v>
          </cell>
          <cell r="AP450">
            <v>35</v>
          </cell>
          <cell r="AQ450" t="str">
            <v/>
          </cell>
          <cell r="AR450" t="str">
            <v/>
          </cell>
          <cell r="AS450" t="str">
            <v/>
          </cell>
          <cell r="AT450" t="str">
            <v/>
          </cell>
          <cell r="AU450" t="str">
            <v/>
          </cell>
          <cell r="AV450" t="str">
            <v/>
          </cell>
          <cell r="AW450" t="str">
            <v/>
          </cell>
          <cell r="AY450">
            <v>0</v>
          </cell>
          <cell r="AZ450" t="str">
            <v>0</v>
          </cell>
          <cell r="BA450">
            <v>130</v>
          </cell>
          <cell r="BB450">
            <v>1</v>
          </cell>
          <cell r="BC450" t="str">
            <v/>
          </cell>
          <cell r="BD450" t="str">
            <v>2021-06-16, 12:51:42</v>
          </cell>
          <cell r="BE450" t="str">
            <v>POD 1 2021-06-16, 12:51:42</v>
          </cell>
        </row>
        <row r="451">
          <cell r="D451" t="str">
            <v>4002939431</v>
          </cell>
          <cell r="E451" t="str">
            <v/>
          </cell>
          <cell r="F451" t="str">
            <v>POD</v>
          </cell>
          <cell r="G451" t="str">
            <v>Unilever Mega DC</v>
          </cell>
          <cell r="H451" t="str">
            <v>PT PRIMA SARANA EKSPRES</v>
          </cell>
          <cell r="I451" t="str">
            <v>true</v>
          </cell>
          <cell r="J451" t="str">
            <v>TRO-J</v>
          </cell>
          <cell r="K451" t="str">
            <v>Tronton Jumbo</v>
          </cell>
          <cell r="L451">
            <v>5156000</v>
          </cell>
          <cell r="M451">
            <v>4225000</v>
          </cell>
          <cell r="N451" t="str">
            <v>TDS-TRI-20210614134006261196</v>
          </cell>
          <cell r="O451" t="str">
            <v>oncall</v>
          </cell>
          <cell r="P451" t="str">
            <v>2021-06-14, 20:40:06</v>
          </cell>
          <cell r="Q451" t="str">
            <v>2021-06-15, 00:19:21</v>
          </cell>
          <cell r="R451" t="str">
            <v>2021-06-15, 00:24:01</v>
          </cell>
          <cell r="S451" t="str">
            <v>2021-06-14, 22:00:00</v>
          </cell>
          <cell r="T451" t="str">
            <v>2021-06-15, 00:22:44</v>
          </cell>
          <cell r="U451" t="str">
            <v>2021-06-15, 09:40:29</v>
          </cell>
          <cell r="V451" t="str">
            <v>2021-06-15, 09:39:00</v>
          </cell>
          <cell r="W451" t="str">
            <v>2021-06-18, 22:00:00</v>
          </cell>
          <cell r="X451" t="str">
            <v>2021-06-18, 04:43:40</v>
          </cell>
          <cell r="Y451" t="str">
            <v>2021-06-18, 17:00:13</v>
          </cell>
          <cell r="Z451" t="str">
            <v>9:16:16</v>
          </cell>
          <cell r="AA451" t="str">
            <v>12:16:33</v>
          </cell>
          <cell r="AB451" t="str">
            <v>Agung</v>
          </cell>
          <cell r="AC451" t="str">
            <v>08988751885</v>
          </cell>
          <cell r="AD451" t="str">
            <v>B9161UEV</v>
          </cell>
          <cell r="AE451" t="str">
            <v>Tronton Jumbo</v>
          </cell>
          <cell r="AF451" t="str">
            <v>Unilever West Mega DC</v>
          </cell>
          <cell r="AH451" t="str">
            <v>Jl. Irian X No.202, Cikedokan, Kec. Cikarang Bar., Bekasi, Jawa Barat 17530, Indonesia</v>
          </cell>
          <cell r="AI451" t="str">
            <v>Bekasi</v>
          </cell>
          <cell r="AK451" t="str">
            <v>INDOGROSIR SEMARANG</v>
          </cell>
          <cell r="AM451" t="str">
            <v>JL.RAYA KALIGAWE NO.38</v>
          </cell>
          <cell r="AN451" t="str">
            <v>Kota Semarang</v>
          </cell>
          <cell r="AP451">
            <v>418</v>
          </cell>
          <cell r="AQ451" t="str">
            <v/>
          </cell>
          <cell r="AR451" t="str">
            <v/>
          </cell>
          <cell r="AS451" t="str">
            <v/>
          </cell>
          <cell r="AT451" t="str">
            <v/>
          </cell>
          <cell r="AU451" t="str">
            <v/>
          </cell>
          <cell r="AV451" t="str">
            <v/>
          </cell>
          <cell r="AW451" t="str">
            <v/>
          </cell>
          <cell r="AX451" t="str">
            <v>manual confirm</v>
          </cell>
          <cell r="AY451">
            <v>0</v>
          </cell>
          <cell r="AZ451" t="str">
            <v>0</v>
          </cell>
          <cell r="BA451">
            <v>9290</v>
          </cell>
          <cell r="BB451">
            <v>25</v>
          </cell>
          <cell r="BC451" t="str">
            <v/>
          </cell>
          <cell r="BD451" t="str">
            <v>2021-06-18, 17:00:37</v>
          </cell>
          <cell r="BE451" t="str">
            <v>POD 1 2021-06-18, 17:00:37</v>
          </cell>
        </row>
        <row r="452">
          <cell r="D452" t="str">
            <v>4002939431</v>
          </cell>
          <cell r="E452" t="str">
            <v/>
          </cell>
          <cell r="F452" t="str">
            <v>POD</v>
          </cell>
          <cell r="G452" t="str">
            <v>Unilever Mega DC</v>
          </cell>
          <cell r="H452" t="str">
            <v>PT PRIMA SARANA EKSPRES</v>
          </cell>
          <cell r="I452" t="str">
            <v>true</v>
          </cell>
          <cell r="J452" t="str">
            <v>TRO-J</v>
          </cell>
          <cell r="K452" t="str">
            <v>Tronton Jumbo</v>
          </cell>
          <cell r="L452">
            <v>500000</v>
          </cell>
          <cell r="M452">
            <v>250000</v>
          </cell>
          <cell r="N452" t="str">
            <v>TDS-TRI-20210614134006261196</v>
          </cell>
          <cell r="O452" t="str">
            <v>oncall</v>
          </cell>
          <cell r="P452" t="str">
            <v>2021-06-14, 20:40:06</v>
          </cell>
          <cell r="Q452" t="str">
            <v>2021-06-15, 00:19:21</v>
          </cell>
          <cell r="R452" t="str">
            <v>2021-06-15, 00:24:01</v>
          </cell>
          <cell r="S452" t="str">
            <v>2021-06-14, 22:00:00</v>
          </cell>
          <cell r="T452" t="str">
            <v>2021-06-15, 00:22:44</v>
          </cell>
          <cell r="U452" t="str">
            <v>2021-06-15, 09:40:29</v>
          </cell>
          <cell r="V452" t="str">
            <v>2021-06-15, 09:39:00</v>
          </cell>
          <cell r="W452" t="str">
            <v>2021-06-18, 22:00:00</v>
          </cell>
          <cell r="X452" t="str">
            <v>2021-06-17, 03:18:45</v>
          </cell>
          <cell r="Y452" t="str">
            <v>2021-06-17, 09:12:48</v>
          </cell>
          <cell r="Z452" t="str">
            <v>9:16:16</v>
          </cell>
          <cell r="AA452" t="str">
            <v>5:54:3</v>
          </cell>
          <cell r="AB452" t="str">
            <v>Agung</v>
          </cell>
          <cell r="AC452" t="str">
            <v>08988751885</v>
          </cell>
          <cell r="AD452" t="str">
            <v>B9161UEV</v>
          </cell>
          <cell r="AE452" t="str">
            <v>Tronton Jumbo</v>
          </cell>
          <cell r="AF452" t="str">
            <v>Unilever West Mega DC</v>
          </cell>
          <cell r="AH452" t="str">
            <v>Jl. Irian X No.202, Cikedokan, Kec. Cikarang Bar., Bekasi, Jawa Barat 17530, Indonesia</v>
          </cell>
          <cell r="AI452" t="str">
            <v>Bekasi</v>
          </cell>
          <cell r="AK452" t="str">
            <v>LOTTE SHOPPING TEGAL</v>
          </cell>
          <cell r="AM452" t="str">
            <v>Jl. Raya Singkil No.18, Kb. Baru, Adiwerna, Kec. Adiwerna, Tegal, Jawa Tengah 52194, Indonesia</v>
          </cell>
          <cell r="AN452" t="str">
            <v>Tegal</v>
          </cell>
          <cell r="AP452">
            <v>260</v>
          </cell>
          <cell r="AQ452" t="str">
            <v/>
          </cell>
          <cell r="AR452" t="str">
            <v/>
          </cell>
          <cell r="AS452" t="str">
            <v/>
          </cell>
          <cell r="AT452" t="str">
            <v/>
          </cell>
          <cell r="AU452" t="str">
            <v/>
          </cell>
          <cell r="AV452" t="str">
            <v/>
          </cell>
          <cell r="AW452" t="str">
            <v/>
          </cell>
          <cell r="AX452" t="str">
            <v>manual confirm</v>
          </cell>
          <cell r="AY452">
            <v>0</v>
          </cell>
          <cell r="AZ452" t="str">
            <v>0</v>
          </cell>
          <cell r="BA452">
            <v>3150</v>
          </cell>
          <cell r="BB452">
            <v>9.99</v>
          </cell>
          <cell r="BC452" t="str">
            <v/>
          </cell>
          <cell r="BD452" t="str">
            <v>2021-06-17, 09:13:24</v>
          </cell>
          <cell r="BE452" t="str">
            <v>POD 1 2021-06-17, 09:13:24</v>
          </cell>
        </row>
        <row r="453">
          <cell r="D453" t="str">
            <v>4002939430</v>
          </cell>
          <cell r="E453" t="str">
            <v/>
          </cell>
          <cell r="F453" t="str">
            <v>POD</v>
          </cell>
          <cell r="G453" t="str">
            <v>Unilever Mega DC</v>
          </cell>
          <cell r="H453" t="str">
            <v>PT Mega Antaran Prima</v>
          </cell>
          <cell r="I453" t="str">
            <v>true</v>
          </cell>
          <cell r="J453" t="str">
            <v>CDE</v>
          </cell>
          <cell r="K453" t="str">
            <v>CD Engkel Box</v>
          </cell>
          <cell r="L453">
            <v>842698</v>
          </cell>
          <cell r="M453">
            <v>579800</v>
          </cell>
          <cell r="N453" t="str">
            <v>TDS-TRI-20210614134005279446</v>
          </cell>
          <cell r="O453" t="str">
            <v>dedicated</v>
          </cell>
          <cell r="P453" t="str">
            <v>2021-06-14, 20:40:05</v>
          </cell>
          <cell r="Q453" t="str">
            <v>2021-06-14, 22:09:59</v>
          </cell>
          <cell r="R453" t="str">
            <v>2021-06-15, 01:10:30</v>
          </cell>
          <cell r="S453" t="str">
            <v>2021-06-14, 22:00:00</v>
          </cell>
          <cell r="T453" t="str">
            <v>2021-06-15, 18:38:23</v>
          </cell>
          <cell r="U453" t="str">
            <v>2021-06-15, 18:38:28</v>
          </cell>
          <cell r="V453" t="str">
            <v>2021-06-15, 18:38:34</v>
          </cell>
          <cell r="W453" t="str">
            <v>2021-06-16, 22:00:00</v>
          </cell>
          <cell r="X453" t="str">
            <v>2021-06-16, 10:55:24</v>
          </cell>
          <cell r="Y453" t="str">
            <v>2021-06-16, 10:55:31</v>
          </cell>
          <cell r="Z453" t="str">
            <v>0:0:11</v>
          </cell>
          <cell r="AA453" t="str">
            <v>0:0:7</v>
          </cell>
          <cell r="AB453" t="str">
            <v>ARSUDI</v>
          </cell>
          <cell r="AC453" t="str">
            <v>085217312173</v>
          </cell>
          <cell r="AD453" t="str">
            <v>B9150KXU</v>
          </cell>
          <cell r="AE453" t="str">
            <v>CD Engkel Box</v>
          </cell>
          <cell r="AF453" t="str">
            <v>Unilever West Mega DC</v>
          </cell>
          <cell r="AH453" t="str">
            <v>Jl. Irian X No.202, Cikedokan, Kec. Cikarang Bar., Bekasi, Jawa Barat 17530, Indonesia</v>
          </cell>
          <cell r="AI453" t="str">
            <v>Bekasi</v>
          </cell>
          <cell r="AK453" t="str">
            <v>LOTTEMART HYPER FESTIVAL CITY MALL</v>
          </cell>
          <cell r="AM453" t="str">
            <v>LANTAI LOWER GROUND, JL PETA NO. 24</v>
          </cell>
          <cell r="AN453" t="str">
            <v>Kota Bandung</v>
          </cell>
          <cell r="AP453">
            <v>117</v>
          </cell>
          <cell r="AQ453" t="str">
            <v/>
          </cell>
          <cell r="AR453" t="str">
            <v/>
          </cell>
          <cell r="AS453" t="str">
            <v/>
          </cell>
          <cell r="AT453" t="str">
            <v/>
          </cell>
          <cell r="AU453" t="str">
            <v/>
          </cell>
          <cell r="AV453" t="str">
            <v/>
          </cell>
          <cell r="AW453" t="str">
            <v/>
          </cell>
          <cell r="AY453">
            <v>0</v>
          </cell>
          <cell r="AZ453" t="str">
            <v>0</v>
          </cell>
          <cell r="BA453">
            <v>160</v>
          </cell>
          <cell r="BB453">
            <v>1</v>
          </cell>
          <cell r="BC453" t="str">
            <v/>
          </cell>
          <cell r="BD453" t="str">
            <v>2021-06-16, 10:56:07</v>
          </cell>
          <cell r="BE453" t="str">
            <v>POD 1 2021-06-16, 10:56:07</v>
          </cell>
        </row>
        <row r="454">
          <cell r="D454" t="str">
            <v>4002939430</v>
          </cell>
          <cell r="E454" t="str">
            <v/>
          </cell>
          <cell r="F454" t="str">
            <v>POD</v>
          </cell>
          <cell r="G454" t="str">
            <v>Unilever Mega DC</v>
          </cell>
          <cell r="H454" t="str">
            <v>PT Mega Antaran Prima</v>
          </cell>
          <cell r="I454" t="str">
            <v>true</v>
          </cell>
          <cell r="J454" t="str">
            <v>CDE</v>
          </cell>
          <cell r="K454" t="str">
            <v>CD Engkel Box</v>
          </cell>
          <cell r="L454">
            <v>1</v>
          </cell>
          <cell r="M454">
            <v>1</v>
          </cell>
          <cell r="N454" t="str">
            <v>TDS-TRI-20210614134005279446</v>
          </cell>
          <cell r="O454" t="str">
            <v>dedicated</v>
          </cell>
          <cell r="P454" t="str">
            <v>2021-06-14, 20:40:05</v>
          </cell>
          <cell r="Q454" t="str">
            <v>2021-06-14, 22:09:59</v>
          </cell>
          <cell r="R454" t="str">
            <v>2021-06-15, 01:10:30</v>
          </cell>
          <cell r="S454" t="str">
            <v>2021-06-14, 22:00:00</v>
          </cell>
          <cell r="T454" t="str">
            <v>2021-06-15, 18:38:23</v>
          </cell>
          <cell r="U454" t="str">
            <v>2021-06-15, 18:38:28</v>
          </cell>
          <cell r="V454" t="str">
            <v>2021-06-15, 18:38:34</v>
          </cell>
          <cell r="W454" t="str">
            <v>2021-06-16, 22:00:00</v>
          </cell>
          <cell r="X454" t="str">
            <v>2021-06-16, 08:46:29</v>
          </cell>
          <cell r="Y454" t="str">
            <v>2021-06-16, 10:38:57</v>
          </cell>
          <cell r="Z454" t="str">
            <v>0:0:11</v>
          </cell>
          <cell r="AA454" t="str">
            <v>1:52:28</v>
          </cell>
          <cell r="AB454" t="str">
            <v>ARSUDI</v>
          </cell>
          <cell r="AC454" t="str">
            <v>085217312173</v>
          </cell>
          <cell r="AD454" t="str">
            <v>B9150KXU</v>
          </cell>
          <cell r="AE454" t="str">
            <v>CD Engkel Box</v>
          </cell>
          <cell r="AF454" t="str">
            <v>Unilever West Mega DC</v>
          </cell>
          <cell r="AH454" t="str">
            <v>Jl. Irian X No.202, Cikedokan, Kec. Cikarang Bar., Bekasi, Jawa Barat 17530, Indonesia</v>
          </cell>
          <cell r="AI454" t="str">
            <v>Bekasi</v>
          </cell>
          <cell r="AK454" t="str">
            <v>INDOMARET DC BANDUNG</v>
          </cell>
          <cell r="AM454" t="str">
            <v>JL.JEND.A.YANI NO.806</v>
          </cell>
          <cell r="AN454" t="str">
            <v>Kota Bandung</v>
          </cell>
          <cell r="AP454">
            <v>120</v>
          </cell>
          <cell r="AQ454" t="str">
            <v/>
          </cell>
          <cell r="AR454" t="str">
            <v/>
          </cell>
          <cell r="AS454" t="str">
            <v/>
          </cell>
          <cell r="AT454" t="str">
            <v/>
          </cell>
          <cell r="AU454" t="str">
            <v/>
          </cell>
          <cell r="AV454" t="str">
            <v/>
          </cell>
          <cell r="AW454" t="str">
            <v/>
          </cell>
          <cell r="AY454">
            <v>0</v>
          </cell>
          <cell r="AZ454" t="str">
            <v>0</v>
          </cell>
          <cell r="BA454">
            <v>800</v>
          </cell>
          <cell r="BB454">
            <v>2.11</v>
          </cell>
          <cell r="BC454" t="str">
            <v/>
          </cell>
          <cell r="BD454" t="str">
            <v>2021-06-16, 10:55:13</v>
          </cell>
          <cell r="BE454" t="str">
            <v>POD 1 2021-06-16, 10:55:12</v>
          </cell>
        </row>
        <row r="455">
          <cell r="D455" t="str">
            <v>4002939429</v>
          </cell>
          <cell r="E455" t="str">
            <v/>
          </cell>
          <cell r="F455" t="str">
            <v>POD</v>
          </cell>
          <cell r="G455" t="str">
            <v>Unilever Mega DC</v>
          </cell>
          <cell r="H455" t="str">
            <v>PT Mega Antaran Prima</v>
          </cell>
          <cell r="I455" t="str">
            <v>true</v>
          </cell>
          <cell r="J455" t="str">
            <v>CDE</v>
          </cell>
          <cell r="K455" t="str">
            <v>CD Engkel Box</v>
          </cell>
          <cell r="L455">
            <v>587033</v>
          </cell>
          <cell r="M455">
            <v>430066</v>
          </cell>
          <cell r="N455" t="str">
            <v>TDS-TRI-20210614134004268071</v>
          </cell>
          <cell r="O455" t="str">
            <v>dedicated</v>
          </cell>
          <cell r="P455" t="str">
            <v>2021-06-14, 20:40:04</v>
          </cell>
          <cell r="Q455" t="str">
            <v>2021-06-14, 22:09:02</v>
          </cell>
          <cell r="R455" t="str">
            <v>2021-06-15, 01:10:41</v>
          </cell>
          <cell r="S455" t="str">
            <v>2021-06-14, 22:00:00</v>
          </cell>
          <cell r="T455" t="str">
            <v>2021-06-15, 07:54:18</v>
          </cell>
          <cell r="U455" t="str">
            <v>2021-06-15, 07:54:31</v>
          </cell>
          <cell r="V455" t="str">
            <v>2021-06-15, 07:54:41</v>
          </cell>
          <cell r="W455" t="str">
            <v>2021-06-15, 22:00:00</v>
          </cell>
          <cell r="X455" t="str">
            <v>2021-06-15, 13:46:13</v>
          </cell>
          <cell r="Y455" t="str">
            <v>2021-06-15, 13:47:10</v>
          </cell>
          <cell r="Z455" t="str">
            <v>0:0:23</v>
          </cell>
          <cell r="AA455" t="str">
            <v>0:0:57</v>
          </cell>
          <cell r="AB455" t="str">
            <v>VIJAY</v>
          </cell>
          <cell r="AC455" t="str">
            <v>082123748103</v>
          </cell>
          <cell r="AD455" t="str">
            <v>B9062KXU</v>
          </cell>
          <cell r="AE455" t="str">
            <v>CD Engkel Box</v>
          </cell>
          <cell r="AF455" t="str">
            <v>Unilever West Mega DC</v>
          </cell>
          <cell r="AH455" t="str">
            <v>Jl. Irian X No.202, Cikedokan, Kec. Cikarang Bar., Bekasi, Jawa Barat 17530, Indonesia</v>
          </cell>
          <cell r="AI455" t="str">
            <v>Bekasi</v>
          </cell>
          <cell r="AK455" t="str">
            <v>AEON BSD CITY</v>
          </cell>
          <cell r="AM455" t="str">
            <v>Jl BSD Raya Utama Sampora Cisauk</v>
          </cell>
          <cell r="AN455" t="str">
            <v>Tangerang</v>
          </cell>
          <cell r="AP455">
            <v>70</v>
          </cell>
          <cell r="AQ455" t="str">
            <v/>
          </cell>
          <cell r="AR455" t="str">
            <v/>
          </cell>
          <cell r="AS455" t="str">
            <v/>
          </cell>
          <cell r="AT455" t="str">
            <v/>
          </cell>
          <cell r="AU455" t="str">
            <v/>
          </cell>
          <cell r="AV455" t="str">
            <v/>
          </cell>
          <cell r="AW455" t="str">
            <v/>
          </cell>
          <cell r="AY455">
            <v>0</v>
          </cell>
          <cell r="AZ455" t="str">
            <v>0</v>
          </cell>
          <cell r="BA455">
            <v>180</v>
          </cell>
          <cell r="BB455">
            <v>1</v>
          </cell>
          <cell r="BC455" t="str">
            <v/>
          </cell>
          <cell r="BD455" t="str">
            <v>2021-06-15, 13:48:11</v>
          </cell>
          <cell r="BE455" t="str">
            <v>POD 1 2021-06-15, 13:48:11</v>
          </cell>
        </row>
        <row r="456">
          <cell r="D456" t="str">
            <v>4002939429</v>
          </cell>
          <cell r="E456" t="str">
            <v/>
          </cell>
          <cell r="F456" t="str">
            <v>POD</v>
          </cell>
          <cell r="G456" t="str">
            <v>Unilever Mega DC</v>
          </cell>
          <cell r="H456" t="str">
            <v>PT Mega Antaran Prima</v>
          </cell>
          <cell r="I456" t="str">
            <v>true</v>
          </cell>
          <cell r="J456" t="str">
            <v>CDE</v>
          </cell>
          <cell r="K456" t="str">
            <v>CD Engkel Box</v>
          </cell>
          <cell r="L456">
            <v>1</v>
          </cell>
          <cell r="M456">
            <v>1</v>
          </cell>
          <cell r="N456" t="str">
            <v>TDS-TRI-20210614134004268071</v>
          </cell>
          <cell r="O456" t="str">
            <v>dedicated</v>
          </cell>
          <cell r="P456" t="str">
            <v>2021-06-14, 20:40:04</v>
          </cell>
          <cell r="Q456" t="str">
            <v>2021-06-14, 22:09:02</v>
          </cell>
          <cell r="R456" t="str">
            <v>2021-06-15, 01:10:41</v>
          </cell>
          <cell r="S456" t="str">
            <v>2021-06-14, 22:00:00</v>
          </cell>
          <cell r="T456" t="str">
            <v>2021-06-15, 07:54:18</v>
          </cell>
          <cell r="U456" t="str">
            <v>2021-06-15, 07:54:31</v>
          </cell>
          <cell r="V456" t="str">
            <v>2021-06-15, 07:54:41</v>
          </cell>
          <cell r="W456" t="str">
            <v>2021-06-15, 22:00:00</v>
          </cell>
          <cell r="X456" t="str">
            <v>2021-06-15, 12:16:10</v>
          </cell>
          <cell r="Y456" t="str">
            <v>2021-06-15, 12:43:53</v>
          </cell>
          <cell r="Z456" t="str">
            <v>0:0:23</v>
          </cell>
          <cell r="AA456" t="str">
            <v>0:27:43</v>
          </cell>
          <cell r="AB456" t="str">
            <v>VIJAY</v>
          </cell>
          <cell r="AC456" t="str">
            <v>082123748103</v>
          </cell>
          <cell r="AD456" t="str">
            <v>B9062KXU</v>
          </cell>
          <cell r="AE456" t="str">
            <v>CD Engkel Box</v>
          </cell>
          <cell r="AF456" t="str">
            <v>Unilever West Mega DC</v>
          </cell>
          <cell r="AH456" t="str">
            <v>Jl. Irian X No.202, Cikedokan, Kec. Cikarang Bar., Bekasi, Jawa Barat 17530, Indonesia</v>
          </cell>
          <cell r="AI456" t="str">
            <v>Bekasi</v>
          </cell>
          <cell r="AK456" t="str">
            <v>PT LOTTE SHOPPING INDONESIA TANGERA</v>
          </cell>
          <cell r="AM456" t="str">
            <v>PERUMAHAN ALAM SUTERA</v>
          </cell>
          <cell r="AN456" t="str">
            <v>Kota Tangerang Selatan</v>
          </cell>
          <cell r="AP456">
            <v>64</v>
          </cell>
          <cell r="AQ456" t="str">
            <v/>
          </cell>
          <cell r="AR456" t="str">
            <v/>
          </cell>
          <cell r="AS456" t="str">
            <v/>
          </cell>
          <cell r="AT456" t="str">
            <v/>
          </cell>
          <cell r="AU456" t="str">
            <v/>
          </cell>
          <cell r="AV456" t="str">
            <v/>
          </cell>
          <cell r="AW456" t="str">
            <v/>
          </cell>
          <cell r="AY456">
            <v>0</v>
          </cell>
          <cell r="AZ456" t="str">
            <v>0</v>
          </cell>
          <cell r="BA456">
            <v>1710</v>
          </cell>
          <cell r="BB456">
            <v>3</v>
          </cell>
          <cell r="BC456" t="str">
            <v/>
          </cell>
          <cell r="BD456" t="str">
            <v>2021-06-15, 12:45:02</v>
          </cell>
          <cell r="BE456" t="str">
            <v>POD 1 2021-06-15, 12:45:02</v>
          </cell>
        </row>
        <row r="457">
          <cell r="D457" t="str">
            <v>4002939226</v>
          </cell>
          <cell r="E457" t="str">
            <v/>
          </cell>
          <cell r="F457" t="str">
            <v>POD</v>
          </cell>
          <cell r="G457" t="str">
            <v>Unilever Mega DC</v>
          </cell>
          <cell r="H457" t="str">
            <v>PT Darsindo Cipta Putra Mandiri</v>
          </cell>
          <cell r="I457" t="str">
            <v>true</v>
          </cell>
          <cell r="J457" t="str">
            <v>TRO-J</v>
          </cell>
          <cell r="K457" t="str">
            <v>Tronton Jumbo</v>
          </cell>
          <cell r="L457">
            <v>500000</v>
          </cell>
          <cell r="M457">
            <v>250000</v>
          </cell>
          <cell r="N457" t="str">
            <v>TDS-TRI-20210614134002741741</v>
          </cell>
          <cell r="O457" t="str">
            <v>oncall</v>
          </cell>
          <cell r="P457" t="str">
            <v>2021-06-14, 20:40:03</v>
          </cell>
          <cell r="Q457" t="str">
            <v>2021-06-15, 00:21:25</v>
          </cell>
          <cell r="R457" t="str">
            <v>2021-06-15, 01:11:15</v>
          </cell>
          <cell r="S457" t="str">
            <v>2021-06-14, 22:00:00</v>
          </cell>
          <cell r="T457" t="str">
            <v>2021-06-15, 23:15:21</v>
          </cell>
          <cell r="U457" t="str">
            <v>2021-06-15, 23:19:47</v>
          </cell>
          <cell r="V457" t="str">
            <v>2021-06-16, 02:31:10</v>
          </cell>
          <cell r="W457" t="str">
            <v>2021-06-18, 22:00:00</v>
          </cell>
          <cell r="X457" t="str">
            <v>2021-06-18, 06:35:39</v>
          </cell>
          <cell r="Y457" t="str">
            <v>2021-06-18, 09:47:51</v>
          </cell>
          <cell r="Z457" t="str">
            <v>3:15:49</v>
          </cell>
          <cell r="AA457" t="str">
            <v>3:12:12</v>
          </cell>
          <cell r="AB457" t="str">
            <v>Nurfebrian</v>
          </cell>
          <cell r="AC457" t="str">
            <v>082154760442</v>
          </cell>
          <cell r="AD457" t="str">
            <v>B9357KXT</v>
          </cell>
          <cell r="AE457" t="str">
            <v>Wingbox Engkel</v>
          </cell>
          <cell r="AF457" t="str">
            <v>Unilever West Mega DC</v>
          </cell>
          <cell r="AH457" t="str">
            <v>Jl. Irian X No.202, Cikedokan, Kec. Cikarang Bar., Bekasi, Jawa Barat 17530, Indonesia</v>
          </cell>
          <cell r="AI457" t="str">
            <v>Bekasi</v>
          </cell>
          <cell r="AK457" t="str">
            <v>INDOGROSIR YOGYA</v>
          </cell>
          <cell r="AM457" t="str">
            <v>Jl. Magelang No.KM.6 No.18, Kutu Patran, Sinduadi, Kec. Mlati, Kabupaten Sleman, Daerah Istimewa Yogyakarta 55284, Indonesia</v>
          </cell>
          <cell r="AN457" t="str">
            <v>Kabupaten Sleman</v>
          </cell>
          <cell r="AP457">
            <v>532</v>
          </cell>
          <cell r="AQ457" t="str">
            <v/>
          </cell>
          <cell r="AR457" t="str">
            <v/>
          </cell>
          <cell r="AS457" t="str">
            <v/>
          </cell>
          <cell r="AT457" t="str">
            <v/>
          </cell>
          <cell r="AU457" t="str">
            <v/>
          </cell>
          <cell r="AV457" t="str">
            <v/>
          </cell>
          <cell r="AW457" t="str">
            <v/>
          </cell>
          <cell r="AX457" t="str">
            <v>manual confirm</v>
          </cell>
          <cell r="AY457">
            <v>0</v>
          </cell>
          <cell r="AZ457" t="str">
            <v>0</v>
          </cell>
          <cell r="BA457">
            <v>9550</v>
          </cell>
          <cell r="BB457">
            <v>24.35</v>
          </cell>
          <cell r="BC457" t="str">
            <v/>
          </cell>
          <cell r="BD457" t="str">
            <v>2021-06-18, 11:03:25</v>
          </cell>
          <cell r="BE457" t="str">
            <v>POD 1 2021-06-18, 11:03:25</v>
          </cell>
        </row>
        <row r="458">
          <cell r="D458" t="str">
            <v>4002939226</v>
          </cell>
          <cell r="E458" t="str">
            <v/>
          </cell>
          <cell r="F458" t="str">
            <v>POD</v>
          </cell>
          <cell r="G458" t="str">
            <v>Unilever Mega DC</v>
          </cell>
          <cell r="H458" t="str">
            <v>PT Darsindo Cipta Putra Mandiri</v>
          </cell>
          <cell r="I458" t="str">
            <v>true</v>
          </cell>
          <cell r="J458" t="str">
            <v>TRO-J</v>
          </cell>
          <cell r="K458" t="str">
            <v>Tronton Jumbo</v>
          </cell>
          <cell r="L458">
            <v>5230000</v>
          </cell>
          <cell r="M458">
            <v>4700000</v>
          </cell>
          <cell r="N458" t="str">
            <v>TDS-TRI-20210614134002741741</v>
          </cell>
          <cell r="O458" t="str">
            <v>oncall</v>
          </cell>
          <cell r="P458" t="str">
            <v>2021-06-14, 20:40:02</v>
          </cell>
          <cell r="Q458" t="str">
            <v>2021-06-15, 00:21:25</v>
          </cell>
          <cell r="R458" t="str">
            <v>2021-06-15, 01:11:15</v>
          </cell>
          <cell r="S458" t="str">
            <v>2021-06-14, 22:00:00</v>
          </cell>
          <cell r="T458" t="str">
            <v>2021-06-15, 23:15:21</v>
          </cell>
          <cell r="U458" t="str">
            <v>2021-06-15, 23:19:47</v>
          </cell>
          <cell r="V458" t="str">
            <v>2021-06-16, 02:31:10</v>
          </cell>
          <cell r="W458" t="str">
            <v>2021-06-18, 22:00:00</v>
          </cell>
          <cell r="X458" t="str">
            <v>2021-06-18, 11:38:12</v>
          </cell>
          <cell r="Y458" t="str">
            <v>2021-06-18, 15:32:47</v>
          </cell>
          <cell r="Z458" t="str">
            <v>3:15:49</v>
          </cell>
          <cell r="AA458" t="str">
            <v>3:54:35</v>
          </cell>
          <cell r="AB458" t="str">
            <v>Nurfebrian</v>
          </cell>
          <cell r="AC458" t="str">
            <v>082154760442</v>
          </cell>
          <cell r="AD458" t="str">
            <v>B9357KXT</v>
          </cell>
          <cell r="AE458" t="str">
            <v>Wingbox Engkel</v>
          </cell>
          <cell r="AF458" t="str">
            <v>Unilever West Mega DC</v>
          </cell>
          <cell r="AH458" t="str">
            <v>Jl. Irian X No.202, Cikedokan, Kec. Cikarang Bar., Bekasi, Jawa Barat 17530, Indonesia</v>
          </cell>
          <cell r="AI458" t="str">
            <v>Bekasi</v>
          </cell>
          <cell r="AK458" t="str">
            <v>PT LOTTE SHOPPING INDONESIA YOGYAKA</v>
          </cell>
          <cell r="AM458" t="str">
            <v>JL.RING ROAD UTARA DESA MAGUHARJO</v>
          </cell>
          <cell r="AN458" t="str">
            <v>Kabupaten Sleman</v>
          </cell>
          <cell r="AP458">
            <v>522</v>
          </cell>
          <cell r="AQ458" t="str">
            <v/>
          </cell>
          <cell r="AR458" t="str">
            <v/>
          </cell>
          <cell r="AS458" t="str">
            <v/>
          </cell>
          <cell r="AT458" t="str">
            <v/>
          </cell>
          <cell r="AU458" t="str">
            <v/>
          </cell>
          <cell r="AV458" t="str">
            <v/>
          </cell>
          <cell r="AW458" t="str">
            <v/>
          </cell>
          <cell r="AX458" t="str">
            <v>manual confirm</v>
          </cell>
          <cell r="AY458">
            <v>0</v>
          </cell>
          <cell r="AZ458" t="str">
            <v>0</v>
          </cell>
          <cell r="BA458">
            <v>4850</v>
          </cell>
          <cell r="BB458">
            <v>7.58</v>
          </cell>
          <cell r="BC458" t="str">
            <v/>
          </cell>
          <cell r="BD458" t="str">
            <v>2021-06-18, 17:21:01</v>
          </cell>
          <cell r="BE458" t="str">
            <v>POD 1 2021-06-18, 17:21:00</v>
          </cell>
        </row>
        <row r="459">
          <cell r="D459" t="str">
            <v>4002939416</v>
          </cell>
          <cell r="E459" t="str">
            <v/>
          </cell>
          <cell r="F459" t="str">
            <v>POD</v>
          </cell>
          <cell r="G459" t="str">
            <v>Unilever Mega DC</v>
          </cell>
          <cell r="H459" t="str">
            <v>Medikar Sarana Utama</v>
          </cell>
          <cell r="I459" t="str">
            <v>true</v>
          </cell>
          <cell r="J459" t="str">
            <v>CDE</v>
          </cell>
          <cell r="K459" t="str">
            <v>CD Engkel Box</v>
          </cell>
          <cell r="L459">
            <v>842698</v>
          </cell>
          <cell r="M459">
            <v>579800</v>
          </cell>
          <cell r="N459" t="str">
            <v>TDS-TRI-20210614134001460239</v>
          </cell>
          <cell r="O459" t="str">
            <v>dedicated</v>
          </cell>
          <cell r="P459" t="str">
            <v>2021-06-14, 20:40:01</v>
          </cell>
          <cell r="Q459" t="str">
            <v>2021-06-14, 22:08:02</v>
          </cell>
          <cell r="R459" t="str">
            <v>2021-06-15, 01:11:24</v>
          </cell>
          <cell r="S459" t="str">
            <v>2021-06-14, 22:00:00</v>
          </cell>
          <cell r="T459" t="str">
            <v>2021-06-15, 01:30:01</v>
          </cell>
          <cell r="U459" t="str">
            <v/>
          </cell>
          <cell r="V459" t="str">
            <v>2021-06-15, 01:32:00</v>
          </cell>
          <cell r="W459" t="str">
            <v>2021-06-16, 22:00:00</v>
          </cell>
          <cell r="X459" t="str">
            <v>2021-06-15, 06:34:00</v>
          </cell>
          <cell r="Y459" t="str">
            <v>2021-06-15, 08:29:00</v>
          </cell>
          <cell r="Z459" t="str">
            <v>0:1:59</v>
          </cell>
          <cell r="AA459" t="str">
            <v>1:55:0</v>
          </cell>
          <cell r="AB459" t="str">
            <v>jepri</v>
          </cell>
          <cell r="AC459" t="str">
            <v>081281197087</v>
          </cell>
          <cell r="AD459" t="str">
            <v>B9899UXR</v>
          </cell>
          <cell r="AE459" t="str">
            <v>CD Engkel Box</v>
          </cell>
          <cell r="AF459" t="str">
            <v>Unilever West Mega DC</v>
          </cell>
          <cell r="AH459" t="str">
            <v>Jl. Irian X No.202, Cikedokan, Kec. Cikarang Bar., Bekasi, Jawa Barat 17530, Indonesia</v>
          </cell>
          <cell r="AI459" t="str">
            <v>Bekasi</v>
          </cell>
          <cell r="AK459" t="str">
            <v>BORMA CIJERAH</v>
          </cell>
          <cell r="AM459" t="str">
            <v>JL. CIJERAH NO. 90</v>
          </cell>
          <cell r="AN459" t="str">
            <v>Kota Bandung</v>
          </cell>
          <cell r="AP459">
            <v>116</v>
          </cell>
          <cell r="AQ459" t="str">
            <v/>
          </cell>
          <cell r="AR459" t="str">
            <v/>
          </cell>
          <cell r="AS459" t="str">
            <v/>
          </cell>
          <cell r="AT459" t="str">
            <v/>
          </cell>
          <cell r="AU459" t="str">
            <v/>
          </cell>
          <cell r="AV459" t="str">
            <v/>
          </cell>
          <cell r="AW459" t="str">
            <v/>
          </cell>
          <cell r="AY459">
            <v>0</v>
          </cell>
          <cell r="AZ459" t="str">
            <v>0</v>
          </cell>
          <cell r="BA459">
            <v>1880</v>
          </cell>
          <cell r="BB459">
            <v>5</v>
          </cell>
          <cell r="BC459" t="str">
            <v/>
          </cell>
          <cell r="BD459" t="str">
            <v/>
          </cell>
        </row>
        <row r="460">
          <cell r="D460" t="str">
            <v>4002939415</v>
          </cell>
          <cell r="E460" t="str">
            <v/>
          </cell>
          <cell r="F460" t="str">
            <v>POD</v>
          </cell>
          <cell r="G460" t="str">
            <v>Unilever Mega DC</v>
          </cell>
          <cell r="H460" t="str">
            <v>Gading Global Logistic</v>
          </cell>
          <cell r="I460" t="str">
            <v>true</v>
          </cell>
          <cell r="J460" t="str">
            <v>CDE</v>
          </cell>
          <cell r="K460" t="str">
            <v>CD Engkel Box</v>
          </cell>
          <cell r="L460">
            <v>842698</v>
          </cell>
          <cell r="M460">
            <v>579800</v>
          </cell>
          <cell r="N460" t="str">
            <v>TDS-TRI-20210614134000626691</v>
          </cell>
          <cell r="O460" t="str">
            <v>dedicated</v>
          </cell>
          <cell r="P460" t="str">
            <v>2021-06-14, 20:40:00</v>
          </cell>
          <cell r="Q460" t="str">
            <v>2021-06-14, 22:06:31</v>
          </cell>
          <cell r="R460" t="str">
            <v>2021-06-14, 22:08:18</v>
          </cell>
          <cell r="S460" t="str">
            <v>2021-06-14, 22:00:00</v>
          </cell>
          <cell r="T460" t="str">
            <v>2021-06-15, 23:00:45</v>
          </cell>
          <cell r="U460" t="str">
            <v>2021-06-15, 23:00:54</v>
          </cell>
          <cell r="V460" t="str">
            <v>2021-06-15, 23:01:01</v>
          </cell>
          <cell r="W460" t="str">
            <v>2021-06-16, 22:00:00</v>
          </cell>
          <cell r="X460" t="str">
            <v>2021-06-16, 05:12:59</v>
          </cell>
          <cell r="Y460" t="str">
            <v>2021-06-16, 11:15:08</v>
          </cell>
          <cell r="Z460" t="str">
            <v>0:0:16</v>
          </cell>
          <cell r="AA460" t="str">
            <v>6:2:9</v>
          </cell>
          <cell r="AB460" t="str">
            <v>AGUS SUPRIYATNA</v>
          </cell>
          <cell r="AC460" t="str">
            <v>085591179375</v>
          </cell>
          <cell r="AD460" t="str">
            <v>B9838SYK</v>
          </cell>
          <cell r="AE460" t="str">
            <v>CD Engkel Box</v>
          </cell>
          <cell r="AF460" t="str">
            <v>Unilever West Mega DC</v>
          </cell>
          <cell r="AH460" t="str">
            <v>Jl. Irian X No.202, Cikedokan, Kec. Cikarang Bar., Bekasi, Jawa Barat 17530, Indonesia</v>
          </cell>
          <cell r="AI460" t="str">
            <v>Bekasi</v>
          </cell>
          <cell r="AK460" t="str">
            <v>BORMA CIJERAH</v>
          </cell>
          <cell r="AM460" t="str">
            <v>JL. CIJERAH NO. 90</v>
          </cell>
          <cell r="AN460" t="str">
            <v>Kota Bandung</v>
          </cell>
          <cell r="AP460">
            <v>116</v>
          </cell>
          <cell r="AQ460" t="str">
            <v/>
          </cell>
          <cell r="AR460" t="str">
            <v/>
          </cell>
          <cell r="AS460" t="str">
            <v/>
          </cell>
          <cell r="AT460" t="str">
            <v/>
          </cell>
          <cell r="AU460" t="str">
            <v/>
          </cell>
          <cell r="AV460" t="str">
            <v/>
          </cell>
          <cell r="AW460" t="str">
            <v/>
          </cell>
          <cell r="AY460">
            <v>0</v>
          </cell>
          <cell r="AZ460" t="str">
            <v>0</v>
          </cell>
          <cell r="BA460">
            <v>2130</v>
          </cell>
          <cell r="BB460">
            <v>5.41</v>
          </cell>
          <cell r="BC460" t="str">
            <v/>
          </cell>
          <cell r="BD460" t="str">
            <v>2021-06-16, 15:09:15</v>
          </cell>
          <cell r="BE460" t="str">
            <v>POD 1 2021-06-16, 15:09:15</v>
          </cell>
        </row>
        <row r="461">
          <cell r="D461" t="str">
            <v>4002939300</v>
          </cell>
          <cell r="E461" t="str">
            <v/>
          </cell>
          <cell r="F461" t="str">
            <v>POD</v>
          </cell>
          <cell r="G461" t="str">
            <v>Unilever Mega DC</v>
          </cell>
          <cell r="H461" t="str">
            <v>Medikar Sarana Utama</v>
          </cell>
          <cell r="I461" t="str">
            <v>true</v>
          </cell>
          <cell r="J461" t="str">
            <v>CDE</v>
          </cell>
          <cell r="K461" t="str">
            <v>CD Engkel Box</v>
          </cell>
          <cell r="L461">
            <v>511233</v>
          </cell>
          <cell r="M461">
            <v>341710</v>
          </cell>
          <cell r="N461" t="str">
            <v>TDS-TRI-20210614103046223225</v>
          </cell>
          <cell r="O461" t="str">
            <v>dedicated</v>
          </cell>
          <cell r="P461" t="str">
            <v>2021-06-14, 17:30:46</v>
          </cell>
          <cell r="Q461" t="str">
            <v>2021-06-14, 18:44:19</v>
          </cell>
          <cell r="R461" t="str">
            <v>2021-06-15, 01:11:34</v>
          </cell>
          <cell r="S461" t="str">
            <v>2021-06-14, 20:00:00</v>
          </cell>
          <cell r="T461" t="str">
            <v>2021-06-15, 15:00:00</v>
          </cell>
          <cell r="U461" t="str">
            <v/>
          </cell>
          <cell r="V461" t="str">
            <v>2021-06-15, 15:02:00</v>
          </cell>
          <cell r="W461" t="str">
            <v>2021-06-15, 20:00:00</v>
          </cell>
          <cell r="X461" t="str">
            <v>2021-06-15, 15:03:00</v>
          </cell>
          <cell r="Y461" t="str">
            <v>2021-06-15, 15:05:00</v>
          </cell>
          <cell r="Z461" t="str">
            <v>0:2:0</v>
          </cell>
          <cell r="AA461" t="str">
            <v>0:2:0</v>
          </cell>
          <cell r="AB461" t="str">
            <v>SADI</v>
          </cell>
          <cell r="AC461" t="str">
            <v>085703144177</v>
          </cell>
          <cell r="AD461" t="str">
            <v>B9326UCG</v>
          </cell>
          <cell r="AE461" t="str">
            <v>CDE 4 Ton</v>
          </cell>
          <cell r="AF461" t="str">
            <v>Unilever West Mega DC</v>
          </cell>
          <cell r="AH461" t="str">
            <v>Jl. Irian X No.202, Cikedokan, Kec. Cikarang Bar., Bekasi, Jawa Barat 17530, Indonesia</v>
          </cell>
          <cell r="AI461" t="str">
            <v>Bekasi</v>
          </cell>
          <cell r="AK461" t="str">
            <v>BLIBLI ECOMMERCE (HALIM)</v>
          </cell>
          <cell r="AM461" t="str">
            <v>Graha Niaga Thamrin, Lantai 2-3 Jl. KH. Mas Mansyur Kebon Kacang, Jl. Tanah Abang II No.8, RW.8, Kb. Melati, Tanahabang, Kota Jakarta Pusat, Daerah Khusus Ibukota Jakarta 10230, Indonesia</v>
          </cell>
          <cell r="AN461" t="str">
            <v>Kota Jakarta Pusat</v>
          </cell>
          <cell r="AP461">
            <v>44</v>
          </cell>
          <cell r="AQ461" t="str">
            <v/>
          </cell>
          <cell r="AR461" t="str">
            <v/>
          </cell>
          <cell r="AS461" t="str">
            <v/>
          </cell>
          <cell r="AT461" t="str">
            <v/>
          </cell>
          <cell r="AU461" t="str">
            <v/>
          </cell>
          <cell r="AV461" t="str">
            <v/>
          </cell>
          <cell r="AW461" t="str">
            <v/>
          </cell>
          <cell r="AY461">
            <v>0</v>
          </cell>
          <cell r="AZ461" t="str">
            <v>0</v>
          </cell>
          <cell r="BA461">
            <v>630</v>
          </cell>
          <cell r="BB461">
            <v>1.64</v>
          </cell>
          <cell r="BC461" t="str">
            <v/>
          </cell>
          <cell r="BD461" t="str">
            <v/>
          </cell>
        </row>
        <row r="462">
          <cell r="D462" t="str">
            <v>4002939300</v>
          </cell>
          <cell r="E462" t="str">
            <v/>
          </cell>
          <cell r="F462" t="str">
            <v>POD</v>
          </cell>
          <cell r="G462" t="str">
            <v>Unilever Mega DC</v>
          </cell>
          <cell r="H462" t="str">
            <v>Medikar Sarana Utama</v>
          </cell>
          <cell r="I462" t="str">
            <v>true</v>
          </cell>
          <cell r="J462" t="str">
            <v>CDE</v>
          </cell>
          <cell r="K462" t="str">
            <v>CD Engkel Box</v>
          </cell>
          <cell r="L462">
            <v>1</v>
          </cell>
          <cell r="M462">
            <v>1</v>
          </cell>
          <cell r="N462" t="str">
            <v>TDS-TRI-20210614103046223225</v>
          </cell>
          <cell r="O462" t="str">
            <v>dedicated</v>
          </cell>
          <cell r="P462" t="str">
            <v>2021-06-14, 17:30:46</v>
          </cell>
          <cell r="Q462" t="str">
            <v>2021-06-14, 18:44:19</v>
          </cell>
          <cell r="R462" t="str">
            <v>2021-06-15, 01:11:34</v>
          </cell>
          <cell r="S462" t="str">
            <v>2021-06-14, 20:00:00</v>
          </cell>
          <cell r="T462" t="str">
            <v>2021-06-15, 15:00:00</v>
          </cell>
          <cell r="U462" t="str">
            <v/>
          </cell>
          <cell r="V462" t="str">
            <v>2021-06-15, 15:02:00</v>
          </cell>
          <cell r="W462" t="str">
            <v>2021-06-15, 20:00:00</v>
          </cell>
          <cell r="X462" t="str">
            <v>2021-06-15, 15:07:00</v>
          </cell>
          <cell r="Y462" t="str">
            <v>2021-06-15, 15:09:00</v>
          </cell>
          <cell r="Z462" t="str">
            <v>0:2:0</v>
          </cell>
          <cell r="AA462" t="str">
            <v>0:2:0</v>
          </cell>
          <cell r="AB462" t="str">
            <v>SADI</v>
          </cell>
          <cell r="AC462" t="str">
            <v>085703144177</v>
          </cell>
          <cell r="AD462" t="str">
            <v>B9326UCG</v>
          </cell>
          <cell r="AE462" t="str">
            <v>CDE 4 Ton</v>
          </cell>
          <cell r="AF462" t="str">
            <v>Unilever West Mega DC</v>
          </cell>
          <cell r="AH462" t="str">
            <v>Jl. Irian X No.202, Cikedokan, Kec. Cikarang Bar., Bekasi, Jawa Barat 17530, Indonesia</v>
          </cell>
          <cell r="AI462" t="str">
            <v>Bekasi</v>
          </cell>
          <cell r="AK462" t="str">
            <v>PT LOTTE SHOPPING INDONESIA MERUYA</v>
          </cell>
          <cell r="AM462" t="str">
            <v>GF, LotteMart, Jalan Topaz BT No.77, RT.6/RW.11, North Meruya, Kembangan, West Jakarta City, Jakarta 11620, Indonesia</v>
          </cell>
          <cell r="AN462" t="str">
            <v>West Jakarta City</v>
          </cell>
          <cell r="AP462">
            <v>52</v>
          </cell>
          <cell r="AQ462" t="str">
            <v/>
          </cell>
          <cell r="AR462" t="str">
            <v/>
          </cell>
          <cell r="AS462" t="str">
            <v/>
          </cell>
          <cell r="AT462" t="str">
            <v/>
          </cell>
          <cell r="AU462" t="str">
            <v/>
          </cell>
          <cell r="AV462" t="str">
            <v/>
          </cell>
          <cell r="AW462" t="str">
            <v/>
          </cell>
          <cell r="AY462">
            <v>0</v>
          </cell>
          <cell r="AZ462" t="str">
            <v>0</v>
          </cell>
          <cell r="BA462">
            <v>1100</v>
          </cell>
          <cell r="BB462">
            <v>2.6</v>
          </cell>
          <cell r="BC462" t="str">
            <v/>
          </cell>
          <cell r="BD462" t="str">
            <v/>
          </cell>
        </row>
        <row r="463">
          <cell r="D463" t="str">
            <v>4002939263</v>
          </cell>
          <cell r="E463" t="str">
            <v/>
          </cell>
          <cell r="F463" t="str">
            <v>POD</v>
          </cell>
          <cell r="G463" t="str">
            <v>Unilever Mega DC</v>
          </cell>
          <cell r="H463" t="str">
            <v>CV Global Synergi Abadi</v>
          </cell>
          <cell r="I463" t="str">
            <v>true</v>
          </cell>
          <cell r="J463" t="str">
            <v>CDE</v>
          </cell>
          <cell r="K463" t="str">
            <v>CD Engkel Box</v>
          </cell>
          <cell r="L463">
            <v>1</v>
          </cell>
          <cell r="M463">
            <v>1</v>
          </cell>
          <cell r="N463" t="str">
            <v>TDS-TRI-20210614103044856829</v>
          </cell>
          <cell r="O463" t="str">
            <v>dedicated</v>
          </cell>
          <cell r="P463" t="str">
            <v>2021-06-14, 17:30:45</v>
          </cell>
          <cell r="Q463" t="str">
            <v>2021-06-14, 22:04:04</v>
          </cell>
          <cell r="R463" t="str">
            <v>2021-06-15, 01:11:43</v>
          </cell>
          <cell r="S463" t="str">
            <v>2021-06-14, 20:00:00</v>
          </cell>
          <cell r="T463" t="str">
            <v>2021-06-15, 06:34:39</v>
          </cell>
          <cell r="U463" t="str">
            <v>2021-06-15, 06:34:43</v>
          </cell>
          <cell r="V463" t="str">
            <v>2021-06-15, 06:34:50</v>
          </cell>
          <cell r="W463" t="str">
            <v>2021-06-15, 20:00:00</v>
          </cell>
          <cell r="X463" t="str">
            <v>2021-06-15, 15:53:30</v>
          </cell>
          <cell r="Y463" t="str">
            <v>2021-06-15, 15:53:35</v>
          </cell>
          <cell r="Z463" t="str">
            <v>0:0:11</v>
          </cell>
          <cell r="AA463" t="str">
            <v>0:0:5</v>
          </cell>
          <cell r="AB463" t="str">
            <v>NISSAN SUSILO</v>
          </cell>
          <cell r="AC463" t="str">
            <v>081519687631</v>
          </cell>
          <cell r="AD463" t="str">
            <v>B9556HA</v>
          </cell>
          <cell r="AE463" t="str">
            <v>CD Engkel Box</v>
          </cell>
          <cell r="AF463" t="str">
            <v>Unilever West Mega DC</v>
          </cell>
          <cell r="AH463" t="str">
            <v>Jl. Irian X No.202, Cikedokan, Kec. Cikarang Bar., Bekasi, Jawa Barat 17530, Indonesia</v>
          </cell>
          <cell r="AI463" t="str">
            <v>Bekasi</v>
          </cell>
          <cell r="AK463" t="str">
            <v>PT BORWITA CITA PRIMA CIREBON</v>
          </cell>
          <cell r="AM463" t="str">
            <v>Jl. Pronggol No.33, Pegambiran, Kec. Lemahwungkuk, Kota Cirebon, Jawa Barat 45113, Indonesia</v>
          </cell>
          <cell r="AN463" t="str">
            <v>Kota Cirebon</v>
          </cell>
          <cell r="AO463" t="str">
            <v>15411086</v>
          </cell>
          <cell r="AP463">
            <v>190</v>
          </cell>
          <cell r="AQ463" t="str">
            <v/>
          </cell>
          <cell r="AR463" t="str">
            <v/>
          </cell>
          <cell r="AS463" t="str">
            <v/>
          </cell>
          <cell r="AT463" t="str">
            <v/>
          </cell>
          <cell r="AU463" t="str">
            <v/>
          </cell>
          <cell r="AV463" t="str">
            <v/>
          </cell>
          <cell r="AW463" t="str">
            <v/>
          </cell>
          <cell r="AY463">
            <v>0</v>
          </cell>
          <cell r="AZ463" t="str">
            <v>0</v>
          </cell>
          <cell r="BA463">
            <v>770</v>
          </cell>
          <cell r="BB463">
            <v>1.76</v>
          </cell>
          <cell r="BC463" t="str">
            <v/>
          </cell>
          <cell r="BD463" t="str">
            <v>2021-06-15, 15:53:47</v>
          </cell>
          <cell r="BE463" t="str">
            <v>POD 1 2021-06-15, 15:53:47</v>
          </cell>
        </row>
        <row r="464">
          <cell r="D464" t="str">
            <v>4002939263</v>
          </cell>
          <cell r="E464" t="str">
            <v/>
          </cell>
          <cell r="F464" t="str">
            <v>POD</v>
          </cell>
          <cell r="G464" t="str">
            <v>Unilever Mega DC</v>
          </cell>
          <cell r="H464" t="str">
            <v>CV Global Synergi Abadi</v>
          </cell>
          <cell r="I464" t="str">
            <v>true</v>
          </cell>
          <cell r="J464" t="str">
            <v>CDE</v>
          </cell>
          <cell r="K464" t="str">
            <v>CD Engkel Box</v>
          </cell>
          <cell r="L464">
            <v>1077000</v>
          </cell>
          <cell r="M464">
            <v>854934</v>
          </cell>
          <cell r="N464" t="str">
            <v>TDS-TRI-20210614103044856829</v>
          </cell>
          <cell r="O464" t="str">
            <v>dedicated</v>
          </cell>
          <cell r="P464" t="str">
            <v>2021-06-14, 17:30:44</v>
          </cell>
          <cell r="Q464" t="str">
            <v>2021-06-14, 22:04:04</v>
          </cell>
          <cell r="R464" t="str">
            <v>2021-06-15, 01:11:43</v>
          </cell>
          <cell r="S464" t="str">
            <v>2021-06-14, 20:00:00</v>
          </cell>
          <cell r="T464" t="str">
            <v>2021-06-15, 06:34:39</v>
          </cell>
          <cell r="U464" t="str">
            <v>2021-06-15, 06:34:43</v>
          </cell>
          <cell r="V464" t="str">
            <v>2021-06-15, 06:34:50</v>
          </cell>
          <cell r="W464" t="str">
            <v>2021-06-15, 20:00:00</v>
          </cell>
          <cell r="X464" t="str">
            <v>2021-06-15, 15:52:57</v>
          </cell>
          <cell r="Y464" t="str">
            <v>2021-06-15, 15:53:02</v>
          </cell>
          <cell r="Z464" t="str">
            <v>0:0:11</v>
          </cell>
          <cell r="AA464" t="str">
            <v>0:0:5</v>
          </cell>
          <cell r="AB464" t="str">
            <v>NISSAN SUSILO</v>
          </cell>
          <cell r="AC464" t="str">
            <v>081519687631</v>
          </cell>
          <cell r="AD464" t="str">
            <v>B9556HA</v>
          </cell>
          <cell r="AE464" t="str">
            <v>CD Engkel Box</v>
          </cell>
          <cell r="AF464" t="str">
            <v>Unilever West Mega DC</v>
          </cell>
          <cell r="AH464" t="str">
            <v>Jl. Irian X No.202, Cikedokan, Kec. Cikarang Bar., Bekasi, Jawa Barat 17530, Indonesia</v>
          </cell>
          <cell r="AI464" t="str">
            <v>Bekasi</v>
          </cell>
          <cell r="AK464" t="str">
            <v>YOGYA KARTINI CHERBON JUNCTION</v>
          </cell>
          <cell r="AM464" t="str">
            <v>Jl. Kartini No.26, Sukapura, Kec. Kejaksan, Kota Cirebon, Jawa Barat 45123, Indonesia</v>
          </cell>
          <cell r="AN464" t="str">
            <v>Kota Cirebon</v>
          </cell>
          <cell r="AP464">
            <v>181</v>
          </cell>
          <cell r="AQ464" t="str">
            <v/>
          </cell>
          <cell r="AR464" t="str">
            <v/>
          </cell>
          <cell r="AS464" t="str">
            <v/>
          </cell>
          <cell r="AT464" t="str">
            <v/>
          </cell>
          <cell r="AU464" t="str">
            <v/>
          </cell>
          <cell r="AV464" t="str">
            <v/>
          </cell>
          <cell r="AW464" t="str">
            <v/>
          </cell>
          <cell r="AY464">
            <v>0</v>
          </cell>
          <cell r="AZ464" t="str">
            <v>0</v>
          </cell>
          <cell r="BA464">
            <v>690</v>
          </cell>
          <cell r="BB464">
            <v>2</v>
          </cell>
          <cell r="BC464" t="str">
            <v/>
          </cell>
          <cell r="BD464" t="str">
            <v>2021-06-15, 15:53:24</v>
          </cell>
          <cell r="BE464" t="str">
            <v>POD 1 2021-06-15, 15:53:24</v>
          </cell>
        </row>
        <row r="465">
          <cell r="D465" t="str">
            <v>4002939249</v>
          </cell>
          <cell r="E465" t="str">
            <v/>
          </cell>
          <cell r="F465" t="str">
            <v>POD</v>
          </cell>
          <cell r="G465" t="str">
            <v>Unilever Mega DC</v>
          </cell>
          <cell r="H465" t="str">
            <v>PT Darsindo Cipta Putra Mandiri</v>
          </cell>
          <cell r="I465" t="str">
            <v>true</v>
          </cell>
          <cell r="J465" t="str">
            <v>CDE</v>
          </cell>
          <cell r="K465" t="str">
            <v>CD Engkel Box</v>
          </cell>
          <cell r="L465">
            <v>842698</v>
          </cell>
          <cell r="M465">
            <v>579800</v>
          </cell>
          <cell r="N465" t="str">
            <v>TDS-TRI-20210614103043648492</v>
          </cell>
          <cell r="O465" t="str">
            <v>dedicated</v>
          </cell>
          <cell r="P465" t="str">
            <v>2021-06-14, 17:30:43</v>
          </cell>
          <cell r="Q465" t="str">
            <v>2021-06-14, 22:02:31</v>
          </cell>
          <cell r="R465" t="str">
            <v>2021-06-15, 01:11:53</v>
          </cell>
          <cell r="S465" t="str">
            <v>2021-06-14, 20:00:00</v>
          </cell>
          <cell r="T465" t="str">
            <v>2021-06-15, 23:09:33</v>
          </cell>
          <cell r="U465" t="str">
            <v>2021-06-15, 23:09:39</v>
          </cell>
          <cell r="V465" t="str">
            <v>2021-06-15, 23:09:48</v>
          </cell>
          <cell r="W465" t="str">
            <v>2021-06-16, 20:00:00</v>
          </cell>
          <cell r="X465" t="str">
            <v>2021-06-16, 04:52:17</v>
          </cell>
          <cell r="Y465" t="str">
            <v>2021-06-16, 08:05:09</v>
          </cell>
          <cell r="Z465" t="str">
            <v>0:0:15</v>
          </cell>
          <cell r="AA465" t="str">
            <v>3:12:52</v>
          </cell>
          <cell r="AB465" t="str">
            <v>Suryadi</v>
          </cell>
          <cell r="AC465" t="str">
            <v>085891086801</v>
          </cell>
          <cell r="AD465" t="str">
            <v>B9196FXV</v>
          </cell>
          <cell r="AE465" t="str">
            <v>CD Engkel Box</v>
          </cell>
          <cell r="AF465" t="str">
            <v>Unilever West Mega DC</v>
          </cell>
          <cell r="AH465" t="str">
            <v>Jl. Irian X No.202, Cikedokan, Kec. Cikarang Bar., Bekasi, Jawa Barat 17530, Indonesia</v>
          </cell>
          <cell r="AI465" t="str">
            <v>Bekasi</v>
          </cell>
          <cell r="AK465" t="str">
            <v>BORMA CIKUTRA</v>
          </cell>
          <cell r="AM465" t="str">
            <v>JL. CIKUTRA BARAT NO. 66</v>
          </cell>
          <cell r="AN465" t="str">
            <v>Kota Bandung</v>
          </cell>
          <cell r="AP465">
            <v>118</v>
          </cell>
          <cell r="AQ465" t="str">
            <v/>
          </cell>
          <cell r="AR465" t="str">
            <v/>
          </cell>
          <cell r="AS465" t="str">
            <v/>
          </cell>
          <cell r="AT465" t="str">
            <v/>
          </cell>
          <cell r="AU465" t="str">
            <v/>
          </cell>
          <cell r="AV465" t="str">
            <v/>
          </cell>
          <cell r="AW465" t="str">
            <v/>
          </cell>
          <cell r="AY465">
            <v>0</v>
          </cell>
          <cell r="AZ465" t="str">
            <v>0</v>
          </cell>
          <cell r="BA465">
            <v>590</v>
          </cell>
          <cell r="BB465">
            <v>2</v>
          </cell>
          <cell r="BC465" t="str">
            <v/>
          </cell>
          <cell r="BD465" t="str">
            <v>2021-06-16, 11:50:46</v>
          </cell>
          <cell r="BE465" t="str">
            <v>POD 1 2021-06-16, 11:50:46</v>
          </cell>
        </row>
        <row r="466">
          <cell r="D466" t="str">
            <v>4002939249</v>
          </cell>
          <cell r="E466" t="str">
            <v/>
          </cell>
          <cell r="F466" t="str">
            <v>POD</v>
          </cell>
          <cell r="G466" t="str">
            <v>Unilever Mega DC</v>
          </cell>
          <cell r="H466" t="str">
            <v>PT Darsindo Cipta Putra Mandiri</v>
          </cell>
          <cell r="I466" t="str">
            <v>true</v>
          </cell>
          <cell r="J466" t="str">
            <v>CDE</v>
          </cell>
          <cell r="K466" t="str">
            <v>CD Engkel Box</v>
          </cell>
          <cell r="L466">
            <v>1</v>
          </cell>
          <cell r="M466">
            <v>1</v>
          </cell>
          <cell r="N466" t="str">
            <v>TDS-TRI-20210614103043648492</v>
          </cell>
          <cell r="O466" t="str">
            <v>dedicated</v>
          </cell>
          <cell r="P466" t="str">
            <v>2021-06-14, 17:30:43</v>
          </cell>
          <cell r="Q466" t="str">
            <v>2021-06-14, 22:02:31</v>
          </cell>
          <cell r="R466" t="str">
            <v>2021-06-15, 01:11:53</v>
          </cell>
          <cell r="S466" t="str">
            <v>2021-06-14, 20:00:00</v>
          </cell>
          <cell r="T466" t="str">
            <v>2021-06-15, 23:09:33</v>
          </cell>
          <cell r="U466" t="str">
            <v>2021-06-15, 23:09:39</v>
          </cell>
          <cell r="V466" t="str">
            <v>2021-06-15, 23:09:48</v>
          </cell>
          <cell r="W466" t="str">
            <v>2021-06-16, 20:00:00</v>
          </cell>
          <cell r="X466" t="str">
            <v>2021-06-16, 11:50:59</v>
          </cell>
          <cell r="Y466" t="str">
            <v>2021-06-16, 11:51:04</v>
          </cell>
          <cell r="Z466" t="str">
            <v>0:0:15</v>
          </cell>
          <cell r="AA466" t="str">
            <v>0:0:5</v>
          </cell>
          <cell r="AB466" t="str">
            <v>Suryadi</v>
          </cell>
          <cell r="AC466" t="str">
            <v>085891086801</v>
          </cell>
          <cell r="AD466" t="str">
            <v>B9196FXV</v>
          </cell>
          <cell r="AE466" t="str">
            <v>CD Engkel Box</v>
          </cell>
          <cell r="AF466" t="str">
            <v>Unilever West Mega DC</v>
          </cell>
          <cell r="AH466" t="str">
            <v>Jl. Irian X No.202, Cikedokan, Kec. Cikarang Bar., Bekasi, Jawa Barat 17530, Indonesia</v>
          </cell>
          <cell r="AI466" t="str">
            <v>Bekasi</v>
          </cell>
          <cell r="AK466" t="str">
            <v>TRANSMART CIMAHI</v>
          </cell>
          <cell r="AM466" t="str">
            <v>JL. RAYA BARAT NO. 729</v>
          </cell>
          <cell r="AN466" t="str">
            <v>Kota Cimahi</v>
          </cell>
          <cell r="AP466">
            <v>106</v>
          </cell>
          <cell r="AQ466" t="str">
            <v/>
          </cell>
          <cell r="AR466" t="str">
            <v/>
          </cell>
          <cell r="AS466" t="str">
            <v/>
          </cell>
          <cell r="AT466" t="str">
            <v/>
          </cell>
          <cell r="AU466" t="str">
            <v/>
          </cell>
          <cell r="AV466" t="str">
            <v/>
          </cell>
          <cell r="AW466" t="str">
            <v/>
          </cell>
          <cell r="AY466">
            <v>0</v>
          </cell>
          <cell r="AZ466" t="str">
            <v>0</v>
          </cell>
          <cell r="BA466">
            <v>1250</v>
          </cell>
          <cell r="BB466">
            <v>3</v>
          </cell>
          <cell r="BC466" t="str">
            <v/>
          </cell>
          <cell r="BD466" t="str">
            <v>2021-06-16, 11:51:27</v>
          </cell>
          <cell r="BE466" t="str">
            <v>POD 1 2021-06-16, 11:51:27</v>
          </cell>
        </row>
        <row r="467">
          <cell r="D467" t="str">
            <v>4002939248</v>
          </cell>
          <cell r="E467" t="str">
            <v/>
          </cell>
          <cell r="F467" t="str">
            <v>POD</v>
          </cell>
          <cell r="G467" t="str">
            <v>Unilever Mega DC</v>
          </cell>
          <cell r="H467" t="str">
            <v>PT Brilliant Cargo International</v>
          </cell>
          <cell r="I467" t="str">
            <v>true</v>
          </cell>
          <cell r="J467" t="str">
            <v>CDE</v>
          </cell>
          <cell r="K467" t="str">
            <v>CD Engkel Box</v>
          </cell>
          <cell r="L467">
            <v>842698</v>
          </cell>
          <cell r="M467">
            <v>579800</v>
          </cell>
          <cell r="N467" t="str">
            <v>TDS-TRI-20210614103042239113</v>
          </cell>
          <cell r="O467" t="str">
            <v>dedicated</v>
          </cell>
          <cell r="P467" t="str">
            <v>2021-06-14, 17:30:42</v>
          </cell>
          <cell r="Q467" t="str">
            <v>2021-06-14, 22:00:59</v>
          </cell>
          <cell r="R467" t="str">
            <v>2021-06-14, 22:02:24</v>
          </cell>
          <cell r="S467" t="str">
            <v>2021-06-14, 20:00:00</v>
          </cell>
          <cell r="T467" t="str">
            <v>2021-06-14, 22:02:30</v>
          </cell>
          <cell r="U467" t="str">
            <v>2021-06-15, 00:19:16</v>
          </cell>
          <cell r="V467" t="str">
            <v>2021-06-15, 00:30:11</v>
          </cell>
          <cell r="W467" t="str">
            <v>2021-06-16, 20:00:00</v>
          </cell>
          <cell r="X467" t="str">
            <v>2021-06-16, 10:42:44</v>
          </cell>
          <cell r="Y467" t="str">
            <v>2021-06-16, 11:28:38</v>
          </cell>
          <cell r="Z467" t="str">
            <v>2:27:41</v>
          </cell>
          <cell r="AA467" t="str">
            <v>0:45:54</v>
          </cell>
          <cell r="AB467" t="str">
            <v>Waskito</v>
          </cell>
          <cell r="AC467" t="str">
            <v>081210884940</v>
          </cell>
          <cell r="AD467" t="str">
            <v>B9408OI</v>
          </cell>
          <cell r="AE467" t="str">
            <v>CD Engkel Box</v>
          </cell>
          <cell r="AF467" t="str">
            <v>Unilever West Mega DC</v>
          </cell>
          <cell r="AH467" t="str">
            <v>Jl. Irian X No.202, Cikedokan, Kec. Cikarang Bar., Bekasi, Jawa Barat 17530, Indonesia</v>
          </cell>
          <cell r="AI467" t="str">
            <v>Bekasi</v>
          </cell>
          <cell r="AK467" t="str">
            <v>TRANSMART CIMAHI</v>
          </cell>
          <cell r="AM467" t="str">
            <v>JL. RAYA BARAT NO. 729</v>
          </cell>
          <cell r="AN467" t="str">
            <v>Kota Cimahi</v>
          </cell>
          <cell r="AP467">
            <v>106</v>
          </cell>
          <cell r="AQ467" t="str">
            <v/>
          </cell>
          <cell r="AR467" t="str">
            <v/>
          </cell>
          <cell r="AS467" t="str">
            <v/>
          </cell>
          <cell r="AT467" t="str">
            <v/>
          </cell>
          <cell r="AU467" t="str">
            <v/>
          </cell>
          <cell r="AV467" t="str">
            <v/>
          </cell>
          <cell r="AW467" t="str">
            <v/>
          </cell>
          <cell r="AY467">
            <v>0</v>
          </cell>
          <cell r="AZ467" t="str">
            <v>0</v>
          </cell>
          <cell r="BA467">
            <v>1230</v>
          </cell>
          <cell r="BB467">
            <v>4.1399999999999997</v>
          </cell>
          <cell r="BC467" t="str">
            <v/>
          </cell>
          <cell r="BD467" t="str">
            <v>2021-06-16, 11:52:50</v>
          </cell>
          <cell r="BE467" t="str">
            <v>POD 1 2021-06-16, 11:52:49</v>
          </cell>
        </row>
        <row r="468">
          <cell r="D468" t="str">
            <v>4002939248</v>
          </cell>
          <cell r="E468" t="str">
            <v/>
          </cell>
          <cell r="F468" t="str">
            <v>POD</v>
          </cell>
          <cell r="G468" t="str">
            <v>Unilever Mega DC</v>
          </cell>
          <cell r="H468" t="str">
            <v>PT Brilliant Cargo International</v>
          </cell>
          <cell r="I468" t="str">
            <v>true</v>
          </cell>
          <cell r="J468" t="str">
            <v>CDE</v>
          </cell>
          <cell r="K468" t="str">
            <v>CD Engkel Box</v>
          </cell>
          <cell r="L468">
            <v>1</v>
          </cell>
          <cell r="M468">
            <v>1</v>
          </cell>
          <cell r="N468" t="str">
            <v>TDS-TRI-20210614103042239113</v>
          </cell>
          <cell r="O468" t="str">
            <v>dedicated</v>
          </cell>
          <cell r="P468" t="str">
            <v>2021-06-14, 17:30:42</v>
          </cell>
          <cell r="Q468" t="str">
            <v>2021-06-14, 22:00:59</v>
          </cell>
          <cell r="R468" t="str">
            <v>2021-06-14, 22:02:24</v>
          </cell>
          <cell r="S468" t="str">
            <v>2021-06-14, 20:00:00</v>
          </cell>
          <cell r="T468" t="str">
            <v>2021-06-14, 22:02:30</v>
          </cell>
          <cell r="U468" t="str">
            <v>2021-06-15, 00:19:16</v>
          </cell>
          <cell r="V468" t="str">
            <v>2021-06-15, 00:30:11</v>
          </cell>
          <cell r="W468" t="str">
            <v>2021-06-16, 20:00:00</v>
          </cell>
          <cell r="X468" t="str">
            <v>2021-06-16, 05:42:51</v>
          </cell>
          <cell r="Y468" t="str">
            <v>2021-06-16, 07:34:48</v>
          </cell>
          <cell r="Z468" t="str">
            <v>2:27:41</v>
          </cell>
          <cell r="AA468" t="str">
            <v>1:51:57</v>
          </cell>
          <cell r="AB468" t="str">
            <v>Waskito</v>
          </cell>
          <cell r="AC468" t="str">
            <v>081210884940</v>
          </cell>
          <cell r="AD468" t="str">
            <v>B9408OI</v>
          </cell>
          <cell r="AE468" t="str">
            <v>CD Engkel Box</v>
          </cell>
          <cell r="AF468" t="str">
            <v>Unilever West Mega DC</v>
          </cell>
          <cell r="AH468" t="str">
            <v>Jl. Irian X No.202, Cikedokan, Kec. Cikarang Bar., Bekasi, Jawa Barat 17530, Indonesia</v>
          </cell>
          <cell r="AI468" t="str">
            <v>Bekasi</v>
          </cell>
          <cell r="AK468" t="str">
            <v>LOTTEMART BANDUNG ELECTRONIC CENTER</v>
          </cell>
          <cell r="AM468" t="str">
            <v>ISTANA BANDUNG ELECTRONIC CENTER IB</v>
          </cell>
          <cell r="AN468" t="str">
            <v>Kota Bandung</v>
          </cell>
          <cell r="AP468">
            <v>116</v>
          </cell>
          <cell r="AQ468" t="str">
            <v/>
          </cell>
          <cell r="AR468" t="str">
            <v/>
          </cell>
          <cell r="AS468" t="str">
            <v/>
          </cell>
          <cell r="AT468" t="str">
            <v/>
          </cell>
          <cell r="AU468" t="str">
            <v/>
          </cell>
          <cell r="AV468" t="str">
            <v/>
          </cell>
          <cell r="AW468" t="str">
            <v/>
          </cell>
          <cell r="AY468">
            <v>0</v>
          </cell>
          <cell r="AZ468" t="str">
            <v>0</v>
          </cell>
          <cell r="BA468">
            <v>400</v>
          </cell>
          <cell r="BB468">
            <v>1</v>
          </cell>
          <cell r="BC468" t="str">
            <v/>
          </cell>
          <cell r="BD468" t="str">
            <v>2021-06-16, 08:18:03</v>
          </cell>
          <cell r="BE468" t="str">
            <v>POD 1 2021-06-16, 08:18:03</v>
          </cell>
        </row>
        <row r="469">
          <cell r="D469" t="str">
            <v>4002939151</v>
          </cell>
          <cell r="E469" t="str">
            <v/>
          </cell>
          <cell r="F469" t="str">
            <v>POD</v>
          </cell>
          <cell r="G469" t="str">
            <v>Unilever Mega DC</v>
          </cell>
          <cell r="H469" t="str">
            <v>PT Kabut Halim Mandiri</v>
          </cell>
          <cell r="I469" t="str">
            <v>true</v>
          </cell>
          <cell r="J469" t="str">
            <v>CDE</v>
          </cell>
          <cell r="K469" t="str">
            <v>CD Engkel Box</v>
          </cell>
          <cell r="L469">
            <v>1</v>
          </cell>
          <cell r="M469">
            <v>1</v>
          </cell>
          <cell r="N469" t="str">
            <v>TDS-TRI-20210614103040944719</v>
          </cell>
          <cell r="O469" t="str">
            <v>dedicated</v>
          </cell>
          <cell r="P469" t="str">
            <v>2021-06-14, 17:30:41</v>
          </cell>
          <cell r="Q469" t="str">
            <v>2021-06-14, 18:40:11</v>
          </cell>
          <cell r="R469" t="str">
            <v>2021-06-14, 19:02:35</v>
          </cell>
          <cell r="S469" t="str">
            <v>2021-06-14, 20:00:00</v>
          </cell>
          <cell r="T469" t="str">
            <v>2021-06-14, 19:02:42</v>
          </cell>
          <cell r="U469" t="str">
            <v>2021-06-14, 19:02:47</v>
          </cell>
          <cell r="V469" t="str">
            <v>2021-06-14, 19:02:58</v>
          </cell>
          <cell r="W469" t="str">
            <v>2021-06-15, 20:00:00</v>
          </cell>
          <cell r="X469" t="str">
            <v>2021-06-15, 11:22:22</v>
          </cell>
          <cell r="Y469" t="str">
            <v>2021-06-15, 11:22:38</v>
          </cell>
          <cell r="Z469" t="str">
            <v>0:0:16</v>
          </cell>
          <cell r="AA469" t="str">
            <v>0:0:16</v>
          </cell>
          <cell r="AB469" t="str">
            <v>Maarif</v>
          </cell>
          <cell r="AC469" t="str">
            <v>087722200755</v>
          </cell>
          <cell r="AD469" t="str">
            <v>F9284FG</v>
          </cell>
          <cell r="AE469" t="str">
            <v>CD Engkel Box</v>
          </cell>
          <cell r="AF469" t="str">
            <v>Unilever West Mega DC</v>
          </cell>
          <cell r="AH469" t="str">
            <v>Jl. Irian X No.202, Cikedokan, Kec. Cikarang Bar., Bekasi, Jawa Barat 17530, Indonesia</v>
          </cell>
          <cell r="AI469" t="str">
            <v>Bekasi</v>
          </cell>
          <cell r="AK469" t="str">
            <v>Carrefour Mangga Dua Square</v>
          </cell>
          <cell r="AM469" t="str">
            <v>Mangga Dua Square, Jl. Gn. Sahari Blok A No.10-12/15-23, RT.11/RW.6, Kota Tua, Ancol, Pademangan, Kota Jkt Utara, Daerah Khusus Ibukota Jakarta 14430, Indonesia</v>
          </cell>
          <cell r="AN469" t="str">
            <v>Kota Jakarta Utara</v>
          </cell>
          <cell r="AP469">
            <v>54</v>
          </cell>
          <cell r="AQ469" t="str">
            <v/>
          </cell>
          <cell r="AR469" t="str">
            <v/>
          </cell>
          <cell r="AS469" t="str">
            <v/>
          </cell>
          <cell r="AT469" t="str">
            <v/>
          </cell>
          <cell r="AU469" t="str">
            <v/>
          </cell>
          <cell r="AV469" t="str">
            <v/>
          </cell>
          <cell r="AW469" t="str">
            <v/>
          </cell>
          <cell r="AY469">
            <v>0</v>
          </cell>
          <cell r="AZ469" t="str">
            <v>0</v>
          </cell>
          <cell r="BA469">
            <v>1290</v>
          </cell>
          <cell r="BB469">
            <v>3</v>
          </cell>
          <cell r="BC469" t="str">
            <v/>
          </cell>
          <cell r="BD469" t="str">
            <v>2021-06-15, 11:24:13</v>
          </cell>
          <cell r="BE469" t="str">
            <v>POD 1 2021-06-15, 11:24:13</v>
          </cell>
        </row>
        <row r="470">
          <cell r="D470" t="str">
            <v>4002939151</v>
          </cell>
          <cell r="E470" t="str">
            <v/>
          </cell>
          <cell r="F470" t="str">
            <v>POD</v>
          </cell>
          <cell r="G470" t="str">
            <v>Unilever Mega DC</v>
          </cell>
          <cell r="H470" t="str">
            <v>PT Kabut Halim Mandiri</v>
          </cell>
          <cell r="I470" t="str">
            <v>true</v>
          </cell>
          <cell r="J470" t="str">
            <v>CDE</v>
          </cell>
          <cell r="K470" t="str">
            <v>CD Engkel Box</v>
          </cell>
          <cell r="L470">
            <v>511233</v>
          </cell>
          <cell r="M470">
            <v>341710</v>
          </cell>
          <cell r="N470" t="str">
            <v>TDS-TRI-20210614103040944719</v>
          </cell>
          <cell r="O470" t="str">
            <v>dedicated</v>
          </cell>
          <cell r="P470" t="str">
            <v>2021-06-14, 17:30:41</v>
          </cell>
          <cell r="Q470" t="str">
            <v>2021-06-14, 18:40:11</v>
          </cell>
          <cell r="R470" t="str">
            <v>2021-06-14, 19:02:35</v>
          </cell>
          <cell r="S470" t="str">
            <v>2021-06-14, 20:00:00</v>
          </cell>
          <cell r="T470" t="str">
            <v>2021-06-14, 19:02:42</v>
          </cell>
          <cell r="U470" t="str">
            <v>2021-06-14, 19:02:47</v>
          </cell>
          <cell r="V470" t="str">
            <v>2021-06-14, 19:02:58</v>
          </cell>
          <cell r="W470" t="str">
            <v>2021-06-15, 20:00:00</v>
          </cell>
          <cell r="X470" t="str">
            <v>2021-06-15, 07:47:27</v>
          </cell>
          <cell r="Y470" t="str">
            <v>2021-06-15, 11:21:49</v>
          </cell>
          <cell r="Z470" t="str">
            <v>0:0:16</v>
          </cell>
          <cell r="AA470" t="str">
            <v>3:34:22</v>
          </cell>
          <cell r="AB470" t="str">
            <v>Maarif</v>
          </cell>
          <cell r="AC470" t="str">
            <v>087722200755</v>
          </cell>
          <cell r="AD470" t="str">
            <v>F9284FG</v>
          </cell>
          <cell r="AE470" t="str">
            <v>CD Engkel Box</v>
          </cell>
          <cell r="AF470" t="str">
            <v>Unilever West Mega DC</v>
          </cell>
          <cell r="AH470" t="str">
            <v>Jl. Irian X No.202, Cikedokan, Kec. Cikarang Bar., Bekasi, Jawa Barat 17530, Indonesia</v>
          </cell>
          <cell r="AI470" t="str">
            <v>Bekasi</v>
          </cell>
          <cell r="AK470" t="str">
            <v>INDOMARCO PRISMATAMA DC ANCOL</v>
          </cell>
          <cell r="AM470" t="str">
            <v>JL.ANCOL I NO.9-10 ANCOL BARAT</v>
          </cell>
          <cell r="AN470" t="str">
            <v>Kota Jakarta Utara</v>
          </cell>
          <cell r="AP470">
            <v>57</v>
          </cell>
          <cell r="AQ470" t="str">
            <v/>
          </cell>
          <cell r="AR470" t="str">
            <v/>
          </cell>
          <cell r="AS470" t="str">
            <v/>
          </cell>
          <cell r="AT470" t="str">
            <v/>
          </cell>
          <cell r="AU470" t="str">
            <v/>
          </cell>
          <cell r="AV470" t="str">
            <v/>
          </cell>
          <cell r="AW470" t="str">
            <v/>
          </cell>
          <cell r="AY470">
            <v>0</v>
          </cell>
          <cell r="AZ470" t="str">
            <v>0</v>
          </cell>
          <cell r="BA470">
            <v>730</v>
          </cell>
          <cell r="BB470">
            <v>1.62</v>
          </cell>
          <cell r="BC470" t="str">
            <v/>
          </cell>
          <cell r="BD470" t="str">
            <v>2021-06-15, 11:22:05</v>
          </cell>
          <cell r="BE470" t="str">
            <v>POD 1 2021-06-15, 11:22:05</v>
          </cell>
        </row>
        <row r="471">
          <cell r="D471" t="str">
            <v>4002939139</v>
          </cell>
          <cell r="E471" t="str">
            <v/>
          </cell>
          <cell r="F471" t="str">
            <v>POD</v>
          </cell>
          <cell r="G471" t="str">
            <v>Unilever Mega DC</v>
          </cell>
          <cell r="H471" t="str">
            <v>PT Kabut Halim Mandiri</v>
          </cell>
          <cell r="I471" t="str">
            <v>true</v>
          </cell>
          <cell r="J471" t="str">
            <v>CDE</v>
          </cell>
          <cell r="K471" t="str">
            <v>CD Engkel Box</v>
          </cell>
          <cell r="L471">
            <v>587033</v>
          </cell>
          <cell r="M471">
            <v>430066</v>
          </cell>
          <cell r="N471" t="str">
            <v>TDS-TRI-20210614103039458961</v>
          </cell>
          <cell r="O471" t="str">
            <v>dedicated</v>
          </cell>
          <cell r="P471" t="str">
            <v>2021-06-14, 17:30:39</v>
          </cell>
          <cell r="Q471" t="str">
            <v>2021-06-14, 18:38:52</v>
          </cell>
          <cell r="R471" t="str">
            <v>2021-06-14, 20:49:54</v>
          </cell>
          <cell r="S471" t="str">
            <v>2021-06-14, 20:00:00</v>
          </cell>
          <cell r="T471" t="str">
            <v>2021-06-14, 20:50:35</v>
          </cell>
          <cell r="U471" t="str">
            <v>2021-06-14, 20:50:38</v>
          </cell>
          <cell r="V471" t="str">
            <v>2021-06-14, 20:50:45</v>
          </cell>
          <cell r="W471" t="str">
            <v>2021-06-15, 20:00:00</v>
          </cell>
          <cell r="X471" t="str">
            <v>2021-06-15, 07:22:34</v>
          </cell>
          <cell r="Y471" t="str">
            <v>2021-06-15, 08:58:35</v>
          </cell>
          <cell r="Z471" t="str">
            <v>0:0:10</v>
          </cell>
          <cell r="AA471" t="str">
            <v>1:36:1</v>
          </cell>
          <cell r="AB471" t="str">
            <v>M Rizky</v>
          </cell>
          <cell r="AC471" t="str">
            <v>082114719606</v>
          </cell>
          <cell r="AD471" t="str">
            <v>B 9283 FG</v>
          </cell>
          <cell r="AE471" t="str">
            <v>CD Engkel Box</v>
          </cell>
          <cell r="AF471" t="str">
            <v>Unilever West Mega DC</v>
          </cell>
          <cell r="AH471" t="str">
            <v>Jl. Irian X No.202, Cikedokan, Kec. Cikarang Bar., Bekasi, Jawa Barat 17530, Indonesia</v>
          </cell>
          <cell r="AI471" t="str">
            <v>Bekasi</v>
          </cell>
          <cell r="AK471" t="str">
            <v>INDOGROSIR CIPUTAT</v>
          </cell>
          <cell r="AM471" t="str">
            <v>JALAN RAYA PARUNG CIPUTAT NO 21</v>
          </cell>
          <cell r="AN471" t="str">
            <v>Tangerang</v>
          </cell>
          <cell r="AP471">
            <v>60</v>
          </cell>
          <cell r="AQ471" t="str">
            <v/>
          </cell>
          <cell r="AR471" t="str">
            <v/>
          </cell>
          <cell r="AS471" t="str">
            <v/>
          </cell>
          <cell r="AT471" t="str">
            <v/>
          </cell>
          <cell r="AU471" t="str">
            <v/>
          </cell>
          <cell r="AV471" t="str">
            <v/>
          </cell>
          <cell r="AW471" t="str">
            <v/>
          </cell>
          <cell r="AY471">
            <v>0</v>
          </cell>
          <cell r="AZ471" t="str">
            <v>0</v>
          </cell>
          <cell r="BA471">
            <v>1040</v>
          </cell>
          <cell r="BB471">
            <v>2.36</v>
          </cell>
          <cell r="BC471" t="str">
            <v/>
          </cell>
          <cell r="BD471" t="str">
            <v>2021-06-15, 10:51:00</v>
          </cell>
          <cell r="BE471" t="str">
            <v>POD 1 2021-06-15, 10:51:00</v>
          </cell>
        </row>
        <row r="472">
          <cell r="D472" t="str">
            <v>4002939139</v>
          </cell>
          <cell r="E472" t="str">
            <v/>
          </cell>
          <cell r="F472" t="str">
            <v>POD</v>
          </cell>
          <cell r="G472" t="str">
            <v>Unilever Mega DC</v>
          </cell>
          <cell r="H472" t="str">
            <v>PT Kabut Halim Mandiri</v>
          </cell>
          <cell r="I472" t="str">
            <v>true</v>
          </cell>
          <cell r="J472" t="str">
            <v>CDE</v>
          </cell>
          <cell r="K472" t="str">
            <v>CD Engkel Box</v>
          </cell>
          <cell r="L472">
            <v>1</v>
          </cell>
          <cell r="M472">
            <v>1</v>
          </cell>
          <cell r="N472" t="str">
            <v>TDS-TRI-20210614103039458961</v>
          </cell>
          <cell r="O472" t="str">
            <v>dedicated</v>
          </cell>
          <cell r="P472" t="str">
            <v>2021-06-14, 17:30:39</v>
          </cell>
          <cell r="Q472" t="str">
            <v>2021-06-14, 18:38:52</v>
          </cell>
          <cell r="R472" t="str">
            <v>2021-06-14, 20:49:54</v>
          </cell>
          <cell r="S472" t="str">
            <v>2021-06-14, 20:00:00</v>
          </cell>
          <cell r="T472" t="str">
            <v>2021-06-14, 20:50:35</v>
          </cell>
          <cell r="U472" t="str">
            <v>2021-06-14, 20:50:38</v>
          </cell>
          <cell r="V472" t="str">
            <v>2021-06-14, 20:50:45</v>
          </cell>
          <cell r="W472" t="str">
            <v>2021-06-15, 20:00:00</v>
          </cell>
          <cell r="X472" t="str">
            <v>2021-06-15, 13:14:21</v>
          </cell>
          <cell r="Y472" t="str">
            <v>2021-06-15, 13:14:25</v>
          </cell>
          <cell r="Z472" t="str">
            <v>0:0:10</v>
          </cell>
          <cell r="AA472" t="str">
            <v>0:0:4</v>
          </cell>
          <cell r="AB472" t="str">
            <v>M Rizky</v>
          </cell>
          <cell r="AC472" t="str">
            <v>082114719606</v>
          </cell>
          <cell r="AD472" t="str">
            <v>B 9283 FG</v>
          </cell>
          <cell r="AE472" t="str">
            <v>CD Engkel Box</v>
          </cell>
          <cell r="AF472" t="str">
            <v>Unilever West Mega DC</v>
          </cell>
          <cell r="AH472" t="str">
            <v>Jl. Irian X No.202, Cikedokan, Kec. Cikarang Bar., Bekasi, Jawa Barat 17530, Indonesia</v>
          </cell>
          <cell r="AI472" t="str">
            <v>Bekasi</v>
          </cell>
          <cell r="AK472" t="str">
            <v>CARREFOUR ITC BSD</v>
          </cell>
          <cell r="AM472" t="str">
            <v>ITC BSD, Jl. Pahlawan Seribu, Lengkong Wetan, Kec. Serpong, Kota Tangerang Selatan, Banten 15310, Indonesia</v>
          </cell>
          <cell r="AN472" t="str">
            <v>Kota Tangerang Selatan</v>
          </cell>
          <cell r="AP472">
            <v>68</v>
          </cell>
          <cell r="AQ472" t="str">
            <v/>
          </cell>
          <cell r="AR472" t="str">
            <v/>
          </cell>
          <cell r="AS472" t="str">
            <v/>
          </cell>
          <cell r="AT472" t="str">
            <v/>
          </cell>
          <cell r="AU472" t="str">
            <v/>
          </cell>
          <cell r="AV472" t="str">
            <v/>
          </cell>
          <cell r="AW472" t="str">
            <v/>
          </cell>
          <cell r="AY472">
            <v>0</v>
          </cell>
          <cell r="AZ472" t="str">
            <v>0</v>
          </cell>
          <cell r="BA472">
            <v>360</v>
          </cell>
          <cell r="BB472">
            <v>1</v>
          </cell>
          <cell r="BC472" t="str">
            <v/>
          </cell>
          <cell r="BD472" t="str">
            <v>2021-06-15, 13:23:43</v>
          </cell>
          <cell r="BE472" t="str">
            <v>POD 1 2021-06-15, 13:23:43</v>
          </cell>
        </row>
        <row r="473">
          <cell r="D473" t="str">
            <v>4002939037</v>
          </cell>
          <cell r="E473" t="str">
            <v/>
          </cell>
          <cell r="F473" t="str">
            <v>POD</v>
          </cell>
          <cell r="G473" t="str">
            <v>Unilever Mega DC</v>
          </cell>
          <cell r="H473" t="str">
            <v>PT Mega Antaran Prima</v>
          </cell>
          <cell r="I473" t="str">
            <v>true</v>
          </cell>
          <cell r="J473" t="str">
            <v>CDE</v>
          </cell>
          <cell r="K473" t="str">
            <v>CD Engkel Box</v>
          </cell>
          <cell r="L473">
            <v>1</v>
          </cell>
          <cell r="M473">
            <v>1</v>
          </cell>
          <cell r="N473" t="str">
            <v>TDS-TRI-20210614103037955749</v>
          </cell>
          <cell r="O473" t="str">
            <v>dedicated</v>
          </cell>
          <cell r="P473" t="str">
            <v>2021-06-14, 17:30:38</v>
          </cell>
          <cell r="Q473" t="str">
            <v>2021-06-14, 18:27:36</v>
          </cell>
          <cell r="R473" t="str">
            <v>2021-06-15, 01:14:34</v>
          </cell>
          <cell r="S473" t="str">
            <v>2021-06-14, 20:00:00</v>
          </cell>
          <cell r="T473" t="str">
            <v>2021-06-15, 05:05:17</v>
          </cell>
          <cell r="U473" t="str">
            <v>2021-06-15, 05:05:25</v>
          </cell>
          <cell r="V473" t="str">
            <v>2021-06-15, 05:05:36</v>
          </cell>
          <cell r="W473" t="str">
            <v>2021-06-15, 20:00:00</v>
          </cell>
          <cell r="X473" t="str">
            <v>2021-06-15, 13:14:58</v>
          </cell>
          <cell r="Y473" t="str">
            <v>2021-06-15, 13:15:02</v>
          </cell>
          <cell r="Z473" t="str">
            <v>0:0:19</v>
          </cell>
          <cell r="AA473" t="str">
            <v>0:0:4</v>
          </cell>
          <cell r="AB473" t="str">
            <v>SUPOYO</v>
          </cell>
          <cell r="AC473" t="str">
            <v>085717659670</v>
          </cell>
          <cell r="AD473" t="str">
            <v>B9663KXR</v>
          </cell>
          <cell r="AE473" t="str">
            <v>CDE Dedicated</v>
          </cell>
          <cell r="AF473" t="str">
            <v>Unilever West Mega DC</v>
          </cell>
          <cell r="AH473" t="str">
            <v>Jl. Irian X No.202, Cikedokan, Kec. Cikarang Bar., Bekasi, Jawa Barat 17530, Indonesia</v>
          </cell>
          <cell r="AI473" t="str">
            <v>Bekasi</v>
          </cell>
          <cell r="AK473" t="str">
            <v>INDOGROSIR TANGERANG</v>
          </cell>
          <cell r="AM473" t="str">
            <v>JL.GATOT SUBROTO KM5 NO 4 RT001 / R</v>
          </cell>
          <cell r="AN473" t="str">
            <v>Tangerang</v>
          </cell>
          <cell r="AP473">
            <v>41</v>
          </cell>
          <cell r="AQ473" t="str">
            <v/>
          </cell>
          <cell r="AR473" t="str">
            <v/>
          </cell>
          <cell r="AS473" t="str">
            <v/>
          </cell>
          <cell r="AT473" t="str">
            <v/>
          </cell>
          <cell r="AU473" t="str">
            <v/>
          </cell>
          <cell r="AV473" t="str">
            <v/>
          </cell>
          <cell r="AW473" t="str">
            <v/>
          </cell>
          <cell r="AY473">
            <v>0</v>
          </cell>
          <cell r="AZ473" t="str">
            <v>0</v>
          </cell>
          <cell r="BA473">
            <v>1220</v>
          </cell>
          <cell r="BB473">
            <v>3.26</v>
          </cell>
          <cell r="BC473" t="str">
            <v/>
          </cell>
          <cell r="BD473" t="str">
            <v>2021-06-15, 13:17:22</v>
          </cell>
          <cell r="BE473" t="str">
            <v>POD 1 2021-06-15, 13:17:22</v>
          </cell>
        </row>
        <row r="474">
          <cell r="D474" t="str">
            <v>4002939037</v>
          </cell>
          <cell r="E474" t="str">
            <v/>
          </cell>
          <cell r="F474" t="str">
            <v>POD</v>
          </cell>
          <cell r="G474" t="str">
            <v>Unilever Mega DC</v>
          </cell>
          <cell r="H474" t="str">
            <v>PT Mega Antaran Prima</v>
          </cell>
          <cell r="I474" t="str">
            <v>true</v>
          </cell>
          <cell r="J474" t="str">
            <v>CDE</v>
          </cell>
          <cell r="K474" t="str">
            <v>CD Engkel Box</v>
          </cell>
          <cell r="L474">
            <v>627990</v>
          </cell>
          <cell r="M474">
            <v>449654</v>
          </cell>
          <cell r="N474" t="str">
            <v>TDS-TRI-20210614103037955749</v>
          </cell>
          <cell r="O474" t="str">
            <v>dedicated</v>
          </cell>
          <cell r="P474" t="str">
            <v>2021-06-14, 17:30:37</v>
          </cell>
          <cell r="Q474" t="str">
            <v>2021-06-14, 18:27:36</v>
          </cell>
          <cell r="R474" t="str">
            <v>2021-06-15, 01:14:34</v>
          </cell>
          <cell r="S474" t="str">
            <v>2021-06-14, 20:00:00</v>
          </cell>
          <cell r="T474" t="str">
            <v>2021-06-15, 05:05:17</v>
          </cell>
          <cell r="U474" t="str">
            <v>2021-06-15, 05:05:25</v>
          </cell>
          <cell r="V474" t="str">
            <v>2021-06-15, 05:05:36</v>
          </cell>
          <cell r="W474" t="str">
            <v>2021-06-15, 20:00:00</v>
          </cell>
          <cell r="X474" t="str">
            <v>2021-06-15, 08:54:39</v>
          </cell>
          <cell r="Y474" t="str">
            <v>2021-06-15, 11:51:35</v>
          </cell>
          <cell r="Z474" t="str">
            <v>0:0:19</v>
          </cell>
          <cell r="AA474" t="str">
            <v>2:56:56</v>
          </cell>
          <cell r="AB474" t="str">
            <v>SUPOYO</v>
          </cell>
          <cell r="AC474" t="str">
            <v>085717659670</v>
          </cell>
          <cell r="AD474" t="str">
            <v>B9663KXR</v>
          </cell>
          <cell r="AE474" t="str">
            <v>CDE Dedicated</v>
          </cell>
          <cell r="AF474" t="str">
            <v>Unilever West Mega DC</v>
          </cell>
          <cell r="AH474" t="str">
            <v>Jl. Irian X No.202, Cikedokan, Kec. Cikarang Bar., Bekasi, Jawa Barat 17530, Indonesia</v>
          </cell>
          <cell r="AI474" t="str">
            <v>Bekasi</v>
          </cell>
          <cell r="AK474" t="str">
            <v>INDOMARET DC PARUNG 2</v>
          </cell>
          <cell r="AM474" t="str">
            <v>Jl. Gatot Subroto, Kadu Jaya, Kec. Curug, Tangerang, Banten 15810, Indonesia</v>
          </cell>
          <cell r="AN474" t="str">
            <v>Bogor</v>
          </cell>
          <cell r="AP474">
            <v>396</v>
          </cell>
          <cell r="AQ474" t="str">
            <v/>
          </cell>
          <cell r="AR474" t="str">
            <v/>
          </cell>
          <cell r="AS474" t="str">
            <v/>
          </cell>
          <cell r="AT474" t="str">
            <v/>
          </cell>
          <cell r="AU474" t="str">
            <v/>
          </cell>
          <cell r="AV474" t="str">
            <v/>
          </cell>
          <cell r="AW474" t="str">
            <v/>
          </cell>
          <cell r="AY474">
            <v>0</v>
          </cell>
          <cell r="AZ474" t="str">
            <v>0</v>
          </cell>
          <cell r="BA474">
            <v>360</v>
          </cell>
          <cell r="BB474">
            <v>1</v>
          </cell>
          <cell r="BC474" t="str">
            <v/>
          </cell>
          <cell r="BD474" t="str">
            <v>2021-06-15, 13:14:18</v>
          </cell>
          <cell r="BE474" t="str">
            <v>POD 1 2021-06-15, 13:14:18</v>
          </cell>
        </row>
        <row r="475">
          <cell r="D475" t="str">
            <v>4002939296</v>
          </cell>
          <cell r="E475" t="str">
            <v/>
          </cell>
          <cell r="F475" t="str">
            <v>POD</v>
          </cell>
          <cell r="G475" t="str">
            <v>Unilever Mega DC</v>
          </cell>
          <cell r="H475" t="str">
            <v>PT Kabut Halim Mandiri</v>
          </cell>
          <cell r="I475" t="str">
            <v>true</v>
          </cell>
          <cell r="J475" t="str">
            <v>CDE</v>
          </cell>
          <cell r="K475" t="str">
            <v>CD Engkel Box</v>
          </cell>
          <cell r="L475">
            <v>511233</v>
          </cell>
          <cell r="M475">
            <v>341710</v>
          </cell>
          <cell r="N475" t="str">
            <v>TDS-TRI-20210614103036372532</v>
          </cell>
          <cell r="O475" t="str">
            <v>dedicated</v>
          </cell>
          <cell r="P475" t="str">
            <v>2021-06-14, 17:30:36</v>
          </cell>
          <cell r="Q475" t="str">
            <v>2021-06-14, 18:41:45</v>
          </cell>
          <cell r="R475" t="str">
            <v>2021-06-14, 19:38:28</v>
          </cell>
          <cell r="S475" t="str">
            <v>2021-06-14, 20:00:00</v>
          </cell>
          <cell r="T475" t="str">
            <v>2021-06-14, 19:59:52</v>
          </cell>
          <cell r="U475" t="str">
            <v>2021-06-14, 19:59:55</v>
          </cell>
          <cell r="V475" t="str">
            <v>2021-06-14, 20:01:06</v>
          </cell>
          <cell r="W475" t="str">
            <v>2021-06-15, 20:00:00</v>
          </cell>
          <cell r="X475" t="str">
            <v>2021-06-15, 14:39:50</v>
          </cell>
          <cell r="Y475" t="str">
            <v>2021-06-15, 14:39:54</v>
          </cell>
          <cell r="Z475" t="str">
            <v>0:1:14</v>
          </cell>
          <cell r="AA475" t="str">
            <v>0:0:4</v>
          </cell>
          <cell r="AB475" t="str">
            <v>anggi</v>
          </cell>
          <cell r="AC475" t="str">
            <v>085778603335</v>
          </cell>
          <cell r="AD475" t="str">
            <v>F9285FG</v>
          </cell>
          <cell r="AE475" t="str">
            <v>CD Engkel Box</v>
          </cell>
          <cell r="AF475" t="str">
            <v>Unilever West Mega DC</v>
          </cell>
          <cell r="AH475" t="str">
            <v>Jl. Irian X No.202, Cikedokan, Kec. Cikarang Bar., Bekasi, Jawa Barat 17530, Indonesia</v>
          </cell>
          <cell r="AI475" t="str">
            <v>Bekasi</v>
          </cell>
          <cell r="AK475" t="str">
            <v>CARREFOUR DUTA MERLIN</v>
          </cell>
          <cell r="AM475" t="str">
            <v>Komp. Duta Merlin, Jl. Gajah Mada No.3-5, RT.2/RW.8, Petojo Utara, Kec. Gambir, Kota Jakarta Pusat, Daerah Khusus Ibukota Jakarta 10130, Indonesia</v>
          </cell>
          <cell r="AN475" t="str">
            <v>Kota Jakarta Pusat</v>
          </cell>
          <cell r="AP475">
            <v>47</v>
          </cell>
          <cell r="AQ475" t="str">
            <v/>
          </cell>
          <cell r="AR475" t="str">
            <v/>
          </cell>
          <cell r="AS475" t="str">
            <v/>
          </cell>
          <cell r="AT475" t="str">
            <v/>
          </cell>
          <cell r="AU475" t="str">
            <v/>
          </cell>
          <cell r="AV475" t="str">
            <v/>
          </cell>
          <cell r="AW475" t="str">
            <v/>
          </cell>
          <cell r="AY475">
            <v>0</v>
          </cell>
          <cell r="AZ475" t="str">
            <v>0</v>
          </cell>
          <cell r="BA475">
            <v>2440</v>
          </cell>
          <cell r="BB475">
            <v>3.33</v>
          </cell>
          <cell r="BC475" t="str">
            <v/>
          </cell>
          <cell r="BD475" t="str">
            <v>2021-06-15, 14:52:36</v>
          </cell>
          <cell r="BE475" t="str">
            <v>POD 1 2021-06-15, 14:52:36</v>
          </cell>
        </row>
        <row r="476">
          <cell r="D476" t="str">
            <v>4002939295</v>
          </cell>
          <cell r="E476" t="str">
            <v/>
          </cell>
          <cell r="F476" t="str">
            <v>POD</v>
          </cell>
          <cell r="G476" t="str">
            <v>Unilever Mega DC</v>
          </cell>
          <cell r="H476" t="str">
            <v>PT Mega Antaran Prima</v>
          </cell>
          <cell r="I476" t="str">
            <v>true</v>
          </cell>
          <cell r="J476" t="str">
            <v>CDE</v>
          </cell>
          <cell r="K476" t="str">
            <v>CD Engkel Box</v>
          </cell>
          <cell r="L476">
            <v>511233</v>
          </cell>
          <cell r="M476">
            <v>341710</v>
          </cell>
          <cell r="N476" t="str">
            <v>TDS-TRI-20210614103034893637</v>
          </cell>
          <cell r="O476" t="str">
            <v>dedicated</v>
          </cell>
          <cell r="P476" t="str">
            <v>2021-06-14, 17:30:35</v>
          </cell>
          <cell r="Q476" t="str">
            <v>2021-06-14, 18:37:09</v>
          </cell>
          <cell r="R476" t="str">
            <v>2021-06-14, 21:51:32</v>
          </cell>
          <cell r="S476" t="str">
            <v>2021-06-14, 20:00:00</v>
          </cell>
          <cell r="T476" t="str">
            <v>2021-06-14, 21:51:41</v>
          </cell>
          <cell r="U476" t="str">
            <v>2021-06-14, 21:51:48</v>
          </cell>
          <cell r="V476" t="str">
            <v>2021-06-14, 22:30:35</v>
          </cell>
          <cell r="W476" t="str">
            <v>2021-06-15, 20:00:00</v>
          </cell>
          <cell r="X476" t="str">
            <v>2021-06-15, 09:52:34</v>
          </cell>
          <cell r="Y476" t="str">
            <v>2021-06-15, 12:44:45</v>
          </cell>
          <cell r="Z476" t="str">
            <v>0:38:54</v>
          </cell>
          <cell r="AA476" t="str">
            <v>2:52:11</v>
          </cell>
          <cell r="AB476" t="str">
            <v>Deni Growok</v>
          </cell>
          <cell r="AC476" t="str">
            <v>083195556334</v>
          </cell>
          <cell r="AD476" t="str">
            <v>B9782KRU</v>
          </cell>
          <cell r="AE476" t="str">
            <v>CDE</v>
          </cell>
          <cell r="AF476" t="str">
            <v>Unilever West Mega DC</v>
          </cell>
          <cell r="AH476" t="str">
            <v>Jl. Irian X No.202, Cikedokan, Kec. Cikarang Bar., Bekasi, Jawa Barat 17530, Indonesia</v>
          </cell>
          <cell r="AI476" t="str">
            <v>Bekasi</v>
          </cell>
          <cell r="AK476" t="str">
            <v>CARREFOUR DUTA MERLIN</v>
          </cell>
          <cell r="AM476" t="str">
            <v>Komp. Duta Merlin, Jl. Gajah Mada No.3-5, RT.2/RW.8, Petojo Utara, Kec. Gambir, Kota Jakarta Pusat, Daerah Khusus Ibukota Jakarta 10130, Indonesia</v>
          </cell>
          <cell r="AN476" t="str">
            <v>Kota Jakarta Pusat</v>
          </cell>
          <cell r="AP476">
            <v>47</v>
          </cell>
          <cell r="AQ476" t="str">
            <v/>
          </cell>
          <cell r="AR476" t="str">
            <v/>
          </cell>
          <cell r="AS476" t="str">
            <v/>
          </cell>
          <cell r="AT476" t="str">
            <v/>
          </cell>
          <cell r="AU476" t="str">
            <v/>
          </cell>
          <cell r="AV476" t="str">
            <v/>
          </cell>
          <cell r="AW476" t="str">
            <v/>
          </cell>
          <cell r="AY476">
            <v>0</v>
          </cell>
          <cell r="AZ476" t="str">
            <v>0</v>
          </cell>
          <cell r="BA476">
            <v>2440</v>
          </cell>
          <cell r="BB476">
            <v>3.33</v>
          </cell>
          <cell r="BC476" t="str">
            <v/>
          </cell>
          <cell r="BD476" t="str">
            <v>2021-06-15, 18:30:35</v>
          </cell>
          <cell r="BE476" t="str">
            <v>POD 1 2021-06-15, 18:30:35</v>
          </cell>
        </row>
        <row r="477">
          <cell r="D477" t="str">
            <v>4002939294</v>
          </cell>
          <cell r="E477" t="str">
            <v/>
          </cell>
          <cell r="F477" t="str">
            <v>POD</v>
          </cell>
          <cell r="G477" t="str">
            <v>Unilever Mega DC</v>
          </cell>
          <cell r="H477" t="str">
            <v>Medikar Sarana Utama</v>
          </cell>
          <cell r="I477" t="str">
            <v>true</v>
          </cell>
          <cell r="J477" t="str">
            <v>CDE</v>
          </cell>
          <cell r="K477" t="str">
            <v>CD Engkel Box</v>
          </cell>
          <cell r="L477">
            <v>511233</v>
          </cell>
          <cell r="M477">
            <v>341710</v>
          </cell>
          <cell r="N477" t="str">
            <v>TDS-TRI-20210614103033653599</v>
          </cell>
          <cell r="O477" t="str">
            <v>dedicated</v>
          </cell>
          <cell r="P477" t="str">
            <v>2021-06-14, 17:30:33</v>
          </cell>
          <cell r="Q477" t="str">
            <v>2021-06-14, 18:43:06</v>
          </cell>
          <cell r="R477" t="str">
            <v>2021-06-15, 01:14:45</v>
          </cell>
          <cell r="S477" t="str">
            <v>2021-06-14, 20:00:00</v>
          </cell>
          <cell r="T477" t="str">
            <v>2021-06-15, 02:00:00</v>
          </cell>
          <cell r="U477" t="str">
            <v/>
          </cell>
          <cell r="V477" t="str">
            <v>2021-06-15, 04:00:00</v>
          </cell>
          <cell r="W477" t="str">
            <v>2021-06-15, 20:00:00</v>
          </cell>
          <cell r="X477" t="str">
            <v>2021-06-15, 09:31:22</v>
          </cell>
          <cell r="Y477" t="str">
            <v>2021-06-15, 18:36:47</v>
          </cell>
          <cell r="Z477" t="str">
            <v>2:0:0</v>
          </cell>
          <cell r="AA477" t="str">
            <v>9:5:25</v>
          </cell>
          <cell r="AB477" t="str">
            <v>PERGAULAN SITORUS</v>
          </cell>
          <cell r="AC477" t="str">
            <v>081385246572</v>
          </cell>
          <cell r="AD477" t="str">
            <v>B9526TCJ</v>
          </cell>
          <cell r="AE477" t="str">
            <v>CD Engkel Box</v>
          </cell>
          <cell r="AF477" t="str">
            <v>Unilever West Mega DC</v>
          </cell>
          <cell r="AH477" t="str">
            <v>Jl. Irian X No.202, Cikedokan, Kec. Cikarang Bar., Bekasi, Jawa Barat 17530, Indonesia</v>
          </cell>
          <cell r="AI477" t="str">
            <v>Bekasi</v>
          </cell>
          <cell r="AK477" t="str">
            <v>CARREFOUR DUTA MERLIN</v>
          </cell>
          <cell r="AM477" t="str">
            <v>Komp. Duta Merlin, Jl. Gajah Mada No.3-5, RT.2/RW.8, Petojo Utara, Kec. Gambir, Kota Jakarta Pusat, Daerah Khusus Ibukota Jakarta 10130, Indonesia</v>
          </cell>
          <cell r="AN477" t="str">
            <v>Kota Jakarta Pusat</v>
          </cell>
          <cell r="AP477">
            <v>47</v>
          </cell>
          <cell r="AQ477" t="str">
            <v/>
          </cell>
          <cell r="AR477" t="str">
            <v/>
          </cell>
          <cell r="AS477" t="str">
            <v/>
          </cell>
          <cell r="AT477" t="str">
            <v/>
          </cell>
          <cell r="AU477" t="str">
            <v/>
          </cell>
          <cell r="AV477" t="str">
            <v/>
          </cell>
          <cell r="AW477" t="str">
            <v/>
          </cell>
          <cell r="AY477">
            <v>0</v>
          </cell>
          <cell r="AZ477" t="str">
            <v>0</v>
          </cell>
          <cell r="BA477">
            <v>2440</v>
          </cell>
          <cell r="BB477">
            <v>3.33</v>
          </cell>
          <cell r="BC477" t="str">
            <v/>
          </cell>
          <cell r="BD477" t="str">
            <v>2021-06-15, 18:38:20</v>
          </cell>
          <cell r="BE477" t="str">
            <v>POD 1 2021-06-15, 18:38:20</v>
          </cell>
        </row>
        <row r="478">
          <cell r="D478" t="str">
            <v>4002939293</v>
          </cell>
          <cell r="E478" t="str">
            <v/>
          </cell>
          <cell r="F478" t="str">
            <v>POD</v>
          </cell>
          <cell r="G478" t="str">
            <v>Unilever Mega DC</v>
          </cell>
          <cell r="H478" t="str">
            <v>PT Mega Antaran Prima</v>
          </cell>
          <cell r="I478" t="str">
            <v>true</v>
          </cell>
          <cell r="J478" t="str">
            <v>CDE</v>
          </cell>
          <cell r="K478" t="str">
            <v>CD Engkel Box</v>
          </cell>
          <cell r="L478">
            <v>511233</v>
          </cell>
          <cell r="M478">
            <v>341710</v>
          </cell>
          <cell r="N478" t="str">
            <v>TDS-TRI-20210614103032392757</v>
          </cell>
          <cell r="O478" t="str">
            <v>dedicated</v>
          </cell>
          <cell r="P478" t="str">
            <v>2021-06-14, 17:30:32</v>
          </cell>
          <cell r="Q478" t="str">
            <v>2021-06-14, 18:35:55</v>
          </cell>
          <cell r="R478" t="str">
            <v>2021-06-14, 19:12:26</v>
          </cell>
          <cell r="S478" t="str">
            <v>2021-06-14, 20:00:00</v>
          </cell>
          <cell r="T478" t="str">
            <v>2021-06-15, 06:22:16</v>
          </cell>
          <cell r="U478" t="str">
            <v>2021-06-15, 06:22:20</v>
          </cell>
          <cell r="V478" t="str">
            <v>2021-06-15, 06:22:27</v>
          </cell>
          <cell r="W478" t="str">
            <v>2021-06-15, 20:00:00</v>
          </cell>
          <cell r="X478" t="str">
            <v>2021-06-15, 12:11:32</v>
          </cell>
          <cell r="Y478" t="str">
            <v>2021-06-15, 13:18:58</v>
          </cell>
          <cell r="Z478" t="str">
            <v>0:0:11</v>
          </cell>
          <cell r="AA478" t="str">
            <v>1:7:26</v>
          </cell>
          <cell r="AB478" t="str">
            <v>BOYKE SIMORANGKIR</v>
          </cell>
          <cell r="AC478" t="str">
            <v>085714999413</v>
          </cell>
          <cell r="AD478" t="str">
            <v>B9065KXU</v>
          </cell>
          <cell r="AE478" t="str">
            <v>CD Engkel Box</v>
          </cell>
          <cell r="AF478" t="str">
            <v>Unilever West Mega DC</v>
          </cell>
          <cell r="AH478" t="str">
            <v>Jl. Irian X No.202, Cikedokan, Kec. Cikarang Bar., Bekasi, Jawa Barat 17530, Indonesia</v>
          </cell>
          <cell r="AI478" t="str">
            <v>Bekasi</v>
          </cell>
          <cell r="AK478" t="str">
            <v>CARREFOUR DUTA MERLIN</v>
          </cell>
          <cell r="AM478" t="str">
            <v>Komp. Duta Merlin, Jl. Gajah Mada No.3-5, RT.2/RW.8, Petojo Utara, Kec. Gambir, Kota Jakarta Pusat, Daerah Khusus Ibukota Jakarta 10130, Indonesia</v>
          </cell>
          <cell r="AN478" t="str">
            <v>Kota Jakarta Pusat</v>
          </cell>
          <cell r="AP478">
            <v>47</v>
          </cell>
          <cell r="AQ478" t="str">
            <v/>
          </cell>
          <cell r="AR478" t="str">
            <v/>
          </cell>
          <cell r="AS478" t="str">
            <v/>
          </cell>
          <cell r="AT478" t="str">
            <v/>
          </cell>
          <cell r="AU478" t="str">
            <v/>
          </cell>
          <cell r="AV478" t="str">
            <v/>
          </cell>
          <cell r="AW478" t="str">
            <v/>
          </cell>
          <cell r="AY478">
            <v>0</v>
          </cell>
          <cell r="AZ478" t="str">
            <v>0</v>
          </cell>
          <cell r="BA478">
            <v>2440</v>
          </cell>
          <cell r="BB478">
            <v>3.33</v>
          </cell>
          <cell r="BC478" t="str">
            <v/>
          </cell>
          <cell r="BD478" t="str">
            <v>2021-06-15, 14:39:34</v>
          </cell>
          <cell r="BE478" t="str">
            <v>POD 1 2021-06-15, 14:39:34</v>
          </cell>
        </row>
        <row r="479">
          <cell r="D479" t="str">
            <v>4002939264</v>
          </cell>
          <cell r="E479" t="str">
            <v/>
          </cell>
          <cell r="F479" t="str">
            <v>POD</v>
          </cell>
          <cell r="G479" t="str">
            <v>Unilever Mega DC</v>
          </cell>
          <cell r="H479" t="str">
            <v>PT Mega Antaran Prima</v>
          </cell>
          <cell r="I479" t="str">
            <v>true</v>
          </cell>
          <cell r="J479" t="str">
            <v>CDE</v>
          </cell>
          <cell r="K479" t="str">
            <v>CD Engkel Box</v>
          </cell>
          <cell r="L479">
            <v>373478</v>
          </cell>
          <cell r="M479">
            <v>233095</v>
          </cell>
          <cell r="N479" t="str">
            <v>TDS-TRI-20210614103030733219</v>
          </cell>
          <cell r="O479" t="str">
            <v>dedicated</v>
          </cell>
          <cell r="P479" t="str">
            <v>2021-06-14, 17:30:30</v>
          </cell>
          <cell r="Q479" t="str">
            <v>2021-06-14, 18:35:05</v>
          </cell>
          <cell r="R479" t="str">
            <v>2021-06-14, 19:00:46</v>
          </cell>
          <cell r="S479" t="str">
            <v>2021-06-14, 20:00:00</v>
          </cell>
          <cell r="T479" t="str">
            <v>2021-06-14, 19:00:54</v>
          </cell>
          <cell r="U479" t="str">
            <v>2021-06-14, 20:03:23</v>
          </cell>
          <cell r="V479" t="str">
            <v>2021-06-15, 05:31:07</v>
          </cell>
          <cell r="W479" t="str">
            <v>2021-06-15, 20:00:00</v>
          </cell>
          <cell r="X479" t="str">
            <v>2021-06-15, 07:13:47</v>
          </cell>
          <cell r="Y479" t="str">
            <v>2021-06-15, 07:16:15</v>
          </cell>
          <cell r="Z479" t="str">
            <v>10:30:13</v>
          </cell>
          <cell r="AA479" t="str">
            <v>0:2:28</v>
          </cell>
          <cell r="AB479" t="str">
            <v>DADAN DARMAWAN</v>
          </cell>
          <cell r="AC479" t="str">
            <v>083895174172</v>
          </cell>
          <cell r="AD479" t="str">
            <v>B9064KXU</v>
          </cell>
          <cell r="AE479" t="str">
            <v>CD Engkel Box</v>
          </cell>
          <cell r="AF479" t="str">
            <v>Unilever West Mega DC</v>
          </cell>
          <cell r="AH479" t="str">
            <v>Jl. Irian X No.202, Cikedokan, Kec. Cikarang Bar., Bekasi, Jawa Barat 17530, Indonesia</v>
          </cell>
          <cell r="AI479" t="str">
            <v>Bekasi</v>
          </cell>
          <cell r="AK479" t="str">
            <v>ALFA DC CIKARANG</v>
          </cell>
          <cell r="AM479" t="str">
            <v>Jl. Raya Cikarang - Cibarusah, Cikarang Sel., Bekasi, Jawa Barat 17530, Indonesia</v>
          </cell>
          <cell r="AN479" t="str">
            <v>Cikarang</v>
          </cell>
          <cell r="AP479">
            <v>7</v>
          </cell>
          <cell r="AQ479" t="str">
            <v/>
          </cell>
          <cell r="AR479" t="str">
            <v/>
          </cell>
          <cell r="AS479" t="str">
            <v/>
          </cell>
          <cell r="AT479" t="str">
            <v/>
          </cell>
          <cell r="AU479" t="str">
            <v/>
          </cell>
          <cell r="AV479" t="str">
            <v/>
          </cell>
          <cell r="AW479" t="str">
            <v/>
          </cell>
          <cell r="AY479">
            <v>0</v>
          </cell>
          <cell r="AZ479" t="str">
            <v>0</v>
          </cell>
          <cell r="BA479">
            <v>1570</v>
          </cell>
          <cell r="BB479">
            <v>3.23</v>
          </cell>
          <cell r="BC479" t="str">
            <v/>
          </cell>
          <cell r="BD479" t="str">
            <v>2021-06-15, 16:01:06</v>
          </cell>
          <cell r="BE479" t="str">
            <v>POD 1 2021-06-15, 16:01:06</v>
          </cell>
        </row>
        <row r="480">
          <cell r="D480" t="str">
            <v>4002939247</v>
          </cell>
          <cell r="E480" t="str">
            <v/>
          </cell>
          <cell r="F480" t="str">
            <v>POD</v>
          </cell>
          <cell r="G480" t="str">
            <v>Unilever Mega DC</v>
          </cell>
          <cell r="H480" t="str">
            <v>CV Global Synergi Abadi</v>
          </cell>
          <cell r="I480" t="str">
            <v>true</v>
          </cell>
          <cell r="J480" t="str">
            <v>CDE</v>
          </cell>
          <cell r="K480" t="str">
            <v>CD Engkel Box</v>
          </cell>
          <cell r="L480">
            <v>619020</v>
          </cell>
          <cell r="M480">
            <v>435686</v>
          </cell>
          <cell r="N480" t="str">
            <v>TDS-TRI-20210614103029597056</v>
          </cell>
          <cell r="O480" t="str">
            <v>dedicated</v>
          </cell>
          <cell r="P480" t="str">
            <v>2021-06-14, 17:30:29</v>
          </cell>
          <cell r="Q480" t="str">
            <v>2021-06-14, 21:59:18</v>
          </cell>
          <cell r="R480" t="str">
            <v>2021-06-15, 01:14:54</v>
          </cell>
          <cell r="S480" t="str">
            <v>2021-06-14, 20:00:00</v>
          </cell>
          <cell r="T480" t="str">
            <v>2021-06-16, 19:40:36</v>
          </cell>
          <cell r="U480" t="str">
            <v>2021-06-16, 19:40:54</v>
          </cell>
          <cell r="V480" t="str">
            <v>2021-06-16, 19:41:01</v>
          </cell>
          <cell r="W480" t="str">
            <v>2021-06-16, 20:00:00</v>
          </cell>
          <cell r="X480" t="str">
            <v>2021-06-17, 13:44:37</v>
          </cell>
          <cell r="Y480" t="str">
            <v>2021-06-17, 13:44:42</v>
          </cell>
          <cell r="Z480" t="str">
            <v>0:0:25</v>
          </cell>
          <cell r="AA480" t="str">
            <v>0:0:5</v>
          </cell>
          <cell r="AB480" t="str">
            <v>Rohim</v>
          </cell>
          <cell r="AC480" t="str">
            <v>087773017667</v>
          </cell>
          <cell r="AD480" t="str">
            <v>B9653DD</v>
          </cell>
          <cell r="AE480" t="str">
            <v>CD Double Box</v>
          </cell>
          <cell r="AF480" t="str">
            <v>Unilever West Mega DC</v>
          </cell>
          <cell r="AH480" t="str">
            <v>Jl. Irian X No.202, Cikedokan, Kec. Cikarang Bar., Bekasi, Jawa Barat 17530, Indonesia</v>
          </cell>
          <cell r="AI480" t="str">
            <v>Bekasi</v>
          </cell>
          <cell r="AK480" t="str">
            <v>TOKMA CIWANGI</v>
          </cell>
          <cell r="AM480" t="str">
            <v>Jl. Raya Cibening Bungursari, Bungursari, Kec. Bungursari, Kabupaten Purwakarta, Jawa Barat, Indonesia</v>
          </cell>
          <cell r="AN480" t="str">
            <v>Kabupaten Purwakarta</v>
          </cell>
          <cell r="AP480">
            <v>56</v>
          </cell>
          <cell r="AQ480" t="str">
            <v/>
          </cell>
          <cell r="AR480" t="str">
            <v/>
          </cell>
          <cell r="AS480" t="str">
            <v/>
          </cell>
          <cell r="AT480" t="str">
            <v/>
          </cell>
          <cell r="AU480" t="str">
            <v/>
          </cell>
          <cell r="AV480" t="str">
            <v/>
          </cell>
          <cell r="AW480" t="str">
            <v/>
          </cell>
          <cell r="AY480">
            <v>0</v>
          </cell>
          <cell r="AZ480" t="str">
            <v>0</v>
          </cell>
          <cell r="BA480">
            <v>1320</v>
          </cell>
          <cell r="BB480">
            <v>3</v>
          </cell>
          <cell r="BC480" t="str">
            <v/>
          </cell>
          <cell r="BD480" t="str">
            <v>2021-06-17, 13:44:57</v>
          </cell>
          <cell r="BE480" t="str">
            <v>POD 1 2021-06-17, 13:44:57</v>
          </cell>
        </row>
        <row r="481">
          <cell r="D481" t="str">
            <v>4002939242</v>
          </cell>
          <cell r="E481" t="str">
            <v/>
          </cell>
          <cell r="F481" t="str">
            <v>BOOKED</v>
          </cell>
          <cell r="G481" t="str">
            <v>Unilever Mega DC</v>
          </cell>
          <cell r="H481" t="str">
            <v/>
          </cell>
          <cell r="I481" t="str">
            <v>false</v>
          </cell>
          <cell r="J481" t="str">
            <v>TRO-J</v>
          </cell>
          <cell r="K481" t="str">
            <v>Tronton Jumbo</v>
          </cell>
          <cell r="L481" t="str">
            <v/>
          </cell>
          <cell r="N481" t="str">
            <v>TDS-TRI-20210614103028217718</v>
          </cell>
          <cell r="O481" t="str">
            <v>oncall</v>
          </cell>
          <cell r="P481" t="str">
            <v>2021-06-14, 17:30:28</v>
          </cell>
          <cell r="Q481" t="str">
            <v/>
          </cell>
          <cell r="R481" t="str">
            <v/>
          </cell>
          <cell r="S481" t="str">
            <v>2021-06-14, 20:00:00</v>
          </cell>
          <cell r="T481" t="str">
            <v/>
          </cell>
          <cell r="U481" t="str">
            <v/>
          </cell>
          <cell r="V481" t="str">
            <v/>
          </cell>
          <cell r="W481" t="str">
            <v>2021-06-17, 20:00:00</v>
          </cell>
          <cell r="X481" t="str">
            <v/>
          </cell>
          <cell r="Y481" t="str">
            <v/>
          </cell>
          <cell r="Z481" t="str">
            <v/>
          </cell>
          <cell r="AA481" t="str">
            <v/>
          </cell>
          <cell r="AB481" t="str">
            <v/>
          </cell>
          <cell r="AC481" t="str">
            <v/>
          </cell>
          <cell r="AD481" t="str">
            <v/>
          </cell>
          <cell r="AE481" t="str">
            <v/>
          </cell>
          <cell r="AF481" t="str">
            <v>Unilever West Mega DC</v>
          </cell>
          <cell r="AH481" t="str">
            <v>Jl. Irian X No.202, Cikedokan, Kec. Cikarang Bar., Bekasi, Jawa Barat 17530, Indonesia</v>
          </cell>
          <cell r="AI481" t="str">
            <v>Bekasi</v>
          </cell>
          <cell r="AK481" t="str">
            <v>CARREFOUR MAGELANG NEW ARMADA</v>
          </cell>
          <cell r="AM481" t="str">
            <v>JL. MAYJEN BAMBANG SOEGENG</v>
          </cell>
          <cell r="AN481" t="str">
            <v>Magelang</v>
          </cell>
          <cell r="AP481">
            <v>485</v>
          </cell>
          <cell r="AQ481" t="str">
            <v/>
          </cell>
          <cell r="AR481" t="str">
            <v/>
          </cell>
          <cell r="AS481" t="str">
            <v/>
          </cell>
          <cell r="AT481" t="str">
            <v/>
          </cell>
          <cell r="AU481" t="str">
            <v/>
          </cell>
          <cell r="AV481" t="str">
            <v/>
          </cell>
          <cell r="AW481" t="str">
            <v/>
          </cell>
          <cell r="AY481">
            <v>0</v>
          </cell>
          <cell r="AZ481" t="str">
            <v>0</v>
          </cell>
          <cell r="BA481">
            <v>19820</v>
          </cell>
          <cell r="BB481">
            <v>30.88</v>
          </cell>
          <cell r="BC481" t="str">
            <v/>
          </cell>
          <cell r="BD481" t="str">
            <v/>
          </cell>
        </row>
        <row r="482">
          <cell r="D482" t="str">
            <v>4002939223</v>
          </cell>
          <cell r="E482" t="str">
            <v/>
          </cell>
          <cell r="F482" t="str">
            <v>BOOKED</v>
          </cell>
          <cell r="G482" t="str">
            <v>Unilever Mega DC</v>
          </cell>
          <cell r="H482" t="str">
            <v/>
          </cell>
          <cell r="I482" t="str">
            <v>false</v>
          </cell>
          <cell r="J482" t="str">
            <v>TRO-J</v>
          </cell>
          <cell r="K482" t="str">
            <v>Tronton Jumbo</v>
          </cell>
          <cell r="L482" t="str">
            <v/>
          </cell>
          <cell r="N482" t="str">
            <v>TDS-TRI-20210614103026668383</v>
          </cell>
          <cell r="O482" t="str">
            <v>oncall</v>
          </cell>
          <cell r="P482" t="str">
            <v>2021-06-14, 17:30:26</v>
          </cell>
          <cell r="Q482" t="str">
            <v/>
          </cell>
          <cell r="R482" t="str">
            <v/>
          </cell>
          <cell r="S482" t="str">
            <v>2021-06-14, 20:00:00</v>
          </cell>
          <cell r="T482" t="str">
            <v/>
          </cell>
          <cell r="U482" t="str">
            <v/>
          </cell>
          <cell r="V482" t="str">
            <v/>
          </cell>
          <cell r="W482" t="str">
            <v>2021-06-22, 20:00:00</v>
          </cell>
          <cell r="X482" t="str">
            <v/>
          </cell>
          <cell r="Y482" t="str">
            <v/>
          </cell>
          <cell r="Z482" t="str">
            <v/>
          </cell>
          <cell r="AA482" t="str">
            <v/>
          </cell>
          <cell r="AB482" t="str">
            <v/>
          </cell>
          <cell r="AC482" t="str">
            <v/>
          </cell>
          <cell r="AD482" t="str">
            <v/>
          </cell>
          <cell r="AE482" t="str">
            <v/>
          </cell>
          <cell r="AF482" t="str">
            <v>Unilever West Mega DC</v>
          </cell>
          <cell r="AH482" t="str">
            <v>Jl. Irian X No.202, Cikedokan, Kec. Cikarang Bar., Bekasi, Jawa Barat 17530, Indonesia</v>
          </cell>
          <cell r="AI482" t="str">
            <v>Bekasi</v>
          </cell>
          <cell r="AK482" t="str">
            <v>TRANSMART MATARAM</v>
          </cell>
          <cell r="AM482" t="str">
            <v>JL SELAPARANG NO 60 MAYURA</v>
          </cell>
          <cell r="AN482" t="str">
            <v>Kota Mataram</v>
          </cell>
          <cell r="AP482">
            <v>1276</v>
          </cell>
          <cell r="AQ482" t="str">
            <v/>
          </cell>
          <cell r="AR482" t="str">
            <v/>
          </cell>
          <cell r="AS482" t="str">
            <v/>
          </cell>
          <cell r="AT482" t="str">
            <v/>
          </cell>
          <cell r="AU482" t="str">
            <v/>
          </cell>
          <cell r="AV482" t="str">
            <v/>
          </cell>
          <cell r="AW482" t="str">
            <v/>
          </cell>
          <cell r="AY482">
            <v>0</v>
          </cell>
          <cell r="AZ482" t="str">
            <v>0</v>
          </cell>
          <cell r="BA482">
            <v>20060</v>
          </cell>
          <cell r="BB482">
            <v>33.24</v>
          </cell>
          <cell r="BC482" t="str">
            <v/>
          </cell>
          <cell r="BD482" t="str">
            <v/>
          </cell>
        </row>
        <row r="483">
          <cell r="D483" t="str">
            <v>4002939222</v>
          </cell>
          <cell r="E483" t="str">
            <v/>
          </cell>
          <cell r="F483" t="str">
            <v>BOOKED</v>
          </cell>
          <cell r="G483" t="str">
            <v>Unilever Mega DC</v>
          </cell>
          <cell r="H483" t="str">
            <v/>
          </cell>
          <cell r="I483" t="str">
            <v>false</v>
          </cell>
          <cell r="J483" t="str">
            <v>TRO-J</v>
          </cell>
          <cell r="K483" t="str">
            <v>Tronton Jumbo</v>
          </cell>
          <cell r="L483" t="str">
            <v/>
          </cell>
          <cell r="N483" t="str">
            <v>TDS-TRI-20210614103024650209</v>
          </cell>
          <cell r="O483" t="str">
            <v>oncall</v>
          </cell>
          <cell r="P483" t="str">
            <v>2021-06-14, 17:30:24</v>
          </cell>
          <cell r="Q483" t="str">
            <v/>
          </cell>
          <cell r="R483" t="str">
            <v/>
          </cell>
          <cell r="S483" t="str">
            <v>2021-06-14, 20:00:00</v>
          </cell>
          <cell r="T483" t="str">
            <v/>
          </cell>
          <cell r="U483" t="str">
            <v/>
          </cell>
          <cell r="V483" t="str">
            <v/>
          </cell>
          <cell r="W483" t="str">
            <v>2021-06-22, 20:00:00</v>
          </cell>
          <cell r="X483" t="str">
            <v/>
          </cell>
          <cell r="Y483" t="str">
            <v/>
          </cell>
          <cell r="Z483" t="str">
            <v/>
          </cell>
          <cell r="AA483" t="str">
            <v/>
          </cell>
          <cell r="AB483" t="str">
            <v/>
          </cell>
          <cell r="AC483" t="str">
            <v/>
          </cell>
          <cell r="AD483" t="str">
            <v/>
          </cell>
          <cell r="AE483" t="str">
            <v/>
          </cell>
          <cell r="AF483" t="str">
            <v>Unilever West Mega DC</v>
          </cell>
          <cell r="AH483" t="str">
            <v>Jl. Irian X No.202, Cikedokan, Kec. Cikarang Bar., Bekasi, Jawa Barat 17530, Indonesia</v>
          </cell>
          <cell r="AI483" t="str">
            <v>Bekasi</v>
          </cell>
          <cell r="AK483" t="str">
            <v>TRANSMART MATARAM</v>
          </cell>
          <cell r="AM483" t="str">
            <v>JL SELAPARANG NO 60 MAYURA</v>
          </cell>
          <cell r="AN483" t="str">
            <v>Kota Mataram</v>
          </cell>
          <cell r="AP483">
            <v>1276</v>
          </cell>
          <cell r="AQ483" t="str">
            <v/>
          </cell>
          <cell r="AR483" t="str">
            <v/>
          </cell>
          <cell r="AS483" t="str">
            <v/>
          </cell>
          <cell r="AT483" t="str">
            <v/>
          </cell>
          <cell r="AU483" t="str">
            <v/>
          </cell>
          <cell r="AV483" t="str">
            <v/>
          </cell>
          <cell r="AW483" t="str">
            <v/>
          </cell>
          <cell r="AY483">
            <v>0</v>
          </cell>
          <cell r="AZ483" t="str">
            <v>0</v>
          </cell>
          <cell r="BA483">
            <v>19790</v>
          </cell>
          <cell r="BB483">
            <v>39</v>
          </cell>
          <cell r="BC483" t="str">
            <v/>
          </cell>
          <cell r="BD483" t="str">
            <v/>
          </cell>
        </row>
        <row r="484">
          <cell r="D484" t="str">
            <v>4002939129</v>
          </cell>
          <cell r="E484" t="str">
            <v/>
          </cell>
          <cell r="F484" t="str">
            <v>POD</v>
          </cell>
          <cell r="G484" t="str">
            <v>Unilever Mega DC</v>
          </cell>
          <cell r="H484" t="str">
            <v>Gading Global Logistic</v>
          </cell>
          <cell r="I484" t="str">
            <v>true</v>
          </cell>
          <cell r="J484" t="str">
            <v>CDE</v>
          </cell>
          <cell r="K484" t="str">
            <v>CD Engkel Box</v>
          </cell>
          <cell r="L484">
            <v>842698</v>
          </cell>
          <cell r="M484">
            <v>579800</v>
          </cell>
          <cell r="N484" t="str">
            <v>TDS-TRI-20210614064138788124</v>
          </cell>
          <cell r="O484" t="str">
            <v>dedicated</v>
          </cell>
          <cell r="P484" t="str">
            <v>2021-06-14, 13:41:39</v>
          </cell>
          <cell r="Q484" t="str">
            <v>2021-06-14, 21:54:42</v>
          </cell>
          <cell r="R484" t="str">
            <v>2021-06-15, 01:22:46</v>
          </cell>
          <cell r="S484" t="str">
            <v>2021-06-14, 16:00:00</v>
          </cell>
          <cell r="T484" t="str">
            <v>2021-06-15, 22:20:37</v>
          </cell>
          <cell r="U484" t="str">
            <v>2021-06-15, 22:20:43</v>
          </cell>
          <cell r="V484" t="str">
            <v>2021-06-15, 22:20:50</v>
          </cell>
          <cell r="W484" t="str">
            <v>2021-06-16, 16:00:00</v>
          </cell>
          <cell r="X484" t="str">
            <v>2021-06-16, 05:26:37</v>
          </cell>
          <cell r="Y484" t="str">
            <v>2021-06-16, 11:41:44</v>
          </cell>
          <cell r="Z484" t="str">
            <v>0:0:13</v>
          </cell>
          <cell r="AA484" t="str">
            <v>6:15:7</v>
          </cell>
          <cell r="AB484" t="str">
            <v>JAMAL</v>
          </cell>
          <cell r="AC484" t="str">
            <v>087879225044</v>
          </cell>
          <cell r="AD484" t="str">
            <v>B9838SYK</v>
          </cell>
          <cell r="AE484" t="str">
            <v>CD Engkel Box</v>
          </cell>
          <cell r="AF484" t="str">
            <v>Unilever West Mega DC</v>
          </cell>
          <cell r="AH484" t="str">
            <v>Jl. Irian X No.202, Cikedokan, Kec. Cikarang Bar., Bekasi, Jawa Barat 17530, Indonesia</v>
          </cell>
          <cell r="AI484" t="str">
            <v>Bekasi</v>
          </cell>
          <cell r="AK484" t="str">
            <v>BORMA CIKUTRA</v>
          </cell>
          <cell r="AM484" t="str">
            <v>JL. CIKUTRA BARAT NO. 66</v>
          </cell>
          <cell r="AN484" t="str">
            <v>Kota Bandung</v>
          </cell>
          <cell r="AP484">
            <v>118</v>
          </cell>
          <cell r="AQ484" t="str">
            <v/>
          </cell>
          <cell r="AR484" t="str">
            <v/>
          </cell>
          <cell r="AS484" t="str">
            <v/>
          </cell>
          <cell r="AT484" t="str">
            <v/>
          </cell>
          <cell r="AU484" t="str">
            <v/>
          </cell>
          <cell r="AV484" t="str">
            <v/>
          </cell>
          <cell r="AW484" t="str">
            <v/>
          </cell>
          <cell r="AY484">
            <v>0</v>
          </cell>
          <cell r="AZ484" t="str">
            <v>0</v>
          </cell>
          <cell r="BA484">
            <v>2520</v>
          </cell>
          <cell r="BB484">
            <v>5.18</v>
          </cell>
          <cell r="BC484" t="str">
            <v/>
          </cell>
          <cell r="BD484" t="str">
            <v>2021-06-22, 13:18:55</v>
          </cell>
          <cell r="BE484" t="str">
            <v>POD 1 2021-06-16, 11:41:58</v>
          </cell>
        </row>
        <row r="485">
          <cell r="D485" t="str">
            <v>4002939130</v>
          </cell>
          <cell r="E485" t="str">
            <v/>
          </cell>
          <cell r="F485" t="str">
            <v>POD</v>
          </cell>
          <cell r="G485" t="str">
            <v>Unilever Mega DC</v>
          </cell>
          <cell r="H485" t="str">
            <v>PT PRIMA SARANA EKSPRES</v>
          </cell>
          <cell r="I485" t="str">
            <v>true</v>
          </cell>
          <cell r="J485" t="str">
            <v>CDE</v>
          </cell>
          <cell r="K485" t="str">
            <v>CD Engkel Box</v>
          </cell>
          <cell r="L485">
            <v>842698</v>
          </cell>
          <cell r="M485">
            <v>579800</v>
          </cell>
          <cell r="N485" t="str">
            <v>TDS-TRI-20210614064139458465</v>
          </cell>
          <cell r="O485" t="str">
            <v>dedicated</v>
          </cell>
          <cell r="P485" t="str">
            <v>2021-06-14, 13:41:39</v>
          </cell>
          <cell r="Q485" t="str">
            <v>2021-06-14, 21:56:52</v>
          </cell>
          <cell r="R485" t="str">
            <v>2021-06-14, 21:57:12</v>
          </cell>
          <cell r="S485" t="str">
            <v>2021-06-14, 16:00:00</v>
          </cell>
          <cell r="T485" t="str">
            <v>2021-06-15, 22:13:41</v>
          </cell>
          <cell r="U485" t="str">
            <v>2021-06-15, 22:13:45</v>
          </cell>
          <cell r="V485" t="str">
            <v>2021-06-15, 22:13:52</v>
          </cell>
          <cell r="W485" t="str">
            <v>2021-06-16, 16:00:00</v>
          </cell>
          <cell r="X485" t="str">
            <v>2021-06-16, 05:26:20</v>
          </cell>
          <cell r="Y485" t="str">
            <v>2021-06-16, 12:03:27</v>
          </cell>
          <cell r="Z485" t="str">
            <v>0:0:11</v>
          </cell>
          <cell r="AA485" t="str">
            <v>6:37:7</v>
          </cell>
          <cell r="AB485" t="str">
            <v>Sahuri</v>
          </cell>
          <cell r="AC485" t="str">
            <v>085719440929</v>
          </cell>
          <cell r="AD485" t="str">
            <v>B9271TCD</v>
          </cell>
          <cell r="AE485" t="str">
            <v>CD Engkel Box</v>
          </cell>
          <cell r="AF485" t="str">
            <v>Unilever West Mega DC</v>
          </cell>
          <cell r="AH485" t="str">
            <v>Jl. Irian X No.202, Cikedokan, Kec. Cikarang Bar., Bekasi, Jawa Barat 17530, Indonesia</v>
          </cell>
          <cell r="AI485" t="str">
            <v>Bekasi</v>
          </cell>
          <cell r="AK485" t="str">
            <v>BORMA CIKUTRA</v>
          </cell>
          <cell r="AM485" t="str">
            <v>JL. CIKUTRA BARAT NO. 66</v>
          </cell>
          <cell r="AN485" t="str">
            <v>Kota Bandung</v>
          </cell>
          <cell r="AP485">
            <v>118</v>
          </cell>
          <cell r="AQ485" t="str">
            <v/>
          </cell>
          <cell r="AR485" t="str">
            <v/>
          </cell>
          <cell r="AS485" t="str">
            <v/>
          </cell>
          <cell r="AT485" t="str">
            <v/>
          </cell>
          <cell r="AU485" t="str">
            <v/>
          </cell>
          <cell r="AV485" t="str">
            <v/>
          </cell>
          <cell r="AW485" t="str">
            <v/>
          </cell>
          <cell r="AY485">
            <v>0</v>
          </cell>
          <cell r="AZ485" t="str">
            <v>0</v>
          </cell>
          <cell r="BA485">
            <v>1950</v>
          </cell>
          <cell r="BB485">
            <v>5</v>
          </cell>
          <cell r="BC485" t="str">
            <v/>
          </cell>
          <cell r="BD485" t="str">
            <v>2021-06-16, 19:16:33</v>
          </cell>
          <cell r="BE485" t="str">
            <v>POD 1 2021-06-16, 19:16:33</v>
          </cell>
        </row>
        <row r="486">
          <cell r="D486" t="str">
            <v>4002939027</v>
          </cell>
          <cell r="E486" t="str">
            <v/>
          </cell>
          <cell r="F486" t="str">
            <v>POD</v>
          </cell>
          <cell r="G486" t="str">
            <v>Unilever Mega DC</v>
          </cell>
          <cell r="H486" t="str">
            <v>PT Mega Antaran Prima</v>
          </cell>
          <cell r="I486" t="str">
            <v>true</v>
          </cell>
          <cell r="J486" t="str">
            <v>CDE</v>
          </cell>
          <cell r="K486" t="str">
            <v>CD Engkel Box</v>
          </cell>
          <cell r="L486">
            <v>627990</v>
          </cell>
          <cell r="M486">
            <v>449654</v>
          </cell>
          <cell r="N486" t="str">
            <v>TDS-TRI-20210614064137966281</v>
          </cell>
          <cell r="O486" t="str">
            <v>dedicated</v>
          </cell>
          <cell r="P486" t="str">
            <v>2021-06-14, 13:41:37</v>
          </cell>
          <cell r="Q486" t="str">
            <v>2021-06-14, 15:17:35</v>
          </cell>
          <cell r="R486" t="str">
            <v>2021-06-15, 01:23:02</v>
          </cell>
          <cell r="S486" t="str">
            <v>2021-06-14, 16:00:00</v>
          </cell>
          <cell r="T486" t="str">
            <v>2021-06-16, 22:17:57</v>
          </cell>
          <cell r="U486" t="str">
            <v>2021-06-16, 22:18:04</v>
          </cell>
          <cell r="V486" t="str">
            <v>2021-06-16, 22:18:10</v>
          </cell>
          <cell r="W486" t="str">
            <v>2021-06-15, 16:00:00</v>
          </cell>
          <cell r="X486" t="str">
            <v>2021-06-16, 23:20:46</v>
          </cell>
          <cell r="Y486" t="str">
            <v>2021-06-17, 00:00:00</v>
          </cell>
          <cell r="Z486" t="str">
            <v>0:0:13</v>
          </cell>
          <cell r="AA486" t="str">
            <v>0:39:14</v>
          </cell>
          <cell r="AB486" t="str">
            <v>TION DANIEL TIRUKAN</v>
          </cell>
          <cell r="AC486" t="str">
            <v>085893958813</v>
          </cell>
          <cell r="AD486" t="str">
            <v>B9140KXU</v>
          </cell>
          <cell r="AE486" t="str">
            <v>CD Engkel Box</v>
          </cell>
          <cell r="AF486" t="str">
            <v>Unilever West Mega DC</v>
          </cell>
          <cell r="AH486" t="str">
            <v>Jl. Irian X No.202, Cikedokan, Kec. Cikarang Bar., Bekasi, Jawa Barat 17530, Indonesia</v>
          </cell>
          <cell r="AI486" t="str">
            <v>Bekasi</v>
          </cell>
          <cell r="AK486" t="str">
            <v>INDOMARCO PRISMATAMA DC PARUNG</v>
          </cell>
          <cell r="AM486" t="str">
            <v>JL.PEMBANGUNAN RT1/2 GUNUNG SINDUR</v>
          </cell>
          <cell r="AN486" t="str">
            <v>Bogor</v>
          </cell>
          <cell r="AP486">
            <v>73</v>
          </cell>
          <cell r="AQ486" t="str">
            <v/>
          </cell>
          <cell r="AR486" t="str">
            <v/>
          </cell>
          <cell r="AS486" t="str">
            <v/>
          </cell>
          <cell r="AT486" t="str">
            <v/>
          </cell>
          <cell r="AU486" t="str">
            <v/>
          </cell>
          <cell r="AV486" t="str">
            <v/>
          </cell>
          <cell r="AW486" t="str">
            <v/>
          </cell>
          <cell r="AY486">
            <v>0</v>
          </cell>
          <cell r="AZ486" t="str">
            <v>0</v>
          </cell>
          <cell r="BA486">
            <v>2100</v>
          </cell>
          <cell r="BB486">
            <v>4.41</v>
          </cell>
          <cell r="BC486" t="str">
            <v/>
          </cell>
          <cell r="BD486" t="str">
            <v/>
          </cell>
        </row>
        <row r="487">
          <cell r="D487" t="str">
            <v>4002939032</v>
          </cell>
          <cell r="E487" t="str">
            <v/>
          </cell>
          <cell r="F487" t="str">
            <v>POD</v>
          </cell>
          <cell r="G487" t="str">
            <v>Unilever Mega DC</v>
          </cell>
          <cell r="H487" t="str">
            <v>PT Kabut Halim Mandiri</v>
          </cell>
          <cell r="I487" t="str">
            <v>true</v>
          </cell>
          <cell r="J487" t="str">
            <v>CDE</v>
          </cell>
          <cell r="K487" t="str">
            <v>CD Engkel Box</v>
          </cell>
          <cell r="L487">
            <v>627990</v>
          </cell>
          <cell r="M487">
            <v>449654</v>
          </cell>
          <cell r="N487" t="str">
            <v>TDS-TRI-20210614064135815805</v>
          </cell>
          <cell r="O487" t="str">
            <v>dedicated</v>
          </cell>
          <cell r="P487" t="str">
            <v>2021-06-14, 13:41:36</v>
          </cell>
          <cell r="Q487" t="str">
            <v>2021-06-14, 15:12:48</v>
          </cell>
          <cell r="R487" t="str">
            <v>2021-06-15, 11:36:05</v>
          </cell>
          <cell r="S487" t="str">
            <v>2021-06-14, 16:00:00</v>
          </cell>
          <cell r="T487" t="str">
            <v>2021-06-16, 15:04:15</v>
          </cell>
          <cell r="U487" t="str">
            <v>2021-06-16, 15:04:15</v>
          </cell>
          <cell r="V487" t="str">
            <v>2021-06-16, 15:04:35</v>
          </cell>
          <cell r="W487" t="str">
            <v>2021-06-15, 16:00:00</v>
          </cell>
          <cell r="X487" t="str">
            <v>2021-06-16, 15:05:00</v>
          </cell>
          <cell r="Y487" t="str">
            <v>2021-06-16, 15:06:00</v>
          </cell>
          <cell r="Z487" t="str">
            <v>0:0:20</v>
          </cell>
          <cell r="AA487" t="str">
            <v>0:1:0</v>
          </cell>
          <cell r="AB487" t="str">
            <v>Qodri</v>
          </cell>
          <cell r="AC487" t="str">
            <v>081385475168</v>
          </cell>
          <cell r="AD487" t="str">
            <v>F9282FG</v>
          </cell>
          <cell r="AE487" t="str">
            <v>CD Engkel Box</v>
          </cell>
          <cell r="AF487" t="str">
            <v>Unilever West Mega DC</v>
          </cell>
          <cell r="AH487" t="str">
            <v>Jl. Irian X No.202, Cikedokan, Kec. Cikarang Bar., Bekasi, Jawa Barat 17530, Indonesia</v>
          </cell>
          <cell r="AI487" t="str">
            <v>Bekasi</v>
          </cell>
          <cell r="AK487" t="str">
            <v>INDOMARET DC SENTUL</v>
          </cell>
          <cell r="AM487" t="str">
            <v>Jl. Alternatif Sentul No.Km. 46, Cijujung, Sukaraja, Bogor, Jawa Barat 16710, Indonesia</v>
          </cell>
          <cell r="AN487" t="str">
            <v>Bogor</v>
          </cell>
          <cell r="AP487">
            <v>396</v>
          </cell>
          <cell r="AQ487" t="str">
            <v/>
          </cell>
          <cell r="AR487" t="str">
            <v/>
          </cell>
          <cell r="AS487" t="str">
            <v/>
          </cell>
          <cell r="AT487" t="str">
            <v/>
          </cell>
          <cell r="AU487" t="str">
            <v/>
          </cell>
          <cell r="AV487" t="str">
            <v/>
          </cell>
          <cell r="AW487" t="str">
            <v/>
          </cell>
          <cell r="AY487">
            <v>0</v>
          </cell>
          <cell r="AZ487" t="str">
            <v>0</v>
          </cell>
          <cell r="BA487">
            <v>2950</v>
          </cell>
          <cell r="BB487">
            <v>5</v>
          </cell>
          <cell r="BC487" t="str">
            <v/>
          </cell>
          <cell r="BD487" t="str">
            <v>2021-06-15, 07:01:19</v>
          </cell>
          <cell r="BE487" t="str">
            <v>POD 1 2021-06-15, 07:01:19</v>
          </cell>
        </row>
        <row r="488">
          <cell r="D488" t="str">
            <v>4002939033</v>
          </cell>
          <cell r="E488" t="str">
            <v/>
          </cell>
          <cell r="F488" t="str">
            <v>POD</v>
          </cell>
          <cell r="G488" t="str">
            <v>Unilever Mega DC</v>
          </cell>
          <cell r="H488" t="str">
            <v>PT Kabut Halim Mandiri</v>
          </cell>
          <cell r="I488" t="str">
            <v>true</v>
          </cell>
          <cell r="J488" t="str">
            <v>CDE</v>
          </cell>
          <cell r="K488" t="str">
            <v>CD Engkel Box</v>
          </cell>
          <cell r="L488">
            <v>373478</v>
          </cell>
          <cell r="M488">
            <v>233095</v>
          </cell>
          <cell r="N488" t="str">
            <v>TDS-TRI-20210614064136735859</v>
          </cell>
          <cell r="O488" t="str">
            <v>dedicated</v>
          </cell>
          <cell r="P488" t="str">
            <v>2021-06-14, 13:41:36</v>
          </cell>
          <cell r="Q488" t="str">
            <v>2021-06-14, 15:15:28</v>
          </cell>
          <cell r="R488" t="str">
            <v>2021-06-15, 07:02:55</v>
          </cell>
          <cell r="S488" t="str">
            <v>2021-06-14, 16:00:00</v>
          </cell>
          <cell r="T488" t="str">
            <v>2021-06-16, 06:38:23</v>
          </cell>
          <cell r="U488" t="str">
            <v>2021-06-16, 06:38:30</v>
          </cell>
          <cell r="V488" t="str">
            <v>2021-06-16, 06:38:52</v>
          </cell>
          <cell r="W488" t="str">
            <v>2021-06-15, 16:00:00</v>
          </cell>
          <cell r="X488" t="str">
            <v>2021-06-16, 07:30:00</v>
          </cell>
          <cell r="Y488" t="str">
            <v>2021-06-16, 08:00:00</v>
          </cell>
          <cell r="Z488" t="str">
            <v>0:0:29</v>
          </cell>
          <cell r="AA488" t="str">
            <v>0:30:0</v>
          </cell>
          <cell r="AB488" t="str">
            <v>Wahidayat</v>
          </cell>
          <cell r="AC488" t="str">
            <v>089685060253</v>
          </cell>
          <cell r="AD488" t="str">
            <v>B9027EXR</v>
          </cell>
          <cell r="AE488" t="str">
            <v>CD Engkel Box</v>
          </cell>
          <cell r="AF488" t="str">
            <v>Unilever West Mega DC</v>
          </cell>
          <cell r="AH488" t="str">
            <v>Jl. Irian X No.202, Cikedokan, Kec. Cikarang Bar., Bekasi, Jawa Barat 17530, Indonesia</v>
          </cell>
          <cell r="AI488" t="str">
            <v>Bekasi</v>
          </cell>
          <cell r="AK488" t="str">
            <v>PT. INDOMARCO PRISMATAMA DC BKS</v>
          </cell>
          <cell r="AM488" t="str">
            <v>JL.JABABEKA RAYA BLOK A NO6-15 RT4/</v>
          </cell>
          <cell r="AN488" t="str">
            <v>Cikarang</v>
          </cell>
          <cell r="AP488">
            <v>11</v>
          </cell>
          <cell r="AQ488" t="str">
            <v/>
          </cell>
          <cell r="AR488" t="str">
            <v/>
          </cell>
          <cell r="AS488" t="str">
            <v/>
          </cell>
          <cell r="AT488" t="str">
            <v/>
          </cell>
          <cell r="AU488" t="str">
            <v/>
          </cell>
          <cell r="AV488" t="str">
            <v/>
          </cell>
          <cell r="AW488" t="str">
            <v/>
          </cell>
          <cell r="AY488">
            <v>0</v>
          </cell>
          <cell r="AZ488" t="str">
            <v>0</v>
          </cell>
          <cell r="BA488">
            <v>1980</v>
          </cell>
          <cell r="BB488">
            <v>4.12</v>
          </cell>
          <cell r="BC488" t="str">
            <v/>
          </cell>
          <cell r="BD488" t="str">
            <v/>
          </cell>
        </row>
        <row r="489">
          <cell r="D489" t="str">
            <v>4002939012</v>
          </cell>
          <cell r="E489" t="str">
            <v/>
          </cell>
          <cell r="F489" t="str">
            <v>POD</v>
          </cell>
          <cell r="G489" t="str">
            <v>Unilever Mega DC</v>
          </cell>
          <cell r="H489" t="str">
            <v>PT Mega Antaran Prima</v>
          </cell>
          <cell r="I489" t="str">
            <v>true</v>
          </cell>
          <cell r="J489" t="str">
            <v>CDE</v>
          </cell>
          <cell r="K489" t="str">
            <v>CD Engkel Box</v>
          </cell>
          <cell r="L489">
            <v>373478</v>
          </cell>
          <cell r="M489">
            <v>233095</v>
          </cell>
          <cell r="N489" t="str">
            <v>TDS-TRI-20210613100032279554</v>
          </cell>
          <cell r="O489" t="str">
            <v>dedicated</v>
          </cell>
          <cell r="P489" t="str">
            <v>2021-06-13, 17:00:32</v>
          </cell>
          <cell r="Q489" t="str">
            <v>2021-06-13, 17:36:38</v>
          </cell>
          <cell r="R489" t="str">
            <v>2021-06-14, 07:12:09</v>
          </cell>
          <cell r="S489" t="str">
            <v>2021-06-13, 20:00:00</v>
          </cell>
          <cell r="T489" t="str">
            <v>2021-06-14, 07:12:15</v>
          </cell>
          <cell r="U489" t="str">
            <v>2021-06-14, 07:12:18</v>
          </cell>
          <cell r="V489" t="str">
            <v>2021-06-14, 07:12:28</v>
          </cell>
          <cell r="W489" t="str">
            <v>2021-06-14, 20:00:00</v>
          </cell>
          <cell r="X489" t="str">
            <v>2021-06-14, 09:01:31</v>
          </cell>
          <cell r="Y489" t="str">
            <v>2021-06-14, 11:53:36</v>
          </cell>
          <cell r="Z489" t="str">
            <v>0:0:13</v>
          </cell>
          <cell r="AA489" t="str">
            <v>2:52:5</v>
          </cell>
          <cell r="AB489" t="str">
            <v>VIJAY</v>
          </cell>
          <cell r="AC489" t="str">
            <v>082123748103</v>
          </cell>
          <cell r="AD489" t="str">
            <v>B9062KXU</v>
          </cell>
          <cell r="AE489" t="str">
            <v>CD Engkel Box</v>
          </cell>
          <cell r="AF489" t="str">
            <v>Unilever West Mega DC</v>
          </cell>
          <cell r="AH489" t="str">
            <v>Jl. Irian X No.202, Cikedokan, Kec. Cikarang Bar., Bekasi, Jawa Barat 17530, Indonesia</v>
          </cell>
          <cell r="AI489" t="str">
            <v>Bekasi</v>
          </cell>
          <cell r="AK489" t="str">
            <v>320 PBF PT. HERO SUPERMARKET, TBK</v>
          </cell>
          <cell r="AM489" t="str">
            <v>Jalan Arteri Tol Cibitung No.1, Sukadanau, Cibitung, Gandasari, Kec. Cikarang Bar., Bekasi, Jawa Barat 17530, Indonesia</v>
          </cell>
          <cell r="AN489" t="str">
            <v>cikarang</v>
          </cell>
          <cell r="AP489">
            <v>11</v>
          </cell>
          <cell r="AQ489" t="str">
            <v/>
          </cell>
          <cell r="AR489" t="str">
            <v/>
          </cell>
          <cell r="AS489" t="str">
            <v/>
          </cell>
          <cell r="AT489" t="str">
            <v/>
          </cell>
          <cell r="AU489" t="str">
            <v/>
          </cell>
          <cell r="AV489" t="str">
            <v/>
          </cell>
          <cell r="AW489" t="str">
            <v/>
          </cell>
          <cell r="AY489">
            <v>0</v>
          </cell>
          <cell r="AZ489" t="str">
            <v>0</v>
          </cell>
          <cell r="BA489">
            <v>360</v>
          </cell>
          <cell r="BB489">
            <v>1</v>
          </cell>
          <cell r="BC489" t="str">
            <v/>
          </cell>
          <cell r="BD489" t="str">
            <v>2021-06-14, 11:54:12</v>
          </cell>
          <cell r="BE489" t="str">
            <v>POD 1 2021-06-14, 11:54:11</v>
          </cell>
        </row>
        <row r="490">
          <cell r="D490" t="str">
            <v>4002939012</v>
          </cell>
          <cell r="E490" t="str">
            <v/>
          </cell>
          <cell r="F490" t="str">
            <v>POD</v>
          </cell>
          <cell r="G490" t="str">
            <v>Unilever Mega DC</v>
          </cell>
          <cell r="H490" t="str">
            <v>PT Mega Antaran Prima</v>
          </cell>
          <cell r="I490" t="str">
            <v>true</v>
          </cell>
          <cell r="J490" t="str">
            <v>CDE</v>
          </cell>
          <cell r="K490" t="str">
            <v>CD Engkel Box</v>
          </cell>
          <cell r="L490">
            <v>1</v>
          </cell>
          <cell r="M490">
            <v>1</v>
          </cell>
          <cell r="N490" t="str">
            <v>TDS-TRI-20210613100032279554</v>
          </cell>
          <cell r="O490" t="str">
            <v>dedicated</v>
          </cell>
          <cell r="P490" t="str">
            <v>2021-06-13, 17:00:32</v>
          </cell>
          <cell r="Q490" t="str">
            <v>2021-06-13, 17:36:38</v>
          </cell>
          <cell r="R490" t="str">
            <v>2021-06-14, 07:12:09</v>
          </cell>
          <cell r="S490" t="str">
            <v>2021-06-13, 20:00:00</v>
          </cell>
          <cell r="T490" t="str">
            <v>2021-06-14, 07:12:15</v>
          </cell>
          <cell r="U490" t="str">
            <v>2021-06-14, 07:12:18</v>
          </cell>
          <cell r="V490" t="str">
            <v>2021-06-14, 07:12:28</v>
          </cell>
          <cell r="W490" t="str">
            <v>2021-06-14, 20:00:00</v>
          </cell>
          <cell r="X490" t="str">
            <v>2021-06-14, 11:54:22</v>
          </cell>
          <cell r="Y490" t="str">
            <v>2021-06-14, 11:54:30</v>
          </cell>
          <cell r="Z490" t="str">
            <v>0:0:13</v>
          </cell>
          <cell r="AA490" t="str">
            <v>0:0:8</v>
          </cell>
          <cell r="AB490" t="str">
            <v>VIJAY</v>
          </cell>
          <cell r="AC490" t="str">
            <v>082123748103</v>
          </cell>
          <cell r="AD490" t="str">
            <v>B9062KXU</v>
          </cell>
          <cell r="AE490" t="str">
            <v>CD Engkel Box</v>
          </cell>
          <cell r="AF490" t="str">
            <v>Unilever West Mega DC</v>
          </cell>
          <cell r="AH490" t="str">
            <v>Jl. Irian X No.202, Cikedokan, Kec. Cikarang Bar., Bekasi, Jawa Barat 17530, Indonesia</v>
          </cell>
          <cell r="AI490" t="str">
            <v>Bekasi</v>
          </cell>
          <cell r="AK490" t="str">
            <v>HERO DISTRIBUSI FT</v>
          </cell>
          <cell r="AM490" t="str">
            <v>JL KALIMALANG KAMPUNG CIKEDOKAN A</v>
          </cell>
          <cell r="AN490" t="str">
            <v>Cikarang</v>
          </cell>
          <cell r="AP490">
            <v>13</v>
          </cell>
          <cell r="AQ490" t="str">
            <v/>
          </cell>
          <cell r="AR490" t="str">
            <v/>
          </cell>
          <cell r="AS490" t="str">
            <v/>
          </cell>
          <cell r="AT490" t="str">
            <v/>
          </cell>
          <cell r="AU490" t="str">
            <v/>
          </cell>
          <cell r="AV490" t="str">
            <v/>
          </cell>
          <cell r="AW490" t="str">
            <v/>
          </cell>
          <cell r="AY490">
            <v>0</v>
          </cell>
          <cell r="AZ490" t="str">
            <v>0</v>
          </cell>
          <cell r="BA490">
            <v>230</v>
          </cell>
          <cell r="BB490">
            <v>1</v>
          </cell>
          <cell r="BC490" t="str">
            <v/>
          </cell>
          <cell r="BD490" t="str">
            <v>2021-06-14, 11:54:41</v>
          </cell>
          <cell r="BE490" t="str">
            <v>POD 1 2021-06-14, 11:54:41</v>
          </cell>
        </row>
        <row r="491">
          <cell r="D491" t="str">
            <v>4002938759</v>
          </cell>
          <cell r="E491" t="str">
            <v/>
          </cell>
          <cell r="F491" t="str">
            <v>BOOKED</v>
          </cell>
          <cell r="G491" t="str">
            <v>Unilever Mega DC</v>
          </cell>
          <cell r="H491" t="str">
            <v/>
          </cell>
          <cell r="I491" t="str">
            <v>false</v>
          </cell>
          <cell r="J491" t="str">
            <v>TRO-J</v>
          </cell>
          <cell r="K491" t="str">
            <v>Tronton Jumbo</v>
          </cell>
          <cell r="L491" t="str">
            <v/>
          </cell>
          <cell r="N491" t="str">
            <v>TDS-TRI-20210613100030640069</v>
          </cell>
          <cell r="O491" t="str">
            <v>oncall</v>
          </cell>
          <cell r="P491" t="str">
            <v>2021-06-13, 17:00:30</v>
          </cell>
          <cell r="Q491" t="str">
            <v/>
          </cell>
          <cell r="R491" t="str">
            <v/>
          </cell>
          <cell r="S491" t="str">
            <v>2021-06-13, 20:00:00</v>
          </cell>
          <cell r="T491" t="str">
            <v/>
          </cell>
          <cell r="U491" t="str">
            <v/>
          </cell>
          <cell r="V491" t="str">
            <v/>
          </cell>
          <cell r="W491" t="str">
            <v>2021-06-16, 20:00:00</v>
          </cell>
          <cell r="X491" t="str">
            <v/>
          </cell>
          <cell r="Y491" t="str">
            <v/>
          </cell>
          <cell r="Z491" t="str">
            <v/>
          </cell>
          <cell r="AA491" t="str">
            <v/>
          </cell>
          <cell r="AB491" t="str">
            <v/>
          </cell>
          <cell r="AC491" t="str">
            <v/>
          </cell>
          <cell r="AD491" t="str">
            <v/>
          </cell>
          <cell r="AE491" t="str">
            <v/>
          </cell>
          <cell r="AF491" t="str">
            <v>Unilever West Mega DC</v>
          </cell>
          <cell r="AH491" t="str">
            <v>Jl. Irian X No.202, Cikedokan, Kec. Cikarang Bar., Bekasi, Jawa Barat 17530, Indonesia</v>
          </cell>
          <cell r="AI491" t="str">
            <v>Bekasi</v>
          </cell>
          <cell r="AK491" t="str">
            <v>ALFA MAGUWO</v>
          </cell>
          <cell r="AM491" t="str">
            <v>Jl. Raya Solo KM 8 No. 234, Maguwoharjo, Kecamatan Depok, Kalongan, Maguwoharjo, Kec. Depok, Kabupaten Sleman, Daerah Istimewa Yogyakarta 55282, Indonesia</v>
          </cell>
          <cell r="AN491" t="str">
            <v>Kabupaten Sleman</v>
          </cell>
          <cell r="AP491">
            <v>524</v>
          </cell>
          <cell r="AQ491" t="str">
            <v/>
          </cell>
          <cell r="AR491" t="str">
            <v/>
          </cell>
          <cell r="AS491" t="str">
            <v/>
          </cell>
          <cell r="AT491" t="str">
            <v/>
          </cell>
          <cell r="AU491" t="str">
            <v/>
          </cell>
          <cell r="AV491" t="str">
            <v/>
          </cell>
          <cell r="AW491" t="str">
            <v/>
          </cell>
          <cell r="AY491">
            <v>0</v>
          </cell>
          <cell r="AZ491" t="str">
            <v>0</v>
          </cell>
          <cell r="BA491">
            <v>9770</v>
          </cell>
          <cell r="BB491">
            <v>13</v>
          </cell>
          <cell r="BC491" t="str">
            <v/>
          </cell>
          <cell r="BD491" t="str">
            <v/>
          </cell>
        </row>
        <row r="492">
          <cell r="D492" t="str">
            <v>4002938759</v>
          </cell>
          <cell r="E492" t="str">
            <v/>
          </cell>
          <cell r="F492" t="str">
            <v>BOOKED</v>
          </cell>
          <cell r="G492" t="str">
            <v>Unilever Mega DC</v>
          </cell>
          <cell r="H492" t="str">
            <v/>
          </cell>
          <cell r="I492" t="str">
            <v>false</v>
          </cell>
          <cell r="J492" t="str">
            <v>TRO-J</v>
          </cell>
          <cell r="K492" t="str">
            <v>Tronton Jumbo</v>
          </cell>
          <cell r="L492" t="str">
            <v/>
          </cell>
          <cell r="N492" t="str">
            <v>TDS-TRI-20210613100030640069</v>
          </cell>
          <cell r="O492" t="str">
            <v>oncall</v>
          </cell>
          <cell r="P492" t="str">
            <v>2021-06-13, 17:00:30</v>
          </cell>
          <cell r="Q492" t="str">
            <v/>
          </cell>
          <cell r="R492" t="str">
            <v/>
          </cell>
          <cell r="S492" t="str">
            <v>2021-06-13, 20:00:00</v>
          </cell>
          <cell r="T492" t="str">
            <v/>
          </cell>
          <cell r="U492" t="str">
            <v/>
          </cell>
          <cell r="V492" t="str">
            <v/>
          </cell>
          <cell r="W492" t="str">
            <v>2021-06-16, 20:00:00</v>
          </cell>
          <cell r="X492" t="str">
            <v/>
          </cell>
          <cell r="Y492" t="str">
            <v/>
          </cell>
          <cell r="Z492" t="str">
            <v/>
          </cell>
          <cell r="AA492" t="str">
            <v/>
          </cell>
          <cell r="AB492" t="str">
            <v/>
          </cell>
          <cell r="AC492" t="str">
            <v/>
          </cell>
          <cell r="AD492" t="str">
            <v/>
          </cell>
          <cell r="AE492" t="str">
            <v/>
          </cell>
          <cell r="AF492" t="str">
            <v>Unilever West Mega DC</v>
          </cell>
          <cell r="AH492" t="str">
            <v>Jl. Irian X No.202, Cikedokan, Kec. Cikarang Bar., Bekasi, Jawa Barat 17530, Indonesia</v>
          </cell>
          <cell r="AI492" t="str">
            <v>Bekasi</v>
          </cell>
          <cell r="AK492" t="str">
            <v>PT INDOMARCO PRISMATAMA DC YOG</v>
          </cell>
          <cell r="AM492" t="str">
            <v>JL.RING ROAD BARAT NO.99 PADUKUHAN</v>
          </cell>
          <cell r="AN492" t="str">
            <v>Kota Yogyakarta</v>
          </cell>
          <cell r="AP492">
            <v>535</v>
          </cell>
          <cell r="AQ492" t="str">
            <v/>
          </cell>
          <cell r="AR492" t="str">
            <v/>
          </cell>
          <cell r="AS492" t="str">
            <v/>
          </cell>
          <cell r="AT492" t="str">
            <v/>
          </cell>
          <cell r="AU492" t="str">
            <v/>
          </cell>
          <cell r="AV492" t="str">
            <v/>
          </cell>
          <cell r="AW492" t="str">
            <v/>
          </cell>
          <cell r="AY492">
            <v>0</v>
          </cell>
          <cell r="AZ492" t="str">
            <v>0</v>
          </cell>
          <cell r="BA492">
            <v>9730</v>
          </cell>
          <cell r="BB492">
            <v>19.95</v>
          </cell>
          <cell r="BC492" t="str">
            <v/>
          </cell>
          <cell r="BD492" t="str">
            <v/>
          </cell>
        </row>
        <row r="493">
          <cell r="D493" t="str">
            <v>4002938756</v>
          </cell>
          <cell r="E493" t="str">
            <v/>
          </cell>
          <cell r="F493" t="str">
            <v>POD</v>
          </cell>
          <cell r="G493" t="str">
            <v>Unilever Mega DC</v>
          </cell>
          <cell r="H493" t="str">
            <v>PT PRIMA SARANA EKSPRES</v>
          </cell>
          <cell r="I493" t="str">
            <v>true</v>
          </cell>
          <cell r="J493" t="str">
            <v>TRO-J</v>
          </cell>
          <cell r="K493" t="str">
            <v>Tronton Jumbo</v>
          </cell>
          <cell r="L493">
            <v>500000</v>
          </cell>
          <cell r="M493">
            <v>250000</v>
          </cell>
          <cell r="N493" t="str">
            <v>TDS-TRI-20210613100029144228</v>
          </cell>
          <cell r="O493" t="str">
            <v>oncall</v>
          </cell>
          <cell r="P493" t="str">
            <v>2021-06-13, 17:00:29</v>
          </cell>
          <cell r="Q493" t="str">
            <v>2021-06-13, 20:08:16</v>
          </cell>
          <cell r="R493" t="str">
            <v>2021-06-13, 20:18:35</v>
          </cell>
          <cell r="S493" t="str">
            <v>2021-06-13, 20:00:00</v>
          </cell>
          <cell r="T493" t="str">
            <v>2021-06-14, 07:54:17</v>
          </cell>
          <cell r="U493" t="str">
            <v>2021-06-14, 12:28:44</v>
          </cell>
          <cell r="V493" t="str">
            <v>2021-06-14, 12:29:19</v>
          </cell>
          <cell r="W493" t="str">
            <v>2021-06-16, 20:00:00</v>
          </cell>
          <cell r="X493" t="str">
            <v>2021-06-16, 11:48:51</v>
          </cell>
          <cell r="Y493" t="str">
            <v>2021-06-16, 11:49:01</v>
          </cell>
          <cell r="Z493" t="str">
            <v>4:35:2</v>
          </cell>
          <cell r="AA493" t="str">
            <v>0:0:10</v>
          </cell>
          <cell r="AB493" t="str">
            <v>Hendrayana</v>
          </cell>
          <cell r="AC493" t="str">
            <v>085693063996</v>
          </cell>
          <cell r="AD493" t="str">
            <v>B9347TEU</v>
          </cell>
          <cell r="AE493" t="str">
            <v>Wingbox Tronton</v>
          </cell>
          <cell r="AF493" t="str">
            <v>Unilever West Mega DC</v>
          </cell>
          <cell r="AH493" t="str">
            <v>Jl. Irian X No.202, Cikedokan, Kec. Cikarang Bar., Bekasi, Jawa Barat 17530, Indonesia</v>
          </cell>
          <cell r="AI493" t="str">
            <v>Bekasi</v>
          </cell>
          <cell r="AK493" t="str">
            <v>CARREFOUR SEMARANG SRONDOL</v>
          </cell>
          <cell r="AM493" t="str">
            <v>KOMPLEK PABRIK RAJA BESI JL.SETIABU</v>
          </cell>
          <cell r="AN493" t="str">
            <v>Kota Semarang</v>
          </cell>
          <cell r="AP493">
            <v>414</v>
          </cell>
          <cell r="AQ493" t="str">
            <v/>
          </cell>
          <cell r="AR493" t="str">
            <v/>
          </cell>
          <cell r="AS493" t="str">
            <v/>
          </cell>
          <cell r="AT493" t="str">
            <v/>
          </cell>
          <cell r="AU493" t="str">
            <v/>
          </cell>
          <cell r="AV493" t="str">
            <v/>
          </cell>
          <cell r="AW493" t="str">
            <v/>
          </cell>
          <cell r="AX493" t="str">
            <v>tidak ada penawaran</v>
          </cell>
          <cell r="AY493">
            <v>0</v>
          </cell>
          <cell r="AZ493" t="str">
            <v>0</v>
          </cell>
          <cell r="BA493">
            <v>13060</v>
          </cell>
          <cell r="BB493">
            <v>18</v>
          </cell>
          <cell r="BC493" t="str">
            <v/>
          </cell>
          <cell r="BD493" t="str">
            <v>2021-06-16, 14:38:20</v>
          </cell>
          <cell r="BE493" t="str">
            <v>POD 1 2021-06-16, 14:38:20</v>
          </cell>
        </row>
        <row r="494">
          <cell r="D494" t="str">
            <v>4002938756</v>
          </cell>
          <cell r="E494" t="str">
            <v/>
          </cell>
          <cell r="F494" t="str">
            <v>POD</v>
          </cell>
          <cell r="G494" t="str">
            <v>Unilever Mega DC</v>
          </cell>
          <cell r="H494" t="str">
            <v>PT PRIMA SARANA EKSPRES</v>
          </cell>
          <cell r="I494" t="str">
            <v>true</v>
          </cell>
          <cell r="J494" t="str">
            <v>TRO-J</v>
          </cell>
          <cell r="K494" t="str">
            <v>Tronton Jumbo</v>
          </cell>
          <cell r="L494">
            <v>6259700</v>
          </cell>
          <cell r="M494">
            <v>5304000</v>
          </cell>
          <cell r="N494" t="str">
            <v>TDS-TRI-20210613100029144228</v>
          </cell>
          <cell r="O494" t="str">
            <v>oncall</v>
          </cell>
          <cell r="P494" t="str">
            <v>2021-06-13, 17:00:29</v>
          </cell>
          <cell r="Q494" t="str">
            <v>2021-06-13, 20:08:16</v>
          </cell>
          <cell r="R494" t="str">
            <v>2021-06-13, 20:18:35</v>
          </cell>
          <cell r="S494" t="str">
            <v>2021-06-13, 20:00:00</v>
          </cell>
          <cell r="T494" t="str">
            <v>2021-06-14, 07:54:17</v>
          </cell>
          <cell r="U494" t="str">
            <v>2021-06-14, 12:28:44</v>
          </cell>
          <cell r="V494" t="str">
            <v>2021-06-14, 12:29:19</v>
          </cell>
          <cell r="W494" t="str">
            <v>2021-06-16, 20:00:00</v>
          </cell>
          <cell r="X494" t="str">
            <v>2021-06-16, 22:23:32</v>
          </cell>
          <cell r="Y494" t="str">
            <v>2021-06-17, 07:44:59</v>
          </cell>
          <cell r="Z494" t="str">
            <v>4:35:2</v>
          </cell>
          <cell r="AA494" t="str">
            <v>9:21:27</v>
          </cell>
          <cell r="AB494" t="str">
            <v>Hendrayana</v>
          </cell>
          <cell r="AC494" t="str">
            <v>085693063996</v>
          </cell>
          <cell r="AD494" t="str">
            <v>B9347TEU</v>
          </cell>
          <cell r="AE494" t="str">
            <v>Wingbox Tronton</v>
          </cell>
          <cell r="AF494" t="str">
            <v>Unilever West Mega DC</v>
          </cell>
          <cell r="AH494" t="str">
            <v>Jl. Irian X No.202, Cikedokan, Kec. Cikarang Bar., Bekasi, Jawa Barat 17530, Indonesia</v>
          </cell>
          <cell r="AI494" t="str">
            <v>Bekasi</v>
          </cell>
          <cell r="AK494" t="str">
            <v>SAT DC REMBANG</v>
          </cell>
          <cell r="AM494" t="str">
            <v>JL RAYA REMBANG LASEM KM 3 RT 01 RW</v>
          </cell>
          <cell r="AN494" t="str">
            <v>Kabupaten Rembang</v>
          </cell>
          <cell r="AP494">
            <v>531</v>
          </cell>
          <cell r="AQ494" t="str">
            <v/>
          </cell>
          <cell r="AR494" t="str">
            <v/>
          </cell>
          <cell r="AS494" t="str">
            <v/>
          </cell>
          <cell r="AT494" t="str">
            <v/>
          </cell>
          <cell r="AU494" t="str">
            <v/>
          </cell>
          <cell r="AV494" t="str">
            <v/>
          </cell>
          <cell r="AW494" t="str">
            <v/>
          </cell>
          <cell r="AX494" t="str">
            <v>tidak ada penawaran</v>
          </cell>
          <cell r="AY494">
            <v>0</v>
          </cell>
          <cell r="AZ494" t="str">
            <v>0</v>
          </cell>
          <cell r="BA494">
            <v>6490</v>
          </cell>
          <cell r="BB494">
            <v>13.36</v>
          </cell>
          <cell r="BC494" t="str">
            <v/>
          </cell>
          <cell r="BD494" t="str">
            <v>2021-06-17, 09:14:16</v>
          </cell>
          <cell r="BE494" t="str">
            <v>POD 1 2021-06-17, 09:14:15</v>
          </cell>
        </row>
        <row r="495">
          <cell r="D495" t="str">
            <v>4002937624</v>
          </cell>
          <cell r="E495" t="str">
            <v/>
          </cell>
          <cell r="F495" t="str">
            <v>POD</v>
          </cell>
          <cell r="G495" t="str">
            <v>Unilever Mega DC</v>
          </cell>
          <cell r="H495" t="str">
            <v>CV Palapa Jaya</v>
          </cell>
          <cell r="I495" t="str">
            <v>true</v>
          </cell>
          <cell r="J495" t="str">
            <v>TRO-J</v>
          </cell>
          <cell r="K495" t="str">
            <v>Tronton Jumbo</v>
          </cell>
          <cell r="L495">
            <v>500000</v>
          </cell>
          <cell r="M495">
            <v>300000</v>
          </cell>
          <cell r="N495" t="str">
            <v>TDS-TRI-20210613100027298649</v>
          </cell>
          <cell r="O495" t="str">
            <v>oncall</v>
          </cell>
          <cell r="P495" t="str">
            <v>2021-06-13, 17:00:27</v>
          </cell>
          <cell r="Q495" t="str">
            <v>2021-06-13, 20:14:39</v>
          </cell>
          <cell r="R495" t="str">
            <v>2021-06-14, 13:02:54</v>
          </cell>
          <cell r="S495" t="str">
            <v>2021-06-13, 20:00:00</v>
          </cell>
          <cell r="T495" t="str">
            <v>2021-06-14, 14:25:07</v>
          </cell>
          <cell r="U495" t="str">
            <v/>
          </cell>
          <cell r="V495" t="str">
            <v>2021-06-14, 14:25:09</v>
          </cell>
          <cell r="W495" t="str">
            <v>2021-06-12, 20:00:00</v>
          </cell>
          <cell r="X495" t="str">
            <v>2021-06-16, 20:00:00</v>
          </cell>
          <cell r="Y495" t="str">
            <v>2021-06-17, 12:00:00</v>
          </cell>
          <cell r="Z495" t="str">
            <v>0:0:2</v>
          </cell>
          <cell r="AA495" t="str">
            <v>16:0:0</v>
          </cell>
          <cell r="AB495" t="str">
            <v>Jawaden Sinaga</v>
          </cell>
          <cell r="AC495" t="str">
            <v>081284863348</v>
          </cell>
          <cell r="AD495" t="str">
            <v>BK 9778 TL</v>
          </cell>
          <cell r="AE495" t="str">
            <v>Wingbox Tronton</v>
          </cell>
          <cell r="AF495" t="str">
            <v>Unilever West Mega DC</v>
          </cell>
          <cell r="AH495" t="str">
            <v>Jl. Irian X No.202, Cikedokan, Kec. Cikarang Bar., Bekasi, Jawa Barat 17530, Indonesia</v>
          </cell>
          <cell r="AI495" t="str">
            <v>Bekasi</v>
          </cell>
          <cell r="AK495" t="str">
            <v>INDOGROSIR PALEMBANG</v>
          </cell>
          <cell r="AM495" t="str">
            <v>JL. PANGERAN AYIN - KENTEN LAUT</v>
          </cell>
          <cell r="AN495" t="str">
            <v>Palembang</v>
          </cell>
          <cell r="AP495">
            <v>566</v>
          </cell>
          <cell r="AQ495" t="str">
            <v/>
          </cell>
          <cell r="AR495" t="str">
            <v/>
          </cell>
          <cell r="AS495" t="str">
            <v/>
          </cell>
          <cell r="AT495" t="str">
            <v/>
          </cell>
          <cell r="AU495" t="str">
            <v/>
          </cell>
          <cell r="AV495" t="str">
            <v/>
          </cell>
          <cell r="AW495" t="str">
            <v/>
          </cell>
          <cell r="AX495" t="str">
            <v>tidak ada penawaran</v>
          </cell>
          <cell r="AY495">
            <v>0</v>
          </cell>
          <cell r="AZ495" t="str">
            <v>0</v>
          </cell>
          <cell r="BA495">
            <v>5980</v>
          </cell>
          <cell r="BB495">
            <v>17</v>
          </cell>
          <cell r="BC495" t="str">
            <v/>
          </cell>
          <cell r="BD495" t="str">
            <v/>
          </cell>
        </row>
        <row r="496">
          <cell r="D496" t="str">
            <v>4002937624</v>
          </cell>
          <cell r="E496" t="str">
            <v/>
          </cell>
          <cell r="F496" t="str">
            <v>POD</v>
          </cell>
          <cell r="G496" t="str">
            <v>Unilever Mega DC</v>
          </cell>
          <cell r="H496" t="str">
            <v>CV Palapa Jaya</v>
          </cell>
          <cell r="I496" t="str">
            <v>true</v>
          </cell>
          <cell r="J496" t="str">
            <v>TRO-J</v>
          </cell>
          <cell r="K496" t="str">
            <v>Tronton Jumbo</v>
          </cell>
          <cell r="L496">
            <v>12262300</v>
          </cell>
          <cell r="M496">
            <v>10350000</v>
          </cell>
          <cell r="N496" t="str">
            <v>TDS-TRI-20210613100027298649</v>
          </cell>
          <cell r="O496" t="str">
            <v>oncall</v>
          </cell>
          <cell r="P496" t="str">
            <v>2021-06-13, 17:00:27</v>
          </cell>
          <cell r="Q496" t="str">
            <v>2021-06-13, 20:14:39</v>
          </cell>
          <cell r="R496" t="str">
            <v>2021-06-14, 13:02:54</v>
          </cell>
          <cell r="S496" t="str">
            <v>2021-06-13, 20:00:00</v>
          </cell>
          <cell r="T496" t="str">
            <v>2021-06-14, 14:25:07</v>
          </cell>
          <cell r="U496" t="str">
            <v/>
          </cell>
          <cell r="V496" t="str">
            <v>2021-06-14, 14:25:09</v>
          </cell>
          <cell r="W496" t="str">
            <v>2021-06-12, 20:00:00</v>
          </cell>
          <cell r="X496" t="str">
            <v>2021-06-17, 13:00:00</v>
          </cell>
          <cell r="Y496" t="str">
            <v>2021-06-17, 17:30:00</v>
          </cell>
          <cell r="Z496" t="str">
            <v>0:0:2</v>
          </cell>
          <cell r="AA496" t="str">
            <v>4:30:0</v>
          </cell>
          <cell r="AB496" t="str">
            <v>Jawaden Sinaga</v>
          </cell>
          <cell r="AC496" t="str">
            <v>081284863348</v>
          </cell>
          <cell r="AD496" t="str">
            <v>BK 9778 TL</v>
          </cell>
          <cell r="AE496" t="str">
            <v>Wingbox Tronton</v>
          </cell>
          <cell r="AF496" t="str">
            <v>Unilever West Mega DC</v>
          </cell>
          <cell r="AH496" t="str">
            <v>Jl. Irian X No.202, Cikedokan, Kec. Cikarang Bar., Bekasi, Jawa Barat 17530, Indonesia</v>
          </cell>
          <cell r="AI496" t="str">
            <v>Bekasi</v>
          </cell>
          <cell r="AK496" t="str">
            <v>PT SUMBER ALFARIA TRIJAYA PALEMBAN</v>
          </cell>
          <cell r="AM496" t="str">
            <v>Jl. TEMBUS ALANG-ALANG LEBAR RT12 R</v>
          </cell>
          <cell r="AN496" t="str">
            <v>Kota Palembang</v>
          </cell>
          <cell r="AP496">
            <v>573</v>
          </cell>
          <cell r="AQ496" t="str">
            <v/>
          </cell>
          <cell r="AR496" t="str">
            <v/>
          </cell>
          <cell r="AS496" t="str">
            <v/>
          </cell>
          <cell r="AT496" t="str">
            <v/>
          </cell>
          <cell r="AU496" t="str">
            <v/>
          </cell>
          <cell r="AV496" t="str">
            <v/>
          </cell>
          <cell r="AW496" t="str">
            <v/>
          </cell>
          <cell r="AX496" t="str">
            <v>tidak ada penawaran</v>
          </cell>
          <cell r="AY496">
            <v>0</v>
          </cell>
          <cell r="AZ496" t="str">
            <v>0</v>
          </cell>
          <cell r="BA496">
            <v>11770</v>
          </cell>
          <cell r="BB496">
            <v>23.34</v>
          </cell>
          <cell r="BC496" t="str">
            <v/>
          </cell>
          <cell r="BD496" t="str">
            <v/>
          </cell>
        </row>
        <row r="497">
          <cell r="D497" t="str">
            <v>4002938755</v>
          </cell>
          <cell r="E497" t="str">
            <v/>
          </cell>
          <cell r="F497" t="str">
            <v>POD</v>
          </cell>
          <cell r="G497" t="str">
            <v>Unilever Mega DC</v>
          </cell>
          <cell r="H497" t="str">
            <v>PT PRIMA SARANA EKSPRES</v>
          </cell>
          <cell r="I497" t="str">
            <v>true</v>
          </cell>
          <cell r="J497" t="str">
            <v>TRO-J</v>
          </cell>
          <cell r="K497" t="str">
            <v>Tronton Jumbo</v>
          </cell>
          <cell r="L497">
            <v>5156000</v>
          </cell>
          <cell r="M497">
            <v>4225000</v>
          </cell>
          <cell r="N497" t="str">
            <v>TDS-TRI-20210613100025745686</v>
          </cell>
          <cell r="O497" t="str">
            <v>oncall</v>
          </cell>
          <cell r="P497" t="str">
            <v>2021-06-13, 17:00:26</v>
          </cell>
          <cell r="Q497" t="str">
            <v>2021-06-13, 20:10:13</v>
          </cell>
          <cell r="R497" t="str">
            <v>2021-06-14, 06:02:14</v>
          </cell>
          <cell r="S497" t="str">
            <v>2021-06-13, 20:00:00</v>
          </cell>
          <cell r="T497" t="str">
            <v>2021-06-14, 06:02:40</v>
          </cell>
          <cell r="U497" t="str">
            <v>2021-06-16, 10:31:23</v>
          </cell>
          <cell r="V497" t="str">
            <v>2021-06-16, 10:31:34</v>
          </cell>
          <cell r="W497" t="str">
            <v>2021-06-16, 20:00:00</v>
          </cell>
          <cell r="X497" t="str">
            <v>2021-06-16, 11:17:36</v>
          </cell>
          <cell r="Y497" t="str">
            <v>2021-06-16, 17:28:38</v>
          </cell>
          <cell r="Z497" t="str">
            <v>52:28:54</v>
          </cell>
          <cell r="AA497" t="str">
            <v>6:11:2</v>
          </cell>
          <cell r="AB497" t="str">
            <v>Wahyudin</v>
          </cell>
          <cell r="AC497" t="str">
            <v>081519524750</v>
          </cell>
          <cell r="AD497" t="str">
            <v>B 9048 CL</v>
          </cell>
          <cell r="AE497" t="str">
            <v>Wingbox Tronton</v>
          </cell>
          <cell r="AF497" t="str">
            <v>Unilever West Mega DC</v>
          </cell>
          <cell r="AH497" t="str">
            <v>Jl. Irian X No.202, Cikedokan, Kec. Cikarang Bar., Bekasi, Jawa Barat 17530, Indonesia</v>
          </cell>
          <cell r="AI497" t="str">
            <v>Bekasi</v>
          </cell>
          <cell r="AK497" t="str">
            <v>CARREFOUR SEMARANG SRONDOL</v>
          </cell>
          <cell r="AM497" t="str">
            <v>KOMPLEK PABRIK RAJA BESI JL.SETIABU</v>
          </cell>
          <cell r="AN497" t="str">
            <v>Kota Semarang</v>
          </cell>
          <cell r="AP497">
            <v>414</v>
          </cell>
          <cell r="AQ497" t="str">
            <v/>
          </cell>
          <cell r="AR497" t="str">
            <v/>
          </cell>
          <cell r="AS497" t="str">
            <v/>
          </cell>
          <cell r="AT497" t="str">
            <v/>
          </cell>
          <cell r="AU497" t="str">
            <v/>
          </cell>
          <cell r="AV497" t="str">
            <v/>
          </cell>
          <cell r="AW497" t="str">
            <v/>
          </cell>
          <cell r="AX497" t="str">
            <v>tidak ada penawaran</v>
          </cell>
          <cell r="AY497">
            <v>0</v>
          </cell>
          <cell r="AZ497" t="str">
            <v>0</v>
          </cell>
          <cell r="BA497">
            <v>19100</v>
          </cell>
          <cell r="BB497">
            <v>33.32</v>
          </cell>
          <cell r="BC497" t="str">
            <v/>
          </cell>
          <cell r="BD497" t="str">
            <v>2021-06-16, 17:29:48</v>
          </cell>
          <cell r="BE497" t="str">
            <v>POD 1 2021-06-16, 17:29:48</v>
          </cell>
        </row>
        <row r="498">
          <cell r="D498" t="str">
            <v>4002938421</v>
          </cell>
          <cell r="E498" t="str">
            <v/>
          </cell>
          <cell r="F498" t="str">
            <v>BOOKED</v>
          </cell>
          <cell r="G498" t="str">
            <v>Unilever Mega DC</v>
          </cell>
          <cell r="H498" t="str">
            <v/>
          </cell>
          <cell r="I498" t="str">
            <v>false</v>
          </cell>
          <cell r="J498" t="str">
            <v>TRO-J</v>
          </cell>
          <cell r="K498" t="str">
            <v>Tronton Jumbo</v>
          </cell>
          <cell r="L498" t="str">
            <v/>
          </cell>
          <cell r="N498" t="str">
            <v>TDS-TRI-20210613100023804208</v>
          </cell>
          <cell r="O498" t="str">
            <v>oncall</v>
          </cell>
          <cell r="P498" t="str">
            <v>2021-06-13, 17:00:23</v>
          </cell>
          <cell r="Q498" t="str">
            <v/>
          </cell>
          <cell r="R498" t="str">
            <v/>
          </cell>
          <cell r="S498" t="str">
            <v>2021-06-13, 20:00:00</v>
          </cell>
          <cell r="T498" t="str">
            <v/>
          </cell>
          <cell r="U498" t="str">
            <v/>
          </cell>
          <cell r="V498" t="str">
            <v/>
          </cell>
          <cell r="W498" t="str">
            <v>2021-06-21, 20:00:00</v>
          </cell>
          <cell r="X498" t="str">
            <v/>
          </cell>
          <cell r="Y498" t="str">
            <v/>
          </cell>
          <cell r="Z498" t="str">
            <v/>
          </cell>
          <cell r="AA498" t="str">
            <v/>
          </cell>
          <cell r="AB498" t="str">
            <v/>
          </cell>
          <cell r="AC498" t="str">
            <v/>
          </cell>
          <cell r="AD498" t="str">
            <v/>
          </cell>
          <cell r="AE498" t="str">
            <v/>
          </cell>
          <cell r="AF498" t="str">
            <v>Unilever West Mega DC</v>
          </cell>
          <cell r="AH498" t="str">
            <v>Jl. Irian X No.202, Cikedokan, Kec. Cikarang Bar., Bekasi, Jawa Barat 17530, Indonesia</v>
          </cell>
          <cell r="AI498" t="str">
            <v>Bekasi</v>
          </cell>
          <cell r="AK498" t="str">
            <v>PT LOTTE SHOPPING INDONESIA DENPASA</v>
          </cell>
          <cell r="AM498" t="str">
            <v>JL.BY PASS NGURAH RAI NO.222</v>
          </cell>
          <cell r="AN498" t="str">
            <v>Kabupaten Badung</v>
          </cell>
          <cell r="AP498">
            <v>1170</v>
          </cell>
          <cell r="AQ498" t="str">
            <v/>
          </cell>
          <cell r="AR498" t="str">
            <v/>
          </cell>
          <cell r="AS498" t="str">
            <v/>
          </cell>
          <cell r="AT498" t="str">
            <v/>
          </cell>
          <cell r="AU498" t="str">
            <v/>
          </cell>
          <cell r="AV498" t="str">
            <v/>
          </cell>
          <cell r="AW498" t="str">
            <v/>
          </cell>
          <cell r="AY498">
            <v>0</v>
          </cell>
          <cell r="AZ498" t="str">
            <v>0</v>
          </cell>
          <cell r="BA498">
            <v>18240</v>
          </cell>
          <cell r="BB498">
            <v>36.5</v>
          </cell>
          <cell r="BC498" t="str">
            <v/>
          </cell>
          <cell r="BD498" t="str">
            <v/>
          </cell>
        </row>
        <row r="499">
          <cell r="D499" t="str">
            <v>4002938982</v>
          </cell>
          <cell r="E499" t="str">
            <v/>
          </cell>
          <cell r="F499" t="str">
            <v>POD</v>
          </cell>
          <cell r="G499" t="str">
            <v>Unilever Mega DC</v>
          </cell>
          <cell r="H499" t="str">
            <v>CV Global Synergi Abadi</v>
          </cell>
          <cell r="I499" t="str">
            <v>true</v>
          </cell>
          <cell r="J499" t="str">
            <v>CDE</v>
          </cell>
          <cell r="K499" t="str">
            <v>CD Engkel Box</v>
          </cell>
          <cell r="L499">
            <v>427478</v>
          </cell>
          <cell r="M499">
            <v>233095</v>
          </cell>
          <cell r="N499" t="str">
            <v>TDS-TRI-20210613063456600684</v>
          </cell>
          <cell r="O499" t="str">
            <v>dedicated</v>
          </cell>
          <cell r="P499" t="str">
            <v>2021-06-13, 13:34:56</v>
          </cell>
          <cell r="Q499" t="str">
            <v>2021-06-13, 14:51:33</v>
          </cell>
          <cell r="R499" t="str">
            <v>2021-06-13, 15:00:04</v>
          </cell>
          <cell r="S499" t="str">
            <v>2021-06-13, 16:00:00</v>
          </cell>
          <cell r="T499" t="str">
            <v>2021-06-14, 05:35:02</v>
          </cell>
          <cell r="U499" t="str">
            <v>2021-06-14, 05:35:07</v>
          </cell>
          <cell r="V499" t="str">
            <v>2021-06-14, 05:35:12</v>
          </cell>
          <cell r="W499" t="str">
            <v>2021-06-14, 16:00:00</v>
          </cell>
          <cell r="X499" t="str">
            <v>2021-06-14, 09:27:41</v>
          </cell>
          <cell r="Y499" t="str">
            <v>2021-06-14, 09:27:46</v>
          </cell>
          <cell r="Z499" t="str">
            <v>0:0:10</v>
          </cell>
          <cell r="AA499" t="str">
            <v>0:0:5</v>
          </cell>
          <cell r="AB499" t="str">
            <v>Ading Sukardi</v>
          </cell>
          <cell r="AC499" t="str">
            <v>085723961471</v>
          </cell>
          <cell r="AD499" t="str">
            <v>B9417BCI</v>
          </cell>
          <cell r="AE499" t="str">
            <v>CD Engkel Box</v>
          </cell>
          <cell r="AF499" t="str">
            <v>Unilever West Mega DC</v>
          </cell>
          <cell r="AH499" t="str">
            <v>Jl. Irian X No.202, Cikedokan, Kec. Cikarang Bar., Bekasi, Jawa Barat 17530, Indonesia</v>
          </cell>
          <cell r="AI499" t="str">
            <v>Bekasi</v>
          </cell>
          <cell r="AK499" t="str">
            <v>TOKMA SELANG NANGKA CIBITUNG</v>
          </cell>
          <cell r="AM499" t="str">
            <v>Jl. Selang Nangka, Wanasari, Kec. Cibitung, Bekasi, Jawa Barat 17520, Indonesia</v>
          </cell>
          <cell r="AN499" t="str">
            <v>Cibitung</v>
          </cell>
          <cell r="AP499">
            <v>15</v>
          </cell>
          <cell r="AQ499" t="str">
            <v/>
          </cell>
          <cell r="AR499" t="str">
            <v/>
          </cell>
          <cell r="AS499" t="str">
            <v/>
          </cell>
          <cell r="AT499" t="str">
            <v/>
          </cell>
          <cell r="AU499" t="str">
            <v/>
          </cell>
          <cell r="AV499" t="str">
            <v/>
          </cell>
          <cell r="AW499" t="str">
            <v/>
          </cell>
          <cell r="AY499">
            <v>0</v>
          </cell>
          <cell r="AZ499" t="str">
            <v>0</v>
          </cell>
          <cell r="BA499">
            <v>2340</v>
          </cell>
          <cell r="BB499">
            <v>5.54</v>
          </cell>
          <cell r="BC499" t="str">
            <v/>
          </cell>
          <cell r="BD499" t="str">
            <v>2021-06-14, 10:26:33</v>
          </cell>
          <cell r="BE499" t="str">
            <v>POD 1 2021-06-14, 10:26:33</v>
          </cell>
        </row>
        <row r="500">
          <cell r="D500" t="str">
            <v>4002938982</v>
          </cell>
          <cell r="E500" t="str">
            <v/>
          </cell>
          <cell r="F500" t="str">
            <v>POD</v>
          </cell>
          <cell r="G500" t="str">
            <v>Unilever Mega DC</v>
          </cell>
          <cell r="H500" t="str">
            <v>CV Global Synergi Abadi</v>
          </cell>
          <cell r="I500" t="str">
            <v>true</v>
          </cell>
          <cell r="J500" t="str">
            <v>CDE</v>
          </cell>
          <cell r="K500" t="str">
            <v>CD Engkel Box</v>
          </cell>
          <cell r="L500">
            <v>1</v>
          </cell>
          <cell r="M500">
            <v>1</v>
          </cell>
          <cell r="N500" t="str">
            <v>TDS-TRI-20210613063456600684</v>
          </cell>
          <cell r="O500" t="str">
            <v>dedicated</v>
          </cell>
          <cell r="P500" t="str">
            <v>2021-06-13, 13:34:56</v>
          </cell>
          <cell r="Q500" t="str">
            <v>2021-06-13, 14:51:33</v>
          </cell>
          <cell r="R500" t="str">
            <v>2021-06-13, 15:00:04</v>
          </cell>
          <cell r="S500" t="str">
            <v>2021-06-13, 16:00:00</v>
          </cell>
          <cell r="T500" t="str">
            <v>2021-06-14, 05:35:02</v>
          </cell>
          <cell r="U500" t="str">
            <v>2021-06-14, 05:35:07</v>
          </cell>
          <cell r="V500" t="str">
            <v>2021-06-14, 05:35:12</v>
          </cell>
          <cell r="W500" t="str">
            <v>2021-06-14, 16:00:00</v>
          </cell>
          <cell r="X500" t="str">
            <v>2021-06-14, 12:26:52</v>
          </cell>
          <cell r="Y500" t="str">
            <v>2021-06-14, 12:26:57</v>
          </cell>
          <cell r="Z500" t="str">
            <v>0:0:10</v>
          </cell>
          <cell r="AA500" t="str">
            <v>0:0:5</v>
          </cell>
          <cell r="AB500" t="str">
            <v>Ading Sukardi</v>
          </cell>
          <cell r="AC500" t="str">
            <v>085723961471</v>
          </cell>
          <cell r="AD500" t="str">
            <v>B9417BCI</v>
          </cell>
          <cell r="AE500" t="str">
            <v>CD Engkel Box</v>
          </cell>
          <cell r="AF500" t="str">
            <v>Unilever West Mega DC</v>
          </cell>
          <cell r="AH500" t="str">
            <v>Jl. Irian X No.202, Cikedokan, Kec. Cikarang Bar., Bekasi, Jawa Barat 17530, Indonesia</v>
          </cell>
          <cell r="AI500" t="str">
            <v>Bekasi</v>
          </cell>
          <cell r="AK500" t="str">
            <v>HERO DISTRIBUSI</v>
          </cell>
          <cell r="AM500" t="str">
            <v>JL.KALIMALANG KAMPUNG CIKEDOKAN</v>
          </cell>
          <cell r="AN500" t="str">
            <v>Cikarang</v>
          </cell>
          <cell r="AP500">
            <v>13</v>
          </cell>
          <cell r="AQ500" t="str">
            <v/>
          </cell>
          <cell r="AR500" t="str">
            <v/>
          </cell>
          <cell r="AS500" t="str">
            <v/>
          </cell>
          <cell r="AT500" t="str">
            <v/>
          </cell>
          <cell r="AU500" t="str">
            <v/>
          </cell>
          <cell r="AV500" t="str">
            <v/>
          </cell>
          <cell r="AW500" t="str">
            <v/>
          </cell>
          <cell r="AY500">
            <v>0</v>
          </cell>
          <cell r="AZ500" t="str">
            <v>0</v>
          </cell>
          <cell r="BA500">
            <v>180</v>
          </cell>
          <cell r="BB500">
            <v>1</v>
          </cell>
          <cell r="BC500" t="str">
            <v/>
          </cell>
          <cell r="BD500" t="str">
            <v>2021-06-14, 12:27:19</v>
          </cell>
          <cell r="BE500" t="str">
            <v>POD 1 2021-06-14, 12:27:19</v>
          </cell>
        </row>
        <row r="501">
          <cell r="D501" t="str">
            <v>4002938954</v>
          </cell>
          <cell r="E501" t="str">
            <v/>
          </cell>
          <cell r="F501" t="str">
            <v>POD</v>
          </cell>
          <cell r="G501" t="str">
            <v>Unilever Mega DC</v>
          </cell>
          <cell r="H501" t="str">
            <v>PT Mega Antaran Prima</v>
          </cell>
          <cell r="I501" t="str">
            <v>true</v>
          </cell>
          <cell r="J501" t="str">
            <v>CDE</v>
          </cell>
          <cell r="K501" t="str">
            <v>CD Engkel Box</v>
          </cell>
          <cell r="L501">
            <v>511233</v>
          </cell>
          <cell r="M501">
            <v>341710</v>
          </cell>
          <cell r="N501" t="str">
            <v>TDS-TRI-20210613063455588028</v>
          </cell>
          <cell r="O501" t="str">
            <v>dedicated</v>
          </cell>
          <cell r="P501" t="str">
            <v>2021-06-13, 13:34:55</v>
          </cell>
          <cell r="Q501" t="str">
            <v>2021-06-13, 14:58:20</v>
          </cell>
          <cell r="R501" t="str">
            <v>2021-06-14, 05:12:36</v>
          </cell>
          <cell r="S501" t="str">
            <v>2021-06-13, 16:00:00</v>
          </cell>
          <cell r="T501" t="str">
            <v>2021-06-14, 05:12:41</v>
          </cell>
          <cell r="U501" t="str">
            <v>2021-06-14, 05:12:45</v>
          </cell>
          <cell r="V501" t="str">
            <v>2021-06-14, 05:12:51</v>
          </cell>
          <cell r="W501" t="str">
            <v>2021-06-14, 16:00:00</v>
          </cell>
          <cell r="X501" t="str">
            <v>2021-06-14, 11:32:30</v>
          </cell>
          <cell r="Y501" t="str">
            <v>2021-06-14, 11:32:36</v>
          </cell>
          <cell r="Z501" t="str">
            <v>0:0:10</v>
          </cell>
          <cell r="AA501" t="str">
            <v>0:0:6</v>
          </cell>
          <cell r="AB501" t="str">
            <v>ARSUDI</v>
          </cell>
          <cell r="AC501" t="str">
            <v>085217312173</v>
          </cell>
          <cell r="AD501" t="str">
            <v>B9150KXU</v>
          </cell>
          <cell r="AE501" t="str">
            <v>CD Engkel Box</v>
          </cell>
          <cell r="AF501" t="str">
            <v>Unilever West Mega DC</v>
          </cell>
          <cell r="AH501" t="str">
            <v>Jl. Irian X No.202, Cikedokan, Kec. Cikarang Bar., Bekasi, Jawa Barat 17530, Indonesia</v>
          </cell>
          <cell r="AI501" t="str">
            <v>Bekasi</v>
          </cell>
          <cell r="AK501" t="str">
            <v>LOTTEMART HYPER FATMAWATI</v>
          </cell>
          <cell r="AM501" t="str">
            <v>JL. RS FATMAWATI NO.15, BLOK B7/01-</v>
          </cell>
          <cell r="AN501" t="str">
            <v>Kota Jakarta Selatan</v>
          </cell>
          <cell r="AP501">
            <v>46</v>
          </cell>
          <cell r="AQ501" t="str">
            <v/>
          </cell>
          <cell r="AR501" t="str">
            <v/>
          </cell>
          <cell r="AS501" t="str">
            <v/>
          </cell>
          <cell r="AT501" t="str">
            <v/>
          </cell>
          <cell r="AU501" t="str">
            <v/>
          </cell>
          <cell r="AV501" t="str">
            <v/>
          </cell>
          <cell r="AW501" t="str">
            <v/>
          </cell>
          <cell r="AY501">
            <v>0</v>
          </cell>
          <cell r="AZ501" t="str">
            <v>0</v>
          </cell>
          <cell r="BA501">
            <v>1050</v>
          </cell>
          <cell r="BB501">
            <v>2.42</v>
          </cell>
          <cell r="BC501" t="str">
            <v/>
          </cell>
          <cell r="BD501" t="str">
            <v>2021-06-14, 11:32:54</v>
          </cell>
          <cell r="BE501" t="str">
            <v>POD 1 2021-06-14, 11:32:53</v>
          </cell>
        </row>
        <row r="502">
          <cell r="D502" t="str">
            <v>4002938954</v>
          </cell>
          <cell r="E502" t="str">
            <v/>
          </cell>
          <cell r="F502" t="str">
            <v>POD</v>
          </cell>
          <cell r="G502" t="str">
            <v>Unilever Mega DC</v>
          </cell>
          <cell r="H502" t="str">
            <v>PT Mega Antaran Prima</v>
          </cell>
          <cell r="I502" t="str">
            <v>true</v>
          </cell>
          <cell r="J502" t="str">
            <v>CDE</v>
          </cell>
          <cell r="K502" t="str">
            <v>CD Engkel Box</v>
          </cell>
          <cell r="L502">
            <v>1</v>
          </cell>
          <cell r="M502">
            <v>1</v>
          </cell>
          <cell r="N502" t="str">
            <v>TDS-TRI-20210613063455588028</v>
          </cell>
          <cell r="O502" t="str">
            <v>dedicated</v>
          </cell>
          <cell r="P502" t="str">
            <v>2021-06-13, 13:34:55</v>
          </cell>
          <cell r="Q502" t="str">
            <v>2021-06-13, 14:58:20</v>
          </cell>
          <cell r="R502" t="str">
            <v>2021-06-14, 05:12:36</v>
          </cell>
          <cell r="S502" t="str">
            <v>2021-06-13, 16:00:00</v>
          </cell>
          <cell r="T502" t="str">
            <v>2021-06-14, 05:12:41</v>
          </cell>
          <cell r="U502" t="str">
            <v>2021-06-14, 05:12:45</v>
          </cell>
          <cell r="V502" t="str">
            <v>2021-06-14, 05:12:51</v>
          </cell>
          <cell r="W502" t="str">
            <v>2021-06-14, 16:00:00</v>
          </cell>
          <cell r="X502" t="str">
            <v>2021-06-14, 06:55:55</v>
          </cell>
          <cell r="Y502" t="str">
            <v>2021-06-14, 11:00:58</v>
          </cell>
          <cell r="Z502" t="str">
            <v>0:0:10</v>
          </cell>
          <cell r="AA502" t="str">
            <v>4:5:3</v>
          </cell>
          <cell r="AB502" t="str">
            <v>ARSUDI</v>
          </cell>
          <cell r="AC502" t="str">
            <v>085217312173</v>
          </cell>
          <cell r="AD502" t="str">
            <v>B9150KXU</v>
          </cell>
          <cell r="AE502" t="str">
            <v>CD Engkel Box</v>
          </cell>
          <cell r="AF502" t="str">
            <v>Unilever West Mega DC</v>
          </cell>
          <cell r="AH502" t="str">
            <v>Jl. Irian X No.202, Cikedokan, Kec. Cikarang Bar., Bekasi, Jawa Barat 17530, Indonesia</v>
          </cell>
          <cell r="AI502" t="str">
            <v>Bekasi</v>
          </cell>
          <cell r="AK502" t="str">
            <v>LOTTEMART GREEN PRAMUKA CITY</v>
          </cell>
          <cell r="AL502" t="str">
            <v>-</v>
          </cell>
          <cell r="AM502" t="str">
            <v>Jln. A. Yani No.Kav 49, RT.13/RW.9, Rawasari, Kec. Cemp. Putih, Kota Jakarta Pusat, Daerah Khusus Ibukota Jakarta 10570, Indonesia</v>
          </cell>
          <cell r="AN502" t="str">
            <v>Kota Jakarta Pusat</v>
          </cell>
          <cell r="AP502">
            <v>39</v>
          </cell>
          <cell r="AQ502" t="str">
            <v/>
          </cell>
          <cell r="AR502" t="str">
            <v/>
          </cell>
          <cell r="AS502" t="str">
            <v/>
          </cell>
          <cell r="AT502" t="str">
            <v/>
          </cell>
          <cell r="AU502" t="str">
            <v/>
          </cell>
          <cell r="AV502" t="str">
            <v/>
          </cell>
          <cell r="AW502" t="str">
            <v/>
          </cell>
          <cell r="AY502">
            <v>0</v>
          </cell>
          <cell r="AZ502" t="str">
            <v>0</v>
          </cell>
          <cell r="BA502">
            <v>400</v>
          </cell>
          <cell r="BB502">
            <v>1.19</v>
          </cell>
          <cell r="BC502" t="str">
            <v/>
          </cell>
          <cell r="BD502" t="str">
            <v>2021-06-14, 11:32:23</v>
          </cell>
          <cell r="BE502" t="str">
            <v>POD 1 2021-06-14, 11:32:23</v>
          </cell>
        </row>
        <row r="503">
          <cell r="D503" t="str">
            <v>4002938900</v>
          </cell>
          <cell r="E503" t="str">
            <v/>
          </cell>
          <cell r="F503" t="str">
            <v>POD</v>
          </cell>
          <cell r="G503" t="str">
            <v>Unilever Mega DC</v>
          </cell>
          <cell r="H503" t="str">
            <v>PT PRIMA SARANA EKSPRES</v>
          </cell>
          <cell r="I503" t="str">
            <v>true</v>
          </cell>
          <cell r="J503" t="str">
            <v>CDE</v>
          </cell>
          <cell r="K503" t="str">
            <v>CD Engkel Box</v>
          </cell>
          <cell r="L503">
            <v>587033</v>
          </cell>
          <cell r="M503">
            <v>430066</v>
          </cell>
          <cell r="N503" t="str">
            <v>TDS-TRI-20210613063454562981</v>
          </cell>
          <cell r="O503" t="str">
            <v>dedicated</v>
          </cell>
          <cell r="P503" t="str">
            <v>2021-06-13, 13:34:54</v>
          </cell>
          <cell r="Q503" t="str">
            <v>2021-06-13, 15:00:50</v>
          </cell>
          <cell r="R503" t="str">
            <v>2021-06-14, 06:39:11</v>
          </cell>
          <cell r="S503" t="str">
            <v>2021-06-13, 16:00:00</v>
          </cell>
          <cell r="T503" t="str">
            <v>2021-06-14, 06:40:17</v>
          </cell>
          <cell r="U503" t="str">
            <v>2021-06-14, 06:40:21</v>
          </cell>
          <cell r="V503" t="str">
            <v>2021-06-14, 06:40:28</v>
          </cell>
          <cell r="W503" t="str">
            <v>2021-06-14, 16:00:00</v>
          </cell>
          <cell r="X503" t="str">
            <v>2021-06-14, 12:16:10</v>
          </cell>
          <cell r="Y503" t="str">
            <v>2021-06-14, 12:16:15</v>
          </cell>
          <cell r="Z503" t="str">
            <v>0:0:11</v>
          </cell>
          <cell r="AA503" t="str">
            <v>0:0:5</v>
          </cell>
          <cell r="AB503" t="str">
            <v>Sahuri</v>
          </cell>
          <cell r="AC503" t="str">
            <v>085719440929</v>
          </cell>
          <cell r="AD503" t="str">
            <v>B9271TCD</v>
          </cell>
          <cell r="AE503" t="str">
            <v>CD Engkel Box</v>
          </cell>
          <cell r="AF503" t="str">
            <v>Unilever West Mega DC</v>
          </cell>
          <cell r="AH503" t="str">
            <v>Jl. Irian X No.202, Cikedokan, Kec. Cikarang Bar., Bekasi, Jawa Barat 17530, Indonesia</v>
          </cell>
          <cell r="AI503" t="str">
            <v>Bekasi</v>
          </cell>
          <cell r="AK503" t="str">
            <v>LOTTE WHOLESALE JATAKE</v>
          </cell>
          <cell r="AM503" t="str">
            <v>JL.GATOT SUBTORO (SEBERANG YONIF 20</v>
          </cell>
          <cell r="AN503" t="str">
            <v>Kota Tangerang</v>
          </cell>
          <cell r="AP503">
            <v>41</v>
          </cell>
          <cell r="AQ503" t="str">
            <v/>
          </cell>
          <cell r="AR503" t="str">
            <v/>
          </cell>
          <cell r="AS503" t="str">
            <v/>
          </cell>
          <cell r="AT503" t="str">
            <v/>
          </cell>
          <cell r="AU503" t="str">
            <v/>
          </cell>
          <cell r="AV503" t="str">
            <v/>
          </cell>
          <cell r="AW503" t="str">
            <v/>
          </cell>
          <cell r="AY503">
            <v>0</v>
          </cell>
          <cell r="AZ503" t="str">
            <v>0</v>
          </cell>
          <cell r="BA503">
            <v>540</v>
          </cell>
          <cell r="BB503">
            <v>1.31</v>
          </cell>
          <cell r="BC503" t="str">
            <v/>
          </cell>
          <cell r="BD503" t="str">
            <v>2021-06-14, 12:16:24</v>
          </cell>
          <cell r="BE503" t="str">
            <v>POD 1 2021-06-14, 12:16:24</v>
          </cell>
        </row>
        <row r="504">
          <cell r="D504" t="str">
            <v>4002938900</v>
          </cell>
          <cell r="E504" t="str">
            <v/>
          </cell>
          <cell r="F504" t="str">
            <v>POD</v>
          </cell>
          <cell r="G504" t="str">
            <v>Unilever Mega DC</v>
          </cell>
          <cell r="H504" t="str">
            <v>PT PRIMA SARANA EKSPRES</v>
          </cell>
          <cell r="I504" t="str">
            <v>true</v>
          </cell>
          <cell r="J504" t="str">
            <v>CDE</v>
          </cell>
          <cell r="K504" t="str">
            <v>CD Engkel Box</v>
          </cell>
          <cell r="L504">
            <v>1</v>
          </cell>
          <cell r="M504">
            <v>1</v>
          </cell>
          <cell r="N504" t="str">
            <v>TDS-TRI-20210613063454562981</v>
          </cell>
          <cell r="O504" t="str">
            <v>dedicated</v>
          </cell>
          <cell r="P504" t="str">
            <v>2021-06-13, 13:34:54</v>
          </cell>
          <cell r="Q504" t="str">
            <v>2021-06-13, 15:00:50</v>
          </cell>
          <cell r="R504" t="str">
            <v>2021-06-14, 06:39:11</v>
          </cell>
          <cell r="S504" t="str">
            <v>2021-06-13, 16:00:00</v>
          </cell>
          <cell r="T504" t="str">
            <v>2021-06-14, 06:40:17</v>
          </cell>
          <cell r="U504" t="str">
            <v>2021-06-14, 06:40:21</v>
          </cell>
          <cell r="V504" t="str">
            <v>2021-06-14, 06:40:28</v>
          </cell>
          <cell r="W504" t="str">
            <v>2021-06-14, 16:00:00</v>
          </cell>
          <cell r="X504" t="str">
            <v>2021-06-14, 15:30:18</v>
          </cell>
          <cell r="Y504" t="str">
            <v>2021-06-14, 15:30:23</v>
          </cell>
          <cell r="Z504" t="str">
            <v>0:0:11</v>
          </cell>
          <cell r="AA504" t="str">
            <v>0:0:5</v>
          </cell>
          <cell r="AB504" t="str">
            <v>Sahuri</v>
          </cell>
          <cell r="AC504" t="str">
            <v>085719440929</v>
          </cell>
          <cell r="AD504" t="str">
            <v>B9271TCD</v>
          </cell>
          <cell r="AE504" t="str">
            <v>CD Engkel Box</v>
          </cell>
          <cell r="AF504" t="str">
            <v>Unilever West Mega DC</v>
          </cell>
          <cell r="AH504" t="str">
            <v>Jl. Irian X No.202, Cikedokan, Kec. Cikarang Bar., Bekasi, Jawa Barat 17530, Indonesia</v>
          </cell>
          <cell r="AI504" t="str">
            <v>Bekasi</v>
          </cell>
          <cell r="AK504" t="str">
            <v>INDOGROSIR TANGERANG</v>
          </cell>
          <cell r="AM504" t="str">
            <v>JL.GATOT SUBROTO KM5 NO 4 RT001 / R</v>
          </cell>
          <cell r="AN504" t="str">
            <v>Tangerang</v>
          </cell>
          <cell r="AP504">
            <v>41</v>
          </cell>
          <cell r="AQ504" t="str">
            <v/>
          </cell>
          <cell r="AR504" t="str">
            <v/>
          </cell>
          <cell r="AS504" t="str">
            <v/>
          </cell>
          <cell r="AT504" t="str">
            <v/>
          </cell>
          <cell r="AU504" t="str">
            <v/>
          </cell>
          <cell r="AV504" t="str">
            <v/>
          </cell>
          <cell r="AW504" t="str">
            <v/>
          </cell>
          <cell r="AY504">
            <v>0</v>
          </cell>
          <cell r="AZ504" t="str">
            <v>0</v>
          </cell>
          <cell r="BA504">
            <v>340</v>
          </cell>
          <cell r="BB504">
            <v>1.56</v>
          </cell>
          <cell r="BC504" t="str">
            <v/>
          </cell>
          <cell r="BD504" t="str">
            <v>2021-06-14, 19:15:14</v>
          </cell>
          <cell r="BE504" t="str">
            <v>POD 1 2021-06-14, 19:15:14</v>
          </cell>
        </row>
        <row r="505">
          <cell r="D505" t="str">
            <v>4002938895</v>
          </cell>
          <cell r="E505" t="str">
            <v/>
          </cell>
          <cell r="F505" t="str">
            <v>POD</v>
          </cell>
          <cell r="G505" t="str">
            <v>Unilever Mega DC</v>
          </cell>
          <cell r="H505" t="str">
            <v>PT Mega Antaran Prima</v>
          </cell>
          <cell r="I505" t="str">
            <v>true</v>
          </cell>
          <cell r="J505" t="str">
            <v>CDE</v>
          </cell>
          <cell r="K505" t="str">
            <v>CD Engkel Box</v>
          </cell>
          <cell r="L505">
            <v>1</v>
          </cell>
          <cell r="M505">
            <v>1</v>
          </cell>
          <cell r="N505" t="str">
            <v>TDS-TRI-20210613063453374338</v>
          </cell>
          <cell r="O505" t="str">
            <v>dedicated</v>
          </cell>
          <cell r="P505" t="str">
            <v>2021-06-13, 13:34:53</v>
          </cell>
          <cell r="Q505" t="str">
            <v>2021-06-13, 14:57:07</v>
          </cell>
          <cell r="R505" t="str">
            <v>2021-06-13, 14:58:33</v>
          </cell>
          <cell r="S505" t="str">
            <v>2021-06-13, 16:00:00</v>
          </cell>
          <cell r="T505" t="str">
            <v>2021-06-13, 14:58:43</v>
          </cell>
          <cell r="U505" t="str">
            <v>2021-06-14, 04:23:28</v>
          </cell>
          <cell r="V505" t="str">
            <v>2021-06-14, 04:23:37</v>
          </cell>
          <cell r="W505" t="str">
            <v>2021-06-14, 16:00:00</v>
          </cell>
          <cell r="X505" t="str">
            <v>2021-06-14, 10:20:19</v>
          </cell>
          <cell r="Y505" t="str">
            <v>2021-06-14, 12:00:16</v>
          </cell>
          <cell r="Z505" t="str">
            <v>13:24:54</v>
          </cell>
          <cell r="AA505" t="str">
            <v>1:39:57</v>
          </cell>
          <cell r="AB505" t="str">
            <v>SAMSUL ANWAR</v>
          </cell>
          <cell r="AC505" t="str">
            <v>087851750511</v>
          </cell>
          <cell r="AD505" t="str">
            <v>B9173KXU</v>
          </cell>
          <cell r="AE505" t="str">
            <v>CDE Dedicated</v>
          </cell>
          <cell r="AF505" t="str">
            <v>Unilever West Mega DC</v>
          </cell>
          <cell r="AH505" t="str">
            <v>Jl. Irian X No.202, Cikedokan, Kec. Cikarang Bar., Bekasi, Jawa Barat 17530, Indonesia</v>
          </cell>
          <cell r="AI505" t="str">
            <v>Bekasi</v>
          </cell>
          <cell r="AK505" t="str">
            <v>LOTTEMART HYPER GANDARIA</v>
          </cell>
          <cell r="AM505" t="str">
            <v>GANDARIA CITY MALL JL.KH M SHAFII</v>
          </cell>
          <cell r="AN505" t="str">
            <v>Kota Jakarta Selatan</v>
          </cell>
          <cell r="AP505">
            <v>47</v>
          </cell>
          <cell r="AQ505" t="str">
            <v/>
          </cell>
          <cell r="AR505" t="str">
            <v/>
          </cell>
          <cell r="AS505" t="str">
            <v/>
          </cell>
          <cell r="AT505" t="str">
            <v/>
          </cell>
          <cell r="AU505" t="str">
            <v/>
          </cell>
          <cell r="AV505" t="str">
            <v/>
          </cell>
          <cell r="AW505" t="str">
            <v/>
          </cell>
          <cell r="AY505">
            <v>0</v>
          </cell>
          <cell r="AZ505" t="str">
            <v>0</v>
          </cell>
          <cell r="BA505">
            <v>1030</v>
          </cell>
          <cell r="BB505">
            <v>2.46</v>
          </cell>
          <cell r="BC505" t="str">
            <v/>
          </cell>
          <cell r="BD505" t="str">
            <v>2021-06-14, 16:02:53</v>
          </cell>
          <cell r="BE505" t="str">
            <v>POD 1 2021-06-14, 16:02:53</v>
          </cell>
        </row>
        <row r="506">
          <cell r="D506" t="str">
            <v>4002938895</v>
          </cell>
          <cell r="E506" t="str">
            <v/>
          </cell>
          <cell r="F506" t="str">
            <v>POD</v>
          </cell>
          <cell r="G506" t="str">
            <v>Unilever Mega DC</v>
          </cell>
          <cell r="H506" t="str">
            <v>PT Mega Antaran Prima</v>
          </cell>
          <cell r="I506" t="str">
            <v>true</v>
          </cell>
          <cell r="J506" t="str">
            <v>CDE</v>
          </cell>
          <cell r="K506" t="str">
            <v>CD Engkel Box</v>
          </cell>
          <cell r="L506">
            <v>511233</v>
          </cell>
          <cell r="M506">
            <v>341710</v>
          </cell>
          <cell r="N506" t="str">
            <v>TDS-TRI-20210613063453374338</v>
          </cell>
          <cell r="O506" t="str">
            <v>dedicated</v>
          </cell>
          <cell r="P506" t="str">
            <v>2021-06-13, 13:34:53</v>
          </cell>
          <cell r="Q506" t="str">
            <v>2021-06-13, 14:57:07</v>
          </cell>
          <cell r="R506" t="str">
            <v>2021-06-13, 14:58:33</v>
          </cell>
          <cell r="S506" t="str">
            <v>2021-06-13, 16:00:00</v>
          </cell>
          <cell r="T506" t="str">
            <v>2021-06-13, 14:58:43</v>
          </cell>
          <cell r="U506" t="str">
            <v>2021-06-14, 04:23:28</v>
          </cell>
          <cell r="V506" t="str">
            <v>2021-06-14, 04:23:37</v>
          </cell>
          <cell r="W506" t="str">
            <v>2021-06-14, 16:00:00</v>
          </cell>
          <cell r="X506" t="str">
            <v>2021-06-14, 09:05:53</v>
          </cell>
          <cell r="Y506" t="str">
            <v>2021-06-14, 09:20:04</v>
          </cell>
          <cell r="Z506" t="str">
            <v>13:24:54</v>
          </cell>
          <cell r="AA506" t="str">
            <v>0:14:11</v>
          </cell>
          <cell r="AB506" t="str">
            <v>SAMSUL ANWAR</v>
          </cell>
          <cell r="AC506" t="str">
            <v>087851750511</v>
          </cell>
          <cell r="AD506" t="str">
            <v>B9173KXU</v>
          </cell>
          <cell r="AE506" t="str">
            <v>CDE Dedicated</v>
          </cell>
          <cell r="AF506" t="str">
            <v>Unilever West Mega DC</v>
          </cell>
          <cell r="AH506" t="str">
            <v>Jl. Irian X No.202, Cikedokan, Kec. Cikarang Bar., Bekasi, Jawa Barat 17530, Indonesia</v>
          </cell>
          <cell r="AI506" t="str">
            <v>Bekasi</v>
          </cell>
          <cell r="AK506" t="str">
            <v>Carrefour Lebak Bulus</v>
          </cell>
          <cell r="AM506" t="str">
            <v>Carrefour, Jl. Lebak Bulus Raya No.8, RT.10/RW.7, Pd. Pinang, Kby. Lama, Kota Jakarta Selatan, Daerah Khusus Ibukota Jakarta 12310, Indonesia</v>
          </cell>
          <cell r="AN506" t="str">
            <v>Kota Jakarta Selatan</v>
          </cell>
          <cell r="AP506">
            <v>47</v>
          </cell>
          <cell r="AQ506" t="str">
            <v/>
          </cell>
          <cell r="AR506" t="str">
            <v/>
          </cell>
          <cell r="AS506" t="str">
            <v/>
          </cell>
          <cell r="AT506" t="str">
            <v/>
          </cell>
          <cell r="AU506" t="str">
            <v/>
          </cell>
          <cell r="AV506" t="str">
            <v/>
          </cell>
          <cell r="AW506" t="str">
            <v/>
          </cell>
          <cell r="AY506">
            <v>0</v>
          </cell>
          <cell r="AZ506" t="str">
            <v>0</v>
          </cell>
          <cell r="BA506">
            <v>1350</v>
          </cell>
          <cell r="BB506">
            <v>3.31</v>
          </cell>
          <cell r="BC506" t="str">
            <v/>
          </cell>
          <cell r="BD506" t="str">
            <v>2021-06-14, 09:36:27</v>
          </cell>
          <cell r="BE506" t="str">
            <v>POD 1 2021-06-14, 09:36:27</v>
          </cell>
        </row>
        <row r="507">
          <cell r="D507" t="str">
            <v>4002938884</v>
          </cell>
          <cell r="E507" t="str">
            <v/>
          </cell>
          <cell r="F507" t="str">
            <v>POD</v>
          </cell>
          <cell r="G507" t="str">
            <v>Unilever Mega DC</v>
          </cell>
          <cell r="H507" t="str">
            <v>PT Kabut Halim Mandiri</v>
          </cell>
          <cell r="I507" t="str">
            <v>true</v>
          </cell>
          <cell r="J507" t="str">
            <v>CDE</v>
          </cell>
          <cell r="K507" t="str">
            <v>CD Engkel Box</v>
          </cell>
          <cell r="L507">
            <v>897600</v>
          </cell>
          <cell r="M507">
            <v>622761</v>
          </cell>
          <cell r="N507" t="str">
            <v>TDS-TRI-20210613063452352140</v>
          </cell>
          <cell r="O507" t="str">
            <v>dedicated</v>
          </cell>
          <cell r="P507" t="str">
            <v>2021-06-13, 13:34:52</v>
          </cell>
          <cell r="Q507" t="str">
            <v>2021-06-13, 17:35:27</v>
          </cell>
          <cell r="R507" t="str">
            <v>2021-06-13, 22:46:07</v>
          </cell>
          <cell r="S507" t="str">
            <v>2021-06-13, 16:00:00</v>
          </cell>
          <cell r="T507" t="str">
            <v>2021-06-13, 22:47:42</v>
          </cell>
          <cell r="U507" t="str">
            <v>2021-06-13, 22:46:26</v>
          </cell>
          <cell r="V507" t="str">
            <v>2021-06-13, 22:47:59</v>
          </cell>
          <cell r="W507" t="str">
            <v>2021-06-15, 16:00:00</v>
          </cell>
          <cell r="X507" t="str">
            <v>2021-06-15, 02:29:36</v>
          </cell>
          <cell r="Y507" t="str">
            <v>2021-06-15, 02:29:42</v>
          </cell>
          <cell r="Z507" t="str">
            <v>0:0:17</v>
          </cell>
          <cell r="AA507" t="str">
            <v>0:0:6</v>
          </cell>
          <cell r="AB507" t="str">
            <v>Anan</v>
          </cell>
          <cell r="AC507" t="str">
            <v>081585289622</v>
          </cell>
          <cell r="AD507" t="str">
            <v>B9029EXR</v>
          </cell>
          <cell r="AE507" t="str">
            <v>CD Engkel Box</v>
          </cell>
          <cell r="AF507" t="str">
            <v>Unilever West Mega DC</v>
          </cell>
          <cell r="AH507" t="str">
            <v>Jl. Irian X No.202, Cikedokan, Kec. Cikarang Bar., Bekasi, Jawa Barat 17530, Indonesia</v>
          </cell>
          <cell r="AI507" t="str">
            <v>Bekasi</v>
          </cell>
          <cell r="AK507" t="str">
            <v>SAT DC CIANJUR</v>
          </cell>
          <cell r="AM507" t="str">
            <v>JL RAYA SUKABUMI RT 001 RW 001 KP</v>
          </cell>
          <cell r="AN507" t="str">
            <v>Cianjur</v>
          </cell>
          <cell r="AP507">
            <v>46</v>
          </cell>
          <cell r="AQ507" t="str">
            <v/>
          </cell>
          <cell r="AR507" t="str">
            <v/>
          </cell>
          <cell r="AS507" t="str">
            <v/>
          </cell>
          <cell r="AT507" t="str">
            <v/>
          </cell>
          <cell r="AU507" t="str">
            <v/>
          </cell>
          <cell r="AV507" t="str">
            <v/>
          </cell>
          <cell r="AW507" t="str">
            <v/>
          </cell>
          <cell r="AY507">
            <v>0</v>
          </cell>
          <cell r="AZ507" t="str">
            <v>0</v>
          </cell>
          <cell r="BA507">
            <v>1150</v>
          </cell>
          <cell r="BB507">
            <v>2.25</v>
          </cell>
          <cell r="BC507" t="str">
            <v/>
          </cell>
          <cell r="BD507" t="str">
            <v>2021-06-15, 09:51:06</v>
          </cell>
          <cell r="BE507" t="str">
            <v>POD 1 2021-06-15, 09:51:06</v>
          </cell>
        </row>
        <row r="508">
          <cell r="D508" t="str">
            <v>4002938884</v>
          </cell>
          <cell r="E508" t="str">
            <v/>
          </cell>
          <cell r="F508" t="str">
            <v>POD</v>
          </cell>
          <cell r="G508" t="str">
            <v>Unilever Mega DC</v>
          </cell>
          <cell r="H508" t="str">
            <v>PT Kabut Halim Mandiri</v>
          </cell>
          <cell r="I508" t="str">
            <v>true</v>
          </cell>
          <cell r="J508" t="str">
            <v>CDE</v>
          </cell>
          <cell r="K508" t="str">
            <v>CD Engkel Box</v>
          </cell>
          <cell r="L508">
            <v>1</v>
          </cell>
          <cell r="M508">
            <v>1</v>
          </cell>
          <cell r="N508" t="str">
            <v>TDS-TRI-20210613063452352140</v>
          </cell>
          <cell r="O508" t="str">
            <v>dedicated</v>
          </cell>
          <cell r="P508" t="str">
            <v>2021-06-13, 13:34:52</v>
          </cell>
          <cell r="Q508" t="str">
            <v>2021-06-13, 17:35:27</v>
          </cell>
          <cell r="R508" t="str">
            <v>2021-06-13, 22:46:07</v>
          </cell>
          <cell r="S508" t="str">
            <v>2021-06-13, 16:00:00</v>
          </cell>
          <cell r="T508" t="str">
            <v>2021-06-13, 22:47:42</v>
          </cell>
          <cell r="U508" t="str">
            <v>2021-06-13, 22:46:26</v>
          </cell>
          <cell r="V508" t="str">
            <v>2021-06-13, 22:47:59</v>
          </cell>
          <cell r="W508" t="str">
            <v>2021-06-15, 16:00:00</v>
          </cell>
          <cell r="X508" t="str">
            <v>2021-06-15, 09:51:13</v>
          </cell>
          <cell r="Y508" t="str">
            <v>2021-06-15, 09:51:21</v>
          </cell>
          <cell r="Z508" t="str">
            <v>0:0:17</v>
          </cell>
          <cell r="AA508" t="str">
            <v>0:0:8</v>
          </cell>
          <cell r="AB508" t="str">
            <v>Anan</v>
          </cell>
          <cell r="AC508" t="str">
            <v>081585289622</v>
          </cell>
          <cell r="AD508" t="str">
            <v>B9029EXR</v>
          </cell>
          <cell r="AE508" t="str">
            <v>CD Engkel Box</v>
          </cell>
          <cell r="AF508" t="str">
            <v>Unilever West Mega DC</v>
          </cell>
          <cell r="AH508" t="str">
            <v>Jl. Irian X No.202, Cikedokan, Kec. Cikarang Bar., Bekasi, Jawa Barat 17530, Indonesia</v>
          </cell>
          <cell r="AI508" t="str">
            <v>Bekasi</v>
          </cell>
          <cell r="AK508" t="str">
            <v>RAMAYANA CIANJUR (R-46)</v>
          </cell>
          <cell r="AM508" t="str">
            <v>CIANJUR</v>
          </cell>
          <cell r="AN508" t="str">
            <v>Cianjur Regency</v>
          </cell>
          <cell r="AP508">
            <v>206</v>
          </cell>
          <cell r="AQ508" t="str">
            <v/>
          </cell>
          <cell r="AR508" t="str">
            <v/>
          </cell>
          <cell r="AS508" t="str">
            <v/>
          </cell>
          <cell r="AT508" t="str">
            <v/>
          </cell>
          <cell r="AU508" t="str">
            <v/>
          </cell>
          <cell r="AV508" t="str">
            <v/>
          </cell>
          <cell r="AW508" t="str">
            <v/>
          </cell>
          <cell r="AY508">
            <v>0</v>
          </cell>
          <cell r="AZ508" t="str">
            <v>0</v>
          </cell>
          <cell r="BA508">
            <v>100</v>
          </cell>
          <cell r="BB508">
            <v>1</v>
          </cell>
          <cell r="BC508" t="str">
            <v/>
          </cell>
          <cell r="BD508" t="str">
            <v>2021-06-15, 11:58:42</v>
          </cell>
          <cell r="BE508" t="str">
            <v>POD 1 2021-06-15, 11:58:42</v>
          </cell>
        </row>
        <row r="509">
          <cell r="D509" t="str">
            <v>4002938820</v>
          </cell>
          <cell r="E509" t="str">
            <v/>
          </cell>
          <cell r="F509" t="str">
            <v>POD</v>
          </cell>
          <cell r="G509" t="str">
            <v>Unilever Mega DC</v>
          </cell>
          <cell r="H509" t="str">
            <v>PT Mega Antaran Prima</v>
          </cell>
          <cell r="I509" t="str">
            <v>true</v>
          </cell>
          <cell r="J509" t="str">
            <v>CDE</v>
          </cell>
          <cell r="K509" t="str">
            <v>CD Engkel Box</v>
          </cell>
          <cell r="L509">
            <v>1077000</v>
          </cell>
          <cell r="M509">
            <v>854934</v>
          </cell>
          <cell r="N509" t="str">
            <v>TDS-TRI-20210613063451102471</v>
          </cell>
          <cell r="O509" t="str">
            <v>dedicated</v>
          </cell>
          <cell r="P509" t="str">
            <v>2021-06-13, 13:34:51</v>
          </cell>
          <cell r="Q509" t="str">
            <v>2021-06-13, 17:34:51</v>
          </cell>
          <cell r="R509" t="str">
            <v>2021-06-13, 17:35:28</v>
          </cell>
          <cell r="S509" t="str">
            <v>2021-06-13, 16:00:00</v>
          </cell>
          <cell r="T509" t="str">
            <v>2021-06-15, 00:30:50</v>
          </cell>
          <cell r="U509" t="str">
            <v>2021-06-15, 00:30:55</v>
          </cell>
          <cell r="V509" t="str">
            <v>2021-06-15, 00:31:16</v>
          </cell>
          <cell r="W509" t="str">
            <v>2021-06-15, 16:00:00</v>
          </cell>
          <cell r="X509" t="str">
            <v>2021-06-15, 07:01:26</v>
          </cell>
          <cell r="Y509" t="str">
            <v>2021-06-15, 07:47:16</v>
          </cell>
          <cell r="Z509" t="str">
            <v>0:0:26</v>
          </cell>
          <cell r="AA509" t="str">
            <v>0:45:50</v>
          </cell>
          <cell r="AB509" t="str">
            <v>UJANG MAMUN</v>
          </cell>
          <cell r="AC509" t="str">
            <v>087782171835</v>
          </cell>
          <cell r="AD509" t="str">
            <v>F8536AP</v>
          </cell>
          <cell r="AE509" t="str">
            <v>CD Engkel Box</v>
          </cell>
          <cell r="AF509" t="str">
            <v>Unilever West Mega DC</v>
          </cell>
          <cell r="AH509" t="str">
            <v>Jl. Irian X No.202, Cikedokan, Kec. Cikarang Bar., Bekasi, Jawa Barat 17530, Indonesia</v>
          </cell>
          <cell r="AI509" t="str">
            <v>Bekasi</v>
          </cell>
          <cell r="AK509" t="str">
            <v>INDOMARET DC CIREBON</v>
          </cell>
          <cell r="AM509" t="str">
            <v>blok g, Jl. Pangeran Antasari No.189, Lurah, Kec. Plumbon, Cirebon, Jawa Barat 45155, Indonesia</v>
          </cell>
          <cell r="AN509" t="str">
            <v>Cirebon</v>
          </cell>
          <cell r="AP509">
            <v>177</v>
          </cell>
          <cell r="AQ509" t="str">
            <v/>
          </cell>
          <cell r="AR509" t="str">
            <v/>
          </cell>
          <cell r="AS509" t="str">
            <v/>
          </cell>
          <cell r="AT509" t="str">
            <v/>
          </cell>
          <cell r="AU509" t="str">
            <v/>
          </cell>
          <cell r="AV509" t="str">
            <v/>
          </cell>
          <cell r="AW509" t="str">
            <v/>
          </cell>
          <cell r="AY509">
            <v>0</v>
          </cell>
          <cell r="AZ509" t="str">
            <v>0</v>
          </cell>
          <cell r="BA509">
            <v>160</v>
          </cell>
          <cell r="BB509">
            <v>1</v>
          </cell>
          <cell r="BC509" t="str">
            <v/>
          </cell>
          <cell r="BD509" t="str">
            <v>2021-06-15, 08:49:10</v>
          </cell>
          <cell r="BE509" t="str">
            <v>POD 1 2021-06-15, 08:49:10</v>
          </cell>
        </row>
        <row r="510">
          <cell r="D510" t="str">
            <v>4002938820</v>
          </cell>
          <cell r="E510" t="str">
            <v/>
          </cell>
          <cell r="F510" t="str">
            <v>POD</v>
          </cell>
          <cell r="G510" t="str">
            <v>Unilever Mega DC</v>
          </cell>
          <cell r="H510" t="str">
            <v>PT Mega Antaran Prima</v>
          </cell>
          <cell r="I510" t="str">
            <v>true</v>
          </cell>
          <cell r="J510" t="str">
            <v>CDE</v>
          </cell>
          <cell r="K510" t="str">
            <v>CD Engkel Box</v>
          </cell>
          <cell r="L510">
            <v>1</v>
          </cell>
          <cell r="M510">
            <v>1</v>
          </cell>
          <cell r="N510" t="str">
            <v>TDS-TRI-20210613063451102471</v>
          </cell>
          <cell r="O510" t="str">
            <v>dedicated</v>
          </cell>
          <cell r="P510" t="str">
            <v>2021-06-13, 13:34:51</v>
          </cell>
          <cell r="Q510" t="str">
            <v>2021-06-13, 17:34:51</v>
          </cell>
          <cell r="R510" t="str">
            <v>2021-06-13, 17:35:28</v>
          </cell>
          <cell r="S510" t="str">
            <v>2021-06-13, 16:00:00</v>
          </cell>
          <cell r="T510" t="str">
            <v>2021-06-15, 00:30:50</v>
          </cell>
          <cell r="U510" t="str">
            <v>2021-06-15, 00:30:55</v>
          </cell>
          <cell r="V510" t="str">
            <v>2021-06-15, 00:31:16</v>
          </cell>
          <cell r="W510" t="str">
            <v>2021-06-15, 16:00:00</v>
          </cell>
          <cell r="X510" t="str">
            <v>2021-06-15, 11:01:15</v>
          </cell>
          <cell r="Y510" t="str">
            <v>2021-06-15, 17:04:24</v>
          </cell>
          <cell r="Z510" t="str">
            <v>0:0:26</v>
          </cell>
          <cell r="AA510" t="str">
            <v>6:3:9</v>
          </cell>
          <cell r="AB510" t="str">
            <v>UJANG MAMUN</v>
          </cell>
          <cell r="AC510" t="str">
            <v>087782171835</v>
          </cell>
          <cell r="AD510" t="str">
            <v>F8536AP</v>
          </cell>
          <cell r="AE510" t="str">
            <v>CD Engkel Box</v>
          </cell>
          <cell r="AF510" t="str">
            <v>Unilever West Mega DC</v>
          </cell>
          <cell r="AH510" t="str">
            <v>Jl. Irian X No.202, Cikedokan, Kec. Cikarang Bar., Bekasi, Jawa Barat 17530, Indonesia</v>
          </cell>
          <cell r="AI510" t="str">
            <v>Bekasi</v>
          </cell>
          <cell r="AK510" t="str">
            <v>YOGYA INDRAMAYU</v>
          </cell>
          <cell r="AM510" t="str">
            <v>JL. JENDERAL SUDIRMAN NO. 48 INDRAM</v>
          </cell>
          <cell r="AN510" t="str">
            <v>Kabupaten Indramayu</v>
          </cell>
          <cell r="AP510">
            <v>193</v>
          </cell>
          <cell r="AQ510" t="str">
            <v/>
          </cell>
          <cell r="AR510" t="str">
            <v/>
          </cell>
          <cell r="AS510" t="str">
            <v/>
          </cell>
          <cell r="AT510" t="str">
            <v/>
          </cell>
          <cell r="AU510" t="str">
            <v/>
          </cell>
          <cell r="AV510" t="str">
            <v/>
          </cell>
          <cell r="AW510" t="str">
            <v/>
          </cell>
          <cell r="AY510">
            <v>0</v>
          </cell>
          <cell r="AZ510" t="str">
            <v>0</v>
          </cell>
          <cell r="BA510">
            <v>2010</v>
          </cell>
          <cell r="BB510">
            <v>4.76</v>
          </cell>
          <cell r="BC510" t="str">
            <v/>
          </cell>
          <cell r="BD510" t="str">
            <v>2021-06-15, 17:05:05</v>
          </cell>
          <cell r="BE510" t="str">
            <v>POD 1 2021-06-15, 17:05:05</v>
          </cell>
        </row>
        <row r="511">
          <cell r="D511" t="str">
            <v>4002938818</v>
          </cell>
          <cell r="E511" t="str">
            <v/>
          </cell>
          <cell r="F511" t="str">
            <v>POD</v>
          </cell>
          <cell r="G511" t="str">
            <v>Unilever Mega DC</v>
          </cell>
          <cell r="H511" t="str">
            <v>PT Darsindo Cipta Putra Mandiri</v>
          </cell>
          <cell r="I511" t="str">
            <v>true</v>
          </cell>
          <cell r="J511" t="str">
            <v>CDE</v>
          </cell>
          <cell r="K511" t="str">
            <v>CD Engkel Box</v>
          </cell>
          <cell r="L511">
            <v>587033</v>
          </cell>
          <cell r="M511">
            <v>430066</v>
          </cell>
          <cell r="N511" t="str">
            <v>TDS-TRI-20210613063449610782</v>
          </cell>
          <cell r="O511" t="str">
            <v>dedicated</v>
          </cell>
          <cell r="P511" t="str">
            <v>2021-06-13, 13:34:49</v>
          </cell>
          <cell r="Q511" t="str">
            <v>2021-06-13, 14:54:05</v>
          </cell>
          <cell r="R511" t="str">
            <v>2021-06-14, 05:47:02</v>
          </cell>
          <cell r="S511" t="str">
            <v>2021-06-13, 16:00:00</v>
          </cell>
          <cell r="T511" t="str">
            <v>2021-06-14, 05:47:43</v>
          </cell>
          <cell r="U511" t="str">
            <v>2021-06-14, 05:47:47</v>
          </cell>
          <cell r="V511" t="str">
            <v>2021-06-14, 05:47:55</v>
          </cell>
          <cell r="W511" t="str">
            <v>2021-06-14, 16:00:00</v>
          </cell>
          <cell r="X511" t="str">
            <v>2021-06-14, 08:53:28</v>
          </cell>
          <cell r="Y511" t="str">
            <v>2021-06-14, 10:28:49</v>
          </cell>
          <cell r="Z511" t="str">
            <v>0:0:12</v>
          </cell>
          <cell r="AA511" t="str">
            <v>1:35:21</v>
          </cell>
          <cell r="AB511" t="str">
            <v>Dasan Budiyansah</v>
          </cell>
          <cell r="AC511" t="str">
            <v>085716761692</v>
          </cell>
          <cell r="AD511" t="str">
            <v>B9035FXU</v>
          </cell>
          <cell r="AE511" t="str">
            <v>CD Engkel Box</v>
          </cell>
          <cell r="AF511" t="str">
            <v>Unilever West Mega DC</v>
          </cell>
          <cell r="AH511" t="str">
            <v>Jl. Irian X No.202, Cikedokan, Kec. Cikarang Bar., Bekasi, Jawa Barat 17530, Indonesia</v>
          </cell>
          <cell r="AI511" t="str">
            <v>Bekasi</v>
          </cell>
          <cell r="AK511" t="str">
            <v>LOTTEMART HYPER BINTARO JAYA</v>
          </cell>
          <cell r="AM511" t="str">
            <v>JL. MH THAMRIN CBD AREA KAV. CBD BI</v>
          </cell>
          <cell r="AN511" t="str">
            <v>Kota Tangerang Selatan</v>
          </cell>
          <cell r="AP511">
            <v>44</v>
          </cell>
          <cell r="AQ511" t="str">
            <v/>
          </cell>
          <cell r="AR511" t="str">
            <v/>
          </cell>
          <cell r="AS511" t="str">
            <v/>
          </cell>
          <cell r="AT511" t="str">
            <v/>
          </cell>
          <cell r="AU511" t="str">
            <v/>
          </cell>
          <cell r="AV511" t="str">
            <v/>
          </cell>
          <cell r="AW511" t="str">
            <v/>
          </cell>
          <cell r="AY511">
            <v>0</v>
          </cell>
          <cell r="AZ511" t="str">
            <v>0</v>
          </cell>
          <cell r="BA511">
            <v>2940</v>
          </cell>
          <cell r="BB511">
            <v>5</v>
          </cell>
          <cell r="BC511" t="str">
            <v/>
          </cell>
          <cell r="BD511" t="str">
            <v>2021-06-14, 10:29:29</v>
          </cell>
          <cell r="BE511" t="str">
            <v>POD 1 2021-06-14, 10:29:29</v>
          </cell>
        </row>
        <row r="512">
          <cell r="D512" t="str">
            <v>4002938818</v>
          </cell>
          <cell r="E512" t="str">
            <v/>
          </cell>
          <cell r="F512" t="str">
            <v>POD</v>
          </cell>
          <cell r="G512" t="str">
            <v>Unilever Mega DC</v>
          </cell>
          <cell r="H512" t="str">
            <v>PT Darsindo Cipta Putra Mandiri</v>
          </cell>
          <cell r="I512" t="str">
            <v>true</v>
          </cell>
          <cell r="J512" t="str">
            <v>CDE</v>
          </cell>
          <cell r="K512" t="str">
            <v>CD Engkel Box</v>
          </cell>
          <cell r="L512">
            <v>1</v>
          </cell>
          <cell r="M512">
            <v>1</v>
          </cell>
          <cell r="N512" t="str">
            <v>TDS-TRI-20210613063449610782</v>
          </cell>
          <cell r="O512" t="str">
            <v>dedicated</v>
          </cell>
          <cell r="P512" t="str">
            <v>2021-06-13, 13:34:49</v>
          </cell>
          <cell r="Q512" t="str">
            <v>2021-06-13, 14:54:05</v>
          </cell>
          <cell r="R512" t="str">
            <v>2021-06-14, 05:47:02</v>
          </cell>
          <cell r="S512" t="str">
            <v>2021-06-13, 16:00:00</v>
          </cell>
          <cell r="T512" t="str">
            <v>2021-06-14, 05:47:43</v>
          </cell>
          <cell r="U512" t="str">
            <v>2021-06-14, 05:47:47</v>
          </cell>
          <cell r="V512" t="str">
            <v>2021-06-14, 05:47:55</v>
          </cell>
          <cell r="W512" t="str">
            <v>2021-06-14, 16:00:00</v>
          </cell>
          <cell r="X512" t="str">
            <v>2021-06-14, 11:26:33</v>
          </cell>
          <cell r="Y512" t="str">
            <v>2021-06-14, 11:26:37</v>
          </cell>
          <cell r="Z512" t="str">
            <v>0:0:12</v>
          </cell>
          <cell r="AA512" t="str">
            <v>0:0:4</v>
          </cell>
          <cell r="AB512" t="str">
            <v>Dasan Budiyansah</v>
          </cell>
          <cell r="AC512" t="str">
            <v>085716761692</v>
          </cell>
          <cell r="AD512" t="str">
            <v>B9035FXU</v>
          </cell>
          <cell r="AE512" t="str">
            <v>CD Engkel Box</v>
          </cell>
          <cell r="AF512" t="str">
            <v>Unilever West Mega DC</v>
          </cell>
          <cell r="AH512" t="str">
            <v>Jl. Irian X No.202, Cikedokan, Kec. Cikarang Bar., Bekasi, Jawa Barat 17530, Indonesia</v>
          </cell>
          <cell r="AI512" t="str">
            <v>Bekasi</v>
          </cell>
          <cell r="AK512" t="str">
            <v>AEON BSD CITY</v>
          </cell>
          <cell r="AM512" t="str">
            <v>Jl BSD Raya Utama Sampora Cisauk</v>
          </cell>
          <cell r="AN512" t="str">
            <v>Tangerang</v>
          </cell>
          <cell r="AP512">
            <v>70</v>
          </cell>
          <cell r="AQ512" t="str">
            <v/>
          </cell>
          <cell r="AR512" t="str">
            <v/>
          </cell>
          <cell r="AS512" t="str">
            <v/>
          </cell>
          <cell r="AT512" t="str">
            <v/>
          </cell>
          <cell r="AU512" t="str">
            <v/>
          </cell>
          <cell r="AV512" t="str">
            <v/>
          </cell>
          <cell r="AW512" t="str">
            <v/>
          </cell>
          <cell r="AY512">
            <v>0</v>
          </cell>
          <cell r="AZ512" t="str">
            <v>0</v>
          </cell>
          <cell r="BA512">
            <v>80</v>
          </cell>
          <cell r="BB512">
            <v>1</v>
          </cell>
          <cell r="BC512" t="str">
            <v/>
          </cell>
          <cell r="BD512" t="str">
            <v>2021-06-14, 12:28:13</v>
          </cell>
          <cell r="BE512" t="str">
            <v>POD 1 2021-06-14, 12:28:13</v>
          </cell>
        </row>
        <row r="513">
          <cell r="D513" t="str">
            <v>4002938766</v>
          </cell>
          <cell r="E513" t="str">
            <v/>
          </cell>
          <cell r="F513" t="str">
            <v>POD</v>
          </cell>
          <cell r="G513" t="str">
            <v>Unilever Mega DC</v>
          </cell>
          <cell r="H513" t="str">
            <v>Gading Global Logistic</v>
          </cell>
          <cell r="I513" t="str">
            <v>true</v>
          </cell>
          <cell r="J513" t="str">
            <v>CDE</v>
          </cell>
          <cell r="K513" t="str">
            <v>CD Engkel Box</v>
          </cell>
          <cell r="L513">
            <v>497358</v>
          </cell>
          <cell r="M513">
            <v>285746</v>
          </cell>
          <cell r="N513" t="str">
            <v>TDS-TRI-20210613063448575562</v>
          </cell>
          <cell r="O513" t="str">
            <v>dedicated</v>
          </cell>
          <cell r="P513" t="str">
            <v>2021-06-13, 13:34:48</v>
          </cell>
          <cell r="Q513" t="str">
            <v>2021-06-13, 14:52:37</v>
          </cell>
          <cell r="R513" t="str">
            <v>2021-06-14, 05:15:02</v>
          </cell>
          <cell r="S513" t="str">
            <v>2021-06-13, 16:00:00</v>
          </cell>
          <cell r="T513" t="str">
            <v>2021-06-14, 05:15:12</v>
          </cell>
          <cell r="U513" t="str">
            <v>2021-06-14, 05:15:17</v>
          </cell>
          <cell r="V513" t="str">
            <v>2021-06-14, 05:15:25</v>
          </cell>
          <cell r="W513" t="str">
            <v>2021-06-14, 16:00:00</v>
          </cell>
          <cell r="X513" t="str">
            <v>2021-06-14, 16:06:16</v>
          </cell>
          <cell r="Y513" t="str">
            <v>2021-06-14, 16:06:24</v>
          </cell>
          <cell r="Z513" t="str">
            <v>0:0:13</v>
          </cell>
          <cell r="AA513" t="str">
            <v>0:0:8</v>
          </cell>
          <cell r="AB513" t="str">
            <v>JAMAL</v>
          </cell>
          <cell r="AC513" t="str">
            <v>087879225044</v>
          </cell>
          <cell r="AD513" t="str">
            <v>B9838SYK</v>
          </cell>
          <cell r="AE513" t="str">
            <v>CD Engkel Box</v>
          </cell>
          <cell r="AF513" t="str">
            <v>Unilever West Mega DC</v>
          </cell>
          <cell r="AH513" t="str">
            <v>Jl. Irian X No.202, Cikedokan, Kec. Cikarang Bar., Bekasi, Jawa Barat 17530, Indonesia</v>
          </cell>
          <cell r="AI513" t="str">
            <v>Bekasi</v>
          </cell>
          <cell r="AK513" t="str">
            <v>TRANSMART RESINDA MALL KARAWANG</v>
          </cell>
          <cell r="AM513" t="str">
            <v>JL RESINDA RAYA</v>
          </cell>
          <cell r="AN513" t="str">
            <v>Kabupaten Karawang</v>
          </cell>
          <cell r="AP513">
            <v>31</v>
          </cell>
          <cell r="AQ513" t="str">
            <v/>
          </cell>
          <cell r="AR513" t="str">
            <v/>
          </cell>
          <cell r="AS513" t="str">
            <v/>
          </cell>
          <cell r="AT513" t="str">
            <v/>
          </cell>
          <cell r="AU513" t="str">
            <v/>
          </cell>
          <cell r="AV513" t="str">
            <v/>
          </cell>
          <cell r="AW513" t="str">
            <v/>
          </cell>
          <cell r="AY513">
            <v>0</v>
          </cell>
          <cell r="AZ513" t="str">
            <v>0</v>
          </cell>
          <cell r="BA513">
            <v>620</v>
          </cell>
          <cell r="BB513">
            <v>1</v>
          </cell>
          <cell r="BC513" t="str">
            <v/>
          </cell>
          <cell r="BD513" t="str">
            <v>2021-06-22, 13:15:35</v>
          </cell>
          <cell r="BE513" t="str">
            <v>POD 1 2021-06-14, 16:06:37</v>
          </cell>
        </row>
        <row r="514">
          <cell r="D514" t="str">
            <v>4002938766</v>
          </cell>
          <cell r="E514" t="str">
            <v/>
          </cell>
          <cell r="F514" t="str">
            <v>POD</v>
          </cell>
          <cell r="G514" t="str">
            <v>Unilever Mega DC</v>
          </cell>
          <cell r="H514" t="str">
            <v>Gading Global Logistic</v>
          </cell>
          <cell r="I514" t="str">
            <v>true</v>
          </cell>
          <cell r="J514" t="str">
            <v>CDE</v>
          </cell>
          <cell r="K514" t="str">
            <v>CD Engkel Box</v>
          </cell>
          <cell r="L514">
            <v>1</v>
          </cell>
          <cell r="M514">
            <v>1</v>
          </cell>
          <cell r="N514" t="str">
            <v>TDS-TRI-20210613063448575562</v>
          </cell>
          <cell r="O514" t="str">
            <v>dedicated</v>
          </cell>
          <cell r="P514" t="str">
            <v>2021-06-13, 13:34:48</v>
          </cell>
          <cell r="Q514" t="str">
            <v>2021-06-13, 14:52:37</v>
          </cell>
          <cell r="R514" t="str">
            <v>2021-06-14, 05:15:02</v>
          </cell>
          <cell r="S514" t="str">
            <v>2021-06-13, 16:00:00</v>
          </cell>
          <cell r="T514" t="str">
            <v>2021-06-14, 05:15:12</v>
          </cell>
          <cell r="U514" t="str">
            <v>2021-06-14, 05:15:17</v>
          </cell>
          <cell r="V514" t="str">
            <v>2021-06-14, 05:15:25</v>
          </cell>
          <cell r="W514" t="str">
            <v>2021-06-14, 16:00:00</v>
          </cell>
          <cell r="X514" t="str">
            <v>2021-06-14, 07:46:39</v>
          </cell>
          <cell r="Y514" t="str">
            <v>2021-06-14, 12:31:05</v>
          </cell>
          <cell r="Z514" t="str">
            <v>0:0:13</v>
          </cell>
          <cell r="AA514" t="str">
            <v>4:44:26</v>
          </cell>
          <cell r="AB514" t="str">
            <v>JAMAL</v>
          </cell>
          <cell r="AC514" t="str">
            <v>087879225044</v>
          </cell>
          <cell r="AD514" t="str">
            <v>B9838SYK</v>
          </cell>
          <cell r="AE514" t="str">
            <v>CD Engkel Box</v>
          </cell>
          <cell r="AF514" t="str">
            <v>Unilever West Mega DC</v>
          </cell>
          <cell r="AH514" t="str">
            <v>Jl. Irian X No.202, Cikedokan, Kec. Cikarang Bar., Bekasi, Jawa Barat 17530, Indonesia</v>
          </cell>
          <cell r="AI514" t="str">
            <v>Bekasi</v>
          </cell>
          <cell r="AK514" t="str">
            <v>BORWITA CITRA PRIMA KARAWANG</v>
          </cell>
          <cell r="AM514" t="str">
            <v>Jl. Surotokunto No.55, Adiarsa Tim., Kec. Karawang Tim., Kabupaten Karawang, Jawa Barat 41314, Indonesia</v>
          </cell>
          <cell r="AN514" t="str">
            <v>Kabupaten Karawang</v>
          </cell>
          <cell r="AP514">
            <v>38</v>
          </cell>
          <cell r="AQ514" t="str">
            <v/>
          </cell>
          <cell r="AR514" t="str">
            <v/>
          </cell>
          <cell r="AS514" t="str">
            <v/>
          </cell>
          <cell r="AT514" t="str">
            <v/>
          </cell>
          <cell r="AU514" t="str">
            <v/>
          </cell>
          <cell r="AV514" t="str">
            <v/>
          </cell>
          <cell r="AW514" t="str">
            <v/>
          </cell>
          <cell r="AY514">
            <v>0</v>
          </cell>
          <cell r="AZ514" t="str">
            <v>0</v>
          </cell>
          <cell r="BA514">
            <v>1430</v>
          </cell>
          <cell r="BB514">
            <v>4</v>
          </cell>
          <cell r="BC514" t="str">
            <v/>
          </cell>
          <cell r="BD514" t="str">
            <v>2021-06-22, 13:16:32</v>
          </cell>
          <cell r="BE514" t="str">
            <v>POD 1 2021-06-14, 16:06:05</v>
          </cell>
        </row>
        <row r="515">
          <cell r="D515" t="str">
            <v>4002938731</v>
          </cell>
          <cell r="E515" t="str">
            <v/>
          </cell>
          <cell r="F515" t="str">
            <v>POD</v>
          </cell>
          <cell r="G515" t="str">
            <v>Unilever Mega DC</v>
          </cell>
          <cell r="H515" t="str">
            <v>PT Kabut Halim Mandiri</v>
          </cell>
          <cell r="I515" t="str">
            <v>true</v>
          </cell>
          <cell r="J515" t="str">
            <v>CDE</v>
          </cell>
          <cell r="K515" t="str">
            <v>CD Engkel Box</v>
          </cell>
          <cell r="L515">
            <v>1</v>
          </cell>
          <cell r="M515">
            <v>1</v>
          </cell>
          <cell r="N515" t="str">
            <v>TDS-TRI-20210613063447539049</v>
          </cell>
          <cell r="O515" t="str">
            <v>dedicated</v>
          </cell>
          <cell r="P515" t="str">
            <v>2021-06-13, 13:34:47</v>
          </cell>
          <cell r="Q515" t="str">
            <v>2021-06-13, 14:55:44</v>
          </cell>
          <cell r="R515" t="str">
            <v>2021-06-13, 18:01:54</v>
          </cell>
          <cell r="S515" t="str">
            <v>2021-06-13, 16:00:00</v>
          </cell>
          <cell r="T515" t="str">
            <v>2021-06-14, 07:11:55</v>
          </cell>
          <cell r="U515" t="str">
            <v>2021-06-14, 07:11:59</v>
          </cell>
          <cell r="V515" t="str">
            <v>2021-06-14, 07:12:06</v>
          </cell>
          <cell r="W515" t="str">
            <v>2021-06-14, 16:00:00</v>
          </cell>
          <cell r="X515" t="str">
            <v>2021-06-14, 09:25:26</v>
          </cell>
          <cell r="Y515" t="str">
            <v>2021-06-14, 09:25:31</v>
          </cell>
          <cell r="Z515" t="str">
            <v>0:0:11</v>
          </cell>
          <cell r="AA515" t="str">
            <v>0:0:5</v>
          </cell>
          <cell r="AB515" t="str">
            <v>anggi</v>
          </cell>
          <cell r="AC515" t="str">
            <v>085778603335</v>
          </cell>
          <cell r="AD515" t="str">
            <v>F9285FG</v>
          </cell>
          <cell r="AE515" t="str">
            <v>CD Engkel Box</v>
          </cell>
          <cell r="AF515" t="str">
            <v>Unilever West Mega DC</v>
          </cell>
          <cell r="AH515" t="str">
            <v>Jl. Irian X No.202, Cikedokan, Kec. Cikarang Bar., Bekasi, Jawa Barat 17530, Indonesia</v>
          </cell>
          <cell r="AI515" t="str">
            <v>Bekasi</v>
          </cell>
          <cell r="AK515" t="str">
            <v>AEON JGC</v>
          </cell>
          <cell r="AM515" t="str">
            <v>Jl. Jkt Garden City, Cakung Tim., Kec. Cakung, Kota Jakarta Timur, Daerah Khusus Ibukota Jakarta, Indonesia</v>
          </cell>
          <cell r="AN515" t="str">
            <v>Kota Jakarta Timur</v>
          </cell>
          <cell r="AP515">
            <v>33</v>
          </cell>
          <cell r="AQ515" t="str">
            <v/>
          </cell>
          <cell r="AR515" t="str">
            <v/>
          </cell>
          <cell r="AS515" t="str">
            <v/>
          </cell>
          <cell r="AT515" t="str">
            <v/>
          </cell>
          <cell r="AU515" t="str">
            <v/>
          </cell>
          <cell r="AV515" t="str">
            <v/>
          </cell>
          <cell r="AW515" t="str">
            <v/>
          </cell>
          <cell r="AY515">
            <v>0</v>
          </cell>
          <cell r="AZ515" t="str">
            <v>0</v>
          </cell>
          <cell r="BA515">
            <v>560</v>
          </cell>
          <cell r="BB515">
            <v>1</v>
          </cell>
          <cell r="BC515" t="str">
            <v/>
          </cell>
          <cell r="BD515" t="str">
            <v>2021-06-14, 10:11:37</v>
          </cell>
          <cell r="BE515" t="str">
            <v>POD 1 2021-06-14, 10:11:37</v>
          </cell>
        </row>
        <row r="516">
          <cell r="D516" t="str">
            <v>4002938731</v>
          </cell>
          <cell r="E516" t="str">
            <v/>
          </cell>
          <cell r="F516" t="str">
            <v>POD</v>
          </cell>
          <cell r="G516" t="str">
            <v>Unilever Mega DC</v>
          </cell>
          <cell r="H516" t="str">
            <v>PT Kabut Halim Mandiri</v>
          </cell>
          <cell r="I516" t="str">
            <v>true</v>
          </cell>
          <cell r="J516" t="str">
            <v>CDE</v>
          </cell>
          <cell r="K516" t="str">
            <v>CD Engkel Box</v>
          </cell>
          <cell r="L516">
            <v>511233</v>
          </cell>
          <cell r="M516">
            <v>341710</v>
          </cell>
          <cell r="N516" t="str">
            <v>TDS-TRI-20210613063447539049</v>
          </cell>
          <cell r="O516" t="str">
            <v>dedicated</v>
          </cell>
          <cell r="P516" t="str">
            <v>2021-06-13, 13:34:47</v>
          </cell>
          <cell r="Q516" t="str">
            <v>2021-06-13, 14:55:44</v>
          </cell>
          <cell r="R516" t="str">
            <v>2021-06-13, 18:01:54</v>
          </cell>
          <cell r="S516" t="str">
            <v>2021-06-13, 16:00:00</v>
          </cell>
          <cell r="T516" t="str">
            <v>2021-06-14, 07:11:55</v>
          </cell>
          <cell r="U516" t="str">
            <v>2021-06-14, 07:11:59</v>
          </cell>
          <cell r="V516" t="str">
            <v>2021-06-14, 07:12:06</v>
          </cell>
          <cell r="W516" t="str">
            <v>2021-06-14, 16:00:00</v>
          </cell>
          <cell r="X516" t="str">
            <v>2021-06-14, 10:11:43</v>
          </cell>
          <cell r="Y516" t="str">
            <v>2021-06-14, 10:11:47</v>
          </cell>
          <cell r="Z516" t="str">
            <v>0:0:11</v>
          </cell>
          <cell r="AA516" t="str">
            <v>0:0:4</v>
          </cell>
          <cell r="AB516" t="str">
            <v>anggi</v>
          </cell>
          <cell r="AC516" t="str">
            <v>085778603335</v>
          </cell>
          <cell r="AD516" t="str">
            <v>F9285FG</v>
          </cell>
          <cell r="AE516" t="str">
            <v>CD Engkel Box</v>
          </cell>
          <cell r="AF516" t="str">
            <v>Unilever West Mega DC</v>
          </cell>
          <cell r="AH516" t="str">
            <v>Jl. Irian X No.202, Cikedokan, Kec. Cikarang Bar., Bekasi, Jawa Barat 17530, Indonesia</v>
          </cell>
          <cell r="AI516" t="str">
            <v>Bekasi</v>
          </cell>
          <cell r="AK516" t="str">
            <v>CARREFOUR CEMPAKA PUTIH</v>
          </cell>
          <cell r="AM516" t="str">
            <v>JL. JEND. A. YANI NO. 83 CEMPAKA PU</v>
          </cell>
          <cell r="AN516" t="str">
            <v>Kota Jakarta Pusat</v>
          </cell>
          <cell r="AP516">
            <v>40</v>
          </cell>
          <cell r="AQ516" t="str">
            <v/>
          </cell>
          <cell r="AR516" t="str">
            <v/>
          </cell>
          <cell r="AS516" t="str">
            <v/>
          </cell>
          <cell r="AT516" t="str">
            <v/>
          </cell>
          <cell r="AU516" t="str">
            <v/>
          </cell>
          <cell r="AV516" t="str">
            <v/>
          </cell>
          <cell r="AW516" t="str">
            <v/>
          </cell>
          <cell r="AY516">
            <v>0</v>
          </cell>
          <cell r="AZ516" t="str">
            <v>0</v>
          </cell>
          <cell r="BA516">
            <v>1610</v>
          </cell>
          <cell r="BB516">
            <v>4</v>
          </cell>
          <cell r="BC516" t="str">
            <v/>
          </cell>
          <cell r="BD516" t="str">
            <v>2021-06-14, 19:38:17</v>
          </cell>
          <cell r="BE516" t="str">
            <v>POD 1 2021-06-14, 19:38:17</v>
          </cell>
        </row>
        <row r="517">
          <cell r="D517" t="str">
            <v>4002938730</v>
          </cell>
          <cell r="E517" t="str">
            <v/>
          </cell>
          <cell r="F517" t="str">
            <v>POD</v>
          </cell>
          <cell r="G517" t="str">
            <v>Unilever Mega DC</v>
          </cell>
          <cell r="H517" t="str">
            <v>PT Brilliant Cargo International</v>
          </cell>
          <cell r="I517" t="str">
            <v>true</v>
          </cell>
          <cell r="J517" t="str">
            <v>CDE</v>
          </cell>
          <cell r="K517" t="str">
            <v>CD Engkel Box</v>
          </cell>
          <cell r="L517">
            <v>511233</v>
          </cell>
          <cell r="M517">
            <v>341710</v>
          </cell>
          <cell r="N517" t="str">
            <v>TDS-TRI-20210613063446376923</v>
          </cell>
          <cell r="O517" t="str">
            <v>dedicated</v>
          </cell>
          <cell r="P517" t="str">
            <v>2021-06-13, 13:34:46</v>
          </cell>
          <cell r="Q517" t="str">
            <v>2021-06-13, 14:47:36</v>
          </cell>
          <cell r="R517" t="str">
            <v>2021-06-13, 14:48:13</v>
          </cell>
          <cell r="S517" t="str">
            <v>2021-06-13, 16:00:00</v>
          </cell>
          <cell r="T517" t="str">
            <v>2021-06-13, 14:48:18</v>
          </cell>
          <cell r="U517" t="str">
            <v>2021-06-14, 02:28:57</v>
          </cell>
          <cell r="V517" t="str">
            <v>2021-06-14, 02:31:33</v>
          </cell>
          <cell r="W517" t="str">
            <v>2021-06-14, 16:00:00</v>
          </cell>
          <cell r="X517" t="str">
            <v>2021-06-14, 08:42:36</v>
          </cell>
          <cell r="Y517" t="str">
            <v>2021-06-14, 09:07:29</v>
          </cell>
          <cell r="Z517" t="str">
            <v>11:43:15</v>
          </cell>
          <cell r="AA517" t="str">
            <v>0:24:53</v>
          </cell>
          <cell r="AB517" t="str">
            <v>Waskito</v>
          </cell>
          <cell r="AC517" t="str">
            <v>081210884940</v>
          </cell>
          <cell r="AD517" t="str">
            <v>B9408OI</v>
          </cell>
          <cell r="AE517" t="str">
            <v>CD Engkel Box</v>
          </cell>
          <cell r="AF517" t="str">
            <v>Unilever West Mega DC</v>
          </cell>
          <cell r="AH517" t="str">
            <v>Jl. Irian X No.202, Cikedokan, Kec. Cikarang Bar., Bekasi, Jawa Barat 17530, Indonesia</v>
          </cell>
          <cell r="AI517" t="str">
            <v>Bekasi</v>
          </cell>
          <cell r="AK517" t="str">
            <v>LOTTEMART HYPER KELAPA GADING</v>
          </cell>
          <cell r="AM517" t="str">
            <v>JL. RAYA BOULEVARD BARAT,</v>
          </cell>
          <cell r="AN517" t="str">
            <v>Kota Jakarta Utara</v>
          </cell>
          <cell r="AP517">
            <v>44</v>
          </cell>
          <cell r="AQ517" t="str">
            <v/>
          </cell>
          <cell r="AR517" t="str">
            <v/>
          </cell>
          <cell r="AS517" t="str">
            <v/>
          </cell>
          <cell r="AT517" t="str">
            <v/>
          </cell>
          <cell r="AU517" t="str">
            <v/>
          </cell>
          <cell r="AV517" t="str">
            <v/>
          </cell>
          <cell r="AW517" t="str">
            <v/>
          </cell>
          <cell r="AY517">
            <v>0</v>
          </cell>
          <cell r="AZ517" t="str">
            <v>0</v>
          </cell>
          <cell r="BA517">
            <v>230</v>
          </cell>
          <cell r="BB517">
            <v>1</v>
          </cell>
          <cell r="BC517" t="str">
            <v/>
          </cell>
          <cell r="BD517" t="str">
            <v>2021-06-14, 09:43:27</v>
          </cell>
          <cell r="BE517" t="str">
            <v>POD 1 2021-06-14, 09:43:27</v>
          </cell>
        </row>
        <row r="518">
          <cell r="D518" t="str">
            <v>4002938730</v>
          </cell>
          <cell r="E518" t="str">
            <v/>
          </cell>
          <cell r="F518" t="str">
            <v>POD</v>
          </cell>
          <cell r="G518" t="str">
            <v>Unilever Mega DC</v>
          </cell>
          <cell r="H518" t="str">
            <v>PT Brilliant Cargo International</v>
          </cell>
          <cell r="I518" t="str">
            <v>true</v>
          </cell>
          <cell r="J518" t="str">
            <v>CDE</v>
          </cell>
          <cell r="K518" t="str">
            <v>CD Engkel Box</v>
          </cell>
          <cell r="L518">
            <v>1</v>
          </cell>
          <cell r="M518">
            <v>1</v>
          </cell>
          <cell r="N518" t="str">
            <v>TDS-TRI-20210613063446376923</v>
          </cell>
          <cell r="O518" t="str">
            <v>dedicated</v>
          </cell>
          <cell r="P518" t="str">
            <v>2021-06-13, 13:34:46</v>
          </cell>
          <cell r="Q518" t="str">
            <v>2021-06-13, 14:47:36</v>
          </cell>
          <cell r="R518" t="str">
            <v>2021-06-13, 14:48:13</v>
          </cell>
          <cell r="S518" t="str">
            <v>2021-06-13, 16:00:00</v>
          </cell>
          <cell r="T518" t="str">
            <v>2021-06-13, 14:48:18</v>
          </cell>
          <cell r="U518" t="str">
            <v>2021-06-14, 02:28:57</v>
          </cell>
          <cell r="V518" t="str">
            <v>2021-06-14, 02:31:33</v>
          </cell>
          <cell r="W518" t="str">
            <v>2021-06-14, 16:00:00</v>
          </cell>
          <cell r="X518" t="str">
            <v>2021-06-14, 06:08:09</v>
          </cell>
          <cell r="Y518" t="str">
            <v>2021-06-14, 07:43:13</v>
          </cell>
          <cell r="Z518" t="str">
            <v>11:43:15</v>
          </cell>
          <cell r="AA518" t="str">
            <v>1:35:4</v>
          </cell>
          <cell r="AB518" t="str">
            <v>Waskito</v>
          </cell>
          <cell r="AC518" t="str">
            <v>081210884940</v>
          </cell>
          <cell r="AD518" t="str">
            <v>B9408OI</v>
          </cell>
          <cell r="AE518" t="str">
            <v>CD Engkel Box</v>
          </cell>
          <cell r="AF518" t="str">
            <v>Unilever West Mega DC</v>
          </cell>
          <cell r="AH518" t="str">
            <v>Jl. Irian X No.202, Cikedokan, Kec. Cikarang Bar., Bekasi, Jawa Barat 17530, Indonesia</v>
          </cell>
          <cell r="AI518" t="str">
            <v>Bekasi</v>
          </cell>
          <cell r="AK518" t="str">
            <v>CARREFOUR CASABLANCA</v>
          </cell>
          <cell r="AM518" t="str">
            <v>JL. CASABLANCA KAV.88</v>
          </cell>
          <cell r="AN518" t="str">
            <v>Kota Jakarta Selatan</v>
          </cell>
          <cell r="AP518">
            <v>41</v>
          </cell>
          <cell r="AQ518" t="str">
            <v/>
          </cell>
          <cell r="AR518" t="str">
            <v/>
          </cell>
          <cell r="AS518" t="str">
            <v/>
          </cell>
          <cell r="AT518" t="str">
            <v/>
          </cell>
          <cell r="AU518" t="str">
            <v/>
          </cell>
          <cell r="AV518" t="str">
            <v/>
          </cell>
          <cell r="AW518" t="str">
            <v/>
          </cell>
          <cell r="AY518">
            <v>0</v>
          </cell>
          <cell r="AZ518" t="str">
            <v>0</v>
          </cell>
          <cell r="BA518">
            <v>2160</v>
          </cell>
          <cell r="BB518">
            <v>4</v>
          </cell>
          <cell r="BC518" t="str">
            <v/>
          </cell>
          <cell r="BD518" t="str">
            <v>2021-06-14, 08:04:15</v>
          </cell>
          <cell r="BE518" t="str">
            <v>POD 1 2021-06-14, 08:04:15</v>
          </cell>
        </row>
        <row r="519">
          <cell r="D519" t="str">
            <v>4002938969</v>
          </cell>
          <cell r="E519" t="str">
            <v/>
          </cell>
          <cell r="F519" t="str">
            <v>POD</v>
          </cell>
          <cell r="G519" t="str">
            <v>Unilever Mega DC</v>
          </cell>
          <cell r="H519" t="str">
            <v>PT Mega Antaran Prima</v>
          </cell>
          <cell r="I519" t="str">
            <v>true</v>
          </cell>
          <cell r="J519" t="str">
            <v>CDE</v>
          </cell>
          <cell r="K519" t="str">
            <v>CD Engkel Box</v>
          </cell>
          <cell r="L519">
            <v>497358</v>
          </cell>
          <cell r="M519">
            <v>285746</v>
          </cell>
          <cell r="N519" t="str">
            <v>TDS-TRI-20210613063445237165</v>
          </cell>
          <cell r="O519" t="str">
            <v>dedicated</v>
          </cell>
          <cell r="P519" t="str">
            <v>2021-06-13, 13:34:45</v>
          </cell>
          <cell r="Q519" t="str">
            <v>2021-06-13, 14:59:25</v>
          </cell>
          <cell r="R519" t="str">
            <v>2021-06-13, 15:03:57</v>
          </cell>
          <cell r="S519" t="str">
            <v>2021-06-13, 16:00:00</v>
          </cell>
          <cell r="T519" t="str">
            <v>2021-06-13, 15:04:00</v>
          </cell>
          <cell r="U519" t="str">
            <v>2021-06-13, 15:20:22</v>
          </cell>
          <cell r="V519" t="str">
            <v>2021-06-13, 17:51:48</v>
          </cell>
          <cell r="W519" t="str">
            <v>2021-06-14, 16:00:00</v>
          </cell>
          <cell r="X519" t="str">
            <v>2021-06-14, 07:31:38</v>
          </cell>
          <cell r="Y519" t="str">
            <v>2021-06-14, 13:05:50</v>
          </cell>
          <cell r="Z519" t="str">
            <v>2:47:48</v>
          </cell>
          <cell r="AA519" t="str">
            <v>5:34:12</v>
          </cell>
          <cell r="AB519" t="str">
            <v>TALANI</v>
          </cell>
          <cell r="AC519" t="str">
            <v>087829079148</v>
          </cell>
          <cell r="AD519" t="str">
            <v>B9532KRV</v>
          </cell>
          <cell r="AE519" t="str">
            <v>CD Engkel Box</v>
          </cell>
          <cell r="AF519" t="str">
            <v>Unilever West Mega DC</v>
          </cell>
          <cell r="AH519" t="str">
            <v>Jl. Irian X No.202, Cikedokan, Kec. Cikarang Bar., Bekasi, Jawa Barat 17530, Indonesia</v>
          </cell>
          <cell r="AI519" t="str">
            <v>Bekasi</v>
          </cell>
          <cell r="AK519" t="str">
            <v>TOKMA SUKASEURI</v>
          </cell>
          <cell r="AM519" t="str">
            <v>Jl. Ir. H. Juanda No.4, Nagasari, Kec. Karawang Bar., Kabupaten Karawang, Jawa Barat 41312, Indonesia</v>
          </cell>
          <cell r="AN519" t="str">
            <v>Kabupaten Karawang</v>
          </cell>
          <cell r="AP519">
            <v>33</v>
          </cell>
          <cell r="AQ519" t="str">
            <v/>
          </cell>
          <cell r="AR519" t="str">
            <v/>
          </cell>
          <cell r="AS519" t="str">
            <v/>
          </cell>
          <cell r="AT519" t="str">
            <v/>
          </cell>
          <cell r="AU519" t="str">
            <v/>
          </cell>
          <cell r="AV519" t="str">
            <v/>
          </cell>
          <cell r="AW519" t="str">
            <v/>
          </cell>
          <cell r="AY519">
            <v>0</v>
          </cell>
          <cell r="AZ519" t="str">
            <v>0</v>
          </cell>
          <cell r="BA519">
            <v>1380</v>
          </cell>
          <cell r="BB519">
            <v>2.67</v>
          </cell>
          <cell r="BC519" t="str">
            <v/>
          </cell>
          <cell r="BD519" t="str">
            <v>2021-06-14, 23:20:00</v>
          </cell>
          <cell r="BE519" t="str">
            <v>POD 1 2021-06-14, 23:20:00</v>
          </cell>
        </row>
        <row r="520">
          <cell r="D520" t="str">
            <v>4002938905</v>
          </cell>
          <cell r="E520" t="str">
            <v/>
          </cell>
          <cell r="F520" t="str">
            <v>POD</v>
          </cell>
          <cell r="G520" t="str">
            <v>Unilever Mega DC</v>
          </cell>
          <cell r="H520" t="str">
            <v>PT Mega Antaran Prima</v>
          </cell>
          <cell r="I520" t="str">
            <v>true</v>
          </cell>
          <cell r="J520" t="str">
            <v>CDE</v>
          </cell>
          <cell r="K520" t="str">
            <v>CD Engkel Box</v>
          </cell>
          <cell r="L520">
            <v>875395</v>
          </cell>
          <cell r="M520">
            <v>532755</v>
          </cell>
          <cell r="N520" t="str">
            <v>TDS-TRI-20210613063443768198</v>
          </cell>
          <cell r="O520" t="str">
            <v>dedicated</v>
          </cell>
          <cell r="P520" t="str">
            <v>2021-06-13, 13:34:44</v>
          </cell>
          <cell r="Q520" t="str">
            <v>2021-06-13, 17:36:04</v>
          </cell>
          <cell r="R520" t="str">
            <v>2021-06-14, 13:03:14</v>
          </cell>
          <cell r="S520" t="str">
            <v>2021-06-13, 16:00:00</v>
          </cell>
          <cell r="T520" t="str">
            <v>2021-06-15, 03:33:51</v>
          </cell>
          <cell r="U520" t="str">
            <v>2021-06-15, 03:33:58</v>
          </cell>
          <cell r="V520" t="str">
            <v>2021-06-15, 03:34:03</v>
          </cell>
          <cell r="W520" t="str">
            <v>2021-06-15, 16:00:00</v>
          </cell>
          <cell r="X520" t="str">
            <v>2021-06-15, 07:10:06</v>
          </cell>
          <cell r="Y520" t="str">
            <v>2021-06-15, 08:40:40</v>
          </cell>
          <cell r="Z520" t="str">
            <v>0:0:12</v>
          </cell>
          <cell r="AA520" t="str">
            <v>1:30:34</v>
          </cell>
          <cell r="AB520" t="str">
            <v>CASMITA</v>
          </cell>
          <cell r="AC520" t="str">
            <v>082112196977</v>
          </cell>
          <cell r="AD520" t="str">
            <v>B9060KXU</v>
          </cell>
          <cell r="AE520" t="str">
            <v>CD Engkel Box</v>
          </cell>
          <cell r="AF520" t="str">
            <v>Unilever West Mega DC</v>
          </cell>
          <cell r="AH520" t="str">
            <v>Jl. Irian X No.202, Cikedokan, Kec. Cikarang Bar., Bekasi, Jawa Barat 17530, Indonesia</v>
          </cell>
          <cell r="AI520" t="str">
            <v>Bekasi</v>
          </cell>
          <cell r="AK520" t="str">
            <v>INDOMARET DC LEBAK</v>
          </cell>
          <cell r="AM520" t="str">
            <v>Jl. Raya Rangkasbitung-Pandeglang KM. 12,5, Cibuah, Warunggunung, Cibuah, Warunggunung, Lebak Regency, Banten 42352, Indonesia</v>
          </cell>
          <cell r="AN520" t="str">
            <v>Rangkas Bitung</v>
          </cell>
          <cell r="AP520">
            <v>141</v>
          </cell>
          <cell r="AQ520" t="str">
            <v/>
          </cell>
          <cell r="AR520" t="str">
            <v/>
          </cell>
          <cell r="AS520" t="str">
            <v/>
          </cell>
          <cell r="AT520" t="str">
            <v/>
          </cell>
          <cell r="AU520" t="str">
            <v/>
          </cell>
          <cell r="AV520" t="str">
            <v/>
          </cell>
          <cell r="AW520" t="str">
            <v/>
          </cell>
          <cell r="AY520">
            <v>0</v>
          </cell>
          <cell r="AZ520" t="str">
            <v>0</v>
          </cell>
          <cell r="BA520">
            <v>1630</v>
          </cell>
          <cell r="BB520">
            <v>3.18</v>
          </cell>
          <cell r="BC520" t="str">
            <v/>
          </cell>
          <cell r="BD520" t="str">
            <v>2021-06-15, 14:07:39</v>
          </cell>
          <cell r="BE520" t="str">
            <v>POD 1 2021-06-15, 14:07:39</v>
          </cell>
        </row>
        <row r="521">
          <cell r="D521" t="str">
            <v>4002938966</v>
          </cell>
          <cell r="E521" t="str">
            <v/>
          </cell>
          <cell r="F521" t="str">
            <v>POD</v>
          </cell>
          <cell r="G521" t="str">
            <v>Unilever Mega DC</v>
          </cell>
          <cell r="H521" t="str">
            <v>CV Global Synergi Abadi</v>
          </cell>
          <cell r="I521" t="str">
            <v>true</v>
          </cell>
          <cell r="J521" t="str">
            <v>CDE</v>
          </cell>
          <cell r="K521" t="str">
            <v>CD Engkel Box</v>
          </cell>
          <cell r="L521">
            <v>587033</v>
          </cell>
          <cell r="M521">
            <v>430066</v>
          </cell>
          <cell r="N521" t="str">
            <v>TDS-TRI-20210613063444530986</v>
          </cell>
          <cell r="O521" t="str">
            <v>dedicated</v>
          </cell>
          <cell r="P521" t="str">
            <v>2021-06-13, 13:34:44</v>
          </cell>
          <cell r="Q521" t="str">
            <v>2021-06-13, 14:50:27</v>
          </cell>
          <cell r="R521" t="str">
            <v>2021-06-13, 18:13:21</v>
          </cell>
          <cell r="S521" t="str">
            <v>2021-06-13, 16:00:00</v>
          </cell>
          <cell r="T521" t="str">
            <v>2021-06-14, 05:35:21</v>
          </cell>
          <cell r="U521" t="str">
            <v>2021-06-14, 05:35:23</v>
          </cell>
          <cell r="V521" t="str">
            <v>2021-06-14, 05:35:33</v>
          </cell>
          <cell r="W521" t="str">
            <v>2021-06-14, 16:00:00</v>
          </cell>
          <cell r="X521" t="str">
            <v>2021-06-14, 14:16:44</v>
          </cell>
          <cell r="Y521" t="str">
            <v>2021-06-14, 14:16:49</v>
          </cell>
          <cell r="Z521" t="str">
            <v>0:0:12</v>
          </cell>
          <cell r="AA521" t="str">
            <v>0:0:5</v>
          </cell>
          <cell r="AB521" t="str">
            <v>NISSAN SUSILO</v>
          </cell>
          <cell r="AC521" t="str">
            <v>081519687631</v>
          </cell>
          <cell r="AD521" t="str">
            <v>B9556HA</v>
          </cell>
          <cell r="AE521" t="str">
            <v>CD Engkel Box</v>
          </cell>
          <cell r="AF521" t="str">
            <v>Unilever West Mega DC</v>
          </cell>
          <cell r="AH521" t="str">
            <v>Jl. Irian X No.202, Cikedokan, Kec. Cikarang Bar., Bekasi, Jawa Barat 17530, Indonesia</v>
          </cell>
          <cell r="AI521" t="str">
            <v>Bekasi</v>
          </cell>
          <cell r="AK521" t="str">
            <v>PT ANUGERAH TUNGGAL SEJAHTERA</v>
          </cell>
          <cell r="AM521" t="str">
            <v>Jl. Raya Benua Indah, Nambo Jaya, Kec. Karawaci, Kota Tangerang, Banten, Indonesia</v>
          </cell>
          <cell r="AN521" t="str">
            <v>Kota Tangerang</v>
          </cell>
          <cell r="AO521" t="str">
            <v>15523198</v>
          </cell>
          <cell r="AP521">
            <v>73</v>
          </cell>
          <cell r="AQ521" t="str">
            <v/>
          </cell>
          <cell r="AR521" t="str">
            <v/>
          </cell>
          <cell r="AS521" t="str">
            <v/>
          </cell>
          <cell r="AT521" t="str">
            <v/>
          </cell>
          <cell r="AU521" t="str">
            <v/>
          </cell>
          <cell r="AV521" t="str">
            <v/>
          </cell>
          <cell r="AW521" t="str">
            <v/>
          </cell>
          <cell r="AY521">
            <v>0</v>
          </cell>
          <cell r="AZ521" t="str">
            <v>0</v>
          </cell>
          <cell r="BA521">
            <v>1770</v>
          </cell>
          <cell r="BB521">
            <v>5.28</v>
          </cell>
          <cell r="BC521" t="str">
            <v/>
          </cell>
          <cell r="BD521" t="str">
            <v>2021-06-14, 14:17:25</v>
          </cell>
          <cell r="BE521" t="str">
            <v>POD 1 2021-06-14, 14:17:25</v>
          </cell>
        </row>
        <row r="522">
          <cell r="D522" t="str">
            <v>4002938899</v>
          </cell>
          <cell r="E522" t="str">
            <v/>
          </cell>
          <cell r="F522" t="str">
            <v>POD</v>
          </cell>
          <cell r="G522" t="str">
            <v>Unilever Mega DC</v>
          </cell>
          <cell r="H522" t="str">
            <v>CV Global Synergi Abadi</v>
          </cell>
          <cell r="I522" t="str">
            <v>true</v>
          </cell>
          <cell r="J522" t="str">
            <v>CDE</v>
          </cell>
          <cell r="K522" t="str">
            <v>CD Engkel Box</v>
          </cell>
          <cell r="L522">
            <v>511233</v>
          </cell>
          <cell r="M522">
            <v>341710</v>
          </cell>
          <cell r="N522" t="str">
            <v>TDS-TRI-20210613063442990748</v>
          </cell>
          <cell r="O522" t="str">
            <v>dedicated</v>
          </cell>
          <cell r="P522" t="str">
            <v>2021-06-13, 13:34:43</v>
          </cell>
          <cell r="Q522" t="str">
            <v>2021-06-13, 14:49:31</v>
          </cell>
          <cell r="R522" t="str">
            <v>2021-06-13, 14:55:27</v>
          </cell>
          <cell r="S522" t="str">
            <v>2021-06-13, 16:00:00</v>
          </cell>
          <cell r="T522" t="str">
            <v>2021-06-14, 06:05:02</v>
          </cell>
          <cell r="U522" t="str">
            <v>2021-06-14, 06:05:07</v>
          </cell>
          <cell r="V522" t="str">
            <v>2021-06-14, 06:05:14</v>
          </cell>
          <cell r="W522" t="str">
            <v>2021-06-14, 16:00:00</v>
          </cell>
          <cell r="X522" t="str">
            <v>2021-06-14, 08:15:48</v>
          </cell>
          <cell r="Y522" t="str">
            <v>2021-06-14, 09:32:08</v>
          </cell>
          <cell r="Z522" t="str">
            <v>0:0:12</v>
          </cell>
          <cell r="AA522" t="str">
            <v>1:16:20</v>
          </cell>
          <cell r="AB522" t="str">
            <v>Rohim</v>
          </cell>
          <cell r="AC522" t="str">
            <v>087773017667</v>
          </cell>
          <cell r="AD522" t="str">
            <v>B9653DD</v>
          </cell>
          <cell r="AE522" t="str">
            <v>CD Double Box</v>
          </cell>
          <cell r="AF522" t="str">
            <v>Unilever West Mega DC</v>
          </cell>
          <cell r="AH522" t="str">
            <v>Jl. Irian X No.202, Cikedokan, Kec. Cikarang Bar., Bekasi, Jawa Barat 17530, Indonesia</v>
          </cell>
          <cell r="AI522" t="str">
            <v>Bekasi</v>
          </cell>
          <cell r="AK522" t="str">
            <v>INDOGROSIR KEMAYORAN</v>
          </cell>
          <cell r="AM522" t="str">
            <v>JL. TERUSAN ANGKASA B2 KAV-1, KEMAY</v>
          </cell>
          <cell r="AN522" t="str">
            <v>Kota Jakarta Pusat</v>
          </cell>
          <cell r="AP522">
            <v>46</v>
          </cell>
          <cell r="AQ522" t="str">
            <v/>
          </cell>
          <cell r="AR522" t="str">
            <v/>
          </cell>
          <cell r="AS522" t="str">
            <v/>
          </cell>
          <cell r="AT522" t="str">
            <v/>
          </cell>
          <cell r="AU522" t="str">
            <v/>
          </cell>
          <cell r="AV522" t="str">
            <v/>
          </cell>
          <cell r="AW522" t="str">
            <v/>
          </cell>
          <cell r="AY522">
            <v>0</v>
          </cell>
          <cell r="AZ522" t="str">
            <v>0</v>
          </cell>
          <cell r="BA522">
            <v>2140</v>
          </cell>
          <cell r="BB522">
            <v>5.66</v>
          </cell>
          <cell r="BC522" t="str">
            <v/>
          </cell>
          <cell r="BD522" t="str">
            <v>2021-06-14, 15:42:04</v>
          </cell>
          <cell r="BE522" t="str">
            <v>POD 1 2021-06-14, 15:42:04</v>
          </cell>
        </row>
        <row r="523">
          <cell r="D523" t="str">
            <v>4002938830</v>
          </cell>
          <cell r="E523" t="str">
            <v/>
          </cell>
          <cell r="F523" t="str">
            <v>POD</v>
          </cell>
          <cell r="G523" t="str">
            <v>Unilever Mega DC</v>
          </cell>
          <cell r="H523" t="str">
            <v>PT Mega Antaran Prima</v>
          </cell>
          <cell r="I523" t="str">
            <v>true</v>
          </cell>
          <cell r="J523" t="str">
            <v>CDE</v>
          </cell>
          <cell r="K523" t="str">
            <v>CD Engkel Box</v>
          </cell>
          <cell r="L523">
            <v>842698</v>
          </cell>
          <cell r="M523">
            <v>579800</v>
          </cell>
          <cell r="N523" t="str">
            <v>TDS-TRI-20210613063442274368</v>
          </cell>
          <cell r="O523" t="str">
            <v>dedicated</v>
          </cell>
          <cell r="P523" t="str">
            <v>2021-06-13, 13:34:42</v>
          </cell>
          <cell r="Q523" t="str">
            <v>2021-06-13, 17:34:10</v>
          </cell>
          <cell r="R523" t="str">
            <v>2021-06-14, 13:03:24</v>
          </cell>
          <cell r="S523" t="str">
            <v>2021-06-13, 16:00:00</v>
          </cell>
          <cell r="T523" t="str">
            <v>2021-06-14, 20:00:00</v>
          </cell>
          <cell r="U523" t="str">
            <v/>
          </cell>
          <cell r="V523" t="str">
            <v>2021-06-15, 01:00:00</v>
          </cell>
          <cell r="W523" t="str">
            <v>2021-06-15, 16:00:00</v>
          </cell>
          <cell r="X523" t="str">
            <v>2021-06-15, 11:31:52</v>
          </cell>
          <cell r="Y523" t="str">
            <v>2021-06-15, 11:31:56</v>
          </cell>
          <cell r="Z523" t="str">
            <v>5:0:0</v>
          </cell>
          <cell r="AA523" t="str">
            <v>0:0:4</v>
          </cell>
          <cell r="AB523" t="str">
            <v>H DALLA SUPRIATNA</v>
          </cell>
          <cell r="AC523" t="str">
            <v>085817413022</v>
          </cell>
          <cell r="AD523" t="str">
            <v>B9148KXU</v>
          </cell>
          <cell r="AE523" t="str">
            <v>CD Engkel Box</v>
          </cell>
          <cell r="AF523" t="str">
            <v>Unilever West Mega DC</v>
          </cell>
          <cell r="AH523" t="str">
            <v>Jl. Irian X No.202, Cikedokan, Kec. Cikarang Bar., Bekasi, Jawa Barat 17530, Indonesia</v>
          </cell>
          <cell r="AI523" t="str">
            <v>Bekasi</v>
          </cell>
          <cell r="AK523" t="str">
            <v>TRANSMART CIMAHI</v>
          </cell>
          <cell r="AM523" t="str">
            <v>JL. RAYA BARAT NO. 729</v>
          </cell>
          <cell r="AN523" t="str">
            <v>Kota Cimahi</v>
          </cell>
          <cell r="AP523">
            <v>106</v>
          </cell>
          <cell r="AQ523" t="str">
            <v/>
          </cell>
          <cell r="AR523" t="str">
            <v/>
          </cell>
          <cell r="AS523" t="str">
            <v/>
          </cell>
          <cell r="AT523" t="str">
            <v/>
          </cell>
          <cell r="AU523" t="str">
            <v/>
          </cell>
          <cell r="AV523" t="str">
            <v/>
          </cell>
          <cell r="AW523" t="str">
            <v/>
          </cell>
          <cell r="AY523">
            <v>0</v>
          </cell>
          <cell r="AZ523" t="str">
            <v>0</v>
          </cell>
          <cell r="BA523">
            <v>2860</v>
          </cell>
          <cell r="BB523">
            <v>3.93</v>
          </cell>
          <cell r="BC523" t="str">
            <v/>
          </cell>
          <cell r="BD523" t="str">
            <v>2021-06-15, 17:07:31</v>
          </cell>
          <cell r="BE523" t="str">
            <v>POD 1 2021-06-15, 17:07:31</v>
          </cell>
        </row>
        <row r="524">
          <cell r="D524" t="str">
            <v>4002938829</v>
          </cell>
          <cell r="E524" t="str">
            <v/>
          </cell>
          <cell r="F524" t="str">
            <v>POD</v>
          </cell>
          <cell r="G524" t="str">
            <v>Unilever Mega DC</v>
          </cell>
          <cell r="H524" t="str">
            <v>PT PRIMA SARANA EKSPRES</v>
          </cell>
          <cell r="I524" t="str">
            <v>true</v>
          </cell>
          <cell r="J524" t="str">
            <v>CDE</v>
          </cell>
          <cell r="K524" t="str">
            <v>CD Engkel Box</v>
          </cell>
          <cell r="L524">
            <v>842698</v>
          </cell>
          <cell r="M524">
            <v>579800</v>
          </cell>
          <cell r="N524" t="str">
            <v>TDS-TRI-20210613063441473108</v>
          </cell>
          <cell r="O524" t="str">
            <v>dedicated</v>
          </cell>
          <cell r="P524" t="str">
            <v>2021-06-13, 13:34:41</v>
          </cell>
          <cell r="Q524" t="str">
            <v>2021-06-13, 17:33:37</v>
          </cell>
          <cell r="R524" t="str">
            <v>2021-06-14, 13:03:34</v>
          </cell>
          <cell r="S524" t="str">
            <v>2021-06-13, 16:00:00</v>
          </cell>
          <cell r="T524" t="str">
            <v>2021-06-14, 14:00:00</v>
          </cell>
          <cell r="U524" t="str">
            <v/>
          </cell>
          <cell r="V524" t="str">
            <v>2021-06-14, 15:00:00</v>
          </cell>
          <cell r="W524" t="str">
            <v>2021-06-15, 16:00:00</v>
          </cell>
          <cell r="X524" t="str">
            <v>2021-06-14, 16:00:00</v>
          </cell>
          <cell r="Y524" t="str">
            <v>2021-06-14, 17:00:00</v>
          </cell>
          <cell r="Z524" t="str">
            <v>1:0:0</v>
          </cell>
          <cell r="AA524" t="str">
            <v>1:0:0</v>
          </cell>
          <cell r="AB524" t="str">
            <v>Adon</v>
          </cell>
          <cell r="AC524" t="str">
            <v>085215670138</v>
          </cell>
          <cell r="AD524" t="str">
            <v>B9061TXS</v>
          </cell>
          <cell r="AE524" t="str">
            <v>CD Engkel Box</v>
          </cell>
          <cell r="AF524" t="str">
            <v>Unilever West Mega DC</v>
          </cell>
          <cell r="AH524" t="str">
            <v>Jl. Irian X No.202, Cikedokan, Kec. Cikarang Bar., Bekasi, Jawa Barat 17530, Indonesia</v>
          </cell>
          <cell r="AI524" t="str">
            <v>Bekasi</v>
          </cell>
          <cell r="AK524" t="str">
            <v>TRANSMART CIMAHI</v>
          </cell>
          <cell r="AM524" t="str">
            <v>JL. RAYA BARAT NO. 729</v>
          </cell>
          <cell r="AN524" t="str">
            <v>Kota Cimahi</v>
          </cell>
          <cell r="AP524">
            <v>106</v>
          </cell>
          <cell r="AQ524" t="str">
            <v/>
          </cell>
          <cell r="AR524" t="str">
            <v/>
          </cell>
          <cell r="AS524" t="str">
            <v/>
          </cell>
          <cell r="AT524" t="str">
            <v/>
          </cell>
          <cell r="AU524" t="str">
            <v/>
          </cell>
          <cell r="AV524" t="str">
            <v/>
          </cell>
          <cell r="AW524" t="str">
            <v/>
          </cell>
          <cell r="AY524">
            <v>0</v>
          </cell>
          <cell r="AZ524" t="str">
            <v>0</v>
          </cell>
          <cell r="BA524">
            <v>2690</v>
          </cell>
          <cell r="BB524">
            <v>4</v>
          </cell>
          <cell r="BC524" t="str">
            <v/>
          </cell>
          <cell r="BD524" t="str">
            <v/>
          </cell>
        </row>
        <row r="525">
          <cell r="D525" t="str">
            <v>4002938827</v>
          </cell>
          <cell r="E525" t="str">
            <v/>
          </cell>
          <cell r="F525" t="str">
            <v>POD</v>
          </cell>
          <cell r="G525" t="str">
            <v>Unilever Mega DC</v>
          </cell>
          <cell r="H525" t="str">
            <v>PT Mega Antaran Prima</v>
          </cell>
          <cell r="I525" t="str">
            <v>true</v>
          </cell>
          <cell r="J525" t="str">
            <v>CDE</v>
          </cell>
          <cell r="K525" t="str">
            <v>CD Engkel Box</v>
          </cell>
          <cell r="L525">
            <v>842698</v>
          </cell>
          <cell r="M525">
            <v>579800</v>
          </cell>
          <cell r="N525" t="str">
            <v>TDS-TRI-20210613063439752919</v>
          </cell>
          <cell r="O525" t="str">
            <v>dedicated</v>
          </cell>
          <cell r="P525" t="str">
            <v>2021-06-13, 13:34:40</v>
          </cell>
          <cell r="Q525" t="str">
            <v>2021-06-13, 17:32:12</v>
          </cell>
          <cell r="R525" t="str">
            <v>2021-06-13, 19:15:57</v>
          </cell>
          <cell r="S525" t="str">
            <v>2021-06-13, 16:00:00</v>
          </cell>
          <cell r="T525" t="str">
            <v>2021-06-13, 19:16:12</v>
          </cell>
          <cell r="U525" t="str">
            <v>2021-06-13, 19:16:40</v>
          </cell>
          <cell r="V525" t="str">
            <v>2021-06-14, 12:08:30</v>
          </cell>
          <cell r="W525" t="str">
            <v>2021-06-15, 16:00:00</v>
          </cell>
          <cell r="X525" t="str">
            <v>2021-06-15, 10:22:45</v>
          </cell>
          <cell r="Y525" t="str">
            <v>2021-06-15, 13:20:39</v>
          </cell>
          <cell r="Z525" t="str">
            <v>16:52:18</v>
          </cell>
          <cell r="AA525" t="str">
            <v>2:57:54</v>
          </cell>
          <cell r="AB525" t="str">
            <v>ADI PURBANTARA</v>
          </cell>
          <cell r="AC525" t="str">
            <v>089652314447</v>
          </cell>
          <cell r="AD525" t="str">
            <v>B9019KXR</v>
          </cell>
          <cell r="AE525" t="str">
            <v>CD Engkel Box</v>
          </cell>
          <cell r="AF525" t="str">
            <v>Unilever West Mega DC</v>
          </cell>
          <cell r="AH525" t="str">
            <v>Jl. Irian X No.202, Cikedokan, Kec. Cikarang Bar., Bekasi, Jawa Barat 17530, Indonesia</v>
          </cell>
          <cell r="AI525" t="str">
            <v>Bekasi</v>
          </cell>
          <cell r="AK525" t="str">
            <v>TRANSMART CIMAHI</v>
          </cell>
          <cell r="AM525" t="str">
            <v>JL. RAYA BARAT NO. 729</v>
          </cell>
          <cell r="AN525" t="str">
            <v>Kota Cimahi</v>
          </cell>
          <cell r="AP525">
            <v>106</v>
          </cell>
          <cell r="AQ525" t="str">
            <v/>
          </cell>
          <cell r="AR525" t="str">
            <v/>
          </cell>
          <cell r="AS525" t="str">
            <v/>
          </cell>
          <cell r="AT525" t="str">
            <v/>
          </cell>
          <cell r="AU525" t="str">
            <v/>
          </cell>
          <cell r="AV525" t="str">
            <v/>
          </cell>
          <cell r="AW525" t="str">
            <v/>
          </cell>
          <cell r="AY525">
            <v>0</v>
          </cell>
          <cell r="AZ525" t="str">
            <v>0</v>
          </cell>
          <cell r="BA525">
            <v>2690</v>
          </cell>
          <cell r="BB525">
            <v>4</v>
          </cell>
          <cell r="BC525" t="str">
            <v/>
          </cell>
          <cell r="BD525" t="str">
            <v>2021-06-15, 13:20:49</v>
          </cell>
          <cell r="BE525" t="str">
            <v>POD 1 2021-06-15, 13:20:49</v>
          </cell>
        </row>
        <row r="526">
          <cell r="D526" t="str">
            <v>4002938828</v>
          </cell>
          <cell r="E526" t="str">
            <v/>
          </cell>
          <cell r="F526" t="str">
            <v>POD</v>
          </cell>
          <cell r="G526" t="str">
            <v>Unilever Mega DC</v>
          </cell>
          <cell r="H526" t="str">
            <v>PT PRIMA SARANA EKSPRES</v>
          </cell>
          <cell r="I526" t="str">
            <v>true</v>
          </cell>
          <cell r="J526" t="str">
            <v>CDE</v>
          </cell>
          <cell r="K526" t="str">
            <v>CD Engkel Box</v>
          </cell>
          <cell r="L526">
            <v>842698</v>
          </cell>
          <cell r="M526">
            <v>579800</v>
          </cell>
          <cell r="N526" t="str">
            <v>TDS-TRI-20210613063440633032</v>
          </cell>
          <cell r="O526" t="str">
            <v>dedicated</v>
          </cell>
          <cell r="P526" t="str">
            <v>2021-06-13, 13:34:40</v>
          </cell>
          <cell r="Q526" t="str">
            <v>2021-06-13, 17:32:59</v>
          </cell>
          <cell r="R526" t="str">
            <v>2021-06-13, 17:39:27</v>
          </cell>
          <cell r="S526" t="str">
            <v>2021-06-13, 16:00:00</v>
          </cell>
          <cell r="T526" t="str">
            <v>2021-06-13, 17:39:38</v>
          </cell>
          <cell r="U526" t="str">
            <v>2021-06-13, 21:50:43</v>
          </cell>
          <cell r="V526" t="str">
            <v>2021-06-13, 21:51:01</v>
          </cell>
          <cell r="W526" t="str">
            <v>2021-06-15, 16:00:00</v>
          </cell>
          <cell r="X526" t="str">
            <v>2021-06-15, 02:54:25</v>
          </cell>
          <cell r="Y526" t="str">
            <v>2021-06-15, 10:59:58</v>
          </cell>
          <cell r="Z526" t="str">
            <v>4:11:23</v>
          </cell>
          <cell r="AA526" t="str">
            <v>8:5:33</v>
          </cell>
          <cell r="AB526" t="str">
            <v>Edi efendi</v>
          </cell>
          <cell r="AC526" t="str">
            <v>082210549948</v>
          </cell>
          <cell r="AD526" t="str">
            <v>B9475TXS</v>
          </cell>
          <cell r="AE526" t="str">
            <v>CD Engkel Box</v>
          </cell>
          <cell r="AF526" t="str">
            <v>Unilever West Mega DC</v>
          </cell>
          <cell r="AH526" t="str">
            <v>Jl. Irian X No.202, Cikedokan, Kec. Cikarang Bar., Bekasi, Jawa Barat 17530, Indonesia</v>
          </cell>
          <cell r="AI526" t="str">
            <v>Bekasi</v>
          </cell>
          <cell r="AK526" t="str">
            <v>TRANSMART CIMAHI</v>
          </cell>
          <cell r="AM526" t="str">
            <v>JL. RAYA BARAT NO. 729</v>
          </cell>
          <cell r="AN526" t="str">
            <v>Kota Cimahi</v>
          </cell>
          <cell r="AP526">
            <v>106</v>
          </cell>
          <cell r="AQ526" t="str">
            <v/>
          </cell>
          <cell r="AR526" t="str">
            <v/>
          </cell>
          <cell r="AS526" t="str">
            <v/>
          </cell>
          <cell r="AT526" t="str">
            <v/>
          </cell>
          <cell r="AU526" t="str">
            <v/>
          </cell>
          <cell r="AV526" t="str">
            <v/>
          </cell>
          <cell r="AW526" t="str">
            <v/>
          </cell>
          <cell r="AY526">
            <v>0</v>
          </cell>
          <cell r="AZ526" t="str">
            <v>0</v>
          </cell>
          <cell r="BA526">
            <v>2690</v>
          </cell>
          <cell r="BB526">
            <v>3.67</v>
          </cell>
          <cell r="BC526" t="str">
            <v/>
          </cell>
          <cell r="BD526" t="str">
            <v>2021-06-15, 11:00:32</v>
          </cell>
          <cell r="BE526" t="str">
            <v>POD 1 2021-06-15, 11:00:32</v>
          </cell>
        </row>
        <row r="527">
          <cell r="D527" t="str">
            <v>4002938826</v>
          </cell>
          <cell r="E527" t="str">
            <v/>
          </cell>
          <cell r="F527" t="str">
            <v>POD</v>
          </cell>
          <cell r="G527" t="str">
            <v>Unilever Mega DC</v>
          </cell>
          <cell r="H527" t="str">
            <v>PT Mega Antaran Prima</v>
          </cell>
          <cell r="I527" t="str">
            <v>true</v>
          </cell>
          <cell r="J527" t="str">
            <v>CDE</v>
          </cell>
          <cell r="K527" t="str">
            <v>CD Engkel Box</v>
          </cell>
          <cell r="L527">
            <v>842698</v>
          </cell>
          <cell r="M527">
            <v>579800</v>
          </cell>
          <cell r="N527" t="str">
            <v>TDS-TRI-20210613063438966501</v>
          </cell>
          <cell r="O527" t="str">
            <v>dedicated</v>
          </cell>
          <cell r="P527" t="str">
            <v>2021-06-13, 13:34:39</v>
          </cell>
          <cell r="Q527" t="str">
            <v>2021-06-13, 17:31:32</v>
          </cell>
          <cell r="R527" t="str">
            <v>2021-06-17, 01:32:52</v>
          </cell>
          <cell r="S527" t="str">
            <v>2021-06-13, 16:00:00</v>
          </cell>
          <cell r="T527" t="str">
            <v>2021-06-21, 09:00:00</v>
          </cell>
          <cell r="U527" t="str">
            <v/>
          </cell>
          <cell r="V527" t="str">
            <v>2021-06-21, 09:10:00</v>
          </cell>
          <cell r="W527" t="str">
            <v>2021-06-15, 16:00:00</v>
          </cell>
          <cell r="X527" t="str">
            <v>2021-06-21, 09:12:00</v>
          </cell>
          <cell r="Y527" t="str">
            <v>2021-06-21, 09:20:00</v>
          </cell>
          <cell r="Z527" t="str">
            <v>0:10:0</v>
          </cell>
          <cell r="AA527" t="str">
            <v>0:8:0</v>
          </cell>
          <cell r="AB527" t="str">
            <v>JAELANI</v>
          </cell>
          <cell r="AC527" t="str">
            <v>081293004531</v>
          </cell>
          <cell r="AD527" t="str">
            <v>B9166KXU</v>
          </cell>
          <cell r="AE527" t="str">
            <v>CD Engkel Box</v>
          </cell>
          <cell r="AF527" t="str">
            <v>Unilever West Mega DC</v>
          </cell>
          <cell r="AH527" t="str">
            <v>Jl. Irian X No.202, Cikedokan, Kec. Cikarang Bar., Bekasi, Jawa Barat 17530, Indonesia</v>
          </cell>
          <cell r="AI527" t="str">
            <v>Bekasi</v>
          </cell>
          <cell r="AK527" t="str">
            <v>TRANSMART CIMAHI</v>
          </cell>
          <cell r="AM527" t="str">
            <v>JL. RAYA BARAT NO. 729</v>
          </cell>
          <cell r="AN527" t="str">
            <v>Kota Cimahi</v>
          </cell>
          <cell r="AP527">
            <v>106</v>
          </cell>
          <cell r="AQ527" t="str">
            <v/>
          </cell>
          <cell r="AR527" t="str">
            <v/>
          </cell>
          <cell r="AS527" t="str">
            <v/>
          </cell>
          <cell r="AT527" t="str">
            <v/>
          </cell>
          <cell r="AU527" t="str">
            <v/>
          </cell>
          <cell r="AV527" t="str">
            <v/>
          </cell>
          <cell r="AW527" t="str">
            <v/>
          </cell>
          <cell r="AY527">
            <v>0</v>
          </cell>
          <cell r="AZ527" t="str">
            <v>0</v>
          </cell>
          <cell r="BA527">
            <v>2660</v>
          </cell>
          <cell r="BB527">
            <v>3.65</v>
          </cell>
          <cell r="BC527" t="str">
            <v/>
          </cell>
          <cell r="BD527" t="str">
            <v/>
          </cell>
        </row>
        <row r="528">
          <cell r="D528" t="str">
            <v>4002938788</v>
          </cell>
          <cell r="E528" t="str">
            <v/>
          </cell>
          <cell r="F528" t="str">
            <v>POD</v>
          </cell>
          <cell r="G528" t="str">
            <v>Unilever Mega DC</v>
          </cell>
          <cell r="H528" t="str">
            <v>PT Mega Antaran Prima</v>
          </cell>
          <cell r="I528" t="str">
            <v>true</v>
          </cell>
          <cell r="J528" t="str">
            <v>CDE</v>
          </cell>
          <cell r="K528" t="str">
            <v>CD Engkel Box</v>
          </cell>
          <cell r="L528">
            <v>842698</v>
          </cell>
          <cell r="M528">
            <v>579800</v>
          </cell>
          <cell r="N528" t="str">
            <v>TDS-TRI-20210613063438043944</v>
          </cell>
          <cell r="O528" t="str">
            <v>dedicated</v>
          </cell>
          <cell r="P528" t="str">
            <v>2021-06-13, 13:34:38</v>
          </cell>
          <cell r="Q528" t="str">
            <v>2021-06-13, 17:30:17</v>
          </cell>
          <cell r="R528" t="str">
            <v>2021-06-13, 17:39:33</v>
          </cell>
          <cell r="S528" t="str">
            <v>2021-06-13, 16:00:00</v>
          </cell>
          <cell r="T528" t="str">
            <v>2021-06-14, 21:50:28</v>
          </cell>
          <cell r="U528" t="str">
            <v>2021-06-14, 21:50:38</v>
          </cell>
          <cell r="V528" t="str">
            <v>2021-06-14, 21:50:44</v>
          </cell>
          <cell r="W528" t="str">
            <v>2021-06-15, 16:00:00</v>
          </cell>
          <cell r="X528" t="str">
            <v>2021-06-15, 02:55:20</v>
          </cell>
          <cell r="Y528" t="str">
            <v>2021-06-15, 07:36:01</v>
          </cell>
          <cell r="Z528" t="str">
            <v>0:0:16</v>
          </cell>
          <cell r="AA528" t="str">
            <v>4:40:41</v>
          </cell>
          <cell r="AB528" t="str">
            <v>ANDA</v>
          </cell>
          <cell r="AC528" t="str">
            <v>085889207306</v>
          </cell>
          <cell r="AD528" t="str">
            <v>B9167KXU</v>
          </cell>
          <cell r="AE528" t="str">
            <v>CD Engkel Box</v>
          </cell>
          <cell r="AF528" t="str">
            <v>Unilever West Mega DC</v>
          </cell>
          <cell r="AH528" t="str">
            <v>Jl. Irian X No.202, Cikedokan, Kec. Cikarang Bar., Bekasi, Jawa Barat 17530, Indonesia</v>
          </cell>
          <cell r="AI528" t="str">
            <v>Bekasi</v>
          </cell>
          <cell r="AK528" t="str">
            <v>DC GRIYA CENTER</v>
          </cell>
          <cell r="AM528" t="str">
            <v>Jl. Jakarta No.53, Kebonwaru, Kec. Batununggal, Kota Bandung, Jawa Barat 40272, Indonesia</v>
          </cell>
          <cell r="AN528" t="str">
            <v>Kota Bandung</v>
          </cell>
          <cell r="AP528">
            <v>121</v>
          </cell>
          <cell r="AQ528" t="str">
            <v/>
          </cell>
          <cell r="AR528" t="str">
            <v/>
          </cell>
          <cell r="AS528" t="str">
            <v/>
          </cell>
          <cell r="AT528" t="str">
            <v/>
          </cell>
          <cell r="AU528" t="str">
            <v/>
          </cell>
          <cell r="AV528" t="str">
            <v/>
          </cell>
          <cell r="AW528" t="str">
            <v/>
          </cell>
          <cell r="AY528">
            <v>0</v>
          </cell>
          <cell r="AZ528" t="str">
            <v>0</v>
          </cell>
          <cell r="BA528">
            <v>2020</v>
          </cell>
          <cell r="BB528">
            <v>4.6500000000000004</v>
          </cell>
          <cell r="BC528" t="str">
            <v/>
          </cell>
          <cell r="BD528" t="str">
            <v>2021-06-15, 07:36:22</v>
          </cell>
          <cell r="BE528" t="str">
            <v>POD 1 2021-06-15, 07:36:22</v>
          </cell>
        </row>
        <row r="529">
          <cell r="D529" t="str">
            <v>4002938754</v>
          </cell>
          <cell r="E529" t="str">
            <v/>
          </cell>
          <cell r="F529" t="str">
            <v>BOOKED</v>
          </cell>
          <cell r="G529" t="str">
            <v>Unilever Mega DC</v>
          </cell>
          <cell r="H529" t="str">
            <v/>
          </cell>
          <cell r="I529" t="str">
            <v>false</v>
          </cell>
          <cell r="J529" t="str">
            <v>TRO-J</v>
          </cell>
          <cell r="K529" t="str">
            <v>Tronton Jumbo</v>
          </cell>
          <cell r="L529" t="str">
            <v/>
          </cell>
          <cell r="N529" t="str">
            <v>TDS-TRI-20210613063436733059</v>
          </cell>
          <cell r="O529" t="str">
            <v>oncall</v>
          </cell>
          <cell r="P529" t="str">
            <v>2021-06-13, 13:34:37</v>
          </cell>
          <cell r="Q529" t="str">
            <v/>
          </cell>
          <cell r="R529" t="str">
            <v/>
          </cell>
          <cell r="S529" t="str">
            <v>2021-06-13, 16:00:00</v>
          </cell>
          <cell r="T529" t="str">
            <v/>
          </cell>
          <cell r="U529" t="str">
            <v/>
          </cell>
          <cell r="V529" t="str">
            <v/>
          </cell>
          <cell r="W529" t="str">
            <v>2021-06-16, 16:00:00</v>
          </cell>
          <cell r="X529" t="str">
            <v/>
          </cell>
          <cell r="Y529" t="str">
            <v/>
          </cell>
          <cell r="Z529" t="str">
            <v/>
          </cell>
          <cell r="AA529" t="str">
            <v/>
          </cell>
          <cell r="AB529" t="str">
            <v/>
          </cell>
          <cell r="AC529" t="str">
            <v/>
          </cell>
          <cell r="AD529" t="str">
            <v/>
          </cell>
          <cell r="AE529" t="str">
            <v/>
          </cell>
          <cell r="AF529" t="str">
            <v>Unilever West Mega DC</v>
          </cell>
          <cell r="AH529" t="str">
            <v>Jl. Irian X No.202, Cikedokan, Kec. Cikarang Bar., Bekasi, Jawa Barat 17530, Indonesia</v>
          </cell>
          <cell r="AI529" t="str">
            <v>Bekasi</v>
          </cell>
          <cell r="AK529" t="str">
            <v>INDOMARET DC KLATEN</v>
          </cell>
          <cell r="AM529" t="str">
            <v>Jl. Penggung - Jatinom, Kabupaten Klaten, Jawa Tengah, Indonesia</v>
          </cell>
          <cell r="AN529" t="str">
            <v>Kabupaten Klaten</v>
          </cell>
          <cell r="AP529">
            <v>498</v>
          </cell>
          <cell r="AQ529" t="str">
            <v/>
          </cell>
          <cell r="AR529" t="str">
            <v/>
          </cell>
          <cell r="AS529" t="str">
            <v/>
          </cell>
          <cell r="AT529" t="str">
            <v/>
          </cell>
          <cell r="AU529" t="str">
            <v/>
          </cell>
          <cell r="AV529" t="str">
            <v/>
          </cell>
          <cell r="AW529" t="str">
            <v/>
          </cell>
          <cell r="AY529">
            <v>0</v>
          </cell>
          <cell r="AZ529" t="str">
            <v>0</v>
          </cell>
          <cell r="BA529">
            <v>16290</v>
          </cell>
          <cell r="BB529">
            <v>36.44</v>
          </cell>
          <cell r="BC529" t="str">
            <v/>
          </cell>
          <cell r="BD529" t="str">
            <v/>
          </cell>
        </row>
        <row r="530">
          <cell r="D530" t="str">
            <v>4002938644</v>
          </cell>
          <cell r="E530" t="str">
            <v/>
          </cell>
          <cell r="F530" t="str">
            <v>BOOKED</v>
          </cell>
          <cell r="G530" t="str">
            <v>Unilever Mega DC</v>
          </cell>
          <cell r="H530" t="str">
            <v/>
          </cell>
          <cell r="I530" t="str">
            <v>false</v>
          </cell>
          <cell r="J530" t="str">
            <v>TRO-J</v>
          </cell>
          <cell r="K530" t="str">
            <v>Tronton Jumbo</v>
          </cell>
          <cell r="L530" t="str">
            <v/>
          </cell>
          <cell r="N530" t="str">
            <v>TDS-TRI-20210613063434663207</v>
          </cell>
          <cell r="O530" t="str">
            <v>oncall</v>
          </cell>
          <cell r="P530" t="str">
            <v>2021-06-13, 13:34:34</v>
          </cell>
          <cell r="Q530" t="str">
            <v/>
          </cell>
          <cell r="R530" t="str">
            <v/>
          </cell>
          <cell r="S530" t="str">
            <v>2021-06-13, 16:00:00</v>
          </cell>
          <cell r="T530" t="str">
            <v/>
          </cell>
          <cell r="U530" t="str">
            <v/>
          </cell>
          <cell r="V530" t="str">
            <v/>
          </cell>
          <cell r="W530" t="str">
            <v>2021-06-16, 16:00:00</v>
          </cell>
          <cell r="X530" t="str">
            <v/>
          </cell>
          <cell r="Y530" t="str">
            <v/>
          </cell>
          <cell r="Z530" t="str">
            <v/>
          </cell>
          <cell r="AA530" t="str">
            <v/>
          </cell>
          <cell r="AB530" t="str">
            <v/>
          </cell>
          <cell r="AC530" t="str">
            <v/>
          </cell>
          <cell r="AD530" t="str">
            <v/>
          </cell>
          <cell r="AE530" t="str">
            <v/>
          </cell>
          <cell r="AF530" t="str">
            <v>Unilever West Mega DC</v>
          </cell>
          <cell r="AH530" t="str">
            <v>Jl. Irian X No.202, Cikedokan, Kec. Cikarang Bar., Bekasi, Jawa Barat 17530, Indonesia</v>
          </cell>
          <cell r="AI530" t="str">
            <v>Bekasi</v>
          </cell>
          <cell r="AK530" t="str">
            <v>PT CAHAYA GARUDA ABADI  SEMARANG</v>
          </cell>
          <cell r="AM530" t="str">
            <v>Jl. Walisongo No.43, Tugurejo, Kec. Tugu, Kota Semarang, Jawa Tengah 50185, Indonesia</v>
          </cell>
          <cell r="AN530" t="str">
            <v>Kota Semarang</v>
          </cell>
          <cell r="AP530">
            <v>396</v>
          </cell>
          <cell r="AQ530" t="str">
            <v/>
          </cell>
          <cell r="AR530" t="str">
            <v/>
          </cell>
          <cell r="AS530" t="str">
            <v/>
          </cell>
          <cell r="AT530" t="str">
            <v/>
          </cell>
          <cell r="AU530" t="str">
            <v/>
          </cell>
          <cell r="AV530" t="str">
            <v/>
          </cell>
          <cell r="AW530" t="str">
            <v/>
          </cell>
          <cell r="AY530">
            <v>0</v>
          </cell>
          <cell r="AZ530" t="str">
            <v>0</v>
          </cell>
          <cell r="BA530">
            <v>19820</v>
          </cell>
          <cell r="BB530">
            <v>31</v>
          </cell>
          <cell r="BC530" t="str">
            <v/>
          </cell>
          <cell r="BD530" t="str">
            <v/>
          </cell>
        </row>
        <row r="531">
          <cell r="D531" t="str">
            <v>4002938935</v>
          </cell>
          <cell r="E531" t="str">
            <v/>
          </cell>
          <cell r="F531" t="str">
            <v>POD</v>
          </cell>
          <cell r="G531" t="str">
            <v>Unilever Mega DC</v>
          </cell>
          <cell r="H531" t="str">
            <v>PT Kabut Halim Mandiri</v>
          </cell>
          <cell r="I531" t="str">
            <v>true</v>
          </cell>
          <cell r="J531" t="str">
            <v>CDE</v>
          </cell>
          <cell r="K531" t="str">
            <v>CD Engkel Box</v>
          </cell>
          <cell r="L531">
            <v>842698</v>
          </cell>
          <cell r="M531">
            <v>579800</v>
          </cell>
          <cell r="N531" t="str">
            <v>TDS-TRI-20210612084053355457</v>
          </cell>
          <cell r="O531" t="str">
            <v>dedicated</v>
          </cell>
          <cell r="P531" t="str">
            <v>2021-06-12, 15:40:53</v>
          </cell>
          <cell r="Q531" t="str">
            <v>2021-06-12, 22:38:53</v>
          </cell>
          <cell r="R531" t="str">
            <v>2021-06-13, 01:38:49</v>
          </cell>
          <cell r="S531" t="str">
            <v>2021-06-12, 20:00:00</v>
          </cell>
          <cell r="T531" t="str">
            <v>2021-06-13, 19:59:24</v>
          </cell>
          <cell r="U531" t="str">
            <v>2021-06-13, 19:59:32</v>
          </cell>
          <cell r="V531" t="str">
            <v>2021-06-13, 19:59:37</v>
          </cell>
          <cell r="W531" t="str">
            <v>2021-06-14, 20:00:00</v>
          </cell>
          <cell r="X531" t="str">
            <v>2021-06-14, 14:22:00</v>
          </cell>
          <cell r="Y531" t="str">
            <v>2021-06-14, 14:22:04</v>
          </cell>
          <cell r="Z531" t="str">
            <v>0:0:13</v>
          </cell>
          <cell r="AA531" t="str">
            <v>0:0:4</v>
          </cell>
          <cell r="AB531" t="str">
            <v>Wahidayat</v>
          </cell>
          <cell r="AC531" t="str">
            <v>089685060253</v>
          </cell>
          <cell r="AD531" t="str">
            <v>B9020EXR</v>
          </cell>
          <cell r="AE531" t="str">
            <v>CD Engkel Box</v>
          </cell>
          <cell r="AF531" t="str">
            <v>Unilever West Mega DC</v>
          </cell>
          <cell r="AH531" t="str">
            <v>Jl. Irian X No.202, Cikedokan, Kec. Cikarang Bar., Bekasi, Jawa Barat 17530, Indonesia</v>
          </cell>
          <cell r="AI531" t="str">
            <v>Bekasi</v>
          </cell>
          <cell r="AK531" t="str">
            <v>TRANSMART CIMAHI</v>
          </cell>
          <cell r="AM531" t="str">
            <v>JL. RAYA BARAT NO. 729</v>
          </cell>
          <cell r="AN531" t="str">
            <v>Kota Cimahi</v>
          </cell>
          <cell r="AP531">
            <v>106</v>
          </cell>
          <cell r="AQ531" t="str">
            <v/>
          </cell>
          <cell r="AR531" t="str">
            <v/>
          </cell>
          <cell r="AS531" t="str">
            <v/>
          </cell>
          <cell r="AT531" t="str">
            <v/>
          </cell>
          <cell r="AU531" t="str">
            <v/>
          </cell>
          <cell r="AV531" t="str">
            <v/>
          </cell>
          <cell r="AW531" t="str">
            <v/>
          </cell>
          <cell r="AY531">
            <v>0</v>
          </cell>
          <cell r="AZ531" t="str">
            <v>0</v>
          </cell>
          <cell r="BA531">
            <v>1680</v>
          </cell>
          <cell r="BB531">
            <v>3.25</v>
          </cell>
          <cell r="BC531" t="str">
            <v/>
          </cell>
          <cell r="BD531" t="str">
            <v>2021-06-14, 14:22:35</v>
          </cell>
          <cell r="BE531" t="str">
            <v>POD 1 2021-06-14, 14:22:35</v>
          </cell>
        </row>
        <row r="532">
          <cell r="D532" t="str">
            <v>4002938935</v>
          </cell>
          <cell r="E532" t="str">
            <v/>
          </cell>
          <cell r="F532" t="str">
            <v>POD</v>
          </cell>
          <cell r="G532" t="str">
            <v>Unilever Mega DC</v>
          </cell>
          <cell r="H532" t="str">
            <v>PT Kabut Halim Mandiri</v>
          </cell>
          <cell r="I532" t="str">
            <v>true</v>
          </cell>
          <cell r="J532" t="str">
            <v>CDE</v>
          </cell>
          <cell r="K532" t="str">
            <v>CD Engkel Box</v>
          </cell>
          <cell r="L532">
            <v>1</v>
          </cell>
          <cell r="M532">
            <v>1</v>
          </cell>
          <cell r="N532" t="str">
            <v>TDS-TRI-20210612084053355457</v>
          </cell>
          <cell r="O532" t="str">
            <v>dedicated</v>
          </cell>
          <cell r="P532" t="str">
            <v>2021-06-12, 15:40:53</v>
          </cell>
          <cell r="Q532" t="str">
            <v>2021-06-12, 22:38:53</v>
          </cell>
          <cell r="R532" t="str">
            <v>2021-06-13, 01:38:49</v>
          </cell>
          <cell r="S532" t="str">
            <v>2021-06-12, 20:00:00</v>
          </cell>
          <cell r="T532" t="str">
            <v>2021-06-13, 19:59:24</v>
          </cell>
          <cell r="U532" t="str">
            <v>2021-06-13, 19:59:32</v>
          </cell>
          <cell r="V532" t="str">
            <v>2021-06-13, 19:59:37</v>
          </cell>
          <cell r="W532" t="str">
            <v>2021-06-14, 20:00:00</v>
          </cell>
          <cell r="X532" t="str">
            <v>2021-06-14, 03:24:29</v>
          </cell>
          <cell r="Y532" t="str">
            <v>2021-06-14, 11:35:00</v>
          </cell>
          <cell r="Z532" t="str">
            <v>0:0:13</v>
          </cell>
          <cell r="AA532" t="str">
            <v>8:10:31</v>
          </cell>
          <cell r="AB532" t="str">
            <v>Wahidayat</v>
          </cell>
          <cell r="AC532" t="str">
            <v>089685060253</v>
          </cell>
          <cell r="AD532" t="str">
            <v>B9020EXR</v>
          </cell>
          <cell r="AE532" t="str">
            <v>CD Engkel Box</v>
          </cell>
          <cell r="AF532" t="str">
            <v>Unilever West Mega DC</v>
          </cell>
          <cell r="AH532" t="str">
            <v>Jl. Irian X No.202, Cikedokan, Kec. Cikarang Bar., Bekasi, Jawa Barat 17530, Indonesia</v>
          </cell>
          <cell r="AI532" t="str">
            <v>Bekasi</v>
          </cell>
          <cell r="AK532" t="str">
            <v>TRANSMART BUAH BATU BANDUNG</v>
          </cell>
          <cell r="AM532" t="str">
            <v>BUAH BATU SQUARE JL BOJONG SOANG NO</v>
          </cell>
          <cell r="AN532" t="str">
            <v>Bandung</v>
          </cell>
          <cell r="AP532">
            <v>122</v>
          </cell>
          <cell r="AQ532" t="str">
            <v/>
          </cell>
          <cell r="AR532" t="str">
            <v/>
          </cell>
          <cell r="AS532" t="str">
            <v/>
          </cell>
          <cell r="AT532" t="str">
            <v/>
          </cell>
          <cell r="AU532" t="str">
            <v/>
          </cell>
          <cell r="AV532" t="str">
            <v/>
          </cell>
          <cell r="AW532" t="str">
            <v/>
          </cell>
          <cell r="AY532">
            <v>0</v>
          </cell>
          <cell r="AZ532" t="str">
            <v>0</v>
          </cell>
          <cell r="BA532">
            <v>1100</v>
          </cell>
          <cell r="BB532">
            <v>2.62</v>
          </cell>
          <cell r="BC532" t="str">
            <v/>
          </cell>
          <cell r="BD532" t="str">
            <v>2021-06-14, 11:35:33</v>
          </cell>
          <cell r="BE532" t="str">
            <v>POD 1 2021-06-14, 11:35:33</v>
          </cell>
        </row>
        <row r="533">
          <cell r="D533" t="str">
            <v>4002938934</v>
          </cell>
          <cell r="E533" t="str">
            <v/>
          </cell>
          <cell r="F533" t="str">
            <v>POD</v>
          </cell>
          <cell r="G533" t="str">
            <v>Unilever Mega DC</v>
          </cell>
          <cell r="H533" t="str">
            <v>PT Kabut Halim Mandiri</v>
          </cell>
          <cell r="I533" t="str">
            <v>true</v>
          </cell>
          <cell r="J533" t="str">
            <v>CDE</v>
          </cell>
          <cell r="K533" t="str">
            <v>CD Engkel Box</v>
          </cell>
          <cell r="L533">
            <v>1</v>
          </cell>
          <cell r="M533">
            <v>1</v>
          </cell>
          <cell r="N533" t="str">
            <v>TDS-TRI-20210612084052183428</v>
          </cell>
          <cell r="O533" t="str">
            <v>dedicated</v>
          </cell>
          <cell r="P533" t="str">
            <v>2021-06-12, 15:40:52</v>
          </cell>
          <cell r="Q533" t="str">
            <v>2021-06-12, 22:37:43</v>
          </cell>
          <cell r="R533" t="str">
            <v>2021-06-13, 01:39:05</v>
          </cell>
          <cell r="S533" t="str">
            <v>2021-06-12, 20:00:00</v>
          </cell>
          <cell r="T533" t="str">
            <v>2021-06-13, 07:21:43</v>
          </cell>
          <cell r="U533" t="str">
            <v>2021-06-13, 07:21:51</v>
          </cell>
          <cell r="V533" t="str">
            <v>2021-06-13, 07:21:59</v>
          </cell>
          <cell r="W533" t="str">
            <v>2021-06-09, 20:00:00</v>
          </cell>
          <cell r="X533" t="str">
            <v>2021-06-14, 06:18:26</v>
          </cell>
          <cell r="Y533" t="str">
            <v>2021-06-14, 06:18:30</v>
          </cell>
          <cell r="Z533" t="str">
            <v>0:0:16</v>
          </cell>
          <cell r="AA533" t="str">
            <v>0:0:4</v>
          </cell>
          <cell r="AB533" t="str">
            <v>Dedi swardi</v>
          </cell>
          <cell r="AC533" t="str">
            <v>085218782844</v>
          </cell>
          <cell r="AD533" t="str">
            <v>B9025EXR</v>
          </cell>
          <cell r="AE533" t="str">
            <v>CD Engkel Box</v>
          </cell>
          <cell r="AF533" t="str">
            <v>Unilever West Mega DC</v>
          </cell>
          <cell r="AH533" t="str">
            <v>Jl. Irian X No.202, Cikedokan, Kec. Cikarang Bar., Bekasi, Jawa Barat 17530, Indonesia</v>
          </cell>
          <cell r="AI533" t="str">
            <v>Bekasi</v>
          </cell>
          <cell r="AK533" t="str">
            <v>LOTTEMART HYPER FESTIVAL CITY MALL</v>
          </cell>
          <cell r="AM533" t="str">
            <v>LANTAI LOWER GROUND, JL PETA NO. 24</v>
          </cell>
          <cell r="AN533" t="str">
            <v>Kota Bandung</v>
          </cell>
          <cell r="AP533">
            <v>117</v>
          </cell>
          <cell r="AQ533" t="str">
            <v/>
          </cell>
          <cell r="AR533" t="str">
            <v/>
          </cell>
          <cell r="AS533" t="str">
            <v/>
          </cell>
          <cell r="AT533" t="str">
            <v/>
          </cell>
          <cell r="AU533" t="str">
            <v/>
          </cell>
          <cell r="AV533" t="str">
            <v/>
          </cell>
          <cell r="AW533" t="str">
            <v/>
          </cell>
          <cell r="AY533">
            <v>0</v>
          </cell>
          <cell r="AZ533" t="str">
            <v>0</v>
          </cell>
          <cell r="BA533">
            <v>510</v>
          </cell>
          <cell r="BB533">
            <v>1</v>
          </cell>
          <cell r="BC533" t="str">
            <v/>
          </cell>
          <cell r="BD533" t="str">
            <v>2021-06-14, 09:52:59</v>
          </cell>
          <cell r="BE533" t="str">
            <v>POD 1 2021-06-14, 09:52:59</v>
          </cell>
        </row>
        <row r="534">
          <cell r="D534" t="str">
            <v>4002938934</v>
          </cell>
          <cell r="E534" t="str">
            <v/>
          </cell>
          <cell r="F534" t="str">
            <v>POD</v>
          </cell>
          <cell r="G534" t="str">
            <v>Unilever Mega DC</v>
          </cell>
          <cell r="H534" t="str">
            <v>PT Kabut Halim Mandiri</v>
          </cell>
          <cell r="I534" t="str">
            <v>true</v>
          </cell>
          <cell r="J534" t="str">
            <v>CDE</v>
          </cell>
          <cell r="K534" t="str">
            <v>CD Engkel Box</v>
          </cell>
          <cell r="L534">
            <v>842698</v>
          </cell>
          <cell r="M534">
            <v>579800</v>
          </cell>
          <cell r="N534" t="str">
            <v>TDS-TRI-20210612084052183428</v>
          </cell>
          <cell r="O534" t="str">
            <v>dedicated</v>
          </cell>
          <cell r="P534" t="str">
            <v>2021-06-12, 15:40:52</v>
          </cell>
          <cell r="Q534" t="str">
            <v>2021-06-12, 22:37:43</v>
          </cell>
          <cell r="R534" t="str">
            <v>2021-06-13, 01:39:05</v>
          </cell>
          <cell r="S534" t="str">
            <v>2021-06-12, 20:00:00</v>
          </cell>
          <cell r="T534" t="str">
            <v>2021-06-13, 07:21:43</v>
          </cell>
          <cell r="U534" t="str">
            <v>2021-06-13, 07:21:51</v>
          </cell>
          <cell r="V534" t="str">
            <v>2021-06-13, 07:21:59</v>
          </cell>
          <cell r="W534" t="str">
            <v>2021-06-09, 20:00:00</v>
          </cell>
          <cell r="X534" t="str">
            <v>2021-06-14, 09:53:10</v>
          </cell>
          <cell r="Y534" t="str">
            <v>2021-06-14, 11:00:00</v>
          </cell>
          <cell r="Z534" t="str">
            <v>0:0:16</v>
          </cell>
          <cell r="AA534" t="str">
            <v>1:6:50</v>
          </cell>
          <cell r="AB534" t="str">
            <v>Dedi swardi</v>
          </cell>
          <cell r="AC534" t="str">
            <v>085218782844</v>
          </cell>
          <cell r="AD534" t="str">
            <v>B9025EXR</v>
          </cell>
          <cell r="AE534" t="str">
            <v>CD Engkel Box</v>
          </cell>
          <cell r="AF534" t="str">
            <v>Unilever West Mega DC</v>
          </cell>
          <cell r="AH534" t="str">
            <v>Jl. Irian X No.202, Cikedokan, Kec. Cikarang Bar., Bekasi, Jawa Barat 17530, Indonesia</v>
          </cell>
          <cell r="AI534" t="str">
            <v>Bekasi</v>
          </cell>
          <cell r="AK534" t="str">
            <v>TRANSMART CIMAHI</v>
          </cell>
          <cell r="AM534" t="str">
            <v>JL. RAYA BARAT NO. 729</v>
          </cell>
          <cell r="AN534" t="str">
            <v>Kota Cimahi</v>
          </cell>
          <cell r="AP534">
            <v>106</v>
          </cell>
          <cell r="AQ534" t="str">
            <v/>
          </cell>
          <cell r="AR534" t="str">
            <v/>
          </cell>
          <cell r="AS534" t="str">
            <v/>
          </cell>
          <cell r="AT534" t="str">
            <v/>
          </cell>
          <cell r="AU534" t="str">
            <v/>
          </cell>
          <cell r="AV534" t="str">
            <v/>
          </cell>
          <cell r="AW534" t="str">
            <v/>
          </cell>
          <cell r="AY534">
            <v>0</v>
          </cell>
          <cell r="AZ534" t="str">
            <v>0</v>
          </cell>
          <cell r="BA534">
            <v>1710</v>
          </cell>
          <cell r="BB534">
            <v>4</v>
          </cell>
          <cell r="BC534" t="str">
            <v/>
          </cell>
          <cell r="BD534" t="str">
            <v/>
          </cell>
        </row>
        <row r="535">
          <cell r="D535" t="str">
            <v>4002938933</v>
          </cell>
          <cell r="E535" t="str">
            <v/>
          </cell>
          <cell r="F535" t="str">
            <v>POD</v>
          </cell>
          <cell r="G535" t="str">
            <v>Unilever Mega DC</v>
          </cell>
          <cell r="H535" t="str">
            <v>PT Darsindo Cipta Putra Mandiri</v>
          </cell>
          <cell r="I535" t="str">
            <v>true</v>
          </cell>
          <cell r="J535" t="str">
            <v>CDE</v>
          </cell>
          <cell r="K535" t="str">
            <v>CD Engkel Box</v>
          </cell>
          <cell r="L535">
            <v>1</v>
          </cell>
          <cell r="M535">
            <v>1</v>
          </cell>
          <cell r="N535" t="str">
            <v>TDS-TRI-20210612084050940747</v>
          </cell>
          <cell r="O535" t="str">
            <v>dedicated</v>
          </cell>
          <cell r="P535" t="str">
            <v>2021-06-12, 15:40:51</v>
          </cell>
          <cell r="Q535" t="str">
            <v>2021-06-12, 22:34:56</v>
          </cell>
          <cell r="R535" t="str">
            <v>2021-06-12, 22:55:23</v>
          </cell>
          <cell r="S535" t="str">
            <v>2021-06-12, 20:00:00</v>
          </cell>
          <cell r="T535" t="str">
            <v>2021-06-12, 22:55:29</v>
          </cell>
          <cell r="U535" t="str">
            <v>2021-06-12, 22:55:32</v>
          </cell>
          <cell r="V535" t="str">
            <v>2021-06-12, 22:55:38</v>
          </cell>
          <cell r="W535" t="str">
            <v>2021-06-14, 20:00:00</v>
          </cell>
          <cell r="X535" t="str">
            <v>2021-06-14, 11:17:31</v>
          </cell>
          <cell r="Y535" t="str">
            <v>2021-06-14, 11:17:36</v>
          </cell>
          <cell r="Z535" t="str">
            <v>0:0:9</v>
          </cell>
          <cell r="AA535" t="str">
            <v>0:0:5</v>
          </cell>
          <cell r="AB535" t="str">
            <v>Feri</v>
          </cell>
          <cell r="AC535" t="str">
            <v>083186833516</v>
          </cell>
          <cell r="AD535" t="str">
            <v>B9146FXU</v>
          </cell>
          <cell r="AE535" t="str">
            <v>CD Engkel Box</v>
          </cell>
          <cell r="AF535" t="str">
            <v>Unilever West Mega DC</v>
          </cell>
          <cell r="AH535" t="str">
            <v>Jl. Irian X No.202, Cikedokan, Kec. Cikarang Bar., Bekasi, Jawa Barat 17530, Indonesia</v>
          </cell>
          <cell r="AI535" t="str">
            <v>Bekasi</v>
          </cell>
          <cell r="AK535" t="str">
            <v>RAMAYANA CIMAHI (RB-12)</v>
          </cell>
          <cell r="AM535" t="str">
            <v>CIMAHI</v>
          </cell>
          <cell r="AN535" t="str">
            <v>Cimahi City</v>
          </cell>
          <cell r="AP535">
            <v>110</v>
          </cell>
          <cell r="AQ535" t="str">
            <v/>
          </cell>
          <cell r="AR535" t="str">
            <v/>
          </cell>
          <cell r="AS535" t="str">
            <v/>
          </cell>
          <cell r="AT535" t="str">
            <v/>
          </cell>
          <cell r="AU535" t="str">
            <v/>
          </cell>
          <cell r="AV535" t="str">
            <v/>
          </cell>
          <cell r="AW535" t="str">
            <v/>
          </cell>
          <cell r="AY535">
            <v>0</v>
          </cell>
          <cell r="AZ535" t="str">
            <v>0</v>
          </cell>
          <cell r="BA535">
            <v>70</v>
          </cell>
          <cell r="BB535">
            <v>6</v>
          </cell>
          <cell r="BC535" t="str">
            <v/>
          </cell>
          <cell r="BD535" t="str">
            <v>2021-06-14, 13:34:51</v>
          </cell>
          <cell r="BE535" t="str">
            <v>POD 1 2021-06-14, 13:34:51</v>
          </cell>
        </row>
        <row r="536">
          <cell r="D536" t="str">
            <v>4002938933</v>
          </cell>
          <cell r="E536" t="str">
            <v/>
          </cell>
          <cell r="F536" t="str">
            <v>POD</v>
          </cell>
          <cell r="G536" t="str">
            <v>Unilever Mega DC</v>
          </cell>
          <cell r="H536" t="str">
            <v>PT Darsindo Cipta Putra Mandiri</v>
          </cell>
          <cell r="I536" t="str">
            <v>true</v>
          </cell>
          <cell r="J536" t="str">
            <v>CDE</v>
          </cell>
          <cell r="K536" t="str">
            <v>CD Engkel Box</v>
          </cell>
          <cell r="L536">
            <v>842698</v>
          </cell>
          <cell r="M536">
            <v>579800</v>
          </cell>
          <cell r="N536" t="str">
            <v>TDS-TRI-20210612084050940747</v>
          </cell>
          <cell r="O536" t="str">
            <v>dedicated</v>
          </cell>
          <cell r="P536" t="str">
            <v>2021-06-12, 15:40:50</v>
          </cell>
          <cell r="Q536" t="str">
            <v>2021-06-12, 22:34:56</v>
          </cell>
          <cell r="R536" t="str">
            <v>2021-06-12, 22:55:23</v>
          </cell>
          <cell r="S536" t="str">
            <v>2021-06-12, 20:00:00</v>
          </cell>
          <cell r="T536" t="str">
            <v>2021-06-12, 22:55:29</v>
          </cell>
          <cell r="U536" t="str">
            <v>2021-06-12, 22:55:32</v>
          </cell>
          <cell r="V536" t="str">
            <v>2021-06-12, 22:55:38</v>
          </cell>
          <cell r="W536" t="str">
            <v>2021-06-14, 20:00:00</v>
          </cell>
          <cell r="X536" t="str">
            <v>2021-06-14, 11:17:10</v>
          </cell>
          <cell r="Y536" t="str">
            <v>2021-06-14, 11:17:16</v>
          </cell>
          <cell r="Z536" t="str">
            <v>0:0:9</v>
          </cell>
          <cell r="AA536" t="str">
            <v>0:0:6</v>
          </cell>
          <cell r="AB536" t="str">
            <v>Feri</v>
          </cell>
          <cell r="AC536" t="str">
            <v>083186833516</v>
          </cell>
          <cell r="AD536" t="str">
            <v>B9146FXU</v>
          </cell>
          <cell r="AE536" t="str">
            <v>CD Engkel Box</v>
          </cell>
          <cell r="AF536" t="str">
            <v>Unilever West Mega DC</v>
          </cell>
          <cell r="AH536" t="str">
            <v>Jl. Irian X No.202, Cikedokan, Kec. Cikarang Bar., Bekasi, Jawa Barat 17530, Indonesia</v>
          </cell>
          <cell r="AI536" t="str">
            <v>Bekasi</v>
          </cell>
          <cell r="AK536" t="str">
            <v>TRANSMART CIMAHI</v>
          </cell>
          <cell r="AM536" t="str">
            <v>JL. RAYA BARAT NO. 729</v>
          </cell>
          <cell r="AN536" t="str">
            <v>Kota Cimahi</v>
          </cell>
          <cell r="AP536">
            <v>106</v>
          </cell>
          <cell r="AQ536" t="str">
            <v/>
          </cell>
          <cell r="AR536" t="str">
            <v/>
          </cell>
          <cell r="AS536" t="str">
            <v/>
          </cell>
          <cell r="AT536" t="str">
            <v/>
          </cell>
          <cell r="AU536" t="str">
            <v/>
          </cell>
          <cell r="AV536" t="str">
            <v/>
          </cell>
          <cell r="AW536" t="str">
            <v/>
          </cell>
          <cell r="AY536">
            <v>0</v>
          </cell>
          <cell r="AZ536" t="str">
            <v>0</v>
          </cell>
          <cell r="BA536">
            <v>1580</v>
          </cell>
          <cell r="BB536">
            <v>4.1900000000000004</v>
          </cell>
          <cell r="BC536" t="str">
            <v/>
          </cell>
          <cell r="BD536" t="str">
            <v>2021-06-14, 11:17:26</v>
          </cell>
          <cell r="BE536" t="str">
            <v>POD 1 2021-06-14, 11:17:26</v>
          </cell>
        </row>
        <row r="537">
          <cell r="D537" t="str">
            <v>4002938762</v>
          </cell>
          <cell r="E537" t="str">
            <v/>
          </cell>
          <cell r="F537" t="str">
            <v>BOOKED</v>
          </cell>
          <cell r="G537" t="str">
            <v>Unilever Mega DC</v>
          </cell>
          <cell r="H537" t="str">
            <v/>
          </cell>
          <cell r="I537" t="str">
            <v>false</v>
          </cell>
          <cell r="J537" t="str">
            <v>TRO-J</v>
          </cell>
          <cell r="K537" t="str">
            <v>Tronton Jumbo</v>
          </cell>
          <cell r="L537" t="str">
            <v/>
          </cell>
          <cell r="N537" t="str">
            <v>TDS-TRI-20210612084049533506</v>
          </cell>
          <cell r="O537" t="str">
            <v>oncall</v>
          </cell>
          <cell r="P537" t="str">
            <v>2021-06-12, 15:40:49</v>
          </cell>
          <cell r="Q537" t="str">
            <v/>
          </cell>
          <cell r="R537" t="str">
            <v/>
          </cell>
          <cell r="S537" t="str">
            <v>2021-06-12, 20:00:00</v>
          </cell>
          <cell r="T537" t="str">
            <v/>
          </cell>
          <cell r="U537" t="str">
            <v/>
          </cell>
          <cell r="V537" t="str">
            <v/>
          </cell>
          <cell r="W537" t="str">
            <v>2021-06-15, 20:00:00</v>
          </cell>
          <cell r="X537" t="str">
            <v/>
          </cell>
          <cell r="Y537" t="str">
            <v/>
          </cell>
          <cell r="Z537" t="str">
            <v/>
          </cell>
          <cell r="AA537" t="str">
            <v/>
          </cell>
          <cell r="AB537" t="str">
            <v/>
          </cell>
          <cell r="AC537" t="str">
            <v/>
          </cell>
          <cell r="AD537" t="str">
            <v/>
          </cell>
          <cell r="AE537" t="str">
            <v/>
          </cell>
          <cell r="AF537" t="str">
            <v>Unilever West Mega DC</v>
          </cell>
          <cell r="AH537" t="str">
            <v>Jl. Irian X No.202, Cikedokan, Kec. Cikarang Bar., Bekasi, Jawa Barat 17530, Indonesia</v>
          </cell>
          <cell r="AI537" t="str">
            <v>Bekasi</v>
          </cell>
          <cell r="AK537" t="str">
            <v>INDOMARET GIWANGAN</v>
          </cell>
          <cell r="AM537" t="str">
            <v>JL IMOGORI TIMUR NO 132</v>
          </cell>
          <cell r="AN537" t="str">
            <v>Kota Yogyakarta</v>
          </cell>
          <cell r="AP537">
            <v>532</v>
          </cell>
          <cell r="AQ537" t="str">
            <v/>
          </cell>
          <cell r="AR537" t="str">
            <v/>
          </cell>
          <cell r="AS537" t="str">
            <v/>
          </cell>
          <cell r="AT537" t="str">
            <v/>
          </cell>
          <cell r="AU537" t="str">
            <v/>
          </cell>
          <cell r="AV537" t="str">
            <v/>
          </cell>
          <cell r="AW537" t="str">
            <v/>
          </cell>
          <cell r="AY537">
            <v>0</v>
          </cell>
          <cell r="AZ537" t="str">
            <v>0</v>
          </cell>
          <cell r="BA537">
            <v>7940</v>
          </cell>
          <cell r="BB537">
            <v>23.36</v>
          </cell>
          <cell r="BC537" t="str">
            <v/>
          </cell>
          <cell r="BD537" t="str">
            <v/>
          </cell>
        </row>
        <row r="538">
          <cell r="D538" t="str">
            <v>4002938762</v>
          </cell>
          <cell r="E538" t="str">
            <v/>
          </cell>
          <cell r="F538" t="str">
            <v>BOOKED</v>
          </cell>
          <cell r="G538" t="str">
            <v>Unilever Mega DC</v>
          </cell>
          <cell r="H538" t="str">
            <v/>
          </cell>
          <cell r="I538" t="str">
            <v>false</v>
          </cell>
          <cell r="J538" t="str">
            <v>TRO-J</v>
          </cell>
          <cell r="K538" t="str">
            <v>Tronton Jumbo</v>
          </cell>
          <cell r="L538" t="str">
            <v/>
          </cell>
          <cell r="N538" t="str">
            <v>TDS-TRI-20210612084049533506</v>
          </cell>
          <cell r="O538" t="str">
            <v>oncall</v>
          </cell>
          <cell r="P538" t="str">
            <v>2021-06-12, 15:40:49</v>
          </cell>
          <cell r="Q538" t="str">
            <v/>
          </cell>
          <cell r="R538" t="str">
            <v/>
          </cell>
          <cell r="S538" t="str">
            <v>2021-06-12, 20:00:00</v>
          </cell>
          <cell r="T538" t="str">
            <v/>
          </cell>
          <cell r="U538" t="str">
            <v/>
          </cell>
          <cell r="V538" t="str">
            <v/>
          </cell>
          <cell r="W538" t="str">
            <v>2021-06-15, 20:00:00</v>
          </cell>
          <cell r="X538" t="str">
            <v/>
          </cell>
          <cell r="Y538" t="str">
            <v/>
          </cell>
          <cell r="Z538" t="str">
            <v/>
          </cell>
          <cell r="AA538" t="str">
            <v/>
          </cell>
          <cell r="AB538" t="str">
            <v/>
          </cell>
          <cell r="AC538" t="str">
            <v/>
          </cell>
          <cell r="AD538" t="str">
            <v/>
          </cell>
          <cell r="AE538" t="str">
            <v/>
          </cell>
          <cell r="AF538" t="str">
            <v>Unilever West Mega DC</v>
          </cell>
          <cell r="AH538" t="str">
            <v>Jl. Irian X No.202, Cikedokan, Kec. Cikarang Bar., Bekasi, Jawa Barat 17530, Indonesia</v>
          </cell>
          <cell r="AI538" t="str">
            <v>Bekasi</v>
          </cell>
          <cell r="AK538" t="str">
            <v>PT BORWITA CITRA PRIMA SOLO</v>
          </cell>
          <cell r="AM538" t="str">
            <v>Jl. Mojo, Buran, Kec. Tasikmadu, Kabupaten Karanganyar, Jawa Tengah, Indonesia</v>
          </cell>
          <cell r="AN538" t="str">
            <v>Kabupaten Karanganyar</v>
          </cell>
          <cell r="AP538">
            <v>515</v>
          </cell>
          <cell r="AQ538" t="str">
            <v/>
          </cell>
          <cell r="AR538" t="str">
            <v/>
          </cell>
          <cell r="AS538" t="str">
            <v/>
          </cell>
          <cell r="AT538" t="str">
            <v/>
          </cell>
          <cell r="AU538" t="str">
            <v/>
          </cell>
          <cell r="AV538" t="str">
            <v/>
          </cell>
          <cell r="AW538" t="str">
            <v/>
          </cell>
          <cell r="AY538">
            <v>0</v>
          </cell>
          <cell r="AZ538" t="str">
            <v>0</v>
          </cell>
          <cell r="BA538">
            <v>3500</v>
          </cell>
          <cell r="BB538">
            <v>10</v>
          </cell>
          <cell r="BC538" t="str">
            <v/>
          </cell>
          <cell r="BD538" t="str">
            <v/>
          </cell>
        </row>
        <row r="539">
          <cell r="D539" t="str">
            <v>4002938761</v>
          </cell>
          <cell r="E539" t="str">
            <v/>
          </cell>
          <cell r="F539" t="str">
            <v>BOOKED</v>
          </cell>
          <cell r="G539" t="str">
            <v>Unilever Mega DC</v>
          </cell>
          <cell r="H539" t="str">
            <v/>
          </cell>
          <cell r="I539" t="str">
            <v>false</v>
          </cell>
          <cell r="J539" t="str">
            <v>TRO-J</v>
          </cell>
          <cell r="K539" t="str">
            <v>Tronton Jumbo</v>
          </cell>
          <cell r="L539" t="str">
            <v/>
          </cell>
          <cell r="N539" t="str">
            <v>TDS-TRI-20210612084047714455</v>
          </cell>
          <cell r="O539" t="str">
            <v>oncall</v>
          </cell>
          <cell r="P539" t="str">
            <v>2021-06-12, 15:40:47</v>
          </cell>
          <cell r="Q539" t="str">
            <v/>
          </cell>
          <cell r="R539" t="str">
            <v/>
          </cell>
          <cell r="S539" t="str">
            <v>2021-06-12, 20:00:00</v>
          </cell>
          <cell r="T539" t="str">
            <v/>
          </cell>
          <cell r="U539" t="str">
            <v/>
          </cell>
          <cell r="V539" t="str">
            <v/>
          </cell>
          <cell r="W539" t="str">
            <v>2021-06-15, 20:00:00</v>
          </cell>
          <cell r="X539" t="str">
            <v/>
          </cell>
          <cell r="Y539" t="str">
            <v/>
          </cell>
          <cell r="Z539" t="str">
            <v/>
          </cell>
          <cell r="AA539" t="str">
            <v/>
          </cell>
          <cell r="AB539" t="str">
            <v/>
          </cell>
          <cell r="AC539" t="str">
            <v/>
          </cell>
          <cell r="AD539" t="str">
            <v/>
          </cell>
          <cell r="AE539" t="str">
            <v/>
          </cell>
          <cell r="AF539" t="str">
            <v>Unilever West Mega DC</v>
          </cell>
          <cell r="AH539" t="str">
            <v>Jl. Irian X No.202, Cikedokan, Kec. Cikarang Bar., Bekasi, Jawa Barat 17530, Indonesia</v>
          </cell>
          <cell r="AI539" t="str">
            <v>Bekasi</v>
          </cell>
          <cell r="AK539" t="str">
            <v>INDOMARET VIA INDOGROSIR SEMARANG</v>
          </cell>
          <cell r="AM539" t="str">
            <v>JL RAYA KALIGAWE 38 KM 5 1 RT 001 R</v>
          </cell>
          <cell r="AN539" t="str">
            <v>Kota Semarang</v>
          </cell>
          <cell r="AP539">
            <v>418</v>
          </cell>
          <cell r="AQ539" t="str">
            <v/>
          </cell>
          <cell r="AR539" t="str">
            <v/>
          </cell>
          <cell r="AS539" t="str">
            <v/>
          </cell>
          <cell r="AT539" t="str">
            <v/>
          </cell>
          <cell r="AU539" t="str">
            <v/>
          </cell>
          <cell r="AV539" t="str">
            <v/>
          </cell>
          <cell r="AW539" t="str">
            <v/>
          </cell>
          <cell r="AY539">
            <v>0</v>
          </cell>
          <cell r="AZ539" t="str">
            <v>0</v>
          </cell>
          <cell r="BA539">
            <v>9880</v>
          </cell>
          <cell r="BB539">
            <v>20</v>
          </cell>
          <cell r="BC539" t="str">
            <v/>
          </cell>
          <cell r="BD539" t="str">
            <v/>
          </cell>
        </row>
        <row r="540">
          <cell r="D540" t="str">
            <v>4002938761</v>
          </cell>
          <cell r="E540" t="str">
            <v/>
          </cell>
          <cell r="F540" t="str">
            <v>BOOKED</v>
          </cell>
          <cell r="G540" t="str">
            <v>Unilever Mega DC</v>
          </cell>
          <cell r="H540" t="str">
            <v/>
          </cell>
          <cell r="I540" t="str">
            <v>false</v>
          </cell>
          <cell r="J540" t="str">
            <v>TRO-J</v>
          </cell>
          <cell r="K540" t="str">
            <v>Tronton Jumbo</v>
          </cell>
          <cell r="L540" t="str">
            <v/>
          </cell>
          <cell r="N540" t="str">
            <v>TDS-TRI-20210612084047714455</v>
          </cell>
          <cell r="O540" t="str">
            <v>oncall</v>
          </cell>
          <cell r="P540" t="str">
            <v>2021-06-12, 15:40:47</v>
          </cell>
          <cell r="Q540" t="str">
            <v/>
          </cell>
          <cell r="R540" t="str">
            <v/>
          </cell>
          <cell r="S540" t="str">
            <v>2021-06-12, 20:00:00</v>
          </cell>
          <cell r="T540" t="str">
            <v/>
          </cell>
          <cell r="U540" t="str">
            <v/>
          </cell>
          <cell r="V540" t="str">
            <v/>
          </cell>
          <cell r="W540" t="str">
            <v>2021-06-15, 20:00:00</v>
          </cell>
          <cell r="X540" t="str">
            <v/>
          </cell>
          <cell r="Y540" t="str">
            <v/>
          </cell>
          <cell r="Z540" t="str">
            <v/>
          </cell>
          <cell r="AA540" t="str">
            <v/>
          </cell>
          <cell r="AB540" t="str">
            <v/>
          </cell>
          <cell r="AC540" t="str">
            <v/>
          </cell>
          <cell r="AD540" t="str">
            <v/>
          </cell>
          <cell r="AE540" t="str">
            <v/>
          </cell>
          <cell r="AF540" t="str">
            <v>Unilever West Mega DC</v>
          </cell>
          <cell r="AH540" t="str">
            <v>Jl. Irian X No.202, Cikedokan, Kec. Cikarang Bar., Bekasi, Jawa Barat 17530, Indonesia</v>
          </cell>
          <cell r="AI540" t="str">
            <v>Bekasi</v>
          </cell>
          <cell r="AK540" t="str">
            <v>TRANSMART MAJAPAHIT SEMARANG</v>
          </cell>
          <cell r="AM540" t="str">
            <v>Jl. Brigjen Sudiarto No.761, Plamongan Sari, Kec. Pedurungan, Kota Semarang, Jawa Tengah 50194, Indonesia</v>
          </cell>
          <cell r="AN540" t="str">
            <v>Kota Semarang</v>
          </cell>
          <cell r="AP540">
            <v>417</v>
          </cell>
          <cell r="AQ540" t="str">
            <v/>
          </cell>
          <cell r="AR540" t="str">
            <v/>
          </cell>
          <cell r="AS540" t="str">
            <v/>
          </cell>
          <cell r="AT540" t="str">
            <v/>
          </cell>
          <cell r="AU540" t="str">
            <v/>
          </cell>
          <cell r="AV540" t="str">
            <v/>
          </cell>
          <cell r="AW540" t="str">
            <v/>
          </cell>
          <cell r="AY540">
            <v>0</v>
          </cell>
          <cell r="AZ540" t="str">
            <v>0</v>
          </cell>
          <cell r="BA540">
            <v>9770</v>
          </cell>
          <cell r="BB540">
            <v>13.34</v>
          </cell>
          <cell r="BC540" t="str">
            <v/>
          </cell>
          <cell r="BD540" t="str">
            <v/>
          </cell>
        </row>
        <row r="541">
          <cell r="D541" t="str">
            <v>4002938920</v>
          </cell>
          <cell r="E541" t="str">
            <v/>
          </cell>
          <cell r="F541" t="str">
            <v>POD</v>
          </cell>
          <cell r="G541" t="str">
            <v>Unilever Mega DC</v>
          </cell>
          <cell r="H541" t="str">
            <v>PT Sekar Arum Jaya Bersaudara</v>
          </cell>
          <cell r="I541" t="str">
            <v>true</v>
          </cell>
          <cell r="J541" t="str">
            <v>TRO-J</v>
          </cell>
          <cell r="K541" t="str">
            <v>Tronton Jumbo</v>
          </cell>
          <cell r="L541">
            <v>5156000</v>
          </cell>
          <cell r="M541">
            <v>4300000</v>
          </cell>
          <cell r="N541" t="str">
            <v>TDS-TRI-20210612084045417523</v>
          </cell>
          <cell r="O541" t="str">
            <v>oncall</v>
          </cell>
          <cell r="P541" t="str">
            <v>2021-06-12, 15:40:45</v>
          </cell>
          <cell r="Q541" t="str">
            <v>2021-06-13, 15:00:54</v>
          </cell>
          <cell r="R541" t="str">
            <v>2021-06-13, 15:06:37</v>
          </cell>
          <cell r="S541" t="str">
            <v>2021-06-13, 12:59:47</v>
          </cell>
          <cell r="T541" t="str">
            <v>2021-06-13, 15:06:43</v>
          </cell>
          <cell r="U541" t="str">
            <v>2021-06-13, 15:06:49</v>
          </cell>
          <cell r="V541" t="str">
            <v>2021-06-13, 15:06:56</v>
          </cell>
          <cell r="W541" t="str">
            <v>2021-06-15, 20:00:00</v>
          </cell>
          <cell r="X541" t="str">
            <v>2021-06-14, 08:56:31</v>
          </cell>
          <cell r="Y541" t="str">
            <v>2021-06-14, 19:32:56</v>
          </cell>
          <cell r="Z541" t="str">
            <v>0:0:13</v>
          </cell>
          <cell r="AA541" t="str">
            <v>10:36:25</v>
          </cell>
          <cell r="AB541" t="str">
            <v>Sofyan</v>
          </cell>
          <cell r="AC541" t="str">
            <v>083897792809</v>
          </cell>
          <cell r="AD541" t="str">
            <v>T 9078 DD</v>
          </cell>
          <cell r="AE541" t="str">
            <v>Wingbox Tronton</v>
          </cell>
          <cell r="AF541" t="str">
            <v>Unilever West Mega DC</v>
          </cell>
          <cell r="AH541" t="str">
            <v>Jl. Irian X No.202, Cikedokan, Kec. Cikarang Bar., Bekasi, Jawa Barat 17530, Indonesia</v>
          </cell>
          <cell r="AI541" t="str">
            <v>Bekasi</v>
          </cell>
          <cell r="AK541" t="str">
            <v>INDOGROSIR SEMARANG</v>
          </cell>
          <cell r="AM541" t="str">
            <v>JL.RAYA KALIGAWE NO.38</v>
          </cell>
          <cell r="AN541" t="str">
            <v>Kota Semarang</v>
          </cell>
          <cell r="AP541">
            <v>418</v>
          </cell>
          <cell r="AQ541" t="str">
            <v/>
          </cell>
          <cell r="AR541" t="str">
            <v/>
          </cell>
          <cell r="AS541" t="str">
            <v/>
          </cell>
          <cell r="AT541" t="str">
            <v/>
          </cell>
          <cell r="AU541" t="str">
            <v/>
          </cell>
          <cell r="AV541" t="str">
            <v/>
          </cell>
          <cell r="AW541" t="str">
            <v/>
          </cell>
          <cell r="AX541" t="str">
            <v>Tidak ada bidd, assign manual</v>
          </cell>
          <cell r="AY541">
            <v>0</v>
          </cell>
          <cell r="AZ541" t="str">
            <v>0</v>
          </cell>
          <cell r="BA541">
            <v>7350</v>
          </cell>
          <cell r="BB541">
            <v>20.88</v>
          </cell>
          <cell r="BC541" t="str">
            <v/>
          </cell>
          <cell r="BD541" t="str">
            <v>2021-06-14, 19:33:45</v>
          </cell>
          <cell r="BE541" t="str">
            <v>POD 1 2021-06-14, 19:33:45</v>
          </cell>
        </row>
        <row r="542">
          <cell r="D542" t="str">
            <v>4002938920</v>
          </cell>
          <cell r="E542" t="str">
            <v/>
          </cell>
          <cell r="F542" t="str">
            <v>POD</v>
          </cell>
          <cell r="G542" t="str">
            <v>Unilever Mega DC</v>
          </cell>
          <cell r="H542" t="str">
            <v>PT Sekar Arum Jaya Bersaudara</v>
          </cell>
          <cell r="I542" t="str">
            <v>true</v>
          </cell>
          <cell r="J542" t="str">
            <v>TRO-J</v>
          </cell>
          <cell r="K542" t="str">
            <v>Tronton Jumbo</v>
          </cell>
          <cell r="L542">
            <v>500000</v>
          </cell>
          <cell r="M542">
            <v>250000</v>
          </cell>
          <cell r="N542" t="str">
            <v>TDS-TRI-20210612084045417523</v>
          </cell>
          <cell r="O542" t="str">
            <v>oncall</v>
          </cell>
          <cell r="P542" t="str">
            <v>2021-06-12, 15:40:45</v>
          </cell>
          <cell r="Q542" t="str">
            <v>2021-06-13, 15:00:54</v>
          </cell>
          <cell r="R542" t="str">
            <v>2021-06-13, 15:06:37</v>
          </cell>
          <cell r="S542" t="str">
            <v>2021-06-13, 12:59:17</v>
          </cell>
          <cell r="T542" t="str">
            <v>2021-06-13, 15:06:43</v>
          </cell>
          <cell r="U542" t="str">
            <v>2021-06-13, 15:06:49</v>
          </cell>
          <cell r="V542" t="str">
            <v>2021-06-13, 15:06:56</v>
          </cell>
          <cell r="W542" t="str">
            <v>2021-06-15, 20:00:00</v>
          </cell>
          <cell r="X542" t="str">
            <v>2021-06-14, 19:33:54</v>
          </cell>
          <cell r="Y542" t="str">
            <v>2021-06-15, 17:03:00</v>
          </cell>
          <cell r="Z542" t="str">
            <v>0:0:13</v>
          </cell>
          <cell r="AA542" t="str">
            <v>21:29:6</v>
          </cell>
          <cell r="AB542" t="str">
            <v>Sofyan</v>
          </cell>
          <cell r="AC542" t="str">
            <v>083897792809</v>
          </cell>
          <cell r="AD542" t="str">
            <v>T 9078 DD</v>
          </cell>
          <cell r="AE542" t="str">
            <v>Wingbox Tronton</v>
          </cell>
          <cell r="AF542" t="str">
            <v>Unilever West Mega DC</v>
          </cell>
          <cell r="AH542" t="str">
            <v>Jl. Irian X No.202, Cikedokan, Kec. Cikarang Bar., Bekasi, Jawa Barat 17530, Indonesia</v>
          </cell>
          <cell r="AI542" t="str">
            <v>Bekasi</v>
          </cell>
          <cell r="AK542" t="str">
            <v>SAT DC SEMARANG</v>
          </cell>
          <cell r="AM542" t="str">
            <v>KWSN IND.WIJAYA KUSUMA KAV3-4</v>
          </cell>
          <cell r="AN542" t="str">
            <v>Kota Semarang</v>
          </cell>
          <cell r="AP542">
            <v>392</v>
          </cell>
          <cell r="AQ542" t="str">
            <v/>
          </cell>
          <cell r="AR542" t="str">
            <v/>
          </cell>
          <cell r="AS542" t="str">
            <v/>
          </cell>
          <cell r="AT542" t="str">
            <v/>
          </cell>
          <cell r="AU542" t="str">
            <v/>
          </cell>
          <cell r="AV542" t="str">
            <v/>
          </cell>
          <cell r="AW542" t="str">
            <v/>
          </cell>
          <cell r="AX542" t="str">
            <v>Tidak ada bidd, assign manual</v>
          </cell>
          <cell r="AY542">
            <v>0</v>
          </cell>
          <cell r="AZ542" t="str">
            <v>0</v>
          </cell>
          <cell r="BA542">
            <v>8760</v>
          </cell>
          <cell r="BB542">
            <v>18.920000000000002</v>
          </cell>
          <cell r="BC542" t="str">
            <v/>
          </cell>
          <cell r="BD542" t="str">
            <v>2021-06-15, 17:05:03</v>
          </cell>
          <cell r="BE542" t="str">
            <v>POD 1 2021-06-15, 17:05:03</v>
          </cell>
        </row>
        <row r="543">
          <cell r="D543" t="str">
            <v>4002938771</v>
          </cell>
          <cell r="E543" t="str">
            <v/>
          </cell>
          <cell r="F543" t="str">
            <v>POD</v>
          </cell>
          <cell r="G543" t="str">
            <v>Unilever Mega DC</v>
          </cell>
          <cell r="H543" t="str">
            <v>PT Mega Antaran Prima</v>
          </cell>
          <cell r="I543" t="str">
            <v>true</v>
          </cell>
          <cell r="J543" t="str">
            <v>CDE</v>
          </cell>
          <cell r="K543" t="str">
            <v>CD Engkel Box</v>
          </cell>
          <cell r="L543">
            <v>842698</v>
          </cell>
          <cell r="M543">
            <v>579800</v>
          </cell>
          <cell r="N543" t="str">
            <v>TDS-TRI-20210612084043944993</v>
          </cell>
          <cell r="O543" t="str">
            <v>dedicated</v>
          </cell>
          <cell r="P543" t="str">
            <v>2021-06-12, 15:40:44</v>
          </cell>
          <cell r="Q543" t="str">
            <v>2021-06-12, 22:35:44</v>
          </cell>
          <cell r="R543" t="str">
            <v>2021-06-13, 01:39:36</v>
          </cell>
          <cell r="S543" t="str">
            <v>2021-06-12, 20:00:00</v>
          </cell>
          <cell r="T543" t="str">
            <v>2021-06-13, 12:36:51</v>
          </cell>
          <cell r="U543" t="str">
            <v>2021-06-13, 12:36:54</v>
          </cell>
          <cell r="V543" t="str">
            <v>2021-06-13, 23:38:44</v>
          </cell>
          <cell r="W543" t="str">
            <v>2021-06-14, 20:00:00</v>
          </cell>
          <cell r="X543" t="str">
            <v>2021-06-14, 07:00:49</v>
          </cell>
          <cell r="Y543" t="str">
            <v>2021-06-14, 07:00:55</v>
          </cell>
          <cell r="Z543" t="str">
            <v>11:1:53</v>
          </cell>
          <cell r="AA543" t="str">
            <v>0:0:6</v>
          </cell>
          <cell r="AB543" t="str">
            <v>TARSANA</v>
          </cell>
          <cell r="AC543" t="str">
            <v>087775239722</v>
          </cell>
          <cell r="AD543" t="str">
            <v>B9143KXU</v>
          </cell>
          <cell r="AE543" t="str">
            <v>CD Engkel Box</v>
          </cell>
          <cell r="AF543" t="str">
            <v>Unilever West Mega DC</v>
          </cell>
          <cell r="AH543" t="str">
            <v>Jl. Irian X No.202, Cikedokan, Kec. Cikarang Bar., Bekasi, Jawa Barat 17530, Indonesia</v>
          </cell>
          <cell r="AI543" t="str">
            <v>Bekasi</v>
          </cell>
          <cell r="AK543" t="str">
            <v>TRANSMART CIMAHI</v>
          </cell>
          <cell r="AM543" t="str">
            <v>JL. RAYA BARAT NO. 729</v>
          </cell>
          <cell r="AN543" t="str">
            <v>Kota Cimahi</v>
          </cell>
          <cell r="AP543">
            <v>106</v>
          </cell>
          <cell r="AQ543" t="str">
            <v/>
          </cell>
          <cell r="AR543" t="str">
            <v/>
          </cell>
          <cell r="AS543" t="str">
            <v/>
          </cell>
          <cell r="AT543" t="str">
            <v/>
          </cell>
          <cell r="AU543" t="str">
            <v/>
          </cell>
          <cell r="AV543" t="str">
            <v/>
          </cell>
          <cell r="AW543" t="str">
            <v/>
          </cell>
          <cell r="AY543">
            <v>0</v>
          </cell>
          <cell r="AZ543" t="str">
            <v>0</v>
          </cell>
          <cell r="BA543">
            <v>1570</v>
          </cell>
          <cell r="BB543">
            <v>5</v>
          </cell>
          <cell r="BC543" t="str">
            <v/>
          </cell>
          <cell r="BD543" t="str">
            <v>2021-06-14, 14:32:40</v>
          </cell>
          <cell r="BE543" t="str">
            <v>POD 1 2021-06-14, 14:32:40</v>
          </cell>
        </row>
        <row r="544">
          <cell r="D544" t="str">
            <v>4002938758</v>
          </cell>
          <cell r="E544" t="str">
            <v/>
          </cell>
          <cell r="F544" t="str">
            <v>BOOKED</v>
          </cell>
          <cell r="G544" t="str">
            <v>Unilever Mega DC</v>
          </cell>
          <cell r="H544" t="str">
            <v/>
          </cell>
          <cell r="I544" t="str">
            <v>false</v>
          </cell>
          <cell r="J544" t="str">
            <v>TRO-J</v>
          </cell>
          <cell r="K544" t="str">
            <v>Tronton Jumbo</v>
          </cell>
          <cell r="L544" t="str">
            <v/>
          </cell>
          <cell r="N544" t="str">
            <v>TDS-TRI-20210612084042386090</v>
          </cell>
          <cell r="O544" t="str">
            <v>oncall</v>
          </cell>
          <cell r="P544" t="str">
            <v>2021-06-12, 15:40:42</v>
          </cell>
          <cell r="Q544" t="str">
            <v/>
          </cell>
          <cell r="R544" t="str">
            <v/>
          </cell>
          <cell r="S544" t="str">
            <v>2021-06-12, 20:00:00</v>
          </cell>
          <cell r="T544" t="str">
            <v/>
          </cell>
          <cell r="U544" t="str">
            <v/>
          </cell>
          <cell r="V544" t="str">
            <v/>
          </cell>
          <cell r="W544" t="str">
            <v>2021-06-15, 20:00:00</v>
          </cell>
          <cell r="X544" t="str">
            <v/>
          </cell>
          <cell r="Y544" t="str">
            <v/>
          </cell>
          <cell r="Z544" t="str">
            <v/>
          </cell>
          <cell r="AA544" t="str">
            <v/>
          </cell>
          <cell r="AB544" t="str">
            <v/>
          </cell>
          <cell r="AC544" t="str">
            <v/>
          </cell>
          <cell r="AD544" t="str">
            <v/>
          </cell>
          <cell r="AE544" t="str">
            <v/>
          </cell>
          <cell r="AF544" t="str">
            <v>Unilever West Mega DC</v>
          </cell>
          <cell r="AH544" t="str">
            <v>Jl. Irian X No.202, Cikedokan, Kec. Cikarang Bar., Bekasi, Jawa Barat 17530, Indonesia</v>
          </cell>
          <cell r="AI544" t="str">
            <v>Bekasi</v>
          </cell>
          <cell r="AK544" t="str">
            <v>TRANSMART MAJAPAHIT SEMARANG</v>
          </cell>
          <cell r="AM544" t="str">
            <v>Jl. Brigjen Sudiarto No.761, Plamongan Sari, Kec. Pedurungan, Kota Semarang, Jawa Tengah 50194, Indonesia</v>
          </cell>
          <cell r="AN544" t="str">
            <v>Kota Semarang</v>
          </cell>
          <cell r="AP544">
            <v>417</v>
          </cell>
          <cell r="AQ544" t="str">
            <v/>
          </cell>
          <cell r="AR544" t="str">
            <v/>
          </cell>
          <cell r="AS544" t="str">
            <v/>
          </cell>
          <cell r="AT544" t="str">
            <v/>
          </cell>
          <cell r="AU544" t="str">
            <v/>
          </cell>
          <cell r="AV544" t="str">
            <v/>
          </cell>
          <cell r="AW544" t="str">
            <v/>
          </cell>
          <cell r="AY544">
            <v>0</v>
          </cell>
          <cell r="AZ544" t="str">
            <v>0</v>
          </cell>
          <cell r="BA544">
            <v>19160</v>
          </cell>
          <cell r="BB544">
            <v>27.82</v>
          </cell>
          <cell r="BC544" t="str">
            <v/>
          </cell>
          <cell r="BD544" t="str">
            <v/>
          </cell>
        </row>
        <row r="545">
          <cell r="D545" t="str">
            <v>4002938757</v>
          </cell>
          <cell r="E545" t="str">
            <v/>
          </cell>
          <cell r="F545" t="str">
            <v>BOOKED</v>
          </cell>
          <cell r="G545" t="str">
            <v>Unilever Mega DC</v>
          </cell>
          <cell r="H545" t="str">
            <v/>
          </cell>
          <cell r="I545" t="str">
            <v>false</v>
          </cell>
          <cell r="J545" t="str">
            <v>TRO-J</v>
          </cell>
          <cell r="K545" t="str">
            <v>Tronton Jumbo</v>
          </cell>
          <cell r="L545" t="str">
            <v/>
          </cell>
          <cell r="N545" t="str">
            <v>TDS-TRI-20210612084041380016</v>
          </cell>
          <cell r="O545" t="str">
            <v>oncall</v>
          </cell>
          <cell r="P545" t="str">
            <v>2021-06-12, 15:40:41</v>
          </cell>
          <cell r="Q545" t="str">
            <v/>
          </cell>
          <cell r="R545" t="str">
            <v/>
          </cell>
          <cell r="S545" t="str">
            <v>2021-06-12, 20:00:00</v>
          </cell>
          <cell r="T545" t="str">
            <v/>
          </cell>
          <cell r="U545" t="str">
            <v/>
          </cell>
          <cell r="V545" t="str">
            <v/>
          </cell>
          <cell r="W545" t="str">
            <v>2021-06-15, 20:00:00</v>
          </cell>
          <cell r="X545" t="str">
            <v/>
          </cell>
          <cell r="Y545" t="str">
            <v/>
          </cell>
          <cell r="Z545" t="str">
            <v/>
          </cell>
          <cell r="AA545" t="str">
            <v/>
          </cell>
          <cell r="AB545" t="str">
            <v/>
          </cell>
          <cell r="AC545" t="str">
            <v/>
          </cell>
          <cell r="AD545" t="str">
            <v/>
          </cell>
          <cell r="AE545" t="str">
            <v/>
          </cell>
          <cell r="AF545" t="str">
            <v>Unilever West Mega DC</v>
          </cell>
          <cell r="AH545" t="str">
            <v>Jl. Irian X No.202, Cikedokan, Kec. Cikarang Bar., Bekasi, Jawa Barat 17530, Indonesia</v>
          </cell>
          <cell r="AI545" t="str">
            <v>Bekasi</v>
          </cell>
          <cell r="AK545" t="str">
            <v>TRANSMART MAJAPAHIT SEMARANG</v>
          </cell>
          <cell r="AM545" t="str">
            <v>Jl. Brigjen Sudiarto No.761, Plamongan Sari, Kec. Pedurungan, Kota Semarang, Jawa Tengah 50194, Indonesia</v>
          </cell>
          <cell r="AN545" t="str">
            <v>Kota Semarang</v>
          </cell>
          <cell r="AP545">
            <v>417</v>
          </cell>
          <cell r="AQ545" t="str">
            <v/>
          </cell>
          <cell r="AR545" t="str">
            <v/>
          </cell>
          <cell r="AS545" t="str">
            <v/>
          </cell>
          <cell r="AT545" t="str">
            <v/>
          </cell>
          <cell r="AU545" t="str">
            <v/>
          </cell>
          <cell r="AV545" t="str">
            <v/>
          </cell>
          <cell r="AW545" t="str">
            <v/>
          </cell>
          <cell r="AY545">
            <v>0</v>
          </cell>
          <cell r="AZ545" t="str">
            <v>0</v>
          </cell>
          <cell r="BA545">
            <v>18090</v>
          </cell>
          <cell r="BB545">
            <v>32</v>
          </cell>
          <cell r="BC545" t="str">
            <v/>
          </cell>
          <cell r="BD545" t="str">
            <v/>
          </cell>
        </row>
        <row r="546">
          <cell r="D546" t="str">
            <v>4002938643</v>
          </cell>
          <cell r="E546" t="str">
            <v/>
          </cell>
          <cell r="F546" t="str">
            <v>POD</v>
          </cell>
          <cell r="G546" t="str">
            <v>Unilever Mega DC</v>
          </cell>
          <cell r="H546" t="str">
            <v>PT Tiara Fajar Transportindo</v>
          </cell>
          <cell r="I546" t="str">
            <v>true</v>
          </cell>
          <cell r="J546" t="str">
            <v>TRO-J</v>
          </cell>
          <cell r="K546" t="str">
            <v>Tronton Jumbo</v>
          </cell>
          <cell r="L546">
            <v>5156000</v>
          </cell>
          <cell r="M546">
            <v>4300000</v>
          </cell>
          <cell r="N546" t="str">
            <v>TDS-TRI-20210612084040042802</v>
          </cell>
          <cell r="O546" t="str">
            <v>oncall</v>
          </cell>
          <cell r="P546" t="str">
            <v>2021-06-12, 15:40:40</v>
          </cell>
          <cell r="Q546" t="str">
            <v>2021-06-13, 01:35:25</v>
          </cell>
          <cell r="R546" t="str">
            <v>2021-06-13, 01:39:47</v>
          </cell>
          <cell r="S546" t="str">
            <v>2021-06-12, 20:00:00</v>
          </cell>
          <cell r="T546" t="str">
            <v>2021-06-13, 07:41:56</v>
          </cell>
          <cell r="U546" t="str">
            <v>2021-06-13, 07:42:02</v>
          </cell>
          <cell r="V546" t="str">
            <v>2021-06-13, 13:38:39</v>
          </cell>
          <cell r="W546" t="str">
            <v>2021-06-15, 20:00:00</v>
          </cell>
          <cell r="X546" t="str">
            <v>2021-06-15, 04:03:38</v>
          </cell>
          <cell r="Y546" t="str">
            <v>2021-06-16, 09:03:46</v>
          </cell>
          <cell r="Z546" t="str">
            <v>5:56:43</v>
          </cell>
          <cell r="AA546" t="str">
            <v>29:0:8</v>
          </cell>
          <cell r="AB546" t="str">
            <v>Hikmat</v>
          </cell>
          <cell r="AC546" t="str">
            <v>085214024300</v>
          </cell>
          <cell r="AD546" t="str">
            <v>Z 9322 MG</v>
          </cell>
          <cell r="AE546" t="str">
            <v>Wingbox Tronton</v>
          </cell>
          <cell r="AF546" t="str">
            <v>Unilever West Mega DC</v>
          </cell>
          <cell r="AH546" t="str">
            <v>Jl. Irian X No.202, Cikedokan, Kec. Cikarang Bar., Bekasi, Jawa Barat 17530, Indonesia</v>
          </cell>
          <cell r="AI546" t="str">
            <v>Bekasi</v>
          </cell>
          <cell r="AK546" t="str">
            <v>INDOMARET DC SEMARANG</v>
          </cell>
          <cell r="AM546" t="str">
            <v>JL.TUGU INDUSTRI I KAV.2-4</v>
          </cell>
          <cell r="AN546" t="str">
            <v>Kota Semarang</v>
          </cell>
          <cell r="AP546">
            <v>393</v>
          </cell>
          <cell r="AQ546" t="str">
            <v/>
          </cell>
          <cell r="AR546" t="str">
            <v/>
          </cell>
          <cell r="AS546" t="str">
            <v/>
          </cell>
          <cell r="AT546" t="str">
            <v/>
          </cell>
          <cell r="AU546" t="str">
            <v/>
          </cell>
          <cell r="AV546" t="str">
            <v/>
          </cell>
          <cell r="AW546" t="str">
            <v/>
          </cell>
          <cell r="AX546" t="str">
            <v>assign manual</v>
          </cell>
          <cell r="AY546">
            <v>0</v>
          </cell>
          <cell r="AZ546" t="str">
            <v>0</v>
          </cell>
          <cell r="BA546">
            <v>15200</v>
          </cell>
          <cell r="BB546">
            <v>31.14</v>
          </cell>
          <cell r="BC546" t="str">
            <v/>
          </cell>
          <cell r="BD546" t="str">
            <v>2021-06-16, 09:04:14</v>
          </cell>
          <cell r="BE546" t="str">
            <v>POD 1 2021-06-16, 09:04:14</v>
          </cell>
        </row>
        <row r="547">
          <cell r="D547" t="str">
            <v>4002938633</v>
          </cell>
          <cell r="E547" t="str">
            <v/>
          </cell>
          <cell r="F547" t="str">
            <v>POD</v>
          </cell>
          <cell r="G547" t="str">
            <v>Unilever Mega DC</v>
          </cell>
          <cell r="H547" t="str">
            <v>PT Sekar Arum Jaya Bersaudara</v>
          </cell>
          <cell r="I547" t="str">
            <v>true</v>
          </cell>
          <cell r="J547" t="str">
            <v>TRO-J</v>
          </cell>
          <cell r="K547" t="str">
            <v>Tronton Jumbo</v>
          </cell>
          <cell r="L547">
            <v>5230000</v>
          </cell>
          <cell r="M547">
            <v>4800000</v>
          </cell>
          <cell r="N547" t="str">
            <v>TDS-TRI-20210612084038227830</v>
          </cell>
          <cell r="O547" t="str">
            <v>oncall</v>
          </cell>
          <cell r="P547" t="str">
            <v>2021-06-12, 15:40:38</v>
          </cell>
          <cell r="Q547" t="str">
            <v>2021-06-13, 06:06:46</v>
          </cell>
          <cell r="R547" t="str">
            <v>2021-06-13, 06:07:52</v>
          </cell>
          <cell r="S547" t="str">
            <v>2021-06-13, 07:00:00</v>
          </cell>
          <cell r="T547" t="str">
            <v>2021-06-15, 05:35:14</v>
          </cell>
          <cell r="U547" t="str">
            <v>2021-06-15, 05:35:17</v>
          </cell>
          <cell r="V547" t="str">
            <v>2021-06-15, 05:35:23</v>
          </cell>
          <cell r="W547" t="str">
            <v>2021-06-16, 20:00:00</v>
          </cell>
          <cell r="X547" t="str">
            <v>2021-06-15, 05:36:35</v>
          </cell>
          <cell r="Y547" t="str">
            <v>2021-06-15, 12:21:22</v>
          </cell>
          <cell r="Z547" t="str">
            <v>0:0:9</v>
          </cell>
          <cell r="AA547" t="str">
            <v>6:44:47</v>
          </cell>
          <cell r="AB547" t="str">
            <v>NASIR</v>
          </cell>
          <cell r="AC547" t="str">
            <v>081230451566</v>
          </cell>
          <cell r="AD547" t="str">
            <v>B 9008 SEU</v>
          </cell>
          <cell r="AE547" t="str">
            <v>Wingbox Tronton</v>
          </cell>
          <cell r="AF547" t="str">
            <v>Unilever West Mega DC</v>
          </cell>
          <cell r="AH547" t="str">
            <v>Jl. Irian X No.202, Cikedokan, Kec. Cikarang Bar., Bekasi, Jawa Barat 17530, Indonesia</v>
          </cell>
          <cell r="AI547" t="str">
            <v>Bekasi</v>
          </cell>
          <cell r="AK547" t="str">
            <v>ALFA MAGUWO</v>
          </cell>
          <cell r="AM547" t="str">
            <v>Jl. Raya Solo KM 8 No. 234, Maguwoharjo, Kecamatan Depok, Kalongan, Maguwoharjo, Kec. Depok, Kabupaten Sleman, Daerah Istimewa Yogyakarta 55282, Indonesia</v>
          </cell>
          <cell r="AN547" t="str">
            <v>Kabupaten Sleman</v>
          </cell>
          <cell r="AP547">
            <v>524</v>
          </cell>
          <cell r="AQ547" t="str">
            <v/>
          </cell>
          <cell r="AR547" t="str">
            <v/>
          </cell>
          <cell r="AS547" t="str">
            <v/>
          </cell>
          <cell r="AT547" t="str">
            <v/>
          </cell>
          <cell r="AU547" t="str">
            <v/>
          </cell>
          <cell r="AV547" t="str">
            <v/>
          </cell>
          <cell r="AW547" t="str">
            <v/>
          </cell>
          <cell r="AX547" t="str">
            <v>tidak ada yang input bid, assign manual</v>
          </cell>
          <cell r="AY547">
            <v>0</v>
          </cell>
          <cell r="AZ547" t="str">
            <v>0</v>
          </cell>
          <cell r="BA547">
            <v>18460</v>
          </cell>
          <cell r="BB547">
            <v>25</v>
          </cell>
          <cell r="BC547" t="str">
            <v/>
          </cell>
          <cell r="BD547" t="str">
            <v>2021-06-15, 12:42:30</v>
          </cell>
          <cell r="BE547" t="str">
            <v>POD 1 2021-06-15, 12:42:30</v>
          </cell>
        </row>
        <row r="548">
          <cell r="D548" t="str">
            <v>4002938919</v>
          </cell>
          <cell r="E548" t="str">
            <v/>
          </cell>
          <cell r="F548" t="str">
            <v>POD</v>
          </cell>
          <cell r="G548" t="str">
            <v>Unilever Mega DC</v>
          </cell>
          <cell r="H548" t="str">
            <v>PT Kabut Halim Mandiri</v>
          </cell>
          <cell r="I548" t="str">
            <v>true</v>
          </cell>
          <cell r="J548" t="str">
            <v>CDE</v>
          </cell>
          <cell r="K548" t="str">
            <v>CD Engkel Box</v>
          </cell>
          <cell r="L548">
            <v>1</v>
          </cell>
          <cell r="M548">
            <v>1</v>
          </cell>
          <cell r="N548" t="str">
            <v>TDS-TRI-20210612045734577600</v>
          </cell>
          <cell r="O548" t="str">
            <v>dedicated</v>
          </cell>
          <cell r="P548" t="str">
            <v>2021-06-12, 11:57:34</v>
          </cell>
          <cell r="Q548" t="str">
            <v>2021-06-12, 22:33:23</v>
          </cell>
          <cell r="R548" t="str">
            <v>2021-06-13, 22:39:27</v>
          </cell>
          <cell r="S548" t="str">
            <v>2021-06-12, 16:00:00</v>
          </cell>
          <cell r="T548" t="str">
            <v>2021-06-13, 22:39:48</v>
          </cell>
          <cell r="U548" t="str">
            <v>2021-06-13, 22:39:53</v>
          </cell>
          <cell r="V548" t="str">
            <v>2021-06-13, 22:40:00</v>
          </cell>
          <cell r="W548" t="str">
            <v>2021-06-14, 16:00:00</v>
          </cell>
          <cell r="X548" t="str">
            <v>2021-06-14, 06:10:31</v>
          </cell>
          <cell r="Y548" t="str">
            <v>2021-06-14, 15:09:55</v>
          </cell>
          <cell r="Z548" t="str">
            <v>0:0:12</v>
          </cell>
          <cell r="AA548" t="str">
            <v>8:59:24</v>
          </cell>
          <cell r="AB548" t="str">
            <v>Iwan F 9283 FG</v>
          </cell>
          <cell r="AC548" t="str">
            <v>081286213529</v>
          </cell>
          <cell r="AD548" t="str">
            <v>F9287FG</v>
          </cell>
          <cell r="AE548" t="str">
            <v>CD Engkel Box</v>
          </cell>
          <cell r="AF548" t="str">
            <v>Unilever West Mega DC</v>
          </cell>
          <cell r="AH548" t="str">
            <v>Jl. Irian X No.202, Cikedokan, Kec. Cikarang Bar., Bekasi, Jawa Barat 17530, Indonesia</v>
          </cell>
          <cell r="AI548" t="str">
            <v>Bekasi</v>
          </cell>
          <cell r="AK548" t="str">
            <v>INDOMARET DC PURWAKARTA</v>
          </cell>
          <cell r="AM548" t="str">
            <v>KAWASAN KOTA BUKIT INDAH</v>
          </cell>
          <cell r="AN548" t="str">
            <v>Purwakarta Regency</v>
          </cell>
          <cell r="AP548">
            <v>396</v>
          </cell>
          <cell r="AQ548" t="str">
            <v/>
          </cell>
          <cell r="AR548" t="str">
            <v/>
          </cell>
          <cell r="AS548" t="str">
            <v/>
          </cell>
          <cell r="AT548" t="str">
            <v/>
          </cell>
          <cell r="AU548" t="str">
            <v/>
          </cell>
          <cell r="AV548" t="str">
            <v/>
          </cell>
          <cell r="AW548" t="str">
            <v/>
          </cell>
          <cell r="AY548">
            <v>0</v>
          </cell>
          <cell r="AZ548" t="str">
            <v>0</v>
          </cell>
          <cell r="BA548">
            <v>1590</v>
          </cell>
          <cell r="BB548">
            <v>4</v>
          </cell>
          <cell r="BC548" t="str">
            <v/>
          </cell>
          <cell r="BD548" t="str">
            <v>2021-06-14, 15:10:28</v>
          </cell>
          <cell r="BE548" t="str">
            <v>POD 1 2021-06-14, 15:10:28</v>
          </cell>
        </row>
        <row r="549">
          <cell r="D549" t="str">
            <v>4002938919</v>
          </cell>
          <cell r="E549" t="str">
            <v/>
          </cell>
          <cell r="F549" t="str">
            <v>POD</v>
          </cell>
          <cell r="G549" t="str">
            <v>Unilever Mega DC</v>
          </cell>
          <cell r="H549" t="str">
            <v>PT Kabut Halim Mandiri</v>
          </cell>
          <cell r="I549" t="str">
            <v>true</v>
          </cell>
          <cell r="J549" t="str">
            <v>CDE</v>
          </cell>
          <cell r="K549" t="str">
            <v>CD Engkel Box</v>
          </cell>
          <cell r="L549">
            <v>619020</v>
          </cell>
          <cell r="M549">
            <v>435686</v>
          </cell>
          <cell r="N549" t="str">
            <v>TDS-TRI-20210612045734577600</v>
          </cell>
          <cell r="O549" t="str">
            <v>dedicated</v>
          </cell>
          <cell r="P549" t="str">
            <v>2021-06-12, 11:57:34</v>
          </cell>
          <cell r="Q549" t="str">
            <v>2021-06-12, 22:33:23</v>
          </cell>
          <cell r="R549" t="str">
            <v>2021-06-13, 22:39:27</v>
          </cell>
          <cell r="S549" t="str">
            <v>2021-06-12, 16:00:00</v>
          </cell>
          <cell r="T549" t="str">
            <v>2021-06-13, 22:39:48</v>
          </cell>
          <cell r="U549" t="str">
            <v>2021-06-13, 22:39:53</v>
          </cell>
          <cell r="V549" t="str">
            <v>2021-06-13, 22:40:00</v>
          </cell>
          <cell r="W549" t="str">
            <v>2021-06-14, 16:00:00</v>
          </cell>
          <cell r="X549" t="str">
            <v>2021-06-14, 15:10:33</v>
          </cell>
          <cell r="Y549" t="str">
            <v>2021-06-14, 15:10:40</v>
          </cell>
          <cell r="Z549" t="str">
            <v>0:0:12</v>
          </cell>
          <cell r="AA549" t="str">
            <v>0:0:7</v>
          </cell>
          <cell r="AB549" t="str">
            <v>Iwan F 9283 FG</v>
          </cell>
          <cell r="AC549" t="str">
            <v>081286213529</v>
          </cell>
          <cell r="AD549" t="str">
            <v>F9287FG</v>
          </cell>
          <cell r="AE549" t="str">
            <v>CD Engkel Box</v>
          </cell>
          <cell r="AF549" t="str">
            <v>Unilever West Mega DC</v>
          </cell>
          <cell r="AH549" t="str">
            <v>Jl. Irian X No.202, Cikedokan, Kec. Cikarang Bar., Bekasi, Jawa Barat 17530, Indonesia</v>
          </cell>
          <cell r="AI549" t="str">
            <v>Bekasi</v>
          </cell>
          <cell r="AK549" t="str">
            <v>RAMAYANA SADANG PURWAKARTA</v>
          </cell>
          <cell r="AM549" t="str">
            <v>JL.VETERAN DS CIWANGI KEC.BUNGURSAR</v>
          </cell>
          <cell r="AN549" t="str">
            <v>Kabupaten Purwakarta</v>
          </cell>
          <cell r="AP549">
            <v>57</v>
          </cell>
          <cell r="AQ549" t="str">
            <v/>
          </cell>
          <cell r="AR549" t="str">
            <v/>
          </cell>
          <cell r="AS549" t="str">
            <v/>
          </cell>
          <cell r="AT549" t="str">
            <v/>
          </cell>
          <cell r="AU549" t="str">
            <v/>
          </cell>
          <cell r="AV549" t="str">
            <v/>
          </cell>
          <cell r="AW549" t="str">
            <v/>
          </cell>
          <cell r="AY549">
            <v>0</v>
          </cell>
          <cell r="AZ549" t="str">
            <v>0</v>
          </cell>
          <cell r="BA549">
            <v>100</v>
          </cell>
          <cell r="BB549">
            <v>1</v>
          </cell>
          <cell r="BC549" t="str">
            <v/>
          </cell>
          <cell r="BD549" t="str">
            <v>2021-06-14, 15:10:58</v>
          </cell>
          <cell r="BE549" t="str">
            <v>POD 1 2021-06-14, 15:10:58</v>
          </cell>
        </row>
        <row r="550">
          <cell r="D550" t="str">
            <v>4002938700</v>
          </cell>
          <cell r="E550" t="str">
            <v/>
          </cell>
          <cell r="F550" t="str">
            <v>POD</v>
          </cell>
          <cell r="G550" t="str">
            <v>Unilever Mega DC</v>
          </cell>
          <cell r="H550" t="str">
            <v>Medikar Sarana Utama</v>
          </cell>
          <cell r="I550" t="str">
            <v>true</v>
          </cell>
          <cell r="J550" t="str">
            <v>CDE</v>
          </cell>
          <cell r="K550" t="str">
            <v>CD Engkel Box</v>
          </cell>
          <cell r="L550">
            <v>842698</v>
          </cell>
          <cell r="M550">
            <v>579800</v>
          </cell>
          <cell r="N550" t="str">
            <v>TDS-TRI-20210612045732858988</v>
          </cell>
          <cell r="O550" t="str">
            <v>dedicated</v>
          </cell>
          <cell r="P550" t="str">
            <v>2021-06-12, 11:57:33</v>
          </cell>
          <cell r="Q550" t="str">
            <v>2021-06-12, 14:15:57</v>
          </cell>
          <cell r="R550" t="str">
            <v>2021-06-12, 14:29:13</v>
          </cell>
          <cell r="S550" t="str">
            <v>2021-06-12, 16:00:00</v>
          </cell>
          <cell r="T550" t="str">
            <v>2021-06-14, 17:00:00</v>
          </cell>
          <cell r="U550" t="str">
            <v/>
          </cell>
          <cell r="V550" t="str">
            <v>2021-06-14, 17:02:00</v>
          </cell>
          <cell r="W550" t="str">
            <v>2021-06-14, 16:00:00</v>
          </cell>
          <cell r="X550" t="str">
            <v>2021-06-14, 17:03:00</v>
          </cell>
          <cell r="Y550" t="str">
            <v>2021-06-14, 17:05:00</v>
          </cell>
          <cell r="Z550" t="str">
            <v>0:2:0</v>
          </cell>
          <cell r="AA550" t="str">
            <v>0:2:0</v>
          </cell>
          <cell r="AB550" t="str">
            <v>SADI</v>
          </cell>
          <cell r="AC550" t="str">
            <v>085703144177</v>
          </cell>
          <cell r="AD550" t="str">
            <v>B9766UXR</v>
          </cell>
          <cell r="AE550" t="str">
            <v>CDE 4 Ton</v>
          </cell>
          <cell r="AF550" t="str">
            <v>Unilever West Mega DC</v>
          </cell>
          <cell r="AH550" t="str">
            <v>Jl. Irian X No.202, Cikedokan, Kec. Cikarang Bar., Bekasi, Jawa Barat 17530, Indonesia</v>
          </cell>
          <cell r="AI550" t="str">
            <v>Bekasi</v>
          </cell>
          <cell r="AK550" t="str">
            <v>BORMA KIARACONDONG</v>
          </cell>
          <cell r="AM550" t="str">
            <v>JL. IBRAHIM ADJIE NO 416 -A</v>
          </cell>
          <cell r="AN550" t="str">
            <v>Kota Bandung</v>
          </cell>
          <cell r="AP550">
            <v>125</v>
          </cell>
          <cell r="AQ550" t="str">
            <v/>
          </cell>
          <cell r="AR550" t="str">
            <v/>
          </cell>
          <cell r="AS550" t="str">
            <v/>
          </cell>
          <cell r="AT550" t="str">
            <v/>
          </cell>
          <cell r="AU550" t="str">
            <v/>
          </cell>
          <cell r="AV550" t="str">
            <v/>
          </cell>
          <cell r="AW550" t="str">
            <v/>
          </cell>
          <cell r="AY550">
            <v>0</v>
          </cell>
          <cell r="AZ550" t="str">
            <v>0</v>
          </cell>
          <cell r="BA550">
            <v>2530</v>
          </cell>
          <cell r="BB550">
            <v>6</v>
          </cell>
          <cell r="BC550" t="str">
            <v/>
          </cell>
          <cell r="BD550" t="str">
            <v/>
          </cell>
        </row>
        <row r="551">
          <cell r="D551" t="str">
            <v>4002938701</v>
          </cell>
          <cell r="E551" t="str">
            <v/>
          </cell>
          <cell r="F551" t="str">
            <v>POD</v>
          </cell>
          <cell r="G551" t="str">
            <v>Unilever Mega DC</v>
          </cell>
          <cell r="H551" t="str">
            <v>PT Mega Antaran Prima</v>
          </cell>
          <cell r="I551" t="str">
            <v>true</v>
          </cell>
          <cell r="J551" t="str">
            <v>CDE</v>
          </cell>
          <cell r="K551" t="str">
            <v>CD Engkel Box</v>
          </cell>
          <cell r="L551">
            <v>842698</v>
          </cell>
          <cell r="M551">
            <v>579800</v>
          </cell>
          <cell r="N551" t="str">
            <v>TDS-TRI-20210612045733500694</v>
          </cell>
          <cell r="O551" t="str">
            <v>dedicated</v>
          </cell>
          <cell r="P551" t="str">
            <v>2021-06-12, 11:57:33</v>
          </cell>
          <cell r="Q551" t="str">
            <v>2021-06-12, 14:16:52</v>
          </cell>
          <cell r="R551" t="str">
            <v>2021-06-12, 18:06:58</v>
          </cell>
          <cell r="S551" t="str">
            <v>2021-06-12, 16:00:00</v>
          </cell>
          <cell r="T551" t="str">
            <v>2021-06-12, 18:07:10</v>
          </cell>
          <cell r="U551" t="str">
            <v>2021-06-12, 18:07:19</v>
          </cell>
          <cell r="V551" t="str">
            <v>2021-06-12, 18:07:26</v>
          </cell>
          <cell r="W551" t="str">
            <v>2021-06-14, 16:00:00</v>
          </cell>
          <cell r="X551" t="str">
            <v>2021-06-14, 02:09:12</v>
          </cell>
          <cell r="Y551" t="str">
            <v>2021-06-14, 11:19:05</v>
          </cell>
          <cell r="Z551" t="str">
            <v>0:0:16</v>
          </cell>
          <cell r="AA551" t="str">
            <v>9:9:53</v>
          </cell>
          <cell r="AB551" t="str">
            <v>KARDIMAN</v>
          </cell>
          <cell r="AC551" t="str">
            <v>089654622368</v>
          </cell>
          <cell r="AD551" t="str">
            <v>B9113KRO</v>
          </cell>
          <cell r="AE551" t="str">
            <v>CD Engkel Box</v>
          </cell>
          <cell r="AF551" t="str">
            <v>Unilever West Mega DC</v>
          </cell>
          <cell r="AH551" t="str">
            <v>Jl. Irian X No.202, Cikedokan, Kec. Cikarang Bar., Bekasi, Jawa Barat 17530, Indonesia</v>
          </cell>
          <cell r="AI551" t="str">
            <v>Bekasi</v>
          </cell>
          <cell r="AK551" t="str">
            <v>BORMA SOREANG</v>
          </cell>
          <cell r="AM551" t="str">
            <v>JL. RAYA SOREANG NO 116</v>
          </cell>
          <cell r="AN551" t="str">
            <v>Bandung</v>
          </cell>
          <cell r="AP551">
            <v>123</v>
          </cell>
          <cell r="AQ551" t="str">
            <v/>
          </cell>
          <cell r="AR551" t="str">
            <v/>
          </cell>
          <cell r="AS551" t="str">
            <v/>
          </cell>
          <cell r="AT551" t="str">
            <v/>
          </cell>
          <cell r="AU551" t="str">
            <v/>
          </cell>
          <cell r="AV551" t="str">
            <v/>
          </cell>
          <cell r="AW551" t="str">
            <v/>
          </cell>
          <cell r="AY551">
            <v>0</v>
          </cell>
          <cell r="AZ551" t="str">
            <v>0</v>
          </cell>
          <cell r="BA551">
            <v>2600</v>
          </cell>
          <cell r="BB551">
            <v>5.84</v>
          </cell>
          <cell r="BC551" t="str">
            <v/>
          </cell>
          <cell r="BD551" t="str">
            <v>2021-06-14, 23:06:45</v>
          </cell>
          <cell r="BE551" t="str">
            <v>POD 1 2021-06-14, 23:06:45</v>
          </cell>
        </row>
        <row r="552">
          <cell r="D552" t="str">
            <v>4002938699</v>
          </cell>
          <cell r="E552" t="str">
            <v/>
          </cell>
          <cell r="F552" t="str">
            <v>POD</v>
          </cell>
          <cell r="G552" t="str">
            <v>Unilever Mega DC</v>
          </cell>
          <cell r="H552" t="str">
            <v>PT Darsindo Cipta Putra Mandiri</v>
          </cell>
          <cell r="I552" t="str">
            <v>true</v>
          </cell>
          <cell r="J552" t="str">
            <v>CDE</v>
          </cell>
          <cell r="K552" t="str">
            <v>CD Engkel Box</v>
          </cell>
          <cell r="L552">
            <v>842698</v>
          </cell>
          <cell r="M552">
            <v>579800</v>
          </cell>
          <cell r="N552" t="str">
            <v>TDS-TRI-20210612045732215295</v>
          </cell>
          <cell r="O552" t="str">
            <v>dedicated</v>
          </cell>
          <cell r="P552" t="str">
            <v>2021-06-12, 11:57:32</v>
          </cell>
          <cell r="Q552" t="str">
            <v>2021-06-12, 14:14:57</v>
          </cell>
          <cell r="R552" t="str">
            <v>2021-06-12, 14:15:03</v>
          </cell>
          <cell r="S552" t="str">
            <v>2021-06-12, 16:00:00</v>
          </cell>
          <cell r="T552" t="str">
            <v>2021-06-12, 14:15:06</v>
          </cell>
          <cell r="U552" t="str">
            <v>2021-06-14, 00:42:17</v>
          </cell>
          <cell r="V552" t="str">
            <v>2021-06-14, 00:42:23</v>
          </cell>
          <cell r="W552" t="str">
            <v>2021-06-14, 16:00:00</v>
          </cell>
          <cell r="X552" t="str">
            <v>2021-06-14, 05:23:42</v>
          </cell>
          <cell r="Y552" t="str">
            <v>2021-06-14, 17:48:01</v>
          </cell>
          <cell r="Z552" t="str">
            <v>34:27:17</v>
          </cell>
          <cell r="AA552" t="str">
            <v>12:24:19</v>
          </cell>
          <cell r="AB552" t="str">
            <v>Suryadi</v>
          </cell>
          <cell r="AC552" t="str">
            <v>085891086801</v>
          </cell>
          <cell r="AD552" t="str">
            <v>B9196FXV</v>
          </cell>
          <cell r="AE552" t="str">
            <v>CD Engkel Box</v>
          </cell>
          <cell r="AF552" t="str">
            <v>Unilever West Mega DC</v>
          </cell>
          <cell r="AH552" t="str">
            <v>Jl. Irian X No.202, Cikedokan, Kec. Cikarang Bar., Bekasi, Jawa Barat 17530, Indonesia</v>
          </cell>
          <cell r="AI552" t="str">
            <v>Bekasi</v>
          </cell>
          <cell r="AK552" t="str">
            <v>BORMA KIARACONDONG</v>
          </cell>
          <cell r="AM552" t="str">
            <v>JL. IBRAHIM ADJIE NO 416 -A</v>
          </cell>
          <cell r="AN552" t="str">
            <v>Kota Bandung</v>
          </cell>
          <cell r="AP552">
            <v>125</v>
          </cell>
          <cell r="AQ552" t="str">
            <v/>
          </cell>
          <cell r="AR552" t="str">
            <v/>
          </cell>
          <cell r="AS552" t="str">
            <v/>
          </cell>
          <cell r="AT552" t="str">
            <v/>
          </cell>
          <cell r="AU552" t="str">
            <v/>
          </cell>
          <cell r="AV552" t="str">
            <v/>
          </cell>
          <cell r="AW552" t="str">
            <v/>
          </cell>
          <cell r="AY552">
            <v>0</v>
          </cell>
          <cell r="AZ552" t="str">
            <v>0</v>
          </cell>
          <cell r="BA552">
            <v>2010</v>
          </cell>
          <cell r="BB552">
            <v>5.25</v>
          </cell>
          <cell r="BC552" t="str">
            <v/>
          </cell>
          <cell r="BD552" t="str">
            <v/>
          </cell>
        </row>
        <row r="553">
          <cell r="D553" t="str">
            <v>4002938698</v>
          </cell>
          <cell r="E553" t="str">
            <v/>
          </cell>
          <cell r="F553" t="str">
            <v>POD</v>
          </cell>
          <cell r="G553" t="str">
            <v>Unilever Mega DC</v>
          </cell>
          <cell r="H553" t="str">
            <v>CV Global Synergi Abadi</v>
          </cell>
          <cell r="I553" t="str">
            <v>true</v>
          </cell>
          <cell r="J553" t="str">
            <v>CDE</v>
          </cell>
          <cell r="K553" t="str">
            <v>CD Engkel Box</v>
          </cell>
          <cell r="L553">
            <v>842698</v>
          </cell>
          <cell r="M553">
            <v>579800</v>
          </cell>
          <cell r="N553" t="str">
            <v>TDS-TRI-20210612045731599550</v>
          </cell>
          <cell r="O553" t="str">
            <v>dedicated</v>
          </cell>
          <cell r="P553" t="str">
            <v>2021-06-12, 11:57:31</v>
          </cell>
          <cell r="Q553" t="str">
            <v>2021-06-12, 22:34:06</v>
          </cell>
          <cell r="R553" t="str">
            <v>2021-06-13, 01:41:59</v>
          </cell>
          <cell r="S553" t="str">
            <v>2021-06-12, 16:00:00</v>
          </cell>
          <cell r="T553" t="str">
            <v>2021-06-13, 15:01:55</v>
          </cell>
          <cell r="U553" t="str">
            <v>2021-06-13, 15:52:54</v>
          </cell>
          <cell r="V553" t="str">
            <v>2021-06-15, 12:35:22</v>
          </cell>
          <cell r="W553" t="str">
            <v>2021-06-14, 16:00:00</v>
          </cell>
          <cell r="X553" t="str">
            <v>2021-06-21, 08:10:00</v>
          </cell>
          <cell r="Y553" t="str">
            <v>2021-06-21, 08:12:00</v>
          </cell>
          <cell r="Z553" t="str">
            <v>45:33:27</v>
          </cell>
          <cell r="AA553" t="str">
            <v>0:2:0</v>
          </cell>
          <cell r="AB553" t="str">
            <v>UJANG SURYANA</v>
          </cell>
          <cell r="AC553" t="str">
            <v>087873310998</v>
          </cell>
          <cell r="AD553" t="str">
            <v>B9073AR</v>
          </cell>
          <cell r="AE553" t="str">
            <v>CD Engkel Box</v>
          </cell>
          <cell r="AF553" t="str">
            <v>Unilever West Mega DC</v>
          </cell>
          <cell r="AH553" t="str">
            <v>Jl. Irian X No.202, Cikedokan, Kec. Cikarang Bar., Bekasi, Jawa Barat 17530, Indonesia</v>
          </cell>
          <cell r="AI553" t="str">
            <v>Bekasi</v>
          </cell>
          <cell r="AK553" t="str">
            <v>INDOMARET DC BANDUNG</v>
          </cell>
          <cell r="AM553" t="str">
            <v>JL.JEND.A.YANI NO.806</v>
          </cell>
          <cell r="AN553" t="str">
            <v>Kota Bandung</v>
          </cell>
          <cell r="AP553">
            <v>120</v>
          </cell>
          <cell r="AQ553" t="str">
            <v/>
          </cell>
          <cell r="AR553" t="str">
            <v/>
          </cell>
          <cell r="AS553" t="str">
            <v/>
          </cell>
          <cell r="AT553" t="str">
            <v/>
          </cell>
          <cell r="AU553" t="str">
            <v/>
          </cell>
          <cell r="AV553" t="str">
            <v/>
          </cell>
          <cell r="AW553" t="str">
            <v/>
          </cell>
          <cell r="AY553">
            <v>0</v>
          </cell>
          <cell r="AZ553" t="str">
            <v>0</v>
          </cell>
          <cell r="BA553">
            <v>2210</v>
          </cell>
          <cell r="BB553">
            <v>5</v>
          </cell>
          <cell r="BC553" t="str">
            <v/>
          </cell>
          <cell r="BD553" t="str">
            <v/>
          </cell>
        </row>
        <row r="554">
          <cell r="D554" t="str">
            <v>4002938642</v>
          </cell>
          <cell r="E554" t="str">
            <v/>
          </cell>
          <cell r="F554" t="str">
            <v>POD</v>
          </cell>
          <cell r="G554" t="str">
            <v>Unilever Mega DC</v>
          </cell>
          <cell r="H554" t="str">
            <v>PT PRIMA SARANA EKSPRES</v>
          </cell>
          <cell r="I554" t="str">
            <v>true</v>
          </cell>
          <cell r="J554" t="str">
            <v>TRO-J</v>
          </cell>
          <cell r="K554" t="str">
            <v>Tronton Jumbo</v>
          </cell>
          <cell r="L554">
            <v>5156000</v>
          </cell>
          <cell r="M554">
            <v>5262500</v>
          </cell>
          <cell r="N554" t="str">
            <v>TDS-TRI-20210612045730546085</v>
          </cell>
          <cell r="O554" t="str">
            <v>oncall</v>
          </cell>
          <cell r="P554" t="str">
            <v>2021-06-12, 11:57:30</v>
          </cell>
          <cell r="Q554" t="str">
            <v>2021-06-13, 07:28:49</v>
          </cell>
          <cell r="R554" t="str">
            <v>2021-06-13, 07:29:07</v>
          </cell>
          <cell r="S554" t="str">
            <v>2021-06-12, 16:00:00</v>
          </cell>
          <cell r="T554" t="str">
            <v>2021-06-13, 07:29:13</v>
          </cell>
          <cell r="U554" t="str">
            <v>2021-06-13, 07:29:20</v>
          </cell>
          <cell r="V554" t="str">
            <v>2021-06-13, 07:29:26</v>
          </cell>
          <cell r="W554" t="str">
            <v>2021-06-15, 16:00:00</v>
          </cell>
          <cell r="X554" t="str">
            <v>2021-06-15, 02:46:26</v>
          </cell>
          <cell r="Y554" t="str">
            <v>2021-06-16, 12:05:28</v>
          </cell>
          <cell r="Z554" t="str">
            <v>0:0:13</v>
          </cell>
          <cell r="AA554" t="str">
            <v>33:19:2</v>
          </cell>
          <cell r="AB554" t="str">
            <v>EDI</v>
          </cell>
          <cell r="AC554" t="str">
            <v>081383277877</v>
          </cell>
          <cell r="AD554" t="str">
            <v>B 9433 TEU</v>
          </cell>
          <cell r="AE554" t="str">
            <v>Wingbox Tronton</v>
          </cell>
          <cell r="AF554" t="str">
            <v>Unilever West Mega DC</v>
          </cell>
          <cell r="AH554" t="str">
            <v>Jl. Irian X No.202, Cikedokan, Kec. Cikarang Bar., Bekasi, Jawa Barat 17530, Indonesia</v>
          </cell>
          <cell r="AI554" t="str">
            <v>Bekasi</v>
          </cell>
          <cell r="AK554" t="str">
            <v>CARREFOUR SEMARANG SRONDOL</v>
          </cell>
          <cell r="AM554" t="str">
            <v>KOMPLEK PABRIK RAJA BESI JL.SETIABU</v>
          </cell>
          <cell r="AN554" t="str">
            <v>Kota Semarang</v>
          </cell>
          <cell r="AP554">
            <v>414</v>
          </cell>
          <cell r="AQ554" t="str">
            <v/>
          </cell>
          <cell r="AR554" t="str">
            <v/>
          </cell>
          <cell r="AS554" t="str">
            <v/>
          </cell>
          <cell r="AT554" t="str">
            <v/>
          </cell>
          <cell r="AU554" t="str">
            <v/>
          </cell>
          <cell r="AV554" t="str">
            <v/>
          </cell>
          <cell r="AW554" t="str">
            <v/>
          </cell>
          <cell r="AX554" t="str">
            <v>tidak ada yang input bid, assign manual</v>
          </cell>
          <cell r="AY554">
            <v>0</v>
          </cell>
          <cell r="AZ554" t="str">
            <v>0</v>
          </cell>
          <cell r="BA554">
            <v>19820</v>
          </cell>
          <cell r="BB554">
            <v>30.88</v>
          </cell>
          <cell r="BC554" t="str">
            <v/>
          </cell>
          <cell r="BD554" t="str">
            <v>2021-06-16, 12:07:04</v>
          </cell>
          <cell r="BE554" t="str">
            <v>POD 1 2021-06-16, 12:07:04</v>
          </cell>
        </row>
        <row r="555">
          <cell r="D555" t="str">
            <v>4002938636</v>
          </cell>
          <cell r="E555" t="str">
            <v/>
          </cell>
          <cell r="F555" t="str">
            <v>BOOKED</v>
          </cell>
          <cell r="G555" t="str">
            <v>Unilever Mega DC</v>
          </cell>
          <cell r="H555" t="str">
            <v/>
          </cell>
          <cell r="I555" t="str">
            <v>false</v>
          </cell>
          <cell r="J555" t="str">
            <v>TRO-J</v>
          </cell>
          <cell r="K555" t="str">
            <v>Tronton Jumbo</v>
          </cell>
          <cell r="L555" t="str">
            <v/>
          </cell>
          <cell r="N555" t="str">
            <v>TDS-TRI-20210612045729047225</v>
          </cell>
          <cell r="O555" t="str">
            <v>oncall</v>
          </cell>
          <cell r="P555" t="str">
            <v>2021-06-12, 11:57:29</v>
          </cell>
          <cell r="Q555" t="str">
            <v/>
          </cell>
          <cell r="R555" t="str">
            <v/>
          </cell>
          <cell r="S555" t="str">
            <v>2021-06-12, 16:00:00</v>
          </cell>
          <cell r="T555" t="str">
            <v/>
          </cell>
          <cell r="U555" t="str">
            <v/>
          </cell>
          <cell r="V555" t="str">
            <v/>
          </cell>
          <cell r="W555" t="str">
            <v>2021-06-15, 16:00:00</v>
          </cell>
          <cell r="X555" t="str">
            <v/>
          </cell>
          <cell r="Y555" t="str">
            <v/>
          </cell>
          <cell r="Z555" t="str">
            <v/>
          </cell>
          <cell r="AA555" t="str">
            <v/>
          </cell>
          <cell r="AB555" t="str">
            <v/>
          </cell>
          <cell r="AC555" t="str">
            <v/>
          </cell>
          <cell r="AD555" t="str">
            <v/>
          </cell>
          <cell r="AE555" t="str">
            <v/>
          </cell>
          <cell r="AF555" t="str">
            <v>Unilever West Mega DC</v>
          </cell>
          <cell r="AH555" t="str">
            <v>Jl. Irian X No.202, Cikedokan, Kec. Cikarang Bar., Bekasi, Jawa Barat 17530, Indonesia</v>
          </cell>
          <cell r="AI555" t="str">
            <v>Bekasi</v>
          </cell>
          <cell r="AK555" t="str">
            <v>CARREFOUR MAGELANG NEW ARMADA</v>
          </cell>
          <cell r="AM555" t="str">
            <v>JL. MAYJEN BAMBANG SOEGENG</v>
          </cell>
          <cell r="AN555" t="str">
            <v>Magelang</v>
          </cell>
          <cell r="AP555">
            <v>485</v>
          </cell>
          <cell r="AQ555" t="str">
            <v/>
          </cell>
          <cell r="AR555" t="str">
            <v/>
          </cell>
          <cell r="AS555" t="str">
            <v/>
          </cell>
          <cell r="AT555" t="str">
            <v/>
          </cell>
          <cell r="AU555" t="str">
            <v/>
          </cell>
          <cell r="AV555" t="str">
            <v/>
          </cell>
          <cell r="AW555" t="str">
            <v/>
          </cell>
          <cell r="AY555">
            <v>0</v>
          </cell>
          <cell r="AZ555" t="str">
            <v>0</v>
          </cell>
          <cell r="BA555">
            <v>19820</v>
          </cell>
          <cell r="BB555">
            <v>30.88</v>
          </cell>
          <cell r="BC555" t="str">
            <v/>
          </cell>
          <cell r="BD555" t="str">
            <v/>
          </cell>
        </row>
        <row r="556">
          <cell r="D556" t="str">
            <v>4002938599</v>
          </cell>
          <cell r="E556" t="str">
            <v/>
          </cell>
          <cell r="F556" t="str">
            <v>POD</v>
          </cell>
          <cell r="G556" t="str">
            <v>Unilever Mega DC</v>
          </cell>
          <cell r="H556" t="str">
            <v>CV Palapa Jaya</v>
          </cell>
          <cell r="I556" t="str">
            <v>false</v>
          </cell>
          <cell r="J556" t="str">
            <v>TRO-J</v>
          </cell>
          <cell r="K556" t="str">
            <v>Tronton Jumbo</v>
          </cell>
          <cell r="L556">
            <v>500000</v>
          </cell>
          <cell r="M556">
            <v>500000</v>
          </cell>
          <cell r="N556" t="str">
            <v>TDS-TRI-20210611124949802057</v>
          </cell>
          <cell r="O556" t="str">
            <v>oncall</v>
          </cell>
          <cell r="P556" t="str">
            <v>2021-06-11, 19:49:50</v>
          </cell>
          <cell r="Q556" t="str">
            <v>2021-06-11, 20:35:30</v>
          </cell>
          <cell r="R556" t="str">
            <v>2021-06-12, 00:46:08</v>
          </cell>
          <cell r="S556" t="str">
            <v>2021-06-11, 22:00:00</v>
          </cell>
          <cell r="T556" t="str">
            <v>2021-06-12, 01:00:00</v>
          </cell>
          <cell r="U556" t="str">
            <v/>
          </cell>
          <cell r="V556" t="str">
            <v>2021-06-12, 02:00:00</v>
          </cell>
          <cell r="W556" t="str">
            <v>2021-06-15, 22:00:00</v>
          </cell>
          <cell r="X556" t="str">
            <v>2021-06-15, 05:00:00</v>
          </cell>
          <cell r="Y556" t="str">
            <v>2021-06-15, 06:00:00</v>
          </cell>
          <cell r="Z556" t="str">
            <v>1:0:0</v>
          </cell>
          <cell r="AA556" t="str">
            <v>1:0:0</v>
          </cell>
          <cell r="AB556" t="str">
            <v>Willi</v>
          </cell>
          <cell r="AC556" t="str">
            <v>082298966431</v>
          </cell>
          <cell r="AD556" t="str">
            <v>B 9059 TEV</v>
          </cell>
          <cell r="AE556" t="str">
            <v>Wingbox Tronton</v>
          </cell>
          <cell r="AF556" t="str">
            <v>Unilever West Mega DC</v>
          </cell>
          <cell r="AH556" t="str">
            <v>Jl. Irian X No.202, Cikedokan, Kec. Cikarang Bar., Bekasi, Jawa Barat 17530, Indonesia</v>
          </cell>
          <cell r="AI556" t="str">
            <v>Bekasi</v>
          </cell>
          <cell r="AK556" t="str">
            <v>PT LOTTE SHOPPING INDONESIA PALEMBA</v>
          </cell>
          <cell r="AM556" t="str">
            <v>JL.RADEN SUKAMTO NO.8A PATAl</v>
          </cell>
          <cell r="AN556" t="str">
            <v>Palembang</v>
          </cell>
          <cell r="AP556">
            <v>562</v>
          </cell>
          <cell r="AQ556" t="str">
            <v/>
          </cell>
          <cell r="AR556" t="str">
            <v/>
          </cell>
          <cell r="AS556" t="str">
            <v/>
          </cell>
          <cell r="AT556" t="str">
            <v/>
          </cell>
          <cell r="AU556" t="str">
            <v/>
          </cell>
          <cell r="AV556" t="str">
            <v/>
          </cell>
          <cell r="AW556" t="str">
            <v/>
          </cell>
          <cell r="AY556">
            <v>0</v>
          </cell>
          <cell r="AZ556" t="str">
            <v>0</v>
          </cell>
          <cell r="BA556">
            <v>12170</v>
          </cell>
          <cell r="BB556">
            <v>28.04</v>
          </cell>
          <cell r="BC556" t="str">
            <v/>
          </cell>
          <cell r="BD556" t="str">
            <v/>
          </cell>
        </row>
        <row r="557">
          <cell r="D557" t="str">
            <v>4002938599</v>
          </cell>
          <cell r="E557" t="str">
            <v/>
          </cell>
          <cell r="F557" t="str">
            <v>POD</v>
          </cell>
          <cell r="G557" t="str">
            <v>Unilever Mega DC</v>
          </cell>
          <cell r="H557" t="str">
            <v>CV Palapa Jaya</v>
          </cell>
          <cell r="I557" t="str">
            <v>false</v>
          </cell>
          <cell r="J557" t="str">
            <v>TRO-J</v>
          </cell>
          <cell r="K557" t="str">
            <v>Tronton Jumbo</v>
          </cell>
          <cell r="L557">
            <v>12262300</v>
          </cell>
          <cell r="M557">
            <v>11120000</v>
          </cell>
          <cell r="N557" t="str">
            <v>TDS-TRI-20210611124949802057</v>
          </cell>
          <cell r="O557" t="str">
            <v>oncall</v>
          </cell>
          <cell r="P557" t="str">
            <v>2021-06-11, 19:49:49</v>
          </cell>
          <cell r="Q557" t="str">
            <v>2021-06-11, 20:35:30</v>
          </cell>
          <cell r="R557" t="str">
            <v>2021-06-12, 00:46:08</v>
          </cell>
          <cell r="S557" t="str">
            <v>2021-06-11, 22:00:00</v>
          </cell>
          <cell r="T557" t="str">
            <v>2021-06-12, 01:00:00</v>
          </cell>
          <cell r="U557" t="str">
            <v/>
          </cell>
          <cell r="V557" t="str">
            <v>2021-06-12, 02:00:00</v>
          </cell>
          <cell r="W557" t="str">
            <v>2021-06-15, 22:00:00</v>
          </cell>
          <cell r="X557" t="str">
            <v>2021-06-15, 01:00:00</v>
          </cell>
          <cell r="Y557" t="str">
            <v>2021-06-15, 03:00:00</v>
          </cell>
          <cell r="Z557" t="str">
            <v>1:0:0</v>
          </cell>
          <cell r="AA557" t="str">
            <v>2:0:0</v>
          </cell>
          <cell r="AB557" t="str">
            <v>Willi</v>
          </cell>
          <cell r="AC557" t="str">
            <v>082298966431</v>
          </cell>
          <cell r="AD557" t="str">
            <v>B 9059 TEV</v>
          </cell>
          <cell r="AE557" t="str">
            <v>Wingbox Tronton</v>
          </cell>
          <cell r="AF557" t="str">
            <v>Unilever West Mega DC</v>
          </cell>
          <cell r="AH557" t="str">
            <v>Jl. Irian X No.202, Cikedokan, Kec. Cikarang Bar., Bekasi, Jawa Barat 17530, Indonesia</v>
          </cell>
          <cell r="AI557" t="str">
            <v>Bekasi</v>
          </cell>
          <cell r="AK557" t="str">
            <v>PT SUMBER ALFARIA TRIJAYA PALEMBAN</v>
          </cell>
          <cell r="AM557" t="str">
            <v>Jl. TEMBUS ALANG-ALANG LEBAR RT12 R</v>
          </cell>
          <cell r="AN557" t="str">
            <v>Kota Palembang</v>
          </cell>
          <cell r="AP557">
            <v>573</v>
          </cell>
          <cell r="AQ557" t="str">
            <v/>
          </cell>
          <cell r="AR557" t="str">
            <v/>
          </cell>
          <cell r="AS557" t="str">
            <v/>
          </cell>
          <cell r="AT557" t="str">
            <v/>
          </cell>
          <cell r="AU557" t="str">
            <v/>
          </cell>
          <cell r="AV557" t="str">
            <v/>
          </cell>
          <cell r="AW557" t="str">
            <v/>
          </cell>
          <cell r="AY557">
            <v>0</v>
          </cell>
          <cell r="AZ557" t="str">
            <v>0</v>
          </cell>
          <cell r="BA557">
            <v>2800</v>
          </cell>
          <cell r="BB557">
            <v>5.85</v>
          </cell>
          <cell r="BC557" t="str">
            <v/>
          </cell>
          <cell r="BD557" t="str">
            <v/>
          </cell>
        </row>
        <row r="558">
          <cell r="D558" t="str">
            <v>4002938589</v>
          </cell>
          <cell r="E558" t="str">
            <v/>
          </cell>
          <cell r="F558" t="str">
            <v>POD</v>
          </cell>
          <cell r="G558" t="str">
            <v>Unilever Mega DC</v>
          </cell>
          <cell r="H558" t="str">
            <v>PT PRIMA SARANA EKSPRES</v>
          </cell>
          <cell r="I558" t="str">
            <v>true</v>
          </cell>
          <cell r="J558" t="str">
            <v>CDE</v>
          </cell>
          <cell r="K558" t="str">
            <v>CD Engkel Box</v>
          </cell>
          <cell r="L558">
            <v>587033</v>
          </cell>
          <cell r="M558">
            <v>430066</v>
          </cell>
          <cell r="N558" t="str">
            <v>TDS-TRI-20210611124948620700</v>
          </cell>
          <cell r="O558" t="str">
            <v>dedicated</v>
          </cell>
          <cell r="P558" t="str">
            <v>2021-06-11, 19:49:48</v>
          </cell>
          <cell r="Q558" t="str">
            <v>2021-06-11, 21:52:30</v>
          </cell>
          <cell r="R558" t="str">
            <v>2021-06-11, 22:15:06</v>
          </cell>
          <cell r="S558" t="str">
            <v>2021-06-11, 22:00:00</v>
          </cell>
          <cell r="T558" t="str">
            <v>2021-06-11, 22:15:32</v>
          </cell>
          <cell r="U558" t="str">
            <v>2021-06-12, 07:27:29</v>
          </cell>
          <cell r="V558" t="str">
            <v>2021-06-12, 07:27:36</v>
          </cell>
          <cell r="W558" t="str">
            <v>2021-06-12, 22:00:00</v>
          </cell>
          <cell r="X558" t="str">
            <v>2021-06-12, 13:09:42</v>
          </cell>
          <cell r="Y558" t="str">
            <v>2021-06-12, 15:59:54</v>
          </cell>
          <cell r="Z558" t="str">
            <v>9:12:4</v>
          </cell>
          <cell r="AA558" t="str">
            <v>2:50:12</v>
          </cell>
          <cell r="AB558" t="str">
            <v>Edi efendi</v>
          </cell>
          <cell r="AC558" t="str">
            <v>082210549948</v>
          </cell>
          <cell r="AD558" t="str">
            <v>B9475TXS</v>
          </cell>
          <cell r="AE558" t="str">
            <v>CD Engkel Box</v>
          </cell>
          <cell r="AF558" t="str">
            <v>Unilever West Mega DC</v>
          </cell>
          <cell r="AH558" t="str">
            <v>Jl. Irian X No.202, Cikedokan, Kec. Cikarang Bar., Bekasi, Jawa Barat 17530, Indonesia</v>
          </cell>
          <cell r="AI558" t="str">
            <v>Bekasi</v>
          </cell>
          <cell r="AK558" t="str">
            <v>LULU HYPERMARKET CIMONE</v>
          </cell>
          <cell r="AM558" t="str">
            <v>Jl. Gatot Subroto, Cimone, Kec. Karawaci, Kota Tangerang, Banten, Indonesia</v>
          </cell>
          <cell r="AN558" t="str">
            <v>Kota Tangerang</v>
          </cell>
          <cell r="AP558">
            <v>70</v>
          </cell>
          <cell r="AQ558" t="str">
            <v/>
          </cell>
          <cell r="AR558" t="str">
            <v/>
          </cell>
          <cell r="AS558" t="str">
            <v/>
          </cell>
          <cell r="AT558" t="str">
            <v/>
          </cell>
          <cell r="AU558" t="str">
            <v/>
          </cell>
          <cell r="AV558" t="str">
            <v/>
          </cell>
          <cell r="AW558" t="str">
            <v/>
          </cell>
          <cell r="AY558">
            <v>0</v>
          </cell>
          <cell r="AZ558" t="str">
            <v>0</v>
          </cell>
          <cell r="BA558">
            <v>640</v>
          </cell>
          <cell r="BB558">
            <v>1.51</v>
          </cell>
          <cell r="BC558" t="str">
            <v/>
          </cell>
          <cell r="BD558" t="str">
            <v>2021-06-12, 16:00:11</v>
          </cell>
          <cell r="BE558" t="str">
            <v>POD 1 2021-06-12, 16:00:11</v>
          </cell>
        </row>
        <row r="559">
          <cell r="D559" t="str">
            <v>4002938589</v>
          </cell>
          <cell r="E559" t="str">
            <v/>
          </cell>
          <cell r="F559" t="str">
            <v>POD</v>
          </cell>
          <cell r="G559" t="str">
            <v>Unilever Mega DC</v>
          </cell>
          <cell r="H559" t="str">
            <v>PT PRIMA SARANA EKSPRES</v>
          </cell>
          <cell r="I559" t="str">
            <v>true</v>
          </cell>
          <cell r="J559" t="str">
            <v>CDE</v>
          </cell>
          <cell r="K559" t="str">
            <v>CD Engkel Box</v>
          </cell>
          <cell r="L559">
            <v>1</v>
          </cell>
          <cell r="M559">
            <v>1</v>
          </cell>
          <cell r="N559" t="str">
            <v>TDS-TRI-20210611124948620700</v>
          </cell>
          <cell r="O559" t="str">
            <v>dedicated</v>
          </cell>
          <cell r="P559" t="str">
            <v>2021-06-11, 19:49:48</v>
          </cell>
          <cell r="Q559" t="str">
            <v>2021-06-11, 21:52:30</v>
          </cell>
          <cell r="R559" t="str">
            <v>2021-06-11, 22:15:06</v>
          </cell>
          <cell r="S559" t="str">
            <v>2021-06-11, 22:00:00</v>
          </cell>
          <cell r="T559" t="str">
            <v>2021-06-11, 22:15:32</v>
          </cell>
          <cell r="U559" t="str">
            <v>2021-06-12, 07:27:29</v>
          </cell>
          <cell r="V559" t="str">
            <v>2021-06-12, 07:27:36</v>
          </cell>
          <cell r="W559" t="str">
            <v>2021-06-12, 22:00:00</v>
          </cell>
          <cell r="X559" t="str">
            <v>2021-06-12, 10:47:11</v>
          </cell>
          <cell r="Y559" t="str">
            <v>2021-06-12, 10:47:24</v>
          </cell>
          <cell r="Z559" t="str">
            <v>9:12:4</v>
          </cell>
          <cell r="AA559" t="str">
            <v>0:0:13</v>
          </cell>
          <cell r="AB559" t="str">
            <v>Edi efendi</v>
          </cell>
          <cell r="AC559" t="str">
            <v>082210549948</v>
          </cell>
          <cell r="AD559" t="str">
            <v>B9475TXS</v>
          </cell>
          <cell r="AE559" t="str">
            <v>CD Engkel Box</v>
          </cell>
          <cell r="AF559" t="str">
            <v>Unilever West Mega DC</v>
          </cell>
          <cell r="AH559" t="str">
            <v>Jl. Irian X No.202, Cikedokan, Kec. Cikarang Bar., Bekasi, Jawa Barat 17530, Indonesia</v>
          </cell>
          <cell r="AI559" t="str">
            <v>Bekasi</v>
          </cell>
          <cell r="AK559" t="str">
            <v>CARREFOUR CIPUTAT</v>
          </cell>
          <cell r="AM559" t="str">
            <v>JL.RE.MARTADINATA RT3/4</v>
          </cell>
          <cell r="AN559" t="str">
            <v>Tangerang</v>
          </cell>
          <cell r="AP559">
            <v>53</v>
          </cell>
          <cell r="AQ559" t="str">
            <v/>
          </cell>
          <cell r="AR559" t="str">
            <v/>
          </cell>
          <cell r="AS559" t="str">
            <v/>
          </cell>
          <cell r="AT559" t="str">
            <v/>
          </cell>
          <cell r="AU559" t="str">
            <v/>
          </cell>
          <cell r="AV559" t="str">
            <v/>
          </cell>
          <cell r="AW559" t="str">
            <v/>
          </cell>
          <cell r="AY559">
            <v>0</v>
          </cell>
          <cell r="AZ559" t="str">
            <v>0</v>
          </cell>
          <cell r="BA559">
            <v>580</v>
          </cell>
          <cell r="BB559">
            <v>1.43</v>
          </cell>
          <cell r="BC559" t="str">
            <v/>
          </cell>
          <cell r="BD559" t="str">
            <v>2021-06-12, 11:35:07</v>
          </cell>
          <cell r="BE559" t="str">
            <v>POD 1 2021-06-12, 11:35:07</v>
          </cell>
        </row>
        <row r="560">
          <cell r="D560" t="str">
            <v>4002938426</v>
          </cell>
          <cell r="E560" t="str">
            <v/>
          </cell>
          <cell r="F560" t="str">
            <v>BOOKED</v>
          </cell>
          <cell r="G560" t="str">
            <v>Unilever Mega DC</v>
          </cell>
          <cell r="H560" t="str">
            <v/>
          </cell>
          <cell r="I560" t="str">
            <v>false</v>
          </cell>
          <cell r="J560" t="str">
            <v>TRO-J</v>
          </cell>
          <cell r="K560" t="str">
            <v>Tronton Jumbo</v>
          </cell>
          <cell r="L560" t="str">
            <v/>
          </cell>
          <cell r="N560" t="str">
            <v>TDS-TRI-20210611124947259378</v>
          </cell>
          <cell r="O560" t="str">
            <v>oncall</v>
          </cell>
          <cell r="P560" t="str">
            <v>2021-06-11, 19:49:47</v>
          </cell>
          <cell r="Q560" t="str">
            <v/>
          </cell>
          <cell r="R560" t="str">
            <v/>
          </cell>
          <cell r="S560" t="str">
            <v>2021-06-11, 22:00:00</v>
          </cell>
          <cell r="T560" t="str">
            <v/>
          </cell>
          <cell r="U560" t="str">
            <v/>
          </cell>
          <cell r="V560" t="str">
            <v/>
          </cell>
          <cell r="W560" t="str">
            <v>2021-06-16, 22:00:00</v>
          </cell>
          <cell r="X560" t="str">
            <v/>
          </cell>
          <cell r="Y560" t="str">
            <v/>
          </cell>
          <cell r="Z560" t="str">
            <v/>
          </cell>
          <cell r="AA560" t="str">
            <v/>
          </cell>
          <cell r="AB560" t="str">
            <v/>
          </cell>
          <cell r="AC560" t="str">
            <v/>
          </cell>
          <cell r="AD560" t="str">
            <v/>
          </cell>
          <cell r="AE560" t="str">
            <v/>
          </cell>
          <cell r="AF560" t="str">
            <v>Unilever West Mega DC</v>
          </cell>
          <cell r="AH560" t="str">
            <v>Jl. Irian X No.202, Cikedokan, Kec. Cikarang Bar., Bekasi, Jawa Barat 17530, Indonesia</v>
          </cell>
          <cell r="AI560" t="str">
            <v>Bekasi</v>
          </cell>
          <cell r="AK560" t="str">
            <v>PT LOTTE SHOPPING INDONESIA SOLO</v>
          </cell>
          <cell r="AM560" t="str">
            <v>JL.BHAYANGKARA (EX.LAPANGAN TIPES)</v>
          </cell>
          <cell r="AN560" t="str">
            <v>Kota Surakarta</v>
          </cell>
          <cell r="AP560">
            <v>498</v>
          </cell>
          <cell r="AQ560" t="str">
            <v/>
          </cell>
          <cell r="AR560" t="str">
            <v/>
          </cell>
          <cell r="AS560" t="str">
            <v/>
          </cell>
          <cell r="AT560" t="str">
            <v/>
          </cell>
          <cell r="AU560" t="str">
            <v/>
          </cell>
          <cell r="AV560" t="str">
            <v/>
          </cell>
          <cell r="AW560" t="str">
            <v/>
          </cell>
          <cell r="AY560">
            <v>0</v>
          </cell>
          <cell r="AZ560" t="str">
            <v>0</v>
          </cell>
          <cell r="BA560">
            <v>10430</v>
          </cell>
          <cell r="BB560">
            <v>17</v>
          </cell>
          <cell r="BC560" t="str">
            <v/>
          </cell>
          <cell r="BD560" t="str">
            <v/>
          </cell>
        </row>
        <row r="561">
          <cell r="D561" t="str">
            <v>4002938426</v>
          </cell>
          <cell r="E561" t="str">
            <v/>
          </cell>
          <cell r="F561" t="str">
            <v>BOOKED</v>
          </cell>
          <cell r="G561" t="str">
            <v>Unilever Mega DC</v>
          </cell>
          <cell r="H561" t="str">
            <v/>
          </cell>
          <cell r="I561" t="str">
            <v>false</v>
          </cell>
          <cell r="J561" t="str">
            <v>TRO-J</v>
          </cell>
          <cell r="K561" t="str">
            <v>Tronton Jumbo</v>
          </cell>
          <cell r="L561" t="str">
            <v/>
          </cell>
          <cell r="N561" t="str">
            <v>TDS-TRI-20210611124947259378</v>
          </cell>
          <cell r="O561" t="str">
            <v>oncall</v>
          </cell>
          <cell r="P561" t="str">
            <v>2021-06-11, 19:49:47</v>
          </cell>
          <cell r="Q561" t="str">
            <v/>
          </cell>
          <cell r="R561" t="str">
            <v/>
          </cell>
          <cell r="S561" t="str">
            <v>2021-06-11, 22:00:00</v>
          </cell>
          <cell r="T561" t="str">
            <v/>
          </cell>
          <cell r="U561" t="str">
            <v/>
          </cell>
          <cell r="V561" t="str">
            <v/>
          </cell>
          <cell r="W561" t="str">
            <v>2021-06-16, 22:00:00</v>
          </cell>
          <cell r="X561" t="str">
            <v/>
          </cell>
          <cell r="Y561" t="str">
            <v/>
          </cell>
          <cell r="Z561" t="str">
            <v/>
          </cell>
          <cell r="AA561" t="str">
            <v/>
          </cell>
          <cell r="AB561" t="str">
            <v/>
          </cell>
          <cell r="AC561" t="str">
            <v/>
          </cell>
          <cell r="AD561" t="str">
            <v/>
          </cell>
          <cell r="AE561" t="str">
            <v/>
          </cell>
          <cell r="AF561" t="str">
            <v>Unilever West Mega DC</v>
          </cell>
          <cell r="AH561" t="str">
            <v>Jl. Irian X No.202, Cikedokan, Kec. Cikarang Bar., Bekasi, Jawa Barat 17530, Indonesia</v>
          </cell>
          <cell r="AI561" t="str">
            <v>Bekasi</v>
          </cell>
          <cell r="AK561" t="str">
            <v>ALFA MAGUWO</v>
          </cell>
          <cell r="AM561" t="str">
            <v>Jl. Raya Solo KM 8 No. 234, Maguwoharjo, Kecamatan Depok, Kalongan, Maguwoharjo, Kec. Depok, Kabupaten Sleman, Daerah Istimewa Yogyakarta 55282, Indonesia</v>
          </cell>
          <cell r="AN561" t="str">
            <v>Kabupaten Sleman</v>
          </cell>
          <cell r="AP561">
            <v>524</v>
          </cell>
          <cell r="AQ561" t="str">
            <v/>
          </cell>
          <cell r="AR561" t="str">
            <v/>
          </cell>
          <cell r="AS561" t="str">
            <v/>
          </cell>
          <cell r="AT561" t="str">
            <v/>
          </cell>
          <cell r="AU561" t="str">
            <v/>
          </cell>
          <cell r="AV561" t="str">
            <v/>
          </cell>
          <cell r="AW561" t="str">
            <v/>
          </cell>
          <cell r="AY561">
            <v>0</v>
          </cell>
          <cell r="AZ561" t="str">
            <v>0</v>
          </cell>
          <cell r="BA561">
            <v>7620</v>
          </cell>
          <cell r="BB561">
            <v>10.49</v>
          </cell>
          <cell r="BC561" t="str">
            <v/>
          </cell>
          <cell r="BD561" t="str">
            <v/>
          </cell>
        </row>
        <row r="562">
          <cell r="D562" t="str">
            <v>4002938415</v>
          </cell>
          <cell r="E562" t="str">
            <v/>
          </cell>
          <cell r="F562" t="str">
            <v>POD</v>
          </cell>
          <cell r="G562" t="str">
            <v>Unilever Mega DC</v>
          </cell>
          <cell r="H562" t="str">
            <v>PT PRIMA SARANA EKSPRES</v>
          </cell>
          <cell r="I562" t="str">
            <v>true</v>
          </cell>
          <cell r="J562" t="str">
            <v>TRO-J</v>
          </cell>
          <cell r="K562" t="str">
            <v>Tronton Jumbo</v>
          </cell>
          <cell r="L562">
            <v>5156000</v>
          </cell>
          <cell r="M562">
            <v>5262500</v>
          </cell>
          <cell r="N562" t="str">
            <v>TDS-TRI-20210611124945655268</v>
          </cell>
          <cell r="O562" t="str">
            <v>oncall</v>
          </cell>
          <cell r="P562" t="str">
            <v>2021-06-11, 19:49:45</v>
          </cell>
          <cell r="Q562" t="str">
            <v>2021-06-12, 22:41:59</v>
          </cell>
          <cell r="R562" t="str">
            <v>2021-06-12, 22:47:49</v>
          </cell>
          <cell r="S562" t="str">
            <v>2021-06-11, 22:00:00</v>
          </cell>
          <cell r="T562" t="str">
            <v>2021-06-12, 22:47:53</v>
          </cell>
          <cell r="U562" t="str">
            <v>2021-06-12, 22:47:59</v>
          </cell>
          <cell r="V562" t="str">
            <v>2021-06-12, 22:48:05</v>
          </cell>
          <cell r="W562" t="str">
            <v>2021-06-15, 22:00:00</v>
          </cell>
          <cell r="X562" t="str">
            <v>2021-06-14, 09:27:26</v>
          </cell>
          <cell r="Y562" t="str">
            <v>2021-06-14, 17:43:18</v>
          </cell>
          <cell r="Z562" t="str">
            <v>0:0:12</v>
          </cell>
          <cell r="AA562" t="str">
            <v>8:15:52</v>
          </cell>
          <cell r="AB562" t="str">
            <v>Rudi</v>
          </cell>
          <cell r="AC562" t="str">
            <v>087877389585</v>
          </cell>
          <cell r="AD562" t="str">
            <v>B9573TEU</v>
          </cell>
          <cell r="AE562" t="str">
            <v>Wingbox Tronton</v>
          </cell>
          <cell r="AF562" t="str">
            <v>Unilever West Mega DC</v>
          </cell>
          <cell r="AH562" t="str">
            <v>Jl. Irian X No.202, Cikedokan, Kec. Cikarang Bar., Bekasi, Jawa Barat 17530, Indonesia</v>
          </cell>
          <cell r="AI562" t="str">
            <v>Bekasi</v>
          </cell>
          <cell r="AK562" t="str">
            <v>INDOGROSIR SEMARANG</v>
          </cell>
          <cell r="AM562" t="str">
            <v>JL.RAYA KALIGAWE NO.38</v>
          </cell>
          <cell r="AN562" t="str">
            <v>Kota Semarang</v>
          </cell>
          <cell r="AP562">
            <v>418</v>
          </cell>
          <cell r="AQ562" t="str">
            <v/>
          </cell>
          <cell r="AR562" t="str">
            <v/>
          </cell>
          <cell r="AS562" t="str">
            <v/>
          </cell>
          <cell r="AT562" t="str">
            <v/>
          </cell>
          <cell r="AU562" t="str">
            <v/>
          </cell>
          <cell r="AV562" t="str">
            <v/>
          </cell>
          <cell r="AW562" t="str">
            <v/>
          </cell>
          <cell r="AX562" t="str">
            <v>tidak ada yang melakukan penawaran</v>
          </cell>
          <cell r="AY562">
            <v>0</v>
          </cell>
          <cell r="AZ562" t="str">
            <v>0</v>
          </cell>
          <cell r="BA562">
            <v>7710</v>
          </cell>
          <cell r="BB562">
            <v>20.72</v>
          </cell>
          <cell r="BC562" t="str">
            <v/>
          </cell>
          <cell r="BD562" t="str">
            <v>2021-06-14, 17:43:47</v>
          </cell>
          <cell r="BE562" t="str">
            <v>POD 1 2021-06-14, 17:43:47</v>
          </cell>
        </row>
        <row r="563">
          <cell r="D563" t="str">
            <v>4002938415</v>
          </cell>
          <cell r="E563" t="str">
            <v/>
          </cell>
          <cell r="F563" t="str">
            <v>POD</v>
          </cell>
          <cell r="G563" t="str">
            <v>Unilever Mega DC</v>
          </cell>
          <cell r="H563" t="str">
            <v>PT PRIMA SARANA EKSPRES</v>
          </cell>
          <cell r="I563" t="str">
            <v>true</v>
          </cell>
          <cell r="J563" t="str">
            <v>TRO-J</v>
          </cell>
          <cell r="K563" t="str">
            <v>Tronton Jumbo</v>
          </cell>
          <cell r="L563">
            <v>500000</v>
          </cell>
          <cell r="M563">
            <v>500000</v>
          </cell>
          <cell r="N563" t="str">
            <v>TDS-TRI-20210611124945655268</v>
          </cell>
          <cell r="O563" t="str">
            <v>oncall</v>
          </cell>
          <cell r="P563" t="str">
            <v>2021-06-11, 19:49:45</v>
          </cell>
          <cell r="Q563" t="str">
            <v>2021-06-12, 22:41:59</v>
          </cell>
          <cell r="R563" t="str">
            <v>2021-06-12, 22:47:49</v>
          </cell>
          <cell r="S563" t="str">
            <v>2021-06-11, 22:00:00</v>
          </cell>
          <cell r="T563" t="str">
            <v>2021-06-12, 22:47:53</v>
          </cell>
          <cell r="U563" t="str">
            <v>2021-06-12, 22:47:59</v>
          </cell>
          <cell r="V563" t="str">
            <v>2021-06-12, 22:48:05</v>
          </cell>
          <cell r="W563" t="str">
            <v>2021-06-15, 22:00:00</v>
          </cell>
          <cell r="X563" t="str">
            <v>2021-06-15, 01:08:17</v>
          </cell>
          <cell r="Y563" t="str">
            <v>2021-06-16, 18:28:32</v>
          </cell>
          <cell r="Z563" t="str">
            <v>0:0:12</v>
          </cell>
          <cell r="AA563" t="str">
            <v>41:20:15</v>
          </cell>
          <cell r="AB563" t="str">
            <v>Rudi</v>
          </cell>
          <cell r="AC563" t="str">
            <v>087877389585</v>
          </cell>
          <cell r="AD563" t="str">
            <v>B9573TEU</v>
          </cell>
          <cell r="AE563" t="str">
            <v>Wingbox Tronton</v>
          </cell>
          <cell r="AF563" t="str">
            <v>Unilever West Mega DC</v>
          </cell>
          <cell r="AH563" t="str">
            <v>Jl. Irian X No.202, Cikedokan, Kec. Cikarang Bar., Bekasi, Jawa Barat 17530, Indonesia</v>
          </cell>
          <cell r="AI563" t="str">
            <v>Bekasi</v>
          </cell>
          <cell r="AK563" t="str">
            <v>PT SHOPEE INTERNATIONAL INDONESIA SEMARANG</v>
          </cell>
          <cell r="AM563" t="str">
            <v>Jl. Pulau Tirang Tapak No.100, Karanganyar, Kec. Tugu, Kota Semarang, Jawa Tengah 50152, Indonesia</v>
          </cell>
          <cell r="AN563" t="str">
            <v>Kota Semarang</v>
          </cell>
          <cell r="AP563">
            <v>397</v>
          </cell>
          <cell r="AQ563" t="str">
            <v/>
          </cell>
          <cell r="AR563" t="str">
            <v/>
          </cell>
          <cell r="AS563" t="str">
            <v/>
          </cell>
          <cell r="AT563" t="str">
            <v/>
          </cell>
          <cell r="AU563" t="str">
            <v/>
          </cell>
          <cell r="AV563" t="str">
            <v/>
          </cell>
          <cell r="AW563" t="str">
            <v/>
          </cell>
          <cell r="AX563" t="str">
            <v>tidak ada yang melakukan penawaran</v>
          </cell>
          <cell r="AY563">
            <v>0</v>
          </cell>
          <cell r="AZ563" t="str">
            <v>0</v>
          </cell>
          <cell r="BA563">
            <v>7230</v>
          </cell>
          <cell r="BB563">
            <v>17.84</v>
          </cell>
          <cell r="BC563" t="str">
            <v/>
          </cell>
          <cell r="BD563" t="str">
            <v>2021-06-16, 18:28:53</v>
          </cell>
          <cell r="BE563" t="str">
            <v>POD 1 2021-06-16, 18:28:53</v>
          </cell>
        </row>
        <row r="564">
          <cell r="D564" t="str">
            <v>4002938357</v>
          </cell>
          <cell r="E564" t="str">
            <v/>
          </cell>
          <cell r="F564" t="str">
            <v>BOOKED</v>
          </cell>
          <cell r="G564" t="str">
            <v>Unilever Mega DC</v>
          </cell>
          <cell r="H564" t="str">
            <v/>
          </cell>
          <cell r="I564" t="str">
            <v>false</v>
          </cell>
          <cell r="J564" t="str">
            <v>TRO-J</v>
          </cell>
          <cell r="K564" t="str">
            <v>Tronton Jumbo</v>
          </cell>
          <cell r="L564" t="str">
            <v/>
          </cell>
          <cell r="N564" t="str">
            <v>TDS-TRI-20210611124944330863</v>
          </cell>
          <cell r="O564" t="str">
            <v>oncall</v>
          </cell>
          <cell r="P564" t="str">
            <v>2021-06-11, 19:49:44</v>
          </cell>
          <cell r="Q564" t="str">
            <v/>
          </cell>
          <cell r="R564" t="str">
            <v/>
          </cell>
          <cell r="S564" t="str">
            <v>2021-06-11, 22:00:00</v>
          </cell>
          <cell r="T564" t="str">
            <v/>
          </cell>
          <cell r="U564" t="str">
            <v/>
          </cell>
          <cell r="V564" t="str">
            <v/>
          </cell>
          <cell r="W564" t="str">
            <v>2021-06-14, 22:00:00</v>
          </cell>
          <cell r="X564" t="str">
            <v/>
          </cell>
          <cell r="Y564" t="str">
            <v/>
          </cell>
          <cell r="Z564" t="str">
            <v/>
          </cell>
          <cell r="AA564" t="str">
            <v/>
          </cell>
          <cell r="AB564" t="str">
            <v/>
          </cell>
          <cell r="AC564" t="str">
            <v/>
          </cell>
          <cell r="AD564" t="str">
            <v/>
          </cell>
          <cell r="AE564" t="str">
            <v/>
          </cell>
          <cell r="AF564" t="str">
            <v>Unilever West Mega DC</v>
          </cell>
          <cell r="AH564" t="str">
            <v>Jl. Irian X No.202, Cikedokan, Kec. Cikarang Bar., Bekasi, Jawa Barat 17530, Indonesia</v>
          </cell>
          <cell r="AI564" t="str">
            <v>Bekasi</v>
          </cell>
          <cell r="AK564" t="str">
            <v>INDOMARET DC KLATEN</v>
          </cell>
          <cell r="AM564" t="str">
            <v>Jl. Penggung - Jatinom, Kabupaten Klaten, Jawa Tengah, Indonesia</v>
          </cell>
          <cell r="AN564" t="str">
            <v>Kabupaten Klaten</v>
          </cell>
          <cell r="AP564">
            <v>498</v>
          </cell>
          <cell r="AQ564" t="str">
            <v/>
          </cell>
          <cell r="AR564" t="str">
            <v/>
          </cell>
          <cell r="AS564" t="str">
            <v/>
          </cell>
          <cell r="AT564" t="str">
            <v/>
          </cell>
          <cell r="AU564" t="str">
            <v/>
          </cell>
          <cell r="AV564" t="str">
            <v/>
          </cell>
          <cell r="AW564" t="str">
            <v/>
          </cell>
          <cell r="AY564">
            <v>0</v>
          </cell>
          <cell r="AZ564" t="str">
            <v>0</v>
          </cell>
          <cell r="BA564">
            <v>14520</v>
          </cell>
          <cell r="BB564">
            <v>32.07</v>
          </cell>
          <cell r="BC564" t="str">
            <v/>
          </cell>
          <cell r="BD564" t="str">
            <v/>
          </cell>
        </row>
        <row r="565">
          <cell r="D565" t="str">
            <v>4002938357</v>
          </cell>
          <cell r="E565" t="str">
            <v/>
          </cell>
          <cell r="F565" t="str">
            <v>BOOKED</v>
          </cell>
          <cell r="G565" t="str">
            <v>Unilever Mega DC</v>
          </cell>
          <cell r="H565" t="str">
            <v/>
          </cell>
          <cell r="I565" t="str">
            <v>false</v>
          </cell>
          <cell r="J565" t="str">
            <v>TRO-J</v>
          </cell>
          <cell r="K565" t="str">
            <v>Tronton Jumbo</v>
          </cell>
          <cell r="L565" t="str">
            <v/>
          </cell>
          <cell r="N565" t="str">
            <v>TDS-TRI-20210611124944330863</v>
          </cell>
          <cell r="O565" t="str">
            <v>oncall</v>
          </cell>
          <cell r="P565" t="str">
            <v>2021-06-11, 19:49:44</v>
          </cell>
          <cell r="Q565" t="str">
            <v/>
          </cell>
          <cell r="R565" t="str">
            <v/>
          </cell>
          <cell r="S565" t="str">
            <v>2021-06-11, 22:00:00</v>
          </cell>
          <cell r="T565" t="str">
            <v/>
          </cell>
          <cell r="U565" t="str">
            <v/>
          </cell>
          <cell r="V565" t="str">
            <v/>
          </cell>
          <cell r="W565" t="str">
            <v>2021-06-14, 22:00:00</v>
          </cell>
          <cell r="X565" t="str">
            <v/>
          </cell>
          <cell r="Y565" t="str">
            <v/>
          </cell>
          <cell r="Z565" t="str">
            <v/>
          </cell>
          <cell r="AA565" t="str">
            <v/>
          </cell>
          <cell r="AB565" t="str">
            <v/>
          </cell>
          <cell r="AC565" t="str">
            <v/>
          </cell>
          <cell r="AD565" t="str">
            <v/>
          </cell>
          <cell r="AE565" t="str">
            <v/>
          </cell>
          <cell r="AF565" t="str">
            <v>Unilever West Mega DC</v>
          </cell>
          <cell r="AH565" t="str">
            <v>Jl. Irian X No.202, Cikedokan, Kec. Cikarang Bar., Bekasi, Jawa Barat 17530, Indonesia</v>
          </cell>
          <cell r="AI565" t="str">
            <v>Bekasi</v>
          </cell>
          <cell r="AK565" t="str">
            <v>INDOGROSIR YOGYA</v>
          </cell>
          <cell r="AM565" t="str">
            <v>Jl. Magelang No.KM.6 No.18, Kutu Patran, Sinduadi, Kec. Mlati, Kabupaten Sleman, Daerah Istimewa Yogyakarta 55284, Indonesia</v>
          </cell>
          <cell r="AN565" t="str">
            <v>Kabupaten Sleman</v>
          </cell>
          <cell r="AP565">
            <v>532</v>
          </cell>
          <cell r="AQ565" t="str">
            <v/>
          </cell>
          <cell r="AR565" t="str">
            <v/>
          </cell>
          <cell r="AS565" t="str">
            <v/>
          </cell>
          <cell r="AT565" t="str">
            <v/>
          </cell>
          <cell r="AU565" t="str">
            <v/>
          </cell>
          <cell r="AV565" t="str">
            <v/>
          </cell>
          <cell r="AW565" t="str">
            <v/>
          </cell>
          <cell r="AY565">
            <v>0</v>
          </cell>
          <cell r="AZ565" t="str">
            <v>0</v>
          </cell>
          <cell r="BA565">
            <v>2790</v>
          </cell>
          <cell r="BB565">
            <v>7</v>
          </cell>
          <cell r="BC565" t="str">
            <v/>
          </cell>
          <cell r="BD565" t="str">
            <v/>
          </cell>
        </row>
        <row r="566">
          <cell r="D566" t="str">
            <v>4002938352</v>
          </cell>
          <cell r="E566" t="str">
            <v/>
          </cell>
          <cell r="F566" t="str">
            <v>POD</v>
          </cell>
          <cell r="G566" t="str">
            <v>Unilever Mega DC</v>
          </cell>
          <cell r="H566" t="str">
            <v>PT PRIMA SARANA EKSPRES</v>
          </cell>
          <cell r="I566" t="str">
            <v>true</v>
          </cell>
          <cell r="J566" t="str">
            <v>TRO-J</v>
          </cell>
          <cell r="K566" t="str">
            <v>Tronton Jumbo</v>
          </cell>
          <cell r="L566">
            <v>500000</v>
          </cell>
          <cell r="M566">
            <v>250000</v>
          </cell>
          <cell r="N566" t="str">
            <v>TDS-TRI-20210611124942947078</v>
          </cell>
          <cell r="O566" t="str">
            <v>oncall</v>
          </cell>
          <cell r="P566" t="str">
            <v>2021-06-11, 19:49:43</v>
          </cell>
          <cell r="Q566" t="str">
            <v>2021-06-14, 18:11:50</v>
          </cell>
          <cell r="R566" t="str">
            <v>2021-06-15, 01:27:31</v>
          </cell>
          <cell r="S566" t="str">
            <v>2021-06-11, 22:00:00</v>
          </cell>
          <cell r="T566" t="str">
            <v>2021-06-19, 00:52:53</v>
          </cell>
          <cell r="U566" t="str">
            <v>2021-06-19, 05:54:42</v>
          </cell>
          <cell r="V566" t="str">
            <v>2021-06-19, 05:54:48</v>
          </cell>
          <cell r="W566" t="str">
            <v>2021-06-14, 22:00:00</v>
          </cell>
          <cell r="X566" t="str">
            <v>2021-06-19, 08:00:00</v>
          </cell>
          <cell r="Y566" t="str">
            <v>2021-06-19, 09:00:00</v>
          </cell>
          <cell r="Z566" t="str">
            <v>5:1:55</v>
          </cell>
          <cell r="AA566" t="str">
            <v>1:0:0</v>
          </cell>
          <cell r="AB566" t="str">
            <v>Dede</v>
          </cell>
          <cell r="AC566" t="str">
            <v>081218602204</v>
          </cell>
          <cell r="AD566" t="str">
            <v>B9972GU</v>
          </cell>
          <cell r="AE566" t="str">
            <v>Wingbox Tronton</v>
          </cell>
          <cell r="AF566" t="str">
            <v>Unilever West Mega DC</v>
          </cell>
          <cell r="AH566" t="str">
            <v>Jl. Irian X No.202, Cikedokan, Kec. Cikarang Bar., Bekasi, Jawa Barat 17530, Indonesia</v>
          </cell>
          <cell r="AI566" t="str">
            <v>Bekasi</v>
          </cell>
          <cell r="AK566" t="str">
            <v>TRANSMART MAJAPAHIT SEMARANG</v>
          </cell>
          <cell r="AM566" t="str">
            <v>Jl. Brigjen Sudiarto No.761, Plamongan Sari, Kec. Pedurungan, Kota Semarang, Jawa Tengah 50194, Indonesia</v>
          </cell>
          <cell r="AN566" t="str">
            <v>Kota Semarang</v>
          </cell>
          <cell r="AP566">
            <v>417</v>
          </cell>
          <cell r="AQ566" t="str">
            <v/>
          </cell>
          <cell r="AR566" t="str">
            <v/>
          </cell>
          <cell r="AS566" t="str">
            <v/>
          </cell>
          <cell r="AT566" t="str">
            <v/>
          </cell>
          <cell r="AU566" t="str">
            <v/>
          </cell>
          <cell r="AV566" t="str">
            <v/>
          </cell>
          <cell r="AW566" t="str">
            <v/>
          </cell>
          <cell r="AX566" t="str">
            <v>Tidak ada bidd, assign manual</v>
          </cell>
          <cell r="AY566">
            <v>0</v>
          </cell>
          <cell r="AZ566" t="str">
            <v>0</v>
          </cell>
          <cell r="BA566">
            <v>4210</v>
          </cell>
          <cell r="BB566">
            <v>11.09</v>
          </cell>
          <cell r="BC566" t="str">
            <v/>
          </cell>
          <cell r="BD566" t="str">
            <v/>
          </cell>
        </row>
        <row r="567">
          <cell r="D567" t="str">
            <v>4002938352</v>
          </cell>
          <cell r="E567" t="str">
            <v/>
          </cell>
          <cell r="F567" t="str">
            <v>POD</v>
          </cell>
          <cell r="G567" t="str">
            <v>Unilever Mega DC</v>
          </cell>
          <cell r="H567" t="str">
            <v>PT PRIMA SARANA EKSPRES</v>
          </cell>
          <cell r="I567" t="str">
            <v>true</v>
          </cell>
          <cell r="J567" t="str">
            <v>TRO-J</v>
          </cell>
          <cell r="K567" t="str">
            <v>Tronton Jumbo</v>
          </cell>
          <cell r="L567">
            <v>5156000</v>
          </cell>
          <cell r="M567">
            <v>4225000</v>
          </cell>
          <cell r="N567" t="str">
            <v>TDS-TRI-20210611124942947078</v>
          </cell>
          <cell r="O567" t="str">
            <v>oncall</v>
          </cell>
          <cell r="P567" t="str">
            <v>2021-06-11, 19:49:42</v>
          </cell>
          <cell r="Q567" t="str">
            <v>2021-06-14, 18:11:50</v>
          </cell>
          <cell r="R567" t="str">
            <v>2021-06-15, 01:27:31</v>
          </cell>
          <cell r="S567" t="str">
            <v>2021-06-11, 22:00:00</v>
          </cell>
          <cell r="T567" t="str">
            <v>2021-06-19, 00:52:53</v>
          </cell>
          <cell r="U567" t="str">
            <v>2021-06-19, 05:54:42</v>
          </cell>
          <cell r="V567" t="str">
            <v>2021-06-19, 05:54:48</v>
          </cell>
          <cell r="W567" t="str">
            <v>2021-06-14, 22:00:00</v>
          </cell>
          <cell r="X567" t="str">
            <v>2021-06-19, 06:00:00</v>
          </cell>
          <cell r="Y567" t="str">
            <v>2021-06-19, 07:00:00</v>
          </cell>
          <cell r="Z567" t="str">
            <v>5:1:55</v>
          </cell>
          <cell r="AA567" t="str">
            <v>1:0:0</v>
          </cell>
          <cell r="AB567" t="str">
            <v>Dede</v>
          </cell>
          <cell r="AC567" t="str">
            <v>081218602204</v>
          </cell>
          <cell r="AD567" t="str">
            <v>B9972GU</v>
          </cell>
          <cell r="AE567" t="str">
            <v>Wingbox Tronton</v>
          </cell>
          <cell r="AF567" t="str">
            <v>Unilever West Mega DC</v>
          </cell>
          <cell r="AH567" t="str">
            <v>Jl. Irian X No.202, Cikedokan, Kec. Cikarang Bar., Bekasi, Jawa Barat 17530, Indonesia</v>
          </cell>
          <cell r="AI567" t="str">
            <v>Bekasi</v>
          </cell>
          <cell r="AK567" t="str">
            <v>CARREFOUR SEMARANG SRONDOL</v>
          </cell>
          <cell r="AM567" t="str">
            <v>KOMPLEK PABRIK RAJA BESI JL.SETIABU</v>
          </cell>
          <cell r="AN567" t="str">
            <v>Kota Semarang</v>
          </cell>
          <cell r="AP567">
            <v>414</v>
          </cell>
          <cell r="AQ567" t="str">
            <v/>
          </cell>
          <cell r="AR567" t="str">
            <v/>
          </cell>
          <cell r="AS567" t="str">
            <v/>
          </cell>
          <cell r="AT567" t="str">
            <v/>
          </cell>
          <cell r="AU567" t="str">
            <v/>
          </cell>
          <cell r="AV567" t="str">
            <v/>
          </cell>
          <cell r="AW567" t="str">
            <v/>
          </cell>
          <cell r="AX567" t="str">
            <v>Tidak ada bidd, assign manual</v>
          </cell>
          <cell r="AY567">
            <v>0</v>
          </cell>
          <cell r="AZ567" t="str">
            <v>0</v>
          </cell>
          <cell r="BA567">
            <v>15010</v>
          </cell>
          <cell r="BB567">
            <v>24.38</v>
          </cell>
          <cell r="BC567" t="str">
            <v/>
          </cell>
          <cell r="BD567" t="str">
            <v/>
          </cell>
        </row>
        <row r="568">
          <cell r="D568" t="str">
            <v>4002938210</v>
          </cell>
          <cell r="E568" t="str">
            <v/>
          </cell>
          <cell r="F568" t="str">
            <v>POD</v>
          </cell>
          <cell r="G568" t="str">
            <v>Unilever Mega DC</v>
          </cell>
          <cell r="H568" t="str">
            <v>PT PRIMA SARANA EKSPRES</v>
          </cell>
          <cell r="I568" t="str">
            <v>true</v>
          </cell>
          <cell r="J568" t="str">
            <v>TRO-J</v>
          </cell>
          <cell r="K568" t="str">
            <v>Tronton Jumbo</v>
          </cell>
          <cell r="L568">
            <v>5156000</v>
          </cell>
          <cell r="M568">
            <v>5262500</v>
          </cell>
          <cell r="N568" t="str">
            <v>TDS-TRI-20210611124941240137</v>
          </cell>
          <cell r="O568" t="str">
            <v>oncall</v>
          </cell>
          <cell r="P568" t="str">
            <v>2021-06-11, 19:49:41</v>
          </cell>
          <cell r="Q568" t="str">
            <v>2021-06-12, 22:43:45</v>
          </cell>
          <cell r="R568" t="str">
            <v>2021-06-12, 22:44:07</v>
          </cell>
          <cell r="S568" t="str">
            <v>2021-06-11, 22:00:00</v>
          </cell>
          <cell r="T568" t="str">
            <v>2021-06-12, 22:44:13</v>
          </cell>
          <cell r="U568" t="str">
            <v>2021-06-12, 22:44:22</v>
          </cell>
          <cell r="V568" t="str">
            <v>2021-06-12, 22:44:30</v>
          </cell>
          <cell r="W568" t="str">
            <v>2021-06-14, 22:00:00</v>
          </cell>
          <cell r="X568" t="str">
            <v>2021-06-15, 11:28:04</v>
          </cell>
          <cell r="Y568" t="str">
            <v>2021-06-15, 11:28:10</v>
          </cell>
          <cell r="Z568" t="str">
            <v>0:0:17</v>
          </cell>
          <cell r="AA568" t="str">
            <v>0:0:6</v>
          </cell>
          <cell r="AB568" t="str">
            <v>July</v>
          </cell>
          <cell r="AC568" t="str">
            <v>081808228325</v>
          </cell>
          <cell r="AD568" t="str">
            <v>B 9596 TEU</v>
          </cell>
          <cell r="AE568" t="str">
            <v>Wingbox Tronton</v>
          </cell>
          <cell r="AF568" t="str">
            <v>Unilever West Mega DC</v>
          </cell>
          <cell r="AH568" t="str">
            <v>Jl. Irian X No.202, Cikedokan, Kec. Cikarang Bar., Bekasi, Jawa Barat 17530, Indonesia</v>
          </cell>
          <cell r="AI568" t="str">
            <v>Bekasi</v>
          </cell>
          <cell r="AK568" t="str">
            <v>PT CAHAYA GARUDA ABADI  SEMARANG</v>
          </cell>
          <cell r="AM568" t="str">
            <v>Jl. Walisongo No.43, Tugurejo, Kec. Tugu, Kota Semarang, Jawa Tengah 50185, Indonesia</v>
          </cell>
          <cell r="AN568" t="str">
            <v>Kota Semarang</v>
          </cell>
          <cell r="AP568">
            <v>396</v>
          </cell>
          <cell r="AQ568" t="str">
            <v/>
          </cell>
          <cell r="AR568" t="str">
            <v/>
          </cell>
          <cell r="AS568" t="str">
            <v/>
          </cell>
          <cell r="AT568" t="str">
            <v/>
          </cell>
          <cell r="AU568" t="str">
            <v/>
          </cell>
          <cell r="AV568" t="str">
            <v/>
          </cell>
          <cell r="AW568" t="str">
            <v/>
          </cell>
          <cell r="AX568" t="str">
            <v>tidak ada yang melakukan penawaran</v>
          </cell>
          <cell r="AY568">
            <v>0</v>
          </cell>
          <cell r="AZ568" t="str">
            <v>0</v>
          </cell>
          <cell r="BA568">
            <v>3190</v>
          </cell>
          <cell r="BB568">
            <v>10</v>
          </cell>
          <cell r="BC568" t="str">
            <v/>
          </cell>
          <cell r="BD568" t="str">
            <v>2021-06-15, 11:28:30</v>
          </cell>
          <cell r="BE568" t="str">
            <v>POD 1 2021-06-15, 11:28:30</v>
          </cell>
        </row>
        <row r="569">
          <cell r="D569" t="str">
            <v>4002938210</v>
          </cell>
          <cell r="E569" t="str">
            <v/>
          </cell>
          <cell r="F569" t="str">
            <v>POD</v>
          </cell>
          <cell r="G569" t="str">
            <v>Unilever Mega DC</v>
          </cell>
          <cell r="H569" t="str">
            <v>PT PRIMA SARANA EKSPRES</v>
          </cell>
          <cell r="I569" t="str">
            <v>true</v>
          </cell>
          <cell r="J569" t="str">
            <v>TRO-J</v>
          </cell>
          <cell r="K569" t="str">
            <v>Tronton Jumbo</v>
          </cell>
          <cell r="L569">
            <v>500000</v>
          </cell>
          <cell r="M569">
            <v>500000</v>
          </cell>
          <cell r="N569" t="str">
            <v>TDS-TRI-20210611124941240137</v>
          </cell>
          <cell r="O569" t="str">
            <v>oncall</v>
          </cell>
          <cell r="P569" t="str">
            <v>2021-06-11, 19:49:41</v>
          </cell>
          <cell r="Q569" t="str">
            <v>2021-06-12, 22:43:45</v>
          </cell>
          <cell r="R569" t="str">
            <v>2021-06-12, 22:44:07</v>
          </cell>
          <cell r="S569" t="str">
            <v>2021-06-11, 22:00:00</v>
          </cell>
          <cell r="T569" t="str">
            <v>2021-06-12, 22:44:13</v>
          </cell>
          <cell r="U569" t="str">
            <v>2021-06-12, 22:44:22</v>
          </cell>
          <cell r="V569" t="str">
            <v>2021-06-12, 22:44:30</v>
          </cell>
          <cell r="W569" t="str">
            <v>2021-06-14, 22:00:00</v>
          </cell>
          <cell r="X569" t="str">
            <v>2021-06-14, 02:23:02</v>
          </cell>
          <cell r="Y569" t="str">
            <v>2021-06-14, 19:25:56</v>
          </cell>
          <cell r="Z569" t="str">
            <v>0:0:17</v>
          </cell>
          <cell r="AA569" t="str">
            <v>17:2:54</v>
          </cell>
          <cell r="AB569" t="str">
            <v>July</v>
          </cell>
          <cell r="AC569" t="str">
            <v>081808228325</v>
          </cell>
          <cell r="AD569" t="str">
            <v>B 9596 TEU</v>
          </cell>
          <cell r="AE569" t="str">
            <v>Wingbox Tronton</v>
          </cell>
          <cell r="AF569" t="str">
            <v>Unilever West Mega DC</v>
          </cell>
          <cell r="AH569" t="str">
            <v>Jl. Irian X No.202, Cikedokan, Kec. Cikarang Bar., Bekasi, Jawa Barat 17530, Indonesia</v>
          </cell>
          <cell r="AI569" t="str">
            <v>Bekasi</v>
          </cell>
          <cell r="AK569" t="str">
            <v>INDOMARET DC SEMARANG</v>
          </cell>
          <cell r="AM569" t="str">
            <v>JL.TUGU INDUSTRI I KAV.2-4</v>
          </cell>
          <cell r="AN569" t="str">
            <v>Kota Semarang</v>
          </cell>
          <cell r="AP569">
            <v>393</v>
          </cell>
          <cell r="AQ569" t="str">
            <v/>
          </cell>
          <cell r="AR569" t="str">
            <v/>
          </cell>
          <cell r="AS569" t="str">
            <v/>
          </cell>
          <cell r="AT569" t="str">
            <v/>
          </cell>
          <cell r="AU569" t="str">
            <v/>
          </cell>
          <cell r="AV569" t="str">
            <v/>
          </cell>
          <cell r="AW569" t="str">
            <v/>
          </cell>
          <cell r="AX569" t="str">
            <v>tidak ada yang melakukan penawaran</v>
          </cell>
          <cell r="AY569">
            <v>0</v>
          </cell>
          <cell r="AZ569" t="str">
            <v>0</v>
          </cell>
          <cell r="BA569">
            <v>10150</v>
          </cell>
          <cell r="BB569">
            <v>23.6</v>
          </cell>
          <cell r="BC569" t="str">
            <v/>
          </cell>
          <cell r="BD569" t="str">
            <v>2021-06-14, 19:26:31</v>
          </cell>
          <cell r="BE569" t="str">
            <v>POD 1 2021-06-14, 19:26:31</v>
          </cell>
        </row>
        <row r="570">
          <cell r="D570" t="str">
            <v>4002938588</v>
          </cell>
          <cell r="E570" t="str">
            <v/>
          </cell>
          <cell r="F570" t="str">
            <v>POD</v>
          </cell>
          <cell r="G570" t="str">
            <v>Unilever Mega DC</v>
          </cell>
          <cell r="H570" t="str">
            <v>PT Mega Antaran Prima</v>
          </cell>
          <cell r="I570" t="str">
            <v>true</v>
          </cell>
          <cell r="J570" t="str">
            <v>CDE</v>
          </cell>
          <cell r="K570" t="str">
            <v>CD Engkel Box</v>
          </cell>
          <cell r="L570">
            <v>511233</v>
          </cell>
          <cell r="M570">
            <v>341710</v>
          </cell>
          <cell r="N570" t="str">
            <v>TDS-TRI-20210611124939846915</v>
          </cell>
          <cell r="O570" t="str">
            <v>dedicated</v>
          </cell>
          <cell r="P570" t="str">
            <v>2021-06-11, 19:49:40</v>
          </cell>
          <cell r="Q570" t="str">
            <v>2021-06-11, 21:51:44</v>
          </cell>
          <cell r="R570" t="str">
            <v>2021-06-11, 21:52:53</v>
          </cell>
          <cell r="S570" t="str">
            <v>2021-06-11, 22:00:00</v>
          </cell>
          <cell r="T570" t="str">
            <v>2021-06-11, 21:52:53</v>
          </cell>
          <cell r="U570" t="str">
            <v>2021-06-12, 06:58:08</v>
          </cell>
          <cell r="V570" t="str">
            <v>2021-06-12, 06:58:11</v>
          </cell>
          <cell r="W570" t="str">
            <v>2021-06-12, 22:00:00</v>
          </cell>
          <cell r="X570" t="str">
            <v>2021-06-12, 16:09:35</v>
          </cell>
          <cell r="Y570" t="str">
            <v>2021-06-12, 16:09:43</v>
          </cell>
          <cell r="Z570" t="str">
            <v>9:5:18</v>
          </cell>
          <cell r="AA570" t="str">
            <v>0:0:8</v>
          </cell>
          <cell r="AB570" t="str">
            <v>UJANG MAMUN</v>
          </cell>
          <cell r="AC570" t="str">
            <v>087782171835</v>
          </cell>
          <cell r="AD570" t="str">
            <v>F8536AP</v>
          </cell>
          <cell r="AE570" t="str">
            <v>CD Engkel Box</v>
          </cell>
          <cell r="AF570" t="str">
            <v>Unilever West Mega DC</v>
          </cell>
          <cell r="AH570" t="str">
            <v>Jl. Irian X No.202, Cikedokan, Kec. Cikarang Bar., Bekasi, Jawa Barat 17530, Indonesia</v>
          </cell>
          <cell r="AI570" t="str">
            <v>Bekasi</v>
          </cell>
          <cell r="AK570" t="str">
            <v>CARREFOUR DUTA MERLIN</v>
          </cell>
          <cell r="AM570" t="str">
            <v>Komp. Duta Merlin, Jl. Gajah Mada No.3-5, RT.2/RW.8, Petojo Utara, Kec. Gambir, Kota Jakarta Pusat, Daerah Khusus Ibukota Jakarta 10130, Indonesia</v>
          </cell>
          <cell r="AN570" t="str">
            <v>Kota Jakarta Pusat</v>
          </cell>
          <cell r="AP570">
            <v>47</v>
          </cell>
          <cell r="AQ570" t="str">
            <v/>
          </cell>
          <cell r="AR570" t="str">
            <v/>
          </cell>
          <cell r="AS570" t="str">
            <v/>
          </cell>
          <cell r="AT570" t="str">
            <v/>
          </cell>
          <cell r="AU570" t="str">
            <v/>
          </cell>
          <cell r="AV570" t="str">
            <v/>
          </cell>
          <cell r="AW570" t="str">
            <v/>
          </cell>
          <cell r="AY570">
            <v>0</v>
          </cell>
          <cell r="AZ570" t="str">
            <v>0</v>
          </cell>
          <cell r="BA570">
            <v>1900</v>
          </cell>
          <cell r="BB570">
            <v>4</v>
          </cell>
          <cell r="BC570" t="str">
            <v/>
          </cell>
          <cell r="BD570" t="str">
            <v>2021-06-12, 16:10:21</v>
          </cell>
          <cell r="BE570" t="str">
            <v>POD 1 2021-06-12, 16:10:21</v>
          </cell>
        </row>
        <row r="571">
          <cell r="D571" t="str">
            <v>4002938587</v>
          </cell>
          <cell r="E571" t="str">
            <v/>
          </cell>
          <cell r="F571" t="str">
            <v>POD</v>
          </cell>
          <cell r="G571" t="str">
            <v>Unilever Mega DC</v>
          </cell>
          <cell r="H571" t="str">
            <v>PT Mega Antaran Prima</v>
          </cell>
          <cell r="I571" t="str">
            <v>true</v>
          </cell>
          <cell r="J571" t="str">
            <v>CDE</v>
          </cell>
          <cell r="K571" t="str">
            <v>CD Engkel Box</v>
          </cell>
          <cell r="L571">
            <v>511233</v>
          </cell>
          <cell r="M571">
            <v>341710</v>
          </cell>
          <cell r="N571" t="str">
            <v>TDS-TRI-20210611124938870273</v>
          </cell>
          <cell r="O571" t="str">
            <v>dedicated</v>
          </cell>
          <cell r="P571" t="str">
            <v>2021-06-11, 19:49:39</v>
          </cell>
          <cell r="Q571" t="str">
            <v>2021-06-11, 21:50:54</v>
          </cell>
          <cell r="R571" t="str">
            <v>2021-06-17, 01:26:30</v>
          </cell>
          <cell r="S571" t="str">
            <v>2021-06-11, 22:00:00</v>
          </cell>
          <cell r="T571" t="str">
            <v>2021-06-17, 01:27:00</v>
          </cell>
          <cell r="U571" t="str">
            <v/>
          </cell>
          <cell r="V571" t="str">
            <v>2021-06-17, 01:27:04</v>
          </cell>
          <cell r="W571" t="str">
            <v>2021-06-12, 22:00:00</v>
          </cell>
          <cell r="X571" t="str">
            <v>2021-06-17, 01:27:10</v>
          </cell>
          <cell r="Y571" t="str">
            <v>2021-06-17, 01:27:20</v>
          </cell>
          <cell r="Z571" t="str">
            <v>0:0:4</v>
          </cell>
          <cell r="AA571" t="str">
            <v>0:0:10</v>
          </cell>
          <cell r="AB571" t="str">
            <v>JAELANI</v>
          </cell>
          <cell r="AC571" t="str">
            <v>081293004531</v>
          </cell>
          <cell r="AD571" t="str">
            <v>B9166KXU</v>
          </cell>
          <cell r="AE571" t="str">
            <v>CD Engkel Box</v>
          </cell>
          <cell r="AF571" t="str">
            <v>Unilever West Mega DC</v>
          </cell>
          <cell r="AH571" t="str">
            <v>Jl. Irian X No.202, Cikedokan, Kec. Cikarang Bar., Bekasi, Jawa Barat 17530, Indonesia</v>
          </cell>
          <cell r="AI571" t="str">
            <v>Bekasi</v>
          </cell>
          <cell r="AK571" t="str">
            <v>CARREFOUR DUTA MERLIN</v>
          </cell>
          <cell r="AM571" t="str">
            <v>Komp. Duta Merlin, Jl. Gajah Mada No.3-5, RT.2/RW.8, Petojo Utara, Kec. Gambir, Kota Jakarta Pusat, Daerah Khusus Ibukota Jakarta 10130, Indonesia</v>
          </cell>
          <cell r="AN571" t="str">
            <v>Kota Jakarta Pusat</v>
          </cell>
          <cell r="AP571">
            <v>47</v>
          </cell>
          <cell r="AQ571" t="str">
            <v/>
          </cell>
          <cell r="AR571" t="str">
            <v/>
          </cell>
          <cell r="AS571" t="str">
            <v/>
          </cell>
          <cell r="AT571" t="str">
            <v/>
          </cell>
          <cell r="AU571" t="str">
            <v/>
          </cell>
          <cell r="AV571" t="str">
            <v/>
          </cell>
          <cell r="AW571" t="str">
            <v/>
          </cell>
          <cell r="AY571">
            <v>0</v>
          </cell>
          <cell r="AZ571" t="str">
            <v>0</v>
          </cell>
          <cell r="BA571">
            <v>1900</v>
          </cell>
          <cell r="BB571">
            <v>4</v>
          </cell>
          <cell r="BC571" t="str">
            <v/>
          </cell>
          <cell r="BD571" t="str">
            <v/>
          </cell>
        </row>
        <row r="572">
          <cell r="D572" t="str">
            <v>4002938586</v>
          </cell>
          <cell r="E572" t="str">
            <v/>
          </cell>
          <cell r="F572" t="str">
            <v>POD</v>
          </cell>
          <cell r="G572" t="str">
            <v>Unilever Mega DC</v>
          </cell>
          <cell r="H572" t="str">
            <v>PT Kabut Halim Mandiri</v>
          </cell>
          <cell r="I572" t="str">
            <v>true</v>
          </cell>
          <cell r="J572" t="str">
            <v>CDE</v>
          </cell>
          <cell r="K572" t="str">
            <v>CD Engkel Box</v>
          </cell>
          <cell r="L572">
            <v>511233</v>
          </cell>
          <cell r="M572">
            <v>341710</v>
          </cell>
          <cell r="N572" t="str">
            <v>TDS-TRI-20210611124938053544</v>
          </cell>
          <cell r="O572" t="str">
            <v>dedicated</v>
          </cell>
          <cell r="P572" t="str">
            <v>2021-06-11, 19:49:38</v>
          </cell>
          <cell r="Q572" t="str">
            <v>2021-06-11, 21:50:09</v>
          </cell>
          <cell r="R572" t="str">
            <v>2021-06-11, 21:50:53</v>
          </cell>
          <cell r="S572" t="str">
            <v>2021-06-11, 22:00:00</v>
          </cell>
          <cell r="T572" t="str">
            <v>2021-06-11, 21:52:24</v>
          </cell>
          <cell r="U572" t="str">
            <v>2021-06-11, 21:51:07</v>
          </cell>
          <cell r="V572" t="str">
            <v>2021-06-11, 21:52:42</v>
          </cell>
          <cell r="W572" t="str">
            <v>2021-06-12, 22:00:00</v>
          </cell>
          <cell r="X572" t="str">
            <v>2021-06-12, 08:36:57</v>
          </cell>
          <cell r="Y572" t="str">
            <v>2021-06-12, 08:37:06</v>
          </cell>
          <cell r="Z572" t="str">
            <v>0:0:18</v>
          </cell>
          <cell r="AA572" t="str">
            <v>0:0:9</v>
          </cell>
          <cell r="AB572" t="str">
            <v>Anan</v>
          </cell>
          <cell r="AC572" t="str">
            <v>081585289622</v>
          </cell>
          <cell r="AD572" t="str">
            <v>B9029EXR</v>
          </cell>
          <cell r="AE572" t="str">
            <v>CD Engkel Box</v>
          </cell>
          <cell r="AF572" t="str">
            <v>Unilever West Mega DC</v>
          </cell>
          <cell r="AH572" t="str">
            <v>Jl. Irian X No.202, Cikedokan, Kec. Cikarang Bar., Bekasi, Jawa Barat 17530, Indonesia</v>
          </cell>
          <cell r="AI572" t="str">
            <v>Bekasi</v>
          </cell>
          <cell r="AK572" t="str">
            <v>CARREFOUR DUTA MERLIN</v>
          </cell>
          <cell r="AM572" t="str">
            <v>Komp. Duta Merlin, Jl. Gajah Mada No.3-5, RT.2/RW.8, Petojo Utara, Kec. Gambir, Kota Jakarta Pusat, Daerah Khusus Ibukota Jakarta 10130, Indonesia</v>
          </cell>
          <cell r="AN572" t="str">
            <v>Kota Jakarta Pusat</v>
          </cell>
          <cell r="AP572">
            <v>47</v>
          </cell>
          <cell r="AQ572" t="str">
            <v/>
          </cell>
          <cell r="AR572" t="str">
            <v/>
          </cell>
          <cell r="AS572" t="str">
            <v/>
          </cell>
          <cell r="AT572" t="str">
            <v/>
          </cell>
          <cell r="AU572" t="str">
            <v/>
          </cell>
          <cell r="AV572" t="str">
            <v/>
          </cell>
          <cell r="AW572" t="str">
            <v/>
          </cell>
          <cell r="AY572">
            <v>0</v>
          </cell>
          <cell r="AZ572" t="str">
            <v>0</v>
          </cell>
          <cell r="BA572">
            <v>1910</v>
          </cell>
          <cell r="BB572">
            <v>4</v>
          </cell>
          <cell r="BC572" t="str">
            <v/>
          </cell>
          <cell r="BD572" t="str">
            <v>2021-06-12, 16:16:26</v>
          </cell>
          <cell r="BE572" t="str">
            <v>POD 1 2021-06-12, 16:16:26</v>
          </cell>
        </row>
        <row r="573">
          <cell r="D573" t="str">
            <v>4002938585</v>
          </cell>
          <cell r="E573" t="str">
            <v/>
          </cell>
          <cell r="F573" t="str">
            <v>POD</v>
          </cell>
          <cell r="G573" t="str">
            <v>Unilever Mega DC</v>
          </cell>
          <cell r="H573" t="str">
            <v>PT Darsindo Cipta Putra Mandiri</v>
          </cell>
          <cell r="I573" t="str">
            <v>true</v>
          </cell>
          <cell r="J573" t="str">
            <v>CDE</v>
          </cell>
          <cell r="K573" t="str">
            <v>CD Engkel Box</v>
          </cell>
          <cell r="L573">
            <v>511233</v>
          </cell>
          <cell r="M573">
            <v>341710</v>
          </cell>
          <cell r="N573" t="str">
            <v>TDS-TRI-20210611124936647069</v>
          </cell>
          <cell r="O573" t="str">
            <v>dedicated</v>
          </cell>
          <cell r="P573" t="str">
            <v>2021-06-11, 19:49:36</v>
          </cell>
          <cell r="Q573" t="str">
            <v>2021-06-11, 21:49:21</v>
          </cell>
          <cell r="R573" t="str">
            <v>2021-06-11, 21:50:57</v>
          </cell>
          <cell r="S573" t="str">
            <v>2021-06-11, 22:00:00</v>
          </cell>
          <cell r="T573" t="str">
            <v>2021-06-11, 21:51:03</v>
          </cell>
          <cell r="U573" t="str">
            <v>2021-06-11, 21:51:08</v>
          </cell>
          <cell r="V573" t="str">
            <v>2021-06-11, 21:51:14</v>
          </cell>
          <cell r="W573" t="str">
            <v>2021-06-12, 22:00:00</v>
          </cell>
          <cell r="X573" t="str">
            <v>2021-06-12, 10:50:32</v>
          </cell>
          <cell r="Y573" t="str">
            <v>2021-06-12, 10:50:37</v>
          </cell>
          <cell r="Z573" t="str">
            <v>0:0:11</v>
          </cell>
          <cell r="AA573" t="str">
            <v>0:0:5</v>
          </cell>
          <cell r="AB573" t="str">
            <v>Feri</v>
          </cell>
          <cell r="AC573" t="str">
            <v>083186833516</v>
          </cell>
          <cell r="AD573" t="str">
            <v>B9146FXU</v>
          </cell>
          <cell r="AE573" t="str">
            <v>CD Engkel Box</v>
          </cell>
          <cell r="AF573" t="str">
            <v>Unilever West Mega DC</v>
          </cell>
          <cell r="AH573" t="str">
            <v>Jl. Irian X No.202, Cikedokan, Kec. Cikarang Bar., Bekasi, Jawa Barat 17530, Indonesia</v>
          </cell>
          <cell r="AI573" t="str">
            <v>Bekasi</v>
          </cell>
          <cell r="AK573" t="str">
            <v>CARREFOUR DUTA MERLIN</v>
          </cell>
          <cell r="AM573" t="str">
            <v>Komp. Duta Merlin, Jl. Gajah Mada No.3-5, RT.2/RW.8, Petojo Utara, Kec. Gambir, Kota Jakarta Pusat, Daerah Khusus Ibukota Jakarta 10130, Indonesia</v>
          </cell>
          <cell r="AN573" t="str">
            <v>Kota Jakarta Pusat</v>
          </cell>
          <cell r="AP573">
            <v>47</v>
          </cell>
          <cell r="AQ573" t="str">
            <v/>
          </cell>
          <cell r="AR573" t="str">
            <v/>
          </cell>
          <cell r="AS573" t="str">
            <v/>
          </cell>
          <cell r="AT573" t="str">
            <v/>
          </cell>
          <cell r="AU573" t="str">
            <v/>
          </cell>
          <cell r="AV573" t="str">
            <v/>
          </cell>
          <cell r="AW573" t="str">
            <v/>
          </cell>
          <cell r="AY573">
            <v>0</v>
          </cell>
          <cell r="AZ573" t="str">
            <v>0</v>
          </cell>
          <cell r="BA573">
            <v>2050</v>
          </cell>
          <cell r="BB573">
            <v>4</v>
          </cell>
          <cell r="BC573" t="str">
            <v/>
          </cell>
          <cell r="BD573" t="str">
            <v>2021-06-12, 10:50:49</v>
          </cell>
          <cell r="BE573" t="str">
            <v>POD 1 2021-06-12, 10:50:49</v>
          </cell>
        </row>
        <row r="574">
          <cell r="D574" t="str">
            <v>4002938353</v>
          </cell>
          <cell r="E574" t="str">
            <v/>
          </cell>
          <cell r="F574" t="str">
            <v>POD</v>
          </cell>
          <cell r="G574" t="str">
            <v>Unilever Mega DC</v>
          </cell>
          <cell r="H574" t="str">
            <v>PT PRIMA SARANA EKSPRES</v>
          </cell>
          <cell r="I574" t="str">
            <v>true</v>
          </cell>
          <cell r="J574" t="str">
            <v>TRO-J</v>
          </cell>
          <cell r="K574" t="str">
            <v>Tronton Jumbo</v>
          </cell>
          <cell r="L574">
            <v>5156000</v>
          </cell>
          <cell r="M574">
            <v>4225000</v>
          </cell>
          <cell r="N574" t="str">
            <v>TDS-TRI-20210611124934710943</v>
          </cell>
          <cell r="O574" t="str">
            <v>oncall</v>
          </cell>
          <cell r="P574" t="str">
            <v>2021-06-11, 19:49:34</v>
          </cell>
          <cell r="Q574" t="str">
            <v>2021-06-12, 21:19:54</v>
          </cell>
          <cell r="R574" t="str">
            <v>2021-06-12, 21:20:04</v>
          </cell>
          <cell r="S574" t="str">
            <v>2021-06-11, 22:00:00</v>
          </cell>
          <cell r="T574" t="str">
            <v>2021-06-12, 21:20:31</v>
          </cell>
          <cell r="U574" t="str">
            <v>2021-06-12, 21:20:39</v>
          </cell>
          <cell r="V574" t="str">
            <v>2021-06-12, 21:20:47</v>
          </cell>
          <cell r="W574" t="str">
            <v>2021-06-14, 22:00:00</v>
          </cell>
          <cell r="X574" t="str">
            <v>2021-06-14, 15:48:37</v>
          </cell>
          <cell r="Y574" t="str">
            <v>2021-06-14, 15:48:41</v>
          </cell>
          <cell r="Z574" t="str">
            <v>0:0:16</v>
          </cell>
          <cell r="AA574" t="str">
            <v>0:0:4</v>
          </cell>
          <cell r="AB574" t="str">
            <v>Budi</v>
          </cell>
          <cell r="AC574" t="str">
            <v>081514563049</v>
          </cell>
          <cell r="AD574" t="str">
            <v>B 9155 PEU</v>
          </cell>
          <cell r="AE574" t="str">
            <v>Wingbox Tronton</v>
          </cell>
          <cell r="AF574" t="str">
            <v>Unilever West Mega DC</v>
          </cell>
          <cell r="AH574" t="str">
            <v>Jl. Irian X No.202, Cikedokan, Kec. Cikarang Bar., Bekasi, Jawa Barat 17530, Indonesia</v>
          </cell>
          <cell r="AI574" t="str">
            <v>Bekasi</v>
          </cell>
          <cell r="AK574" t="str">
            <v>TRANSMART MAJAPAHIT SEMARANG</v>
          </cell>
          <cell r="AM574" t="str">
            <v>Jl. Brigjen Sudiarto No.761, Plamongan Sari, Kec. Pedurungan, Kota Semarang, Jawa Tengah 50194, Indonesia</v>
          </cell>
          <cell r="AN574" t="str">
            <v>Kota Semarang</v>
          </cell>
          <cell r="AP574">
            <v>417</v>
          </cell>
          <cell r="AQ574" t="str">
            <v/>
          </cell>
          <cell r="AR574" t="str">
            <v/>
          </cell>
          <cell r="AS574" t="str">
            <v/>
          </cell>
          <cell r="AT574" t="str">
            <v/>
          </cell>
          <cell r="AU574" t="str">
            <v/>
          </cell>
          <cell r="AV574" t="str">
            <v/>
          </cell>
          <cell r="AW574" t="str">
            <v/>
          </cell>
          <cell r="AX574" t="str">
            <v>tidak ada yang submit bid</v>
          </cell>
          <cell r="AY574">
            <v>0</v>
          </cell>
          <cell r="AZ574" t="str">
            <v>0</v>
          </cell>
          <cell r="BA574">
            <v>19100</v>
          </cell>
          <cell r="BB574">
            <v>33</v>
          </cell>
          <cell r="BC574" t="str">
            <v/>
          </cell>
          <cell r="BD574" t="str">
            <v>2021-06-14, 16:38:03</v>
          </cell>
          <cell r="BE574" t="str">
            <v>POD 1 2021-06-14, 16:38:03</v>
          </cell>
        </row>
        <row r="575">
          <cell r="D575" t="str">
            <v>4002938520</v>
          </cell>
          <cell r="E575" t="str">
            <v/>
          </cell>
          <cell r="F575" t="str">
            <v>POD</v>
          </cell>
          <cell r="G575" t="str">
            <v>Unilever Mega DC</v>
          </cell>
          <cell r="H575" t="str">
            <v>PT Kabut Halim Mandiri</v>
          </cell>
          <cell r="I575" t="str">
            <v>true</v>
          </cell>
          <cell r="J575" t="str">
            <v>CDE</v>
          </cell>
          <cell r="K575" t="str">
            <v>CD Engkel Box</v>
          </cell>
          <cell r="L575">
            <v>1</v>
          </cell>
          <cell r="M575">
            <v>1</v>
          </cell>
          <cell r="N575" t="str">
            <v>TDS-TRI-20210611093135726312</v>
          </cell>
          <cell r="O575" t="str">
            <v>dedicated</v>
          </cell>
          <cell r="P575" t="str">
            <v>2021-06-11, 16:31:36</v>
          </cell>
          <cell r="Q575" t="str">
            <v>2021-06-11, 17:51:22</v>
          </cell>
          <cell r="R575" t="str">
            <v>2021-06-11, 21:26:46</v>
          </cell>
          <cell r="S575" t="str">
            <v>2021-06-11, 20:00:00</v>
          </cell>
          <cell r="T575" t="str">
            <v>2021-06-11, 21:26:55</v>
          </cell>
          <cell r="U575" t="str">
            <v>2021-06-11, 21:27:06</v>
          </cell>
          <cell r="V575" t="str">
            <v>2021-06-12, 05:30:12</v>
          </cell>
          <cell r="W575" t="str">
            <v>2021-06-13, 20:00:00</v>
          </cell>
          <cell r="X575" t="str">
            <v>2021-06-12, 11:45:49</v>
          </cell>
          <cell r="Y575" t="str">
            <v>2021-06-12, 11:45:54</v>
          </cell>
          <cell r="Z575" t="str">
            <v>8:3:17</v>
          </cell>
          <cell r="AA575" t="str">
            <v>0:0:5</v>
          </cell>
          <cell r="AB575" t="str">
            <v>Dedi swardi</v>
          </cell>
          <cell r="AC575" t="str">
            <v>085218782844</v>
          </cell>
          <cell r="AD575" t="str">
            <v>B9025EXR</v>
          </cell>
          <cell r="AE575" t="str">
            <v>CD Engkel Box</v>
          </cell>
          <cell r="AF575" t="str">
            <v>Unilever West Mega DC</v>
          </cell>
          <cell r="AH575" t="str">
            <v>Jl. Irian X No.202, Cikedokan, Kec. Cikarang Bar., Bekasi, Jawa Barat 17530, Indonesia</v>
          </cell>
          <cell r="AI575" t="str">
            <v>Bekasi</v>
          </cell>
          <cell r="AK575" t="str">
            <v>NAGA TAMBUN</v>
          </cell>
          <cell r="AM575" t="str">
            <v>TAMBUN TAMBUN</v>
          </cell>
          <cell r="AN575" t="str">
            <v>Bekasi</v>
          </cell>
          <cell r="AP575">
            <v>11</v>
          </cell>
          <cell r="AQ575" t="str">
            <v/>
          </cell>
          <cell r="AR575" t="str">
            <v/>
          </cell>
          <cell r="AS575" t="str">
            <v/>
          </cell>
          <cell r="AT575" t="str">
            <v/>
          </cell>
          <cell r="AU575" t="str">
            <v/>
          </cell>
          <cell r="AV575" t="str">
            <v/>
          </cell>
          <cell r="AW575" t="str">
            <v/>
          </cell>
          <cell r="AY575">
            <v>0</v>
          </cell>
          <cell r="AZ575" t="str">
            <v>0</v>
          </cell>
          <cell r="BA575">
            <v>740</v>
          </cell>
          <cell r="BB575">
            <v>1.91</v>
          </cell>
          <cell r="BC575" t="str">
            <v/>
          </cell>
          <cell r="BD575" t="str">
            <v>2021-06-12, 14:06:02</v>
          </cell>
          <cell r="BE575" t="str">
            <v>POD 1 2021-06-12, 14:06:02</v>
          </cell>
        </row>
        <row r="576">
          <cell r="D576" t="str">
            <v>4002938516</v>
          </cell>
          <cell r="E576" t="str">
            <v/>
          </cell>
          <cell r="F576" t="str">
            <v>POD</v>
          </cell>
          <cell r="G576" t="str">
            <v>Unilever Mega DC</v>
          </cell>
          <cell r="H576" t="str">
            <v>PT Mega Antaran Prima</v>
          </cell>
          <cell r="I576" t="str">
            <v>true</v>
          </cell>
          <cell r="J576" t="str">
            <v>CDE</v>
          </cell>
          <cell r="K576" t="str">
            <v>CD Engkel Box</v>
          </cell>
          <cell r="L576">
            <v>1</v>
          </cell>
          <cell r="M576">
            <v>1</v>
          </cell>
          <cell r="N576" t="str">
            <v>TDS-TRI-20210611093134815704</v>
          </cell>
          <cell r="O576" t="str">
            <v>dedicated</v>
          </cell>
          <cell r="P576" t="str">
            <v>2021-06-11, 16:31:35</v>
          </cell>
          <cell r="Q576" t="str">
            <v>2021-06-11, 17:50:40</v>
          </cell>
          <cell r="R576" t="str">
            <v>2021-06-11, 17:52:00</v>
          </cell>
          <cell r="S576" t="str">
            <v>2021-06-11, 20:00:00</v>
          </cell>
          <cell r="T576" t="str">
            <v>2021-06-11, 17:52:06</v>
          </cell>
          <cell r="U576" t="str">
            <v>2021-06-11, 18:06:28</v>
          </cell>
          <cell r="V576" t="str">
            <v>2021-06-12, 07:25:21</v>
          </cell>
          <cell r="W576" t="str">
            <v>2021-06-13, 20:00:00</v>
          </cell>
          <cell r="X576" t="str">
            <v>2021-06-12, 11:06:36</v>
          </cell>
          <cell r="Y576" t="str">
            <v>2021-06-12, 11:06:41</v>
          </cell>
          <cell r="Z576" t="str">
            <v>13:33:15</v>
          </cell>
          <cell r="AA576" t="str">
            <v>0:0:5</v>
          </cell>
          <cell r="AB576" t="str">
            <v>TALANI</v>
          </cell>
          <cell r="AC576" t="str">
            <v>087829079148</v>
          </cell>
          <cell r="AD576" t="str">
            <v>B9532KRV</v>
          </cell>
          <cell r="AE576" t="str">
            <v>CD Engkel Box</v>
          </cell>
          <cell r="AF576" t="str">
            <v>Unilever West Mega DC</v>
          </cell>
          <cell r="AH576" t="str">
            <v>Jl. Irian X No.202, Cikedokan, Kec. Cikarang Bar., Bekasi, Jawa Barat 17530, Indonesia</v>
          </cell>
          <cell r="AI576" t="str">
            <v>Bekasi</v>
          </cell>
          <cell r="AK576" t="str">
            <v>NAGA JATI ASIH</v>
          </cell>
          <cell r="AM576" t="str">
            <v>JL. WIBAWA MUKTI NO. 1</v>
          </cell>
          <cell r="AN576" t="str">
            <v>Kota Bekasi</v>
          </cell>
          <cell r="AP576">
            <v>27</v>
          </cell>
          <cell r="AQ576" t="str">
            <v/>
          </cell>
          <cell r="AR576" t="str">
            <v/>
          </cell>
          <cell r="AS576" t="str">
            <v/>
          </cell>
          <cell r="AT576" t="str">
            <v/>
          </cell>
          <cell r="AU576" t="str">
            <v/>
          </cell>
          <cell r="AV576" t="str">
            <v/>
          </cell>
          <cell r="AW576" t="str">
            <v/>
          </cell>
          <cell r="AY576">
            <v>0</v>
          </cell>
          <cell r="AZ576" t="str">
            <v>0</v>
          </cell>
          <cell r="BA576">
            <v>240</v>
          </cell>
          <cell r="BB576">
            <v>1</v>
          </cell>
          <cell r="BC576" t="str">
            <v/>
          </cell>
          <cell r="BD576" t="str">
            <v>2021-06-12, 11:07:03</v>
          </cell>
          <cell r="BE576" t="str">
            <v>POD 1 2021-06-12, 11:07:03</v>
          </cell>
        </row>
        <row r="577">
          <cell r="D577" t="str">
            <v>4002938520</v>
          </cell>
          <cell r="E577" t="str">
            <v/>
          </cell>
          <cell r="F577" t="str">
            <v>POD</v>
          </cell>
          <cell r="G577" t="str">
            <v>Unilever Mega DC</v>
          </cell>
          <cell r="H577" t="str">
            <v>PT Kabut Halim Mandiri</v>
          </cell>
          <cell r="I577" t="str">
            <v>true</v>
          </cell>
          <cell r="J577" t="str">
            <v>CDE</v>
          </cell>
          <cell r="K577" t="str">
            <v>CD Engkel Box</v>
          </cell>
          <cell r="L577">
            <v>438478</v>
          </cell>
          <cell r="M577">
            <v>245554</v>
          </cell>
          <cell r="N577" t="str">
            <v>TDS-TRI-20210611093135726312</v>
          </cell>
          <cell r="O577" t="str">
            <v>dedicated</v>
          </cell>
          <cell r="P577" t="str">
            <v>2021-06-11, 16:31:35</v>
          </cell>
          <cell r="Q577" t="str">
            <v>2021-06-11, 17:51:22</v>
          </cell>
          <cell r="R577" t="str">
            <v>2021-06-11, 21:26:46</v>
          </cell>
          <cell r="S577" t="str">
            <v>2021-06-11, 20:00:00</v>
          </cell>
          <cell r="T577" t="str">
            <v>2021-06-11, 21:26:55</v>
          </cell>
          <cell r="U577" t="str">
            <v>2021-06-11, 21:27:06</v>
          </cell>
          <cell r="V577" t="str">
            <v>2021-06-12, 05:30:12</v>
          </cell>
          <cell r="W577" t="str">
            <v>2021-06-13, 20:00:00</v>
          </cell>
          <cell r="X577" t="str">
            <v>2021-06-12, 07:35:34</v>
          </cell>
          <cell r="Y577" t="str">
            <v>2021-06-12, 09:33:12</v>
          </cell>
          <cell r="Z577" t="str">
            <v>8:3:17</v>
          </cell>
          <cell r="AA577" t="str">
            <v>1:57:38</v>
          </cell>
          <cell r="AB577" t="str">
            <v>Dedi swardi</v>
          </cell>
          <cell r="AC577" t="str">
            <v>085218782844</v>
          </cell>
          <cell r="AD577" t="str">
            <v>B9025EXR</v>
          </cell>
          <cell r="AE577" t="str">
            <v>CD Engkel Box</v>
          </cell>
          <cell r="AF577" t="str">
            <v>Unilever West Mega DC</v>
          </cell>
          <cell r="AH577" t="str">
            <v>Jl. Irian X No.202, Cikedokan, Kec. Cikarang Bar., Bekasi, Jawa Barat 17530, Indonesia</v>
          </cell>
          <cell r="AI577" t="str">
            <v>Bekasi</v>
          </cell>
          <cell r="AK577" t="str">
            <v>NAGA SWALAYAN WISMA ASRI</v>
          </cell>
          <cell r="AM577" t="str">
            <v>JL. RAYA PERJUANGAN RT. 04/ RW. 08</v>
          </cell>
          <cell r="AN577" t="str">
            <v>Bekasi</v>
          </cell>
          <cell r="AP577">
            <v>24</v>
          </cell>
          <cell r="AQ577" t="str">
            <v/>
          </cell>
          <cell r="AR577" t="str">
            <v/>
          </cell>
          <cell r="AS577" t="str">
            <v/>
          </cell>
          <cell r="AT577" t="str">
            <v/>
          </cell>
          <cell r="AU577" t="str">
            <v/>
          </cell>
          <cell r="AV577" t="str">
            <v/>
          </cell>
          <cell r="AW577" t="str">
            <v/>
          </cell>
          <cell r="AY577">
            <v>0</v>
          </cell>
          <cell r="AZ577" t="str">
            <v>0</v>
          </cell>
          <cell r="BA577">
            <v>1420</v>
          </cell>
          <cell r="BB577">
            <v>3.27</v>
          </cell>
          <cell r="BC577" t="str">
            <v/>
          </cell>
          <cell r="BD577" t="str">
            <v>2021-06-12, 11:45:45</v>
          </cell>
          <cell r="BE577" t="str">
            <v>POD 1 2021-06-12, 11:45:45</v>
          </cell>
        </row>
        <row r="578">
          <cell r="D578" t="str">
            <v>4002938515</v>
          </cell>
          <cell r="E578" t="str">
            <v/>
          </cell>
          <cell r="F578" t="str">
            <v>POD</v>
          </cell>
          <cell r="G578" t="str">
            <v>Unilever Mega DC</v>
          </cell>
          <cell r="H578" t="str">
            <v>PT Kabut Halim Mandiri</v>
          </cell>
          <cell r="I578" t="str">
            <v>true</v>
          </cell>
          <cell r="J578" t="str">
            <v>CDE</v>
          </cell>
          <cell r="K578" t="str">
            <v>CD Engkel Box</v>
          </cell>
          <cell r="L578">
            <v>511233</v>
          </cell>
          <cell r="M578">
            <v>341710</v>
          </cell>
          <cell r="N578" t="str">
            <v>TDS-TRI-20210611093133895934</v>
          </cell>
          <cell r="O578" t="str">
            <v>dedicated</v>
          </cell>
          <cell r="P578" t="str">
            <v>2021-06-11, 16:31:34</v>
          </cell>
          <cell r="Q578" t="str">
            <v>2021-06-11, 17:50:00</v>
          </cell>
          <cell r="R578" t="str">
            <v>2021-06-12, 14:30:41</v>
          </cell>
          <cell r="S578" t="str">
            <v>2021-06-11, 20:00:00</v>
          </cell>
          <cell r="T578" t="str">
            <v>2021-06-12, 14:30:48</v>
          </cell>
          <cell r="U578" t="str">
            <v>2021-06-12, 14:30:52</v>
          </cell>
          <cell r="V578" t="str">
            <v>2021-06-12, 14:31:01</v>
          </cell>
          <cell r="W578" t="str">
            <v>2021-06-13, 20:00:00</v>
          </cell>
          <cell r="X578" t="str">
            <v>2021-06-12, 14:33:00</v>
          </cell>
          <cell r="Y578" t="str">
            <v>2021-06-12, 14:33:00</v>
          </cell>
          <cell r="Z578" t="str">
            <v>0:0:13</v>
          </cell>
          <cell r="AA578" t="str">
            <v>0:0:0</v>
          </cell>
          <cell r="AB578" t="str">
            <v>Iwan F 9283 FG</v>
          </cell>
          <cell r="AC578" t="str">
            <v>081286213529</v>
          </cell>
          <cell r="AD578" t="str">
            <v>F9287FG</v>
          </cell>
          <cell r="AE578" t="str">
            <v>CD Engkel Box</v>
          </cell>
          <cell r="AF578" t="str">
            <v>Unilever West Mega DC</v>
          </cell>
          <cell r="AH578" t="str">
            <v>Jl. Irian X No.202, Cikedokan, Kec. Cikarang Bar., Bekasi, Jawa Barat 17530, Indonesia</v>
          </cell>
          <cell r="AI578" t="str">
            <v>Bekasi</v>
          </cell>
          <cell r="AK578" t="str">
            <v>PT NAGA SWALAYAN</v>
          </cell>
          <cell r="AM578" t="str">
            <v>Jl. Raya Jatiwaringin Komplek TNI-AU, Waringin Permai No.7, RT.9/RW.7, Cipinang Melayu, Kec. Makasar, Kota Jakarta Timur, Daerah Khusus Ibukota Jakarta 13620, Indonesia</v>
          </cell>
          <cell r="AN578" t="str">
            <v>Kota Jakarta Timur</v>
          </cell>
          <cell r="AP578">
            <v>27</v>
          </cell>
          <cell r="AQ578" t="str">
            <v/>
          </cell>
          <cell r="AR578" t="str">
            <v/>
          </cell>
          <cell r="AS578" t="str">
            <v/>
          </cell>
          <cell r="AT578" t="str">
            <v/>
          </cell>
          <cell r="AU578" t="str">
            <v/>
          </cell>
          <cell r="AV578" t="str">
            <v/>
          </cell>
          <cell r="AW578" t="str">
            <v/>
          </cell>
          <cell r="AY578">
            <v>0</v>
          </cell>
          <cell r="AZ578" t="str">
            <v>0</v>
          </cell>
          <cell r="BA578">
            <v>580</v>
          </cell>
          <cell r="BB578">
            <v>1.53</v>
          </cell>
          <cell r="BC578" t="str">
            <v/>
          </cell>
          <cell r="BD578" t="str">
            <v/>
          </cell>
        </row>
        <row r="579">
          <cell r="D579" t="str">
            <v>4002938515</v>
          </cell>
          <cell r="E579" t="str">
            <v/>
          </cell>
          <cell r="F579" t="str">
            <v>POD</v>
          </cell>
          <cell r="G579" t="str">
            <v>Unilever Mega DC</v>
          </cell>
          <cell r="H579" t="str">
            <v>PT Kabut Halim Mandiri</v>
          </cell>
          <cell r="I579" t="str">
            <v>true</v>
          </cell>
          <cell r="J579" t="str">
            <v>CDE</v>
          </cell>
          <cell r="K579" t="str">
            <v>CD Engkel Box</v>
          </cell>
          <cell r="L579">
            <v>1</v>
          </cell>
          <cell r="M579">
            <v>1</v>
          </cell>
          <cell r="N579" t="str">
            <v>TDS-TRI-20210611093133895934</v>
          </cell>
          <cell r="O579" t="str">
            <v>dedicated</v>
          </cell>
          <cell r="P579" t="str">
            <v>2021-06-11, 16:31:34</v>
          </cell>
          <cell r="Q579" t="str">
            <v>2021-06-11, 17:50:00</v>
          </cell>
          <cell r="R579" t="str">
            <v>2021-06-12, 14:30:41</v>
          </cell>
          <cell r="S579" t="str">
            <v>2021-06-11, 20:00:00</v>
          </cell>
          <cell r="T579" t="str">
            <v>2021-06-12, 14:30:48</v>
          </cell>
          <cell r="U579" t="str">
            <v>2021-06-12, 14:30:52</v>
          </cell>
          <cell r="V579" t="str">
            <v>2021-06-12, 14:31:01</v>
          </cell>
          <cell r="W579" t="str">
            <v>2021-06-13, 20:00:00</v>
          </cell>
          <cell r="X579" t="str">
            <v>2021-06-12, 14:35:00</v>
          </cell>
          <cell r="Y579" t="str">
            <v>2021-06-12, 14:35:00</v>
          </cell>
          <cell r="Z579" t="str">
            <v>0:0:13</v>
          </cell>
          <cell r="AA579" t="str">
            <v>0:0:0</v>
          </cell>
          <cell r="AB579" t="str">
            <v>Iwan F 9283 FG</v>
          </cell>
          <cell r="AC579" t="str">
            <v>081286213529</v>
          </cell>
          <cell r="AD579" t="str">
            <v>F9287FG</v>
          </cell>
          <cell r="AE579" t="str">
            <v>CD Engkel Box</v>
          </cell>
          <cell r="AF579" t="str">
            <v>Unilever West Mega DC</v>
          </cell>
          <cell r="AH579" t="str">
            <v>Jl. Irian X No.202, Cikedokan, Kec. Cikarang Bar., Bekasi, Jawa Barat 17530, Indonesia</v>
          </cell>
          <cell r="AI579" t="str">
            <v>Bekasi</v>
          </cell>
          <cell r="AK579" t="str">
            <v>NAGA PONDOK GEDE</v>
          </cell>
          <cell r="AM579" t="str">
            <v>PONDOK GEDE PLAZA</v>
          </cell>
          <cell r="AN579" t="str">
            <v>Kota Bekasi</v>
          </cell>
          <cell r="AP579">
            <v>30</v>
          </cell>
          <cell r="AQ579" t="str">
            <v/>
          </cell>
          <cell r="AR579" t="str">
            <v/>
          </cell>
          <cell r="AS579" t="str">
            <v/>
          </cell>
          <cell r="AT579" t="str">
            <v/>
          </cell>
          <cell r="AU579" t="str">
            <v/>
          </cell>
          <cell r="AV579" t="str">
            <v/>
          </cell>
          <cell r="AW579" t="str">
            <v/>
          </cell>
          <cell r="AY579">
            <v>0</v>
          </cell>
          <cell r="AZ579" t="str">
            <v>0</v>
          </cell>
          <cell r="BA579">
            <v>1210</v>
          </cell>
          <cell r="BB579">
            <v>2.66</v>
          </cell>
          <cell r="BC579" t="str">
            <v/>
          </cell>
          <cell r="BD579" t="str">
            <v/>
          </cell>
        </row>
        <row r="580">
          <cell r="D580" t="str">
            <v>4002938516</v>
          </cell>
          <cell r="E580" t="str">
            <v/>
          </cell>
          <cell r="F580" t="str">
            <v>POD</v>
          </cell>
          <cell r="G580" t="str">
            <v>Unilever Mega DC</v>
          </cell>
          <cell r="H580" t="str">
            <v>PT Mega Antaran Prima</v>
          </cell>
          <cell r="I580" t="str">
            <v>true</v>
          </cell>
          <cell r="J580" t="str">
            <v>CDE</v>
          </cell>
          <cell r="K580" t="str">
            <v>CD Engkel Box</v>
          </cell>
          <cell r="L580">
            <v>438478</v>
          </cell>
          <cell r="M580">
            <v>245554</v>
          </cell>
          <cell r="N580" t="str">
            <v>TDS-TRI-20210611093134815704</v>
          </cell>
          <cell r="O580" t="str">
            <v>dedicated</v>
          </cell>
          <cell r="P580" t="str">
            <v>2021-06-11, 16:31:34</v>
          </cell>
          <cell r="Q580" t="str">
            <v>2021-06-11, 17:50:40</v>
          </cell>
          <cell r="R580" t="str">
            <v>2021-06-11, 17:52:00</v>
          </cell>
          <cell r="S580" t="str">
            <v>2021-06-11, 20:00:00</v>
          </cell>
          <cell r="T580" t="str">
            <v>2021-06-11, 17:52:06</v>
          </cell>
          <cell r="U580" t="str">
            <v>2021-06-11, 18:06:28</v>
          </cell>
          <cell r="V580" t="str">
            <v>2021-06-12, 07:25:21</v>
          </cell>
          <cell r="W580" t="str">
            <v>2021-06-13, 20:00:00</v>
          </cell>
          <cell r="X580" t="str">
            <v>2021-06-12, 11:07:08</v>
          </cell>
          <cell r="Y580" t="str">
            <v>2021-06-12, 13:11:00</v>
          </cell>
          <cell r="Z580" t="str">
            <v>13:33:15</v>
          </cell>
          <cell r="AA580" t="str">
            <v>2:3:52</v>
          </cell>
          <cell r="AB580" t="str">
            <v>TALANI</v>
          </cell>
          <cell r="AC580" t="str">
            <v>087829079148</v>
          </cell>
          <cell r="AD580" t="str">
            <v>B9532KRV</v>
          </cell>
          <cell r="AE580" t="str">
            <v>CD Engkel Box</v>
          </cell>
          <cell r="AF580" t="str">
            <v>Unilever West Mega DC</v>
          </cell>
          <cell r="AH580" t="str">
            <v>Jl. Irian X No.202, Cikedokan, Kec. Cikarang Bar., Bekasi, Jawa Barat 17530, Indonesia</v>
          </cell>
          <cell r="AI580" t="str">
            <v>Bekasi</v>
          </cell>
          <cell r="AK580" t="str">
            <v>NAGA PEKAYON</v>
          </cell>
          <cell r="AM580" t="str">
            <v>JL.RAYA PEKAYON NO.28</v>
          </cell>
          <cell r="AN580" t="str">
            <v>Kota Bekasi</v>
          </cell>
          <cell r="AP580">
            <v>23</v>
          </cell>
          <cell r="AQ580" t="str">
            <v/>
          </cell>
          <cell r="AR580" t="str">
            <v/>
          </cell>
          <cell r="AS580" t="str">
            <v/>
          </cell>
          <cell r="AT580" t="str">
            <v/>
          </cell>
          <cell r="AU580" t="str">
            <v/>
          </cell>
          <cell r="AV580" t="str">
            <v/>
          </cell>
          <cell r="AW580" t="str">
            <v/>
          </cell>
          <cell r="AY580">
            <v>0</v>
          </cell>
          <cell r="AZ580" t="str">
            <v>0</v>
          </cell>
          <cell r="BA580">
            <v>1490</v>
          </cell>
          <cell r="BB580">
            <v>3.36</v>
          </cell>
          <cell r="BC580" t="str">
            <v/>
          </cell>
          <cell r="BD580" t="str">
            <v>2021-06-12, 13:11:23</v>
          </cell>
          <cell r="BE580" t="str">
            <v>POD 1 2021-06-12, 13:11:23</v>
          </cell>
        </row>
        <row r="581">
          <cell r="D581" t="str">
            <v>4002938495</v>
          </cell>
          <cell r="E581" t="str">
            <v/>
          </cell>
          <cell r="F581" t="str">
            <v>POD</v>
          </cell>
          <cell r="G581" t="str">
            <v>Unilever Mega DC</v>
          </cell>
          <cell r="H581" t="str">
            <v>PT Kabut Halim Mandiri</v>
          </cell>
          <cell r="I581" t="str">
            <v>true</v>
          </cell>
          <cell r="J581" t="str">
            <v>CDE</v>
          </cell>
          <cell r="K581" t="str">
            <v>CD Engkel Box</v>
          </cell>
          <cell r="L581">
            <v>511233</v>
          </cell>
          <cell r="M581">
            <v>341710</v>
          </cell>
          <cell r="N581" t="str">
            <v>TDS-TRI-20210611093132952745</v>
          </cell>
          <cell r="O581" t="str">
            <v>dedicated</v>
          </cell>
          <cell r="P581" t="str">
            <v>2021-06-11, 16:31:33</v>
          </cell>
          <cell r="Q581" t="str">
            <v>2021-06-11, 17:49:16</v>
          </cell>
          <cell r="R581" t="str">
            <v>2021-06-12, 00:47:13</v>
          </cell>
          <cell r="S581" t="str">
            <v>2021-06-11, 20:00:00</v>
          </cell>
          <cell r="T581" t="str">
            <v>2021-06-12, 04:24:40</v>
          </cell>
          <cell r="U581" t="str">
            <v>2021-06-12, 05:23:44</v>
          </cell>
          <cell r="V581" t="str">
            <v>2021-06-12, 05:24:00</v>
          </cell>
          <cell r="W581" t="str">
            <v>2021-06-12, 20:00:00</v>
          </cell>
          <cell r="X581" t="str">
            <v>2021-06-12, 07:31:54</v>
          </cell>
          <cell r="Y581" t="str">
            <v>2021-06-12, 09:59:28</v>
          </cell>
          <cell r="Z581" t="str">
            <v>0:59:20</v>
          </cell>
          <cell r="AA581" t="str">
            <v>2:27:34</v>
          </cell>
          <cell r="AB581" t="str">
            <v>Wahidayat</v>
          </cell>
          <cell r="AC581" t="str">
            <v>089685060253</v>
          </cell>
          <cell r="AD581" t="str">
            <v>B9020EXR</v>
          </cell>
          <cell r="AE581" t="str">
            <v>CD Engkel Box</v>
          </cell>
          <cell r="AF581" t="str">
            <v>Unilever West Mega DC</v>
          </cell>
          <cell r="AH581" t="str">
            <v>Jl. Irian X No.202, Cikedokan, Kec. Cikarang Bar., Bekasi, Jawa Barat 17530, Indonesia</v>
          </cell>
          <cell r="AI581" t="str">
            <v>Bekasi</v>
          </cell>
          <cell r="AK581" t="str">
            <v>Carrefour Mangga Dua Square</v>
          </cell>
          <cell r="AM581" t="str">
            <v>Mangga Dua Square, Jl. Gn. Sahari Blok A No.10-12/15-23, RT.11/RW.6, Kota Tua, Ancol, Pademangan, Kota Jkt Utara, Daerah Khusus Ibukota Jakarta 14430, Indonesia</v>
          </cell>
          <cell r="AN581" t="str">
            <v>Kota Jakarta Utara</v>
          </cell>
          <cell r="AP581">
            <v>54</v>
          </cell>
          <cell r="AQ581" t="str">
            <v/>
          </cell>
          <cell r="AR581" t="str">
            <v/>
          </cell>
          <cell r="AS581" t="str">
            <v/>
          </cell>
          <cell r="AT581" t="str">
            <v/>
          </cell>
          <cell r="AU581" t="str">
            <v/>
          </cell>
          <cell r="AV581" t="str">
            <v/>
          </cell>
          <cell r="AW581" t="str">
            <v/>
          </cell>
          <cell r="AY581">
            <v>0</v>
          </cell>
          <cell r="AZ581" t="str">
            <v>0</v>
          </cell>
          <cell r="BA581">
            <v>1000</v>
          </cell>
          <cell r="BB581">
            <v>2.37</v>
          </cell>
          <cell r="BC581" t="str">
            <v/>
          </cell>
          <cell r="BD581" t="str">
            <v>2021-06-12, 10:00:05</v>
          </cell>
          <cell r="BE581" t="str">
            <v>POD 1 2021-06-12, 10:00:05</v>
          </cell>
        </row>
        <row r="582">
          <cell r="D582" t="str">
            <v>4002938495</v>
          </cell>
          <cell r="E582" t="str">
            <v/>
          </cell>
          <cell r="F582" t="str">
            <v>POD</v>
          </cell>
          <cell r="G582" t="str">
            <v>Unilever Mega DC</v>
          </cell>
          <cell r="H582" t="str">
            <v>PT Kabut Halim Mandiri</v>
          </cell>
          <cell r="I582" t="str">
            <v>true</v>
          </cell>
          <cell r="J582" t="str">
            <v>CDE</v>
          </cell>
          <cell r="K582" t="str">
            <v>CD Engkel Box</v>
          </cell>
          <cell r="L582">
            <v>1</v>
          </cell>
          <cell r="M582">
            <v>1</v>
          </cell>
          <cell r="N582" t="str">
            <v>TDS-TRI-20210611093132952745</v>
          </cell>
          <cell r="O582" t="str">
            <v>dedicated</v>
          </cell>
          <cell r="P582" t="str">
            <v>2021-06-11, 16:31:33</v>
          </cell>
          <cell r="Q582" t="str">
            <v>2021-06-11, 17:49:16</v>
          </cell>
          <cell r="R582" t="str">
            <v>2021-06-12, 00:47:13</v>
          </cell>
          <cell r="S582" t="str">
            <v>2021-06-11, 20:00:00</v>
          </cell>
          <cell r="T582" t="str">
            <v>2021-06-12, 04:24:40</v>
          </cell>
          <cell r="U582" t="str">
            <v>2021-06-12, 05:23:44</v>
          </cell>
          <cell r="V582" t="str">
            <v>2021-06-12, 05:24:00</v>
          </cell>
          <cell r="W582" t="str">
            <v>2021-06-12, 20:00:00</v>
          </cell>
          <cell r="X582" t="str">
            <v>2021-06-12, 10:55:25</v>
          </cell>
          <cell r="Y582" t="str">
            <v>2021-06-12, 10:56:43</v>
          </cell>
          <cell r="Z582" t="str">
            <v>0:59:20</v>
          </cell>
          <cell r="AA582" t="str">
            <v>0:1:18</v>
          </cell>
          <cell r="AB582" t="str">
            <v>Wahidayat</v>
          </cell>
          <cell r="AC582" t="str">
            <v>089685060253</v>
          </cell>
          <cell r="AD582" t="str">
            <v>B9020EXR</v>
          </cell>
          <cell r="AE582" t="str">
            <v>CD Engkel Box</v>
          </cell>
          <cell r="AF582" t="str">
            <v>Unilever West Mega DC</v>
          </cell>
          <cell r="AH582" t="str">
            <v>Jl. Irian X No.202, Cikedokan, Kec. Cikarang Bar., Bekasi, Jawa Barat 17530, Indonesia</v>
          </cell>
          <cell r="AI582" t="str">
            <v>Bekasi</v>
          </cell>
          <cell r="AK582" t="str">
            <v>HARI HARI GUDANG PLUIT</v>
          </cell>
          <cell r="AM582" t="str">
            <v>JL.PLUIT KARANG KARYA II</v>
          </cell>
          <cell r="AN582" t="str">
            <v>Kota Jakarta Utara</v>
          </cell>
          <cell r="AP582">
            <v>53</v>
          </cell>
          <cell r="AQ582" t="str">
            <v/>
          </cell>
          <cell r="AR582" t="str">
            <v/>
          </cell>
          <cell r="AS582" t="str">
            <v/>
          </cell>
          <cell r="AT582" t="str">
            <v/>
          </cell>
          <cell r="AU582" t="str">
            <v/>
          </cell>
          <cell r="AV582" t="str">
            <v/>
          </cell>
          <cell r="AW582" t="str">
            <v/>
          </cell>
          <cell r="AY582">
            <v>0</v>
          </cell>
          <cell r="AZ582" t="str">
            <v>0</v>
          </cell>
          <cell r="BA582">
            <v>470</v>
          </cell>
          <cell r="BB582">
            <v>1.27</v>
          </cell>
          <cell r="BC582" t="str">
            <v/>
          </cell>
          <cell r="BD582" t="str">
            <v>2021-06-12, 11:21:38</v>
          </cell>
          <cell r="BE582" t="str">
            <v>POD 1 2021-06-12, 11:21:38</v>
          </cell>
        </row>
        <row r="583">
          <cell r="D583" t="str">
            <v>4002938487</v>
          </cell>
          <cell r="E583" t="str">
            <v/>
          </cell>
          <cell r="F583" t="str">
            <v>POD</v>
          </cell>
          <cell r="G583" t="str">
            <v>Unilever Mega DC</v>
          </cell>
          <cell r="H583" t="str">
            <v>PT Mega Antaran Prima</v>
          </cell>
          <cell r="I583" t="str">
            <v>true</v>
          </cell>
          <cell r="J583" t="str">
            <v>CDE</v>
          </cell>
          <cell r="K583" t="str">
            <v>CD Engkel Box</v>
          </cell>
          <cell r="L583">
            <v>511233</v>
          </cell>
          <cell r="M583">
            <v>341710</v>
          </cell>
          <cell r="N583" t="str">
            <v>TDS-TRI-20210611093132021455</v>
          </cell>
          <cell r="O583" t="str">
            <v>dedicated</v>
          </cell>
          <cell r="P583" t="str">
            <v>2021-06-11, 16:31:32</v>
          </cell>
          <cell r="Q583" t="str">
            <v>2021-06-11, 17:48:14</v>
          </cell>
          <cell r="R583" t="str">
            <v>2021-06-11, 18:02:57</v>
          </cell>
          <cell r="S583" t="str">
            <v>2021-06-11, 20:00:00</v>
          </cell>
          <cell r="T583" t="str">
            <v>2021-06-11, 18:03:08</v>
          </cell>
          <cell r="U583" t="str">
            <v>2021-06-11, 18:03:13</v>
          </cell>
          <cell r="V583" t="str">
            <v>2021-06-11, 19:08:50</v>
          </cell>
          <cell r="W583" t="str">
            <v>2021-06-12, 20:00:00</v>
          </cell>
          <cell r="X583" t="str">
            <v>2021-06-12, 09:41:01</v>
          </cell>
          <cell r="Y583" t="str">
            <v>2021-06-12, 09:41:06</v>
          </cell>
          <cell r="Z583" t="str">
            <v>1:5:42</v>
          </cell>
          <cell r="AA583" t="str">
            <v>0:0:5</v>
          </cell>
          <cell r="AB583" t="str">
            <v>TARSANA</v>
          </cell>
          <cell r="AC583" t="str">
            <v>087775239722</v>
          </cell>
          <cell r="AD583" t="str">
            <v>B9143KXU</v>
          </cell>
          <cell r="AE583" t="str">
            <v>CD Engkel Box</v>
          </cell>
          <cell r="AF583" t="str">
            <v>Unilever West Mega DC</v>
          </cell>
          <cell r="AH583" t="str">
            <v>Jl. Irian X No.202, Cikedokan, Kec. Cikarang Bar., Bekasi, Jawa Barat 17530, Indonesia</v>
          </cell>
          <cell r="AI583" t="str">
            <v>Bekasi</v>
          </cell>
          <cell r="AK583" t="str">
            <v>LOTTEMART HYPER KELAPA GADING</v>
          </cell>
          <cell r="AM583" t="str">
            <v>JL. RAYA BOULEVARD BARAT,</v>
          </cell>
          <cell r="AN583" t="str">
            <v>Kota Jakarta Utara</v>
          </cell>
          <cell r="AP583">
            <v>44</v>
          </cell>
          <cell r="AQ583" t="str">
            <v/>
          </cell>
          <cell r="AR583" t="str">
            <v/>
          </cell>
          <cell r="AS583" t="str">
            <v/>
          </cell>
          <cell r="AT583" t="str">
            <v/>
          </cell>
          <cell r="AU583" t="str">
            <v/>
          </cell>
          <cell r="AV583" t="str">
            <v/>
          </cell>
          <cell r="AW583" t="str">
            <v/>
          </cell>
          <cell r="AY583">
            <v>0</v>
          </cell>
          <cell r="AZ583" t="str">
            <v>0</v>
          </cell>
          <cell r="BA583">
            <v>240</v>
          </cell>
          <cell r="BB583">
            <v>1</v>
          </cell>
          <cell r="BC583" t="str">
            <v/>
          </cell>
          <cell r="BD583" t="str">
            <v>2021-06-12, 09:41:32</v>
          </cell>
          <cell r="BE583" t="str">
            <v>POD 1 2021-06-12, 09:41:32</v>
          </cell>
        </row>
        <row r="584">
          <cell r="D584" t="str">
            <v>4002938487</v>
          </cell>
          <cell r="E584" t="str">
            <v/>
          </cell>
          <cell r="F584" t="str">
            <v>POD</v>
          </cell>
          <cell r="G584" t="str">
            <v>Unilever Mega DC</v>
          </cell>
          <cell r="H584" t="str">
            <v>PT Mega Antaran Prima</v>
          </cell>
          <cell r="I584" t="str">
            <v>true</v>
          </cell>
          <cell r="J584" t="str">
            <v>CDE</v>
          </cell>
          <cell r="K584" t="str">
            <v>CD Engkel Box</v>
          </cell>
          <cell r="L584">
            <v>1</v>
          </cell>
          <cell r="M584">
            <v>1</v>
          </cell>
          <cell r="N584" t="str">
            <v>TDS-TRI-20210611093132021455</v>
          </cell>
          <cell r="O584" t="str">
            <v>dedicated</v>
          </cell>
          <cell r="P584" t="str">
            <v>2021-06-11, 16:31:32</v>
          </cell>
          <cell r="Q584" t="str">
            <v>2021-06-11, 17:48:14</v>
          </cell>
          <cell r="R584" t="str">
            <v>2021-06-11, 18:02:57</v>
          </cell>
          <cell r="S584" t="str">
            <v>2021-06-11, 20:00:00</v>
          </cell>
          <cell r="T584" t="str">
            <v>2021-06-11, 18:03:08</v>
          </cell>
          <cell r="U584" t="str">
            <v>2021-06-11, 18:03:13</v>
          </cell>
          <cell r="V584" t="str">
            <v>2021-06-11, 19:08:50</v>
          </cell>
          <cell r="W584" t="str">
            <v>2021-06-12, 20:00:00</v>
          </cell>
          <cell r="X584" t="str">
            <v>2021-06-12, 09:41:38</v>
          </cell>
          <cell r="Y584" t="str">
            <v>2021-06-12, 09:41:42</v>
          </cell>
          <cell r="Z584" t="str">
            <v>1:5:42</v>
          </cell>
          <cell r="AA584" t="str">
            <v>0:0:4</v>
          </cell>
          <cell r="AB584" t="str">
            <v>TARSANA</v>
          </cell>
          <cell r="AC584" t="str">
            <v>087775239722</v>
          </cell>
          <cell r="AD584" t="str">
            <v>B9143KXU</v>
          </cell>
          <cell r="AE584" t="str">
            <v>CD Engkel Box</v>
          </cell>
          <cell r="AF584" t="str">
            <v>Unilever West Mega DC</v>
          </cell>
          <cell r="AH584" t="str">
            <v>Jl. Irian X No.202, Cikedokan, Kec. Cikarang Bar., Bekasi, Jawa Barat 17530, Indonesia</v>
          </cell>
          <cell r="AI584" t="str">
            <v>Bekasi</v>
          </cell>
          <cell r="AK584" t="str">
            <v>PT SARANA ABADI MAKMUR BERSAMA JAKA</v>
          </cell>
          <cell r="AM584" t="str">
            <v>Graha Daya Guna Building Jalan Pulobuaran V No.1, Kawasan Industri Pulo Gadung RT.1, RT.1/RW.7, Jatinegara, Kec. Cakung, Kota Jakarta Timur, Daerah Khusus Ibukota Jakarta 13930, Indonesia</v>
          </cell>
          <cell r="AN584" t="str">
            <v>Kota Jakarta Timur</v>
          </cell>
          <cell r="AP584">
            <v>32</v>
          </cell>
          <cell r="AQ584" t="str">
            <v/>
          </cell>
          <cell r="AR584" t="str">
            <v/>
          </cell>
          <cell r="AS584" t="str">
            <v/>
          </cell>
          <cell r="AT584" t="str">
            <v/>
          </cell>
          <cell r="AU584" t="str">
            <v/>
          </cell>
          <cell r="AV584" t="str">
            <v/>
          </cell>
          <cell r="AW584" t="str">
            <v/>
          </cell>
          <cell r="AY584">
            <v>0</v>
          </cell>
          <cell r="AZ584" t="str">
            <v>0</v>
          </cell>
          <cell r="BA584">
            <v>2250</v>
          </cell>
          <cell r="BB584">
            <v>4.7300000000000004</v>
          </cell>
          <cell r="BC584" t="str">
            <v/>
          </cell>
          <cell r="BD584" t="str">
            <v>2021-06-12, 10:49:21</v>
          </cell>
          <cell r="BE584" t="str">
            <v>POD 1 2021-06-12, 10:49:21</v>
          </cell>
        </row>
        <row r="585">
          <cell r="D585" t="str">
            <v>4002938427</v>
          </cell>
          <cell r="E585" t="str">
            <v/>
          </cell>
          <cell r="F585" t="str">
            <v>POD</v>
          </cell>
          <cell r="G585" t="str">
            <v>Unilever Mega DC</v>
          </cell>
          <cell r="H585" t="str">
            <v>PT Darsindo Cipta Putra Mandiri</v>
          </cell>
          <cell r="I585" t="str">
            <v>true</v>
          </cell>
          <cell r="J585" t="str">
            <v>CDE</v>
          </cell>
          <cell r="K585" t="str">
            <v>CD Engkel Box</v>
          </cell>
          <cell r="L585">
            <v>1</v>
          </cell>
          <cell r="M585">
            <v>1</v>
          </cell>
          <cell r="N585" t="str">
            <v>TDS-TRI-20210611093130937291</v>
          </cell>
          <cell r="O585" t="str">
            <v>dedicated</v>
          </cell>
          <cell r="P585" t="str">
            <v>2021-06-11, 16:31:31</v>
          </cell>
          <cell r="Q585" t="str">
            <v>2021-06-11, 17:47:04</v>
          </cell>
          <cell r="R585" t="str">
            <v>2021-06-12, 00:47:26</v>
          </cell>
          <cell r="S585" t="str">
            <v>2021-06-11, 20:00:00</v>
          </cell>
          <cell r="T585" t="str">
            <v>2021-06-12, 07:05:15</v>
          </cell>
          <cell r="U585" t="str">
            <v>2021-06-12, 07:05:21</v>
          </cell>
          <cell r="V585" t="str">
            <v>2021-06-12, 07:05:28</v>
          </cell>
          <cell r="W585" t="str">
            <v>2021-06-14, 20:00:00</v>
          </cell>
          <cell r="X585" t="str">
            <v>2021-06-12, 09:16:42</v>
          </cell>
          <cell r="Y585" t="str">
            <v>2021-06-12, 09:51:43</v>
          </cell>
          <cell r="Z585" t="str">
            <v>0:0:13</v>
          </cell>
          <cell r="AA585" t="str">
            <v>0:35:1</v>
          </cell>
          <cell r="AB585" t="str">
            <v>Suryadi</v>
          </cell>
          <cell r="AC585" t="str">
            <v>085891086801</v>
          </cell>
          <cell r="AD585" t="str">
            <v>B9196FXV</v>
          </cell>
          <cell r="AE585" t="str">
            <v>CD Engkel Box</v>
          </cell>
          <cell r="AF585" t="str">
            <v>Unilever West Mega DC</v>
          </cell>
          <cell r="AH585" t="str">
            <v>Jl. Irian X No.202, Cikedokan, Kec. Cikarang Bar., Bekasi, Jawa Barat 17530, Indonesia</v>
          </cell>
          <cell r="AI585" t="str">
            <v>Bekasi</v>
          </cell>
          <cell r="AK585" t="str">
            <v>HERO DISTRIBUSI FT</v>
          </cell>
          <cell r="AM585" t="str">
            <v>JL KALIMALANG KAMPUNG CIKEDOKAN A</v>
          </cell>
          <cell r="AN585" t="str">
            <v>Cikarang</v>
          </cell>
          <cell r="AP585">
            <v>13</v>
          </cell>
          <cell r="AQ585" t="str">
            <v/>
          </cell>
          <cell r="AR585" t="str">
            <v/>
          </cell>
          <cell r="AS585" t="str">
            <v/>
          </cell>
          <cell r="AT585" t="str">
            <v/>
          </cell>
          <cell r="AU585" t="str">
            <v/>
          </cell>
          <cell r="AV585" t="str">
            <v/>
          </cell>
          <cell r="AW585" t="str">
            <v/>
          </cell>
          <cell r="AY585">
            <v>0</v>
          </cell>
          <cell r="AZ585" t="str">
            <v>0</v>
          </cell>
          <cell r="BA585">
            <v>490</v>
          </cell>
          <cell r="BB585">
            <v>1.24</v>
          </cell>
          <cell r="BC585" t="str">
            <v/>
          </cell>
          <cell r="BD585" t="str">
            <v>2021-06-12, 10:49:42</v>
          </cell>
          <cell r="BE585" t="str">
            <v>POD 1 2021-06-12, 10:49:42</v>
          </cell>
        </row>
        <row r="586">
          <cell r="D586" t="str">
            <v>4002938427</v>
          </cell>
          <cell r="E586" t="str">
            <v/>
          </cell>
          <cell r="F586" t="str">
            <v>POD</v>
          </cell>
          <cell r="G586" t="str">
            <v>Unilever Mega DC</v>
          </cell>
          <cell r="H586" t="str">
            <v>PT Darsindo Cipta Putra Mandiri</v>
          </cell>
          <cell r="I586" t="str">
            <v>true</v>
          </cell>
          <cell r="J586" t="str">
            <v>CDE</v>
          </cell>
          <cell r="K586" t="str">
            <v>CD Engkel Box</v>
          </cell>
          <cell r="L586">
            <v>373478</v>
          </cell>
          <cell r="M586">
            <v>233095</v>
          </cell>
          <cell r="N586" t="str">
            <v>TDS-TRI-20210611093130937291</v>
          </cell>
          <cell r="O586" t="str">
            <v>dedicated</v>
          </cell>
          <cell r="P586" t="str">
            <v>2021-06-11, 16:31:30</v>
          </cell>
          <cell r="Q586" t="str">
            <v>2021-06-11, 17:47:04</v>
          </cell>
          <cell r="R586" t="str">
            <v>2021-06-12, 00:47:26</v>
          </cell>
          <cell r="S586" t="str">
            <v>2021-06-11, 20:00:00</v>
          </cell>
          <cell r="T586" t="str">
            <v>2021-06-12, 07:05:15</v>
          </cell>
          <cell r="U586" t="str">
            <v>2021-06-12, 07:05:21</v>
          </cell>
          <cell r="V586" t="str">
            <v>2021-06-12, 07:05:28</v>
          </cell>
          <cell r="W586" t="str">
            <v>2021-06-14, 20:00:00</v>
          </cell>
          <cell r="X586" t="str">
            <v>2021-06-12, 08:52:44</v>
          </cell>
          <cell r="Y586" t="str">
            <v>2021-06-12, 08:52:52</v>
          </cell>
          <cell r="Z586" t="str">
            <v>0:0:13</v>
          </cell>
          <cell r="AA586" t="str">
            <v>0:0:8</v>
          </cell>
          <cell r="AB586" t="str">
            <v>Suryadi</v>
          </cell>
          <cell r="AC586" t="str">
            <v>085891086801</v>
          </cell>
          <cell r="AD586" t="str">
            <v>B9196FXV</v>
          </cell>
          <cell r="AE586" t="str">
            <v>CD Engkel Box</v>
          </cell>
          <cell r="AF586" t="str">
            <v>Unilever West Mega DC</v>
          </cell>
          <cell r="AH586" t="str">
            <v>Jl. Irian X No.202, Cikedokan, Kec. Cikarang Bar., Bekasi, Jawa Barat 17530, Indonesia</v>
          </cell>
          <cell r="AI586" t="str">
            <v>Bekasi</v>
          </cell>
          <cell r="AK586" t="str">
            <v>LOTTE WHOLESALE CIKARANG</v>
          </cell>
          <cell r="AM586" t="str">
            <v>JL.GATOT SUBROTO CIKARANG KOTA</v>
          </cell>
          <cell r="AN586" t="str">
            <v>Cikarang</v>
          </cell>
          <cell r="AP586">
            <v>14</v>
          </cell>
          <cell r="AQ586" t="str">
            <v/>
          </cell>
          <cell r="AR586" t="str">
            <v/>
          </cell>
          <cell r="AS586" t="str">
            <v/>
          </cell>
          <cell r="AT586" t="str">
            <v/>
          </cell>
          <cell r="AU586" t="str">
            <v/>
          </cell>
          <cell r="AV586" t="str">
            <v/>
          </cell>
          <cell r="AW586" t="str">
            <v/>
          </cell>
          <cell r="AY586">
            <v>0</v>
          </cell>
          <cell r="AZ586" t="str">
            <v>0</v>
          </cell>
          <cell r="BA586">
            <v>2230</v>
          </cell>
          <cell r="BB586">
            <v>4</v>
          </cell>
          <cell r="BC586" t="str">
            <v/>
          </cell>
          <cell r="BD586" t="str">
            <v>2021-06-12, 08:54:48</v>
          </cell>
          <cell r="BE586" t="str">
            <v>POD 1 2021-06-12, 08:54:48</v>
          </cell>
        </row>
        <row r="587">
          <cell r="D587" t="str">
            <v>4002938328</v>
          </cell>
          <cell r="E587" t="str">
            <v/>
          </cell>
          <cell r="F587" t="str">
            <v>POD</v>
          </cell>
          <cell r="G587" t="str">
            <v>Unilever Mega DC</v>
          </cell>
          <cell r="H587" t="str">
            <v>PT Mega Antaran Prima</v>
          </cell>
          <cell r="I587" t="str">
            <v>true</v>
          </cell>
          <cell r="J587" t="str">
            <v>CDE</v>
          </cell>
          <cell r="K587" t="str">
            <v>CD Engkel Box</v>
          </cell>
          <cell r="L587">
            <v>497358</v>
          </cell>
          <cell r="M587">
            <v>285746</v>
          </cell>
          <cell r="N587" t="str">
            <v>TDS-TRI-20210611093129682950</v>
          </cell>
          <cell r="O587" t="str">
            <v>dedicated</v>
          </cell>
          <cell r="P587" t="str">
            <v>2021-06-11, 16:31:29</v>
          </cell>
          <cell r="Q587" t="str">
            <v>2021-06-11, 17:46:22</v>
          </cell>
          <cell r="R587" t="str">
            <v>2021-06-11, 18:53:00</v>
          </cell>
          <cell r="S587" t="str">
            <v>2021-06-11, 20:00:00</v>
          </cell>
          <cell r="T587" t="str">
            <v>2021-06-11, 18:53:07</v>
          </cell>
          <cell r="U587" t="str">
            <v>2021-06-12, 06:59:09</v>
          </cell>
          <cell r="V587" t="str">
            <v>2021-06-12, 06:59:16</v>
          </cell>
          <cell r="W587" t="str">
            <v>2021-06-12, 20:00:00</v>
          </cell>
          <cell r="X587" t="str">
            <v>2021-06-12, 13:43:35</v>
          </cell>
          <cell r="Y587" t="str">
            <v>2021-06-12, 14:36:49</v>
          </cell>
          <cell r="Z587" t="str">
            <v>12:6:9</v>
          </cell>
          <cell r="AA587" t="str">
            <v>0:53:14</v>
          </cell>
          <cell r="AB587" t="str">
            <v>VIJAY</v>
          </cell>
          <cell r="AC587" t="str">
            <v>082123748103</v>
          </cell>
          <cell r="AD587" t="str">
            <v>B9062KXU</v>
          </cell>
          <cell r="AE587" t="str">
            <v>CD Engkel Box</v>
          </cell>
          <cell r="AF587" t="str">
            <v>Unilever West Mega DC</v>
          </cell>
          <cell r="AH587" t="str">
            <v>Jl. Irian X No.202, Cikedokan, Kec. Cikarang Bar., Bekasi, Jawa Barat 17530, Indonesia</v>
          </cell>
          <cell r="AI587" t="str">
            <v>Bekasi</v>
          </cell>
          <cell r="AK587" t="str">
            <v>TRANSMART RESINDA MALL KARAWANG</v>
          </cell>
          <cell r="AM587" t="str">
            <v>JL RESINDA RAYA</v>
          </cell>
          <cell r="AN587" t="str">
            <v>Kabupaten Karawang</v>
          </cell>
          <cell r="AP587">
            <v>31</v>
          </cell>
          <cell r="AQ587" t="str">
            <v/>
          </cell>
          <cell r="AR587" t="str">
            <v/>
          </cell>
          <cell r="AS587" t="str">
            <v/>
          </cell>
          <cell r="AT587" t="str">
            <v/>
          </cell>
          <cell r="AU587" t="str">
            <v/>
          </cell>
          <cell r="AV587" t="str">
            <v/>
          </cell>
          <cell r="AW587" t="str">
            <v/>
          </cell>
          <cell r="AY587">
            <v>0</v>
          </cell>
          <cell r="AZ587" t="str">
            <v>0</v>
          </cell>
          <cell r="BA587">
            <v>720</v>
          </cell>
          <cell r="BB587">
            <v>2.09</v>
          </cell>
          <cell r="BC587" t="str">
            <v/>
          </cell>
          <cell r="BD587" t="str">
            <v>2021-06-12, 14:37:49</v>
          </cell>
          <cell r="BE587" t="str">
            <v>POD 1 2021-06-12, 14:37:49</v>
          </cell>
        </row>
        <row r="588">
          <cell r="D588" t="str">
            <v>4002938328</v>
          </cell>
          <cell r="E588" t="str">
            <v/>
          </cell>
          <cell r="F588" t="str">
            <v>POD</v>
          </cell>
          <cell r="G588" t="str">
            <v>Unilever Mega DC</v>
          </cell>
          <cell r="H588" t="str">
            <v>PT Mega Antaran Prima</v>
          </cell>
          <cell r="I588" t="str">
            <v>true</v>
          </cell>
          <cell r="J588" t="str">
            <v>CDE</v>
          </cell>
          <cell r="K588" t="str">
            <v>CD Engkel Box</v>
          </cell>
          <cell r="L588">
            <v>1</v>
          </cell>
          <cell r="M588">
            <v>1</v>
          </cell>
          <cell r="N588" t="str">
            <v>TDS-TRI-20210611093129682950</v>
          </cell>
          <cell r="O588" t="str">
            <v>dedicated</v>
          </cell>
          <cell r="P588" t="str">
            <v>2021-06-11, 16:31:29</v>
          </cell>
          <cell r="Q588" t="str">
            <v>2021-06-11, 17:46:22</v>
          </cell>
          <cell r="R588" t="str">
            <v>2021-06-11, 18:53:00</v>
          </cell>
          <cell r="S588" t="str">
            <v>2021-06-11, 20:00:00</v>
          </cell>
          <cell r="T588" t="str">
            <v>2021-06-11, 18:53:07</v>
          </cell>
          <cell r="U588" t="str">
            <v>2021-06-12, 06:59:09</v>
          </cell>
          <cell r="V588" t="str">
            <v>2021-06-12, 06:59:16</v>
          </cell>
          <cell r="W588" t="str">
            <v>2021-06-12, 20:00:00</v>
          </cell>
          <cell r="X588" t="str">
            <v>2021-06-12, 08:33:40</v>
          </cell>
          <cell r="Y588" t="str">
            <v>2021-06-12, 11:30:46</v>
          </cell>
          <cell r="Z588" t="str">
            <v>12:6:9</v>
          </cell>
          <cell r="AA588" t="str">
            <v>2:57:6</v>
          </cell>
          <cell r="AB588" t="str">
            <v>VIJAY</v>
          </cell>
          <cell r="AC588" t="str">
            <v>082123748103</v>
          </cell>
          <cell r="AD588" t="str">
            <v>B9062KXU</v>
          </cell>
          <cell r="AE588" t="str">
            <v>CD Engkel Box</v>
          </cell>
          <cell r="AF588" t="str">
            <v>Unilever West Mega DC</v>
          </cell>
          <cell r="AH588" t="str">
            <v>Jl. Irian X No.202, Cikedokan, Kec. Cikarang Bar., Bekasi, Jawa Barat 17530, Indonesia</v>
          </cell>
          <cell r="AI588" t="str">
            <v>Bekasi</v>
          </cell>
          <cell r="AK588" t="str">
            <v>indogrosir karawang II</v>
          </cell>
          <cell r="AL588" t="str">
            <v>-</v>
          </cell>
          <cell r="AM588" t="str">
            <v>Jl. kepuh No.22, Nagasari, Kec. Karawang Bar., Kabupaten Karawang, Jawa Barat 41312, Indonesia</v>
          </cell>
          <cell r="AN588" t="str">
            <v>Kabupaten Karawang</v>
          </cell>
          <cell r="AP588">
            <v>34</v>
          </cell>
          <cell r="AQ588" t="str">
            <v/>
          </cell>
          <cell r="AR588" t="str">
            <v/>
          </cell>
          <cell r="AS588" t="str">
            <v/>
          </cell>
          <cell r="AT588" t="str">
            <v/>
          </cell>
          <cell r="AU588" t="str">
            <v/>
          </cell>
          <cell r="AV588" t="str">
            <v/>
          </cell>
          <cell r="AW588" t="str">
            <v/>
          </cell>
          <cell r="AY588">
            <v>0</v>
          </cell>
          <cell r="AZ588" t="str">
            <v>0</v>
          </cell>
          <cell r="BA588">
            <v>1300</v>
          </cell>
          <cell r="BB588">
            <v>3</v>
          </cell>
          <cell r="BC588" t="str">
            <v/>
          </cell>
          <cell r="BD588" t="str">
            <v>2021-06-12, 11:31:46</v>
          </cell>
          <cell r="BE588" t="str">
            <v>POD 1 2021-06-12, 11:31:46</v>
          </cell>
        </row>
        <row r="589">
          <cell r="D589" t="str">
            <v>4002938227</v>
          </cell>
          <cell r="E589" t="str">
            <v/>
          </cell>
          <cell r="F589" t="str">
            <v>POD</v>
          </cell>
          <cell r="G589" t="str">
            <v>Unilever Mega DC</v>
          </cell>
          <cell r="H589" t="str">
            <v>PT Mega Antaran Prima</v>
          </cell>
          <cell r="I589" t="str">
            <v>true</v>
          </cell>
          <cell r="J589" t="str">
            <v>CDE</v>
          </cell>
          <cell r="K589" t="str">
            <v>CD Engkel Box</v>
          </cell>
          <cell r="L589">
            <v>1</v>
          </cell>
          <cell r="M589">
            <v>1</v>
          </cell>
          <cell r="N589" t="str">
            <v>TDS-TRI-20210611093127876347</v>
          </cell>
          <cell r="O589" t="str">
            <v>dedicated</v>
          </cell>
          <cell r="P589" t="str">
            <v>2021-06-11, 16:31:28</v>
          </cell>
          <cell r="Q589" t="str">
            <v>2021-06-11, 17:44:29</v>
          </cell>
          <cell r="R589" t="str">
            <v>2021-06-12, 00:47:37</v>
          </cell>
          <cell r="S589" t="str">
            <v>2021-06-11, 20:00:00</v>
          </cell>
          <cell r="T589" t="str">
            <v>2021-06-12, 06:42:48</v>
          </cell>
          <cell r="U589" t="str">
            <v>2021-06-12, 06:42:57</v>
          </cell>
          <cell r="V589" t="str">
            <v>2021-06-12, 06:42:59</v>
          </cell>
          <cell r="W589" t="str">
            <v>2021-06-12, 20:00:00</v>
          </cell>
          <cell r="X589" t="str">
            <v>2021-06-12, 10:20:00</v>
          </cell>
          <cell r="Y589" t="str">
            <v>2021-06-12, 10:20:05</v>
          </cell>
          <cell r="Z589" t="str">
            <v>0:0:11</v>
          </cell>
          <cell r="AA589" t="str">
            <v>0:0:5</v>
          </cell>
          <cell r="AB589" t="str">
            <v>CASMITA</v>
          </cell>
          <cell r="AC589" t="str">
            <v>082112196977</v>
          </cell>
          <cell r="AD589" t="str">
            <v>B9060KXU</v>
          </cell>
          <cell r="AE589" t="str">
            <v>CD Engkel Box</v>
          </cell>
          <cell r="AF589" t="str">
            <v>Unilever West Mega DC</v>
          </cell>
          <cell r="AH589" t="str">
            <v>Jl. Irian X No.202, Cikedokan, Kec. Cikarang Bar., Bekasi, Jawa Barat 17530, Indonesia</v>
          </cell>
          <cell r="AI589" t="str">
            <v>Bekasi</v>
          </cell>
          <cell r="AK589" t="str">
            <v>HARI HARI KALIDERES</v>
          </cell>
          <cell r="AM589" t="str">
            <v>JL.PETA SELATAN BLOK A NO.1 KALIDE</v>
          </cell>
          <cell r="AN589" t="str">
            <v>Kota Jakarta Barat</v>
          </cell>
          <cell r="AP589">
            <v>60</v>
          </cell>
          <cell r="AQ589" t="str">
            <v/>
          </cell>
          <cell r="AR589" t="str">
            <v/>
          </cell>
          <cell r="AS589" t="str">
            <v/>
          </cell>
          <cell r="AT589" t="str">
            <v/>
          </cell>
          <cell r="AU589" t="str">
            <v/>
          </cell>
          <cell r="AV589" t="str">
            <v/>
          </cell>
          <cell r="AW589" t="str">
            <v/>
          </cell>
          <cell r="AY589">
            <v>0</v>
          </cell>
          <cell r="AZ589" t="str">
            <v>0</v>
          </cell>
          <cell r="BA589">
            <v>420</v>
          </cell>
          <cell r="BB589">
            <v>1</v>
          </cell>
          <cell r="BC589" t="str">
            <v/>
          </cell>
          <cell r="BD589" t="str">
            <v>2021-06-12, 11:54:59</v>
          </cell>
          <cell r="BE589" t="str">
            <v>POD 1 2021-06-12, 11:54:59</v>
          </cell>
        </row>
        <row r="590">
          <cell r="D590" t="str">
            <v>4002938227</v>
          </cell>
          <cell r="E590" t="str">
            <v/>
          </cell>
          <cell r="F590" t="str">
            <v>POD</v>
          </cell>
          <cell r="G590" t="str">
            <v>Unilever Mega DC</v>
          </cell>
          <cell r="H590" t="str">
            <v>PT Mega Antaran Prima</v>
          </cell>
          <cell r="I590" t="str">
            <v>true</v>
          </cell>
          <cell r="J590" t="str">
            <v>CDE</v>
          </cell>
          <cell r="K590" t="str">
            <v>CD Engkel Box</v>
          </cell>
          <cell r="L590">
            <v>511233</v>
          </cell>
          <cell r="M590">
            <v>341710</v>
          </cell>
          <cell r="N590" t="str">
            <v>TDS-TRI-20210611093127876347</v>
          </cell>
          <cell r="O590" t="str">
            <v>dedicated</v>
          </cell>
          <cell r="P590" t="str">
            <v>2021-06-11, 16:31:27</v>
          </cell>
          <cell r="Q590" t="str">
            <v>2021-06-11, 17:44:29</v>
          </cell>
          <cell r="R590" t="str">
            <v>2021-06-12, 00:47:37</v>
          </cell>
          <cell r="S590" t="str">
            <v>2021-06-11, 20:00:00</v>
          </cell>
          <cell r="T590" t="str">
            <v>2021-06-12, 06:42:48</v>
          </cell>
          <cell r="U590" t="str">
            <v>2021-06-12, 06:42:57</v>
          </cell>
          <cell r="V590" t="str">
            <v>2021-06-12, 06:42:59</v>
          </cell>
          <cell r="W590" t="str">
            <v>2021-06-12, 20:00:00</v>
          </cell>
          <cell r="X590" t="str">
            <v>2021-06-12, 11:55:04</v>
          </cell>
          <cell r="Y590" t="str">
            <v>2021-06-12, 17:01:22</v>
          </cell>
          <cell r="Z590" t="str">
            <v>0:0:11</v>
          </cell>
          <cell r="AA590" t="str">
            <v>5:6:18</v>
          </cell>
          <cell r="AB590" t="str">
            <v>CASMITA</v>
          </cell>
          <cell r="AC590" t="str">
            <v>082112196977</v>
          </cell>
          <cell r="AD590" t="str">
            <v>B9060KXU</v>
          </cell>
          <cell r="AE590" t="str">
            <v>CD Engkel Box</v>
          </cell>
          <cell r="AF590" t="str">
            <v>Unilever West Mega DC</v>
          </cell>
          <cell r="AH590" t="str">
            <v>Jl. Irian X No.202, Cikedokan, Kec. Cikarang Bar., Bekasi, Jawa Barat 17530, Indonesia</v>
          </cell>
          <cell r="AI590" t="str">
            <v>Bekasi</v>
          </cell>
          <cell r="AK590" t="str">
            <v>HARI HARI DUTA HARAPAN INDAH</v>
          </cell>
          <cell r="AM590" t="str">
            <v>KOMP.DUTA HARAPAN INDAH</v>
          </cell>
          <cell r="AN590" t="str">
            <v>Kota Jakarta Utara</v>
          </cell>
          <cell r="AP590">
            <v>52</v>
          </cell>
          <cell r="AQ590" t="str">
            <v/>
          </cell>
          <cell r="AR590" t="str">
            <v/>
          </cell>
          <cell r="AS590" t="str">
            <v/>
          </cell>
          <cell r="AT590" t="str">
            <v/>
          </cell>
          <cell r="AU590" t="str">
            <v/>
          </cell>
          <cell r="AV590" t="str">
            <v/>
          </cell>
          <cell r="AW590" t="str">
            <v/>
          </cell>
          <cell r="AY590">
            <v>0</v>
          </cell>
          <cell r="AZ590" t="str">
            <v>0</v>
          </cell>
          <cell r="BA590">
            <v>1780</v>
          </cell>
          <cell r="BB590">
            <v>4.04</v>
          </cell>
          <cell r="BC590" t="str">
            <v/>
          </cell>
          <cell r="BD590" t="str">
            <v>2021-06-13, 12:30:23</v>
          </cell>
          <cell r="BE590" t="str">
            <v>POD 1 2021-06-13, 12:30:23</v>
          </cell>
        </row>
        <row r="591">
          <cell r="D591" t="str">
            <v>4002938466</v>
          </cell>
          <cell r="E591" t="str">
            <v/>
          </cell>
          <cell r="F591" t="str">
            <v>POD</v>
          </cell>
          <cell r="G591" t="str">
            <v>Unilever Mega DC</v>
          </cell>
          <cell r="H591" t="str">
            <v>PT Mega Antaran Prima</v>
          </cell>
          <cell r="I591" t="str">
            <v>true</v>
          </cell>
          <cell r="J591" t="str">
            <v>CDE</v>
          </cell>
          <cell r="K591" t="str">
            <v>CD Engkel Box</v>
          </cell>
          <cell r="L591">
            <v>511233</v>
          </cell>
          <cell r="M591">
            <v>341710</v>
          </cell>
          <cell r="N591" t="str">
            <v>TDS-TRI-20210611093126326015</v>
          </cell>
          <cell r="O591" t="str">
            <v>dedicated</v>
          </cell>
          <cell r="P591" t="str">
            <v>2021-06-11, 16:31:26</v>
          </cell>
          <cell r="Q591" t="str">
            <v>2021-06-11, 18:01:04</v>
          </cell>
          <cell r="R591" t="str">
            <v>2021-06-11, 23:19:05</v>
          </cell>
          <cell r="S591" t="str">
            <v>2021-06-11, 20:00:00</v>
          </cell>
          <cell r="T591" t="str">
            <v>2021-06-12, 00:00:00</v>
          </cell>
          <cell r="U591" t="str">
            <v/>
          </cell>
          <cell r="V591" t="str">
            <v>2021-06-12, 00:00:00</v>
          </cell>
          <cell r="W591" t="str">
            <v>2021-06-12, 20:00:00</v>
          </cell>
          <cell r="X591" t="str">
            <v>2021-06-12, 02:37:25</v>
          </cell>
          <cell r="Y591" t="str">
            <v>2021-06-12, 19:21:36</v>
          </cell>
          <cell r="Z591" t="str">
            <v>0:0:0</v>
          </cell>
          <cell r="AA591" t="str">
            <v>16:44:11</v>
          </cell>
          <cell r="AB591" t="str">
            <v>DADAN DARMAWAN</v>
          </cell>
          <cell r="AC591" t="str">
            <v>083895174172</v>
          </cell>
          <cell r="AD591" t="str">
            <v>B9064KXU</v>
          </cell>
          <cell r="AE591" t="str">
            <v>CD Engkel Box</v>
          </cell>
          <cell r="AF591" t="str">
            <v>Unilever West Mega DC</v>
          </cell>
          <cell r="AH591" t="str">
            <v>Jl. Irian X No.202, Cikedokan, Kec. Cikarang Bar., Bekasi, Jawa Barat 17530, Indonesia</v>
          </cell>
          <cell r="AI591" t="str">
            <v>Bekasi</v>
          </cell>
          <cell r="AK591" t="str">
            <v>CARREFOUR DUTA MERLIN</v>
          </cell>
          <cell r="AM591" t="str">
            <v>Komp. Duta Merlin, Jl. Gajah Mada No.3-5, RT.2/RW.8, Petojo Utara, Kec. Gambir, Kota Jakarta Pusat, Daerah Khusus Ibukota Jakarta 10130, Indonesia</v>
          </cell>
          <cell r="AN591" t="str">
            <v>Kota Jakarta Pusat</v>
          </cell>
          <cell r="AP591">
            <v>47</v>
          </cell>
          <cell r="AQ591" t="str">
            <v/>
          </cell>
          <cell r="AR591" t="str">
            <v/>
          </cell>
          <cell r="AS591" t="str">
            <v/>
          </cell>
          <cell r="AT591" t="str">
            <v/>
          </cell>
          <cell r="AU591" t="str">
            <v/>
          </cell>
          <cell r="AV591" t="str">
            <v/>
          </cell>
          <cell r="AW591" t="str">
            <v/>
          </cell>
          <cell r="AY591">
            <v>0</v>
          </cell>
          <cell r="AZ591" t="str">
            <v>0</v>
          </cell>
          <cell r="BA591">
            <v>2280</v>
          </cell>
          <cell r="BB591">
            <v>5.32</v>
          </cell>
          <cell r="BC591" t="str">
            <v/>
          </cell>
          <cell r="BD591" t="str">
            <v>2021-06-12, 19:25:32</v>
          </cell>
          <cell r="BE591" t="str">
            <v>POD 1 2021-06-12, 19:25:32</v>
          </cell>
        </row>
        <row r="592">
          <cell r="D592" t="str">
            <v>4002938464</v>
          </cell>
          <cell r="E592" t="str">
            <v/>
          </cell>
          <cell r="F592" t="str">
            <v>POD</v>
          </cell>
          <cell r="G592" t="str">
            <v>Unilever Mega DC</v>
          </cell>
          <cell r="H592" t="str">
            <v>PT Mega Antaran Prima</v>
          </cell>
          <cell r="I592" t="str">
            <v>true</v>
          </cell>
          <cell r="J592" t="str">
            <v>CDE</v>
          </cell>
          <cell r="K592" t="str">
            <v>CD Engkel Box</v>
          </cell>
          <cell r="L592">
            <v>511233</v>
          </cell>
          <cell r="M592">
            <v>341710</v>
          </cell>
          <cell r="N592" t="str">
            <v>TDS-TRI-20210611093124886076</v>
          </cell>
          <cell r="O592" t="str">
            <v>dedicated</v>
          </cell>
          <cell r="P592" t="str">
            <v>2021-06-11, 16:31:25</v>
          </cell>
          <cell r="Q592" t="str">
            <v>2021-06-11, 17:59:09</v>
          </cell>
          <cell r="R592" t="str">
            <v>2021-06-12, 00:48:48</v>
          </cell>
          <cell r="S592" t="str">
            <v>2021-06-11, 20:00:00</v>
          </cell>
          <cell r="T592" t="str">
            <v>2021-06-12, 01:00:00</v>
          </cell>
          <cell r="U592" t="str">
            <v/>
          </cell>
          <cell r="V592" t="str">
            <v>2021-06-12, 01:00:00</v>
          </cell>
          <cell r="W592" t="str">
            <v>2021-06-12, 20:00:00</v>
          </cell>
          <cell r="X592" t="str">
            <v>2021-06-12, 03:40:40</v>
          </cell>
          <cell r="Y592" t="str">
            <v>2021-06-12, 03:40:45</v>
          </cell>
          <cell r="Z592" t="str">
            <v>0:0:0</v>
          </cell>
          <cell r="AA592" t="str">
            <v>0:0:5</v>
          </cell>
          <cell r="AB592" t="str">
            <v>TION DANIEL TIRUKAN</v>
          </cell>
          <cell r="AC592" t="str">
            <v>085893958813</v>
          </cell>
          <cell r="AD592" t="str">
            <v>B9140KXU</v>
          </cell>
          <cell r="AE592" t="str">
            <v>CD Engkel Box</v>
          </cell>
          <cell r="AF592" t="str">
            <v>Unilever West Mega DC</v>
          </cell>
          <cell r="AH592" t="str">
            <v>Jl. Irian X No.202, Cikedokan, Kec. Cikarang Bar., Bekasi, Jawa Barat 17530, Indonesia</v>
          </cell>
          <cell r="AI592" t="str">
            <v>Bekasi</v>
          </cell>
          <cell r="AK592" t="str">
            <v>CARREFOUR DUTA MERLIN</v>
          </cell>
          <cell r="AM592" t="str">
            <v>Komp. Duta Merlin, Jl. Gajah Mada No.3-5, RT.2/RW.8, Petojo Utara, Kec. Gambir, Kota Jakarta Pusat, Daerah Khusus Ibukota Jakarta 10130, Indonesia</v>
          </cell>
          <cell r="AN592" t="str">
            <v>Kota Jakarta Pusat</v>
          </cell>
          <cell r="AP592">
            <v>47</v>
          </cell>
          <cell r="AQ592" t="str">
            <v/>
          </cell>
          <cell r="AR592" t="str">
            <v/>
          </cell>
          <cell r="AS592" t="str">
            <v/>
          </cell>
          <cell r="AT592" t="str">
            <v/>
          </cell>
          <cell r="AU592" t="str">
            <v/>
          </cell>
          <cell r="AV592" t="str">
            <v/>
          </cell>
          <cell r="AW592" t="str">
            <v/>
          </cell>
          <cell r="AY592">
            <v>0</v>
          </cell>
          <cell r="AZ592" t="str">
            <v>0</v>
          </cell>
          <cell r="BA592">
            <v>2280</v>
          </cell>
          <cell r="BB592">
            <v>5.32</v>
          </cell>
          <cell r="BC592" t="str">
            <v/>
          </cell>
          <cell r="BD592" t="str">
            <v>2021-06-12, 03:41:03</v>
          </cell>
          <cell r="BE592" t="str">
            <v>POD 1 2021-06-12, 03:41:03</v>
          </cell>
        </row>
        <row r="593">
          <cell r="D593" t="str">
            <v>4002938465</v>
          </cell>
          <cell r="E593" t="str">
            <v/>
          </cell>
          <cell r="F593" t="str">
            <v>POD</v>
          </cell>
          <cell r="G593" t="str">
            <v>Unilever Mega DC</v>
          </cell>
          <cell r="H593" t="str">
            <v>PT Mega Antaran Prima</v>
          </cell>
          <cell r="I593" t="str">
            <v>true</v>
          </cell>
          <cell r="J593" t="str">
            <v>CDE</v>
          </cell>
          <cell r="K593" t="str">
            <v>CD Engkel Box</v>
          </cell>
          <cell r="L593">
            <v>511233</v>
          </cell>
          <cell r="M593">
            <v>341710</v>
          </cell>
          <cell r="N593" t="str">
            <v>TDS-TRI-20210611093125645771</v>
          </cell>
          <cell r="O593" t="str">
            <v>dedicated</v>
          </cell>
          <cell r="P593" t="str">
            <v>2021-06-11, 16:31:25</v>
          </cell>
          <cell r="Q593" t="str">
            <v>2021-06-11, 20:00:01</v>
          </cell>
          <cell r="R593" t="str">
            <v>2021-06-17, 01:19:26</v>
          </cell>
          <cell r="S593" t="str">
            <v>2021-06-11, 20:00:00</v>
          </cell>
          <cell r="T593" t="str">
            <v>2021-06-17, 01:19:40</v>
          </cell>
          <cell r="U593" t="str">
            <v/>
          </cell>
          <cell r="V593" t="str">
            <v>2021-06-17, 01:20:00</v>
          </cell>
          <cell r="W593" t="str">
            <v>2021-06-12, 20:00:00</v>
          </cell>
          <cell r="X593" t="str">
            <v>2021-06-17, 01:21:00</v>
          </cell>
          <cell r="Y593" t="str">
            <v>2021-06-17, 01:22:00</v>
          </cell>
          <cell r="Z593" t="str">
            <v>0:0:20</v>
          </cell>
          <cell r="AA593" t="str">
            <v>0:1:0</v>
          </cell>
          <cell r="AB593" t="str">
            <v>Erlangga</v>
          </cell>
          <cell r="AC593" t="str">
            <v>085811813049</v>
          </cell>
          <cell r="AD593" t="str">
            <v>B9782KRU</v>
          </cell>
          <cell r="AE593" t="str">
            <v>CDE</v>
          </cell>
          <cell r="AF593" t="str">
            <v>Unilever West Mega DC</v>
          </cell>
          <cell r="AH593" t="str">
            <v>Jl. Irian X No.202, Cikedokan, Kec. Cikarang Bar., Bekasi, Jawa Barat 17530, Indonesia</v>
          </cell>
          <cell r="AI593" t="str">
            <v>Bekasi</v>
          </cell>
          <cell r="AK593" t="str">
            <v>CARREFOUR DUTA MERLIN</v>
          </cell>
          <cell r="AM593" t="str">
            <v>Komp. Duta Merlin, Jl. Gajah Mada No.3-5, RT.2/RW.8, Petojo Utara, Kec. Gambir, Kota Jakarta Pusat, Daerah Khusus Ibukota Jakarta 10130, Indonesia</v>
          </cell>
          <cell r="AN593" t="str">
            <v>Kota Jakarta Pusat</v>
          </cell>
          <cell r="AP593">
            <v>47</v>
          </cell>
          <cell r="AQ593" t="str">
            <v/>
          </cell>
          <cell r="AR593" t="str">
            <v/>
          </cell>
          <cell r="AS593" t="str">
            <v/>
          </cell>
          <cell r="AT593" t="str">
            <v/>
          </cell>
          <cell r="AU593" t="str">
            <v/>
          </cell>
          <cell r="AV593" t="str">
            <v/>
          </cell>
          <cell r="AW593" t="str">
            <v/>
          </cell>
          <cell r="AY593">
            <v>0</v>
          </cell>
          <cell r="AZ593" t="str">
            <v>0</v>
          </cell>
          <cell r="BA593">
            <v>2280</v>
          </cell>
          <cell r="BB593">
            <v>5.32</v>
          </cell>
          <cell r="BC593" t="str">
            <v/>
          </cell>
          <cell r="BD593" t="str">
            <v/>
          </cell>
        </row>
        <row r="594">
          <cell r="D594" t="str">
            <v>4002938463</v>
          </cell>
          <cell r="E594" t="str">
            <v/>
          </cell>
          <cell r="F594" t="str">
            <v>POD</v>
          </cell>
          <cell r="G594" t="str">
            <v>Unilever Mega DC</v>
          </cell>
          <cell r="H594" t="str">
            <v>PT Kabut Halim Mandiri</v>
          </cell>
          <cell r="I594" t="str">
            <v>true</v>
          </cell>
          <cell r="J594" t="str">
            <v>CDE</v>
          </cell>
          <cell r="K594" t="str">
            <v>CD Engkel Box</v>
          </cell>
          <cell r="L594">
            <v>511233</v>
          </cell>
          <cell r="M594">
            <v>341710</v>
          </cell>
          <cell r="N594" t="str">
            <v>TDS-TRI-20210611093123887615</v>
          </cell>
          <cell r="O594" t="str">
            <v>dedicated</v>
          </cell>
          <cell r="P594" t="str">
            <v>2021-06-11, 16:31:24</v>
          </cell>
          <cell r="Q594" t="str">
            <v>2021-06-11, 17:57:52</v>
          </cell>
          <cell r="R594" t="str">
            <v>2021-06-11, 21:43:40</v>
          </cell>
          <cell r="S594" t="str">
            <v>2021-06-11, 20:00:00</v>
          </cell>
          <cell r="T594" t="str">
            <v>2021-06-11, 22:00:00</v>
          </cell>
          <cell r="U594" t="str">
            <v/>
          </cell>
          <cell r="V594" t="str">
            <v>2021-06-11, 23:00:00</v>
          </cell>
          <cell r="W594" t="str">
            <v>2021-06-12, 20:00:00</v>
          </cell>
          <cell r="X594" t="str">
            <v>2021-06-12, 19:31:34</v>
          </cell>
          <cell r="Y594" t="str">
            <v>2021-06-12, 19:31:45</v>
          </cell>
          <cell r="Z594" t="str">
            <v>1:0:0</v>
          </cell>
          <cell r="AA594" t="str">
            <v>0:0:11</v>
          </cell>
          <cell r="AB594" t="str">
            <v>Maarif</v>
          </cell>
          <cell r="AC594" t="str">
            <v>087722200755</v>
          </cell>
          <cell r="AD594" t="str">
            <v>F9284FG</v>
          </cell>
          <cell r="AE594" t="str">
            <v>CD Engkel Box</v>
          </cell>
          <cell r="AF594" t="str">
            <v>Unilever West Mega DC</v>
          </cell>
          <cell r="AH594" t="str">
            <v>Jl. Irian X No.202, Cikedokan, Kec. Cikarang Bar., Bekasi, Jawa Barat 17530, Indonesia</v>
          </cell>
          <cell r="AI594" t="str">
            <v>Bekasi</v>
          </cell>
          <cell r="AK594" t="str">
            <v>CARREFOUR DUTA MERLIN</v>
          </cell>
          <cell r="AM594" t="str">
            <v>Komp. Duta Merlin, Jl. Gajah Mada No.3-5, RT.2/RW.8, Petojo Utara, Kec. Gambir, Kota Jakarta Pusat, Daerah Khusus Ibukota Jakarta 10130, Indonesia</v>
          </cell>
          <cell r="AN594" t="str">
            <v>Kota Jakarta Pusat</v>
          </cell>
          <cell r="AP594">
            <v>47</v>
          </cell>
          <cell r="AQ594" t="str">
            <v/>
          </cell>
          <cell r="AR594" t="str">
            <v/>
          </cell>
          <cell r="AS594" t="str">
            <v/>
          </cell>
          <cell r="AT594" t="str">
            <v/>
          </cell>
          <cell r="AU594" t="str">
            <v/>
          </cell>
          <cell r="AV594" t="str">
            <v/>
          </cell>
          <cell r="AW594" t="str">
            <v/>
          </cell>
          <cell r="AY594">
            <v>0</v>
          </cell>
          <cell r="AZ594" t="str">
            <v>0</v>
          </cell>
          <cell r="BA594">
            <v>2280</v>
          </cell>
          <cell r="BB594">
            <v>5.32</v>
          </cell>
          <cell r="BC594" t="str">
            <v/>
          </cell>
          <cell r="BD594" t="str">
            <v>2021-06-12, 19:32:35</v>
          </cell>
          <cell r="BE594" t="str">
            <v>POD 1 2021-06-12, 19:32:35</v>
          </cell>
        </row>
        <row r="595">
          <cell r="D595" t="str">
            <v>4002938462</v>
          </cell>
          <cell r="E595" t="str">
            <v/>
          </cell>
          <cell r="F595" t="str">
            <v>POD</v>
          </cell>
          <cell r="G595" t="str">
            <v>Unilever Mega DC</v>
          </cell>
          <cell r="H595" t="str">
            <v>PT Mega Antaran Prima</v>
          </cell>
          <cell r="I595" t="str">
            <v>true</v>
          </cell>
          <cell r="J595" t="str">
            <v>CDE</v>
          </cell>
          <cell r="K595" t="str">
            <v>CD Engkel Box</v>
          </cell>
          <cell r="L595">
            <v>511233</v>
          </cell>
          <cell r="M595">
            <v>341710</v>
          </cell>
          <cell r="N595" t="str">
            <v>TDS-TRI-20210611093123254653</v>
          </cell>
          <cell r="O595" t="str">
            <v>dedicated</v>
          </cell>
          <cell r="P595" t="str">
            <v>2021-06-11, 16:31:23</v>
          </cell>
          <cell r="Q595" t="str">
            <v>2021-06-11, 17:56:42</v>
          </cell>
          <cell r="R595" t="str">
            <v>2021-06-12, 00:50:40</v>
          </cell>
          <cell r="S595" t="str">
            <v>2021-06-11, 20:00:00</v>
          </cell>
          <cell r="T595" t="str">
            <v>2021-06-12, 01:00:00</v>
          </cell>
          <cell r="U595" t="str">
            <v/>
          </cell>
          <cell r="V595" t="str">
            <v>2021-06-12, 01:00:00</v>
          </cell>
          <cell r="W595" t="str">
            <v>2021-06-12, 20:00:00</v>
          </cell>
          <cell r="X595" t="str">
            <v>2021-06-12, 01:59:42</v>
          </cell>
          <cell r="Y595" t="str">
            <v>2021-06-12, 02:00:28</v>
          </cell>
          <cell r="Z595" t="str">
            <v>0:0:0</v>
          </cell>
          <cell r="AA595" t="str">
            <v>0:0:46</v>
          </cell>
          <cell r="AB595" t="str">
            <v>SUPOYO</v>
          </cell>
          <cell r="AC595" t="str">
            <v>085717659670</v>
          </cell>
          <cell r="AD595" t="str">
            <v>B9663KXR</v>
          </cell>
          <cell r="AE595" t="str">
            <v>CDE Dedicated</v>
          </cell>
          <cell r="AF595" t="str">
            <v>Unilever West Mega DC</v>
          </cell>
          <cell r="AH595" t="str">
            <v>Jl. Irian X No.202, Cikedokan, Kec. Cikarang Bar., Bekasi, Jawa Barat 17530, Indonesia</v>
          </cell>
          <cell r="AI595" t="str">
            <v>Bekasi</v>
          </cell>
          <cell r="AK595" t="str">
            <v>CARREFOUR DUTA MERLIN</v>
          </cell>
          <cell r="AM595" t="str">
            <v>Komp. Duta Merlin, Jl. Gajah Mada No.3-5, RT.2/RW.8, Petojo Utara, Kec. Gambir, Kota Jakarta Pusat, Daerah Khusus Ibukota Jakarta 10130, Indonesia</v>
          </cell>
          <cell r="AN595" t="str">
            <v>Kota Jakarta Pusat</v>
          </cell>
          <cell r="AP595">
            <v>47</v>
          </cell>
          <cell r="AQ595" t="str">
            <v/>
          </cell>
          <cell r="AR595" t="str">
            <v/>
          </cell>
          <cell r="AS595" t="str">
            <v/>
          </cell>
          <cell r="AT595" t="str">
            <v/>
          </cell>
          <cell r="AU595" t="str">
            <v/>
          </cell>
          <cell r="AV595" t="str">
            <v/>
          </cell>
          <cell r="AW595" t="str">
            <v/>
          </cell>
          <cell r="AY595">
            <v>0</v>
          </cell>
          <cell r="AZ595" t="str">
            <v>0</v>
          </cell>
          <cell r="BA595">
            <v>2280</v>
          </cell>
          <cell r="BB595">
            <v>5.32</v>
          </cell>
          <cell r="BC595" t="str">
            <v/>
          </cell>
          <cell r="BD595" t="str">
            <v>2021-06-12, 02:03:21</v>
          </cell>
          <cell r="BE595" t="str">
            <v>POD 1 2021-06-12, 02:03:21</v>
          </cell>
        </row>
        <row r="596">
          <cell r="D596" t="str">
            <v>4002938461</v>
          </cell>
          <cell r="E596" t="str">
            <v/>
          </cell>
          <cell r="F596" t="str">
            <v>POD</v>
          </cell>
          <cell r="G596" t="str">
            <v>Unilever Mega DC</v>
          </cell>
          <cell r="H596" t="str">
            <v>PT Mega Antaran Prima</v>
          </cell>
          <cell r="I596" t="str">
            <v>true</v>
          </cell>
          <cell r="J596" t="str">
            <v>CDE</v>
          </cell>
          <cell r="K596" t="str">
            <v>CD Engkel Box</v>
          </cell>
          <cell r="L596">
            <v>511233</v>
          </cell>
          <cell r="M596">
            <v>341710</v>
          </cell>
          <cell r="N596" t="str">
            <v>TDS-TRI-20210611093122613367</v>
          </cell>
          <cell r="O596" t="str">
            <v>dedicated</v>
          </cell>
          <cell r="P596" t="str">
            <v>2021-06-11, 16:31:22</v>
          </cell>
          <cell r="Q596" t="str">
            <v>2021-06-11, 17:55:56</v>
          </cell>
          <cell r="R596" t="str">
            <v>2021-06-12, 01:50:12</v>
          </cell>
          <cell r="S596" t="str">
            <v>2021-06-11, 20:00:00</v>
          </cell>
          <cell r="T596" t="str">
            <v>2021-06-12, 01:50:18</v>
          </cell>
          <cell r="U596" t="str">
            <v>2021-06-12, 01:50:22</v>
          </cell>
          <cell r="V596" t="str">
            <v>2021-06-12, 01:50:31</v>
          </cell>
          <cell r="W596" t="str">
            <v>2021-06-12, 20:00:00</v>
          </cell>
          <cell r="X596" t="str">
            <v>2021-06-12, 12:42:42</v>
          </cell>
          <cell r="Y596" t="str">
            <v>2021-06-12, 12:42:53</v>
          </cell>
          <cell r="Z596" t="str">
            <v>0:0:13</v>
          </cell>
          <cell r="AA596" t="str">
            <v>0:0:11</v>
          </cell>
          <cell r="AB596" t="str">
            <v>SAMSUL ANWAR</v>
          </cell>
          <cell r="AC596" t="str">
            <v>087851750511</v>
          </cell>
          <cell r="AD596" t="str">
            <v>B9173KXU</v>
          </cell>
          <cell r="AE596" t="str">
            <v>CDE Dedicated</v>
          </cell>
          <cell r="AF596" t="str">
            <v>Unilever West Mega DC</v>
          </cell>
          <cell r="AH596" t="str">
            <v>Jl. Irian X No.202, Cikedokan, Kec. Cikarang Bar., Bekasi, Jawa Barat 17530, Indonesia</v>
          </cell>
          <cell r="AI596" t="str">
            <v>Bekasi</v>
          </cell>
          <cell r="AK596" t="str">
            <v>CARREFOUR DUTA MERLIN</v>
          </cell>
          <cell r="AM596" t="str">
            <v>Komp. Duta Merlin, Jl. Gajah Mada No.3-5, RT.2/RW.8, Petojo Utara, Kec. Gambir, Kota Jakarta Pusat, Daerah Khusus Ibukota Jakarta 10130, Indonesia</v>
          </cell>
          <cell r="AN596" t="str">
            <v>Kota Jakarta Pusat</v>
          </cell>
          <cell r="AP596">
            <v>47</v>
          </cell>
          <cell r="AQ596" t="str">
            <v/>
          </cell>
          <cell r="AR596" t="str">
            <v/>
          </cell>
          <cell r="AS596" t="str">
            <v/>
          </cell>
          <cell r="AT596" t="str">
            <v/>
          </cell>
          <cell r="AU596" t="str">
            <v/>
          </cell>
          <cell r="AV596" t="str">
            <v/>
          </cell>
          <cell r="AW596" t="str">
            <v/>
          </cell>
          <cell r="AY596">
            <v>0</v>
          </cell>
          <cell r="AZ596" t="str">
            <v>0</v>
          </cell>
          <cell r="BA596">
            <v>2280</v>
          </cell>
          <cell r="BB596">
            <v>5.32</v>
          </cell>
          <cell r="BC596" t="str">
            <v/>
          </cell>
          <cell r="BD596" t="str">
            <v>2021-06-12, 13:48:18</v>
          </cell>
          <cell r="BE596" t="str">
            <v>POD 1 2021-06-12, 13:48:18</v>
          </cell>
        </row>
        <row r="597">
          <cell r="D597" t="str">
            <v>4002938459</v>
          </cell>
          <cell r="E597" t="str">
            <v/>
          </cell>
          <cell r="F597" t="str">
            <v>POD</v>
          </cell>
          <cell r="G597" t="str">
            <v>Unilever Mega DC</v>
          </cell>
          <cell r="H597" t="str">
            <v>Medikar Sarana Utama</v>
          </cell>
          <cell r="I597" t="str">
            <v>true</v>
          </cell>
          <cell r="J597" t="str">
            <v>CDE</v>
          </cell>
          <cell r="K597" t="str">
            <v>CD Engkel Box</v>
          </cell>
          <cell r="L597">
            <v>511233</v>
          </cell>
          <cell r="M597">
            <v>341710</v>
          </cell>
          <cell r="N597" t="str">
            <v>TDS-TRI-20210611093120670178</v>
          </cell>
          <cell r="O597" t="str">
            <v>dedicated</v>
          </cell>
          <cell r="P597" t="str">
            <v>2021-06-11, 16:31:21</v>
          </cell>
          <cell r="Q597" t="str">
            <v>2021-06-11, 19:45:17</v>
          </cell>
          <cell r="R597" t="str">
            <v>2021-06-12, 00:53:19</v>
          </cell>
          <cell r="S597" t="str">
            <v>2021-06-11, 20:00:00</v>
          </cell>
          <cell r="T597" t="str">
            <v>2021-06-12, 01:00:00</v>
          </cell>
          <cell r="U597" t="str">
            <v/>
          </cell>
          <cell r="V597" t="str">
            <v>2021-06-12, 02:00:00</v>
          </cell>
          <cell r="W597" t="str">
            <v>2021-06-12, 20:00:00</v>
          </cell>
          <cell r="X597" t="str">
            <v>2021-06-12, 08:00:00</v>
          </cell>
          <cell r="Y597" t="str">
            <v>2021-06-12, 11:00:00</v>
          </cell>
          <cell r="Z597" t="str">
            <v>1:0:0</v>
          </cell>
          <cell r="AA597" t="str">
            <v>3:0:0</v>
          </cell>
          <cell r="AB597" t="str">
            <v>PERGAULAN SITORUS</v>
          </cell>
          <cell r="AC597" t="str">
            <v>081385246572</v>
          </cell>
          <cell r="AD597" t="str">
            <v>B9326UCG</v>
          </cell>
          <cell r="AE597" t="str">
            <v>CDE 4 Ton</v>
          </cell>
          <cell r="AF597" t="str">
            <v>Unilever West Mega DC</v>
          </cell>
          <cell r="AH597" t="str">
            <v>Jl. Irian X No.202, Cikedokan, Kec. Cikarang Bar., Bekasi, Jawa Barat 17530, Indonesia</v>
          </cell>
          <cell r="AI597" t="str">
            <v>Bekasi</v>
          </cell>
          <cell r="AK597" t="str">
            <v>CARREFOUR DUTA MERLIN</v>
          </cell>
          <cell r="AM597" t="str">
            <v>Komp. Duta Merlin, Jl. Gajah Mada No.3-5, RT.2/RW.8, Petojo Utara, Kec. Gambir, Kota Jakarta Pusat, Daerah Khusus Ibukota Jakarta 10130, Indonesia</v>
          </cell>
          <cell r="AN597" t="str">
            <v>Kota Jakarta Pusat</v>
          </cell>
          <cell r="AP597">
            <v>47</v>
          </cell>
          <cell r="AQ597" t="str">
            <v/>
          </cell>
          <cell r="AR597" t="str">
            <v/>
          </cell>
          <cell r="AS597" t="str">
            <v/>
          </cell>
          <cell r="AT597" t="str">
            <v/>
          </cell>
          <cell r="AU597" t="str">
            <v/>
          </cell>
          <cell r="AV597" t="str">
            <v/>
          </cell>
          <cell r="AW597" t="str">
            <v/>
          </cell>
          <cell r="AY597">
            <v>0</v>
          </cell>
          <cell r="AZ597" t="str">
            <v>0</v>
          </cell>
          <cell r="BA597">
            <v>2280</v>
          </cell>
          <cell r="BB597">
            <v>5.32</v>
          </cell>
          <cell r="BC597" t="str">
            <v/>
          </cell>
          <cell r="BD597" t="str">
            <v/>
          </cell>
        </row>
        <row r="598">
          <cell r="D598" t="str">
            <v>4002938460</v>
          </cell>
          <cell r="E598" t="str">
            <v/>
          </cell>
          <cell r="F598" t="str">
            <v>POD</v>
          </cell>
          <cell r="G598" t="str">
            <v>Unilever Mega DC</v>
          </cell>
          <cell r="H598" t="str">
            <v>PT PRIMA SARANA EKSPRES</v>
          </cell>
          <cell r="I598" t="str">
            <v>true</v>
          </cell>
          <cell r="J598" t="str">
            <v>CDE</v>
          </cell>
          <cell r="K598" t="str">
            <v>CD Engkel Box</v>
          </cell>
          <cell r="L598">
            <v>511233</v>
          </cell>
          <cell r="M598">
            <v>341710</v>
          </cell>
          <cell r="N598" t="str">
            <v>TDS-TRI-20210611093121448493</v>
          </cell>
          <cell r="O598" t="str">
            <v>dedicated</v>
          </cell>
          <cell r="P598" t="str">
            <v>2021-06-11, 16:31:21</v>
          </cell>
          <cell r="Q598" t="str">
            <v>2021-06-11, 17:55:09</v>
          </cell>
          <cell r="R598" t="str">
            <v>2021-06-12, 00:50:29</v>
          </cell>
          <cell r="S598" t="str">
            <v>2021-06-11, 20:00:00</v>
          </cell>
          <cell r="T598" t="str">
            <v>2021-06-12, 01:00:00</v>
          </cell>
          <cell r="U598" t="str">
            <v/>
          </cell>
          <cell r="V598" t="str">
            <v>2021-06-12, 01:00:00</v>
          </cell>
          <cell r="W598" t="str">
            <v>2021-06-12, 20:00:00</v>
          </cell>
          <cell r="X598" t="str">
            <v>2021-06-12, 12:38:22</v>
          </cell>
          <cell r="Y598" t="str">
            <v>2021-06-12, 12:38:28</v>
          </cell>
          <cell r="Z598" t="str">
            <v>0:0:0</v>
          </cell>
          <cell r="AA598" t="str">
            <v>0:0:6</v>
          </cell>
          <cell r="AB598" t="str">
            <v>Adon</v>
          </cell>
          <cell r="AC598" t="str">
            <v>085215670138</v>
          </cell>
          <cell r="AD598" t="str">
            <v>B9061TXS</v>
          </cell>
          <cell r="AE598" t="str">
            <v>CD Engkel Box</v>
          </cell>
          <cell r="AF598" t="str">
            <v>Unilever West Mega DC</v>
          </cell>
          <cell r="AH598" t="str">
            <v>Jl. Irian X No.202, Cikedokan, Kec. Cikarang Bar., Bekasi, Jawa Barat 17530, Indonesia</v>
          </cell>
          <cell r="AI598" t="str">
            <v>Bekasi</v>
          </cell>
          <cell r="AK598" t="str">
            <v>CARREFOUR DUTA MERLIN</v>
          </cell>
          <cell r="AM598" t="str">
            <v>Komp. Duta Merlin, Jl. Gajah Mada No.3-5, RT.2/RW.8, Petojo Utara, Kec. Gambir, Kota Jakarta Pusat, Daerah Khusus Ibukota Jakarta 10130, Indonesia</v>
          </cell>
          <cell r="AN598" t="str">
            <v>Kota Jakarta Pusat</v>
          </cell>
          <cell r="AP598">
            <v>47</v>
          </cell>
          <cell r="AQ598" t="str">
            <v/>
          </cell>
          <cell r="AR598" t="str">
            <v/>
          </cell>
          <cell r="AS598" t="str">
            <v/>
          </cell>
          <cell r="AT598" t="str">
            <v/>
          </cell>
          <cell r="AU598" t="str">
            <v/>
          </cell>
          <cell r="AV598" t="str">
            <v/>
          </cell>
          <cell r="AW598" t="str">
            <v/>
          </cell>
          <cell r="AY598">
            <v>0</v>
          </cell>
          <cell r="AZ598" t="str">
            <v>0</v>
          </cell>
          <cell r="BA598">
            <v>2280</v>
          </cell>
          <cell r="BB598">
            <v>5.32</v>
          </cell>
          <cell r="BC598" t="str">
            <v/>
          </cell>
          <cell r="BD598" t="str">
            <v>2021-06-18, 01:28:35</v>
          </cell>
          <cell r="BE598" t="str">
            <v>POD 1 2021-06-18, 01:28:35</v>
          </cell>
        </row>
        <row r="599">
          <cell r="D599" t="str">
            <v>4002938458</v>
          </cell>
          <cell r="E599" t="str">
            <v/>
          </cell>
          <cell r="F599" t="str">
            <v>POD</v>
          </cell>
          <cell r="G599" t="str">
            <v>Unilever Mega DC</v>
          </cell>
          <cell r="H599" t="str">
            <v>PT Darsindo Cipta Putra Mandiri</v>
          </cell>
          <cell r="I599" t="str">
            <v>true</v>
          </cell>
          <cell r="J599" t="str">
            <v>CDE</v>
          </cell>
          <cell r="K599" t="str">
            <v>CD Engkel Box</v>
          </cell>
          <cell r="L599">
            <v>511233</v>
          </cell>
          <cell r="M599">
            <v>341710</v>
          </cell>
          <cell r="N599" t="str">
            <v>TDS-TRI-20210611093120034935</v>
          </cell>
          <cell r="O599" t="str">
            <v>dedicated</v>
          </cell>
          <cell r="P599" t="str">
            <v>2021-06-11, 16:31:20</v>
          </cell>
          <cell r="Q599" t="str">
            <v>2021-06-11, 19:44:36</v>
          </cell>
          <cell r="R599" t="str">
            <v>2021-06-11, 20:19:25</v>
          </cell>
          <cell r="S599" t="str">
            <v>2021-06-11, 20:00:00</v>
          </cell>
          <cell r="T599" t="str">
            <v>2021-06-11, 20:19:30</v>
          </cell>
          <cell r="U599" t="str">
            <v>2021-06-12, 00:43:58</v>
          </cell>
          <cell r="V599" t="str">
            <v>2021-06-12, 00:44:05</v>
          </cell>
          <cell r="W599" t="str">
            <v>2021-06-12, 20:00:00</v>
          </cell>
          <cell r="X599" t="str">
            <v>2021-06-12, 08:37:57</v>
          </cell>
          <cell r="Y599" t="str">
            <v>2021-06-12, 13:11:09</v>
          </cell>
          <cell r="Z599" t="str">
            <v>4:24:35</v>
          </cell>
          <cell r="AA599" t="str">
            <v>4:33:12</v>
          </cell>
          <cell r="AB599" t="str">
            <v>Dasan Budiyansah</v>
          </cell>
          <cell r="AC599" t="str">
            <v>085716761692</v>
          </cell>
          <cell r="AD599" t="str">
            <v>B9035FXU</v>
          </cell>
          <cell r="AE599" t="str">
            <v>CD Engkel Box</v>
          </cell>
          <cell r="AF599" t="str">
            <v>Unilever West Mega DC</v>
          </cell>
          <cell r="AH599" t="str">
            <v>Jl. Irian X No.202, Cikedokan, Kec. Cikarang Bar., Bekasi, Jawa Barat 17530, Indonesia</v>
          </cell>
          <cell r="AI599" t="str">
            <v>Bekasi</v>
          </cell>
          <cell r="AK599" t="str">
            <v>CARREFOUR DUTA MERLIN</v>
          </cell>
          <cell r="AM599" t="str">
            <v>Komp. Duta Merlin, Jl. Gajah Mada No.3-5, RT.2/RW.8, Petojo Utara, Kec. Gambir, Kota Jakarta Pusat, Daerah Khusus Ibukota Jakarta 10130, Indonesia</v>
          </cell>
          <cell r="AN599" t="str">
            <v>Kota Jakarta Pusat</v>
          </cell>
          <cell r="AP599">
            <v>47</v>
          </cell>
          <cell r="AQ599" t="str">
            <v/>
          </cell>
          <cell r="AR599" t="str">
            <v/>
          </cell>
          <cell r="AS599" t="str">
            <v/>
          </cell>
          <cell r="AT599" t="str">
            <v/>
          </cell>
          <cell r="AU599" t="str">
            <v/>
          </cell>
          <cell r="AV599" t="str">
            <v/>
          </cell>
          <cell r="AW599" t="str">
            <v/>
          </cell>
          <cell r="AY599">
            <v>0</v>
          </cell>
          <cell r="AZ599" t="str">
            <v>0</v>
          </cell>
          <cell r="BA599">
            <v>2280</v>
          </cell>
          <cell r="BB599">
            <v>5.32</v>
          </cell>
          <cell r="BC599" t="str">
            <v/>
          </cell>
          <cell r="BD599" t="str">
            <v>2021-06-12, 13:50:13</v>
          </cell>
          <cell r="BE599" t="str">
            <v>POD 1 2021-06-12, 13:50:13</v>
          </cell>
        </row>
        <row r="600">
          <cell r="D600" t="str">
            <v>4002938456</v>
          </cell>
          <cell r="E600" t="str">
            <v/>
          </cell>
          <cell r="F600" t="str">
            <v>POD</v>
          </cell>
          <cell r="G600" t="str">
            <v>Unilever Mega DC</v>
          </cell>
          <cell r="H600" t="str">
            <v>PT Kabut Halim Mandiri</v>
          </cell>
          <cell r="I600" t="str">
            <v>true</v>
          </cell>
          <cell r="J600" t="str">
            <v>CDE</v>
          </cell>
          <cell r="K600" t="str">
            <v>CD Engkel Box</v>
          </cell>
          <cell r="L600">
            <v>511233</v>
          </cell>
          <cell r="M600">
            <v>341710</v>
          </cell>
          <cell r="N600" t="str">
            <v>TDS-TRI-20210611093118692989</v>
          </cell>
          <cell r="O600" t="str">
            <v>dedicated</v>
          </cell>
          <cell r="P600" t="str">
            <v>2021-06-11, 16:31:19</v>
          </cell>
          <cell r="Q600" t="str">
            <v>2021-06-11, 17:53:37</v>
          </cell>
          <cell r="R600" t="str">
            <v>2021-06-12, 00:50:51</v>
          </cell>
          <cell r="S600" t="str">
            <v>2021-06-11, 20:00:00</v>
          </cell>
          <cell r="T600" t="str">
            <v>2021-06-12, 01:00:00</v>
          </cell>
          <cell r="U600" t="str">
            <v/>
          </cell>
          <cell r="V600" t="str">
            <v>2021-06-12, 01:00:00</v>
          </cell>
          <cell r="W600" t="str">
            <v>2021-06-12, 20:00:00</v>
          </cell>
          <cell r="X600" t="str">
            <v>2021-06-12, 11:57:10</v>
          </cell>
          <cell r="Y600" t="str">
            <v>2021-06-13, 12:08:32</v>
          </cell>
          <cell r="Z600" t="str">
            <v>0:0:0</v>
          </cell>
          <cell r="AA600" t="str">
            <v>24:11:22</v>
          </cell>
          <cell r="AB600" t="str">
            <v>Ono</v>
          </cell>
          <cell r="AC600" t="str">
            <v>083872598582</v>
          </cell>
          <cell r="AD600" t="str">
            <v>B9027EXR</v>
          </cell>
          <cell r="AE600" t="str">
            <v>CD Engkel Box</v>
          </cell>
          <cell r="AF600" t="str">
            <v>Unilever West Mega DC</v>
          </cell>
          <cell r="AH600" t="str">
            <v>Jl. Irian X No.202, Cikedokan, Kec. Cikarang Bar., Bekasi, Jawa Barat 17530, Indonesia</v>
          </cell>
          <cell r="AI600" t="str">
            <v>Bekasi</v>
          </cell>
          <cell r="AK600" t="str">
            <v>CARREFOUR DUTA MERLIN</v>
          </cell>
          <cell r="AM600" t="str">
            <v>Komp. Duta Merlin, Jl. Gajah Mada No.3-5, RT.2/RW.8, Petojo Utara, Kec. Gambir, Kota Jakarta Pusat, Daerah Khusus Ibukota Jakarta 10130, Indonesia</v>
          </cell>
          <cell r="AN600" t="str">
            <v>Kota Jakarta Pusat</v>
          </cell>
          <cell r="AP600">
            <v>47</v>
          </cell>
          <cell r="AQ600" t="str">
            <v/>
          </cell>
          <cell r="AR600" t="str">
            <v/>
          </cell>
          <cell r="AS600" t="str">
            <v/>
          </cell>
          <cell r="AT600" t="str">
            <v/>
          </cell>
          <cell r="AU600" t="str">
            <v/>
          </cell>
          <cell r="AV600" t="str">
            <v/>
          </cell>
          <cell r="AW600" t="str">
            <v/>
          </cell>
          <cell r="AY600">
            <v>0</v>
          </cell>
          <cell r="AZ600" t="str">
            <v>0</v>
          </cell>
          <cell r="BA600">
            <v>2280</v>
          </cell>
          <cell r="BB600">
            <v>5.32</v>
          </cell>
          <cell r="BC600" t="str">
            <v/>
          </cell>
          <cell r="BD600" t="str">
            <v>2021-06-13, 12:08:49</v>
          </cell>
          <cell r="BE600" t="str">
            <v>POD 1 2021-06-13, 12:08:49</v>
          </cell>
        </row>
        <row r="601">
          <cell r="D601" t="str">
            <v>4002938457</v>
          </cell>
          <cell r="E601" t="str">
            <v/>
          </cell>
          <cell r="F601" t="str">
            <v>POD</v>
          </cell>
          <cell r="G601" t="str">
            <v>Unilever Mega DC</v>
          </cell>
          <cell r="H601" t="str">
            <v>PT Mega Antaran Prima</v>
          </cell>
          <cell r="I601" t="str">
            <v>true</v>
          </cell>
          <cell r="J601" t="str">
            <v>CDE</v>
          </cell>
          <cell r="K601" t="str">
            <v>CD Engkel Box</v>
          </cell>
          <cell r="L601">
            <v>511233</v>
          </cell>
          <cell r="M601">
            <v>341710</v>
          </cell>
          <cell r="N601" t="str">
            <v>TDS-TRI-20210611093119405641</v>
          </cell>
          <cell r="O601" t="str">
            <v>dedicated</v>
          </cell>
          <cell r="P601" t="str">
            <v>2021-06-11, 16:31:19</v>
          </cell>
          <cell r="Q601" t="str">
            <v>2021-06-11, 17:54:18</v>
          </cell>
          <cell r="R601" t="str">
            <v>2021-06-11, 17:54:40</v>
          </cell>
          <cell r="S601" t="str">
            <v>2021-06-11, 20:00:00</v>
          </cell>
          <cell r="T601" t="str">
            <v>2021-06-11, 22:08:25</v>
          </cell>
          <cell r="U601" t="str">
            <v>2021-06-12, 00:40:30</v>
          </cell>
          <cell r="V601" t="str">
            <v>2021-06-12, 00:40:42</v>
          </cell>
          <cell r="W601" t="str">
            <v>2021-06-12, 20:00:00</v>
          </cell>
          <cell r="X601" t="str">
            <v>2021-06-12, 00:40:50</v>
          </cell>
          <cell r="Y601" t="str">
            <v>2021-06-12, 10:48:29</v>
          </cell>
          <cell r="Z601" t="str">
            <v>2:32:17</v>
          </cell>
          <cell r="AA601" t="str">
            <v>10:7:39</v>
          </cell>
          <cell r="AB601" t="str">
            <v>ANDA</v>
          </cell>
          <cell r="AC601" t="str">
            <v>085889207306</v>
          </cell>
          <cell r="AD601" t="str">
            <v>B9167KXU</v>
          </cell>
          <cell r="AE601" t="str">
            <v>CD Engkel Box</v>
          </cell>
          <cell r="AF601" t="str">
            <v>Unilever West Mega DC</v>
          </cell>
          <cell r="AH601" t="str">
            <v>Jl. Irian X No.202, Cikedokan, Kec. Cikarang Bar., Bekasi, Jawa Barat 17530, Indonesia</v>
          </cell>
          <cell r="AI601" t="str">
            <v>Bekasi</v>
          </cell>
          <cell r="AK601" t="str">
            <v>CARREFOUR DUTA MERLIN</v>
          </cell>
          <cell r="AM601" t="str">
            <v>Komp. Duta Merlin, Jl. Gajah Mada No.3-5, RT.2/RW.8, Petojo Utara, Kec. Gambir, Kota Jakarta Pusat, Daerah Khusus Ibukota Jakarta 10130, Indonesia</v>
          </cell>
          <cell r="AN601" t="str">
            <v>Kota Jakarta Pusat</v>
          </cell>
          <cell r="AP601">
            <v>47</v>
          </cell>
          <cell r="AQ601" t="str">
            <v/>
          </cell>
          <cell r="AR601" t="str">
            <v/>
          </cell>
          <cell r="AS601" t="str">
            <v/>
          </cell>
          <cell r="AT601" t="str">
            <v/>
          </cell>
          <cell r="AU601" t="str">
            <v/>
          </cell>
          <cell r="AV601" t="str">
            <v/>
          </cell>
          <cell r="AW601" t="str">
            <v/>
          </cell>
          <cell r="AY601">
            <v>0</v>
          </cell>
          <cell r="AZ601" t="str">
            <v>0</v>
          </cell>
          <cell r="BA601">
            <v>2280</v>
          </cell>
          <cell r="BB601">
            <v>5.32</v>
          </cell>
          <cell r="BC601" t="str">
            <v/>
          </cell>
          <cell r="BD601" t="str">
            <v>2021-06-12, 13:45:18</v>
          </cell>
          <cell r="BE601" t="str">
            <v>POD 1 2021-06-12, 13:45:18</v>
          </cell>
        </row>
        <row r="602">
          <cell r="D602" t="str">
            <v>4002938455</v>
          </cell>
          <cell r="E602" t="str">
            <v/>
          </cell>
          <cell r="F602" t="str">
            <v>POD</v>
          </cell>
          <cell r="G602" t="str">
            <v>Unilever Mega DC</v>
          </cell>
          <cell r="H602" t="str">
            <v>Medikar Sarana Utama</v>
          </cell>
          <cell r="I602" t="str">
            <v>true</v>
          </cell>
          <cell r="J602" t="str">
            <v>CDE</v>
          </cell>
          <cell r="K602" t="str">
            <v>CD Engkel Box</v>
          </cell>
          <cell r="L602">
            <v>511233</v>
          </cell>
          <cell r="M602">
            <v>341710</v>
          </cell>
          <cell r="N602" t="str">
            <v>TDS-TRI-20210611093117286603</v>
          </cell>
          <cell r="O602" t="str">
            <v>dedicated</v>
          </cell>
          <cell r="P602" t="str">
            <v>2021-06-11, 16:31:17</v>
          </cell>
          <cell r="Q602" t="str">
            <v>2021-06-11, 19:43:53</v>
          </cell>
          <cell r="R602" t="str">
            <v>2021-06-12, 00:45:02</v>
          </cell>
          <cell r="S602" t="str">
            <v>2021-06-11, 20:00:00</v>
          </cell>
          <cell r="T602" t="str">
            <v>2021-06-12, 01:00:00</v>
          </cell>
          <cell r="U602" t="str">
            <v/>
          </cell>
          <cell r="V602" t="str">
            <v>2021-06-12, 02:00:00</v>
          </cell>
          <cell r="W602" t="str">
            <v>2021-06-12, 20:00:00</v>
          </cell>
          <cell r="X602" t="str">
            <v>2021-06-12, 01:42:03</v>
          </cell>
          <cell r="Y602" t="str">
            <v>2021-06-12, 01:42:07</v>
          </cell>
          <cell r="Z602" t="str">
            <v>1:0:0</v>
          </cell>
          <cell r="AA602" t="str">
            <v>0:0:4</v>
          </cell>
          <cell r="AB602" t="str">
            <v>jepri</v>
          </cell>
          <cell r="AC602" t="str">
            <v>081281197087</v>
          </cell>
          <cell r="AD602" t="str">
            <v>B9899UXR</v>
          </cell>
          <cell r="AE602" t="str">
            <v>CD Engkel Box</v>
          </cell>
          <cell r="AF602" t="str">
            <v>Unilever West Mega DC</v>
          </cell>
          <cell r="AH602" t="str">
            <v>Jl. Irian X No.202, Cikedokan, Kec. Cikarang Bar., Bekasi, Jawa Barat 17530, Indonesia</v>
          </cell>
          <cell r="AI602" t="str">
            <v>Bekasi</v>
          </cell>
          <cell r="AK602" t="str">
            <v>CARREFOUR DUTA MERLIN</v>
          </cell>
          <cell r="AM602" t="str">
            <v>Komp. Duta Merlin, Jl. Gajah Mada No.3-5, RT.2/RW.8, Petojo Utara, Kec. Gambir, Kota Jakarta Pusat, Daerah Khusus Ibukota Jakarta 10130, Indonesia</v>
          </cell>
          <cell r="AN602" t="str">
            <v>Kota Jakarta Pusat</v>
          </cell>
          <cell r="AP602">
            <v>47</v>
          </cell>
          <cell r="AQ602" t="str">
            <v/>
          </cell>
          <cell r="AR602" t="str">
            <v/>
          </cell>
          <cell r="AS602" t="str">
            <v/>
          </cell>
          <cell r="AT602" t="str">
            <v/>
          </cell>
          <cell r="AU602" t="str">
            <v/>
          </cell>
          <cell r="AV602" t="str">
            <v/>
          </cell>
          <cell r="AW602" t="str">
            <v/>
          </cell>
          <cell r="AY602">
            <v>0</v>
          </cell>
          <cell r="AZ602" t="str">
            <v>0</v>
          </cell>
          <cell r="BA602">
            <v>2280</v>
          </cell>
          <cell r="BB602">
            <v>5.32</v>
          </cell>
          <cell r="BC602" t="str">
            <v/>
          </cell>
          <cell r="BD602" t="str">
            <v>2021-06-12, 23:01:19</v>
          </cell>
          <cell r="BE602" t="str">
            <v>POD 1 2021-06-12, 23:01:19</v>
          </cell>
        </row>
        <row r="603">
          <cell r="D603" t="str">
            <v>4002938453</v>
          </cell>
          <cell r="E603" t="str">
            <v/>
          </cell>
          <cell r="F603" t="str">
            <v>POD</v>
          </cell>
          <cell r="G603" t="str">
            <v>Unilever Mega DC</v>
          </cell>
          <cell r="H603" t="str">
            <v>PT Mega Antaran Prima</v>
          </cell>
          <cell r="I603" t="str">
            <v>true</v>
          </cell>
          <cell r="J603" t="str">
            <v>CDE</v>
          </cell>
          <cell r="K603" t="str">
            <v>CD Engkel Box</v>
          </cell>
          <cell r="L603">
            <v>511233</v>
          </cell>
          <cell r="M603">
            <v>341710</v>
          </cell>
          <cell r="N603" t="str">
            <v>TDS-TRI-20210611093115741751</v>
          </cell>
          <cell r="O603" t="str">
            <v>dedicated</v>
          </cell>
          <cell r="P603" t="str">
            <v>2021-06-11, 16:31:16</v>
          </cell>
          <cell r="Q603" t="str">
            <v>2021-06-11, 17:52:49</v>
          </cell>
          <cell r="R603" t="str">
            <v>2021-06-12, 00:52:32</v>
          </cell>
          <cell r="S603" t="str">
            <v>2021-06-11, 20:00:00</v>
          </cell>
          <cell r="T603" t="str">
            <v>2021-06-12, 01:00:00</v>
          </cell>
          <cell r="U603" t="str">
            <v/>
          </cell>
          <cell r="V603" t="str">
            <v>2021-06-12, 01:00:00</v>
          </cell>
          <cell r="W603" t="str">
            <v>2021-06-12, 20:00:00</v>
          </cell>
          <cell r="X603" t="str">
            <v>2021-06-15, 11:31:17</v>
          </cell>
          <cell r="Y603" t="str">
            <v>2021-06-15, 11:31:22</v>
          </cell>
          <cell r="Z603" t="str">
            <v>0:0:0</v>
          </cell>
          <cell r="AA603" t="str">
            <v>0:0:5</v>
          </cell>
          <cell r="AB603" t="str">
            <v>H DALLA SUPRIATNA</v>
          </cell>
          <cell r="AC603" t="str">
            <v>085817413022</v>
          </cell>
          <cell r="AD603" t="str">
            <v>B9148KXU</v>
          </cell>
          <cell r="AE603" t="str">
            <v>CD Engkel Box</v>
          </cell>
          <cell r="AF603" t="str">
            <v>Unilever West Mega DC</v>
          </cell>
          <cell r="AH603" t="str">
            <v>Jl. Irian X No.202, Cikedokan, Kec. Cikarang Bar., Bekasi, Jawa Barat 17530, Indonesia</v>
          </cell>
          <cell r="AI603" t="str">
            <v>Bekasi</v>
          </cell>
          <cell r="AK603" t="str">
            <v>CARREFOUR DUTA MERLIN</v>
          </cell>
          <cell r="AM603" t="str">
            <v>Komp. Duta Merlin, Jl. Gajah Mada No.3-5, RT.2/RW.8, Petojo Utara, Kec. Gambir, Kota Jakarta Pusat, Daerah Khusus Ibukota Jakarta 10130, Indonesia</v>
          </cell>
          <cell r="AN603" t="str">
            <v>Kota Jakarta Pusat</v>
          </cell>
          <cell r="AP603">
            <v>47</v>
          </cell>
          <cell r="AQ603" t="str">
            <v/>
          </cell>
          <cell r="AR603" t="str">
            <v/>
          </cell>
          <cell r="AS603" t="str">
            <v/>
          </cell>
          <cell r="AT603" t="str">
            <v/>
          </cell>
          <cell r="AU603" t="str">
            <v/>
          </cell>
          <cell r="AV603" t="str">
            <v/>
          </cell>
          <cell r="AW603" t="str">
            <v/>
          </cell>
          <cell r="AY603">
            <v>0</v>
          </cell>
          <cell r="AZ603" t="str">
            <v>0</v>
          </cell>
          <cell r="BA603">
            <v>2280</v>
          </cell>
          <cell r="BB603">
            <v>5.32</v>
          </cell>
          <cell r="BC603" t="str">
            <v/>
          </cell>
          <cell r="BD603" t="str">
            <v>2021-06-15, 11:31:43</v>
          </cell>
          <cell r="BE603" t="str">
            <v>POD 1 2021-06-15, 11:31:43</v>
          </cell>
        </row>
        <row r="604">
          <cell r="D604" t="str">
            <v>4002938454</v>
          </cell>
          <cell r="E604" t="str">
            <v/>
          </cell>
          <cell r="F604" t="str">
            <v>POD</v>
          </cell>
          <cell r="G604" t="str">
            <v>Unilever Mega DC</v>
          </cell>
          <cell r="H604" t="str">
            <v>Medikar Sarana Utama</v>
          </cell>
          <cell r="I604" t="str">
            <v>true</v>
          </cell>
          <cell r="J604" t="str">
            <v>CDE</v>
          </cell>
          <cell r="K604" t="str">
            <v>CD Engkel Box</v>
          </cell>
          <cell r="L604">
            <v>511233</v>
          </cell>
          <cell r="M604">
            <v>341710</v>
          </cell>
          <cell r="N604" t="str">
            <v>TDS-TRI-20210611093116552120</v>
          </cell>
          <cell r="O604" t="str">
            <v>dedicated</v>
          </cell>
          <cell r="P604" t="str">
            <v>2021-06-11, 16:31:16</v>
          </cell>
          <cell r="Q604" t="str">
            <v>2021-06-11, 19:43:09</v>
          </cell>
          <cell r="R604" t="str">
            <v>2021-06-15, 01:30:45</v>
          </cell>
          <cell r="S604" t="str">
            <v>2021-06-11, 20:00:00</v>
          </cell>
          <cell r="T604" t="str">
            <v>2021-06-21, 07:10:00</v>
          </cell>
          <cell r="U604" t="str">
            <v/>
          </cell>
          <cell r="V604" t="str">
            <v>2021-06-21, 07:11:00</v>
          </cell>
          <cell r="W604" t="str">
            <v>2021-06-12, 20:00:00</v>
          </cell>
          <cell r="X604" t="str">
            <v>2021-06-21, 07:50:00</v>
          </cell>
          <cell r="Y604" t="str">
            <v>2021-06-21, 09:00:00</v>
          </cell>
          <cell r="Z604" t="str">
            <v>0:1:0</v>
          </cell>
          <cell r="AA604" t="str">
            <v>1:10:0</v>
          </cell>
          <cell r="AB604" t="str">
            <v>Rohmani</v>
          </cell>
          <cell r="AC604" t="str">
            <v>087792099004</v>
          </cell>
          <cell r="AD604" t="str">
            <v>B9526TCJ</v>
          </cell>
          <cell r="AE604" t="str">
            <v>CD Engkel Box</v>
          </cell>
          <cell r="AF604" t="str">
            <v>Unilever West Mega DC</v>
          </cell>
          <cell r="AH604" t="str">
            <v>Jl. Irian X No.202, Cikedokan, Kec. Cikarang Bar., Bekasi, Jawa Barat 17530, Indonesia</v>
          </cell>
          <cell r="AI604" t="str">
            <v>Bekasi</v>
          </cell>
          <cell r="AK604" t="str">
            <v>CARREFOUR DUTA MERLIN</v>
          </cell>
          <cell r="AM604" t="str">
            <v>Komp. Duta Merlin, Jl. Gajah Mada No.3-5, RT.2/RW.8, Petojo Utara, Kec. Gambir, Kota Jakarta Pusat, Daerah Khusus Ibukota Jakarta 10130, Indonesia</v>
          </cell>
          <cell r="AN604" t="str">
            <v>Kota Jakarta Pusat</v>
          </cell>
          <cell r="AP604">
            <v>47</v>
          </cell>
          <cell r="AQ604" t="str">
            <v/>
          </cell>
          <cell r="AR604" t="str">
            <v/>
          </cell>
          <cell r="AS604" t="str">
            <v/>
          </cell>
          <cell r="AT604" t="str">
            <v/>
          </cell>
          <cell r="AU604" t="str">
            <v/>
          </cell>
          <cell r="AV604" t="str">
            <v/>
          </cell>
          <cell r="AW604" t="str">
            <v/>
          </cell>
          <cell r="AY604">
            <v>0</v>
          </cell>
          <cell r="AZ604" t="str">
            <v>0</v>
          </cell>
          <cell r="BA604">
            <v>2280</v>
          </cell>
          <cell r="BB604">
            <v>5.32</v>
          </cell>
          <cell r="BC604" t="str">
            <v/>
          </cell>
          <cell r="BD604" t="str">
            <v/>
          </cell>
        </row>
        <row r="605">
          <cell r="D605" t="str">
            <v>4002938452</v>
          </cell>
          <cell r="E605" t="str">
            <v/>
          </cell>
          <cell r="F605" t="str">
            <v>POD</v>
          </cell>
          <cell r="G605" t="str">
            <v>Unilever Mega DC</v>
          </cell>
          <cell r="H605" t="str">
            <v>PT Kabut Halim Mandiri</v>
          </cell>
          <cell r="I605" t="str">
            <v>true</v>
          </cell>
          <cell r="J605" t="str">
            <v>CDE</v>
          </cell>
          <cell r="K605" t="str">
            <v>CD Engkel Box</v>
          </cell>
          <cell r="L605">
            <v>511233</v>
          </cell>
          <cell r="M605">
            <v>341710</v>
          </cell>
          <cell r="N605" t="str">
            <v>TDS-TRI-20210611093114787039</v>
          </cell>
          <cell r="O605" t="str">
            <v>dedicated</v>
          </cell>
          <cell r="P605" t="str">
            <v>2021-06-11, 16:31:15</v>
          </cell>
          <cell r="Q605" t="str">
            <v>2021-06-11, 17:52:10</v>
          </cell>
          <cell r="R605" t="str">
            <v>2021-06-12, 00:51:11</v>
          </cell>
          <cell r="S605" t="str">
            <v>2021-06-11, 20:00:00</v>
          </cell>
          <cell r="T605" t="str">
            <v>2021-06-12, 01:00:00</v>
          </cell>
          <cell r="U605" t="str">
            <v/>
          </cell>
          <cell r="V605" t="str">
            <v>2021-06-12, 02:00:00</v>
          </cell>
          <cell r="W605" t="str">
            <v>2021-06-12, 20:00:00</v>
          </cell>
          <cell r="X605" t="str">
            <v>2021-06-12, 04:10:24</v>
          </cell>
          <cell r="Y605" t="str">
            <v>2021-06-12, 17:48:16</v>
          </cell>
          <cell r="Z605" t="str">
            <v>1:0:0</v>
          </cell>
          <cell r="AA605" t="str">
            <v>13:37:52</v>
          </cell>
          <cell r="AB605" t="str">
            <v>Hadi mas renol</v>
          </cell>
          <cell r="AC605" t="str">
            <v>081299351818</v>
          </cell>
          <cell r="AD605" t="str">
            <v>F9282FG</v>
          </cell>
          <cell r="AE605" t="str">
            <v>CD Engkel Box</v>
          </cell>
          <cell r="AF605" t="str">
            <v>Unilever West Mega DC</v>
          </cell>
          <cell r="AH605" t="str">
            <v>Jl. Irian X No.202, Cikedokan, Kec. Cikarang Bar., Bekasi, Jawa Barat 17530, Indonesia</v>
          </cell>
          <cell r="AI605" t="str">
            <v>Bekasi</v>
          </cell>
          <cell r="AK605" t="str">
            <v>CARREFOUR DUTA MERLIN</v>
          </cell>
          <cell r="AM605" t="str">
            <v>Komp. Duta Merlin, Jl. Gajah Mada No.3-5, RT.2/RW.8, Petojo Utara, Kec. Gambir, Kota Jakarta Pusat, Daerah Khusus Ibukota Jakarta 10130, Indonesia</v>
          </cell>
          <cell r="AN605" t="str">
            <v>Kota Jakarta Pusat</v>
          </cell>
          <cell r="AP605">
            <v>47</v>
          </cell>
          <cell r="AQ605" t="str">
            <v/>
          </cell>
          <cell r="AR605" t="str">
            <v/>
          </cell>
          <cell r="AS605" t="str">
            <v/>
          </cell>
          <cell r="AT605" t="str">
            <v/>
          </cell>
          <cell r="AU605" t="str">
            <v/>
          </cell>
          <cell r="AV605" t="str">
            <v/>
          </cell>
          <cell r="AW605" t="str">
            <v/>
          </cell>
          <cell r="AY605">
            <v>0</v>
          </cell>
          <cell r="AZ605" t="str">
            <v>0</v>
          </cell>
          <cell r="BA605">
            <v>2280</v>
          </cell>
          <cell r="BB605">
            <v>5.32</v>
          </cell>
          <cell r="BC605" t="str">
            <v/>
          </cell>
          <cell r="BD605" t="str">
            <v>2021-06-12, 17:48:42</v>
          </cell>
          <cell r="BE605" t="str">
            <v>POD 1 2021-06-12, 17:48:42</v>
          </cell>
        </row>
        <row r="606">
          <cell r="D606" t="str">
            <v>4002938519</v>
          </cell>
          <cell r="E606" t="str">
            <v/>
          </cell>
          <cell r="F606" t="str">
            <v>POD</v>
          </cell>
          <cell r="G606" t="str">
            <v>Unilever Mega DC</v>
          </cell>
          <cell r="H606" t="str">
            <v>PT Brilliant Cargo International</v>
          </cell>
          <cell r="I606" t="str">
            <v>true</v>
          </cell>
          <cell r="J606" t="str">
            <v>CDE</v>
          </cell>
          <cell r="K606" t="str">
            <v>CD Engkel Box</v>
          </cell>
          <cell r="L606">
            <v>511233</v>
          </cell>
          <cell r="M606">
            <v>341710</v>
          </cell>
          <cell r="N606" t="str">
            <v>TDS-TRI-20210611093113729085</v>
          </cell>
          <cell r="O606" t="str">
            <v>dedicated</v>
          </cell>
          <cell r="P606" t="str">
            <v>2021-06-11, 16:31:14</v>
          </cell>
          <cell r="Q606" t="str">
            <v>2021-06-11, 21:59:09</v>
          </cell>
          <cell r="R606" t="str">
            <v>2021-06-11, 22:00:57</v>
          </cell>
          <cell r="S606" t="str">
            <v>2021-06-11, 20:00:00</v>
          </cell>
          <cell r="T606" t="str">
            <v>2021-06-11, 22:01:02</v>
          </cell>
          <cell r="U606" t="str">
            <v>2021-06-12, 01:02:41</v>
          </cell>
          <cell r="V606" t="str">
            <v>2021-06-12, 01:02:47</v>
          </cell>
          <cell r="W606" t="str">
            <v>2021-06-13, 20:00:00</v>
          </cell>
          <cell r="X606" t="str">
            <v>2021-06-12, 07:46:33</v>
          </cell>
          <cell r="Y606" t="str">
            <v>2021-06-12, 09:15:06</v>
          </cell>
          <cell r="Z606" t="str">
            <v>3:1:45</v>
          </cell>
          <cell r="AA606" t="str">
            <v>1:28:33</v>
          </cell>
          <cell r="AB606" t="str">
            <v>Waskito</v>
          </cell>
          <cell r="AC606" t="str">
            <v>081210884940</v>
          </cell>
          <cell r="AD606" t="str">
            <v>B9408OI</v>
          </cell>
          <cell r="AE606" t="str">
            <v>CD Engkel Box</v>
          </cell>
          <cell r="AF606" t="str">
            <v>Unilever West Mega DC</v>
          </cell>
          <cell r="AH606" t="str">
            <v>Jl. Irian X No.202, Cikedokan, Kec. Cikarang Bar., Bekasi, Jawa Barat 17530, Indonesia</v>
          </cell>
          <cell r="AI606" t="str">
            <v>Bekasi</v>
          </cell>
          <cell r="AK606" t="str">
            <v>NAGA SWALAYAN TB SIMATUPANG</v>
          </cell>
          <cell r="AM606" t="str">
            <v>Jagakarsa, South Jakarta City, Jakarta 12530, Indonesia</v>
          </cell>
          <cell r="AN606" t="str">
            <v>South Jakarta City</v>
          </cell>
          <cell r="AP606">
            <v>40</v>
          </cell>
          <cell r="AQ606" t="str">
            <v/>
          </cell>
          <cell r="AR606" t="str">
            <v/>
          </cell>
          <cell r="AS606" t="str">
            <v/>
          </cell>
          <cell r="AT606" t="str">
            <v/>
          </cell>
          <cell r="AU606" t="str">
            <v/>
          </cell>
          <cell r="AV606" t="str">
            <v/>
          </cell>
          <cell r="AW606" t="str">
            <v/>
          </cell>
          <cell r="AY606">
            <v>0</v>
          </cell>
          <cell r="AZ606" t="str">
            <v>0</v>
          </cell>
          <cell r="BA606">
            <v>1220</v>
          </cell>
          <cell r="BB606">
            <v>2.79</v>
          </cell>
          <cell r="BC606" t="str">
            <v/>
          </cell>
          <cell r="BD606" t="str">
            <v>2021-06-12, 10:09:20</v>
          </cell>
          <cell r="BE606" t="str">
            <v>POD 1 2021-06-12, 10:09:20</v>
          </cell>
        </row>
        <row r="607">
          <cell r="D607" t="str">
            <v>4002938518</v>
          </cell>
          <cell r="E607" t="str">
            <v/>
          </cell>
          <cell r="F607" t="str">
            <v>CANCELLED</v>
          </cell>
          <cell r="G607" t="str">
            <v>Unilever Mega DC</v>
          </cell>
          <cell r="H607" t="str">
            <v>RITASE</v>
          </cell>
          <cell r="I607" t="str">
            <v>false</v>
          </cell>
          <cell r="J607" t="str">
            <v>CDE</v>
          </cell>
          <cell r="K607" t="str">
            <v>CD Engkel Box</v>
          </cell>
          <cell r="L607" t="str">
            <v/>
          </cell>
          <cell r="N607" t="str">
            <v>TDS-TRI-20210611093112392328</v>
          </cell>
          <cell r="O607" t="str">
            <v>dedicated</v>
          </cell>
          <cell r="P607" t="str">
            <v>2021-06-11, 16:31:12</v>
          </cell>
          <cell r="Q607" t="str">
            <v/>
          </cell>
          <cell r="R607" t="str">
            <v/>
          </cell>
          <cell r="S607" t="str">
            <v>2021-06-11, 20:00:00</v>
          </cell>
          <cell r="T607" t="str">
            <v/>
          </cell>
          <cell r="U607" t="str">
            <v/>
          </cell>
          <cell r="V607" t="str">
            <v/>
          </cell>
          <cell r="W607" t="str">
            <v>2021-06-13, 20:00:00</v>
          </cell>
          <cell r="X607" t="str">
            <v/>
          </cell>
          <cell r="Y607" t="str">
            <v/>
          </cell>
          <cell r="Z607" t="str">
            <v/>
          </cell>
          <cell r="AA607" t="str">
            <v/>
          </cell>
          <cell r="AB607" t="str">
            <v/>
          </cell>
          <cell r="AC607" t="str">
            <v/>
          </cell>
          <cell r="AD607" t="str">
            <v/>
          </cell>
          <cell r="AE607" t="str">
            <v/>
          </cell>
          <cell r="AF607" t="str">
            <v>Unilever West Mega DC</v>
          </cell>
          <cell r="AH607" t="str">
            <v>Jl. Irian X No.202, Cikedokan, Kec. Cikarang Bar., Bekasi, Jawa Barat 17530, Indonesia</v>
          </cell>
          <cell r="AI607" t="str">
            <v>Bekasi</v>
          </cell>
          <cell r="AK607" t="str">
            <v>NAGA SWALAYAN HANKAM</v>
          </cell>
          <cell r="AM607" t="str">
            <v>Jl. Raya Hankam No.29, Jatirahayu, Kec. Pd. Melati, Kota Bks, Jawa Barat 17414, Indonesia</v>
          </cell>
          <cell r="AN607" t="str">
            <v>Kota Bekasi</v>
          </cell>
          <cell r="AP607">
            <v>32</v>
          </cell>
          <cell r="AQ607" t="str">
            <v/>
          </cell>
          <cell r="AR607" t="str">
            <v/>
          </cell>
          <cell r="AS607" t="str">
            <v/>
          </cell>
          <cell r="AT607" t="str">
            <v/>
          </cell>
          <cell r="AU607" t="str">
            <v/>
          </cell>
          <cell r="AV607" t="str">
            <v/>
          </cell>
          <cell r="AW607" t="str">
            <v/>
          </cell>
          <cell r="AX607" t="str">
            <v>shipment dialihkan</v>
          </cell>
          <cell r="AY607">
            <v>0</v>
          </cell>
          <cell r="AZ607" t="str">
            <v>0</v>
          </cell>
          <cell r="BA607">
            <v>2050</v>
          </cell>
          <cell r="BB607">
            <v>5.2</v>
          </cell>
          <cell r="BC607" t="str">
            <v/>
          </cell>
          <cell r="BD607" t="str">
            <v/>
          </cell>
        </row>
        <row r="608">
          <cell r="D608" t="str">
            <v>4002938508</v>
          </cell>
          <cell r="E608" t="str">
            <v/>
          </cell>
          <cell r="F608" t="str">
            <v>POD</v>
          </cell>
          <cell r="G608" t="str">
            <v>Unilever Mega DC</v>
          </cell>
          <cell r="H608" t="str">
            <v>Gading Global Logistic</v>
          </cell>
          <cell r="I608" t="str">
            <v>true</v>
          </cell>
          <cell r="J608" t="str">
            <v>CDE</v>
          </cell>
          <cell r="K608" t="str">
            <v>CD Engkel Box</v>
          </cell>
          <cell r="L608">
            <v>511233</v>
          </cell>
          <cell r="M608">
            <v>341710</v>
          </cell>
          <cell r="N608" t="str">
            <v>TDS-TRI-20210611093110845502</v>
          </cell>
          <cell r="O608" t="str">
            <v>dedicated</v>
          </cell>
          <cell r="P608" t="str">
            <v>2021-06-11, 16:31:11</v>
          </cell>
          <cell r="Q608" t="str">
            <v>2021-06-11, 19:28:27</v>
          </cell>
          <cell r="R608" t="str">
            <v>2021-06-12, 00:52:04</v>
          </cell>
          <cell r="S608" t="str">
            <v>2021-06-11, 20:00:00</v>
          </cell>
          <cell r="T608" t="str">
            <v>2021-06-12, 05:40:51</v>
          </cell>
          <cell r="U608" t="str">
            <v>2021-06-12, 05:40:57</v>
          </cell>
          <cell r="V608" t="str">
            <v>2021-06-12, 05:41:04</v>
          </cell>
          <cell r="W608" t="str">
            <v>2021-06-12, 20:00:00</v>
          </cell>
          <cell r="X608" t="str">
            <v>2021-06-12, 07:38:54</v>
          </cell>
          <cell r="Y608" t="str">
            <v>2021-06-12, 11:14:08</v>
          </cell>
          <cell r="Z608" t="str">
            <v>0:0:13</v>
          </cell>
          <cell r="AA608" t="str">
            <v>3:35:14</v>
          </cell>
          <cell r="AB608" t="str">
            <v>JAMAL</v>
          </cell>
          <cell r="AC608" t="str">
            <v>087879225044</v>
          </cell>
          <cell r="AD608" t="str">
            <v>B9838SYK</v>
          </cell>
          <cell r="AE608" t="str">
            <v>CD Engkel Box</v>
          </cell>
          <cell r="AF608" t="str">
            <v>Unilever West Mega DC</v>
          </cell>
          <cell r="AH608" t="str">
            <v>Jl. Irian X No.202, Cikedokan, Kec. Cikarang Bar., Bekasi, Jawa Barat 17530, Indonesia</v>
          </cell>
          <cell r="AI608" t="str">
            <v>Bekasi</v>
          </cell>
          <cell r="AK608" t="str">
            <v>RAMAYANA KRAMAT JATI(RK)</v>
          </cell>
          <cell r="AM608" t="str">
            <v>JL.RAYA BOGOR KRAMAT JATI</v>
          </cell>
          <cell r="AN608" t="str">
            <v>Kota Jakarta Timur</v>
          </cell>
          <cell r="AP608">
            <v>38</v>
          </cell>
          <cell r="AQ608" t="str">
            <v/>
          </cell>
          <cell r="AR608" t="str">
            <v/>
          </cell>
          <cell r="AS608" t="str">
            <v/>
          </cell>
          <cell r="AT608" t="str">
            <v/>
          </cell>
          <cell r="AU608" t="str">
            <v/>
          </cell>
          <cell r="AV608" t="str">
            <v/>
          </cell>
          <cell r="AW608" t="str">
            <v/>
          </cell>
          <cell r="AY608">
            <v>0</v>
          </cell>
          <cell r="AZ608" t="str">
            <v>0</v>
          </cell>
          <cell r="BA608">
            <v>2860</v>
          </cell>
          <cell r="BB608">
            <v>4.54</v>
          </cell>
          <cell r="BC608" t="str">
            <v/>
          </cell>
          <cell r="BD608" t="str">
            <v>2021-06-22, 13:14:36</v>
          </cell>
          <cell r="BE608" t="str">
            <v>POD 1 2021-06-12, 11:14:21</v>
          </cell>
        </row>
        <row r="609">
          <cell r="D609" t="str">
            <v>4002938514</v>
          </cell>
          <cell r="E609" t="str">
            <v/>
          </cell>
          <cell r="F609" t="str">
            <v>POD</v>
          </cell>
          <cell r="G609" t="str">
            <v>Unilever Mega DC</v>
          </cell>
          <cell r="H609" t="str">
            <v>CV Global Synergi Abadi</v>
          </cell>
          <cell r="I609" t="str">
            <v>true</v>
          </cell>
          <cell r="J609" t="str">
            <v>CDE</v>
          </cell>
          <cell r="K609" t="str">
            <v>CD Engkel Box</v>
          </cell>
          <cell r="L609">
            <v>511233</v>
          </cell>
          <cell r="M609">
            <v>341710</v>
          </cell>
          <cell r="N609" t="str">
            <v>TDS-TRI-20210611093111673962</v>
          </cell>
          <cell r="O609" t="str">
            <v>dedicated</v>
          </cell>
          <cell r="P609" t="str">
            <v>2021-06-11, 16:31:11</v>
          </cell>
          <cell r="Q609" t="str">
            <v>2021-06-11, 22:43:27</v>
          </cell>
          <cell r="R609" t="str">
            <v>2021-06-12, 00:51:21</v>
          </cell>
          <cell r="S609" t="str">
            <v>2021-06-11, 20:00:00</v>
          </cell>
          <cell r="T609" t="str">
            <v>2021-06-12, 01:39:27</v>
          </cell>
          <cell r="U609" t="str">
            <v/>
          </cell>
          <cell r="V609" t="str">
            <v>2021-06-12, 03:00:00</v>
          </cell>
          <cell r="W609" t="str">
            <v>2021-06-13, 20:00:00</v>
          </cell>
          <cell r="X609" t="str">
            <v>2021-06-12, 12:01:40</v>
          </cell>
          <cell r="Y609" t="str">
            <v>2021-06-12, 12:02:37</v>
          </cell>
          <cell r="Z609" t="str">
            <v>1:20:33</v>
          </cell>
          <cell r="AA609" t="str">
            <v>0:0:57</v>
          </cell>
          <cell r="AB609" t="str">
            <v>UJANG SURYANA</v>
          </cell>
          <cell r="AC609" t="str">
            <v>087873310998</v>
          </cell>
          <cell r="AD609" t="str">
            <v>B9073AR</v>
          </cell>
          <cell r="AE609" t="str">
            <v>CD Engkel Box</v>
          </cell>
          <cell r="AF609" t="str">
            <v>Unilever West Mega DC</v>
          </cell>
          <cell r="AH609" t="str">
            <v>Jl. Irian X No.202, Cikedokan, Kec. Cikarang Bar., Bekasi, Jawa Barat 17530, Indonesia</v>
          </cell>
          <cell r="AI609" t="str">
            <v>Bekasi</v>
          </cell>
          <cell r="AK609" t="str">
            <v>NAGA CIRACAS</v>
          </cell>
          <cell r="AM609" t="str">
            <v>JL.RAYA BOGOR KM 26 CIRACAS</v>
          </cell>
          <cell r="AN609" t="str">
            <v>Kota Jakarta Timur</v>
          </cell>
          <cell r="AP609">
            <v>40</v>
          </cell>
          <cell r="AQ609" t="str">
            <v/>
          </cell>
          <cell r="AR609" t="str">
            <v/>
          </cell>
          <cell r="AS609" t="str">
            <v/>
          </cell>
          <cell r="AT609" t="str">
            <v/>
          </cell>
          <cell r="AU609" t="str">
            <v/>
          </cell>
          <cell r="AV609" t="str">
            <v/>
          </cell>
          <cell r="AW609" t="str">
            <v/>
          </cell>
          <cell r="AY609">
            <v>0</v>
          </cell>
          <cell r="AZ609" t="str">
            <v>0</v>
          </cell>
          <cell r="BA609">
            <v>1910</v>
          </cell>
          <cell r="BB609">
            <v>4.47</v>
          </cell>
          <cell r="BC609" t="str">
            <v/>
          </cell>
          <cell r="BD609" t="str">
            <v>2021-06-12, 18:41:03</v>
          </cell>
          <cell r="BE609" t="str">
            <v>POD 1 2021-06-12, 18:41:03</v>
          </cell>
        </row>
        <row r="610">
          <cell r="D610" t="str">
            <v>4002938503</v>
          </cell>
          <cell r="E610" t="str">
            <v/>
          </cell>
          <cell r="F610" t="str">
            <v>CANCELLED</v>
          </cell>
          <cell r="G610" t="str">
            <v>Unilever Mega DC</v>
          </cell>
          <cell r="H610" t="str">
            <v>RITASE</v>
          </cell>
          <cell r="I610" t="str">
            <v>false</v>
          </cell>
          <cell r="J610" t="str">
            <v>CDE</v>
          </cell>
          <cell r="K610" t="str">
            <v>CD Engkel Box</v>
          </cell>
          <cell r="L610" t="str">
            <v/>
          </cell>
          <cell r="N610" t="str">
            <v>TDS-TRI-20210611093110080358</v>
          </cell>
          <cell r="O610" t="str">
            <v>dedicated</v>
          </cell>
          <cell r="P610" t="str">
            <v>2021-06-11, 16:31:10</v>
          </cell>
          <cell r="Q610" t="str">
            <v/>
          </cell>
          <cell r="R610" t="str">
            <v/>
          </cell>
          <cell r="S610" t="str">
            <v>2021-06-11, 20:00:00</v>
          </cell>
          <cell r="T610" t="str">
            <v/>
          </cell>
          <cell r="U610" t="str">
            <v/>
          </cell>
          <cell r="V610" t="str">
            <v/>
          </cell>
          <cell r="W610" t="str">
            <v>2021-06-12, 20:00:00</v>
          </cell>
          <cell r="X610" t="str">
            <v/>
          </cell>
          <cell r="Y610" t="str">
            <v/>
          </cell>
          <cell r="Z610" t="str">
            <v/>
          </cell>
          <cell r="AA610" t="str">
            <v/>
          </cell>
          <cell r="AB610" t="str">
            <v/>
          </cell>
          <cell r="AC610" t="str">
            <v/>
          </cell>
          <cell r="AD610" t="str">
            <v/>
          </cell>
          <cell r="AE610" t="str">
            <v/>
          </cell>
          <cell r="AF610" t="str">
            <v>Unilever West Mega DC</v>
          </cell>
          <cell r="AH610" t="str">
            <v>Jl. Irian X No.202, Cikedokan, Kec. Cikarang Bar., Bekasi, Jawa Barat 17530, Indonesia</v>
          </cell>
          <cell r="AI610" t="str">
            <v>Bekasi</v>
          </cell>
          <cell r="AK610" t="str">
            <v>CARREFOUR DUTA MERLIN</v>
          </cell>
          <cell r="AM610" t="str">
            <v>Komp. Duta Merlin, Jl. Gajah Mada No.3-5, RT.2/RW.8, Petojo Utara, Kec. Gambir, Kota Jakarta Pusat, Daerah Khusus Ibukota Jakarta 10130, Indonesia</v>
          </cell>
          <cell r="AN610" t="str">
            <v>Kota Jakarta Pusat</v>
          </cell>
          <cell r="AP610">
            <v>47</v>
          </cell>
          <cell r="AQ610" t="str">
            <v/>
          </cell>
          <cell r="AR610" t="str">
            <v/>
          </cell>
          <cell r="AS610" t="str">
            <v/>
          </cell>
          <cell r="AT610" t="str">
            <v/>
          </cell>
          <cell r="AU610" t="str">
            <v/>
          </cell>
          <cell r="AV610" t="str">
            <v/>
          </cell>
          <cell r="AW610" t="str">
            <v/>
          </cell>
          <cell r="AX610" t="str">
            <v>shipment dialihkan</v>
          </cell>
          <cell r="AY610">
            <v>0</v>
          </cell>
          <cell r="AZ610" t="str">
            <v>0</v>
          </cell>
          <cell r="BA610">
            <v>2440</v>
          </cell>
          <cell r="BB610">
            <v>3.33</v>
          </cell>
          <cell r="BC610" t="str">
            <v/>
          </cell>
          <cell r="BD610" t="str">
            <v/>
          </cell>
        </row>
        <row r="611">
          <cell r="D611" t="str">
            <v>4002938502</v>
          </cell>
          <cell r="E611" t="str">
            <v/>
          </cell>
          <cell r="F611" t="str">
            <v>CANCELLED</v>
          </cell>
          <cell r="G611" t="str">
            <v>Unilever Mega DC</v>
          </cell>
          <cell r="H611" t="str">
            <v>RITASE</v>
          </cell>
          <cell r="I611" t="str">
            <v>false</v>
          </cell>
          <cell r="J611" t="str">
            <v>CDE</v>
          </cell>
          <cell r="K611" t="str">
            <v>CD Engkel Box</v>
          </cell>
          <cell r="L611" t="str">
            <v/>
          </cell>
          <cell r="N611" t="str">
            <v>TDS-TRI-20210611093109052491</v>
          </cell>
          <cell r="O611" t="str">
            <v>dedicated</v>
          </cell>
          <cell r="P611" t="str">
            <v>2021-06-11, 16:31:09</v>
          </cell>
          <cell r="Q611" t="str">
            <v/>
          </cell>
          <cell r="R611" t="str">
            <v/>
          </cell>
          <cell r="S611" t="str">
            <v>2021-06-11, 20:00:00</v>
          </cell>
          <cell r="T611" t="str">
            <v/>
          </cell>
          <cell r="U611" t="str">
            <v/>
          </cell>
          <cell r="V611" t="str">
            <v/>
          </cell>
          <cell r="W611" t="str">
            <v>2021-06-12, 20:00:00</v>
          </cell>
          <cell r="X611" t="str">
            <v/>
          </cell>
          <cell r="Y611" t="str">
            <v/>
          </cell>
          <cell r="Z611" t="str">
            <v/>
          </cell>
          <cell r="AA611" t="str">
            <v/>
          </cell>
          <cell r="AB611" t="str">
            <v/>
          </cell>
          <cell r="AC611" t="str">
            <v/>
          </cell>
          <cell r="AD611" t="str">
            <v/>
          </cell>
          <cell r="AE611" t="str">
            <v/>
          </cell>
          <cell r="AF611" t="str">
            <v>Unilever West Mega DC</v>
          </cell>
          <cell r="AH611" t="str">
            <v>Jl. Irian X No.202, Cikedokan, Kec. Cikarang Bar., Bekasi, Jawa Barat 17530, Indonesia</v>
          </cell>
          <cell r="AI611" t="str">
            <v>Bekasi</v>
          </cell>
          <cell r="AK611" t="str">
            <v>CARREFOUR DUTA MERLIN</v>
          </cell>
          <cell r="AM611" t="str">
            <v>Komp. Duta Merlin, Jl. Gajah Mada No.3-5, RT.2/RW.8, Petojo Utara, Kec. Gambir, Kota Jakarta Pusat, Daerah Khusus Ibukota Jakarta 10130, Indonesia</v>
          </cell>
          <cell r="AN611" t="str">
            <v>Kota Jakarta Pusat</v>
          </cell>
          <cell r="AP611">
            <v>47</v>
          </cell>
          <cell r="AQ611" t="str">
            <v/>
          </cell>
          <cell r="AR611" t="str">
            <v/>
          </cell>
          <cell r="AS611" t="str">
            <v/>
          </cell>
          <cell r="AT611" t="str">
            <v/>
          </cell>
          <cell r="AU611" t="str">
            <v/>
          </cell>
          <cell r="AV611" t="str">
            <v/>
          </cell>
          <cell r="AW611" t="str">
            <v/>
          </cell>
          <cell r="AX611" t="str">
            <v>shipment dialihkan</v>
          </cell>
          <cell r="AY611">
            <v>0</v>
          </cell>
          <cell r="AZ611" t="str">
            <v>0</v>
          </cell>
          <cell r="BA611">
            <v>2440</v>
          </cell>
          <cell r="BB611">
            <v>3.33</v>
          </cell>
          <cell r="BC611" t="str">
            <v/>
          </cell>
          <cell r="BD611" t="str">
            <v/>
          </cell>
        </row>
        <row r="612">
          <cell r="D612" t="str">
            <v>4002938501</v>
          </cell>
          <cell r="E612" t="str">
            <v/>
          </cell>
          <cell r="F612" t="str">
            <v>CANCELLED</v>
          </cell>
          <cell r="G612" t="str">
            <v>Unilever Mega DC</v>
          </cell>
          <cell r="H612" t="str">
            <v>RITASE</v>
          </cell>
          <cell r="I612" t="str">
            <v>false</v>
          </cell>
          <cell r="J612" t="str">
            <v>CDE</v>
          </cell>
          <cell r="K612" t="str">
            <v>CD Engkel Box</v>
          </cell>
          <cell r="L612" t="str">
            <v/>
          </cell>
          <cell r="N612" t="str">
            <v>TDS-TRI-20210611093108365293</v>
          </cell>
          <cell r="O612" t="str">
            <v>dedicated</v>
          </cell>
          <cell r="P612" t="str">
            <v>2021-06-11, 16:31:08</v>
          </cell>
          <cell r="Q612" t="str">
            <v/>
          </cell>
          <cell r="R612" t="str">
            <v/>
          </cell>
          <cell r="S612" t="str">
            <v>2021-06-11, 20:00:00</v>
          </cell>
          <cell r="T612" t="str">
            <v/>
          </cell>
          <cell r="U612" t="str">
            <v/>
          </cell>
          <cell r="V612" t="str">
            <v/>
          </cell>
          <cell r="W612" t="str">
            <v>2021-06-12, 20:00:00</v>
          </cell>
          <cell r="X612" t="str">
            <v/>
          </cell>
          <cell r="Y612" t="str">
            <v/>
          </cell>
          <cell r="Z612" t="str">
            <v/>
          </cell>
          <cell r="AA612" t="str">
            <v/>
          </cell>
          <cell r="AB612" t="str">
            <v/>
          </cell>
          <cell r="AC612" t="str">
            <v/>
          </cell>
          <cell r="AD612" t="str">
            <v/>
          </cell>
          <cell r="AE612" t="str">
            <v/>
          </cell>
          <cell r="AF612" t="str">
            <v>Unilever West Mega DC</v>
          </cell>
          <cell r="AH612" t="str">
            <v>Jl. Irian X No.202, Cikedokan, Kec. Cikarang Bar., Bekasi, Jawa Barat 17530, Indonesia</v>
          </cell>
          <cell r="AI612" t="str">
            <v>Bekasi</v>
          </cell>
          <cell r="AK612" t="str">
            <v>CARREFOUR DUTA MERLIN</v>
          </cell>
          <cell r="AM612" t="str">
            <v>Komp. Duta Merlin, Jl. Gajah Mada No.3-5, RT.2/RW.8, Petojo Utara, Kec. Gambir, Kota Jakarta Pusat, Daerah Khusus Ibukota Jakarta 10130, Indonesia</v>
          </cell>
          <cell r="AN612" t="str">
            <v>Kota Jakarta Pusat</v>
          </cell>
          <cell r="AP612">
            <v>47</v>
          </cell>
          <cell r="AQ612" t="str">
            <v/>
          </cell>
          <cell r="AR612" t="str">
            <v/>
          </cell>
          <cell r="AS612" t="str">
            <v/>
          </cell>
          <cell r="AT612" t="str">
            <v/>
          </cell>
          <cell r="AU612" t="str">
            <v/>
          </cell>
          <cell r="AV612" t="str">
            <v/>
          </cell>
          <cell r="AW612" t="str">
            <v/>
          </cell>
          <cell r="AX612" t="str">
            <v>shipment dialihkan</v>
          </cell>
          <cell r="AY612">
            <v>0</v>
          </cell>
          <cell r="AZ612" t="str">
            <v>0</v>
          </cell>
          <cell r="BA612">
            <v>2510</v>
          </cell>
          <cell r="BB612">
            <v>4.38</v>
          </cell>
          <cell r="BC612" t="str">
            <v/>
          </cell>
          <cell r="BD612" t="str">
            <v/>
          </cell>
        </row>
        <row r="613">
          <cell r="D613" t="str">
            <v>4002938500</v>
          </cell>
          <cell r="E613" t="str">
            <v/>
          </cell>
          <cell r="F613" t="str">
            <v>CANCELLED</v>
          </cell>
          <cell r="G613" t="str">
            <v>Unilever Mega DC</v>
          </cell>
          <cell r="H613" t="str">
            <v>RITASE</v>
          </cell>
          <cell r="I613" t="str">
            <v>false</v>
          </cell>
          <cell r="J613" t="str">
            <v>CDE</v>
          </cell>
          <cell r="K613" t="str">
            <v>CD Engkel Box</v>
          </cell>
          <cell r="L613" t="str">
            <v/>
          </cell>
          <cell r="N613" t="str">
            <v>TDS-TRI-20210611093106958989</v>
          </cell>
          <cell r="O613" t="str">
            <v>dedicated</v>
          </cell>
          <cell r="P613" t="str">
            <v>2021-06-11, 16:31:07</v>
          </cell>
          <cell r="Q613" t="str">
            <v/>
          </cell>
          <cell r="R613" t="str">
            <v/>
          </cell>
          <cell r="S613" t="str">
            <v>2021-06-11, 20:00:00</v>
          </cell>
          <cell r="T613" t="str">
            <v/>
          </cell>
          <cell r="U613" t="str">
            <v/>
          </cell>
          <cell r="V613" t="str">
            <v/>
          </cell>
          <cell r="W613" t="str">
            <v>2021-06-12, 20:00:00</v>
          </cell>
          <cell r="X613" t="str">
            <v/>
          </cell>
          <cell r="Y613" t="str">
            <v/>
          </cell>
          <cell r="Z613" t="str">
            <v/>
          </cell>
          <cell r="AA613" t="str">
            <v/>
          </cell>
          <cell r="AB613" t="str">
            <v/>
          </cell>
          <cell r="AC613" t="str">
            <v/>
          </cell>
          <cell r="AD613" t="str">
            <v/>
          </cell>
          <cell r="AE613" t="str">
            <v/>
          </cell>
          <cell r="AF613" t="str">
            <v>Unilever West Mega DC</v>
          </cell>
          <cell r="AH613" t="str">
            <v>Jl. Irian X No.202, Cikedokan, Kec. Cikarang Bar., Bekasi, Jawa Barat 17530, Indonesia</v>
          </cell>
          <cell r="AI613" t="str">
            <v>Bekasi</v>
          </cell>
          <cell r="AK613" t="str">
            <v>CARREFOUR DUTA MERLIN</v>
          </cell>
          <cell r="AM613" t="str">
            <v>Komp. Duta Merlin, Jl. Gajah Mada No.3-5, RT.2/RW.8, Petojo Utara, Kec. Gambir, Kota Jakarta Pusat, Daerah Khusus Ibukota Jakarta 10130, Indonesia</v>
          </cell>
          <cell r="AN613" t="str">
            <v>Kota Jakarta Pusat</v>
          </cell>
          <cell r="AP613">
            <v>47</v>
          </cell>
          <cell r="AQ613" t="str">
            <v/>
          </cell>
          <cell r="AR613" t="str">
            <v/>
          </cell>
          <cell r="AS613" t="str">
            <v/>
          </cell>
          <cell r="AT613" t="str">
            <v/>
          </cell>
          <cell r="AU613" t="str">
            <v/>
          </cell>
          <cell r="AV613" t="str">
            <v/>
          </cell>
          <cell r="AW613" t="str">
            <v/>
          </cell>
          <cell r="AX613" t="str">
            <v>shipment dialihkan</v>
          </cell>
          <cell r="AY613">
            <v>0</v>
          </cell>
          <cell r="AZ613" t="str">
            <v>0</v>
          </cell>
          <cell r="BA613">
            <v>2510</v>
          </cell>
          <cell r="BB613">
            <v>4.38</v>
          </cell>
          <cell r="BC613" t="str">
            <v/>
          </cell>
          <cell r="BD613" t="str">
            <v/>
          </cell>
        </row>
        <row r="614">
          <cell r="D614" t="str">
            <v>4002938488</v>
          </cell>
          <cell r="E614" t="str">
            <v/>
          </cell>
          <cell r="F614" t="str">
            <v>POD</v>
          </cell>
          <cell r="G614" t="str">
            <v>Unilever Mega DC</v>
          </cell>
          <cell r="H614" t="str">
            <v>CV Palapa Jaya</v>
          </cell>
          <cell r="I614" t="str">
            <v>false</v>
          </cell>
          <cell r="J614" t="str">
            <v>TRO-J</v>
          </cell>
          <cell r="K614" t="str">
            <v>Tronton Jumbo</v>
          </cell>
          <cell r="L614">
            <v>12262300</v>
          </cell>
          <cell r="M614">
            <v>11200000</v>
          </cell>
          <cell r="N614" t="str">
            <v>TDS-TRI-20210611093105568980</v>
          </cell>
          <cell r="O614" t="str">
            <v>oncall</v>
          </cell>
          <cell r="P614" t="str">
            <v>2021-06-11, 16:31:05</v>
          </cell>
          <cell r="Q614" t="str">
            <v>2021-06-11, 17:20:32</v>
          </cell>
          <cell r="R614" t="str">
            <v>2021-06-12, 00:52:16</v>
          </cell>
          <cell r="S614" t="str">
            <v>2021-06-11, 20:00:00</v>
          </cell>
          <cell r="T614" t="str">
            <v>2021-06-12, 01:00:00</v>
          </cell>
          <cell r="U614" t="str">
            <v/>
          </cell>
          <cell r="V614" t="str">
            <v>2021-06-12, 05:00:00</v>
          </cell>
          <cell r="W614" t="str">
            <v>2021-06-16, 20:00:00</v>
          </cell>
          <cell r="X614" t="str">
            <v>2021-06-15, 04:00:00</v>
          </cell>
          <cell r="Y614" t="str">
            <v>2021-06-15, 12:00:00</v>
          </cell>
          <cell r="Z614" t="str">
            <v>4:0:0</v>
          </cell>
          <cell r="AA614" t="str">
            <v>8:0:0</v>
          </cell>
          <cell r="AB614" t="str">
            <v>Fredi</v>
          </cell>
          <cell r="AC614" t="str">
            <v>082113414270</v>
          </cell>
          <cell r="AD614" t="str">
            <v>B9413AI</v>
          </cell>
          <cell r="AE614" t="str">
            <v>Wingbox Tronton</v>
          </cell>
          <cell r="AF614" t="str">
            <v>Unilever West Mega DC</v>
          </cell>
          <cell r="AH614" t="str">
            <v>Jl. Irian X No.202, Cikedokan, Kec. Cikarang Bar., Bekasi, Jawa Barat 17530, Indonesia</v>
          </cell>
          <cell r="AI614" t="str">
            <v>Bekasi</v>
          </cell>
          <cell r="AK614" t="str">
            <v>PT LOTTE SHOPPING INDONESIA PALEMBA</v>
          </cell>
          <cell r="AM614" t="str">
            <v>JL.RADEN SUKAMTO NO.8A PATAl</v>
          </cell>
          <cell r="AN614" t="str">
            <v>Palembang</v>
          </cell>
          <cell r="AP614">
            <v>562</v>
          </cell>
          <cell r="AQ614" t="str">
            <v/>
          </cell>
          <cell r="AR614" t="str">
            <v/>
          </cell>
          <cell r="AS614" t="str">
            <v/>
          </cell>
          <cell r="AT614" t="str">
            <v/>
          </cell>
          <cell r="AU614" t="str">
            <v/>
          </cell>
          <cell r="AV614" t="str">
            <v/>
          </cell>
          <cell r="AW614" t="str">
            <v/>
          </cell>
          <cell r="AY614">
            <v>0</v>
          </cell>
          <cell r="AZ614" t="str">
            <v>0</v>
          </cell>
          <cell r="BA614">
            <v>14150</v>
          </cell>
          <cell r="BB614">
            <v>37.06</v>
          </cell>
          <cell r="BC614" t="str">
            <v/>
          </cell>
          <cell r="BD614" t="str">
            <v/>
          </cell>
        </row>
        <row r="615">
          <cell r="D615" t="str">
            <v>4002938424</v>
          </cell>
          <cell r="E615" t="str">
            <v/>
          </cell>
          <cell r="F615" t="str">
            <v>BOOKED</v>
          </cell>
          <cell r="G615" t="str">
            <v>Unilever Mega DC</v>
          </cell>
          <cell r="H615" t="str">
            <v/>
          </cell>
          <cell r="I615" t="str">
            <v>false</v>
          </cell>
          <cell r="J615" t="str">
            <v>TRO-J</v>
          </cell>
          <cell r="K615" t="str">
            <v>Tronton Jumbo</v>
          </cell>
          <cell r="L615" t="str">
            <v/>
          </cell>
          <cell r="N615" t="str">
            <v>TDS-TRI-20210611093104006437</v>
          </cell>
          <cell r="O615" t="str">
            <v>oncall</v>
          </cell>
          <cell r="P615" t="str">
            <v>2021-06-11, 16:31:04</v>
          </cell>
          <cell r="Q615" t="str">
            <v/>
          </cell>
          <cell r="R615" t="str">
            <v/>
          </cell>
          <cell r="S615" t="str">
            <v>2021-06-11, 20:00:00</v>
          </cell>
          <cell r="T615" t="str">
            <v/>
          </cell>
          <cell r="U615" t="str">
            <v/>
          </cell>
          <cell r="V615" t="str">
            <v/>
          </cell>
          <cell r="W615" t="str">
            <v>2021-06-16, 20:00:00</v>
          </cell>
          <cell r="X615" t="str">
            <v/>
          </cell>
          <cell r="Y615" t="str">
            <v/>
          </cell>
          <cell r="Z615" t="str">
            <v/>
          </cell>
          <cell r="AA615" t="str">
            <v/>
          </cell>
          <cell r="AB615" t="str">
            <v/>
          </cell>
          <cell r="AC615" t="str">
            <v/>
          </cell>
          <cell r="AD615" t="str">
            <v/>
          </cell>
          <cell r="AE615" t="str">
            <v/>
          </cell>
          <cell r="AF615" t="str">
            <v>Unilever West Mega DC</v>
          </cell>
          <cell r="AH615" t="str">
            <v>Jl. Irian X No.202, Cikedokan, Kec. Cikarang Bar., Bekasi, Jawa Barat 17530, Indonesia</v>
          </cell>
          <cell r="AI615" t="str">
            <v>Bekasi</v>
          </cell>
          <cell r="AK615" t="str">
            <v>PT LOTTE SHOPPING INDONESIA YOGYAKA</v>
          </cell>
          <cell r="AM615" t="str">
            <v>JL.RING ROAD UTARA DESA MAGUHARJO</v>
          </cell>
          <cell r="AN615" t="str">
            <v>Kabupaten Sleman</v>
          </cell>
          <cell r="AP615">
            <v>522</v>
          </cell>
          <cell r="AQ615" t="str">
            <v/>
          </cell>
          <cell r="AR615" t="str">
            <v/>
          </cell>
          <cell r="AS615" t="str">
            <v/>
          </cell>
          <cell r="AT615" t="str">
            <v/>
          </cell>
          <cell r="AU615" t="str">
            <v/>
          </cell>
          <cell r="AV615" t="str">
            <v/>
          </cell>
          <cell r="AW615" t="str">
            <v/>
          </cell>
          <cell r="AY615">
            <v>0</v>
          </cell>
          <cell r="AZ615" t="str">
            <v>0</v>
          </cell>
          <cell r="BA615">
            <v>15360</v>
          </cell>
          <cell r="BB615">
            <v>29</v>
          </cell>
          <cell r="BC615" t="str">
            <v/>
          </cell>
          <cell r="BD615" t="str">
            <v/>
          </cell>
        </row>
        <row r="616">
          <cell r="D616" t="str">
            <v>4002938416</v>
          </cell>
          <cell r="E616" t="str">
            <v/>
          </cell>
          <cell r="F616" t="str">
            <v>POD</v>
          </cell>
          <cell r="G616" t="str">
            <v>Unilever Mega DC</v>
          </cell>
          <cell r="H616" t="str">
            <v>PT PRIMA SARANA EKSPRES</v>
          </cell>
          <cell r="I616" t="str">
            <v>true</v>
          </cell>
          <cell r="J616" t="str">
            <v>TRO-J</v>
          </cell>
          <cell r="K616" t="str">
            <v>Tronton Jumbo</v>
          </cell>
          <cell r="L616">
            <v>5156000</v>
          </cell>
          <cell r="M616">
            <v>5262500</v>
          </cell>
          <cell r="N616" t="str">
            <v>TDS-TRI-20210611093102846281</v>
          </cell>
          <cell r="O616" t="str">
            <v>oncall</v>
          </cell>
          <cell r="P616" t="str">
            <v>2021-06-11, 16:31:03</v>
          </cell>
          <cell r="Q616" t="str">
            <v>2021-06-11, 18:52:08</v>
          </cell>
          <cell r="R616" t="str">
            <v>2021-06-12, 00:52:43</v>
          </cell>
          <cell r="S616" t="str">
            <v>2021-06-11, 20:00:00</v>
          </cell>
          <cell r="T616" t="str">
            <v>2021-06-12, 06:20:26</v>
          </cell>
          <cell r="U616" t="str">
            <v>2021-06-12, 06:20:37</v>
          </cell>
          <cell r="V616" t="str">
            <v>2021-06-12, 06:20:49</v>
          </cell>
          <cell r="W616" t="str">
            <v>2021-06-17, 20:00:00</v>
          </cell>
          <cell r="X616" t="str">
            <v>2021-06-14, 07:18:05</v>
          </cell>
          <cell r="Y616" t="str">
            <v>2021-06-14, 15:11:47</v>
          </cell>
          <cell r="Z616" t="str">
            <v>0:0:23</v>
          </cell>
          <cell r="AA616" t="str">
            <v>7:53:42</v>
          </cell>
          <cell r="AB616" t="str">
            <v>Rohman</v>
          </cell>
          <cell r="AC616" t="str">
            <v>081218336238</v>
          </cell>
          <cell r="AD616" t="str">
            <v>B 9163 UEV</v>
          </cell>
          <cell r="AE616" t="str">
            <v>Wingbox Tronton</v>
          </cell>
          <cell r="AF616" t="str">
            <v>Unilever West Mega DC</v>
          </cell>
          <cell r="AH616" t="str">
            <v>Jl. Irian X No.202, Cikedokan, Kec. Cikarang Bar., Bekasi, Jawa Barat 17530, Indonesia</v>
          </cell>
          <cell r="AI616" t="str">
            <v>Bekasi</v>
          </cell>
          <cell r="AK616" t="str">
            <v>INDOGROSIR SEMARANG</v>
          </cell>
          <cell r="AM616" t="str">
            <v>JL.RAYA KALIGAWE NO.38</v>
          </cell>
          <cell r="AN616" t="str">
            <v>Kota Semarang</v>
          </cell>
          <cell r="AP616">
            <v>418</v>
          </cell>
          <cell r="AQ616" t="str">
            <v/>
          </cell>
          <cell r="AR616" t="str">
            <v/>
          </cell>
          <cell r="AS616" t="str">
            <v/>
          </cell>
          <cell r="AT616" t="str">
            <v/>
          </cell>
          <cell r="AU616" t="str">
            <v/>
          </cell>
          <cell r="AV616" t="str">
            <v/>
          </cell>
          <cell r="AW616" t="str">
            <v/>
          </cell>
          <cell r="AX616" t="str">
            <v>harga yg diinput transporter tidak include tkbm</v>
          </cell>
          <cell r="AY616">
            <v>0</v>
          </cell>
          <cell r="AZ616" t="str">
            <v>0</v>
          </cell>
          <cell r="BA616">
            <v>19030</v>
          </cell>
          <cell r="BB616">
            <v>38</v>
          </cell>
          <cell r="BC616" t="str">
            <v/>
          </cell>
          <cell r="BD616" t="str">
            <v>2021-06-14, 15:12:18</v>
          </cell>
          <cell r="BE616" t="str">
            <v>POD 1 2021-06-14, 15:12:18</v>
          </cell>
        </row>
        <row r="617">
          <cell r="D617" t="str">
            <v>4002938355</v>
          </cell>
          <cell r="E617" t="str">
            <v/>
          </cell>
          <cell r="F617" t="str">
            <v>POD</v>
          </cell>
          <cell r="G617" t="str">
            <v>Unilever Mega DC</v>
          </cell>
          <cell r="H617" t="str">
            <v>PT Sekar Arum Jaya Bersaudara</v>
          </cell>
          <cell r="I617" t="str">
            <v>true</v>
          </cell>
          <cell r="J617" t="str">
            <v>TRO-J</v>
          </cell>
          <cell r="K617" t="str">
            <v>Tronton Jumbo</v>
          </cell>
          <cell r="L617">
            <v>5230000</v>
          </cell>
          <cell r="M617">
            <v>4800000</v>
          </cell>
          <cell r="N617" t="str">
            <v>TDS-TRI-20210611093101667796</v>
          </cell>
          <cell r="O617" t="str">
            <v>oncall</v>
          </cell>
          <cell r="P617" t="str">
            <v>2021-06-11, 16:31:01</v>
          </cell>
          <cell r="Q617" t="str">
            <v>2021-06-12, 04:44:28</v>
          </cell>
          <cell r="R617" t="str">
            <v>2021-06-13, 01:51:34</v>
          </cell>
          <cell r="S617" t="str">
            <v>2021-06-11, 20:00:00</v>
          </cell>
          <cell r="T617" t="str">
            <v>2021-06-13, 01:52:00</v>
          </cell>
          <cell r="U617" t="str">
            <v/>
          </cell>
          <cell r="V617" t="str">
            <v>2021-06-13, 01:53:00</v>
          </cell>
          <cell r="W617" t="str">
            <v>2021-06-14, 20:00:00</v>
          </cell>
          <cell r="X617" t="str">
            <v>2021-06-14, 14:20:25</v>
          </cell>
          <cell r="Y617" t="str">
            <v>2021-06-14, 14:20:30</v>
          </cell>
          <cell r="Z617" t="str">
            <v>0:1:0</v>
          </cell>
          <cell r="AA617" t="str">
            <v>0:0:5</v>
          </cell>
          <cell r="AB617" t="str">
            <v>Sunaryo</v>
          </cell>
          <cell r="AC617" t="str">
            <v>081212962582</v>
          </cell>
          <cell r="AD617" t="str">
            <v>T 9820 DD</v>
          </cell>
          <cell r="AE617" t="str">
            <v>Wingbox Tronton</v>
          </cell>
          <cell r="AF617" t="str">
            <v>Unilever West Mega DC</v>
          </cell>
          <cell r="AH617" t="str">
            <v>Jl. Irian X No.202, Cikedokan, Kec. Cikarang Bar., Bekasi, Jawa Barat 17530, Indonesia</v>
          </cell>
          <cell r="AI617" t="str">
            <v>Bekasi</v>
          </cell>
          <cell r="AK617" t="str">
            <v>ALFA MAGUWO</v>
          </cell>
          <cell r="AM617" t="str">
            <v>Jl. Raya Solo KM 8 No. 234, Maguwoharjo, Kecamatan Depok, Kalongan, Maguwoharjo, Kec. Depok, Kabupaten Sleman, Daerah Istimewa Yogyakarta 55282, Indonesia</v>
          </cell>
          <cell r="AN617" t="str">
            <v>Kabupaten Sleman</v>
          </cell>
          <cell r="AP617">
            <v>524</v>
          </cell>
          <cell r="AQ617" t="str">
            <v/>
          </cell>
          <cell r="AR617" t="str">
            <v/>
          </cell>
          <cell r="AS617" t="str">
            <v/>
          </cell>
          <cell r="AT617" t="str">
            <v/>
          </cell>
          <cell r="AU617" t="str">
            <v/>
          </cell>
          <cell r="AV617" t="str">
            <v/>
          </cell>
          <cell r="AW617" t="str">
            <v/>
          </cell>
          <cell r="AX617" t="str">
            <v>tidak ada yang input bid, assign manual</v>
          </cell>
          <cell r="AY617">
            <v>0</v>
          </cell>
          <cell r="AZ617" t="str">
            <v>0</v>
          </cell>
          <cell r="BA617">
            <v>19470</v>
          </cell>
          <cell r="BB617">
            <v>30</v>
          </cell>
          <cell r="BC617" t="str">
            <v/>
          </cell>
          <cell r="BD617" t="str">
            <v>2021-06-14, 14:20:56</v>
          </cell>
          <cell r="BE617" t="str">
            <v>POD 1 2021-06-14, 14:20:56</v>
          </cell>
        </row>
        <row r="618">
          <cell r="D618" t="str">
            <v>4002938354</v>
          </cell>
          <cell r="E618" t="str">
            <v/>
          </cell>
          <cell r="F618" t="str">
            <v>BOOKED</v>
          </cell>
          <cell r="G618" t="str">
            <v>Unilever Mega DC</v>
          </cell>
          <cell r="H618" t="str">
            <v/>
          </cell>
          <cell r="I618" t="str">
            <v>false</v>
          </cell>
          <cell r="J618" t="str">
            <v>TRO-J</v>
          </cell>
          <cell r="K618" t="str">
            <v>Tronton Jumbo</v>
          </cell>
          <cell r="L618" t="str">
            <v/>
          </cell>
          <cell r="N618" t="str">
            <v>TDS-TRI-20210611093100546904</v>
          </cell>
          <cell r="O618" t="str">
            <v>oncall</v>
          </cell>
          <cell r="P618" t="str">
            <v>2021-06-11, 16:31:00</v>
          </cell>
          <cell r="Q618" t="str">
            <v/>
          </cell>
          <cell r="R618" t="str">
            <v/>
          </cell>
          <cell r="S618" t="str">
            <v>2021-06-11, 20:00:00</v>
          </cell>
          <cell r="T618" t="str">
            <v/>
          </cell>
          <cell r="U618" t="str">
            <v/>
          </cell>
          <cell r="V618" t="str">
            <v/>
          </cell>
          <cell r="W618" t="str">
            <v>2021-06-14, 20:00:00</v>
          </cell>
          <cell r="X618" t="str">
            <v/>
          </cell>
          <cell r="Y618" t="str">
            <v/>
          </cell>
          <cell r="Z618" t="str">
            <v/>
          </cell>
          <cell r="AA618" t="str">
            <v/>
          </cell>
          <cell r="AB618" t="str">
            <v/>
          </cell>
          <cell r="AC618" t="str">
            <v/>
          </cell>
          <cell r="AD618" t="str">
            <v/>
          </cell>
          <cell r="AE618" t="str">
            <v/>
          </cell>
          <cell r="AF618" t="str">
            <v>Unilever West Mega DC</v>
          </cell>
          <cell r="AH618" t="str">
            <v>Jl. Irian X No.202, Cikedokan, Kec. Cikarang Bar., Bekasi, Jawa Barat 17530, Indonesia</v>
          </cell>
          <cell r="AI618" t="str">
            <v>Bekasi</v>
          </cell>
          <cell r="AK618" t="str">
            <v>ALFA MAGUWO</v>
          </cell>
          <cell r="AM618" t="str">
            <v>Jl. Raya Solo KM 8 No. 234, Maguwoharjo, Kecamatan Depok, Kalongan, Maguwoharjo, Kec. Depok, Kabupaten Sleman, Daerah Istimewa Yogyakarta 55282, Indonesia</v>
          </cell>
          <cell r="AN618" t="str">
            <v>Kabupaten Sleman</v>
          </cell>
          <cell r="AP618">
            <v>524</v>
          </cell>
          <cell r="AQ618" t="str">
            <v/>
          </cell>
          <cell r="AR618" t="str">
            <v/>
          </cell>
          <cell r="AS618" t="str">
            <v/>
          </cell>
          <cell r="AT618" t="str">
            <v/>
          </cell>
          <cell r="AU618" t="str">
            <v/>
          </cell>
          <cell r="AV618" t="str">
            <v/>
          </cell>
          <cell r="AW618" t="str">
            <v/>
          </cell>
          <cell r="AY618">
            <v>0</v>
          </cell>
          <cell r="AZ618" t="str">
            <v>0</v>
          </cell>
          <cell r="BA618">
            <v>18790</v>
          </cell>
          <cell r="BB618">
            <v>30.22</v>
          </cell>
          <cell r="BC618" t="str">
            <v/>
          </cell>
          <cell r="BD618" t="str">
            <v/>
          </cell>
        </row>
        <row r="619">
          <cell r="D619" t="str">
            <v>4002938241</v>
          </cell>
          <cell r="E619" t="str">
            <v/>
          </cell>
          <cell r="F619" t="str">
            <v>POD</v>
          </cell>
          <cell r="G619" t="str">
            <v>Unilever Mega DC</v>
          </cell>
          <cell r="H619" t="str">
            <v>CV Global Synergi Abadi</v>
          </cell>
          <cell r="I619" t="str">
            <v>true</v>
          </cell>
          <cell r="J619" t="str">
            <v>CDE</v>
          </cell>
          <cell r="K619" t="str">
            <v>CD Engkel Box</v>
          </cell>
          <cell r="L619">
            <v>438478</v>
          </cell>
          <cell r="M619">
            <v>245554</v>
          </cell>
          <cell r="N619" t="str">
            <v>TDS-TRI-20210611093059306799</v>
          </cell>
          <cell r="O619" t="str">
            <v>dedicated</v>
          </cell>
          <cell r="P619" t="str">
            <v>2021-06-11, 16:30:59</v>
          </cell>
          <cell r="Q619" t="str">
            <v>2021-06-11, 19:27:44</v>
          </cell>
          <cell r="R619" t="str">
            <v>2021-06-12, 00:53:48</v>
          </cell>
          <cell r="S619" t="str">
            <v>2021-06-11, 20:00:00</v>
          </cell>
          <cell r="T619" t="str">
            <v>2021-06-12, 05:41:52</v>
          </cell>
          <cell r="U619" t="str">
            <v>2021-06-12, 05:41:57</v>
          </cell>
          <cell r="V619" t="str">
            <v>2021-06-12, 05:42:03</v>
          </cell>
          <cell r="W619" t="str">
            <v>2021-06-12, 20:00:00</v>
          </cell>
          <cell r="X619" t="str">
            <v>2021-06-12, 13:40:30</v>
          </cell>
          <cell r="Y619" t="str">
            <v>2021-06-12, 13:40:35</v>
          </cell>
          <cell r="Z619" t="str">
            <v>0:0:11</v>
          </cell>
          <cell r="AA619" t="str">
            <v>0:0:5</v>
          </cell>
          <cell r="AB619" t="str">
            <v>NISSAN SUSILO</v>
          </cell>
          <cell r="AC619" t="str">
            <v>081519687631</v>
          </cell>
          <cell r="AD619" t="str">
            <v>B9556HA</v>
          </cell>
          <cell r="AE619" t="str">
            <v>CD Engkel Box</v>
          </cell>
          <cell r="AF619" t="str">
            <v>Unilever West Mega DC</v>
          </cell>
          <cell r="AH619" t="str">
            <v>Jl. Irian X No.202, Cikedokan, Kec. Cikarang Bar., Bekasi, Jawa Barat 17530, Indonesia</v>
          </cell>
          <cell r="AI619" t="str">
            <v>Bekasi</v>
          </cell>
          <cell r="AK619" t="str">
            <v>RAMAYANA PRATAMA BEKASI(R21)</v>
          </cell>
          <cell r="AM619" t="str">
            <v>JL.IR.H.JUANDA (SAMPING BRI)</v>
          </cell>
          <cell r="AN619" t="str">
            <v>Kota Bekasi</v>
          </cell>
          <cell r="AP619">
            <v>19</v>
          </cell>
          <cell r="AQ619" t="str">
            <v/>
          </cell>
          <cell r="AR619" t="str">
            <v/>
          </cell>
          <cell r="AS619" t="str">
            <v/>
          </cell>
          <cell r="AT619" t="str">
            <v/>
          </cell>
          <cell r="AU619" t="str">
            <v/>
          </cell>
          <cell r="AV619" t="str">
            <v/>
          </cell>
          <cell r="AW619" t="str">
            <v/>
          </cell>
          <cell r="AY619">
            <v>0</v>
          </cell>
          <cell r="AZ619" t="str">
            <v>0</v>
          </cell>
          <cell r="BA619">
            <v>1690</v>
          </cell>
          <cell r="BB619">
            <v>2.69</v>
          </cell>
          <cell r="BC619" t="str">
            <v/>
          </cell>
          <cell r="BD619" t="str">
            <v>2021-06-12, 13:43:32</v>
          </cell>
          <cell r="BE619" t="str">
            <v>POD 1 2021-06-12, 13:43:32</v>
          </cell>
        </row>
        <row r="620">
          <cell r="D620" t="str">
            <v>4002938240</v>
          </cell>
          <cell r="E620" t="str">
            <v/>
          </cell>
          <cell r="F620" t="str">
            <v>POD</v>
          </cell>
          <cell r="G620" t="str">
            <v>Unilever Mega DC</v>
          </cell>
          <cell r="H620" t="str">
            <v>CV Global Synergi Abadi</v>
          </cell>
          <cell r="I620" t="str">
            <v>true</v>
          </cell>
          <cell r="J620" t="str">
            <v>CDE</v>
          </cell>
          <cell r="K620" t="str">
            <v>CD Engkel Box</v>
          </cell>
          <cell r="L620">
            <v>438478</v>
          </cell>
          <cell r="M620">
            <v>245554</v>
          </cell>
          <cell r="N620" t="str">
            <v>TDS-TRI-20210611093057991765</v>
          </cell>
          <cell r="O620" t="str">
            <v>dedicated</v>
          </cell>
          <cell r="P620" t="str">
            <v>2021-06-11, 16:30:58</v>
          </cell>
          <cell r="Q620" t="str">
            <v>2021-06-11, 19:26:11</v>
          </cell>
          <cell r="R620" t="str">
            <v>2021-06-11, 19:26:36</v>
          </cell>
          <cell r="S620" t="str">
            <v>2021-06-11, 20:00:00</v>
          </cell>
          <cell r="T620" t="str">
            <v>2021-06-12, 06:02:02</v>
          </cell>
          <cell r="U620" t="str">
            <v>2021-06-12, 06:02:08</v>
          </cell>
          <cell r="V620" t="str">
            <v>2021-06-12, 06:02:22</v>
          </cell>
          <cell r="W620" t="str">
            <v>2021-06-12, 20:00:00</v>
          </cell>
          <cell r="X620" t="str">
            <v>2021-06-12, 11:56:08</v>
          </cell>
          <cell r="Y620" t="str">
            <v>2021-06-12, 13:33:02</v>
          </cell>
          <cell r="Z620" t="str">
            <v>0:0:20</v>
          </cell>
          <cell r="AA620" t="str">
            <v>1:36:54</v>
          </cell>
          <cell r="AB620" t="str">
            <v>Rohim</v>
          </cell>
          <cell r="AC620" t="str">
            <v>087773017667</v>
          </cell>
          <cell r="AD620" t="str">
            <v>B9653DD</v>
          </cell>
          <cell r="AE620" t="str">
            <v>CD Double Box</v>
          </cell>
          <cell r="AF620" t="str">
            <v>Unilever West Mega DC</v>
          </cell>
          <cell r="AH620" t="str">
            <v>Jl. Irian X No.202, Cikedokan, Kec. Cikarang Bar., Bekasi, Jawa Barat 17530, Indonesia</v>
          </cell>
          <cell r="AI620" t="str">
            <v>Bekasi</v>
          </cell>
          <cell r="AK620" t="str">
            <v>RAMAYANA PRATAMA BEKASI(R21)</v>
          </cell>
          <cell r="AM620" t="str">
            <v>JL.IR.H.JUANDA (SAMPING BRI)</v>
          </cell>
          <cell r="AN620" t="str">
            <v>Kota Bekasi</v>
          </cell>
          <cell r="AP620">
            <v>19</v>
          </cell>
          <cell r="AQ620" t="str">
            <v/>
          </cell>
          <cell r="AR620" t="str">
            <v/>
          </cell>
          <cell r="AS620" t="str">
            <v/>
          </cell>
          <cell r="AT620" t="str">
            <v/>
          </cell>
          <cell r="AU620" t="str">
            <v/>
          </cell>
          <cell r="AV620" t="str">
            <v/>
          </cell>
          <cell r="AW620" t="str">
            <v/>
          </cell>
          <cell r="AY620">
            <v>0</v>
          </cell>
          <cell r="AZ620" t="str">
            <v>0</v>
          </cell>
          <cell r="BA620">
            <v>1710</v>
          </cell>
          <cell r="BB620">
            <v>3</v>
          </cell>
          <cell r="BC620" t="str">
            <v/>
          </cell>
          <cell r="BD620" t="str">
            <v>2021-06-12, 13:40:49</v>
          </cell>
          <cell r="BE620" t="str">
            <v>POD 1 2021-06-12, 13:40:49</v>
          </cell>
        </row>
        <row r="621">
          <cell r="D621" t="str">
            <v>4002938239</v>
          </cell>
          <cell r="E621" t="str">
            <v/>
          </cell>
          <cell r="F621" t="str">
            <v>POD</v>
          </cell>
          <cell r="G621" t="str">
            <v>Unilever Mega DC</v>
          </cell>
          <cell r="H621" t="str">
            <v>PT PRIMA SARANA EKSPRES</v>
          </cell>
          <cell r="I621" t="str">
            <v>true</v>
          </cell>
          <cell r="J621" t="str">
            <v>CDE</v>
          </cell>
          <cell r="K621" t="str">
            <v>CD Engkel Box</v>
          </cell>
          <cell r="L621">
            <v>511233</v>
          </cell>
          <cell r="M621">
            <v>341710</v>
          </cell>
          <cell r="N621" t="str">
            <v>TDS-TRI-20210611093057005682</v>
          </cell>
          <cell r="O621" t="str">
            <v>dedicated</v>
          </cell>
          <cell r="P621" t="str">
            <v>2021-06-11, 16:30:57</v>
          </cell>
          <cell r="Q621" t="str">
            <v>2021-06-11, 19:25:22</v>
          </cell>
          <cell r="R621" t="str">
            <v>2021-06-11, 19:27:18</v>
          </cell>
          <cell r="S621" t="str">
            <v>2021-06-11, 20:00:00</v>
          </cell>
          <cell r="T621" t="str">
            <v>2021-06-12, 08:07:48</v>
          </cell>
          <cell r="U621" t="str">
            <v>2021-06-12, 08:07:56</v>
          </cell>
          <cell r="V621" t="str">
            <v>2021-06-12, 10:44:53</v>
          </cell>
          <cell r="W621" t="str">
            <v>2021-06-12, 20:00:00</v>
          </cell>
          <cell r="X621" t="str">
            <v>2021-06-12, 10:44:58</v>
          </cell>
          <cell r="Y621" t="str">
            <v>2021-06-12, 13:35:37</v>
          </cell>
          <cell r="Z621" t="str">
            <v>2:37:5</v>
          </cell>
          <cell r="AA621" t="str">
            <v>2:50:39</v>
          </cell>
          <cell r="AB621" t="str">
            <v>Sahuri</v>
          </cell>
          <cell r="AC621" t="str">
            <v>085719440929</v>
          </cell>
          <cell r="AD621" t="str">
            <v>B9271TCD</v>
          </cell>
          <cell r="AE621" t="str">
            <v>CD Engkel Box</v>
          </cell>
          <cell r="AF621" t="str">
            <v>Unilever West Mega DC</v>
          </cell>
          <cell r="AH621" t="str">
            <v>Jl. Irian X No.202, Cikedokan, Kec. Cikarang Bar., Bekasi, Jawa Barat 17530, Indonesia</v>
          </cell>
          <cell r="AI621" t="str">
            <v>Bekasi</v>
          </cell>
          <cell r="AK621" t="str">
            <v>RAMAYANA TANJUNG DUREN(R14)</v>
          </cell>
          <cell r="AM621" t="str">
            <v>TANJUNG DUREN PASAR KOPRO</v>
          </cell>
          <cell r="AN621" t="str">
            <v>Kota Jakarta Barat</v>
          </cell>
          <cell r="AP621">
            <v>47</v>
          </cell>
          <cell r="AQ621" t="str">
            <v/>
          </cell>
          <cell r="AR621" t="str">
            <v/>
          </cell>
          <cell r="AS621" t="str">
            <v/>
          </cell>
          <cell r="AT621" t="str">
            <v/>
          </cell>
          <cell r="AU621" t="str">
            <v/>
          </cell>
          <cell r="AV621" t="str">
            <v/>
          </cell>
          <cell r="AW621" t="str">
            <v/>
          </cell>
          <cell r="AY621">
            <v>0</v>
          </cell>
          <cell r="AZ621" t="str">
            <v>0</v>
          </cell>
          <cell r="BA621">
            <v>1490</v>
          </cell>
          <cell r="BB621">
            <v>4.49</v>
          </cell>
          <cell r="BC621" t="str">
            <v/>
          </cell>
          <cell r="BD621" t="str">
            <v>2021-06-12, 13:44:19</v>
          </cell>
          <cell r="BE621" t="str">
            <v>POD 1 2021-06-12, 13:44:19</v>
          </cell>
        </row>
        <row r="622">
          <cell r="D622" t="str">
            <v>4002938238</v>
          </cell>
          <cell r="E622" t="str">
            <v/>
          </cell>
          <cell r="F622" t="str">
            <v>POD</v>
          </cell>
          <cell r="G622" t="str">
            <v>Unilever Mega DC</v>
          </cell>
          <cell r="H622" t="str">
            <v>PT Mega Antaran Prima</v>
          </cell>
          <cell r="I622" t="str">
            <v>true</v>
          </cell>
          <cell r="J622" t="str">
            <v>CDE</v>
          </cell>
          <cell r="K622" t="str">
            <v>CD Engkel Box</v>
          </cell>
          <cell r="L622">
            <v>511233</v>
          </cell>
          <cell r="M622">
            <v>341710</v>
          </cell>
          <cell r="N622" t="str">
            <v>TDS-TRI-20210611093055871398</v>
          </cell>
          <cell r="O622" t="str">
            <v>dedicated</v>
          </cell>
          <cell r="P622" t="str">
            <v>2021-06-11, 16:30:56</v>
          </cell>
          <cell r="Q622" t="str">
            <v>2021-06-11, 17:45:35</v>
          </cell>
          <cell r="R622" t="str">
            <v>2021-06-12, 00:53:58</v>
          </cell>
          <cell r="S622" t="str">
            <v>2021-06-11, 20:00:00</v>
          </cell>
          <cell r="T622" t="str">
            <v>2021-06-12, 01:42:22</v>
          </cell>
          <cell r="U622" t="str">
            <v/>
          </cell>
          <cell r="V622" t="str">
            <v>2021-06-12, 02:00:00</v>
          </cell>
          <cell r="W622" t="str">
            <v>2021-06-12, 20:00:00</v>
          </cell>
          <cell r="X622" t="str">
            <v>2021-06-12, 13:44:06</v>
          </cell>
          <cell r="Y622" t="str">
            <v>2021-06-12, 13:44:11</v>
          </cell>
          <cell r="Z622" t="str">
            <v>0:17:38</v>
          </cell>
          <cell r="AA622" t="str">
            <v>0:0:5</v>
          </cell>
          <cell r="AB622" t="str">
            <v>ARSUDI</v>
          </cell>
          <cell r="AC622" t="str">
            <v>085217312173</v>
          </cell>
          <cell r="AD622" t="str">
            <v>B9150KXU</v>
          </cell>
          <cell r="AE622" t="str">
            <v>CD Engkel Box</v>
          </cell>
          <cell r="AF622" t="str">
            <v>Unilever West Mega DC</v>
          </cell>
          <cell r="AH622" t="str">
            <v>Jl. Irian X No.202, Cikedokan, Kec. Cikarang Bar., Bekasi, Jawa Barat 17530, Indonesia</v>
          </cell>
          <cell r="AI622" t="str">
            <v>Bekasi</v>
          </cell>
          <cell r="AK622" t="str">
            <v>RAMAYANA TANJUNG DUREN(R14)</v>
          </cell>
          <cell r="AM622" t="str">
            <v>TANJUNG DUREN PASAR KOPRO</v>
          </cell>
          <cell r="AN622" t="str">
            <v>Kota Jakarta Barat</v>
          </cell>
          <cell r="AP622">
            <v>47</v>
          </cell>
          <cell r="AQ622" t="str">
            <v/>
          </cell>
          <cell r="AR622" t="str">
            <v/>
          </cell>
          <cell r="AS622" t="str">
            <v/>
          </cell>
          <cell r="AT622" t="str">
            <v/>
          </cell>
          <cell r="AU622" t="str">
            <v/>
          </cell>
          <cell r="AV622" t="str">
            <v/>
          </cell>
          <cell r="AW622" t="str">
            <v/>
          </cell>
          <cell r="AY622">
            <v>0</v>
          </cell>
          <cell r="AZ622" t="str">
            <v>0</v>
          </cell>
          <cell r="BA622">
            <v>1220</v>
          </cell>
          <cell r="BB622">
            <v>4</v>
          </cell>
          <cell r="BC622" t="str">
            <v/>
          </cell>
          <cell r="BD622" t="str">
            <v>2021-06-12, 13:44:29</v>
          </cell>
          <cell r="BE622" t="str">
            <v>POD 1 2021-06-12, 13:44:29</v>
          </cell>
        </row>
        <row r="623">
          <cell r="D623" t="str">
            <v>4002938175</v>
          </cell>
          <cell r="E623" t="str">
            <v/>
          </cell>
          <cell r="F623" t="str">
            <v>POD</v>
          </cell>
          <cell r="G623" t="str">
            <v>Unilever Mega DC</v>
          </cell>
          <cell r="H623" t="str">
            <v>CV Palapa Jaya</v>
          </cell>
          <cell r="I623" t="str">
            <v>false</v>
          </cell>
          <cell r="J623" t="str">
            <v>TRO-J</v>
          </cell>
          <cell r="K623" t="str">
            <v>Tronton Jumbo</v>
          </cell>
          <cell r="L623">
            <v>12262300</v>
          </cell>
          <cell r="M623">
            <v>11200000</v>
          </cell>
          <cell r="N623" t="str">
            <v>TDS-TRI-20210611093054013836</v>
          </cell>
          <cell r="O623" t="str">
            <v>oncall</v>
          </cell>
          <cell r="P623" t="str">
            <v>2021-06-11, 16:30:54</v>
          </cell>
          <cell r="Q623" t="str">
            <v>2021-06-11, 17:20:30</v>
          </cell>
          <cell r="R623" t="str">
            <v>2021-06-12, 00:54:07</v>
          </cell>
          <cell r="S623" t="str">
            <v>2021-06-11, 20:00:00</v>
          </cell>
          <cell r="T623" t="str">
            <v>2021-06-12, 01:00:00</v>
          </cell>
          <cell r="U623" t="str">
            <v/>
          </cell>
          <cell r="V623" t="str">
            <v>2021-06-12, 02:00:00</v>
          </cell>
          <cell r="W623" t="str">
            <v>2021-06-16, 20:00:00</v>
          </cell>
          <cell r="X623" t="str">
            <v>2021-06-16, 00:00:00</v>
          </cell>
          <cell r="Y623" t="str">
            <v>2021-06-16, 03:00:00</v>
          </cell>
          <cell r="Z623" t="str">
            <v>1:0:0</v>
          </cell>
          <cell r="AA623" t="str">
            <v>3:0:0</v>
          </cell>
          <cell r="AB623" t="str">
            <v>Bonar</v>
          </cell>
          <cell r="AC623" t="str">
            <v>081218394354</v>
          </cell>
          <cell r="AD623" t="str">
            <v>B9707XU</v>
          </cell>
          <cell r="AE623" t="str">
            <v>Wingbox Tronton</v>
          </cell>
          <cell r="AF623" t="str">
            <v>Unilever West Mega DC</v>
          </cell>
          <cell r="AH623" t="str">
            <v>Jl. Irian X No.202, Cikedokan, Kec. Cikarang Bar., Bekasi, Jawa Barat 17530, Indonesia</v>
          </cell>
          <cell r="AI623" t="str">
            <v>Bekasi</v>
          </cell>
          <cell r="AK623" t="str">
            <v>PT INDOMARCO PRISMATAMA DC PLB</v>
          </cell>
          <cell r="AM623" t="str">
            <v>Jl. PANGERAN AYIN, KELURAHAN SUKAMA</v>
          </cell>
          <cell r="AN623" t="str">
            <v>Kota Palembang</v>
          </cell>
          <cell r="AP623">
            <v>565</v>
          </cell>
          <cell r="AQ623" t="str">
            <v/>
          </cell>
          <cell r="AR623" t="str">
            <v/>
          </cell>
          <cell r="AS623" t="str">
            <v/>
          </cell>
          <cell r="AT623" t="str">
            <v/>
          </cell>
          <cell r="AU623" t="str">
            <v/>
          </cell>
          <cell r="AV623" t="str">
            <v/>
          </cell>
          <cell r="AW623" t="str">
            <v/>
          </cell>
          <cell r="AY623">
            <v>0</v>
          </cell>
          <cell r="AZ623" t="str">
            <v>0</v>
          </cell>
          <cell r="BA623">
            <v>16840</v>
          </cell>
          <cell r="BB623">
            <v>38.700000000000003</v>
          </cell>
          <cell r="BC623" t="str">
            <v/>
          </cell>
          <cell r="BD623" t="str">
            <v/>
          </cell>
        </row>
        <row r="624">
          <cell r="D624" t="str">
            <v>4002938174</v>
          </cell>
          <cell r="E624" t="str">
            <v/>
          </cell>
          <cell r="F624" t="str">
            <v>BOOKED</v>
          </cell>
          <cell r="G624" t="str">
            <v>Unilever Mega DC</v>
          </cell>
          <cell r="H624" t="str">
            <v/>
          </cell>
          <cell r="I624" t="str">
            <v>false</v>
          </cell>
          <cell r="J624" t="str">
            <v>TRO-J</v>
          </cell>
          <cell r="K624" t="str">
            <v>Tronton Jumbo</v>
          </cell>
          <cell r="L624" t="str">
            <v/>
          </cell>
          <cell r="N624" t="str">
            <v>TDS-TRI-20210611093051906305</v>
          </cell>
          <cell r="O624" t="str">
            <v>oncall</v>
          </cell>
          <cell r="P624" t="str">
            <v>2021-06-11, 16:30:52</v>
          </cell>
          <cell r="Q624" t="str">
            <v/>
          </cell>
          <cell r="R624" t="str">
            <v/>
          </cell>
          <cell r="S624" t="str">
            <v>2021-06-11, 20:00:00</v>
          </cell>
          <cell r="T624" t="str">
            <v/>
          </cell>
          <cell r="U624" t="str">
            <v/>
          </cell>
          <cell r="V624" t="str">
            <v/>
          </cell>
          <cell r="W624" t="str">
            <v>2021-06-14, 20:00:00</v>
          </cell>
          <cell r="X624" t="str">
            <v/>
          </cell>
          <cell r="Y624" t="str">
            <v/>
          </cell>
          <cell r="Z624" t="str">
            <v/>
          </cell>
          <cell r="AA624" t="str">
            <v/>
          </cell>
          <cell r="AB624" t="str">
            <v/>
          </cell>
          <cell r="AC624" t="str">
            <v/>
          </cell>
          <cell r="AD624" t="str">
            <v/>
          </cell>
          <cell r="AE624" t="str">
            <v/>
          </cell>
          <cell r="AF624" t="str">
            <v>Unilever West Mega DC</v>
          </cell>
          <cell r="AH624" t="str">
            <v>Jl. Irian X No.202, Cikedokan, Kec. Cikarang Bar., Bekasi, Jawa Barat 17530, Indonesia</v>
          </cell>
          <cell r="AI624" t="str">
            <v>Bekasi</v>
          </cell>
          <cell r="AK624" t="str">
            <v>PT LOTTE SHOPPING INDONESIA SOLO</v>
          </cell>
          <cell r="AM624" t="str">
            <v>JL.BHAYANGKARA (EX.LAPANGAN TIPES)</v>
          </cell>
          <cell r="AN624" t="str">
            <v>Kota Surakarta</v>
          </cell>
          <cell r="AP624">
            <v>498</v>
          </cell>
          <cell r="AQ624" t="str">
            <v/>
          </cell>
          <cell r="AR624" t="str">
            <v/>
          </cell>
          <cell r="AS624" t="str">
            <v/>
          </cell>
          <cell r="AT624" t="str">
            <v/>
          </cell>
          <cell r="AU624" t="str">
            <v/>
          </cell>
          <cell r="AV624" t="str">
            <v/>
          </cell>
          <cell r="AW624" t="str">
            <v/>
          </cell>
          <cell r="AY624">
            <v>0</v>
          </cell>
          <cell r="AZ624" t="str">
            <v>0</v>
          </cell>
          <cell r="BA624">
            <v>13880</v>
          </cell>
          <cell r="BB624">
            <v>41</v>
          </cell>
          <cell r="BC624" t="str">
            <v/>
          </cell>
          <cell r="BD624" t="str">
            <v/>
          </cell>
        </row>
        <row r="625">
          <cell r="D625" t="str">
            <v>4002938349</v>
          </cell>
          <cell r="E625" t="str">
            <v/>
          </cell>
          <cell r="F625" t="str">
            <v>POD</v>
          </cell>
          <cell r="G625" t="str">
            <v>Unilever Mega DC</v>
          </cell>
          <cell r="H625" t="str">
            <v>PT Mega Antaran Prima</v>
          </cell>
          <cell r="I625" t="str">
            <v>true</v>
          </cell>
          <cell r="J625" t="str">
            <v>CDE</v>
          </cell>
          <cell r="K625" t="str">
            <v>CD Engkel Box</v>
          </cell>
          <cell r="L625">
            <v>511233</v>
          </cell>
          <cell r="M625">
            <v>341710</v>
          </cell>
          <cell r="N625" t="str">
            <v>TDS-TRI-20210611070625651987</v>
          </cell>
          <cell r="O625" t="str">
            <v>dedicated</v>
          </cell>
          <cell r="P625" t="str">
            <v>2021-06-11, 14:06:25</v>
          </cell>
          <cell r="Q625" t="str">
            <v>2021-06-11, 14:32:23</v>
          </cell>
          <cell r="R625" t="str">
            <v>2021-06-11, 21:06:06</v>
          </cell>
          <cell r="S625" t="str">
            <v>2021-06-11, 16:00:00</v>
          </cell>
          <cell r="T625" t="str">
            <v>2021-06-11, 21:07:06</v>
          </cell>
          <cell r="U625" t="str">
            <v>2021-06-11, 21:07:14</v>
          </cell>
          <cell r="V625" t="str">
            <v>2021-06-11, 21:07:20</v>
          </cell>
          <cell r="W625" t="str">
            <v>2021-06-12, 16:00:00</v>
          </cell>
          <cell r="X625" t="str">
            <v>2021-06-12, 08:11:09</v>
          </cell>
          <cell r="Y625" t="str">
            <v>2021-06-12, 09:08:52</v>
          </cell>
          <cell r="Z625" t="str">
            <v>0:0:14</v>
          </cell>
          <cell r="AA625" t="str">
            <v>0:57:43</v>
          </cell>
          <cell r="AB625" t="str">
            <v>KARDIMAN</v>
          </cell>
          <cell r="AC625" t="str">
            <v>089654622368</v>
          </cell>
          <cell r="AD625" t="str">
            <v>B9113KRO</v>
          </cell>
          <cell r="AE625" t="str">
            <v>CD Engkel Box</v>
          </cell>
          <cell r="AF625" t="str">
            <v>Unilever West Mega DC</v>
          </cell>
          <cell r="AH625" t="str">
            <v>Jl. Irian X No.202, Cikedokan, Kec. Cikarang Bar., Bekasi, Jawa Barat 17530, Indonesia</v>
          </cell>
          <cell r="AI625" t="str">
            <v>Bekasi</v>
          </cell>
          <cell r="AK625" t="str">
            <v>INDOGROSIR CIPINANG</v>
          </cell>
          <cell r="AM625" t="str">
            <v>PASAR INDUK CIPINANG PISANGAN TIMU</v>
          </cell>
          <cell r="AN625" t="str">
            <v>Kota Jakarta Timur</v>
          </cell>
          <cell r="AP625">
            <v>37</v>
          </cell>
          <cell r="AQ625" t="str">
            <v/>
          </cell>
          <cell r="AR625" t="str">
            <v/>
          </cell>
          <cell r="AS625" t="str">
            <v/>
          </cell>
          <cell r="AT625" t="str">
            <v/>
          </cell>
          <cell r="AU625" t="str">
            <v/>
          </cell>
          <cell r="AV625" t="str">
            <v/>
          </cell>
          <cell r="AW625" t="str">
            <v/>
          </cell>
          <cell r="AY625">
            <v>0</v>
          </cell>
          <cell r="AZ625" t="str">
            <v>0</v>
          </cell>
          <cell r="BA625">
            <v>1440</v>
          </cell>
          <cell r="BB625">
            <v>3.91</v>
          </cell>
          <cell r="BC625" t="str">
            <v/>
          </cell>
          <cell r="BD625" t="str">
            <v>2021-06-12, 09:57:02</v>
          </cell>
          <cell r="BE625" t="str">
            <v>POD 1 2021-06-12, 09:57:02</v>
          </cell>
        </row>
        <row r="626">
          <cell r="D626" t="str">
            <v>4002938349</v>
          </cell>
          <cell r="E626" t="str">
            <v/>
          </cell>
          <cell r="F626" t="str">
            <v>POD</v>
          </cell>
          <cell r="G626" t="str">
            <v>Unilever Mega DC</v>
          </cell>
          <cell r="H626" t="str">
            <v>PT Mega Antaran Prima</v>
          </cell>
          <cell r="I626" t="str">
            <v>true</v>
          </cell>
          <cell r="J626" t="str">
            <v>CDE</v>
          </cell>
          <cell r="K626" t="str">
            <v>CD Engkel Box</v>
          </cell>
          <cell r="L626">
            <v>1</v>
          </cell>
          <cell r="M626">
            <v>1</v>
          </cell>
          <cell r="N626" t="str">
            <v>TDS-TRI-20210611070625651987</v>
          </cell>
          <cell r="O626" t="str">
            <v>dedicated</v>
          </cell>
          <cell r="P626" t="str">
            <v>2021-06-11, 14:06:25</v>
          </cell>
          <cell r="Q626" t="str">
            <v>2021-06-11, 14:32:23</v>
          </cell>
          <cell r="R626" t="str">
            <v>2021-06-11, 21:06:06</v>
          </cell>
          <cell r="S626" t="str">
            <v>2021-06-11, 16:00:00</v>
          </cell>
          <cell r="T626" t="str">
            <v>2021-06-11, 21:07:06</v>
          </cell>
          <cell r="U626" t="str">
            <v>2021-06-11, 21:07:14</v>
          </cell>
          <cell r="V626" t="str">
            <v>2021-06-11, 21:07:20</v>
          </cell>
          <cell r="W626" t="str">
            <v>2021-06-12, 16:00:00</v>
          </cell>
          <cell r="X626" t="str">
            <v>2021-06-12, 06:26:07</v>
          </cell>
          <cell r="Y626" t="str">
            <v>2021-06-12, 07:56:29</v>
          </cell>
          <cell r="Z626" t="str">
            <v>0:0:14</v>
          </cell>
          <cell r="AA626" t="str">
            <v>1:30:22</v>
          </cell>
          <cell r="AB626" t="str">
            <v>KARDIMAN</v>
          </cell>
          <cell r="AC626" t="str">
            <v>089654622368</v>
          </cell>
          <cell r="AD626" t="str">
            <v>B9113KRO</v>
          </cell>
          <cell r="AE626" t="str">
            <v>CD Engkel Box</v>
          </cell>
          <cell r="AF626" t="str">
            <v>Unilever West Mega DC</v>
          </cell>
          <cell r="AH626" t="str">
            <v>Jl. Irian X No.202, Cikedokan, Kec. Cikarang Bar., Bekasi, Jawa Barat 17530, Indonesia</v>
          </cell>
          <cell r="AI626" t="str">
            <v>Bekasi</v>
          </cell>
          <cell r="AK626" t="str">
            <v>TIP TOP RAWAMANGUN</v>
          </cell>
          <cell r="AM626" t="str">
            <v>JL.BALAI PUSTAKA TIMUR NO.35</v>
          </cell>
          <cell r="AN626" t="str">
            <v>Kota Jakarta Timur</v>
          </cell>
          <cell r="AP626">
            <v>39</v>
          </cell>
          <cell r="AQ626" t="str">
            <v/>
          </cell>
          <cell r="AR626" t="str">
            <v/>
          </cell>
          <cell r="AS626" t="str">
            <v/>
          </cell>
          <cell r="AT626" t="str">
            <v/>
          </cell>
          <cell r="AU626" t="str">
            <v/>
          </cell>
          <cell r="AV626" t="str">
            <v/>
          </cell>
          <cell r="AW626" t="str">
            <v/>
          </cell>
          <cell r="AY626">
            <v>0</v>
          </cell>
          <cell r="AZ626" t="str">
            <v>0</v>
          </cell>
          <cell r="BA626">
            <v>200</v>
          </cell>
          <cell r="BB626">
            <v>1</v>
          </cell>
          <cell r="BC626" t="str">
            <v/>
          </cell>
          <cell r="BD626" t="str">
            <v>2021-06-12, 08:11:04</v>
          </cell>
          <cell r="BE626" t="str">
            <v>POD 1 2021-06-12, 08:11:04</v>
          </cell>
        </row>
        <row r="627">
          <cell r="D627" t="str">
            <v>4002938217</v>
          </cell>
          <cell r="E627" t="str">
            <v/>
          </cell>
          <cell r="F627" t="str">
            <v>POD</v>
          </cell>
          <cell r="G627" t="str">
            <v>Unilever Mega DC</v>
          </cell>
          <cell r="H627" t="str">
            <v>PT Mega Antaran Prima</v>
          </cell>
          <cell r="I627" t="str">
            <v>true</v>
          </cell>
          <cell r="J627" t="str">
            <v>CDE</v>
          </cell>
          <cell r="K627" t="str">
            <v>CD Engkel Box</v>
          </cell>
          <cell r="L627">
            <v>373478</v>
          </cell>
          <cell r="M627">
            <v>233095</v>
          </cell>
          <cell r="N627" t="str">
            <v>TDS-TRI-20210611070624463799</v>
          </cell>
          <cell r="O627" t="str">
            <v>dedicated</v>
          </cell>
          <cell r="P627" t="str">
            <v>2021-06-11, 14:06:24</v>
          </cell>
          <cell r="Q627" t="str">
            <v>2021-06-11, 14:30:26</v>
          </cell>
          <cell r="R627" t="str">
            <v>2021-06-11, 15:20:42</v>
          </cell>
          <cell r="S627" t="str">
            <v>2021-06-11, 16:00:00</v>
          </cell>
          <cell r="T627" t="str">
            <v>2021-06-11, 16:00:00</v>
          </cell>
          <cell r="U627" t="str">
            <v/>
          </cell>
          <cell r="V627" t="str">
            <v>2021-06-11, 18:00:00</v>
          </cell>
          <cell r="W627" t="str">
            <v>2021-06-12, 16:00:00</v>
          </cell>
          <cell r="X627" t="str">
            <v>2021-06-13, 12:14:49</v>
          </cell>
          <cell r="Y627" t="str">
            <v>2021-06-13, 12:14:55</v>
          </cell>
          <cell r="Z627" t="str">
            <v>2:0:0</v>
          </cell>
          <cell r="AA627" t="str">
            <v>0:0:6</v>
          </cell>
          <cell r="AB627" t="str">
            <v>BOYKE SIMORANGKIR</v>
          </cell>
          <cell r="AC627" t="str">
            <v>085714999413</v>
          </cell>
          <cell r="AD627" t="str">
            <v>B9065KXU</v>
          </cell>
          <cell r="AE627" t="str">
            <v>CD Engkel Box</v>
          </cell>
          <cell r="AF627" t="str">
            <v>Unilever West Mega DC</v>
          </cell>
          <cell r="AH627" t="str">
            <v>Jl. Irian X No.202, Cikedokan, Kec. Cikarang Bar., Bekasi, Jawa Barat 17530, Indonesia</v>
          </cell>
          <cell r="AI627" t="str">
            <v>Bekasi</v>
          </cell>
          <cell r="AK627" t="str">
            <v>RAMAYANA CIKARANG (R-74)</v>
          </cell>
          <cell r="AM627" t="str">
            <v>GEDUNG SENTRA GROSIR CIKARANG</v>
          </cell>
          <cell r="AN627" t="str">
            <v>Cikarang</v>
          </cell>
          <cell r="AP627">
            <v>12</v>
          </cell>
          <cell r="AQ627" t="str">
            <v/>
          </cell>
          <cell r="AR627" t="str">
            <v/>
          </cell>
          <cell r="AS627" t="str">
            <v/>
          </cell>
          <cell r="AT627" t="str">
            <v/>
          </cell>
          <cell r="AU627" t="str">
            <v/>
          </cell>
          <cell r="AV627" t="str">
            <v/>
          </cell>
          <cell r="AW627" t="str">
            <v/>
          </cell>
          <cell r="AY627">
            <v>0</v>
          </cell>
          <cell r="AZ627" t="str">
            <v>0</v>
          </cell>
          <cell r="BA627">
            <v>70</v>
          </cell>
          <cell r="BB627">
            <v>1</v>
          </cell>
          <cell r="BC627" t="str">
            <v/>
          </cell>
          <cell r="BD627" t="str">
            <v>2021-06-13, 12:41:44</v>
          </cell>
          <cell r="BE627" t="str">
            <v>POD 1 2021-06-13, 12:41:44</v>
          </cell>
        </row>
        <row r="628">
          <cell r="D628" t="str">
            <v>4002938217</v>
          </cell>
          <cell r="E628" t="str">
            <v/>
          </cell>
          <cell r="F628" t="str">
            <v>POD</v>
          </cell>
          <cell r="G628" t="str">
            <v>Unilever Mega DC</v>
          </cell>
          <cell r="H628" t="str">
            <v>PT Mega Antaran Prima</v>
          </cell>
          <cell r="I628" t="str">
            <v>true</v>
          </cell>
          <cell r="J628" t="str">
            <v>CDE</v>
          </cell>
          <cell r="K628" t="str">
            <v>CD Engkel Box</v>
          </cell>
          <cell r="L628">
            <v>1</v>
          </cell>
          <cell r="M628">
            <v>1</v>
          </cell>
          <cell r="N628" t="str">
            <v>TDS-TRI-20210611070624463799</v>
          </cell>
          <cell r="O628" t="str">
            <v>dedicated</v>
          </cell>
          <cell r="P628" t="str">
            <v>2021-06-11, 14:06:24</v>
          </cell>
          <cell r="Q628" t="str">
            <v>2021-06-11, 14:30:26</v>
          </cell>
          <cell r="R628" t="str">
            <v>2021-06-11, 15:20:42</v>
          </cell>
          <cell r="S628" t="str">
            <v>2021-06-11, 16:00:00</v>
          </cell>
          <cell r="T628" t="str">
            <v>2021-06-11, 16:00:00</v>
          </cell>
          <cell r="U628" t="str">
            <v/>
          </cell>
          <cell r="V628" t="str">
            <v>2021-06-11, 18:00:00</v>
          </cell>
          <cell r="W628" t="str">
            <v>2021-06-12, 16:00:00</v>
          </cell>
          <cell r="X628" t="str">
            <v>2021-06-13, 12:14:06</v>
          </cell>
          <cell r="Y628" t="str">
            <v>2021-06-13, 12:14:11</v>
          </cell>
          <cell r="Z628" t="str">
            <v>2:0:0</v>
          </cell>
          <cell r="AA628" t="str">
            <v>0:0:5</v>
          </cell>
          <cell r="AB628" t="str">
            <v>BOYKE SIMORANGKIR</v>
          </cell>
          <cell r="AC628" t="str">
            <v>085714999413</v>
          </cell>
          <cell r="AD628" t="str">
            <v>B9065KXU</v>
          </cell>
          <cell r="AE628" t="str">
            <v>CD Engkel Box</v>
          </cell>
          <cell r="AF628" t="str">
            <v>Unilever West Mega DC</v>
          </cell>
          <cell r="AH628" t="str">
            <v>Jl. Irian X No.202, Cikedokan, Kec. Cikarang Bar., Bekasi, Jawa Barat 17530, Indonesia</v>
          </cell>
          <cell r="AI628" t="str">
            <v>Bekasi</v>
          </cell>
          <cell r="AK628" t="str">
            <v>PT. INDOMARCO PRISMATAMA DC BKS</v>
          </cell>
          <cell r="AM628" t="str">
            <v>JL.JABABEKA RAYA BLOK A NO6-15 RT4/</v>
          </cell>
          <cell r="AN628" t="str">
            <v>Cikarang</v>
          </cell>
          <cell r="AP628">
            <v>11</v>
          </cell>
          <cell r="AQ628" t="str">
            <v/>
          </cell>
          <cell r="AR628" t="str">
            <v/>
          </cell>
          <cell r="AS628" t="str">
            <v/>
          </cell>
          <cell r="AT628" t="str">
            <v/>
          </cell>
          <cell r="AU628" t="str">
            <v/>
          </cell>
          <cell r="AV628" t="str">
            <v/>
          </cell>
          <cell r="AW628" t="str">
            <v/>
          </cell>
          <cell r="AY628">
            <v>0</v>
          </cell>
          <cell r="AZ628" t="str">
            <v>0</v>
          </cell>
          <cell r="BA628">
            <v>2860</v>
          </cell>
          <cell r="BB628">
            <v>4</v>
          </cell>
          <cell r="BC628" t="str">
            <v/>
          </cell>
          <cell r="BD628" t="str">
            <v>2021-06-13, 12:14:44</v>
          </cell>
          <cell r="BE628" t="str">
            <v>POD 1 2021-06-13, 12:14:44</v>
          </cell>
        </row>
        <row r="629">
          <cell r="D629" t="str">
            <v>4002938224</v>
          </cell>
          <cell r="E629" t="str">
            <v/>
          </cell>
          <cell r="F629" t="str">
            <v>POD</v>
          </cell>
          <cell r="G629" t="str">
            <v>Unilever Mega DC</v>
          </cell>
          <cell r="H629" t="str">
            <v>PT Kabut Halim Mandiri</v>
          </cell>
          <cell r="I629" t="str">
            <v>true</v>
          </cell>
          <cell r="J629" t="str">
            <v>CDE</v>
          </cell>
          <cell r="K629" t="str">
            <v>CD Engkel Box</v>
          </cell>
          <cell r="L629">
            <v>511233</v>
          </cell>
          <cell r="M629">
            <v>341710</v>
          </cell>
          <cell r="N629" t="str">
            <v>TDS-TRI-20210611070622946849</v>
          </cell>
          <cell r="O629" t="str">
            <v>dedicated</v>
          </cell>
          <cell r="P629" t="str">
            <v>2021-06-11, 14:06:23</v>
          </cell>
          <cell r="Q629" t="str">
            <v>2021-06-11, 14:23:53</v>
          </cell>
          <cell r="R629" t="str">
            <v>2021-06-11, 17:13:09</v>
          </cell>
          <cell r="S629" t="str">
            <v>2021-06-11, 16:00:00</v>
          </cell>
          <cell r="T629" t="str">
            <v>2021-06-12, 07:13:01</v>
          </cell>
          <cell r="U629" t="str">
            <v>2021-06-12, 07:13:07</v>
          </cell>
          <cell r="V629" t="str">
            <v>2021-06-12, 07:13:14</v>
          </cell>
          <cell r="W629" t="str">
            <v>2021-06-12, 16:00:00</v>
          </cell>
          <cell r="X629" t="str">
            <v>2021-06-12, 09:25:40</v>
          </cell>
          <cell r="Y629" t="str">
            <v>2021-06-12, 09:25:44</v>
          </cell>
          <cell r="Z629" t="str">
            <v>0:0:13</v>
          </cell>
          <cell r="AA629" t="str">
            <v>0:0:4</v>
          </cell>
          <cell r="AB629" t="str">
            <v>anggi</v>
          </cell>
          <cell r="AC629" t="str">
            <v>085778603335</v>
          </cell>
          <cell r="AD629" t="str">
            <v>F9285FG</v>
          </cell>
          <cell r="AE629" t="str">
            <v>CD Engkel Box</v>
          </cell>
          <cell r="AF629" t="str">
            <v>Unilever West Mega DC</v>
          </cell>
          <cell r="AH629" t="str">
            <v>Jl. Irian X No.202, Cikedokan, Kec. Cikarang Bar., Bekasi, Jawa Barat 17530, Indonesia</v>
          </cell>
          <cell r="AI629" t="str">
            <v>Bekasi</v>
          </cell>
          <cell r="AK629" t="str">
            <v>INDOMARCO PRISMATAMA DC ANCOL</v>
          </cell>
          <cell r="AM629" t="str">
            <v>JL.ANCOL I NO.9-10 ANCOL BARAT</v>
          </cell>
          <cell r="AN629" t="str">
            <v>Kota Jakarta Utara</v>
          </cell>
          <cell r="AP629">
            <v>57</v>
          </cell>
          <cell r="AQ629" t="str">
            <v/>
          </cell>
          <cell r="AR629" t="str">
            <v/>
          </cell>
          <cell r="AS629" t="str">
            <v/>
          </cell>
          <cell r="AT629" t="str">
            <v/>
          </cell>
          <cell r="AU629" t="str">
            <v/>
          </cell>
          <cell r="AV629" t="str">
            <v/>
          </cell>
          <cell r="AW629" t="str">
            <v/>
          </cell>
          <cell r="AY629">
            <v>0</v>
          </cell>
          <cell r="AZ629" t="str">
            <v>0</v>
          </cell>
          <cell r="BA629">
            <v>2820</v>
          </cell>
          <cell r="BB629">
            <v>3.29</v>
          </cell>
          <cell r="BC629" t="str">
            <v/>
          </cell>
          <cell r="BD629" t="str">
            <v>2021-06-12, 14:06:18</v>
          </cell>
          <cell r="BE629" t="str">
            <v>POD 1 2021-06-12, 14:06:18</v>
          </cell>
        </row>
        <row r="630">
          <cell r="D630" t="str">
            <v>4002938221</v>
          </cell>
          <cell r="E630" t="str">
            <v/>
          </cell>
          <cell r="F630" t="str">
            <v>POD</v>
          </cell>
          <cell r="G630" t="str">
            <v>Unilever Mega DC</v>
          </cell>
          <cell r="H630" t="str">
            <v>Medikar Sarana Utama</v>
          </cell>
          <cell r="I630" t="str">
            <v>true</v>
          </cell>
          <cell r="J630" t="str">
            <v>CDE</v>
          </cell>
          <cell r="K630" t="str">
            <v>CD Engkel Box</v>
          </cell>
          <cell r="L630">
            <v>511233</v>
          </cell>
          <cell r="M630">
            <v>341710</v>
          </cell>
          <cell r="N630" t="str">
            <v>TDS-TRI-20210611070622059531</v>
          </cell>
          <cell r="O630" t="str">
            <v>dedicated</v>
          </cell>
          <cell r="P630" t="str">
            <v>2021-06-11, 14:06:22</v>
          </cell>
          <cell r="Q630" t="str">
            <v>2021-06-11, 14:22:02</v>
          </cell>
          <cell r="R630" t="str">
            <v>2021-06-11, 22:26:53</v>
          </cell>
          <cell r="S630" t="str">
            <v>2021-06-11, 16:00:00</v>
          </cell>
          <cell r="T630" t="str">
            <v>2021-06-11, 22:26:58</v>
          </cell>
          <cell r="U630" t="str">
            <v>2021-06-11, 22:27:06</v>
          </cell>
          <cell r="V630" t="str">
            <v>2021-06-11, 22:27:11</v>
          </cell>
          <cell r="W630" t="str">
            <v>2021-06-12, 16:00:00</v>
          </cell>
          <cell r="X630" t="str">
            <v>2021-06-12, 07:09:23</v>
          </cell>
          <cell r="Y630" t="str">
            <v>2021-06-12, 07:09:30</v>
          </cell>
          <cell r="Z630" t="str">
            <v>0:0:13</v>
          </cell>
          <cell r="AA630" t="str">
            <v>0:0:7</v>
          </cell>
          <cell r="AB630" t="str">
            <v>SADI</v>
          </cell>
          <cell r="AC630" t="str">
            <v>085703144177</v>
          </cell>
          <cell r="AD630" t="str">
            <v>B9766UXR</v>
          </cell>
          <cell r="AE630" t="str">
            <v>CDE 4 Ton</v>
          </cell>
          <cell r="AF630" t="str">
            <v>Unilever West Mega DC</v>
          </cell>
          <cell r="AH630" t="str">
            <v>Jl. Irian X No.202, Cikedokan, Kec. Cikarang Bar., Bekasi, Jawa Barat 17530, Indonesia</v>
          </cell>
          <cell r="AI630" t="str">
            <v>Bekasi</v>
          </cell>
          <cell r="AK630" t="str">
            <v>INDOMARET DC JAKARTA 2</v>
          </cell>
          <cell r="AM630" t="str">
            <v>JL. ANCOL 8 NO. 2, ANCOL BARAT</v>
          </cell>
          <cell r="AN630" t="str">
            <v>Kota Jakarta Utara</v>
          </cell>
          <cell r="AP630">
            <v>57</v>
          </cell>
          <cell r="AQ630" t="str">
            <v/>
          </cell>
          <cell r="AR630" t="str">
            <v/>
          </cell>
          <cell r="AS630" t="str">
            <v/>
          </cell>
          <cell r="AT630" t="str">
            <v/>
          </cell>
          <cell r="AU630" t="str">
            <v/>
          </cell>
          <cell r="AV630" t="str">
            <v/>
          </cell>
          <cell r="AW630" t="str">
            <v/>
          </cell>
          <cell r="AY630">
            <v>0</v>
          </cell>
          <cell r="AZ630" t="str">
            <v>0</v>
          </cell>
          <cell r="BA630">
            <v>2620</v>
          </cell>
          <cell r="BB630">
            <v>3.13</v>
          </cell>
          <cell r="BC630" t="str">
            <v/>
          </cell>
          <cell r="BD630" t="str">
            <v>2021-06-12, 14:25:57</v>
          </cell>
          <cell r="BE630" t="str">
            <v>POD 1 2021-06-12, 14:25:57</v>
          </cell>
        </row>
        <row r="631">
          <cell r="D631" t="str">
            <v>4002938200</v>
          </cell>
          <cell r="E631" t="str">
            <v/>
          </cell>
          <cell r="F631" t="str">
            <v>POD</v>
          </cell>
          <cell r="G631" t="str">
            <v>Unilever Mega DC</v>
          </cell>
          <cell r="H631" t="str">
            <v>CV Global Synergi Abadi</v>
          </cell>
          <cell r="I631" t="str">
            <v>true</v>
          </cell>
          <cell r="J631" t="str">
            <v>CDE</v>
          </cell>
          <cell r="K631" t="str">
            <v>CD Engkel Box</v>
          </cell>
          <cell r="L631">
            <v>497358</v>
          </cell>
          <cell r="M631">
            <v>285746</v>
          </cell>
          <cell r="N631" t="str">
            <v>TDS-TRI-20210611070621021904</v>
          </cell>
          <cell r="O631" t="str">
            <v>dedicated</v>
          </cell>
          <cell r="P631" t="str">
            <v>2021-06-11, 14:06:21</v>
          </cell>
          <cell r="Q631" t="str">
            <v>2021-06-11, 14:21:16</v>
          </cell>
          <cell r="R631" t="str">
            <v>2021-06-11, 16:23:56</v>
          </cell>
          <cell r="S631" t="str">
            <v>2021-06-11, 16:00:00</v>
          </cell>
          <cell r="T631" t="str">
            <v>2021-06-12, 05:35:07</v>
          </cell>
          <cell r="U631" t="str">
            <v>2021-06-12, 05:35:11</v>
          </cell>
          <cell r="V631" t="str">
            <v>2021-06-12, 05:35:19</v>
          </cell>
          <cell r="W631" t="str">
            <v>2021-06-12, 16:00:00</v>
          </cell>
          <cell r="X631" t="str">
            <v>2021-06-12, 08:36:25</v>
          </cell>
          <cell r="Y631" t="str">
            <v>2021-06-12, 11:26:57</v>
          </cell>
          <cell r="Z631" t="str">
            <v>0:0:12</v>
          </cell>
          <cell r="AA631" t="str">
            <v>2:50:32</v>
          </cell>
          <cell r="AB631" t="str">
            <v>Ading Sukardi</v>
          </cell>
          <cell r="AC631" t="str">
            <v>085723961471</v>
          </cell>
          <cell r="AD631" t="str">
            <v>B9417BCI</v>
          </cell>
          <cell r="AE631" t="str">
            <v>CD Engkel Box</v>
          </cell>
          <cell r="AF631" t="str">
            <v>Unilever West Mega DC</v>
          </cell>
          <cell r="AH631" t="str">
            <v>Jl. Irian X No.202, Cikedokan, Kec. Cikarang Bar., Bekasi, Jawa Barat 17530, Indonesia</v>
          </cell>
          <cell r="AI631" t="str">
            <v>Bekasi</v>
          </cell>
          <cell r="AK631" t="str">
            <v>TOKMA KOSAMBI</v>
          </cell>
          <cell r="AM631" t="str">
            <v>JL KOSAMBI TELAGASARI</v>
          </cell>
          <cell r="AN631" t="str">
            <v>Kabupaten Karawang</v>
          </cell>
          <cell r="AP631">
            <v>46</v>
          </cell>
          <cell r="AQ631" t="str">
            <v/>
          </cell>
          <cell r="AR631" t="str">
            <v/>
          </cell>
          <cell r="AS631" t="str">
            <v/>
          </cell>
          <cell r="AT631" t="str">
            <v/>
          </cell>
          <cell r="AU631" t="str">
            <v/>
          </cell>
          <cell r="AV631" t="str">
            <v/>
          </cell>
          <cell r="AW631" t="str">
            <v/>
          </cell>
          <cell r="AY631">
            <v>0</v>
          </cell>
          <cell r="AZ631" t="str">
            <v>0</v>
          </cell>
          <cell r="BA631">
            <v>2880</v>
          </cell>
          <cell r="BB631">
            <v>6</v>
          </cell>
          <cell r="BC631" t="str">
            <v/>
          </cell>
          <cell r="BD631" t="str">
            <v>2021-06-12, 15:22:21</v>
          </cell>
          <cell r="BE631" t="str">
            <v>POD 1 2021-06-12, 15:22:21</v>
          </cell>
        </row>
        <row r="632">
          <cell r="D632" t="str">
            <v>4002938132</v>
          </cell>
          <cell r="E632" t="str">
            <v/>
          </cell>
          <cell r="F632" t="str">
            <v>POD</v>
          </cell>
          <cell r="G632" t="str">
            <v>Unilever Mega DC</v>
          </cell>
          <cell r="H632" t="str">
            <v>PT Kabut Halim Mandiri</v>
          </cell>
          <cell r="I632" t="str">
            <v>true</v>
          </cell>
          <cell r="J632" t="str">
            <v>CDE</v>
          </cell>
          <cell r="K632" t="str">
            <v>CD Engkel Box</v>
          </cell>
          <cell r="L632">
            <v>511233</v>
          </cell>
          <cell r="M632">
            <v>341710</v>
          </cell>
          <cell r="N632" t="str">
            <v>TDS-TRI-20210610124224091133</v>
          </cell>
          <cell r="O632" t="str">
            <v>dedicated</v>
          </cell>
          <cell r="P632" t="str">
            <v>2021-06-10, 19:42:24</v>
          </cell>
          <cell r="Q632" t="str">
            <v>2021-06-10, 20:06:57</v>
          </cell>
          <cell r="R632" t="str">
            <v>2021-06-11, 01:29:21</v>
          </cell>
          <cell r="S632" t="str">
            <v>2021-06-10, 22:00:00</v>
          </cell>
          <cell r="T632" t="str">
            <v>2021-06-11, 05:04:10</v>
          </cell>
          <cell r="U632" t="str">
            <v>2021-06-11, 05:04:17</v>
          </cell>
          <cell r="V632" t="str">
            <v>2021-06-11, 05:04:25</v>
          </cell>
          <cell r="W632" t="str">
            <v>2021-06-11, 22:00:00</v>
          </cell>
          <cell r="X632" t="str">
            <v>2021-06-11, 09:04:32</v>
          </cell>
          <cell r="Y632" t="str">
            <v>2021-06-11, 09:38:24</v>
          </cell>
          <cell r="Z632" t="str">
            <v>0:0:15</v>
          </cell>
          <cell r="AA632" t="str">
            <v>0:33:52</v>
          </cell>
          <cell r="AB632" t="str">
            <v>Ono</v>
          </cell>
          <cell r="AC632" t="str">
            <v>083872598582</v>
          </cell>
          <cell r="AD632" t="str">
            <v>B9027EXR</v>
          </cell>
          <cell r="AE632" t="str">
            <v>CD Engkel Box</v>
          </cell>
          <cell r="AF632" t="str">
            <v>Unilever West Mega DC</v>
          </cell>
          <cell r="AH632" t="str">
            <v>Jl. Irian X No.202, Cikedokan, Kec. Cikarang Bar., Bekasi, Jawa Barat 17530, Indonesia</v>
          </cell>
          <cell r="AI632" t="str">
            <v>Bekasi</v>
          </cell>
          <cell r="AK632" t="str">
            <v>LOTTEMART HYPER FATMAWATI</v>
          </cell>
          <cell r="AM632" t="str">
            <v>JL. RS FATMAWATI NO.15, BLOK B7/01-</v>
          </cell>
          <cell r="AN632" t="str">
            <v>Kota Jakarta Selatan</v>
          </cell>
          <cell r="AP632">
            <v>46</v>
          </cell>
          <cell r="AQ632" t="str">
            <v/>
          </cell>
          <cell r="AR632" t="str">
            <v/>
          </cell>
          <cell r="AS632" t="str">
            <v/>
          </cell>
          <cell r="AT632" t="str">
            <v/>
          </cell>
          <cell r="AU632" t="str">
            <v/>
          </cell>
          <cell r="AV632" t="str">
            <v/>
          </cell>
          <cell r="AW632" t="str">
            <v/>
          </cell>
          <cell r="AY632">
            <v>0</v>
          </cell>
          <cell r="AZ632" t="str">
            <v>0</v>
          </cell>
          <cell r="BA632">
            <v>770</v>
          </cell>
          <cell r="BB632">
            <v>2.0099999999999998</v>
          </cell>
          <cell r="BC632" t="str">
            <v/>
          </cell>
          <cell r="BD632" t="str">
            <v>2021-06-11, 09:38:58</v>
          </cell>
          <cell r="BE632" t="str">
            <v>POD 1 2021-06-11, 09:38:58</v>
          </cell>
        </row>
        <row r="633">
          <cell r="D633" t="str">
            <v>4002938132</v>
          </cell>
          <cell r="E633" t="str">
            <v/>
          </cell>
          <cell r="F633" t="str">
            <v>POD</v>
          </cell>
          <cell r="G633" t="str">
            <v>Unilever Mega DC</v>
          </cell>
          <cell r="H633" t="str">
            <v>PT Kabut Halim Mandiri</v>
          </cell>
          <cell r="I633" t="str">
            <v>true</v>
          </cell>
          <cell r="J633" t="str">
            <v>CDE</v>
          </cell>
          <cell r="K633" t="str">
            <v>CD Engkel Box</v>
          </cell>
          <cell r="L633">
            <v>1</v>
          </cell>
          <cell r="M633">
            <v>1</v>
          </cell>
          <cell r="N633" t="str">
            <v>TDS-TRI-20210610124224091133</v>
          </cell>
          <cell r="O633" t="str">
            <v>dedicated</v>
          </cell>
          <cell r="P633" t="str">
            <v>2021-06-10, 19:42:24</v>
          </cell>
          <cell r="Q633" t="str">
            <v>2021-06-10, 20:06:57</v>
          </cell>
          <cell r="R633" t="str">
            <v>2021-06-11, 01:29:21</v>
          </cell>
          <cell r="S633" t="str">
            <v>2021-06-10, 22:00:00</v>
          </cell>
          <cell r="T633" t="str">
            <v>2021-06-11, 05:04:10</v>
          </cell>
          <cell r="U633" t="str">
            <v>2021-06-11, 05:04:17</v>
          </cell>
          <cell r="V633" t="str">
            <v>2021-06-11, 05:04:25</v>
          </cell>
          <cell r="W633" t="str">
            <v>2021-06-11, 22:00:00</v>
          </cell>
          <cell r="X633" t="str">
            <v>2021-06-11, 10:50:59</v>
          </cell>
          <cell r="Y633" t="str">
            <v>2021-06-11, 10:52:54</v>
          </cell>
          <cell r="Z633" t="str">
            <v>0:0:15</v>
          </cell>
          <cell r="AA633" t="str">
            <v>0:1:55</v>
          </cell>
          <cell r="AB633" t="str">
            <v>Ono</v>
          </cell>
          <cell r="AC633" t="str">
            <v>083872598582</v>
          </cell>
          <cell r="AD633" t="str">
            <v>B9027EXR</v>
          </cell>
          <cell r="AE633" t="str">
            <v>CD Engkel Box</v>
          </cell>
          <cell r="AF633" t="str">
            <v>Unilever West Mega DC</v>
          </cell>
          <cell r="AH633" t="str">
            <v>Jl. Irian X No.202, Cikedokan, Kec. Cikarang Bar., Bekasi, Jawa Barat 17530, Indonesia</v>
          </cell>
          <cell r="AI633" t="str">
            <v>Bekasi</v>
          </cell>
          <cell r="AK633" t="str">
            <v>RAMAYANA KEBAYORAN LAMA R102</v>
          </cell>
          <cell r="AM633" t="str">
            <v>JL.RAYA PASAR KEBAYORAN LAMA</v>
          </cell>
          <cell r="AN633" t="str">
            <v>Kota Jakarta Selatan</v>
          </cell>
          <cell r="AP633">
            <v>48</v>
          </cell>
          <cell r="AQ633" t="str">
            <v/>
          </cell>
          <cell r="AR633" t="str">
            <v/>
          </cell>
          <cell r="AS633" t="str">
            <v/>
          </cell>
          <cell r="AT633" t="str">
            <v/>
          </cell>
          <cell r="AU633" t="str">
            <v/>
          </cell>
          <cell r="AV633" t="str">
            <v/>
          </cell>
          <cell r="AW633" t="str">
            <v/>
          </cell>
          <cell r="AY633">
            <v>0</v>
          </cell>
          <cell r="AZ633" t="str">
            <v>0</v>
          </cell>
          <cell r="BA633">
            <v>320</v>
          </cell>
          <cell r="BB633">
            <v>1</v>
          </cell>
          <cell r="BC633" t="str">
            <v/>
          </cell>
          <cell r="BD633" t="str">
            <v>2021-06-11, 12:05:10</v>
          </cell>
          <cell r="BE633" t="str">
            <v>POD 1 2021-06-11, 12:05:10</v>
          </cell>
        </row>
        <row r="634">
          <cell r="D634" t="str">
            <v>4002938062</v>
          </cell>
          <cell r="E634" t="str">
            <v/>
          </cell>
          <cell r="F634" t="str">
            <v>POD</v>
          </cell>
          <cell r="G634" t="str">
            <v>Unilever Mega DC</v>
          </cell>
          <cell r="H634" t="str">
            <v>PT Sekar Arum Jaya Bersaudara</v>
          </cell>
          <cell r="I634" t="str">
            <v>true</v>
          </cell>
          <cell r="J634" t="str">
            <v>TRO-J</v>
          </cell>
          <cell r="K634" t="str">
            <v>Tronton Jumbo</v>
          </cell>
          <cell r="L634">
            <v>3757800</v>
          </cell>
          <cell r="M634">
            <v>3500000</v>
          </cell>
          <cell r="N634" t="str">
            <v>TDS-TRI-20210610124222090948</v>
          </cell>
          <cell r="O634" t="str">
            <v>oncall</v>
          </cell>
          <cell r="P634" t="str">
            <v>2021-06-10, 19:42:22</v>
          </cell>
          <cell r="Q634" t="str">
            <v>2021-06-11, 17:52:24</v>
          </cell>
          <cell r="R634" t="str">
            <v>2021-06-11, 18:51:57</v>
          </cell>
          <cell r="S634" t="str">
            <v>2021-06-10, 22:00:00</v>
          </cell>
          <cell r="T634" t="str">
            <v>2021-06-11, 18:52:04</v>
          </cell>
          <cell r="U634" t="str">
            <v>2021-06-11, 18:52:19</v>
          </cell>
          <cell r="V634" t="str">
            <v>2021-06-11, 21:05:29</v>
          </cell>
          <cell r="W634" t="str">
            <v>2021-06-14, 22:00:00</v>
          </cell>
          <cell r="X634" t="str">
            <v>2021-06-12, 07:10:17</v>
          </cell>
          <cell r="Y634" t="str">
            <v>2021-06-12, 14:42:54</v>
          </cell>
          <cell r="Z634" t="str">
            <v>2:13:25</v>
          </cell>
          <cell r="AA634" t="str">
            <v>7:32:37</v>
          </cell>
          <cell r="AB634" t="str">
            <v>Sofyan</v>
          </cell>
          <cell r="AC634" t="str">
            <v>083897792809</v>
          </cell>
          <cell r="AD634" t="str">
            <v>T 9078 DD</v>
          </cell>
          <cell r="AE634" t="str">
            <v>Wingbox Tronton</v>
          </cell>
          <cell r="AF634" t="str">
            <v>Unilever West Mega DC</v>
          </cell>
          <cell r="AH634" t="str">
            <v>Jl. Irian X No.202, Cikedokan, Kec. Cikarang Bar., Bekasi, Jawa Barat 17530, Indonesia</v>
          </cell>
          <cell r="AI634" t="str">
            <v>Bekasi</v>
          </cell>
          <cell r="AK634" t="str">
            <v>LOTTE SHOPPING TEGAL</v>
          </cell>
          <cell r="AM634" t="str">
            <v>Jl. Raya Singkil No.18, Kb. Baru, Adiwerna, Kec. Adiwerna, Tegal, Jawa Tengah 52194, Indonesia</v>
          </cell>
          <cell r="AN634" t="str">
            <v>Tegal</v>
          </cell>
          <cell r="AP634">
            <v>260</v>
          </cell>
          <cell r="AQ634" t="str">
            <v/>
          </cell>
          <cell r="AR634" t="str">
            <v/>
          </cell>
          <cell r="AS634" t="str">
            <v/>
          </cell>
          <cell r="AT634" t="str">
            <v/>
          </cell>
          <cell r="AU634" t="str">
            <v/>
          </cell>
          <cell r="AV634" t="str">
            <v/>
          </cell>
          <cell r="AW634" t="str">
            <v/>
          </cell>
          <cell r="AX634" t="str">
            <v>harga tidak sesuai</v>
          </cell>
          <cell r="AY634">
            <v>0</v>
          </cell>
          <cell r="AZ634" t="str">
            <v>0</v>
          </cell>
          <cell r="BA634">
            <v>13450</v>
          </cell>
          <cell r="BB634">
            <v>25</v>
          </cell>
          <cell r="BC634" t="str">
            <v/>
          </cell>
          <cell r="BD634" t="str">
            <v>2021-06-12, 15:50:24</v>
          </cell>
          <cell r="BE634" t="str">
            <v>POD 1 2021-06-12, 15:50:24</v>
          </cell>
        </row>
        <row r="635">
          <cell r="D635" t="str">
            <v>4002938068</v>
          </cell>
          <cell r="E635" t="str">
            <v/>
          </cell>
          <cell r="F635" t="str">
            <v>POD</v>
          </cell>
          <cell r="G635" t="str">
            <v>Unilever Mega DC</v>
          </cell>
          <cell r="H635" t="str">
            <v>PT Mega Antaran Prima</v>
          </cell>
          <cell r="I635" t="str">
            <v>true</v>
          </cell>
          <cell r="J635" t="str">
            <v>CDE</v>
          </cell>
          <cell r="K635" t="str">
            <v>CD Engkel Box</v>
          </cell>
          <cell r="L635">
            <v>1</v>
          </cell>
          <cell r="M635">
            <v>1</v>
          </cell>
          <cell r="N635" t="str">
            <v>TDS-TRI-20210610102040807227</v>
          </cell>
          <cell r="O635" t="str">
            <v>dedicated</v>
          </cell>
          <cell r="P635" t="str">
            <v>2021-06-10, 17:20:41</v>
          </cell>
          <cell r="Q635" t="str">
            <v>2021-06-10, 17:52:28</v>
          </cell>
          <cell r="R635" t="str">
            <v>2021-06-11, 01:29:44</v>
          </cell>
          <cell r="S635" t="str">
            <v>2021-06-10, 20:00:00</v>
          </cell>
          <cell r="T635" t="str">
            <v>2021-06-11, 04:33:55</v>
          </cell>
          <cell r="U635" t="str">
            <v>2021-06-11, 04:34:01</v>
          </cell>
          <cell r="V635" t="str">
            <v>2021-06-11, 04:34:34</v>
          </cell>
          <cell r="W635" t="str">
            <v>2021-06-12, 20:00:00</v>
          </cell>
          <cell r="X635" t="str">
            <v>2021-06-12, 08:15:17</v>
          </cell>
          <cell r="Y635" t="str">
            <v>2021-06-12, 08:15:24</v>
          </cell>
          <cell r="Z635" t="str">
            <v>0:0:39</v>
          </cell>
          <cell r="AA635" t="str">
            <v>0:0:7</v>
          </cell>
          <cell r="AB635" t="str">
            <v>ARSUDI</v>
          </cell>
          <cell r="AC635" t="str">
            <v>085217312173</v>
          </cell>
          <cell r="AD635" t="str">
            <v>B9150KXU</v>
          </cell>
          <cell r="AE635" t="str">
            <v>CD Engkel Box</v>
          </cell>
          <cell r="AF635" t="str">
            <v>Unilever West Mega DC</v>
          </cell>
          <cell r="AH635" t="str">
            <v>Jl. Irian X No.202, Cikedokan, Kec. Cikarang Bar., Bekasi, Jawa Barat 17530, Indonesia</v>
          </cell>
          <cell r="AI635" t="str">
            <v>Bekasi</v>
          </cell>
          <cell r="AK635" t="str">
            <v>RAMAYANA KRAMAT JATI(RK)</v>
          </cell>
          <cell r="AM635" t="str">
            <v>JL.RAYA BOGOR KRAMAT JATI</v>
          </cell>
          <cell r="AN635" t="str">
            <v>Kota Jakarta Timur</v>
          </cell>
          <cell r="AP635">
            <v>38</v>
          </cell>
          <cell r="AQ635" t="str">
            <v/>
          </cell>
          <cell r="AR635" t="str">
            <v/>
          </cell>
          <cell r="AS635" t="str">
            <v/>
          </cell>
          <cell r="AT635" t="str">
            <v/>
          </cell>
          <cell r="AU635" t="str">
            <v/>
          </cell>
          <cell r="AV635" t="str">
            <v/>
          </cell>
          <cell r="AW635" t="str">
            <v/>
          </cell>
          <cell r="AY635">
            <v>0</v>
          </cell>
          <cell r="AZ635" t="str">
            <v>0</v>
          </cell>
          <cell r="BA635">
            <v>250</v>
          </cell>
          <cell r="BB635">
            <v>1</v>
          </cell>
          <cell r="BC635" t="str">
            <v/>
          </cell>
          <cell r="BD635" t="str">
            <v>2021-06-12, 08:15:53</v>
          </cell>
          <cell r="BE635" t="str">
            <v>POD 1 2021-06-12, 08:15:52</v>
          </cell>
        </row>
        <row r="636">
          <cell r="D636" t="str">
            <v>4002938068</v>
          </cell>
          <cell r="E636" t="str">
            <v/>
          </cell>
          <cell r="F636" t="str">
            <v>POD</v>
          </cell>
          <cell r="G636" t="str">
            <v>Unilever Mega DC</v>
          </cell>
          <cell r="H636" t="str">
            <v>PT Mega Antaran Prima</v>
          </cell>
          <cell r="I636" t="str">
            <v>true</v>
          </cell>
          <cell r="J636" t="str">
            <v>CDE</v>
          </cell>
          <cell r="K636" t="str">
            <v>CD Engkel Box</v>
          </cell>
          <cell r="L636">
            <v>511233</v>
          </cell>
          <cell r="M636">
            <v>341710</v>
          </cell>
          <cell r="N636" t="str">
            <v>TDS-TRI-20210610102040807227</v>
          </cell>
          <cell r="O636" t="str">
            <v>dedicated</v>
          </cell>
          <cell r="P636" t="str">
            <v>2021-06-10, 17:20:40</v>
          </cell>
          <cell r="Q636" t="str">
            <v>2021-06-10, 17:52:28</v>
          </cell>
          <cell r="R636" t="str">
            <v>2021-06-11, 01:29:44</v>
          </cell>
          <cell r="S636" t="str">
            <v>2021-06-10, 20:00:00</v>
          </cell>
          <cell r="T636" t="str">
            <v>2021-06-11, 04:33:55</v>
          </cell>
          <cell r="U636" t="str">
            <v>2021-06-11, 04:34:01</v>
          </cell>
          <cell r="V636" t="str">
            <v>2021-06-11, 04:34:34</v>
          </cell>
          <cell r="W636" t="str">
            <v>2021-06-12, 20:00:00</v>
          </cell>
          <cell r="X636" t="str">
            <v>2021-06-11, 09:33:18</v>
          </cell>
          <cell r="Y636" t="str">
            <v>2021-06-11, 10:56:17</v>
          </cell>
          <cell r="Z636" t="str">
            <v>0:0:39</v>
          </cell>
          <cell r="AA636" t="str">
            <v>1:22:59</v>
          </cell>
          <cell r="AB636" t="str">
            <v>ARSUDI</v>
          </cell>
          <cell r="AC636" t="str">
            <v>085217312173</v>
          </cell>
          <cell r="AD636" t="str">
            <v>B9150KXU</v>
          </cell>
          <cell r="AE636" t="str">
            <v>CD Engkel Box</v>
          </cell>
          <cell r="AF636" t="str">
            <v>Unilever West Mega DC</v>
          </cell>
          <cell r="AH636" t="str">
            <v>Jl. Irian X No.202, Cikedokan, Kec. Cikarang Bar., Bekasi, Jawa Barat 17530, Indonesia</v>
          </cell>
          <cell r="AI636" t="str">
            <v>Bekasi</v>
          </cell>
          <cell r="AK636" t="str">
            <v>INDOGROSIR CIPINANG</v>
          </cell>
          <cell r="AM636" t="str">
            <v>PASAR INDUK CIPINANG PISANGAN TIMU</v>
          </cell>
          <cell r="AN636" t="str">
            <v>Kota Jakarta Timur</v>
          </cell>
          <cell r="AP636">
            <v>37</v>
          </cell>
          <cell r="AQ636" t="str">
            <v/>
          </cell>
          <cell r="AR636" t="str">
            <v/>
          </cell>
          <cell r="AS636" t="str">
            <v/>
          </cell>
          <cell r="AT636" t="str">
            <v/>
          </cell>
          <cell r="AU636" t="str">
            <v/>
          </cell>
          <cell r="AV636" t="str">
            <v/>
          </cell>
          <cell r="AW636" t="str">
            <v/>
          </cell>
          <cell r="AY636">
            <v>0</v>
          </cell>
          <cell r="AZ636" t="str">
            <v>0</v>
          </cell>
          <cell r="BA636">
            <v>1790</v>
          </cell>
          <cell r="BB636">
            <v>5</v>
          </cell>
          <cell r="BC636" t="str">
            <v/>
          </cell>
          <cell r="BD636" t="str">
            <v>2021-06-11, 12:54:29</v>
          </cell>
          <cell r="BE636" t="str">
            <v>POD 1 2021-06-11, 12:54:29</v>
          </cell>
        </row>
        <row r="637">
          <cell r="D637" t="str">
            <v>4002938016</v>
          </cell>
          <cell r="E637" t="str">
            <v/>
          </cell>
          <cell r="F637" t="str">
            <v>POD</v>
          </cell>
          <cell r="G637" t="str">
            <v>Unilever Mega DC</v>
          </cell>
          <cell r="H637" t="str">
            <v>PT Makmur Prima Xpress</v>
          </cell>
          <cell r="I637" t="str">
            <v>false</v>
          </cell>
          <cell r="J637" t="str">
            <v>TRO-J</v>
          </cell>
          <cell r="K637" t="str">
            <v>Tronton Jumbo</v>
          </cell>
          <cell r="L637">
            <v>500000</v>
          </cell>
          <cell r="M637">
            <v>350000</v>
          </cell>
          <cell r="N637" t="str">
            <v>TDS-TRI-20210610102030172643</v>
          </cell>
          <cell r="O637" t="str">
            <v>oncall</v>
          </cell>
          <cell r="P637" t="str">
            <v>2021-06-10, 17:20:30</v>
          </cell>
          <cell r="Q637" t="str">
            <v>2021-06-10, 18:10:31</v>
          </cell>
          <cell r="R637" t="str">
            <v>2021-06-11, 03:49:50</v>
          </cell>
          <cell r="S637" t="str">
            <v>2021-06-10, 20:00:00</v>
          </cell>
          <cell r="T637" t="str">
            <v>2021-06-11, 03:50:49</v>
          </cell>
          <cell r="U637" t="str">
            <v>2021-06-11, 13:06:53</v>
          </cell>
          <cell r="V637" t="str">
            <v>2021-06-11, 13:07:00</v>
          </cell>
          <cell r="W637" t="str">
            <v>2021-06-14, 20:00:00</v>
          </cell>
          <cell r="X637" t="str">
            <v>2021-06-14, 01:31:57</v>
          </cell>
          <cell r="Y637" t="str">
            <v>2021-06-14, 08:25:55</v>
          </cell>
          <cell r="Z637" t="str">
            <v>9:16:11</v>
          </cell>
          <cell r="AA637" t="str">
            <v>6:53:58</v>
          </cell>
          <cell r="AB637" t="str">
            <v>Budi Raharjo</v>
          </cell>
          <cell r="AC637" t="str">
            <v>082179610586</v>
          </cell>
          <cell r="AD637" t="str">
            <v>BE 9262 YU</v>
          </cell>
          <cell r="AE637" t="str">
            <v>Wingbox Tronton</v>
          </cell>
          <cell r="AF637" t="str">
            <v>Unilever West Mega DC</v>
          </cell>
          <cell r="AH637" t="str">
            <v>Jl. Irian X No.202, Cikedokan, Kec. Cikarang Bar., Bekasi, Jawa Barat 17530, Indonesia</v>
          </cell>
          <cell r="AI637" t="str">
            <v>Bekasi</v>
          </cell>
          <cell r="AK637" t="str">
            <v>PT INDOMARCO PRISMATAMA DC PLB</v>
          </cell>
          <cell r="AM637" t="str">
            <v>Jl. PANGERAN AYIN, KELURAHAN SUKAMA</v>
          </cell>
          <cell r="AN637" t="str">
            <v>Kota Palembang</v>
          </cell>
          <cell r="AP637">
            <v>565</v>
          </cell>
          <cell r="AQ637" t="str">
            <v/>
          </cell>
          <cell r="AR637" t="str">
            <v/>
          </cell>
          <cell r="AS637" t="str">
            <v/>
          </cell>
          <cell r="AT637" t="str">
            <v/>
          </cell>
          <cell r="AU637" t="str">
            <v/>
          </cell>
          <cell r="AV637" t="str">
            <v/>
          </cell>
          <cell r="AW637" t="str">
            <v/>
          </cell>
          <cell r="AY637">
            <v>0</v>
          </cell>
          <cell r="AZ637" t="str">
            <v>0</v>
          </cell>
          <cell r="BA637">
            <v>6360</v>
          </cell>
          <cell r="BB637">
            <v>10</v>
          </cell>
          <cell r="BC637" t="str">
            <v/>
          </cell>
          <cell r="BD637" t="str">
            <v>2021-06-14, 17:15:30</v>
          </cell>
          <cell r="BE637" t="str">
            <v>POD 1 2021-06-14, 17:15:30</v>
          </cell>
        </row>
        <row r="638">
          <cell r="D638" t="str">
            <v>4002938016</v>
          </cell>
          <cell r="E638" t="str">
            <v/>
          </cell>
          <cell r="F638" t="str">
            <v>POD</v>
          </cell>
          <cell r="G638" t="str">
            <v>Unilever Mega DC</v>
          </cell>
          <cell r="H638" t="str">
            <v>PT Makmur Prima Xpress</v>
          </cell>
          <cell r="I638" t="str">
            <v>false</v>
          </cell>
          <cell r="J638" t="str">
            <v>TRO-J</v>
          </cell>
          <cell r="K638" t="str">
            <v>Tronton Jumbo</v>
          </cell>
          <cell r="L638">
            <v>12262300</v>
          </cell>
          <cell r="M638">
            <v>11400000</v>
          </cell>
          <cell r="N638" t="str">
            <v>TDS-TRI-20210610102030172643</v>
          </cell>
          <cell r="O638" t="str">
            <v>oncall</v>
          </cell>
          <cell r="P638" t="str">
            <v>2021-06-10, 17:20:30</v>
          </cell>
          <cell r="Q638" t="str">
            <v>2021-06-10, 18:10:31</v>
          </cell>
          <cell r="R638" t="str">
            <v>2021-06-11, 03:49:50</v>
          </cell>
          <cell r="S638" t="str">
            <v>2021-06-10, 20:00:00</v>
          </cell>
          <cell r="T638" t="str">
            <v>2021-06-11, 03:50:49</v>
          </cell>
          <cell r="U638" t="str">
            <v>2021-06-11, 13:06:53</v>
          </cell>
          <cell r="V638" t="str">
            <v>2021-06-11, 13:07:00</v>
          </cell>
          <cell r="W638" t="str">
            <v>2021-06-14, 20:00:00</v>
          </cell>
          <cell r="X638" t="str">
            <v>2021-06-14, 17:16:29</v>
          </cell>
          <cell r="Y638" t="str">
            <v>2021-06-14, 17:16:35</v>
          </cell>
          <cell r="Z638" t="str">
            <v>9:16:11</v>
          </cell>
          <cell r="AA638" t="str">
            <v>0:0:6</v>
          </cell>
          <cell r="AB638" t="str">
            <v>Budi Raharjo</v>
          </cell>
          <cell r="AC638" t="str">
            <v>082179610586</v>
          </cell>
          <cell r="AD638" t="str">
            <v>BE 9262 YU</v>
          </cell>
          <cell r="AE638" t="str">
            <v>Wingbox Tronton</v>
          </cell>
          <cell r="AF638" t="str">
            <v>Unilever West Mega DC</v>
          </cell>
          <cell r="AH638" t="str">
            <v>Jl. Irian X No.202, Cikedokan, Kec. Cikarang Bar., Bekasi, Jawa Barat 17530, Indonesia</v>
          </cell>
          <cell r="AI638" t="str">
            <v>Bekasi</v>
          </cell>
          <cell r="AK638" t="str">
            <v>INDOGROSIR PALEMBANG</v>
          </cell>
          <cell r="AM638" t="str">
            <v>JL. PANGERAN AYIN - KENTEN LAUT</v>
          </cell>
          <cell r="AN638" t="str">
            <v>Palembang</v>
          </cell>
          <cell r="AP638">
            <v>566</v>
          </cell>
          <cell r="AQ638" t="str">
            <v/>
          </cell>
          <cell r="AR638" t="str">
            <v/>
          </cell>
          <cell r="AS638" t="str">
            <v/>
          </cell>
          <cell r="AT638" t="str">
            <v/>
          </cell>
          <cell r="AU638" t="str">
            <v/>
          </cell>
          <cell r="AV638" t="str">
            <v/>
          </cell>
          <cell r="AW638" t="str">
            <v/>
          </cell>
          <cell r="AY638">
            <v>0</v>
          </cell>
          <cell r="AZ638" t="str">
            <v>0</v>
          </cell>
          <cell r="BA638">
            <v>12980</v>
          </cell>
          <cell r="BB638">
            <v>28.44</v>
          </cell>
          <cell r="BC638" t="str">
            <v/>
          </cell>
          <cell r="BD638" t="str">
            <v>2021-06-14, 19:40:49</v>
          </cell>
          <cell r="BE638" t="str">
            <v>POD 1 2021-06-14, 19:40:49</v>
          </cell>
        </row>
        <row r="639">
          <cell r="D639" t="str">
            <v>4002938015</v>
          </cell>
          <cell r="E639" t="str">
            <v/>
          </cell>
          <cell r="F639" t="str">
            <v>POD</v>
          </cell>
          <cell r="G639" t="str">
            <v>Unilever Mega DC</v>
          </cell>
          <cell r="H639" t="str">
            <v>PT Makmur Prima Xpress</v>
          </cell>
          <cell r="I639" t="str">
            <v>true</v>
          </cell>
          <cell r="J639" t="str">
            <v>TRO-J</v>
          </cell>
          <cell r="K639" t="str">
            <v>Tronton Jumbo</v>
          </cell>
          <cell r="L639">
            <v>12262300</v>
          </cell>
          <cell r="M639">
            <v>11500000</v>
          </cell>
          <cell r="N639" t="str">
            <v>TDS-TRI-20210610102019384211</v>
          </cell>
          <cell r="O639" t="str">
            <v>oncall</v>
          </cell>
          <cell r="P639" t="str">
            <v>2021-06-10, 17:20:19</v>
          </cell>
          <cell r="Q639" t="str">
            <v>2021-06-11, 09:14:10</v>
          </cell>
          <cell r="R639" t="str">
            <v>2021-06-11, 09:19:19</v>
          </cell>
          <cell r="S639" t="str">
            <v>2021-06-10, 20:00:00</v>
          </cell>
          <cell r="T639" t="str">
            <v>2021-06-11, 09:19:25</v>
          </cell>
          <cell r="U639" t="str">
            <v>2021-06-11, 09:19:29</v>
          </cell>
          <cell r="V639" t="str">
            <v>2021-06-11, 09:19:36</v>
          </cell>
          <cell r="W639" t="str">
            <v>2021-06-16, 20:00:00</v>
          </cell>
          <cell r="X639" t="str">
            <v>2021-06-14, 01:35:54</v>
          </cell>
          <cell r="Y639" t="str">
            <v>2021-06-14, 16:51:44</v>
          </cell>
          <cell r="Z639" t="str">
            <v>0:0:11</v>
          </cell>
          <cell r="AA639" t="str">
            <v>15:15:50</v>
          </cell>
          <cell r="AB639" t="str">
            <v>Suratno</v>
          </cell>
          <cell r="AC639" t="str">
            <v>081368913627</v>
          </cell>
          <cell r="AD639" t="str">
            <v>BE 9679 YU</v>
          </cell>
          <cell r="AE639" t="str">
            <v>Wingbox Tronton</v>
          </cell>
          <cell r="AF639" t="str">
            <v>Unilever West Mega DC</v>
          </cell>
          <cell r="AH639" t="str">
            <v>Jl. Irian X No.202, Cikedokan, Kec. Cikarang Bar., Bekasi, Jawa Barat 17530, Indonesia</v>
          </cell>
          <cell r="AI639" t="str">
            <v>Bekasi</v>
          </cell>
          <cell r="AK639" t="str">
            <v>INDOGROSIR PALEMBANG</v>
          </cell>
          <cell r="AM639" t="str">
            <v>JL. PANGERAN AYIN - KENTEN LAUT</v>
          </cell>
          <cell r="AN639" t="str">
            <v>Palembang</v>
          </cell>
          <cell r="AP639">
            <v>566</v>
          </cell>
          <cell r="AQ639" t="str">
            <v/>
          </cell>
          <cell r="AR639" t="str">
            <v/>
          </cell>
          <cell r="AS639" t="str">
            <v/>
          </cell>
          <cell r="AT639" t="str">
            <v/>
          </cell>
          <cell r="AU639" t="str">
            <v/>
          </cell>
          <cell r="AV639" t="str">
            <v/>
          </cell>
          <cell r="AW639" t="str">
            <v/>
          </cell>
          <cell r="AX639" t="str">
            <v>unit yg di plot storing</v>
          </cell>
          <cell r="AY639">
            <v>0</v>
          </cell>
          <cell r="AZ639" t="str">
            <v>0</v>
          </cell>
          <cell r="BA639">
            <v>12330</v>
          </cell>
          <cell r="BB639">
            <v>37.07</v>
          </cell>
          <cell r="BC639" t="str">
            <v/>
          </cell>
          <cell r="BD639" t="str">
            <v>2021-06-14, 21:40:31</v>
          </cell>
          <cell r="BE639" t="str">
            <v>POD 1 2021-06-14, 21:40:31</v>
          </cell>
        </row>
        <row r="640">
          <cell r="D640" t="str">
            <v>4002938015</v>
          </cell>
          <cell r="E640" t="str">
            <v/>
          </cell>
          <cell r="F640" t="str">
            <v>POD</v>
          </cell>
          <cell r="G640" t="str">
            <v>Unilever Mega DC</v>
          </cell>
          <cell r="H640" t="str">
            <v>PT Makmur Prima Xpress</v>
          </cell>
          <cell r="I640" t="str">
            <v>true</v>
          </cell>
          <cell r="J640" t="str">
            <v>TRO-J</v>
          </cell>
          <cell r="K640" t="str">
            <v>Tronton Jumbo</v>
          </cell>
          <cell r="L640">
            <v>500000</v>
          </cell>
          <cell r="M640">
            <v>350000</v>
          </cell>
          <cell r="N640" t="str">
            <v>TDS-TRI-20210610102019384211</v>
          </cell>
          <cell r="O640" t="str">
            <v>oncall</v>
          </cell>
          <cell r="P640" t="str">
            <v>2021-06-10, 17:20:19</v>
          </cell>
          <cell r="Q640" t="str">
            <v>2021-06-11, 09:14:10</v>
          </cell>
          <cell r="R640" t="str">
            <v>2021-06-11, 09:19:19</v>
          </cell>
          <cell r="S640" t="str">
            <v>2021-06-10, 20:00:00</v>
          </cell>
          <cell r="T640" t="str">
            <v>2021-06-11, 09:19:25</v>
          </cell>
          <cell r="U640" t="str">
            <v>2021-06-11, 09:19:29</v>
          </cell>
          <cell r="V640" t="str">
            <v>2021-06-11, 09:19:36</v>
          </cell>
          <cell r="W640" t="str">
            <v>2021-06-16, 20:00:00</v>
          </cell>
          <cell r="X640" t="str">
            <v>2021-06-15, 03:55:34</v>
          </cell>
          <cell r="Y640" t="str">
            <v>2021-06-15, 10:13:35</v>
          </cell>
          <cell r="Z640" t="str">
            <v>0:0:11</v>
          </cell>
          <cell r="AA640" t="str">
            <v>6:18:1</v>
          </cell>
          <cell r="AB640" t="str">
            <v>Suratno</v>
          </cell>
          <cell r="AC640" t="str">
            <v>081368913627</v>
          </cell>
          <cell r="AD640" t="str">
            <v>BE 9679 YU</v>
          </cell>
          <cell r="AE640" t="str">
            <v>Wingbox Tronton</v>
          </cell>
          <cell r="AF640" t="str">
            <v>Unilever West Mega DC</v>
          </cell>
          <cell r="AH640" t="str">
            <v>Jl. Irian X No.202, Cikedokan, Kec. Cikarang Bar., Bekasi, Jawa Barat 17530, Indonesia</v>
          </cell>
          <cell r="AI640" t="str">
            <v>Bekasi</v>
          </cell>
          <cell r="AK640" t="str">
            <v>PT LOTTE SHOPPING INDONESIA PALEMBA</v>
          </cell>
          <cell r="AM640" t="str">
            <v>JL.RADEN SUKAMTO NO.8A PATAl</v>
          </cell>
          <cell r="AN640" t="str">
            <v>Palembang</v>
          </cell>
          <cell r="AP640">
            <v>562</v>
          </cell>
          <cell r="AQ640" t="str">
            <v/>
          </cell>
          <cell r="AR640" t="str">
            <v/>
          </cell>
          <cell r="AS640" t="str">
            <v/>
          </cell>
          <cell r="AT640" t="str">
            <v/>
          </cell>
          <cell r="AU640" t="str">
            <v/>
          </cell>
          <cell r="AV640" t="str">
            <v/>
          </cell>
          <cell r="AW640" t="str">
            <v/>
          </cell>
          <cell r="AX640" t="str">
            <v>unit yg di plot storing</v>
          </cell>
          <cell r="AY640">
            <v>0</v>
          </cell>
          <cell r="AZ640" t="str">
            <v>0</v>
          </cell>
          <cell r="BA640">
            <v>2020</v>
          </cell>
          <cell r="BB640">
            <v>4.28</v>
          </cell>
          <cell r="BC640" t="str">
            <v/>
          </cell>
          <cell r="BD640" t="str">
            <v>2021-06-15, 19:42:27</v>
          </cell>
          <cell r="BE640" t="str">
            <v>POD 1 2021-06-15, 19:42:27</v>
          </cell>
        </row>
        <row r="641">
          <cell r="D641" t="str">
            <v>4002937957</v>
          </cell>
          <cell r="E641" t="str">
            <v/>
          </cell>
          <cell r="F641" t="str">
            <v>POD</v>
          </cell>
          <cell r="G641" t="str">
            <v>Unilever Mega DC</v>
          </cell>
          <cell r="H641" t="str">
            <v>PT Mega Antaran Prima</v>
          </cell>
          <cell r="I641" t="str">
            <v>true</v>
          </cell>
          <cell r="J641" t="str">
            <v>CDE</v>
          </cell>
          <cell r="K641" t="str">
            <v>CD Engkel Box</v>
          </cell>
          <cell r="L641">
            <v>587033</v>
          </cell>
          <cell r="M641">
            <v>430066</v>
          </cell>
          <cell r="N641" t="str">
            <v>TDS-TRI-20210610102018183761</v>
          </cell>
          <cell r="O641" t="str">
            <v>dedicated</v>
          </cell>
          <cell r="P641" t="str">
            <v>2021-06-10, 17:20:18</v>
          </cell>
          <cell r="Q641" t="str">
            <v>2021-06-10, 17:51:46</v>
          </cell>
          <cell r="R641" t="str">
            <v>2021-06-10, 20:31:03</v>
          </cell>
          <cell r="S641" t="str">
            <v>2021-06-10, 20:00:00</v>
          </cell>
          <cell r="T641" t="str">
            <v>2021-06-10, 20:31:07</v>
          </cell>
          <cell r="U641" t="str">
            <v>2021-06-10, 20:31:11</v>
          </cell>
          <cell r="V641" t="str">
            <v>2021-06-10, 20:31:21</v>
          </cell>
          <cell r="W641" t="str">
            <v>2021-06-11, 20:00:00</v>
          </cell>
          <cell r="X641" t="str">
            <v>2021-06-11, 10:04:01</v>
          </cell>
          <cell r="Y641" t="str">
            <v>2021-06-11, 10:04:05</v>
          </cell>
          <cell r="Z641" t="str">
            <v>0:0:14</v>
          </cell>
          <cell r="AA641" t="str">
            <v>0:0:4</v>
          </cell>
          <cell r="AB641" t="str">
            <v>TALANI</v>
          </cell>
          <cell r="AC641" t="str">
            <v>087829079148</v>
          </cell>
          <cell r="AD641" t="str">
            <v>B9532KRV</v>
          </cell>
          <cell r="AE641" t="str">
            <v>CD Engkel Box</v>
          </cell>
          <cell r="AF641" t="str">
            <v>Unilever West Mega DC</v>
          </cell>
          <cell r="AH641" t="str">
            <v>Jl. Irian X No.202, Cikedokan, Kec. Cikarang Bar., Bekasi, Jawa Barat 17530, Indonesia</v>
          </cell>
          <cell r="AI641" t="str">
            <v>Bekasi</v>
          </cell>
          <cell r="AK641" t="str">
            <v>LOTTE WHOLESALE JATAKE</v>
          </cell>
          <cell r="AM641" t="str">
            <v>JL.GATOT SUBTORO (SEBERANG YONIF 20</v>
          </cell>
          <cell r="AN641" t="str">
            <v>Kota Tangerang</v>
          </cell>
          <cell r="AP641">
            <v>41</v>
          </cell>
          <cell r="AQ641" t="str">
            <v/>
          </cell>
          <cell r="AR641" t="str">
            <v/>
          </cell>
          <cell r="AS641" t="str">
            <v/>
          </cell>
          <cell r="AT641" t="str">
            <v/>
          </cell>
          <cell r="AU641" t="str">
            <v/>
          </cell>
          <cell r="AV641" t="str">
            <v/>
          </cell>
          <cell r="AW641" t="str">
            <v/>
          </cell>
          <cell r="AY641">
            <v>0</v>
          </cell>
          <cell r="AZ641" t="str">
            <v>0</v>
          </cell>
          <cell r="BA641">
            <v>480</v>
          </cell>
          <cell r="BB641">
            <v>1.1000000000000001</v>
          </cell>
          <cell r="BC641" t="str">
            <v/>
          </cell>
          <cell r="BD641" t="str">
            <v>2021-06-11, 10:49:45</v>
          </cell>
          <cell r="BE641" t="str">
            <v>POD 1 2021-06-11, 10:49:45</v>
          </cell>
        </row>
        <row r="642">
          <cell r="D642" t="str">
            <v>4002937957</v>
          </cell>
          <cell r="E642" t="str">
            <v/>
          </cell>
          <cell r="F642" t="str">
            <v>POD</v>
          </cell>
          <cell r="G642" t="str">
            <v>Unilever Mega DC</v>
          </cell>
          <cell r="H642" t="str">
            <v>PT Mega Antaran Prima</v>
          </cell>
          <cell r="I642" t="str">
            <v>true</v>
          </cell>
          <cell r="J642" t="str">
            <v>CDE</v>
          </cell>
          <cell r="K642" t="str">
            <v>CD Engkel Box</v>
          </cell>
          <cell r="L642">
            <v>1</v>
          </cell>
          <cell r="M642">
            <v>1</v>
          </cell>
          <cell r="N642" t="str">
            <v>TDS-TRI-20210610102018183761</v>
          </cell>
          <cell r="O642" t="str">
            <v>dedicated</v>
          </cell>
          <cell r="P642" t="str">
            <v>2021-06-10, 17:20:18</v>
          </cell>
          <cell r="Q642" t="str">
            <v>2021-06-10, 17:51:46</v>
          </cell>
          <cell r="R642" t="str">
            <v>2021-06-10, 20:31:03</v>
          </cell>
          <cell r="S642" t="str">
            <v>2021-06-10, 20:00:00</v>
          </cell>
          <cell r="T642" t="str">
            <v>2021-06-10, 20:31:07</v>
          </cell>
          <cell r="U642" t="str">
            <v>2021-06-10, 20:31:11</v>
          </cell>
          <cell r="V642" t="str">
            <v>2021-06-10, 20:31:21</v>
          </cell>
          <cell r="W642" t="str">
            <v>2021-06-11, 20:00:00</v>
          </cell>
          <cell r="X642" t="str">
            <v>2021-06-11, 07:22:45</v>
          </cell>
          <cell r="Y642" t="str">
            <v>2021-06-11, 09:20:41</v>
          </cell>
          <cell r="Z642" t="str">
            <v>0:0:14</v>
          </cell>
          <cell r="AA642" t="str">
            <v>1:57:56</v>
          </cell>
          <cell r="AB642" t="str">
            <v>TALANI</v>
          </cell>
          <cell r="AC642" t="str">
            <v>087829079148</v>
          </cell>
          <cell r="AD642" t="str">
            <v>B9532KRV</v>
          </cell>
          <cell r="AE642" t="str">
            <v>CD Engkel Box</v>
          </cell>
          <cell r="AF642" t="str">
            <v>Unilever West Mega DC</v>
          </cell>
          <cell r="AH642" t="str">
            <v>Jl. Irian X No.202, Cikedokan, Kec. Cikarang Bar., Bekasi, Jawa Barat 17530, Indonesia</v>
          </cell>
          <cell r="AI642" t="str">
            <v>Bekasi</v>
          </cell>
          <cell r="AK642" t="str">
            <v>ALFA MIDI BRANCH BITUNG</v>
          </cell>
          <cell r="AM642" t="str">
            <v>Jl Raya Serang Km 19,5 Rt 15 Rw 06 Cibadak Bojong Cikupa, Sukanagara, Kec. Cikupa, Tangerang kabupaten, Banten 15710, Indonesia</v>
          </cell>
          <cell r="AN642" t="str">
            <v>Tangerang kabupaten</v>
          </cell>
          <cell r="AP642">
            <v>82</v>
          </cell>
          <cell r="AQ642" t="str">
            <v/>
          </cell>
          <cell r="AR642" t="str">
            <v/>
          </cell>
          <cell r="AS642" t="str">
            <v/>
          </cell>
          <cell r="AT642" t="str">
            <v/>
          </cell>
          <cell r="AU642" t="str">
            <v/>
          </cell>
          <cell r="AV642" t="str">
            <v/>
          </cell>
          <cell r="AW642" t="str">
            <v/>
          </cell>
          <cell r="AY642">
            <v>0</v>
          </cell>
          <cell r="AZ642" t="str">
            <v>0</v>
          </cell>
          <cell r="BA642">
            <v>620</v>
          </cell>
          <cell r="BB642">
            <v>1</v>
          </cell>
          <cell r="BC642" t="str">
            <v/>
          </cell>
          <cell r="BD642" t="str">
            <v>2021-06-11, 10:03:55</v>
          </cell>
          <cell r="BE642" t="str">
            <v>POD 1 2021-06-11, 10:03:55</v>
          </cell>
        </row>
        <row r="643">
          <cell r="D643" t="str">
            <v>4002937956</v>
          </cell>
          <cell r="E643" t="str">
            <v/>
          </cell>
          <cell r="F643" t="str">
            <v>POD</v>
          </cell>
          <cell r="G643" t="str">
            <v>Unilever Mega DC</v>
          </cell>
          <cell r="H643" t="str">
            <v>PT Kabut Halim Mandiri</v>
          </cell>
          <cell r="I643" t="str">
            <v>true</v>
          </cell>
          <cell r="J643" t="str">
            <v>CDE</v>
          </cell>
          <cell r="K643" t="str">
            <v>CD Engkel Box</v>
          </cell>
          <cell r="L643">
            <v>1</v>
          </cell>
          <cell r="M643">
            <v>1</v>
          </cell>
          <cell r="N643" t="str">
            <v>TDS-TRI-20210610102016952929</v>
          </cell>
          <cell r="O643" t="str">
            <v>dedicated</v>
          </cell>
          <cell r="P643" t="str">
            <v>2021-06-10, 17:20:17</v>
          </cell>
          <cell r="Q643" t="str">
            <v>2021-06-10, 17:51:06</v>
          </cell>
          <cell r="R643" t="str">
            <v>2021-06-10, 20:25:00</v>
          </cell>
          <cell r="S643" t="str">
            <v>2021-06-10, 20:00:00</v>
          </cell>
          <cell r="T643" t="str">
            <v>2021-06-10, 20:25:36</v>
          </cell>
          <cell r="U643" t="str">
            <v>2021-06-11, 05:30:12</v>
          </cell>
          <cell r="V643" t="str">
            <v>2021-06-11, 05:30:25</v>
          </cell>
          <cell r="W643" t="str">
            <v>2021-06-11, 20:00:00</v>
          </cell>
          <cell r="X643" t="str">
            <v>2021-06-11, 08:39:16</v>
          </cell>
          <cell r="Y643" t="str">
            <v>2021-06-11, 08:52:17</v>
          </cell>
          <cell r="Z643" t="str">
            <v>9:4:49</v>
          </cell>
          <cell r="AA643" t="str">
            <v>0:13:1</v>
          </cell>
          <cell r="AB643" t="str">
            <v>Wahidayat</v>
          </cell>
          <cell r="AC643" t="str">
            <v>089685060253</v>
          </cell>
          <cell r="AD643" t="str">
            <v>B9020EXR</v>
          </cell>
          <cell r="AE643" t="str">
            <v>CD Engkel Box</v>
          </cell>
          <cell r="AF643" t="str">
            <v>Unilever West Mega DC</v>
          </cell>
          <cell r="AH643" t="str">
            <v>Jl. Irian X No.202, Cikedokan, Kec. Cikarang Bar., Bekasi, Jawa Barat 17530, Indonesia</v>
          </cell>
          <cell r="AI643" t="str">
            <v>Bekasi</v>
          </cell>
          <cell r="AK643" t="str">
            <v>HERO DISTRIBUSI</v>
          </cell>
          <cell r="AM643" t="str">
            <v>JL.KALIMALANG KAMPUNG CIKEDOKAN</v>
          </cell>
          <cell r="AN643" t="str">
            <v>Cikarang</v>
          </cell>
          <cell r="AP643">
            <v>13</v>
          </cell>
          <cell r="AQ643" t="str">
            <v/>
          </cell>
          <cell r="AR643" t="str">
            <v/>
          </cell>
          <cell r="AS643" t="str">
            <v/>
          </cell>
          <cell r="AT643" t="str">
            <v/>
          </cell>
          <cell r="AU643" t="str">
            <v/>
          </cell>
          <cell r="AV643" t="str">
            <v/>
          </cell>
          <cell r="AW643" t="str">
            <v/>
          </cell>
          <cell r="AY643">
            <v>0</v>
          </cell>
          <cell r="AZ643" t="str">
            <v>0</v>
          </cell>
          <cell r="BA643">
            <v>390</v>
          </cell>
          <cell r="BB643">
            <v>1</v>
          </cell>
          <cell r="BC643" t="str">
            <v/>
          </cell>
          <cell r="BD643" t="str">
            <v>2021-06-11, 08:52:59</v>
          </cell>
          <cell r="BE643" t="str">
            <v>POD 1 2021-06-11, 08:52:59</v>
          </cell>
        </row>
        <row r="644">
          <cell r="D644" t="str">
            <v>4002937956</v>
          </cell>
          <cell r="E644" t="str">
            <v/>
          </cell>
          <cell r="F644" t="str">
            <v>POD</v>
          </cell>
          <cell r="G644" t="str">
            <v>Unilever Mega DC</v>
          </cell>
          <cell r="H644" t="str">
            <v>PT Kabut Halim Mandiri</v>
          </cell>
          <cell r="I644" t="str">
            <v>true</v>
          </cell>
          <cell r="J644" t="str">
            <v>CDE</v>
          </cell>
          <cell r="K644" t="str">
            <v>CD Engkel Box</v>
          </cell>
          <cell r="L644">
            <v>373478</v>
          </cell>
          <cell r="M644">
            <v>233095</v>
          </cell>
          <cell r="N644" t="str">
            <v>TDS-TRI-20210610102016952929</v>
          </cell>
          <cell r="O644" t="str">
            <v>dedicated</v>
          </cell>
          <cell r="P644" t="str">
            <v>2021-06-10, 17:20:16</v>
          </cell>
          <cell r="Q644" t="str">
            <v>2021-06-10, 17:51:06</v>
          </cell>
          <cell r="R644" t="str">
            <v>2021-06-10, 20:25:00</v>
          </cell>
          <cell r="S644" t="str">
            <v>2021-06-10, 20:00:00</v>
          </cell>
          <cell r="T644" t="str">
            <v>2021-06-10, 20:25:36</v>
          </cell>
          <cell r="U644" t="str">
            <v>2021-06-11, 05:30:12</v>
          </cell>
          <cell r="V644" t="str">
            <v>2021-06-11, 05:30:25</v>
          </cell>
          <cell r="W644" t="str">
            <v>2021-06-11, 20:00:00</v>
          </cell>
          <cell r="X644" t="str">
            <v>2021-06-11, 07:20:07</v>
          </cell>
          <cell r="Y644" t="str">
            <v>2021-06-11, 08:33:28</v>
          </cell>
          <cell r="Z644" t="str">
            <v>9:4:49</v>
          </cell>
          <cell r="AA644" t="str">
            <v>1:13:21</v>
          </cell>
          <cell r="AB644" t="str">
            <v>Wahidayat</v>
          </cell>
          <cell r="AC644" t="str">
            <v>089685060253</v>
          </cell>
          <cell r="AD644" t="str">
            <v>B9020EXR</v>
          </cell>
          <cell r="AE644" t="str">
            <v>CD Engkel Box</v>
          </cell>
          <cell r="AF644" t="str">
            <v>Unilever West Mega DC</v>
          </cell>
          <cell r="AH644" t="str">
            <v>Jl. Irian X No.202, Cikedokan, Kec. Cikarang Bar., Bekasi, Jawa Barat 17530, Indonesia</v>
          </cell>
          <cell r="AI644" t="str">
            <v>Bekasi</v>
          </cell>
          <cell r="AK644" t="str">
            <v>HERO DISTRIBUSI FT</v>
          </cell>
          <cell r="AM644" t="str">
            <v>JL KALIMALANG KAMPUNG CIKEDOKAN A</v>
          </cell>
          <cell r="AN644" t="str">
            <v>Cikarang</v>
          </cell>
          <cell r="AP644">
            <v>13</v>
          </cell>
          <cell r="AQ644" t="str">
            <v/>
          </cell>
          <cell r="AR644" t="str">
            <v/>
          </cell>
          <cell r="AS644" t="str">
            <v/>
          </cell>
          <cell r="AT644" t="str">
            <v/>
          </cell>
          <cell r="AU644" t="str">
            <v/>
          </cell>
          <cell r="AV644" t="str">
            <v/>
          </cell>
          <cell r="AW644" t="str">
            <v/>
          </cell>
          <cell r="AY644">
            <v>0</v>
          </cell>
          <cell r="AZ644" t="str">
            <v>0</v>
          </cell>
          <cell r="BA644">
            <v>520</v>
          </cell>
          <cell r="BB644">
            <v>1.23</v>
          </cell>
          <cell r="BC644" t="str">
            <v/>
          </cell>
          <cell r="BD644" t="str">
            <v>2021-06-11, 08:38:59</v>
          </cell>
          <cell r="BE644" t="str">
            <v>POD 1 2021-06-11, 08:38:59</v>
          </cell>
        </row>
        <row r="645">
          <cell r="D645" t="str">
            <v>4002937953</v>
          </cell>
          <cell r="E645" t="str">
            <v/>
          </cell>
          <cell r="F645" t="str">
            <v>POD</v>
          </cell>
          <cell r="G645" t="str">
            <v>Unilever Mega DC</v>
          </cell>
          <cell r="H645" t="str">
            <v>PT Mega Antaran Prima</v>
          </cell>
          <cell r="I645" t="str">
            <v>true</v>
          </cell>
          <cell r="J645" t="str">
            <v>CDE</v>
          </cell>
          <cell r="K645" t="str">
            <v>CD Engkel Box</v>
          </cell>
          <cell r="L645">
            <v>587033</v>
          </cell>
          <cell r="M645">
            <v>430066</v>
          </cell>
          <cell r="N645" t="str">
            <v>TDS-TRI-20210610102015429598</v>
          </cell>
          <cell r="O645" t="str">
            <v>dedicated</v>
          </cell>
          <cell r="P645" t="str">
            <v>2021-06-10, 17:20:15</v>
          </cell>
          <cell r="Q645" t="str">
            <v>2021-06-10, 17:50:27</v>
          </cell>
          <cell r="R645" t="str">
            <v>2021-06-11, 01:30:07</v>
          </cell>
          <cell r="S645" t="str">
            <v>2021-06-10, 20:00:00</v>
          </cell>
          <cell r="T645" t="str">
            <v>2021-06-11, 05:05:47</v>
          </cell>
          <cell r="U645" t="str">
            <v>2021-06-11, 05:05:51</v>
          </cell>
          <cell r="V645" t="str">
            <v>2021-06-11, 05:05:58</v>
          </cell>
          <cell r="W645" t="str">
            <v>2021-06-11, 20:00:00</v>
          </cell>
          <cell r="X645" t="str">
            <v>2021-06-11, 06:45:10</v>
          </cell>
          <cell r="Y645" t="str">
            <v>2021-06-11, 06:45:15</v>
          </cell>
          <cell r="Z645" t="str">
            <v>0:0:11</v>
          </cell>
          <cell r="AA645" t="str">
            <v>0:0:5</v>
          </cell>
          <cell r="AB645" t="str">
            <v>TARSANA</v>
          </cell>
          <cell r="AC645" t="str">
            <v>087775239722</v>
          </cell>
          <cell r="AD645" t="str">
            <v>B9143KXU</v>
          </cell>
          <cell r="AE645" t="str">
            <v>CD Engkel Box</v>
          </cell>
          <cell r="AF645" t="str">
            <v>Unilever West Mega DC</v>
          </cell>
          <cell r="AH645" t="str">
            <v>Jl. Irian X No.202, Cikedokan, Kec. Cikarang Bar., Bekasi, Jawa Barat 17530, Indonesia</v>
          </cell>
          <cell r="AI645" t="str">
            <v>Bekasi</v>
          </cell>
          <cell r="AK645" t="str">
            <v>LOTTEMART HYPER BINTARO JAYA</v>
          </cell>
          <cell r="AM645" t="str">
            <v>JL. MH THAMRIN CBD AREA KAV. CBD BI</v>
          </cell>
          <cell r="AN645" t="str">
            <v>Kota Tangerang Selatan</v>
          </cell>
          <cell r="AP645">
            <v>44</v>
          </cell>
          <cell r="AQ645" t="str">
            <v/>
          </cell>
          <cell r="AR645" t="str">
            <v/>
          </cell>
          <cell r="AS645" t="str">
            <v/>
          </cell>
          <cell r="AT645" t="str">
            <v/>
          </cell>
          <cell r="AU645" t="str">
            <v/>
          </cell>
          <cell r="AV645" t="str">
            <v/>
          </cell>
          <cell r="AW645" t="str">
            <v/>
          </cell>
          <cell r="AY645">
            <v>0</v>
          </cell>
          <cell r="AZ645" t="str">
            <v>0</v>
          </cell>
          <cell r="BA645">
            <v>1100</v>
          </cell>
          <cell r="BB645">
            <v>2.38</v>
          </cell>
          <cell r="BC645" t="str">
            <v/>
          </cell>
          <cell r="BD645" t="str">
            <v>2021-06-11, 08:55:37</v>
          </cell>
          <cell r="BE645" t="str">
            <v>POD 1 2021-06-11, 08:55:37</v>
          </cell>
        </row>
        <row r="646">
          <cell r="D646" t="str">
            <v>4002937953</v>
          </cell>
          <cell r="E646" t="str">
            <v/>
          </cell>
          <cell r="F646" t="str">
            <v>POD</v>
          </cell>
          <cell r="G646" t="str">
            <v>Unilever Mega DC</v>
          </cell>
          <cell r="H646" t="str">
            <v>PT Mega Antaran Prima</v>
          </cell>
          <cell r="I646" t="str">
            <v>true</v>
          </cell>
          <cell r="J646" t="str">
            <v>CDE</v>
          </cell>
          <cell r="K646" t="str">
            <v>CD Engkel Box</v>
          </cell>
          <cell r="L646">
            <v>1</v>
          </cell>
          <cell r="M646">
            <v>1</v>
          </cell>
          <cell r="N646" t="str">
            <v>TDS-TRI-20210610102015429598</v>
          </cell>
          <cell r="O646" t="str">
            <v>dedicated</v>
          </cell>
          <cell r="P646" t="str">
            <v>2021-06-10, 17:20:15</v>
          </cell>
          <cell r="Q646" t="str">
            <v>2021-06-10, 17:50:27</v>
          </cell>
          <cell r="R646" t="str">
            <v>2021-06-11, 01:30:07</v>
          </cell>
          <cell r="S646" t="str">
            <v>2021-06-10, 20:00:00</v>
          </cell>
          <cell r="T646" t="str">
            <v>2021-06-11, 05:05:47</v>
          </cell>
          <cell r="U646" t="str">
            <v>2021-06-11, 05:05:51</v>
          </cell>
          <cell r="V646" t="str">
            <v>2021-06-11, 05:05:58</v>
          </cell>
          <cell r="W646" t="str">
            <v>2021-06-11, 20:00:00</v>
          </cell>
          <cell r="X646" t="str">
            <v>2021-06-11, 08:55:45</v>
          </cell>
          <cell r="Y646" t="str">
            <v>2021-06-11, 08:55:49</v>
          </cell>
          <cell r="Z646" t="str">
            <v>0:0:11</v>
          </cell>
          <cell r="AA646" t="str">
            <v>0:0:4</v>
          </cell>
          <cell r="AB646" t="str">
            <v>TARSANA</v>
          </cell>
          <cell r="AC646" t="str">
            <v>087775239722</v>
          </cell>
          <cell r="AD646" t="str">
            <v>B9143KXU</v>
          </cell>
          <cell r="AE646" t="str">
            <v>CD Engkel Box</v>
          </cell>
          <cell r="AF646" t="str">
            <v>Unilever West Mega DC</v>
          </cell>
          <cell r="AH646" t="str">
            <v>Jl. Irian X No.202, Cikedokan, Kec. Cikarang Bar., Bekasi, Jawa Barat 17530, Indonesia</v>
          </cell>
          <cell r="AI646" t="str">
            <v>Bekasi</v>
          </cell>
          <cell r="AK646" t="str">
            <v>PT LOTTE SHOPPING INDONESIA CIPUTAT</v>
          </cell>
          <cell r="AM646" t="str">
            <v>Jl. H. Juanda No.1, RT.2/RW.5, Sukarasa, Kec. Tangerang, Kota Tangerang, Banten 15111, Indonesia</v>
          </cell>
          <cell r="AN646" t="str">
            <v>Kota Tangerang</v>
          </cell>
          <cell r="AP646">
            <v>71</v>
          </cell>
          <cell r="AQ646" t="str">
            <v/>
          </cell>
          <cell r="AR646" t="str">
            <v/>
          </cell>
          <cell r="AS646" t="str">
            <v/>
          </cell>
          <cell r="AT646" t="str">
            <v/>
          </cell>
          <cell r="AU646" t="str">
            <v/>
          </cell>
          <cell r="AV646" t="str">
            <v/>
          </cell>
          <cell r="AW646" t="str">
            <v/>
          </cell>
          <cell r="AY646">
            <v>0</v>
          </cell>
          <cell r="AZ646" t="str">
            <v>0</v>
          </cell>
          <cell r="BA646">
            <v>650</v>
          </cell>
          <cell r="BB646">
            <v>1</v>
          </cell>
          <cell r="BC646" t="str">
            <v/>
          </cell>
          <cell r="BD646" t="str">
            <v>2021-06-11, 11:01:40</v>
          </cell>
          <cell r="BE646" t="str">
            <v>POD 1 2021-06-11, 11:01:40</v>
          </cell>
        </row>
        <row r="647">
          <cell r="D647" t="str">
            <v>4002938102</v>
          </cell>
          <cell r="E647" t="str">
            <v/>
          </cell>
          <cell r="F647" t="str">
            <v>POD</v>
          </cell>
          <cell r="G647" t="str">
            <v>Unilever Mega DC</v>
          </cell>
          <cell r="H647" t="str">
            <v>PT Mega Antaran Prima</v>
          </cell>
          <cell r="I647" t="str">
            <v>true</v>
          </cell>
          <cell r="J647" t="str">
            <v>CDE</v>
          </cell>
          <cell r="K647" t="str">
            <v>CD Engkel Box</v>
          </cell>
          <cell r="L647">
            <v>511233</v>
          </cell>
          <cell r="M647">
            <v>341710</v>
          </cell>
          <cell r="N647" t="str">
            <v>TDS-TRI-20210610102014255279</v>
          </cell>
          <cell r="O647" t="str">
            <v>dedicated</v>
          </cell>
          <cell r="P647" t="str">
            <v>2021-06-10, 17:20:14</v>
          </cell>
          <cell r="Q647" t="str">
            <v>2021-06-10, 18:15:46</v>
          </cell>
          <cell r="R647" t="str">
            <v>2021-06-11, 01:30:19</v>
          </cell>
          <cell r="S647" t="str">
            <v>2021-06-10, 20:00:00</v>
          </cell>
          <cell r="T647" t="str">
            <v>2021-06-11, 06:19:21</v>
          </cell>
          <cell r="U647" t="str">
            <v>2021-06-11, 06:19:30</v>
          </cell>
          <cell r="V647" t="str">
            <v>2021-06-11, 06:19:31</v>
          </cell>
          <cell r="W647" t="str">
            <v>2021-06-11, 20:00:00</v>
          </cell>
          <cell r="X647" t="str">
            <v>2021-06-11, 14:30:46</v>
          </cell>
          <cell r="Y647" t="str">
            <v>2021-06-11, 14:30:53</v>
          </cell>
          <cell r="Z647" t="str">
            <v>0:0:10</v>
          </cell>
          <cell r="AA647" t="str">
            <v>0:0:7</v>
          </cell>
          <cell r="AB647" t="str">
            <v>TION DANIEL TIRUKAN</v>
          </cell>
          <cell r="AC647" t="str">
            <v>085893958813</v>
          </cell>
          <cell r="AD647" t="str">
            <v>B9140KXU</v>
          </cell>
          <cell r="AE647" t="str">
            <v>CD Engkel Box</v>
          </cell>
          <cell r="AF647" t="str">
            <v>Unilever West Mega DC</v>
          </cell>
          <cell r="AH647" t="str">
            <v>Jl. Irian X No.202, Cikedokan, Kec. Cikarang Bar., Bekasi, Jawa Barat 17530, Indonesia</v>
          </cell>
          <cell r="AI647" t="str">
            <v>Bekasi</v>
          </cell>
          <cell r="AK647" t="str">
            <v>DIAMOND ARTHA GADING</v>
          </cell>
          <cell r="AM647" t="str">
            <v>MALL ARTHA GADING KELAPA GADING</v>
          </cell>
          <cell r="AN647" t="str">
            <v>Kota Jakarta Utara</v>
          </cell>
          <cell r="AP647">
            <v>44</v>
          </cell>
          <cell r="AQ647" t="str">
            <v/>
          </cell>
          <cell r="AR647" t="str">
            <v/>
          </cell>
          <cell r="AS647" t="str">
            <v/>
          </cell>
          <cell r="AT647" t="str">
            <v/>
          </cell>
          <cell r="AU647" t="str">
            <v/>
          </cell>
          <cell r="AV647" t="str">
            <v/>
          </cell>
          <cell r="AW647" t="str">
            <v/>
          </cell>
          <cell r="AY647">
            <v>0</v>
          </cell>
          <cell r="AZ647" t="str">
            <v>0</v>
          </cell>
          <cell r="BA647">
            <v>2140</v>
          </cell>
          <cell r="BB647">
            <v>5.17</v>
          </cell>
          <cell r="BC647" t="str">
            <v/>
          </cell>
          <cell r="BD647" t="str">
            <v>2021-06-11, 14:32:01</v>
          </cell>
          <cell r="BE647" t="str">
            <v>POD 1 2021-06-11, 14:32:01</v>
          </cell>
        </row>
        <row r="648">
          <cell r="D648" t="str">
            <v>4002938101</v>
          </cell>
          <cell r="E648" t="str">
            <v/>
          </cell>
          <cell r="F648" t="str">
            <v>POD</v>
          </cell>
          <cell r="G648" t="str">
            <v>Unilever Mega DC</v>
          </cell>
          <cell r="H648" t="str">
            <v>PT Darsindo Cipta Putra Mandiri</v>
          </cell>
          <cell r="I648" t="str">
            <v>true</v>
          </cell>
          <cell r="J648" t="str">
            <v>CDE</v>
          </cell>
          <cell r="K648" t="str">
            <v>CD Engkel Box</v>
          </cell>
          <cell r="L648">
            <v>511233</v>
          </cell>
          <cell r="M648">
            <v>341710</v>
          </cell>
          <cell r="N648" t="str">
            <v>TDS-TRI-20210610102013486773</v>
          </cell>
          <cell r="O648" t="str">
            <v>dedicated</v>
          </cell>
          <cell r="P648" t="str">
            <v>2021-06-10, 17:20:13</v>
          </cell>
          <cell r="Q648" t="str">
            <v>2021-06-10, 18:15:04</v>
          </cell>
          <cell r="R648" t="str">
            <v>2021-06-10, 19:47:34</v>
          </cell>
          <cell r="S648" t="str">
            <v>2021-06-10, 20:00:00</v>
          </cell>
          <cell r="T648" t="str">
            <v>2021-06-11, 06:42:34</v>
          </cell>
          <cell r="U648" t="str">
            <v>2021-06-11, 06:42:39</v>
          </cell>
          <cell r="V648" t="str">
            <v>2021-06-11, 06:42:44</v>
          </cell>
          <cell r="W648" t="str">
            <v>2021-06-11, 20:00:00</v>
          </cell>
          <cell r="X648" t="str">
            <v>2021-06-11, 09:42:00</v>
          </cell>
          <cell r="Y648" t="str">
            <v>2021-06-11, 12:56:56</v>
          </cell>
          <cell r="Z648" t="str">
            <v>0:0:10</v>
          </cell>
          <cell r="AA648" t="str">
            <v>3:14:56</v>
          </cell>
          <cell r="AB648" t="str">
            <v>Dasan Budiyansah</v>
          </cell>
          <cell r="AC648" t="str">
            <v>085716761692</v>
          </cell>
          <cell r="AD648" t="str">
            <v>B9035FXU</v>
          </cell>
          <cell r="AE648" t="str">
            <v>CD Engkel Box</v>
          </cell>
          <cell r="AF648" t="str">
            <v>Unilever West Mega DC</v>
          </cell>
          <cell r="AH648" t="str">
            <v>Jl. Irian X No.202, Cikedokan, Kec. Cikarang Bar., Bekasi, Jawa Barat 17530, Indonesia</v>
          </cell>
          <cell r="AI648" t="str">
            <v>Bekasi</v>
          </cell>
          <cell r="AK648" t="str">
            <v>DIAMOND ARTHA GADING</v>
          </cell>
          <cell r="AM648" t="str">
            <v>MALL ARTHA GADING KELAPA GADING</v>
          </cell>
          <cell r="AN648" t="str">
            <v>Kota Jakarta Utara</v>
          </cell>
          <cell r="AP648">
            <v>44</v>
          </cell>
          <cell r="AQ648" t="str">
            <v/>
          </cell>
          <cell r="AR648" t="str">
            <v/>
          </cell>
          <cell r="AS648" t="str">
            <v/>
          </cell>
          <cell r="AT648" t="str">
            <v/>
          </cell>
          <cell r="AU648" t="str">
            <v/>
          </cell>
          <cell r="AV648" t="str">
            <v/>
          </cell>
          <cell r="AW648" t="str">
            <v/>
          </cell>
          <cell r="AY648">
            <v>0</v>
          </cell>
          <cell r="AZ648" t="str">
            <v>0</v>
          </cell>
          <cell r="BA648">
            <v>2300</v>
          </cell>
          <cell r="BB648">
            <v>5.25</v>
          </cell>
          <cell r="BC648" t="str">
            <v/>
          </cell>
          <cell r="BD648" t="str">
            <v>2021-06-11, 14:30:15</v>
          </cell>
          <cell r="BE648" t="str">
            <v>POD 1 2021-06-11, 14:30:15</v>
          </cell>
        </row>
        <row r="649">
          <cell r="D649" t="str">
            <v>4002938100</v>
          </cell>
          <cell r="E649" t="str">
            <v/>
          </cell>
          <cell r="F649" t="str">
            <v>POD</v>
          </cell>
          <cell r="G649" t="str">
            <v>Unilever Mega DC</v>
          </cell>
          <cell r="H649" t="str">
            <v>PT Mega Antaran Prima</v>
          </cell>
          <cell r="I649" t="str">
            <v>true</v>
          </cell>
          <cell r="J649" t="str">
            <v>CDE</v>
          </cell>
          <cell r="K649" t="str">
            <v>CD Engkel Box</v>
          </cell>
          <cell r="L649">
            <v>511233</v>
          </cell>
          <cell r="M649">
            <v>341710</v>
          </cell>
          <cell r="N649" t="str">
            <v>TDS-TRI-20210610102012546045</v>
          </cell>
          <cell r="O649" t="str">
            <v>dedicated</v>
          </cell>
          <cell r="P649" t="str">
            <v>2021-06-10, 17:20:12</v>
          </cell>
          <cell r="Q649" t="str">
            <v>2021-06-10, 18:14:23</v>
          </cell>
          <cell r="R649" t="str">
            <v>2021-06-10, 19:20:51</v>
          </cell>
          <cell r="S649" t="str">
            <v>2021-06-10, 20:00:00</v>
          </cell>
          <cell r="T649" t="str">
            <v>2021-06-11, 06:34:41</v>
          </cell>
          <cell r="U649" t="str">
            <v>2021-06-11, 06:34:51</v>
          </cell>
          <cell r="V649" t="str">
            <v>2021-06-11, 06:35:04</v>
          </cell>
          <cell r="W649" t="str">
            <v>2021-06-11, 20:00:00</v>
          </cell>
          <cell r="X649" t="str">
            <v>2021-06-11, 16:25:02</v>
          </cell>
          <cell r="Y649" t="str">
            <v>2021-06-11, 16:25:19</v>
          </cell>
          <cell r="Z649" t="str">
            <v>0:0:23</v>
          </cell>
          <cell r="AA649" t="str">
            <v>0:0:17</v>
          </cell>
          <cell r="AB649" t="str">
            <v>UJANG MAMUN</v>
          </cell>
          <cell r="AC649" t="str">
            <v>087782171835</v>
          </cell>
          <cell r="AD649" t="str">
            <v>F8536AP</v>
          </cell>
          <cell r="AE649" t="str">
            <v>CD Engkel Box</v>
          </cell>
          <cell r="AF649" t="str">
            <v>Unilever West Mega DC</v>
          </cell>
          <cell r="AH649" t="str">
            <v>Jl. Irian X No.202, Cikedokan, Kec. Cikarang Bar., Bekasi, Jawa Barat 17530, Indonesia</v>
          </cell>
          <cell r="AI649" t="str">
            <v>Bekasi</v>
          </cell>
          <cell r="AK649" t="str">
            <v>DIAMOND ARTHA GADING</v>
          </cell>
          <cell r="AM649" t="str">
            <v>MALL ARTHA GADING KELAPA GADING</v>
          </cell>
          <cell r="AN649" t="str">
            <v>Kota Jakarta Utara</v>
          </cell>
          <cell r="AP649">
            <v>44</v>
          </cell>
          <cell r="AQ649" t="str">
            <v/>
          </cell>
          <cell r="AR649" t="str">
            <v/>
          </cell>
          <cell r="AS649" t="str">
            <v/>
          </cell>
          <cell r="AT649" t="str">
            <v/>
          </cell>
          <cell r="AU649" t="str">
            <v/>
          </cell>
          <cell r="AV649" t="str">
            <v/>
          </cell>
          <cell r="AW649" t="str">
            <v/>
          </cell>
          <cell r="AY649">
            <v>0</v>
          </cell>
          <cell r="AZ649" t="str">
            <v>0</v>
          </cell>
          <cell r="BA649">
            <v>2250</v>
          </cell>
          <cell r="BB649">
            <v>5.3</v>
          </cell>
          <cell r="BC649" t="str">
            <v/>
          </cell>
          <cell r="BD649" t="str">
            <v>2021-06-11, 16:26:11</v>
          </cell>
          <cell r="BE649" t="str">
            <v>POD 1 2021-06-11, 16:26:11</v>
          </cell>
        </row>
        <row r="650">
          <cell r="D650" t="str">
            <v>4002938099</v>
          </cell>
          <cell r="E650" t="str">
            <v/>
          </cell>
          <cell r="F650" t="str">
            <v>POD</v>
          </cell>
          <cell r="G650" t="str">
            <v>Unilever Mega DC</v>
          </cell>
          <cell r="H650" t="str">
            <v>PT Kabut Halim Mandiri</v>
          </cell>
          <cell r="I650" t="str">
            <v>true</v>
          </cell>
          <cell r="J650" t="str">
            <v>CDE</v>
          </cell>
          <cell r="K650" t="str">
            <v>CD Engkel Box</v>
          </cell>
          <cell r="L650">
            <v>511233</v>
          </cell>
          <cell r="M650">
            <v>341710</v>
          </cell>
          <cell r="N650" t="str">
            <v>TDS-TRI-20210610102011646891</v>
          </cell>
          <cell r="O650" t="str">
            <v>dedicated</v>
          </cell>
          <cell r="P650" t="str">
            <v>2021-06-10, 17:20:11</v>
          </cell>
          <cell r="Q650" t="str">
            <v>2021-06-10, 18:13:37</v>
          </cell>
          <cell r="R650" t="str">
            <v>2021-06-10, 20:13:47</v>
          </cell>
          <cell r="S650" t="str">
            <v>2021-06-10, 20:00:00</v>
          </cell>
          <cell r="T650" t="str">
            <v>2021-06-10, 20:13:54</v>
          </cell>
          <cell r="U650" t="str">
            <v>2021-06-11, 05:23:08</v>
          </cell>
          <cell r="V650" t="str">
            <v>2021-06-11, 05:23:17</v>
          </cell>
          <cell r="W650" t="str">
            <v>2021-06-11, 20:00:00</v>
          </cell>
          <cell r="X650" t="str">
            <v>2021-06-11, 09:19:49</v>
          </cell>
          <cell r="Y650" t="str">
            <v>2021-06-11, 09:19:58</v>
          </cell>
          <cell r="Z650" t="str">
            <v>9:9:23</v>
          </cell>
          <cell r="AA650" t="str">
            <v>0:0:9</v>
          </cell>
          <cell r="AB650" t="str">
            <v>Dedi swardi</v>
          </cell>
          <cell r="AC650" t="str">
            <v>085218782844</v>
          </cell>
          <cell r="AD650" t="str">
            <v>B9025EXR</v>
          </cell>
          <cell r="AE650" t="str">
            <v>CD Engkel Box</v>
          </cell>
          <cell r="AF650" t="str">
            <v>Unilever West Mega DC</v>
          </cell>
          <cell r="AH650" t="str">
            <v>Jl. Irian X No.202, Cikedokan, Kec. Cikarang Bar., Bekasi, Jawa Barat 17530, Indonesia</v>
          </cell>
          <cell r="AI650" t="str">
            <v>Bekasi</v>
          </cell>
          <cell r="AK650" t="str">
            <v>DIAMOND ARTHA GADING</v>
          </cell>
          <cell r="AM650" t="str">
            <v>MALL ARTHA GADING KELAPA GADING</v>
          </cell>
          <cell r="AN650" t="str">
            <v>Kota Jakarta Utara</v>
          </cell>
          <cell r="AP650">
            <v>44</v>
          </cell>
          <cell r="AQ650" t="str">
            <v/>
          </cell>
          <cell r="AR650" t="str">
            <v/>
          </cell>
          <cell r="AS650" t="str">
            <v/>
          </cell>
          <cell r="AT650" t="str">
            <v/>
          </cell>
          <cell r="AU650" t="str">
            <v/>
          </cell>
          <cell r="AV650" t="str">
            <v/>
          </cell>
          <cell r="AW650" t="str">
            <v/>
          </cell>
          <cell r="AY650">
            <v>0</v>
          </cell>
          <cell r="AZ650" t="str">
            <v>0</v>
          </cell>
          <cell r="BA650">
            <v>2680</v>
          </cell>
          <cell r="BB650">
            <v>5.36</v>
          </cell>
          <cell r="BC650" t="str">
            <v/>
          </cell>
          <cell r="BD650" t="str">
            <v>2021-06-11, 12:32:54</v>
          </cell>
          <cell r="BE650" t="str">
            <v>POD 1 2021-06-11, 12:32:54</v>
          </cell>
        </row>
        <row r="651">
          <cell r="D651" t="str">
            <v>4002938098</v>
          </cell>
          <cell r="E651" t="str">
            <v/>
          </cell>
          <cell r="F651" t="str">
            <v>POD</v>
          </cell>
          <cell r="G651" t="str">
            <v>Unilever Mega DC</v>
          </cell>
          <cell r="H651" t="str">
            <v>PT Darsindo Cipta Putra Mandiri</v>
          </cell>
          <cell r="I651" t="str">
            <v>true</v>
          </cell>
          <cell r="J651" t="str">
            <v>CDE</v>
          </cell>
          <cell r="K651" t="str">
            <v>CD Engkel Box</v>
          </cell>
          <cell r="L651">
            <v>511233</v>
          </cell>
          <cell r="M651">
            <v>341710</v>
          </cell>
          <cell r="N651" t="str">
            <v>TDS-TRI-20210610102010226541</v>
          </cell>
          <cell r="O651" t="str">
            <v>dedicated</v>
          </cell>
          <cell r="P651" t="str">
            <v>2021-06-10, 17:20:10</v>
          </cell>
          <cell r="Q651" t="str">
            <v>2021-06-10, 18:12:50</v>
          </cell>
          <cell r="R651" t="str">
            <v>2021-06-10, 18:22:16</v>
          </cell>
          <cell r="S651" t="str">
            <v>2021-06-10, 20:00:00</v>
          </cell>
          <cell r="T651" t="str">
            <v>2021-06-10, 18:22:28</v>
          </cell>
          <cell r="U651" t="str">
            <v>2021-06-10, 18:22:31</v>
          </cell>
          <cell r="V651" t="str">
            <v>2021-06-10, 18:22:37</v>
          </cell>
          <cell r="W651" t="str">
            <v>2021-06-11, 20:00:00</v>
          </cell>
          <cell r="X651" t="str">
            <v>2021-06-11, 10:07:35</v>
          </cell>
          <cell r="Y651" t="str">
            <v>2021-06-11, 14:36:46</v>
          </cell>
          <cell r="Z651" t="str">
            <v>0:0:9</v>
          </cell>
          <cell r="AA651" t="str">
            <v>4:29:11</v>
          </cell>
          <cell r="AB651" t="str">
            <v>Feri</v>
          </cell>
          <cell r="AC651" t="str">
            <v>083186833516</v>
          </cell>
          <cell r="AD651" t="str">
            <v>B9146FXU</v>
          </cell>
          <cell r="AE651" t="str">
            <v>CD Engkel Box</v>
          </cell>
          <cell r="AF651" t="str">
            <v>Unilever West Mega DC</v>
          </cell>
          <cell r="AH651" t="str">
            <v>Jl. Irian X No.202, Cikedokan, Kec. Cikarang Bar., Bekasi, Jawa Barat 17530, Indonesia</v>
          </cell>
          <cell r="AI651" t="str">
            <v>Bekasi</v>
          </cell>
          <cell r="AK651" t="str">
            <v>DIAMOND ARTHA GADING</v>
          </cell>
          <cell r="AM651" t="str">
            <v>MALL ARTHA GADING KELAPA GADING</v>
          </cell>
          <cell r="AN651" t="str">
            <v>Kota Jakarta Utara</v>
          </cell>
          <cell r="AP651">
            <v>44</v>
          </cell>
          <cell r="AQ651" t="str">
            <v/>
          </cell>
          <cell r="AR651" t="str">
            <v/>
          </cell>
          <cell r="AS651" t="str">
            <v/>
          </cell>
          <cell r="AT651" t="str">
            <v/>
          </cell>
          <cell r="AU651" t="str">
            <v/>
          </cell>
          <cell r="AV651" t="str">
            <v/>
          </cell>
          <cell r="AW651" t="str">
            <v/>
          </cell>
          <cell r="AY651">
            <v>0</v>
          </cell>
          <cell r="AZ651" t="str">
            <v>0</v>
          </cell>
          <cell r="BA651">
            <v>2640</v>
          </cell>
          <cell r="BB651">
            <v>5.29</v>
          </cell>
          <cell r="BC651" t="str">
            <v/>
          </cell>
          <cell r="BD651" t="str">
            <v>2021-06-11, 14:37:01</v>
          </cell>
          <cell r="BE651" t="str">
            <v>POD 1 2021-06-11, 14:37:01</v>
          </cell>
        </row>
        <row r="652">
          <cell r="D652" t="str">
            <v>4002938097</v>
          </cell>
          <cell r="E652" t="str">
            <v/>
          </cell>
          <cell r="F652" t="str">
            <v>POD</v>
          </cell>
          <cell r="G652" t="str">
            <v>Unilever Mega DC</v>
          </cell>
          <cell r="H652" t="str">
            <v>PT Brilliant Cargo International</v>
          </cell>
          <cell r="I652" t="str">
            <v>true</v>
          </cell>
          <cell r="J652" t="str">
            <v>CDE</v>
          </cell>
          <cell r="K652" t="str">
            <v>CD Engkel Box</v>
          </cell>
          <cell r="L652">
            <v>511233</v>
          </cell>
          <cell r="M652">
            <v>341710</v>
          </cell>
          <cell r="N652" t="str">
            <v>TDS-TRI-20210610102009289873</v>
          </cell>
          <cell r="O652" t="str">
            <v>dedicated</v>
          </cell>
          <cell r="P652" t="str">
            <v>2021-06-10, 17:20:09</v>
          </cell>
          <cell r="Q652" t="str">
            <v>2021-06-10, 18:12:08</v>
          </cell>
          <cell r="R652" t="str">
            <v>2021-06-10, 18:12:24</v>
          </cell>
          <cell r="S652" t="str">
            <v>2021-06-10, 20:00:00</v>
          </cell>
          <cell r="T652" t="str">
            <v>2021-06-10, 18:12:29</v>
          </cell>
          <cell r="U652" t="str">
            <v>2021-06-10, 19:15:47</v>
          </cell>
          <cell r="V652" t="str">
            <v>2021-06-10, 21:42:11</v>
          </cell>
          <cell r="W652" t="str">
            <v>2021-06-11, 20:00:00</v>
          </cell>
          <cell r="X652" t="str">
            <v>2021-06-11, 09:43:04</v>
          </cell>
          <cell r="Y652" t="str">
            <v>2021-06-11, 12:59:48</v>
          </cell>
          <cell r="Z652" t="str">
            <v>3:29:42</v>
          </cell>
          <cell r="AA652" t="str">
            <v>3:16:44</v>
          </cell>
          <cell r="AB652" t="str">
            <v>Waskito</v>
          </cell>
          <cell r="AC652" t="str">
            <v>081210884940</v>
          </cell>
          <cell r="AD652" t="str">
            <v>B9408OI</v>
          </cell>
          <cell r="AE652" t="str">
            <v>CD Engkel Box</v>
          </cell>
          <cell r="AF652" t="str">
            <v>Unilever West Mega DC</v>
          </cell>
          <cell r="AH652" t="str">
            <v>Jl. Irian X No.202, Cikedokan, Kec. Cikarang Bar., Bekasi, Jawa Barat 17530, Indonesia</v>
          </cell>
          <cell r="AI652" t="str">
            <v>Bekasi</v>
          </cell>
          <cell r="AK652" t="str">
            <v>DIAMOND ARTHA GADING</v>
          </cell>
          <cell r="AM652" t="str">
            <v>MALL ARTHA GADING KELAPA GADING</v>
          </cell>
          <cell r="AN652" t="str">
            <v>Kota Jakarta Utara</v>
          </cell>
          <cell r="AP652">
            <v>44</v>
          </cell>
          <cell r="AQ652" t="str">
            <v/>
          </cell>
          <cell r="AR652" t="str">
            <v/>
          </cell>
          <cell r="AS652" t="str">
            <v/>
          </cell>
          <cell r="AT652" t="str">
            <v/>
          </cell>
          <cell r="AU652" t="str">
            <v/>
          </cell>
          <cell r="AV652" t="str">
            <v/>
          </cell>
          <cell r="AW652" t="str">
            <v/>
          </cell>
          <cell r="AY652">
            <v>0</v>
          </cell>
          <cell r="AZ652" t="str">
            <v>0</v>
          </cell>
          <cell r="BA652">
            <v>2080</v>
          </cell>
          <cell r="BB652">
            <v>5.6</v>
          </cell>
          <cell r="BC652" t="str">
            <v/>
          </cell>
          <cell r="BD652" t="str">
            <v>2021-06-11, 14:48:44</v>
          </cell>
          <cell r="BE652" t="str">
            <v>POD 1 2021-06-11, 14:48:43</v>
          </cell>
        </row>
        <row r="653">
          <cell r="D653" t="str">
            <v>4002938096</v>
          </cell>
          <cell r="E653" t="str">
            <v/>
          </cell>
          <cell r="F653" t="str">
            <v>POD</v>
          </cell>
          <cell r="G653" t="str">
            <v>Unilever Mega DC</v>
          </cell>
          <cell r="H653" t="str">
            <v>PT Mega Antaran Prima</v>
          </cell>
          <cell r="I653" t="str">
            <v>true</v>
          </cell>
          <cell r="J653" t="str">
            <v>CDE</v>
          </cell>
          <cell r="K653" t="str">
            <v>CD Engkel Box</v>
          </cell>
          <cell r="L653">
            <v>511233</v>
          </cell>
          <cell r="M653">
            <v>341710</v>
          </cell>
          <cell r="N653" t="str">
            <v>TDS-TRI-20210610102008373939</v>
          </cell>
          <cell r="O653" t="str">
            <v>dedicated</v>
          </cell>
          <cell r="P653" t="str">
            <v>2021-06-10, 17:20:08</v>
          </cell>
          <cell r="Q653" t="str">
            <v>2021-06-10, 18:11:26</v>
          </cell>
          <cell r="R653" t="str">
            <v>2021-06-17, 01:10:42</v>
          </cell>
          <cell r="S653" t="str">
            <v>2021-06-10, 20:00:00</v>
          </cell>
          <cell r="T653" t="str">
            <v>2021-06-17, 01:11:00</v>
          </cell>
          <cell r="U653" t="str">
            <v/>
          </cell>
          <cell r="V653" t="str">
            <v>2021-06-17, 01:12:00</v>
          </cell>
          <cell r="W653" t="str">
            <v>2021-06-11, 20:00:00</v>
          </cell>
          <cell r="X653" t="str">
            <v>2021-06-17, 01:13:00</v>
          </cell>
          <cell r="Y653" t="str">
            <v>2021-06-17, 01:15:00</v>
          </cell>
          <cell r="Z653" t="str">
            <v>0:1:0</v>
          </cell>
          <cell r="AA653" t="str">
            <v>0:2:0</v>
          </cell>
          <cell r="AB653" t="str">
            <v>Erlangga</v>
          </cell>
          <cell r="AC653" t="str">
            <v>085811813049</v>
          </cell>
          <cell r="AD653" t="str">
            <v>B9166KXU</v>
          </cell>
          <cell r="AE653" t="str">
            <v>CD Engkel Box</v>
          </cell>
          <cell r="AF653" t="str">
            <v>Unilever West Mega DC</v>
          </cell>
          <cell r="AH653" t="str">
            <v>Jl. Irian X No.202, Cikedokan, Kec. Cikarang Bar., Bekasi, Jawa Barat 17530, Indonesia</v>
          </cell>
          <cell r="AI653" t="str">
            <v>Bekasi</v>
          </cell>
          <cell r="AK653" t="str">
            <v>DIAMOND ARTHA GADING</v>
          </cell>
          <cell r="AM653" t="str">
            <v>MALL ARTHA GADING KELAPA GADING</v>
          </cell>
          <cell r="AN653" t="str">
            <v>Kota Jakarta Utara</v>
          </cell>
          <cell r="AP653">
            <v>44</v>
          </cell>
          <cell r="AQ653" t="str">
            <v/>
          </cell>
          <cell r="AR653" t="str">
            <v/>
          </cell>
          <cell r="AS653" t="str">
            <v/>
          </cell>
          <cell r="AT653" t="str">
            <v/>
          </cell>
          <cell r="AU653" t="str">
            <v/>
          </cell>
          <cell r="AV653" t="str">
            <v/>
          </cell>
          <cell r="AW653" t="str">
            <v/>
          </cell>
          <cell r="AY653">
            <v>0</v>
          </cell>
          <cell r="AZ653" t="str">
            <v>0</v>
          </cell>
          <cell r="BA653">
            <v>2380</v>
          </cell>
          <cell r="BB653">
            <v>5.44</v>
          </cell>
          <cell r="BC653" t="str">
            <v/>
          </cell>
          <cell r="BD653" t="str">
            <v/>
          </cell>
        </row>
        <row r="654">
          <cell r="D654" t="str">
            <v>4002938095</v>
          </cell>
          <cell r="E654" t="str">
            <v/>
          </cell>
          <cell r="F654" t="str">
            <v>POD</v>
          </cell>
          <cell r="G654" t="str">
            <v>Unilever Mega DC</v>
          </cell>
          <cell r="H654" t="str">
            <v>PT Kabut Halim Mandiri</v>
          </cell>
          <cell r="I654" t="str">
            <v>true</v>
          </cell>
          <cell r="J654" t="str">
            <v>CDE</v>
          </cell>
          <cell r="K654" t="str">
            <v>CD Engkel Box</v>
          </cell>
          <cell r="L654">
            <v>511233</v>
          </cell>
          <cell r="M654">
            <v>341710</v>
          </cell>
          <cell r="N654" t="str">
            <v>TDS-TRI-20210610102007470744</v>
          </cell>
          <cell r="O654" t="str">
            <v>dedicated</v>
          </cell>
          <cell r="P654" t="str">
            <v>2021-06-10, 17:20:07</v>
          </cell>
          <cell r="Q654" t="str">
            <v>2021-06-10, 18:10:40</v>
          </cell>
          <cell r="R654" t="str">
            <v>2021-06-11, 01:30:53</v>
          </cell>
          <cell r="S654" t="str">
            <v>2021-06-10, 20:00:00</v>
          </cell>
          <cell r="T654" t="str">
            <v>2021-06-11, 04:17:23</v>
          </cell>
          <cell r="U654" t="str">
            <v>2021-06-11, 04:17:32</v>
          </cell>
          <cell r="V654" t="str">
            <v>2021-06-11, 04:17:42</v>
          </cell>
          <cell r="W654" t="str">
            <v>2021-06-11, 20:00:00</v>
          </cell>
          <cell r="X654" t="str">
            <v>2021-06-11, 10:01:58</v>
          </cell>
          <cell r="Y654" t="str">
            <v>2021-06-11, 13:08:07</v>
          </cell>
          <cell r="Z654" t="str">
            <v>0:0:19</v>
          </cell>
          <cell r="AA654" t="str">
            <v>3:6:9</v>
          </cell>
          <cell r="AB654" t="str">
            <v>Iwan F 9283 FG</v>
          </cell>
          <cell r="AC654" t="str">
            <v>081286213529</v>
          </cell>
          <cell r="AD654" t="str">
            <v>F9287FG</v>
          </cell>
          <cell r="AE654" t="str">
            <v>CD Engkel Box</v>
          </cell>
          <cell r="AF654" t="str">
            <v>Unilever West Mega DC</v>
          </cell>
          <cell r="AH654" t="str">
            <v>Jl. Irian X No.202, Cikedokan, Kec. Cikarang Bar., Bekasi, Jawa Barat 17530, Indonesia</v>
          </cell>
          <cell r="AI654" t="str">
            <v>Bekasi</v>
          </cell>
          <cell r="AK654" t="str">
            <v>DIAMOND ARTHA GADING</v>
          </cell>
          <cell r="AM654" t="str">
            <v>MALL ARTHA GADING KELAPA GADING</v>
          </cell>
          <cell r="AN654" t="str">
            <v>Kota Jakarta Utara</v>
          </cell>
          <cell r="AP654">
            <v>44</v>
          </cell>
          <cell r="AQ654" t="str">
            <v/>
          </cell>
          <cell r="AR654" t="str">
            <v/>
          </cell>
          <cell r="AS654" t="str">
            <v/>
          </cell>
          <cell r="AT654" t="str">
            <v/>
          </cell>
          <cell r="AU654" t="str">
            <v/>
          </cell>
          <cell r="AV654" t="str">
            <v/>
          </cell>
          <cell r="AW654" t="str">
            <v/>
          </cell>
          <cell r="AY654">
            <v>0</v>
          </cell>
          <cell r="AZ654" t="str">
            <v>0</v>
          </cell>
          <cell r="BA654">
            <v>2830</v>
          </cell>
          <cell r="BB654">
            <v>5.12</v>
          </cell>
          <cell r="BC654" t="str">
            <v/>
          </cell>
          <cell r="BD654" t="str">
            <v>2021-06-11, 13:59:18</v>
          </cell>
          <cell r="BE654" t="str">
            <v>POD 1 2021-06-11, 13:59:17</v>
          </cell>
        </row>
        <row r="655">
          <cell r="D655" t="str">
            <v>4002938094</v>
          </cell>
          <cell r="E655" t="str">
            <v/>
          </cell>
          <cell r="F655" t="str">
            <v>POD</v>
          </cell>
          <cell r="G655" t="str">
            <v>Unilever Mega DC</v>
          </cell>
          <cell r="H655" t="str">
            <v>PT PRIMA SARANA EKSPRES</v>
          </cell>
          <cell r="I655" t="str">
            <v>true</v>
          </cell>
          <cell r="J655" t="str">
            <v>CDE</v>
          </cell>
          <cell r="K655" t="str">
            <v>CD Engkel Box</v>
          </cell>
          <cell r="L655">
            <v>511233</v>
          </cell>
          <cell r="M655">
            <v>341710</v>
          </cell>
          <cell r="N655" t="str">
            <v>TDS-TRI-20210610102006530047</v>
          </cell>
          <cell r="O655" t="str">
            <v>dedicated</v>
          </cell>
          <cell r="P655" t="str">
            <v>2021-06-10, 17:20:06</v>
          </cell>
          <cell r="Q655" t="str">
            <v>2021-06-10, 17:56:36</v>
          </cell>
          <cell r="R655" t="str">
            <v>2021-06-11, 01:30:42</v>
          </cell>
          <cell r="S655" t="str">
            <v>2021-06-10, 20:00:00</v>
          </cell>
          <cell r="T655" t="str">
            <v>2021-06-11, 06:42:02</v>
          </cell>
          <cell r="U655" t="str">
            <v>2021-06-11, 06:42:06</v>
          </cell>
          <cell r="V655" t="str">
            <v>2021-06-11, 06:42:12</v>
          </cell>
          <cell r="W655" t="str">
            <v>2021-06-11, 20:00:00</v>
          </cell>
          <cell r="X655" t="str">
            <v>2021-06-11, 08:57:21</v>
          </cell>
          <cell r="Y655" t="str">
            <v>2021-06-11, 13:42:09</v>
          </cell>
          <cell r="Z655" t="str">
            <v>0:0:10</v>
          </cell>
          <cell r="AA655" t="str">
            <v>4:44:48</v>
          </cell>
          <cell r="AB655" t="str">
            <v>Sahuri</v>
          </cell>
          <cell r="AC655" t="str">
            <v>085719440929</v>
          </cell>
          <cell r="AD655" t="str">
            <v>B9271TCD</v>
          </cell>
          <cell r="AE655" t="str">
            <v>CD Engkel Box</v>
          </cell>
          <cell r="AF655" t="str">
            <v>Unilever West Mega DC</v>
          </cell>
          <cell r="AH655" t="str">
            <v>Jl. Irian X No.202, Cikedokan, Kec. Cikarang Bar., Bekasi, Jawa Barat 17530, Indonesia</v>
          </cell>
          <cell r="AI655" t="str">
            <v>Bekasi</v>
          </cell>
          <cell r="AK655" t="str">
            <v>DIAMOND ARTHA GADING</v>
          </cell>
          <cell r="AM655" t="str">
            <v>MALL ARTHA GADING KELAPA GADING</v>
          </cell>
          <cell r="AN655" t="str">
            <v>Kota Jakarta Utara</v>
          </cell>
          <cell r="AP655">
            <v>44</v>
          </cell>
          <cell r="AQ655" t="str">
            <v/>
          </cell>
          <cell r="AR655" t="str">
            <v/>
          </cell>
          <cell r="AS655" t="str">
            <v/>
          </cell>
          <cell r="AT655" t="str">
            <v/>
          </cell>
          <cell r="AU655" t="str">
            <v/>
          </cell>
          <cell r="AV655" t="str">
            <v/>
          </cell>
          <cell r="AW655" t="str">
            <v/>
          </cell>
          <cell r="AY655">
            <v>0</v>
          </cell>
          <cell r="AZ655" t="str">
            <v>0</v>
          </cell>
          <cell r="BA655">
            <v>2130</v>
          </cell>
          <cell r="BB655">
            <v>5.16</v>
          </cell>
          <cell r="BC655" t="str">
            <v/>
          </cell>
          <cell r="BD655" t="str">
            <v>2021-06-11, 16:22:09</v>
          </cell>
          <cell r="BE655" t="str">
            <v>POD 1 2021-06-11, 16:22:09</v>
          </cell>
        </row>
        <row r="656">
          <cell r="D656" t="str">
            <v>4002938079</v>
          </cell>
          <cell r="E656" t="str">
            <v/>
          </cell>
          <cell r="F656" t="str">
            <v>POD</v>
          </cell>
          <cell r="G656" t="str">
            <v>Unilever Mega DC</v>
          </cell>
          <cell r="H656" t="str">
            <v>PT Kabut Halim Mandiri</v>
          </cell>
          <cell r="I656" t="str">
            <v>true</v>
          </cell>
          <cell r="J656" t="str">
            <v>CDE</v>
          </cell>
          <cell r="K656" t="str">
            <v>CD Engkel Box</v>
          </cell>
          <cell r="L656">
            <v>842698</v>
          </cell>
          <cell r="M656">
            <v>579800</v>
          </cell>
          <cell r="N656" t="str">
            <v>TDS-TRI-20210610102005569479</v>
          </cell>
          <cell r="O656" t="str">
            <v>dedicated</v>
          </cell>
          <cell r="P656" t="str">
            <v>2021-06-10, 17:20:05</v>
          </cell>
          <cell r="Q656" t="str">
            <v>2021-06-10, 20:05:59</v>
          </cell>
          <cell r="R656" t="str">
            <v>2021-06-10, 20:29:04</v>
          </cell>
          <cell r="S656" t="str">
            <v>2021-06-10, 20:00:00</v>
          </cell>
          <cell r="T656" t="str">
            <v>2021-06-11, 20:08:57</v>
          </cell>
          <cell r="U656" t="str">
            <v>2021-06-11, 20:09:00</v>
          </cell>
          <cell r="V656" t="str">
            <v>2021-06-11, 20:40:29</v>
          </cell>
          <cell r="W656" t="str">
            <v>2021-06-12, 20:00:00</v>
          </cell>
          <cell r="X656" t="str">
            <v>2021-06-12, 04:04:19</v>
          </cell>
          <cell r="Y656" t="str">
            <v>2021-06-12, 18:34:30</v>
          </cell>
          <cell r="Z656" t="str">
            <v>0:31:32</v>
          </cell>
          <cell r="AA656" t="str">
            <v>14:30:11</v>
          </cell>
          <cell r="AB656" t="str">
            <v>Arief Nur Rahmad</v>
          </cell>
          <cell r="AC656" t="str">
            <v>082135588881</v>
          </cell>
          <cell r="AD656" t="str">
            <v>B9028EXR</v>
          </cell>
          <cell r="AE656" t="str">
            <v>CD Engkel Box</v>
          </cell>
          <cell r="AF656" t="str">
            <v>Unilever West Mega DC</v>
          </cell>
          <cell r="AH656" t="str">
            <v>Jl. Irian X No.202, Cikedokan, Kec. Cikarang Bar., Bekasi, Jawa Barat 17530, Indonesia</v>
          </cell>
          <cell r="AI656" t="str">
            <v>Bekasi</v>
          </cell>
          <cell r="AK656" t="str">
            <v>BORMA RANCABOLANG</v>
          </cell>
          <cell r="AM656" t="str">
            <v>KOMPLEK RANCABOLANG</v>
          </cell>
          <cell r="AN656" t="str">
            <v>Bandung City</v>
          </cell>
          <cell r="AP656">
            <v>130</v>
          </cell>
          <cell r="AQ656" t="str">
            <v/>
          </cell>
          <cell r="AR656" t="str">
            <v/>
          </cell>
          <cell r="AS656" t="str">
            <v/>
          </cell>
          <cell r="AT656" t="str">
            <v/>
          </cell>
          <cell r="AU656" t="str">
            <v/>
          </cell>
          <cell r="AV656" t="str">
            <v/>
          </cell>
          <cell r="AW656" t="str">
            <v/>
          </cell>
          <cell r="AY656">
            <v>0</v>
          </cell>
          <cell r="AZ656" t="str">
            <v>0</v>
          </cell>
          <cell r="BA656">
            <v>2580</v>
          </cell>
          <cell r="BB656">
            <v>5.83</v>
          </cell>
          <cell r="BC656" t="str">
            <v/>
          </cell>
          <cell r="BD656" t="str">
            <v>2021-06-12, 18:35:39</v>
          </cell>
          <cell r="BE656" t="str">
            <v>POD 1 2021-06-12, 18:35:39</v>
          </cell>
        </row>
        <row r="657">
          <cell r="D657" t="str">
            <v>4002938065</v>
          </cell>
          <cell r="E657" t="str">
            <v/>
          </cell>
          <cell r="F657" t="str">
            <v>POD</v>
          </cell>
          <cell r="G657" t="str">
            <v>Unilever Mega DC</v>
          </cell>
          <cell r="H657" t="str">
            <v>PT Mega Antaran Prima</v>
          </cell>
          <cell r="I657" t="str">
            <v>true</v>
          </cell>
          <cell r="J657" t="str">
            <v>CDE</v>
          </cell>
          <cell r="K657" t="str">
            <v>CD Engkel Box</v>
          </cell>
          <cell r="L657">
            <v>842698</v>
          </cell>
          <cell r="M657">
            <v>579800</v>
          </cell>
          <cell r="N657" t="str">
            <v>TDS-TRI-20210610102004600811</v>
          </cell>
          <cell r="O657" t="str">
            <v>dedicated</v>
          </cell>
          <cell r="P657" t="str">
            <v>2021-06-10, 17:20:04</v>
          </cell>
          <cell r="Q657" t="str">
            <v>2021-06-10, 20:04:54</v>
          </cell>
          <cell r="R657" t="str">
            <v>2021-06-10, 23:25:32</v>
          </cell>
          <cell r="S657" t="str">
            <v>2021-06-10, 20:00:00</v>
          </cell>
          <cell r="T657" t="str">
            <v>2021-06-10, 23:25:56</v>
          </cell>
          <cell r="U657" t="str">
            <v>2021-06-10, 23:26:02</v>
          </cell>
          <cell r="V657" t="str">
            <v>2021-06-11, 11:20:05</v>
          </cell>
          <cell r="W657" t="str">
            <v>2021-06-12, 20:00:00</v>
          </cell>
          <cell r="X657" t="str">
            <v>2021-06-12, 10:21:19</v>
          </cell>
          <cell r="Y657" t="str">
            <v>2021-06-12, 15:27:07</v>
          </cell>
          <cell r="Z657" t="str">
            <v>11:54:9</v>
          </cell>
          <cell r="AA657" t="str">
            <v>5:5:48</v>
          </cell>
          <cell r="AB657" t="str">
            <v>ADI PURBANTARA</v>
          </cell>
          <cell r="AC657" t="str">
            <v>089652314447</v>
          </cell>
          <cell r="AD657" t="str">
            <v>B9019KXR</v>
          </cell>
          <cell r="AE657" t="str">
            <v>CD Engkel Box</v>
          </cell>
          <cell r="AF657" t="str">
            <v>Unilever West Mega DC</v>
          </cell>
          <cell r="AH657" t="str">
            <v>Jl. Irian X No.202, Cikedokan, Kec. Cikarang Bar., Bekasi, Jawa Barat 17530, Indonesia</v>
          </cell>
          <cell r="AI657" t="str">
            <v>Bekasi</v>
          </cell>
          <cell r="AK657" t="str">
            <v>BORMA CARINGIN</v>
          </cell>
          <cell r="AM657" t="str">
            <v>JL. RAYA CARINGIN NO. 175</v>
          </cell>
          <cell r="AN657" t="str">
            <v>Kabupaten Bandung Barat</v>
          </cell>
          <cell r="AP657">
            <v>103</v>
          </cell>
          <cell r="AQ657" t="str">
            <v/>
          </cell>
          <cell r="AR657" t="str">
            <v/>
          </cell>
          <cell r="AS657" t="str">
            <v/>
          </cell>
          <cell r="AT657" t="str">
            <v/>
          </cell>
          <cell r="AU657" t="str">
            <v/>
          </cell>
          <cell r="AV657" t="str">
            <v/>
          </cell>
          <cell r="AW657" t="str">
            <v/>
          </cell>
          <cell r="AY657">
            <v>0</v>
          </cell>
          <cell r="AZ657" t="str">
            <v>0</v>
          </cell>
          <cell r="BA657">
            <v>2150</v>
          </cell>
          <cell r="BB657">
            <v>5</v>
          </cell>
          <cell r="BC657" t="str">
            <v/>
          </cell>
          <cell r="BD657" t="str">
            <v>2021-06-12, 15:41:31</v>
          </cell>
          <cell r="BE657" t="str">
            <v>POD 1 2021-06-12, 15:41:31</v>
          </cell>
        </row>
        <row r="658">
          <cell r="D658" t="str">
            <v>4002938061</v>
          </cell>
          <cell r="E658" t="str">
            <v/>
          </cell>
          <cell r="F658" t="str">
            <v>POD</v>
          </cell>
          <cell r="G658" t="str">
            <v>Unilever Mega DC</v>
          </cell>
          <cell r="H658" t="str">
            <v>PT Darsindo Cipta Putra Mandiri</v>
          </cell>
          <cell r="I658" t="str">
            <v>true</v>
          </cell>
          <cell r="J658" t="str">
            <v>TRO-J</v>
          </cell>
          <cell r="K658" t="str">
            <v>Tronton Jumbo</v>
          </cell>
          <cell r="L658">
            <v>5230000</v>
          </cell>
          <cell r="M658">
            <v>4700000</v>
          </cell>
          <cell r="N658" t="str">
            <v>TDS-TRI-20210610102003329683</v>
          </cell>
          <cell r="O658" t="str">
            <v>oncall</v>
          </cell>
          <cell r="P658" t="str">
            <v>2021-06-10, 17:20:03</v>
          </cell>
          <cell r="Q658" t="str">
            <v>2021-06-11, 18:44:34</v>
          </cell>
          <cell r="R658" t="str">
            <v>2021-06-12, 19:58:27</v>
          </cell>
          <cell r="S658" t="str">
            <v>2021-06-10, 20:00:00</v>
          </cell>
          <cell r="T658" t="str">
            <v>2021-06-21, 10:00:00</v>
          </cell>
          <cell r="U658" t="str">
            <v/>
          </cell>
          <cell r="V658" t="str">
            <v>2021-06-21, 10:11:00</v>
          </cell>
          <cell r="W658" t="str">
            <v>2021-06-14, 20:00:00</v>
          </cell>
          <cell r="X658" t="str">
            <v>2021-06-21, 10:15:00</v>
          </cell>
          <cell r="Y658" t="str">
            <v>2021-06-21, 10:25:00</v>
          </cell>
          <cell r="Z658" t="str">
            <v>0:11:0</v>
          </cell>
          <cell r="AA658" t="str">
            <v>0:10:0</v>
          </cell>
          <cell r="AB658" t="str">
            <v>Dwiyan nofiyanto</v>
          </cell>
          <cell r="AC658" t="str">
            <v>081328273179</v>
          </cell>
          <cell r="AD658" t="str">
            <v>B9698FEU</v>
          </cell>
          <cell r="AE658" t="str">
            <v>Wingbox Tronton</v>
          </cell>
          <cell r="AF658" t="str">
            <v>Unilever West Mega DC</v>
          </cell>
          <cell r="AH658" t="str">
            <v>Jl. Irian X No.202, Cikedokan, Kec. Cikarang Bar., Bekasi, Jawa Barat 17530, Indonesia</v>
          </cell>
          <cell r="AI658" t="str">
            <v>Bekasi</v>
          </cell>
          <cell r="AK658" t="str">
            <v>INDOGROSIR YOGYA</v>
          </cell>
          <cell r="AM658" t="str">
            <v>Jl. Magelang No.KM.6 No.18, Kutu Patran, Sinduadi, Kec. Mlati, Kabupaten Sleman, Daerah Istimewa Yogyakarta 55284, Indonesia</v>
          </cell>
          <cell r="AN658" t="str">
            <v>Kabupaten Sleman</v>
          </cell>
          <cell r="AP658">
            <v>532</v>
          </cell>
          <cell r="AQ658" t="str">
            <v/>
          </cell>
          <cell r="AR658" t="str">
            <v/>
          </cell>
          <cell r="AS658" t="str">
            <v/>
          </cell>
          <cell r="AT658" t="str">
            <v/>
          </cell>
          <cell r="AU658" t="str">
            <v/>
          </cell>
          <cell r="AV658" t="str">
            <v/>
          </cell>
          <cell r="AW658" t="str">
            <v/>
          </cell>
          <cell r="AX658" t="str">
            <v>manual confirm</v>
          </cell>
          <cell r="AY658">
            <v>0</v>
          </cell>
          <cell r="AZ658" t="str">
            <v>0</v>
          </cell>
          <cell r="BA658">
            <v>13150</v>
          </cell>
          <cell r="BB658">
            <v>39</v>
          </cell>
          <cell r="BC658" t="str">
            <v/>
          </cell>
          <cell r="BD658" t="str">
            <v/>
          </cell>
        </row>
        <row r="659">
          <cell r="D659" t="str">
            <v>4002938060</v>
          </cell>
          <cell r="E659" t="str">
            <v/>
          </cell>
          <cell r="F659" t="str">
            <v>POD</v>
          </cell>
          <cell r="G659" t="str">
            <v>Unilever Mega DC</v>
          </cell>
          <cell r="H659" t="str">
            <v>PT Sekar Arum Jaya Bersaudara</v>
          </cell>
          <cell r="I659" t="str">
            <v>false</v>
          </cell>
          <cell r="J659" t="str">
            <v>TRO-J</v>
          </cell>
          <cell r="K659" t="str">
            <v>Tronton Jumbo</v>
          </cell>
          <cell r="L659" t="str">
            <v/>
          </cell>
          <cell r="M659">
            <v>4800000</v>
          </cell>
          <cell r="N659" t="str">
            <v>TDS-TRI-20210610102001234135</v>
          </cell>
          <cell r="O659" t="str">
            <v>oncall</v>
          </cell>
          <cell r="P659" t="str">
            <v>2021-06-10, 17:20:01</v>
          </cell>
          <cell r="Q659" t="str">
            <v/>
          </cell>
          <cell r="R659" t="str">
            <v>2021-06-11, 17:44:03</v>
          </cell>
          <cell r="S659" t="str">
            <v>2021-06-10, 20:00:00</v>
          </cell>
          <cell r="T659" t="str">
            <v>2021-06-11, 17:44:10</v>
          </cell>
          <cell r="U659" t="str">
            <v/>
          </cell>
          <cell r="V659" t="str">
            <v>2021-06-21, 05:00:00</v>
          </cell>
          <cell r="W659" t="str">
            <v>2021-06-12, 20:00:00</v>
          </cell>
          <cell r="X659" t="str">
            <v>2021-06-21, 05:06:00</v>
          </cell>
          <cell r="Y659" t="str">
            <v>2021-06-21, 05:07:00</v>
          </cell>
          <cell r="Z659" t="str">
            <v>227:15:50</v>
          </cell>
          <cell r="AA659" t="str">
            <v>0:1:0</v>
          </cell>
          <cell r="AB659" t="str">
            <v>Soleh</v>
          </cell>
          <cell r="AC659" t="str">
            <v>081294781440</v>
          </cell>
          <cell r="AD659" t="str">
            <v>T 9125 DF</v>
          </cell>
          <cell r="AE659" t="str">
            <v>Wingbox Tronton</v>
          </cell>
          <cell r="AF659" t="str">
            <v>Unilever West Mega DC</v>
          </cell>
          <cell r="AH659" t="str">
            <v>Jl. Irian X No.202, Cikedokan, Kec. Cikarang Bar., Bekasi, Jawa Barat 17530, Indonesia</v>
          </cell>
          <cell r="AI659" t="str">
            <v>Bekasi</v>
          </cell>
          <cell r="AK659" t="str">
            <v>INDOGROSIR SOLO</v>
          </cell>
          <cell r="AM659" t="str">
            <v>Ruko Triyagan, Jl. Solo-Karang Anyar/Jalan Solo-Tawang Mangu, Jetak, Dagen, Kec. Jaten, Kabupaten Karanganyar, Jawa Tengah 57554, Indonesia</v>
          </cell>
          <cell r="AN659" t="str">
            <v>Kabupaten Karanganyar</v>
          </cell>
          <cell r="AP659">
            <v>515</v>
          </cell>
          <cell r="AQ659" t="str">
            <v/>
          </cell>
          <cell r="AR659" t="str">
            <v/>
          </cell>
          <cell r="AS659" t="str">
            <v/>
          </cell>
          <cell r="AT659" t="str">
            <v/>
          </cell>
          <cell r="AU659" t="str">
            <v/>
          </cell>
          <cell r="AV659" t="str">
            <v/>
          </cell>
          <cell r="AW659" t="str">
            <v/>
          </cell>
          <cell r="AY659">
            <v>0</v>
          </cell>
          <cell r="AZ659" t="str">
            <v>0</v>
          </cell>
          <cell r="BA659">
            <v>13750</v>
          </cell>
          <cell r="BB659">
            <v>34</v>
          </cell>
          <cell r="BC659" t="str">
            <v/>
          </cell>
          <cell r="BD659" t="str">
            <v/>
          </cell>
        </row>
        <row r="660">
          <cell r="D660" t="str">
            <v>4002937949</v>
          </cell>
          <cell r="E660" t="str">
            <v/>
          </cell>
          <cell r="F660" t="str">
            <v>POD</v>
          </cell>
          <cell r="G660" t="str">
            <v>Unilever Mega DC</v>
          </cell>
          <cell r="H660" t="str">
            <v>PT Darsindo Cipta Putra Mandiri</v>
          </cell>
          <cell r="I660" t="str">
            <v>true</v>
          </cell>
          <cell r="J660" t="str">
            <v>CDE</v>
          </cell>
          <cell r="K660" t="str">
            <v>CD Engkel Box</v>
          </cell>
          <cell r="L660">
            <v>438478</v>
          </cell>
          <cell r="M660">
            <v>245554</v>
          </cell>
          <cell r="N660" t="str">
            <v>TDS-TRI-20210610102000130865</v>
          </cell>
          <cell r="O660" t="str">
            <v>dedicated</v>
          </cell>
          <cell r="P660" t="str">
            <v>2021-06-10, 17:20:00</v>
          </cell>
          <cell r="Q660" t="str">
            <v>2021-06-10, 17:49:45</v>
          </cell>
          <cell r="R660" t="str">
            <v>2021-06-11, 01:34:03</v>
          </cell>
          <cell r="S660" t="str">
            <v>2021-06-10, 20:00:00</v>
          </cell>
          <cell r="T660" t="str">
            <v>2021-06-11, 02:00:00</v>
          </cell>
          <cell r="U660" t="str">
            <v/>
          </cell>
          <cell r="V660" t="str">
            <v>2021-06-11, 03:00:00</v>
          </cell>
          <cell r="W660" t="str">
            <v>2021-06-11, 20:00:00</v>
          </cell>
          <cell r="X660" t="str">
            <v>2021-06-11, 07:57:08</v>
          </cell>
          <cell r="Y660" t="str">
            <v>2021-06-11, 08:57:15</v>
          </cell>
          <cell r="Z660" t="str">
            <v>1:0:0</v>
          </cell>
          <cell r="AA660" t="str">
            <v>1:0:7</v>
          </cell>
          <cell r="AB660" t="str">
            <v>Suryadi</v>
          </cell>
          <cell r="AC660" t="str">
            <v>085891086801</v>
          </cell>
          <cell r="AD660" t="str">
            <v>B9196FXV</v>
          </cell>
          <cell r="AE660" t="str">
            <v>CD Engkel Box</v>
          </cell>
          <cell r="AF660" t="str">
            <v>Unilever West Mega DC</v>
          </cell>
          <cell r="AH660" t="str">
            <v>Jl. Irian X No.202, Cikedokan, Kec. Cikarang Bar., Bekasi, Jawa Barat 17530, Indonesia</v>
          </cell>
          <cell r="AI660" t="str">
            <v>Bekasi</v>
          </cell>
          <cell r="AK660" t="str">
            <v>PT GARUDA TIMUR PACIFIC BEKASI</v>
          </cell>
          <cell r="AL660" t="str">
            <v>0</v>
          </cell>
          <cell r="AM660" t="str">
            <v>Jl. I Gusti Ngurah Rai, Bintara, Kec. Bekasi Bar., Kota Bks, Jawa Barat, Indonesia</v>
          </cell>
          <cell r="AN660" t="str">
            <v>Kota Bekasi</v>
          </cell>
          <cell r="AP660">
            <v>28</v>
          </cell>
          <cell r="AQ660" t="str">
            <v/>
          </cell>
          <cell r="AR660" t="str">
            <v/>
          </cell>
          <cell r="AS660" t="str">
            <v/>
          </cell>
          <cell r="AT660" t="str">
            <v/>
          </cell>
          <cell r="AU660" t="str">
            <v/>
          </cell>
          <cell r="AV660" t="str">
            <v/>
          </cell>
          <cell r="AW660" t="str">
            <v/>
          </cell>
          <cell r="AY660">
            <v>0</v>
          </cell>
          <cell r="AZ660" t="str">
            <v>0</v>
          </cell>
          <cell r="BA660">
            <v>1500</v>
          </cell>
          <cell r="BB660">
            <v>4</v>
          </cell>
          <cell r="BC660" t="str">
            <v/>
          </cell>
          <cell r="BD660" t="str">
            <v>2021-06-11, 10:32:40</v>
          </cell>
          <cell r="BE660" t="str">
            <v>POD 1 2021-06-11, 10:32:40</v>
          </cell>
        </row>
        <row r="661">
          <cell r="D661" t="str">
            <v>4002937947</v>
          </cell>
          <cell r="E661" t="str">
            <v/>
          </cell>
          <cell r="F661" t="str">
            <v>POD</v>
          </cell>
          <cell r="G661" t="str">
            <v>Unilever Mega DC</v>
          </cell>
          <cell r="H661" t="str">
            <v>PT Kabut Halim Mandiri</v>
          </cell>
          <cell r="I661" t="str">
            <v>true</v>
          </cell>
          <cell r="J661" t="str">
            <v>CDE</v>
          </cell>
          <cell r="K661" t="str">
            <v>CD Engkel Box</v>
          </cell>
          <cell r="L661">
            <v>1057355</v>
          </cell>
          <cell r="M661">
            <v>691766</v>
          </cell>
          <cell r="N661" t="str">
            <v>TDS-TRI-20210610065406708431</v>
          </cell>
          <cell r="O661" t="str">
            <v>dedicated</v>
          </cell>
          <cell r="P661" t="str">
            <v>2021-06-10, 13:54:06</v>
          </cell>
          <cell r="Q661" t="str">
            <v>2021-06-10, 15:40:15</v>
          </cell>
          <cell r="R661" t="str">
            <v>2021-06-10, 20:15:01</v>
          </cell>
          <cell r="S661" t="str">
            <v>2021-06-10, 16:00:00</v>
          </cell>
          <cell r="T661" t="str">
            <v>2021-06-10, 20:15:07</v>
          </cell>
          <cell r="U661" t="str">
            <v>2021-06-10, 20:15:11</v>
          </cell>
          <cell r="V661" t="str">
            <v>2021-06-10, 20:15:19</v>
          </cell>
          <cell r="W661" t="str">
            <v>2021-06-12, 16:00:00</v>
          </cell>
          <cell r="X661" t="str">
            <v>2021-06-11, 10:34:23</v>
          </cell>
          <cell r="Y661" t="str">
            <v>2021-06-11, 10:34:29</v>
          </cell>
          <cell r="Z661" t="str">
            <v>0:0:12</v>
          </cell>
          <cell r="AA661" t="str">
            <v>0:0:6</v>
          </cell>
          <cell r="AB661" t="str">
            <v>M Rizky</v>
          </cell>
          <cell r="AC661" t="str">
            <v>082114719606</v>
          </cell>
          <cell r="AD661" t="str">
            <v>F9283FG</v>
          </cell>
          <cell r="AE661" t="str">
            <v>CD Engkel Box</v>
          </cell>
          <cell r="AF661" t="str">
            <v>Unilever West Mega DC</v>
          </cell>
          <cell r="AH661" t="str">
            <v>Jl. Irian X No.202, Cikedokan, Kec. Cikarang Bar., Bekasi, Jawa Barat 17530, Indonesia</v>
          </cell>
          <cell r="AI661" t="str">
            <v>Bekasi</v>
          </cell>
          <cell r="AK661" t="str">
            <v>TOKMA TANJUNGSARI</v>
          </cell>
          <cell r="AM661" t="str">
            <v>Jl. Raya Tanjungsari, Kabupaten Sumedang, Jawa Barat, Indonesia</v>
          </cell>
          <cell r="AN661" t="str">
            <v>Kabupaten Sumedang</v>
          </cell>
          <cell r="AP661">
            <v>146</v>
          </cell>
          <cell r="AQ661" t="str">
            <v/>
          </cell>
          <cell r="AR661" t="str">
            <v/>
          </cell>
          <cell r="AS661" t="str">
            <v/>
          </cell>
          <cell r="AT661" t="str">
            <v/>
          </cell>
          <cell r="AU661" t="str">
            <v/>
          </cell>
          <cell r="AV661" t="str">
            <v/>
          </cell>
          <cell r="AW661" t="str">
            <v/>
          </cell>
          <cell r="AY661">
            <v>0</v>
          </cell>
          <cell r="AZ661" t="str">
            <v>0</v>
          </cell>
          <cell r="BA661">
            <v>2460</v>
          </cell>
          <cell r="BB661">
            <v>5.75</v>
          </cell>
          <cell r="BC661" t="str">
            <v/>
          </cell>
          <cell r="BD661" t="str">
            <v>2021-06-11, 10:52:57</v>
          </cell>
          <cell r="BE661" t="str">
            <v>POD 1 2021-06-11, 10:52:57</v>
          </cell>
        </row>
        <row r="662">
          <cell r="D662" t="str">
            <v>4002937773</v>
          </cell>
          <cell r="E662" t="str">
            <v/>
          </cell>
          <cell r="F662" t="str">
            <v>BOOKED</v>
          </cell>
          <cell r="G662" t="str">
            <v>Unilever Mega DC</v>
          </cell>
          <cell r="H662" t="str">
            <v/>
          </cell>
          <cell r="I662" t="str">
            <v>false</v>
          </cell>
          <cell r="J662" t="str">
            <v>TRO-J</v>
          </cell>
          <cell r="K662" t="str">
            <v>Tronton Jumbo</v>
          </cell>
          <cell r="L662" t="str">
            <v/>
          </cell>
          <cell r="N662" t="str">
            <v>TDS-TRI-20210610065404246243</v>
          </cell>
          <cell r="O662" t="str">
            <v>oncall</v>
          </cell>
          <cell r="P662" t="str">
            <v>2021-06-10, 13:54:04</v>
          </cell>
          <cell r="Q662" t="str">
            <v/>
          </cell>
          <cell r="R662" t="str">
            <v/>
          </cell>
          <cell r="S662" t="str">
            <v>2021-06-10, 16:00:00</v>
          </cell>
          <cell r="T662" t="str">
            <v/>
          </cell>
          <cell r="U662" t="str">
            <v/>
          </cell>
          <cell r="V662" t="str">
            <v/>
          </cell>
          <cell r="W662" t="str">
            <v>2021-06-16, 16:00:00</v>
          </cell>
          <cell r="X662" t="str">
            <v/>
          </cell>
          <cell r="Y662" t="str">
            <v/>
          </cell>
          <cell r="Z662" t="str">
            <v/>
          </cell>
          <cell r="AA662" t="str">
            <v/>
          </cell>
          <cell r="AB662" t="str">
            <v/>
          </cell>
          <cell r="AC662" t="str">
            <v/>
          </cell>
          <cell r="AD662" t="str">
            <v/>
          </cell>
          <cell r="AE662" t="str">
            <v/>
          </cell>
          <cell r="AF662" t="str">
            <v>Unilever West Mega DC</v>
          </cell>
          <cell r="AH662" t="str">
            <v>Jl. Irian X No.202, Cikedokan, Kec. Cikarang Bar., Bekasi, Jawa Barat 17530, Indonesia</v>
          </cell>
          <cell r="AI662" t="str">
            <v>Bekasi</v>
          </cell>
          <cell r="AK662" t="str">
            <v>PT LOTTE SHOPPING INDONESIA DENPASA</v>
          </cell>
          <cell r="AM662" t="str">
            <v>JL.BY PASS NGURAH RAI NO.222</v>
          </cell>
          <cell r="AN662" t="str">
            <v>Kabupaten Badung</v>
          </cell>
          <cell r="AP662">
            <v>1170</v>
          </cell>
          <cell r="AQ662" t="str">
            <v/>
          </cell>
          <cell r="AR662" t="str">
            <v/>
          </cell>
          <cell r="AS662" t="str">
            <v/>
          </cell>
          <cell r="AT662" t="str">
            <v/>
          </cell>
          <cell r="AU662" t="str">
            <v/>
          </cell>
          <cell r="AV662" t="str">
            <v/>
          </cell>
          <cell r="AW662" t="str">
            <v/>
          </cell>
          <cell r="AY662">
            <v>0</v>
          </cell>
          <cell r="AZ662" t="str">
            <v>0</v>
          </cell>
          <cell r="BA662">
            <v>13420</v>
          </cell>
          <cell r="BB662">
            <v>36.909999999999997</v>
          </cell>
          <cell r="BC662" t="str">
            <v/>
          </cell>
          <cell r="BD662" t="str">
            <v/>
          </cell>
        </row>
        <row r="663">
          <cell r="D663" t="str">
            <v>4002937932</v>
          </cell>
          <cell r="E663" t="str">
            <v/>
          </cell>
          <cell r="F663" t="str">
            <v>POD</v>
          </cell>
          <cell r="G663" t="str">
            <v>Unilever Mega DC</v>
          </cell>
          <cell r="H663" t="str">
            <v>PT Mega Antaran Prima</v>
          </cell>
          <cell r="I663" t="str">
            <v>true</v>
          </cell>
          <cell r="J663" t="str">
            <v>CDE</v>
          </cell>
          <cell r="K663" t="str">
            <v>CD Engkel Box</v>
          </cell>
          <cell r="L663">
            <v>627990</v>
          </cell>
          <cell r="M663">
            <v>449654</v>
          </cell>
          <cell r="N663" t="str">
            <v>TDS-TRI-20210610065403327279</v>
          </cell>
          <cell r="O663" t="str">
            <v>dedicated</v>
          </cell>
          <cell r="P663" t="str">
            <v>2021-06-10, 13:54:03</v>
          </cell>
          <cell r="Q663" t="str">
            <v>2021-06-10, 15:38:51</v>
          </cell>
          <cell r="R663" t="str">
            <v>2021-06-10, 16:28:27</v>
          </cell>
          <cell r="S663" t="str">
            <v>2021-06-10, 16:00:00</v>
          </cell>
          <cell r="T663" t="str">
            <v>2021-06-11, 05:00:55</v>
          </cell>
          <cell r="U663" t="str">
            <v>2021-06-11, 05:00:58</v>
          </cell>
          <cell r="V663" t="str">
            <v>2021-06-11, 05:01:15</v>
          </cell>
          <cell r="W663" t="str">
            <v>2021-06-11, 16:00:00</v>
          </cell>
          <cell r="X663" t="str">
            <v>2021-06-11, 07:23:40</v>
          </cell>
          <cell r="Y663" t="str">
            <v>2021-06-11, 08:38:12</v>
          </cell>
          <cell r="Z663" t="str">
            <v>0:0:20</v>
          </cell>
          <cell r="AA663" t="str">
            <v>1:14:32</v>
          </cell>
          <cell r="AB663" t="str">
            <v>VIJAY</v>
          </cell>
          <cell r="AC663" t="str">
            <v>082123748103</v>
          </cell>
          <cell r="AD663" t="str">
            <v>B9062KXU</v>
          </cell>
          <cell r="AE663" t="str">
            <v>CD Engkel Box</v>
          </cell>
          <cell r="AF663" t="str">
            <v>Unilever West Mega DC</v>
          </cell>
          <cell r="AH663" t="str">
            <v>Jl. Irian X No.202, Cikedokan, Kec. Cikarang Bar., Bekasi, Jawa Barat 17530, Indonesia</v>
          </cell>
          <cell r="AI663" t="str">
            <v>Bekasi</v>
          </cell>
          <cell r="AK663" t="str">
            <v>INDOMARET DC BOGOR 2</v>
          </cell>
          <cell r="AM663" t="str">
            <v>JL RAYA BOGOR KM 46 6</v>
          </cell>
          <cell r="AN663" t="str">
            <v>Bogor</v>
          </cell>
          <cell r="AP663">
            <v>63</v>
          </cell>
          <cell r="AQ663" t="str">
            <v/>
          </cell>
          <cell r="AR663" t="str">
            <v/>
          </cell>
          <cell r="AS663" t="str">
            <v/>
          </cell>
          <cell r="AT663" t="str">
            <v/>
          </cell>
          <cell r="AU663" t="str">
            <v/>
          </cell>
          <cell r="AV663" t="str">
            <v/>
          </cell>
          <cell r="AW663" t="str">
            <v/>
          </cell>
          <cell r="AY663">
            <v>0</v>
          </cell>
          <cell r="AZ663" t="str">
            <v>0</v>
          </cell>
          <cell r="BA663">
            <v>2140</v>
          </cell>
          <cell r="BB663">
            <v>5</v>
          </cell>
          <cell r="BC663" t="str">
            <v/>
          </cell>
          <cell r="BD663" t="str">
            <v>2021-06-11, 11:09:56</v>
          </cell>
          <cell r="BE663" t="str">
            <v>POD 1 2021-06-11, 11:09:56</v>
          </cell>
        </row>
        <row r="664">
          <cell r="D664" t="str">
            <v>4002937849</v>
          </cell>
          <cell r="E664" t="str">
            <v/>
          </cell>
          <cell r="F664" t="str">
            <v>POD</v>
          </cell>
          <cell r="G664" t="str">
            <v>Unilever Mega DC</v>
          </cell>
          <cell r="H664" t="str">
            <v>CV Global Synergi Abadi</v>
          </cell>
          <cell r="I664" t="str">
            <v>true</v>
          </cell>
          <cell r="J664" t="str">
            <v>CDE</v>
          </cell>
          <cell r="K664" t="str">
            <v>CD Engkel Box</v>
          </cell>
          <cell r="L664">
            <v>627990</v>
          </cell>
          <cell r="M664">
            <v>449654</v>
          </cell>
          <cell r="N664" t="str">
            <v>TDS-TRI-20210609142146909560</v>
          </cell>
          <cell r="O664" t="str">
            <v>dedicated</v>
          </cell>
          <cell r="P664" t="str">
            <v>2021-06-09, 21:21:47</v>
          </cell>
          <cell r="Q664" t="str">
            <v>2021-06-09, 21:47:08</v>
          </cell>
          <cell r="R664" t="str">
            <v>2021-06-09, 21:48:42</v>
          </cell>
          <cell r="S664" t="str">
            <v>2021-06-10, 22:00:00</v>
          </cell>
          <cell r="T664" t="str">
            <v>2021-06-10, 06:31:20</v>
          </cell>
          <cell r="U664" t="str">
            <v>2021-06-10, 06:31:23</v>
          </cell>
          <cell r="V664" t="str">
            <v>2021-06-10, 06:31:31</v>
          </cell>
          <cell r="W664" t="str">
            <v>2021-06-10, 22:00:00</v>
          </cell>
          <cell r="X664" t="str">
            <v>2021-06-10, 12:54:22</v>
          </cell>
          <cell r="Y664" t="str">
            <v>2021-06-10, 12:54:29</v>
          </cell>
          <cell r="Z664" t="str">
            <v>0:0:11</v>
          </cell>
          <cell r="AA664" t="str">
            <v>0:0:7</v>
          </cell>
          <cell r="AB664" t="str">
            <v>Rohim</v>
          </cell>
          <cell r="AC664" t="str">
            <v>087773017667</v>
          </cell>
          <cell r="AD664" t="str">
            <v>B9653DD</v>
          </cell>
          <cell r="AE664" t="str">
            <v>CD Double Box</v>
          </cell>
          <cell r="AF664" t="str">
            <v>Unilever West Mega DC</v>
          </cell>
          <cell r="AH664" t="str">
            <v>Jl. Irian X No.202, Cikedokan, Kec. Cikarang Bar., Bekasi, Jawa Barat 17530, Indonesia</v>
          </cell>
          <cell r="AI664" t="str">
            <v>Bekasi</v>
          </cell>
          <cell r="AK664" t="str">
            <v>RAMAYANA CILEUNGSI (R 68)</v>
          </cell>
          <cell r="AM664" t="str">
            <v>JL.KAMPUNG RAWA BELUT</v>
          </cell>
          <cell r="AN664" t="str">
            <v>Cileungsi</v>
          </cell>
          <cell r="AP664">
            <v>62</v>
          </cell>
          <cell r="AQ664" t="str">
            <v/>
          </cell>
          <cell r="AR664" t="str">
            <v/>
          </cell>
          <cell r="AS664" t="str">
            <v/>
          </cell>
          <cell r="AT664" t="str">
            <v/>
          </cell>
          <cell r="AU664" t="str">
            <v/>
          </cell>
          <cell r="AV664" t="str">
            <v/>
          </cell>
          <cell r="AW664" t="str">
            <v/>
          </cell>
          <cell r="AY664">
            <v>0</v>
          </cell>
          <cell r="AZ664" t="str">
            <v>0</v>
          </cell>
          <cell r="BA664">
            <v>80</v>
          </cell>
          <cell r="BB664">
            <v>6</v>
          </cell>
          <cell r="BC664" t="str">
            <v/>
          </cell>
          <cell r="BD664" t="str">
            <v>2021-06-10, 14:15:28</v>
          </cell>
          <cell r="BE664" t="str">
            <v>POD 1 2021-06-10, 14:15:28</v>
          </cell>
        </row>
        <row r="665">
          <cell r="D665" t="str">
            <v>4002937846</v>
          </cell>
          <cell r="E665" t="str">
            <v/>
          </cell>
          <cell r="F665" t="str">
            <v>POD</v>
          </cell>
          <cell r="G665" t="str">
            <v>Unilever Mega DC</v>
          </cell>
          <cell r="H665" t="str">
            <v>CV Global Synergi Abadi</v>
          </cell>
          <cell r="I665" t="str">
            <v>true</v>
          </cell>
          <cell r="J665" t="str">
            <v>CDE</v>
          </cell>
          <cell r="K665" t="str">
            <v>CD Engkel Box</v>
          </cell>
          <cell r="L665">
            <v>1</v>
          </cell>
          <cell r="M665">
            <v>1</v>
          </cell>
          <cell r="N665" t="str">
            <v>TDS-TRI-20210609142145798817</v>
          </cell>
          <cell r="O665" t="str">
            <v>dedicated</v>
          </cell>
          <cell r="P665" t="str">
            <v>2021-06-09, 21:21:46</v>
          </cell>
          <cell r="Q665" t="str">
            <v>2021-06-09, 21:44:11</v>
          </cell>
          <cell r="R665" t="str">
            <v>2021-06-10, 01:26:59</v>
          </cell>
          <cell r="S665" t="str">
            <v>2021-06-10, 22:00:00</v>
          </cell>
          <cell r="T665" t="str">
            <v>2021-06-10, 01:27:05</v>
          </cell>
          <cell r="U665" t="str">
            <v>2021-06-10, 01:27:07</v>
          </cell>
          <cell r="V665" t="str">
            <v>2021-06-10, 01:27:15</v>
          </cell>
          <cell r="W665" t="str">
            <v>2021-06-11, 22:00:00</v>
          </cell>
          <cell r="X665" t="str">
            <v>2021-06-10, 19:46:54</v>
          </cell>
          <cell r="Y665" t="str">
            <v>2021-06-10, 19:46:59</v>
          </cell>
          <cell r="Z665" t="str">
            <v>0:0:10</v>
          </cell>
          <cell r="AA665" t="str">
            <v>0:0:5</v>
          </cell>
          <cell r="AB665" t="str">
            <v>Ading Sukardi</v>
          </cell>
          <cell r="AC665" t="str">
            <v>085723961471</v>
          </cell>
          <cell r="AD665" t="str">
            <v>B9417BCI</v>
          </cell>
          <cell r="AE665" t="str">
            <v>CD Engkel Box</v>
          </cell>
          <cell r="AF665" t="str">
            <v>Unilever West Mega DC</v>
          </cell>
          <cell r="AH665" t="str">
            <v>Jl. Irian X No.202, Cikedokan, Kec. Cikarang Bar., Bekasi, Jawa Barat 17530, Indonesia</v>
          </cell>
          <cell r="AI665" t="str">
            <v>Bekasi</v>
          </cell>
          <cell r="AK665" t="str">
            <v>RAMAYANA TANJUNG PRIOK(R29)</v>
          </cell>
          <cell r="AM665" t="str">
            <v>JL.KRAMAT JAYA TUGU</v>
          </cell>
          <cell r="AN665" t="str">
            <v>Kota Jakarta Utara</v>
          </cell>
          <cell r="AP665">
            <v>41</v>
          </cell>
          <cell r="AQ665" t="str">
            <v/>
          </cell>
          <cell r="AR665" t="str">
            <v/>
          </cell>
          <cell r="AS665" t="str">
            <v/>
          </cell>
          <cell r="AT665" t="str">
            <v/>
          </cell>
          <cell r="AU665" t="str">
            <v/>
          </cell>
          <cell r="AV665" t="str">
            <v/>
          </cell>
          <cell r="AW665" t="str">
            <v/>
          </cell>
          <cell r="AY665">
            <v>0</v>
          </cell>
          <cell r="AZ665" t="str">
            <v>0</v>
          </cell>
          <cell r="BA665">
            <v>270</v>
          </cell>
          <cell r="BB665">
            <v>1</v>
          </cell>
          <cell r="BC665" t="str">
            <v/>
          </cell>
          <cell r="BD665" t="str">
            <v>2021-06-10, 19:47:11</v>
          </cell>
          <cell r="BE665" t="str">
            <v>POD 1 2021-06-10, 19:47:11</v>
          </cell>
        </row>
        <row r="666">
          <cell r="D666" t="str">
            <v>4002937849</v>
          </cell>
          <cell r="E666" t="str">
            <v/>
          </cell>
          <cell r="F666" t="str">
            <v>POD</v>
          </cell>
          <cell r="G666" t="str">
            <v>Unilever Mega DC</v>
          </cell>
          <cell r="H666" t="str">
            <v>CV Global Synergi Abadi</v>
          </cell>
          <cell r="I666" t="str">
            <v>true</v>
          </cell>
          <cell r="J666" t="str">
            <v>CDE</v>
          </cell>
          <cell r="K666" t="str">
            <v>CD Engkel Box</v>
          </cell>
          <cell r="L666">
            <v>1</v>
          </cell>
          <cell r="M666">
            <v>1</v>
          </cell>
          <cell r="N666" t="str">
            <v>TDS-TRI-20210609142146909560</v>
          </cell>
          <cell r="O666" t="str">
            <v>dedicated</v>
          </cell>
          <cell r="P666" t="str">
            <v>2021-06-09, 21:21:46</v>
          </cell>
          <cell r="Q666" t="str">
            <v>2021-06-09, 21:47:08</v>
          </cell>
          <cell r="R666" t="str">
            <v>2021-06-09, 21:48:42</v>
          </cell>
          <cell r="S666" t="str">
            <v>2021-06-10, 22:00:00</v>
          </cell>
          <cell r="T666" t="str">
            <v>2021-06-10, 06:31:20</v>
          </cell>
          <cell r="U666" t="str">
            <v>2021-06-10, 06:31:23</v>
          </cell>
          <cell r="V666" t="str">
            <v>2021-06-10, 06:31:31</v>
          </cell>
          <cell r="W666" t="str">
            <v>2021-06-10, 22:00:00</v>
          </cell>
          <cell r="X666" t="str">
            <v>2021-06-10, 10:24:00</v>
          </cell>
          <cell r="Y666" t="str">
            <v>2021-06-10, 10:24:06</v>
          </cell>
          <cell r="Z666" t="str">
            <v>0:0:11</v>
          </cell>
          <cell r="AA666" t="str">
            <v>0:0:6</v>
          </cell>
          <cell r="AB666" t="str">
            <v>Rohim</v>
          </cell>
          <cell r="AC666" t="str">
            <v>087773017667</v>
          </cell>
          <cell r="AD666" t="str">
            <v>B9653DD</v>
          </cell>
          <cell r="AE666" t="str">
            <v>CD Double Box</v>
          </cell>
          <cell r="AF666" t="str">
            <v>Unilever West Mega DC</v>
          </cell>
          <cell r="AH666" t="str">
            <v>Jl. Irian X No.202, Cikedokan, Kec. Cikarang Bar., Bekasi, Jawa Barat 17530, Indonesia</v>
          </cell>
          <cell r="AI666" t="str">
            <v>Bekasi</v>
          </cell>
          <cell r="AK666" t="str">
            <v>R47 CIBUBUR II</v>
          </cell>
          <cell r="AM666" t="str">
            <v>JL.LAPANGAN TEMBAK CIBUBUR</v>
          </cell>
          <cell r="AN666" t="str">
            <v>Kota Jakarta Timur</v>
          </cell>
          <cell r="AP666">
            <v>39</v>
          </cell>
          <cell r="AQ666" t="str">
            <v/>
          </cell>
          <cell r="AR666" t="str">
            <v/>
          </cell>
          <cell r="AS666" t="str">
            <v/>
          </cell>
          <cell r="AT666" t="str">
            <v/>
          </cell>
          <cell r="AU666" t="str">
            <v/>
          </cell>
          <cell r="AV666" t="str">
            <v/>
          </cell>
          <cell r="AW666" t="str">
            <v/>
          </cell>
          <cell r="AY666">
            <v>0</v>
          </cell>
          <cell r="AZ666" t="str">
            <v>0</v>
          </cell>
          <cell r="BA666">
            <v>830</v>
          </cell>
          <cell r="BB666">
            <v>2.39</v>
          </cell>
          <cell r="BC666" t="str">
            <v/>
          </cell>
          <cell r="BD666" t="str">
            <v>2021-06-10, 11:42:48</v>
          </cell>
          <cell r="BE666" t="str">
            <v>POD 1 2021-06-10, 11:42:48</v>
          </cell>
        </row>
        <row r="667">
          <cell r="D667" t="str">
            <v>4002937846</v>
          </cell>
          <cell r="E667" t="str">
            <v/>
          </cell>
          <cell r="F667" t="str">
            <v>POD</v>
          </cell>
          <cell r="G667" t="str">
            <v>Unilever Mega DC</v>
          </cell>
          <cell r="H667" t="str">
            <v>CV Global Synergi Abadi</v>
          </cell>
          <cell r="I667" t="str">
            <v>true</v>
          </cell>
          <cell r="J667" t="str">
            <v>CDE</v>
          </cell>
          <cell r="K667" t="str">
            <v>CD Engkel Box</v>
          </cell>
          <cell r="L667">
            <v>511233</v>
          </cell>
          <cell r="M667">
            <v>341710</v>
          </cell>
          <cell r="N667" t="str">
            <v>TDS-TRI-20210609142145798817</v>
          </cell>
          <cell r="O667" t="str">
            <v>dedicated</v>
          </cell>
          <cell r="P667" t="str">
            <v>2021-06-09, 21:21:45</v>
          </cell>
          <cell r="Q667" t="str">
            <v>2021-06-09, 21:44:11</v>
          </cell>
          <cell r="R667" t="str">
            <v>2021-06-10, 01:26:59</v>
          </cell>
          <cell r="S667" t="str">
            <v>2021-06-10, 22:00:00</v>
          </cell>
          <cell r="T667" t="str">
            <v>2021-06-10, 01:27:05</v>
          </cell>
          <cell r="U667" t="str">
            <v>2021-06-10, 01:27:07</v>
          </cell>
          <cell r="V667" t="str">
            <v>2021-06-10, 01:27:15</v>
          </cell>
          <cell r="W667" t="str">
            <v>2021-06-11, 22:00:00</v>
          </cell>
          <cell r="X667" t="str">
            <v>2021-06-10, 19:46:28</v>
          </cell>
          <cell r="Y667" t="str">
            <v>2021-06-10, 19:46:33</v>
          </cell>
          <cell r="Z667" t="str">
            <v>0:0:10</v>
          </cell>
          <cell r="AA667" t="str">
            <v>0:0:5</v>
          </cell>
          <cell r="AB667" t="str">
            <v>Ading Sukardi</v>
          </cell>
          <cell r="AC667" t="str">
            <v>085723961471</v>
          </cell>
          <cell r="AD667" t="str">
            <v>B9417BCI</v>
          </cell>
          <cell r="AE667" t="str">
            <v>CD Engkel Box</v>
          </cell>
          <cell r="AF667" t="str">
            <v>Unilever West Mega DC</v>
          </cell>
          <cell r="AH667" t="str">
            <v>Jl. Irian X No.202, Cikedokan, Kec. Cikarang Bar., Bekasi, Jawa Barat 17530, Indonesia</v>
          </cell>
          <cell r="AI667" t="str">
            <v>Bekasi</v>
          </cell>
          <cell r="AK667" t="str">
            <v>PT LOTTE SHOPPING INDONESIA K.GADIN</v>
          </cell>
          <cell r="AM667" t="str">
            <v>Jl. Boulevard Bar. Raya, Kec. Klp. Gading, Kota Jkt Utara, Daerah Khusus Ibukota Jakarta 14240, Indonesia</v>
          </cell>
          <cell r="AN667" t="str">
            <v>Kota Jakarta Utara</v>
          </cell>
          <cell r="AP667">
            <v>44</v>
          </cell>
          <cell r="AQ667" t="str">
            <v/>
          </cell>
          <cell r="AR667" t="str">
            <v/>
          </cell>
          <cell r="AS667" t="str">
            <v/>
          </cell>
          <cell r="AT667" t="str">
            <v/>
          </cell>
          <cell r="AU667" t="str">
            <v/>
          </cell>
          <cell r="AV667" t="str">
            <v/>
          </cell>
          <cell r="AW667" t="str">
            <v/>
          </cell>
          <cell r="AY667">
            <v>0</v>
          </cell>
          <cell r="AZ667" t="str">
            <v>0</v>
          </cell>
          <cell r="BA667">
            <v>1500</v>
          </cell>
          <cell r="BB667">
            <v>2</v>
          </cell>
          <cell r="BC667" t="str">
            <v/>
          </cell>
          <cell r="BD667" t="str">
            <v>2021-06-10, 19:46:48</v>
          </cell>
          <cell r="BE667" t="str">
            <v>POD 1 2021-06-10, 19:46:48</v>
          </cell>
        </row>
        <row r="668">
          <cell r="D668" t="str">
            <v>4002937848</v>
          </cell>
          <cell r="E668" t="str">
            <v/>
          </cell>
          <cell r="F668" t="str">
            <v>POD</v>
          </cell>
          <cell r="G668" t="str">
            <v>Unilever Mega DC</v>
          </cell>
          <cell r="H668" t="str">
            <v>PT Mega Antaran Prima</v>
          </cell>
          <cell r="I668" t="str">
            <v>true</v>
          </cell>
          <cell r="J668" t="str">
            <v>CDE</v>
          </cell>
          <cell r="K668" t="str">
            <v>CD Engkel Box</v>
          </cell>
          <cell r="L668">
            <v>587033</v>
          </cell>
          <cell r="M668">
            <v>430066</v>
          </cell>
          <cell r="N668" t="str">
            <v>TDS-TRI-20210609111604036031</v>
          </cell>
          <cell r="O668" t="str">
            <v>dedicated</v>
          </cell>
          <cell r="P668" t="str">
            <v>2021-06-09, 18:16:04</v>
          </cell>
          <cell r="Q668" t="str">
            <v>2021-06-09, 20:43:25</v>
          </cell>
          <cell r="R668" t="str">
            <v>2021-06-10, 01:26:18</v>
          </cell>
          <cell r="S668" t="str">
            <v>2021-06-10, 20:00:00</v>
          </cell>
          <cell r="T668" t="str">
            <v>2021-06-10, 01:26:25</v>
          </cell>
          <cell r="U668" t="str">
            <v>2021-06-10, 01:26:28</v>
          </cell>
          <cell r="V668" t="str">
            <v>2021-06-10, 01:26:36</v>
          </cell>
          <cell r="W668" t="str">
            <v>2021-06-10, 20:00:00</v>
          </cell>
          <cell r="X668" t="str">
            <v>2021-06-10, 11:31:30</v>
          </cell>
          <cell r="Y668" t="str">
            <v>2021-06-10, 14:45:22</v>
          </cell>
          <cell r="Z668" t="str">
            <v>0:0:11</v>
          </cell>
          <cell r="AA668" t="str">
            <v>3:13:52</v>
          </cell>
          <cell r="AB668" t="str">
            <v>SAMSUL ANWAR</v>
          </cell>
          <cell r="AC668" t="str">
            <v>087851750511</v>
          </cell>
          <cell r="AD668" t="str">
            <v>B9173KXU</v>
          </cell>
          <cell r="AE668" t="str">
            <v>CDE Dedicated</v>
          </cell>
          <cell r="AF668" t="str">
            <v>Unilever West Mega DC</v>
          </cell>
          <cell r="AH668" t="str">
            <v>Jl. Irian X No.202, Cikedokan, Kec. Cikarang Bar., Bekasi, Jawa Barat 17530, Indonesia</v>
          </cell>
          <cell r="AI668" t="str">
            <v>Bekasi</v>
          </cell>
          <cell r="AK668" t="str">
            <v>ROBINSON KODIM S 135</v>
          </cell>
          <cell r="AM668" t="str">
            <v>Jl. Sutopo No.2, RT.002/RW.003, Sukarasa, Kec. Tangerang, Kota Tangerang, Banten 15111, Indonesia</v>
          </cell>
          <cell r="AN668" t="str">
            <v>Kota Tangerang</v>
          </cell>
          <cell r="AP668">
            <v>70</v>
          </cell>
          <cell r="AQ668" t="str">
            <v/>
          </cell>
          <cell r="AR668" t="str">
            <v/>
          </cell>
          <cell r="AS668" t="str">
            <v/>
          </cell>
          <cell r="AT668" t="str">
            <v/>
          </cell>
          <cell r="AU668" t="str">
            <v/>
          </cell>
          <cell r="AV668" t="str">
            <v/>
          </cell>
          <cell r="AW668" t="str">
            <v/>
          </cell>
          <cell r="AY668">
            <v>0</v>
          </cell>
          <cell r="AZ668" t="str">
            <v>0</v>
          </cell>
          <cell r="BA668">
            <v>1340</v>
          </cell>
          <cell r="BB668">
            <v>3.21</v>
          </cell>
          <cell r="BC668" t="str">
            <v/>
          </cell>
          <cell r="BD668" t="str">
            <v>2021-06-10, 14:45:50</v>
          </cell>
          <cell r="BE668" t="str">
            <v>POD 1 2021-06-10, 14:45:50</v>
          </cell>
        </row>
        <row r="669">
          <cell r="D669" t="str">
            <v>4002937848</v>
          </cell>
          <cell r="E669" t="str">
            <v/>
          </cell>
          <cell r="F669" t="str">
            <v>POD</v>
          </cell>
          <cell r="G669" t="str">
            <v>Unilever Mega DC</v>
          </cell>
          <cell r="H669" t="str">
            <v>PT Mega Antaran Prima</v>
          </cell>
          <cell r="I669" t="str">
            <v>true</v>
          </cell>
          <cell r="J669" t="str">
            <v>CDE</v>
          </cell>
          <cell r="K669" t="str">
            <v>CD Engkel Box</v>
          </cell>
          <cell r="L669">
            <v>1</v>
          </cell>
          <cell r="M669">
            <v>1</v>
          </cell>
          <cell r="N669" t="str">
            <v>TDS-TRI-20210609111604036031</v>
          </cell>
          <cell r="O669" t="str">
            <v>dedicated</v>
          </cell>
          <cell r="P669" t="str">
            <v>2021-06-09, 18:16:04</v>
          </cell>
          <cell r="Q669" t="str">
            <v>2021-06-09, 20:43:25</v>
          </cell>
          <cell r="R669" t="str">
            <v>2021-06-10, 01:26:18</v>
          </cell>
          <cell r="S669" t="str">
            <v>2021-06-10, 20:00:00</v>
          </cell>
          <cell r="T669" t="str">
            <v>2021-06-10, 01:26:25</v>
          </cell>
          <cell r="U669" t="str">
            <v>2021-06-10, 01:26:28</v>
          </cell>
          <cell r="V669" t="str">
            <v>2021-06-10, 01:26:36</v>
          </cell>
          <cell r="W669" t="str">
            <v>2021-06-10, 20:00:00</v>
          </cell>
          <cell r="X669" t="str">
            <v>2021-06-10, 08:26:16</v>
          </cell>
          <cell r="Y669" t="str">
            <v>2021-06-10, 11:31:09</v>
          </cell>
          <cell r="Z669" t="str">
            <v>0:0:11</v>
          </cell>
          <cell r="AA669" t="str">
            <v>3:4:53</v>
          </cell>
          <cell r="AB669" t="str">
            <v>SAMSUL ANWAR</v>
          </cell>
          <cell r="AC669" t="str">
            <v>087851750511</v>
          </cell>
          <cell r="AD669" t="str">
            <v>B9173KXU</v>
          </cell>
          <cell r="AE669" t="str">
            <v>CDE Dedicated</v>
          </cell>
          <cell r="AF669" t="str">
            <v>Unilever West Mega DC</v>
          </cell>
          <cell r="AH669" t="str">
            <v>Jl. Irian X No.202, Cikedokan, Kec. Cikarang Bar., Bekasi, Jawa Barat 17530, Indonesia</v>
          </cell>
          <cell r="AI669" t="str">
            <v>Bekasi</v>
          </cell>
          <cell r="AK669" t="str">
            <v>RAMAYANA KODIM(R31)</v>
          </cell>
          <cell r="AM669" t="str">
            <v>KODIM JL.DAAN MOGOT</v>
          </cell>
          <cell r="AN669" t="str">
            <v>Kota Tangerang</v>
          </cell>
          <cell r="AP669">
            <v>71</v>
          </cell>
          <cell r="AQ669" t="str">
            <v/>
          </cell>
          <cell r="AR669" t="str">
            <v/>
          </cell>
          <cell r="AS669" t="str">
            <v/>
          </cell>
          <cell r="AT669" t="str">
            <v/>
          </cell>
          <cell r="AU669" t="str">
            <v/>
          </cell>
          <cell r="AV669" t="str">
            <v/>
          </cell>
          <cell r="AW669" t="str">
            <v/>
          </cell>
          <cell r="AY669">
            <v>0</v>
          </cell>
          <cell r="AZ669" t="str">
            <v>0</v>
          </cell>
          <cell r="BA669">
            <v>50</v>
          </cell>
          <cell r="BB669">
            <v>1</v>
          </cell>
          <cell r="BC669" t="str">
            <v/>
          </cell>
          <cell r="BD669" t="str">
            <v>2021-06-10, 11:31:24</v>
          </cell>
          <cell r="BE669" t="str">
            <v>POD 1 2021-06-10, 11:31:24</v>
          </cell>
        </row>
        <row r="670">
          <cell r="D670" t="str">
            <v>4002937805</v>
          </cell>
          <cell r="E670" t="str">
            <v/>
          </cell>
          <cell r="F670" t="str">
            <v>POD</v>
          </cell>
          <cell r="G670" t="str">
            <v>Unilever Mega DC</v>
          </cell>
          <cell r="H670" t="str">
            <v>CV Global Synergi Abadi</v>
          </cell>
          <cell r="I670" t="str">
            <v>true</v>
          </cell>
          <cell r="J670" t="str">
            <v>CDE</v>
          </cell>
          <cell r="K670" t="str">
            <v>CD Engkel Box</v>
          </cell>
          <cell r="L670">
            <v>1</v>
          </cell>
          <cell r="M670">
            <v>1</v>
          </cell>
          <cell r="N670" t="str">
            <v>TDS-TRI-20210609111602907025</v>
          </cell>
          <cell r="O670" t="str">
            <v>dedicated</v>
          </cell>
          <cell r="P670" t="str">
            <v>2021-06-09, 18:16:03</v>
          </cell>
          <cell r="Q670" t="str">
            <v>2021-06-09, 20:36:48</v>
          </cell>
          <cell r="R670" t="str">
            <v>2021-06-10, 03:49:52</v>
          </cell>
          <cell r="S670" t="str">
            <v>2021-06-10, 20:00:00</v>
          </cell>
          <cell r="T670" t="str">
            <v>2021-06-10, 04:26:19</v>
          </cell>
          <cell r="U670" t="str">
            <v>2021-06-10, 04:26:21</v>
          </cell>
          <cell r="V670" t="str">
            <v>2021-06-10, 04:26:34</v>
          </cell>
          <cell r="W670" t="str">
            <v>2021-06-11, 20:00:00</v>
          </cell>
          <cell r="X670" t="str">
            <v>2021-06-11, 13:37:21</v>
          </cell>
          <cell r="Y670" t="str">
            <v>2021-06-11, 13:37:25</v>
          </cell>
          <cell r="Z670" t="str">
            <v>0:0:15</v>
          </cell>
          <cell r="AA670" t="str">
            <v>0:0:4</v>
          </cell>
          <cell r="AB670" t="str">
            <v>beni</v>
          </cell>
          <cell r="AC670" t="str">
            <v>085774120091</v>
          </cell>
          <cell r="AD670" t="str">
            <v>B9054NO</v>
          </cell>
          <cell r="AE670" t="str">
            <v>CD Engkel Box</v>
          </cell>
          <cell r="AF670" t="str">
            <v>Unilever West Mega DC</v>
          </cell>
          <cell r="AH670" t="str">
            <v>Jl. Irian X No.202, Cikedokan, Kec. Cikarang Bar., Bekasi, Jawa Barat 17530, Indonesia</v>
          </cell>
          <cell r="AI670" t="str">
            <v>Bekasi</v>
          </cell>
          <cell r="AK670" t="str">
            <v>YOGYA CIJOHO</v>
          </cell>
          <cell r="AM670" t="str">
            <v>Jl. RE. Martadinata No.93, Cijoho, Kec. Kuningan, Kabupaten Kuningan, Jawa Barat 45513, Indonesia</v>
          </cell>
          <cell r="AN670" t="str">
            <v>Bandung</v>
          </cell>
          <cell r="AP670">
            <v>209</v>
          </cell>
          <cell r="AQ670" t="str">
            <v/>
          </cell>
          <cell r="AR670" t="str">
            <v/>
          </cell>
          <cell r="AS670" t="str">
            <v/>
          </cell>
          <cell r="AT670" t="str">
            <v/>
          </cell>
          <cell r="AU670" t="str">
            <v/>
          </cell>
          <cell r="AV670" t="str">
            <v/>
          </cell>
          <cell r="AW670" t="str">
            <v/>
          </cell>
          <cell r="AY670">
            <v>0</v>
          </cell>
          <cell r="AZ670" t="str">
            <v>0</v>
          </cell>
          <cell r="BA670">
            <v>800</v>
          </cell>
          <cell r="BB670">
            <v>1.89</v>
          </cell>
          <cell r="BC670" t="str">
            <v/>
          </cell>
          <cell r="BD670" t="str">
            <v>2021-06-11, 13:37:55</v>
          </cell>
          <cell r="BE670" t="str">
            <v>POD 1 2021-06-11, 13:37:55</v>
          </cell>
        </row>
        <row r="671">
          <cell r="D671" t="str">
            <v>4002937746</v>
          </cell>
          <cell r="E671" t="str">
            <v/>
          </cell>
          <cell r="F671" t="str">
            <v>POD</v>
          </cell>
          <cell r="G671" t="str">
            <v>Unilever Mega DC</v>
          </cell>
          <cell r="H671" t="str">
            <v>PT PRIMA SARANA EKSPRES</v>
          </cell>
          <cell r="I671" t="str">
            <v>true</v>
          </cell>
          <cell r="J671" t="str">
            <v>CDE</v>
          </cell>
          <cell r="K671" t="str">
            <v>CD Engkel Box</v>
          </cell>
          <cell r="L671">
            <v>1</v>
          </cell>
          <cell r="M671">
            <v>1</v>
          </cell>
          <cell r="N671" t="str">
            <v>TDS-TRI-20210609111601746264</v>
          </cell>
          <cell r="O671" t="str">
            <v>dedicated</v>
          </cell>
          <cell r="P671" t="str">
            <v>2021-06-09, 18:16:02</v>
          </cell>
          <cell r="Q671" t="str">
            <v>2021-06-09, 20:35:28</v>
          </cell>
          <cell r="R671" t="str">
            <v>2021-06-10, 02:18:06</v>
          </cell>
          <cell r="S671" t="str">
            <v>2021-06-10, 20:00:00</v>
          </cell>
          <cell r="T671" t="str">
            <v>2021-06-10, 02:18:12</v>
          </cell>
          <cell r="U671" t="str">
            <v>2021-06-10, 02:18:14</v>
          </cell>
          <cell r="V671" t="str">
            <v>2021-06-10, 02:18:21</v>
          </cell>
          <cell r="W671" t="str">
            <v>2021-06-11, 20:00:00</v>
          </cell>
          <cell r="X671" t="str">
            <v>2021-06-10, 15:00:00</v>
          </cell>
          <cell r="Y671" t="str">
            <v>2021-06-10, 15:00:00</v>
          </cell>
          <cell r="Z671" t="str">
            <v>0:0:9</v>
          </cell>
          <cell r="AA671" t="str">
            <v>0:0:0</v>
          </cell>
          <cell r="AB671" t="str">
            <v>Adon</v>
          </cell>
          <cell r="AC671" t="str">
            <v>085215670138</v>
          </cell>
          <cell r="AD671" t="str">
            <v>B9061TXS</v>
          </cell>
          <cell r="AE671" t="str">
            <v>CD Engkel Box</v>
          </cell>
          <cell r="AF671" t="str">
            <v>Unilever West Mega DC</v>
          </cell>
          <cell r="AH671" t="str">
            <v>Jl. Irian X No.202, Cikedokan, Kec. Cikarang Bar., Bekasi, Jawa Barat 17530, Indonesia</v>
          </cell>
          <cell r="AI671" t="str">
            <v>Bekasi</v>
          </cell>
          <cell r="AK671" t="str">
            <v>RAMAYANA BOGOR (S 114)</v>
          </cell>
          <cell r="AM671" t="str">
            <v>JL. BOGOR BARU</v>
          </cell>
          <cell r="AN671" t="str">
            <v>Kota Bogor</v>
          </cell>
          <cell r="AP671">
            <v>72</v>
          </cell>
          <cell r="AQ671" t="str">
            <v/>
          </cell>
          <cell r="AR671" t="str">
            <v/>
          </cell>
          <cell r="AS671" t="str">
            <v/>
          </cell>
          <cell r="AT671" t="str">
            <v/>
          </cell>
          <cell r="AU671" t="str">
            <v/>
          </cell>
          <cell r="AV671" t="str">
            <v/>
          </cell>
          <cell r="AW671" t="str">
            <v/>
          </cell>
          <cell r="AY671">
            <v>0</v>
          </cell>
          <cell r="AZ671" t="str">
            <v>0</v>
          </cell>
          <cell r="BA671">
            <v>140</v>
          </cell>
          <cell r="BB671">
            <v>6</v>
          </cell>
          <cell r="BC671" t="str">
            <v/>
          </cell>
          <cell r="BD671" t="str">
            <v/>
          </cell>
        </row>
        <row r="672">
          <cell r="D672" t="str">
            <v>4002937805</v>
          </cell>
          <cell r="E672" t="str">
            <v/>
          </cell>
          <cell r="F672" t="str">
            <v>POD</v>
          </cell>
          <cell r="G672" t="str">
            <v>Unilever Mega DC</v>
          </cell>
          <cell r="H672" t="str">
            <v>CV Global Synergi Abadi</v>
          </cell>
          <cell r="I672" t="str">
            <v>true</v>
          </cell>
          <cell r="J672" t="str">
            <v>CDE</v>
          </cell>
          <cell r="K672" t="str">
            <v>CD Engkel Box</v>
          </cell>
          <cell r="L672">
            <v>1077000</v>
          </cell>
          <cell r="M672">
            <v>854934</v>
          </cell>
          <cell r="N672" t="str">
            <v>TDS-TRI-20210609111602907025</v>
          </cell>
          <cell r="O672" t="str">
            <v>dedicated</v>
          </cell>
          <cell r="P672" t="str">
            <v>2021-06-09, 18:16:02</v>
          </cell>
          <cell r="Q672" t="str">
            <v>2021-06-09, 20:36:48</v>
          </cell>
          <cell r="R672" t="str">
            <v>2021-06-10, 03:49:52</v>
          </cell>
          <cell r="S672" t="str">
            <v>2021-06-10, 20:00:00</v>
          </cell>
          <cell r="T672" t="str">
            <v>2021-06-10, 04:26:19</v>
          </cell>
          <cell r="U672" t="str">
            <v>2021-06-10, 04:26:21</v>
          </cell>
          <cell r="V672" t="str">
            <v>2021-06-10, 04:26:34</v>
          </cell>
          <cell r="W672" t="str">
            <v>2021-06-11, 20:00:00</v>
          </cell>
          <cell r="X672" t="str">
            <v>2021-06-10, 14:06:10</v>
          </cell>
          <cell r="Y672" t="str">
            <v>2021-06-11, 13:36:45</v>
          </cell>
          <cell r="Z672" t="str">
            <v>0:0:15</v>
          </cell>
          <cell r="AA672" t="str">
            <v>23:30:35</v>
          </cell>
          <cell r="AB672" t="str">
            <v>beni</v>
          </cell>
          <cell r="AC672" t="str">
            <v>085774120091</v>
          </cell>
          <cell r="AD672" t="str">
            <v>B9054NO</v>
          </cell>
          <cell r="AE672" t="str">
            <v>CD Engkel Box</v>
          </cell>
          <cell r="AF672" t="str">
            <v>Unilever West Mega DC</v>
          </cell>
          <cell r="AH672" t="str">
            <v>Jl. Irian X No.202, Cikedokan, Kec. Cikarang Bar., Bekasi, Jawa Barat 17530, Indonesia</v>
          </cell>
          <cell r="AI672" t="str">
            <v>Bekasi</v>
          </cell>
          <cell r="AK672" t="str">
            <v>INDOMARET DC CIREBON</v>
          </cell>
          <cell r="AM672" t="str">
            <v>blok g, Jl. Pangeran Antasari No.189, Lurah, Kec. Plumbon, Cirebon, Jawa Barat 45155, Indonesia</v>
          </cell>
          <cell r="AN672" t="str">
            <v>Cirebon</v>
          </cell>
          <cell r="AP672">
            <v>177</v>
          </cell>
          <cell r="AQ672" t="str">
            <v/>
          </cell>
          <cell r="AR672" t="str">
            <v/>
          </cell>
          <cell r="AS672" t="str">
            <v/>
          </cell>
          <cell r="AT672" t="str">
            <v/>
          </cell>
          <cell r="AU672" t="str">
            <v/>
          </cell>
          <cell r="AV672" t="str">
            <v/>
          </cell>
          <cell r="AW672" t="str">
            <v/>
          </cell>
          <cell r="AY672">
            <v>0</v>
          </cell>
          <cell r="AZ672" t="str">
            <v>0</v>
          </cell>
          <cell r="BA672">
            <v>1310</v>
          </cell>
          <cell r="BB672">
            <v>2.82</v>
          </cell>
          <cell r="BC672" t="str">
            <v/>
          </cell>
          <cell r="BD672" t="str">
            <v>2021-06-11, 13:37:11</v>
          </cell>
          <cell r="BE672" t="str">
            <v>POD 1 2021-06-11, 13:37:11</v>
          </cell>
        </row>
        <row r="673">
          <cell r="D673" t="str">
            <v>4002937746</v>
          </cell>
          <cell r="E673" t="str">
            <v/>
          </cell>
          <cell r="F673" t="str">
            <v>POD</v>
          </cell>
          <cell r="G673" t="str">
            <v>Unilever Mega DC</v>
          </cell>
          <cell r="H673" t="str">
            <v>PT PRIMA SARANA EKSPRES</v>
          </cell>
          <cell r="I673" t="str">
            <v>true</v>
          </cell>
          <cell r="J673" t="str">
            <v>CDE</v>
          </cell>
          <cell r="K673" t="str">
            <v>CD Engkel Box</v>
          </cell>
          <cell r="L673">
            <v>627990</v>
          </cell>
          <cell r="M673">
            <v>449654</v>
          </cell>
          <cell r="N673" t="str">
            <v>TDS-TRI-20210609111601746264</v>
          </cell>
          <cell r="O673" t="str">
            <v>dedicated</v>
          </cell>
          <cell r="P673" t="str">
            <v>2021-06-09, 18:16:01</v>
          </cell>
          <cell r="Q673" t="str">
            <v>2021-06-09, 20:35:28</v>
          </cell>
          <cell r="R673" t="str">
            <v>2021-06-10, 02:18:06</v>
          </cell>
          <cell r="S673" t="str">
            <v>2021-06-10, 20:00:00</v>
          </cell>
          <cell r="T673" t="str">
            <v>2021-06-10, 02:18:12</v>
          </cell>
          <cell r="U673" t="str">
            <v>2021-06-10, 02:18:14</v>
          </cell>
          <cell r="V673" t="str">
            <v>2021-06-10, 02:18:21</v>
          </cell>
          <cell r="W673" t="str">
            <v>2021-06-11, 20:00:00</v>
          </cell>
          <cell r="X673" t="str">
            <v>2021-06-10, 07:15:34</v>
          </cell>
          <cell r="Y673" t="str">
            <v>2021-06-10, 13:00:22</v>
          </cell>
          <cell r="Z673" t="str">
            <v>0:0:9</v>
          </cell>
          <cell r="AA673" t="str">
            <v>5:44:48</v>
          </cell>
          <cell r="AB673" t="str">
            <v>Adon</v>
          </cell>
          <cell r="AC673" t="str">
            <v>085215670138</v>
          </cell>
          <cell r="AD673" t="str">
            <v>B9061TXS</v>
          </cell>
          <cell r="AE673" t="str">
            <v>CD Engkel Box</v>
          </cell>
          <cell r="AF673" t="str">
            <v>Unilever West Mega DC</v>
          </cell>
          <cell r="AH673" t="str">
            <v>Jl. Irian X No.202, Cikedokan, Kec. Cikarang Bar., Bekasi, Jawa Barat 17530, Indonesia</v>
          </cell>
          <cell r="AI673" t="str">
            <v>Bekasi</v>
          </cell>
          <cell r="AK673" t="str">
            <v>LOTTE SHOPPING INDONESIA BOGOR</v>
          </cell>
          <cell r="AM673" t="str">
            <v>JL. KH SHOLEH ISKANDAR</v>
          </cell>
          <cell r="AN673" t="str">
            <v>Kota Bogor</v>
          </cell>
          <cell r="AP673">
            <v>75</v>
          </cell>
          <cell r="AQ673" t="str">
            <v/>
          </cell>
          <cell r="AR673" t="str">
            <v/>
          </cell>
          <cell r="AS673" t="str">
            <v/>
          </cell>
          <cell r="AT673" t="str">
            <v/>
          </cell>
          <cell r="AU673" t="str">
            <v/>
          </cell>
          <cell r="AV673" t="str">
            <v/>
          </cell>
          <cell r="AW673" t="str">
            <v/>
          </cell>
          <cell r="AY673">
            <v>0</v>
          </cell>
          <cell r="AZ673" t="str">
            <v>0</v>
          </cell>
          <cell r="BA673">
            <v>1690</v>
          </cell>
          <cell r="BB673">
            <v>4</v>
          </cell>
          <cell r="BC673" t="str">
            <v/>
          </cell>
          <cell r="BD673" t="str">
            <v/>
          </cell>
        </row>
        <row r="674">
          <cell r="D674" t="str">
            <v>4002937720</v>
          </cell>
          <cell r="E674" t="str">
            <v/>
          </cell>
          <cell r="F674" t="str">
            <v>POD</v>
          </cell>
          <cell r="G674" t="str">
            <v>Unilever Mega DC</v>
          </cell>
          <cell r="H674" t="str">
            <v>PT Kabut Halim Mandiri</v>
          </cell>
          <cell r="I674" t="str">
            <v>true</v>
          </cell>
          <cell r="J674" t="str">
            <v>CDE</v>
          </cell>
          <cell r="K674" t="str">
            <v>CD Engkel Box</v>
          </cell>
          <cell r="L674">
            <v>511233</v>
          </cell>
          <cell r="M674">
            <v>341710</v>
          </cell>
          <cell r="N674" t="str">
            <v>TDS-TRI-20210609111600548338</v>
          </cell>
          <cell r="O674" t="str">
            <v>dedicated</v>
          </cell>
          <cell r="P674" t="str">
            <v>2021-06-09, 18:16:00</v>
          </cell>
          <cell r="Q674" t="str">
            <v>2021-06-09, 20:33:19</v>
          </cell>
          <cell r="R674" t="str">
            <v>2021-06-10, 01:23:29</v>
          </cell>
          <cell r="S674" t="str">
            <v>2021-06-10, 20:00:00</v>
          </cell>
          <cell r="T674" t="str">
            <v>2021-06-10, 01:23:35</v>
          </cell>
          <cell r="U674" t="str">
            <v>2021-06-10, 01:23:38</v>
          </cell>
          <cell r="V674" t="str">
            <v>2021-06-10, 01:23:47</v>
          </cell>
          <cell r="W674" t="str">
            <v>2021-06-10, 20:00:00</v>
          </cell>
          <cell r="X674" t="str">
            <v>2021-06-10, 06:43:44</v>
          </cell>
          <cell r="Y674" t="str">
            <v>2021-06-10, 07:14:35</v>
          </cell>
          <cell r="Z674" t="str">
            <v>0:0:12</v>
          </cell>
          <cell r="AA674" t="str">
            <v>0:30:51</v>
          </cell>
          <cell r="AB674" t="str">
            <v>Hadi mas renol</v>
          </cell>
          <cell r="AC674" t="str">
            <v>081299351818</v>
          </cell>
          <cell r="AD674" t="str">
            <v>F9282FG</v>
          </cell>
          <cell r="AE674" t="str">
            <v>CD Engkel Box</v>
          </cell>
          <cell r="AF674" t="str">
            <v>Unilever West Mega DC</v>
          </cell>
          <cell r="AH674" t="str">
            <v>Jl. Irian X No.202, Cikedokan, Kec. Cikarang Bar., Bekasi, Jawa Barat 17530, Indonesia</v>
          </cell>
          <cell r="AI674" t="str">
            <v>Bekasi</v>
          </cell>
          <cell r="AK674" t="str">
            <v>LOTTEMART HYPER KUNINGAN CITY</v>
          </cell>
          <cell r="AM674" t="str">
            <v>JL. Prof. Dr. SATRIO KAV. 18-UNIT L</v>
          </cell>
          <cell r="AN674" t="str">
            <v>Kota Jakarta Selatan</v>
          </cell>
          <cell r="AP674">
            <v>39</v>
          </cell>
          <cell r="AQ674" t="str">
            <v/>
          </cell>
          <cell r="AR674" t="str">
            <v/>
          </cell>
          <cell r="AS674" t="str">
            <v/>
          </cell>
          <cell r="AT674" t="str">
            <v/>
          </cell>
          <cell r="AU674" t="str">
            <v/>
          </cell>
          <cell r="AV674" t="str">
            <v/>
          </cell>
          <cell r="AW674" t="str">
            <v/>
          </cell>
          <cell r="AY674">
            <v>0</v>
          </cell>
          <cell r="AZ674" t="str">
            <v>0</v>
          </cell>
          <cell r="BA674">
            <v>530</v>
          </cell>
          <cell r="BB674">
            <v>1</v>
          </cell>
          <cell r="BC674" t="str">
            <v/>
          </cell>
          <cell r="BD674" t="str">
            <v>2021-06-10, 07:36:02</v>
          </cell>
          <cell r="BE674" t="str">
            <v>POD 1 2021-06-10, 07:36:02</v>
          </cell>
        </row>
        <row r="675">
          <cell r="D675" t="str">
            <v>4002937720</v>
          </cell>
          <cell r="E675" t="str">
            <v/>
          </cell>
          <cell r="F675" t="str">
            <v>POD</v>
          </cell>
          <cell r="G675" t="str">
            <v>Unilever Mega DC</v>
          </cell>
          <cell r="H675" t="str">
            <v>PT Kabut Halim Mandiri</v>
          </cell>
          <cell r="I675" t="str">
            <v>true</v>
          </cell>
          <cell r="J675" t="str">
            <v>CDE</v>
          </cell>
          <cell r="K675" t="str">
            <v>CD Engkel Box</v>
          </cell>
          <cell r="L675">
            <v>1</v>
          </cell>
          <cell r="M675">
            <v>1</v>
          </cell>
          <cell r="N675" t="str">
            <v>TDS-TRI-20210609111600548338</v>
          </cell>
          <cell r="O675" t="str">
            <v>dedicated</v>
          </cell>
          <cell r="P675" t="str">
            <v>2021-06-09, 18:16:00</v>
          </cell>
          <cell r="Q675" t="str">
            <v>2021-06-09, 20:33:19</v>
          </cell>
          <cell r="R675" t="str">
            <v>2021-06-10, 01:23:29</v>
          </cell>
          <cell r="S675" t="str">
            <v>2021-06-10, 20:00:00</v>
          </cell>
          <cell r="T675" t="str">
            <v>2021-06-10, 01:23:35</v>
          </cell>
          <cell r="U675" t="str">
            <v>2021-06-10, 01:23:38</v>
          </cell>
          <cell r="V675" t="str">
            <v>2021-06-10, 01:23:47</v>
          </cell>
          <cell r="W675" t="str">
            <v>2021-06-10, 20:00:00</v>
          </cell>
          <cell r="X675" t="str">
            <v>2021-06-10, 07:36:16</v>
          </cell>
          <cell r="Y675" t="str">
            <v>2021-06-10, 11:28:30</v>
          </cell>
          <cell r="Z675" t="str">
            <v>0:0:12</v>
          </cell>
          <cell r="AA675" t="str">
            <v>3:52:14</v>
          </cell>
          <cell r="AB675" t="str">
            <v>Hadi mas renol</v>
          </cell>
          <cell r="AC675" t="str">
            <v>081299351818</v>
          </cell>
          <cell r="AD675" t="str">
            <v>F9282FG</v>
          </cell>
          <cell r="AE675" t="str">
            <v>CD Engkel Box</v>
          </cell>
          <cell r="AF675" t="str">
            <v>Unilever West Mega DC</v>
          </cell>
          <cell r="AH675" t="str">
            <v>Jl. Irian X No.202, Cikedokan, Kec. Cikarang Bar., Bekasi, Jawa Barat 17530, Indonesia</v>
          </cell>
          <cell r="AI675" t="str">
            <v>Bekasi</v>
          </cell>
          <cell r="AK675" t="str">
            <v>RAMAYANA PALMERAH(R10)</v>
          </cell>
          <cell r="AM675" t="str">
            <v>PASAR PALMERAH</v>
          </cell>
          <cell r="AN675" t="str">
            <v>Kota Jakarta Pusat</v>
          </cell>
          <cell r="AP675">
            <v>43</v>
          </cell>
          <cell r="AQ675" t="str">
            <v/>
          </cell>
          <cell r="AR675" t="str">
            <v/>
          </cell>
          <cell r="AS675" t="str">
            <v/>
          </cell>
          <cell r="AT675" t="str">
            <v/>
          </cell>
          <cell r="AU675" t="str">
            <v/>
          </cell>
          <cell r="AV675" t="str">
            <v/>
          </cell>
          <cell r="AW675" t="str">
            <v/>
          </cell>
          <cell r="AY675">
            <v>0</v>
          </cell>
          <cell r="AZ675" t="str">
            <v>0</v>
          </cell>
          <cell r="BA675">
            <v>850</v>
          </cell>
          <cell r="BB675">
            <v>2.7</v>
          </cell>
          <cell r="BC675" t="str">
            <v/>
          </cell>
          <cell r="BD675" t="str">
            <v>2021-06-10, 11:29:07</v>
          </cell>
          <cell r="BE675" t="str">
            <v>POD 1 2021-06-10, 11:29:07</v>
          </cell>
        </row>
        <row r="676">
          <cell r="D676" t="str">
            <v>4002937696</v>
          </cell>
          <cell r="E676" t="str">
            <v/>
          </cell>
          <cell r="F676" t="str">
            <v>POD</v>
          </cell>
          <cell r="G676" t="str">
            <v>Unilever Mega DC</v>
          </cell>
          <cell r="H676" t="str">
            <v>PT Kabut Halim Mandiri</v>
          </cell>
          <cell r="I676" t="str">
            <v>true</v>
          </cell>
          <cell r="J676" t="str">
            <v>CDE</v>
          </cell>
          <cell r="K676" t="str">
            <v>CD Engkel Box</v>
          </cell>
          <cell r="L676">
            <v>1</v>
          </cell>
          <cell r="M676">
            <v>1</v>
          </cell>
          <cell r="N676" t="str">
            <v>TDS-TRI-20210609111559451275</v>
          </cell>
          <cell r="O676" t="str">
            <v>dedicated</v>
          </cell>
          <cell r="P676" t="str">
            <v>2021-06-09, 18:15:59</v>
          </cell>
          <cell r="Q676" t="str">
            <v>2021-06-09, 20:31:19</v>
          </cell>
          <cell r="R676" t="str">
            <v>2021-06-10, 04:34:06</v>
          </cell>
          <cell r="S676" t="str">
            <v>2021-06-10, 20:00:00</v>
          </cell>
          <cell r="T676" t="str">
            <v>2021-06-10, 04:35:37</v>
          </cell>
          <cell r="U676" t="str">
            <v>2021-06-10, 04:34:19</v>
          </cell>
          <cell r="V676" t="str">
            <v>2021-06-10, 04:35:51</v>
          </cell>
          <cell r="W676" t="str">
            <v>2021-06-12, 20:00:00</v>
          </cell>
          <cell r="X676" t="str">
            <v>2021-06-11, 11:34:00</v>
          </cell>
          <cell r="Y676" t="str">
            <v>2021-06-11, 11:34:10</v>
          </cell>
          <cell r="Z676" t="str">
            <v>0:0:14</v>
          </cell>
          <cell r="AA676" t="str">
            <v>0:0:10</v>
          </cell>
          <cell r="AB676" t="str">
            <v>Anan</v>
          </cell>
          <cell r="AC676" t="str">
            <v>081585289622</v>
          </cell>
          <cell r="AD676" t="str">
            <v>B9029EXR</v>
          </cell>
          <cell r="AE676" t="str">
            <v>CD Engkel Box</v>
          </cell>
          <cell r="AF676" t="str">
            <v>Unilever West Mega DC</v>
          </cell>
          <cell r="AH676" t="str">
            <v>Jl. Irian X No.202, Cikedokan, Kec. Cikarang Bar., Bekasi, Jawa Barat 17530, Indonesia</v>
          </cell>
          <cell r="AI676" t="str">
            <v>Bekasi</v>
          </cell>
          <cell r="AK676" t="str">
            <v>RAMAYANA CIBADAK (R 105)</v>
          </cell>
          <cell r="AM676" t="str">
            <v>JL. SILIWANGI / KAMP.SEKARWANGI</v>
          </cell>
          <cell r="AN676" t="str">
            <v>Sukabumi</v>
          </cell>
          <cell r="AP676">
            <v>109</v>
          </cell>
          <cell r="AQ676" t="str">
            <v/>
          </cell>
          <cell r="AR676" t="str">
            <v/>
          </cell>
          <cell r="AS676" t="str">
            <v/>
          </cell>
          <cell r="AT676" t="str">
            <v/>
          </cell>
          <cell r="AU676" t="str">
            <v/>
          </cell>
          <cell r="AV676" t="str">
            <v/>
          </cell>
          <cell r="AW676" t="str">
            <v/>
          </cell>
          <cell r="AY676">
            <v>0</v>
          </cell>
          <cell r="AZ676" t="str">
            <v>0</v>
          </cell>
          <cell r="BA676">
            <v>170</v>
          </cell>
          <cell r="BB676">
            <v>1</v>
          </cell>
          <cell r="BC676" t="str">
            <v/>
          </cell>
          <cell r="BD676" t="str">
            <v>2021-06-11, 14:58:42</v>
          </cell>
          <cell r="BE676" t="str">
            <v>POD 1 2021-06-11, 14:58:42</v>
          </cell>
        </row>
        <row r="677">
          <cell r="D677" t="str">
            <v>4002937696</v>
          </cell>
          <cell r="E677" t="str">
            <v/>
          </cell>
          <cell r="F677" t="str">
            <v>POD</v>
          </cell>
          <cell r="G677" t="str">
            <v>Unilever Mega DC</v>
          </cell>
          <cell r="H677" t="str">
            <v>PT Kabut Halim Mandiri</v>
          </cell>
          <cell r="I677" t="str">
            <v>true</v>
          </cell>
          <cell r="J677" t="str">
            <v>CDE</v>
          </cell>
          <cell r="K677" t="str">
            <v>CD Engkel Box</v>
          </cell>
          <cell r="L677">
            <v>884553</v>
          </cell>
          <cell r="M677">
            <v>644350</v>
          </cell>
          <cell r="N677" t="str">
            <v>TDS-TRI-20210609111559451275</v>
          </cell>
          <cell r="O677" t="str">
            <v>dedicated</v>
          </cell>
          <cell r="P677" t="str">
            <v>2021-06-09, 18:15:59</v>
          </cell>
          <cell r="Q677" t="str">
            <v>2021-06-09, 20:31:19</v>
          </cell>
          <cell r="R677" t="str">
            <v>2021-06-10, 04:34:06</v>
          </cell>
          <cell r="S677" t="str">
            <v>2021-06-10, 20:00:00</v>
          </cell>
          <cell r="T677" t="str">
            <v>2021-06-10, 04:35:37</v>
          </cell>
          <cell r="U677" t="str">
            <v>2021-06-10, 04:34:19</v>
          </cell>
          <cell r="V677" t="str">
            <v>2021-06-10, 04:35:51</v>
          </cell>
          <cell r="W677" t="str">
            <v>2021-06-12, 20:00:00</v>
          </cell>
          <cell r="X677" t="str">
            <v>2021-06-11, 06:46:27</v>
          </cell>
          <cell r="Y677" t="str">
            <v>2021-06-11, 06:46:34</v>
          </cell>
          <cell r="Z677" t="str">
            <v>0:0:14</v>
          </cell>
          <cell r="AA677" t="str">
            <v>0:0:7</v>
          </cell>
          <cell r="AB677" t="str">
            <v>Anan</v>
          </cell>
          <cell r="AC677" t="str">
            <v>081585289622</v>
          </cell>
          <cell r="AD677" t="str">
            <v>B9029EXR</v>
          </cell>
          <cell r="AE677" t="str">
            <v>CD Engkel Box</v>
          </cell>
          <cell r="AF677" t="str">
            <v>Unilever West Mega DC</v>
          </cell>
          <cell r="AH677" t="str">
            <v>Jl. Irian X No.202, Cikedokan, Kec. Cikarang Bar., Bekasi, Jawa Barat 17530, Indonesia</v>
          </cell>
          <cell r="AI677" t="str">
            <v>Bekasi</v>
          </cell>
          <cell r="AK677" t="str">
            <v>PT GARUDA TIMUR PACIFIC SUKABUMI</v>
          </cell>
          <cell r="AM677" t="str">
            <v>Jl. Pabuaran No.79, Nyomplong, Kec. Warudoyong, Kota Sukabumi, Jawa Barat 43111, Indonesia</v>
          </cell>
          <cell r="AN677" t="str">
            <v>Kota Sukabumi</v>
          </cell>
          <cell r="AP677">
            <v>128</v>
          </cell>
          <cell r="AQ677" t="str">
            <v/>
          </cell>
          <cell r="AR677" t="str">
            <v/>
          </cell>
          <cell r="AS677" t="str">
            <v/>
          </cell>
          <cell r="AT677" t="str">
            <v/>
          </cell>
          <cell r="AU677" t="str">
            <v/>
          </cell>
          <cell r="AV677" t="str">
            <v/>
          </cell>
          <cell r="AW677" t="str">
            <v/>
          </cell>
          <cell r="AY677">
            <v>0</v>
          </cell>
          <cell r="AZ677" t="str">
            <v>0</v>
          </cell>
          <cell r="BA677">
            <v>1050</v>
          </cell>
          <cell r="BB677">
            <v>3.02</v>
          </cell>
          <cell r="BC677" t="str">
            <v/>
          </cell>
          <cell r="BD677" t="str">
            <v>2021-06-11, 10:29:14</v>
          </cell>
          <cell r="BE677" t="str">
            <v>POD 1 2021-06-11, 10:29:14</v>
          </cell>
        </row>
        <row r="678">
          <cell r="D678" t="str">
            <v>4002937627</v>
          </cell>
          <cell r="E678" t="str">
            <v/>
          </cell>
          <cell r="F678" t="str">
            <v>POD</v>
          </cell>
          <cell r="G678" t="str">
            <v>Unilever Mega DC</v>
          </cell>
          <cell r="H678" t="str">
            <v>Gading Global Logistic</v>
          </cell>
          <cell r="I678" t="str">
            <v>true</v>
          </cell>
          <cell r="J678" t="str">
            <v>CDE</v>
          </cell>
          <cell r="K678" t="str">
            <v>CD Engkel Box</v>
          </cell>
          <cell r="L678">
            <v>511233</v>
          </cell>
          <cell r="M678">
            <v>341710</v>
          </cell>
          <cell r="N678" t="str">
            <v>TDS-TRI-20210609111558253989</v>
          </cell>
          <cell r="O678" t="str">
            <v>dedicated</v>
          </cell>
          <cell r="P678" t="str">
            <v>2021-06-09, 18:15:58</v>
          </cell>
          <cell r="Q678" t="str">
            <v>2021-06-09, 20:02:03</v>
          </cell>
          <cell r="R678" t="str">
            <v>2021-06-10, 01:22:35</v>
          </cell>
          <cell r="S678" t="str">
            <v>2021-06-10, 20:00:00</v>
          </cell>
          <cell r="T678" t="str">
            <v>2021-06-10, 01:22:42</v>
          </cell>
          <cell r="U678" t="str">
            <v>2021-06-10, 01:22:45</v>
          </cell>
          <cell r="V678" t="str">
            <v>2021-06-10, 01:22:51</v>
          </cell>
          <cell r="W678" t="str">
            <v>2021-06-10, 20:00:00</v>
          </cell>
          <cell r="X678" t="str">
            <v>2021-06-10, 06:07:57</v>
          </cell>
          <cell r="Y678" t="str">
            <v>2021-06-10, 10:03:25</v>
          </cell>
          <cell r="Z678" t="str">
            <v>0:0:9</v>
          </cell>
          <cell r="AA678" t="str">
            <v>3:55:28</v>
          </cell>
          <cell r="AB678" t="str">
            <v>JAMAL</v>
          </cell>
          <cell r="AC678" t="str">
            <v>087879225044</v>
          </cell>
          <cell r="AD678" t="str">
            <v>B9838SYK</v>
          </cell>
          <cell r="AE678" t="str">
            <v>CD Engkel Box</v>
          </cell>
          <cell r="AF678" t="str">
            <v>Unilever West Mega DC</v>
          </cell>
          <cell r="AH678" t="str">
            <v>Jl. Irian X No.202, Cikedokan, Kec. Cikarang Bar., Bekasi, Jawa Barat 17530, Indonesia</v>
          </cell>
          <cell r="AI678" t="str">
            <v>Bekasi</v>
          </cell>
          <cell r="AK678" t="str">
            <v>PT LOTTE SHOPPING INDONESIA PSR REB</v>
          </cell>
          <cell r="AM678" t="str">
            <v>Jl. Lkr. Luar Sel. No.Kav 6, RT.5/RW.2, Susukan, Kec. Ciracas, Kota Jakarta Timur, Daerah Khusus Ibukota Jakarta 13750, Indonesia</v>
          </cell>
          <cell r="AN678" t="str">
            <v>Kota Jakarta Timur</v>
          </cell>
          <cell r="AP678">
            <v>36</v>
          </cell>
          <cell r="AQ678" t="str">
            <v/>
          </cell>
          <cell r="AR678" t="str">
            <v/>
          </cell>
          <cell r="AS678" t="str">
            <v/>
          </cell>
          <cell r="AT678" t="str">
            <v/>
          </cell>
          <cell r="AU678" t="str">
            <v/>
          </cell>
          <cell r="AV678" t="str">
            <v/>
          </cell>
          <cell r="AW678" t="str">
            <v/>
          </cell>
          <cell r="AY678">
            <v>0</v>
          </cell>
          <cell r="AZ678" t="str">
            <v>0</v>
          </cell>
          <cell r="BA678">
            <v>2090</v>
          </cell>
          <cell r="BB678">
            <v>4.07</v>
          </cell>
          <cell r="BC678" t="str">
            <v/>
          </cell>
          <cell r="BD678" t="str">
            <v>2021-06-22, 13:12:57</v>
          </cell>
          <cell r="BE678" t="str">
            <v>POD 1 2021-06-10, 11:18:40</v>
          </cell>
        </row>
        <row r="679">
          <cell r="D679" t="str">
            <v>4002937627</v>
          </cell>
          <cell r="E679" t="str">
            <v/>
          </cell>
          <cell r="F679" t="str">
            <v>POD</v>
          </cell>
          <cell r="G679" t="str">
            <v>Unilever Mega DC</v>
          </cell>
          <cell r="H679" t="str">
            <v>Gading Global Logistic</v>
          </cell>
          <cell r="I679" t="str">
            <v>true</v>
          </cell>
          <cell r="J679" t="str">
            <v>CDE</v>
          </cell>
          <cell r="K679" t="str">
            <v>CD Engkel Box</v>
          </cell>
          <cell r="L679">
            <v>1</v>
          </cell>
          <cell r="M679">
            <v>1</v>
          </cell>
          <cell r="N679" t="str">
            <v>TDS-TRI-20210609111558253989</v>
          </cell>
          <cell r="O679" t="str">
            <v>dedicated</v>
          </cell>
          <cell r="P679" t="str">
            <v>2021-06-09, 18:15:58</v>
          </cell>
          <cell r="Q679" t="str">
            <v>2021-06-09, 20:02:03</v>
          </cell>
          <cell r="R679" t="str">
            <v>2021-06-10, 01:22:35</v>
          </cell>
          <cell r="S679" t="str">
            <v>2021-06-10, 20:00:00</v>
          </cell>
          <cell r="T679" t="str">
            <v>2021-06-10, 01:22:42</v>
          </cell>
          <cell r="U679" t="str">
            <v>2021-06-10, 01:22:45</v>
          </cell>
          <cell r="V679" t="str">
            <v>2021-06-10, 01:22:51</v>
          </cell>
          <cell r="W679" t="str">
            <v>2021-06-10, 20:00:00</v>
          </cell>
          <cell r="X679" t="str">
            <v>2021-06-10, 12:03:00</v>
          </cell>
          <cell r="Y679" t="str">
            <v>2021-06-10, 13:15:18</v>
          </cell>
          <cell r="Z679" t="str">
            <v>0:0:9</v>
          </cell>
          <cell r="AA679" t="str">
            <v>1:12:18</v>
          </cell>
          <cell r="AB679" t="str">
            <v>JAMAL</v>
          </cell>
          <cell r="AC679" t="str">
            <v>087879225044</v>
          </cell>
          <cell r="AD679" t="str">
            <v>B9838SYK</v>
          </cell>
          <cell r="AE679" t="str">
            <v>CD Engkel Box</v>
          </cell>
          <cell r="AF679" t="str">
            <v>Unilever West Mega DC</v>
          </cell>
          <cell r="AH679" t="str">
            <v>Jl. Irian X No.202, Cikedokan, Kec. Cikarang Bar., Bekasi, Jawa Barat 17530, Indonesia</v>
          </cell>
          <cell r="AI679" t="str">
            <v>Bekasi</v>
          </cell>
          <cell r="AK679" t="str">
            <v>RAMAYANA PASAR MINGGU(R11)</v>
          </cell>
          <cell r="AM679" t="str">
            <v>JL.RAGUNAN RAYA NO.11</v>
          </cell>
          <cell r="AN679" t="str">
            <v>Kota Jakarta Selatan</v>
          </cell>
          <cell r="AP679">
            <v>43</v>
          </cell>
          <cell r="AQ679" t="str">
            <v/>
          </cell>
          <cell r="AR679" t="str">
            <v/>
          </cell>
          <cell r="AS679" t="str">
            <v/>
          </cell>
          <cell r="AT679" t="str">
            <v/>
          </cell>
          <cell r="AU679" t="str">
            <v/>
          </cell>
          <cell r="AV679" t="str">
            <v/>
          </cell>
          <cell r="AW679" t="str">
            <v/>
          </cell>
          <cell r="AY679">
            <v>0</v>
          </cell>
          <cell r="AZ679" t="str">
            <v>0</v>
          </cell>
          <cell r="BA679">
            <v>270</v>
          </cell>
          <cell r="BB679">
            <v>1</v>
          </cell>
          <cell r="BC679" t="str">
            <v/>
          </cell>
          <cell r="BD679" t="str">
            <v>2021-06-22, 13:13:48</v>
          </cell>
          <cell r="BE679" t="str">
            <v>POD 1 2021-06-10, 15:40:21</v>
          </cell>
        </row>
        <row r="680">
          <cell r="D680" t="str">
            <v>4002937316</v>
          </cell>
          <cell r="E680" t="str">
            <v/>
          </cell>
          <cell r="F680" t="str">
            <v>POD</v>
          </cell>
          <cell r="G680" t="str">
            <v>Unilever Mega DC</v>
          </cell>
          <cell r="H680" t="str">
            <v>PT Mega Antaran Prima</v>
          </cell>
          <cell r="I680" t="str">
            <v>true</v>
          </cell>
          <cell r="J680" t="str">
            <v>CDE</v>
          </cell>
          <cell r="K680" t="str">
            <v>CD Engkel Box</v>
          </cell>
          <cell r="L680">
            <v>875395</v>
          </cell>
          <cell r="M680">
            <v>556825</v>
          </cell>
          <cell r="N680" t="str">
            <v>TDS-TRI-20210609111557132919</v>
          </cell>
          <cell r="O680" t="str">
            <v>dedicated</v>
          </cell>
          <cell r="P680" t="str">
            <v>2021-06-09, 18:15:57</v>
          </cell>
          <cell r="Q680" t="str">
            <v>2021-06-09, 20:29:29</v>
          </cell>
          <cell r="R680" t="str">
            <v>2021-06-10, 03:50:14</v>
          </cell>
          <cell r="S680" t="str">
            <v>2021-06-10, 20:00:00</v>
          </cell>
          <cell r="T680" t="str">
            <v>2021-06-11, 04:21:33</v>
          </cell>
          <cell r="U680" t="str">
            <v>2021-06-11, 04:21:42</v>
          </cell>
          <cell r="V680" t="str">
            <v>2021-06-11, 04:21:45</v>
          </cell>
          <cell r="W680" t="str">
            <v>2021-06-11, 20:00:00</v>
          </cell>
          <cell r="X680" t="str">
            <v>2021-06-11, 07:11:51</v>
          </cell>
          <cell r="Y680" t="str">
            <v>2021-06-11, 09:18:42</v>
          </cell>
          <cell r="Z680" t="str">
            <v>0:0:12</v>
          </cell>
          <cell r="AA680" t="str">
            <v>2:6:51</v>
          </cell>
          <cell r="AB680" t="str">
            <v>CASMITA</v>
          </cell>
          <cell r="AC680" t="str">
            <v>082112196977</v>
          </cell>
          <cell r="AD680" t="str">
            <v>B9060KXU</v>
          </cell>
          <cell r="AE680" t="str">
            <v>CD Engkel Box</v>
          </cell>
          <cell r="AF680" t="str">
            <v>Unilever West Mega DC</v>
          </cell>
          <cell r="AH680" t="str">
            <v>Jl. Irian X No.202, Cikedokan, Kec. Cikarang Bar., Bekasi, Jawa Barat 17530, Indonesia</v>
          </cell>
          <cell r="AI680" t="str">
            <v>Bekasi</v>
          </cell>
          <cell r="AK680" t="str">
            <v>LOTTE WHOLESALE SERANG</v>
          </cell>
          <cell r="AM680" t="str">
            <v>JL. MAYOR SYAFEI, KPG KEPANGDEAN</v>
          </cell>
          <cell r="AN680" t="str">
            <v>Kota Serang</v>
          </cell>
          <cell r="AP680">
            <v>126</v>
          </cell>
          <cell r="AQ680" t="str">
            <v/>
          </cell>
          <cell r="AR680" t="str">
            <v/>
          </cell>
          <cell r="AS680" t="str">
            <v/>
          </cell>
          <cell r="AT680" t="str">
            <v/>
          </cell>
          <cell r="AU680" t="str">
            <v/>
          </cell>
          <cell r="AV680" t="str">
            <v/>
          </cell>
          <cell r="AW680" t="str">
            <v/>
          </cell>
          <cell r="AY680">
            <v>0</v>
          </cell>
          <cell r="AZ680" t="str">
            <v>0</v>
          </cell>
          <cell r="BA680">
            <v>1430</v>
          </cell>
          <cell r="BB680">
            <v>2.56</v>
          </cell>
          <cell r="BC680" t="str">
            <v/>
          </cell>
          <cell r="BD680" t="str">
            <v>2021-06-11, 09:58:16</v>
          </cell>
          <cell r="BE680" t="str">
            <v>POD 1 2021-06-11, 09:58:16</v>
          </cell>
        </row>
        <row r="681">
          <cell r="D681" t="str">
            <v>4002937316</v>
          </cell>
          <cell r="E681" t="str">
            <v/>
          </cell>
          <cell r="F681" t="str">
            <v>POD</v>
          </cell>
          <cell r="G681" t="str">
            <v>Unilever Mega DC</v>
          </cell>
          <cell r="H681" t="str">
            <v>PT Mega Antaran Prima</v>
          </cell>
          <cell r="I681" t="str">
            <v>true</v>
          </cell>
          <cell r="J681" t="str">
            <v>CDE</v>
          </cell>
          <cell r="K681" t="str">
            <v>CD Engkel Box</v>
          </cell>
          <cell r="L681">
            <v>1</v>
          </cell>
          <cell r="M681">
            <v>1</v>
          </cell>
          <cell r="N681" t="str">
            <v>TDS-TRI-20210609111557132919</v>
          </cell>
          <cell r="O681" t="str">
            <v>dedicated</v>
          </cell>
          <cell r="P681" t="str">
            <v>2021-06-09, 18:15:57</v>
          </cell>
          <cell r="Q681" t="str">
            <v>2021-06-09, 20:29:29</v>
          </cell>
          <cell r="R681" t="str">
            <v>2021-06-10, 03:50:14</v>
          </cell>
          <cell r="S681" t="str">
            <v>2021-06-10, 20:00:00</v>
          </cell>
          <cell r="T681" t="str">
            <v>2021-06-11, 04:21:33</v>
          </cell>
          <cell r="U681" t="str">
            <v>2021-06-11, 04:21:42</v>
          </cell>
          <cell r="V681" t="str">
            <v>2021-06-11, 04:21:45</v>
          </cell>
          <cell r="W681" t="str">
            <v>2021-06-11, 20:00:00</v>
          </cell>
          <cell r="X681" t="str">
            <v>2021-06-11, 10:40:20</v>
          </cell>
          <cell r="Y681" t="str">
            <v>2021-06-11, 11:23:42</v>
          </cell>
          <cell r="Z681" t="str">
            <v>0:0:12</v>
          </cell>
          <cell r="AA681" t="str">
            <v>0:43:22</v>
          </cell>
          <cell r="AB681" t="str">
            <v>CASMITA</v>
          </cell>
          <cell r="AC681" t="str">
            <v>082112196977</v>
          </cell>
          <cell r="AD681" t="str">
            <v>B9060KXU</v>
          </cell>
          <cell r="AE681" t="str">
            <v>CD Engkel Box</v>
          </cell>
          <cell r="AF681" t="str">
            <v>Unilever West Mega DC</v>
          </cell>
          <cell r="AH681" t="str">
            <v>Jl. Irian X No.202, Cikedokan, Kec. Cikarang Bar., Bekasi, Jawa Barat 17530, Indonesia</v>
          </cell>
          <cell r="AI681" t="str">
            <v>Bekasi</v>
          </cell>
          <cell r="AK681" t="str">
            <v>RAMAYANA CILEGON</v>
          </cell>
          <cell r="AM681" t="str">
            <v>JL.RAYA SERANG DESA SUKMAJAYA SERAN</v>
          </cell>
          <cell r="AN681" t="str">
            <v>Cilegon</v>
          </cell>
          <cell r="AP681">
            <v>82</v>
          </cell>
          <cell r="AQ681" t="str">
            <v/>
          </cell>
          <cell r="AR681" t="str">
            <v/>
          </cell>
          <cell r="AS681" t="str">
            <v/>
          </cell>
          <cell r="AT681" t="str">
            <v/>
          </cell>
          <cell r="AU681" t="str">
            <v/>
          </cell>
          <cell r="AV681" t="str">
            <v/>
          </cell>
          <cell r="AW681" t="str">
            <v/>
          </cell>
          <cell r="AY681">
            <v>0</v>
          </cell>
          <cell r="AZ681" t="str">
            <v>0</v>
          </cell>
          <cell r="BA681">
            <v>280</v>
          </cell>
          <cell r="BB681">
            <v>1</v>
          </cell>
          <cell r="BC681" t="str">
            <v/>
          </cell>
          <cell r="BD681" t="str">
            <v>2021-06-11, 17:45:22</v>
          </cell>
          <cell r="BE681" t="str">
            <v>POD 1 2021-06-11, 17:45:22</v>
          </cell>
        </row>
        <row r="682">
          <cell r="D682" t="str">
            <v>4002937834</v>
          </cell>
          <cell r="E682" t="str">
            <v/>
          </cell>
          <cell r="F682" t="str">
            <v>POD</v>
          </cell>
          <cell r="G682" t="str">
            <v>Unilever Mega DC</v>
          </cell>
          <cell r="H682" t="str">
            <v>PT Mega Antaran Prima</v>
          </cell>
          <cell r="I682" t="str">
            <v>true</v>
          </cell>
          <cell r="J682" t="str">
            <v>CDE</v>
          </cell>
          <cell r="K682" t="str">
            <v>CD Engkel Box</v>
          </cell>
          <cell r="L682">
            <v>438478</v>
          </cell>
          <cell r="M682">
            <v>245554</v>
          </cell>
          <cell r="N682" t="str">
            <v>TDS-TRI-20210609111555784859</v>
          </cell>
          <cell r="O682" t="str">
            <v>dedicated</v>
          </cell>
          <cell r="P682" t="str">
            <v>2021-06-09, 18:15:56</v>
          </cell>
          <cell r="Q682" t="str">
            <v>2021-06-09, 20:41:42</v>
          </cell>
          <cell r="R682" t="str">
            <v>2021-06-10, 01:25:36</v>
          </cell>
          <cell r="S682" t="str">
            <v>2021-06-10, 20:00:00</v>
          </cell>
          <cell r="T682" t="str">
            <v>2021-06-10, 01:25:43</v>
          </cell>
          <cell r="U682" t="str">
            <v>2021-06-10, 01:25:45</v>
          </cell>
          <cell r="V682" t="str">
            <v>2021-06-10, 01:25:52</v>
          </cell>
          <cell r="W682" t="str">
            <v>2021-06-10, 20:00:00</v>
          </cell>
          <cell r="X682" t="str">
            <v>2021-06-10, 08:53:55</v>
          </cell>
          <cell r="Y682" t="str">
            <v>2021-06-10, 08:54:01</v>
          </cell>
          <cell r="Z682" t="str">
            <v>0:0:9</v>
          </cell>
          <cell r="AA682" t="str">
            <v>0:0:6</v>
          </cell>
          <cell r="AB682" t="str">
            <v>SUPOYO</v>
          </cell>
          <cell r="AC682" t="str">
            <v>085717659670</v>
          </cell>
          <cell r="AD682" t="str">
            <v>B9663KXR</v>
          </cell>
          <cell r="AE682" t="str">
            <v>CDE Dedicated</v>
          </cell>
          <cell r="AF682" t="str">
            <v>Unilever West Mega DC</v>
          </cell>
          <cell r="AH682" t="str">
            <v>Jl. Irian X No.202, Cikedokan, Kec. Cikarang Bar., Bekasi, Jawa Barat 17530, Indonesia</v>
          </cell>
          <cell r="AI682" t="str">
            <v>Bekasi</v>
          </cell>
          <cell r="AK682" t="str">
            <v>NAGA PEKAYON</v>
          </cell>
          <cell r="AM682" t="str">
            <v>JL.RAYA PEKAYON NO.28</v>
          </cell>
          <cell r="AN682" t="str">
            <v>Kota Bekasi</v>
          </cell>
          <cell r="AP682">
            <v>23</v>
          </cell>
          <cell r="AQ682" t="str">
            <v/>
          </cell>
          <cell r="AR682" t="str">
            <v/>
          </cell>
          <cell r="AS682" t="str">
            <v/>
          </cell>
          <cell r="AT682" t="str">
            <v/>
          </cell>
          <cell r="AU682" t="str">
            <v/>
          </cell>
          <cell r="AV682" t="str">
            <v/>
          </cell>
          <cell r="AW682" t="str">
            <v/>
          </cell>
          <cell r="AY682">
            <v>0</v>
          </cell>
          <cell r="AZ682" t="str">
            <v>0</v>
          </cell>
          <cell r="BA682">
            <v>1550</v>
          </cell>
          <cell r="BB682">
            <v>3.08</v>
          </cell>
          <cell r="BC682" t="str">
            <v/>
          </cell>
          <cell r="BD682" t="str">
            <v>2021-06-10, 17:10:37</v>
          </cell>
          <cell r="BE682" t="str">
            <v>POD 1 2021-06-10, 17:10:37</v>
          </cell>
        </row>
        <row r="683">
          <cell r="D683" t="str">
            <v>4002937820</v>
          </cell>
          <cell r="E683" t="str">
            <v/>
          </cell>
          <cell r="F683" t="str">
            <v>POD</v>
          </cell>
          <cell r="G683" t="str">
            <v>Unilever Mega DC</v>
          </cell>
          <cell r="H683" t="str">
            <v>CV Global Synergi Abadi</v>
          </cell>
          <cell r="I683" t="str">
            <v>true</v>
          </cell>
          <cell r="J683" t="str">
            <v>CDE</v>
          </cell>
          <cell r="K683" t="str">
            <v>CD Engkel Box</v>
          </cell>
          <cell r="L683">
            <v>842698</v>
          </cell>
          <cell r="M683">
            <v>579800</v>
          </cell>
          <cell r="N683" t="str">
            <v>TDS-TRI-20210609111554987405</v>
          </cell>
          <cell r="O683" t="str">
            <v>dedicated</v>
          </cell>
          <cell r="P683" t="str">
            <v>2021-06-09, 18:15:54</v>
          </cell>
          <cell r="Q683" t="str">
            <v>2021-06-09, 20:39:09</v>
          </cell>
          <cell r="R683" t="str">
            <v>2021-06-09, 23:32:54</v>
          </cell>
          <cell r="S683" t="str">
            <v>2021-06-10, 20:00:00</v>
          </cell>
          <cell r="T683" t="str">
            <v>2021-06-10, 17:08:25</v>
          </cell>
          <cell r="U683" t="str">
            <v>2021-06-10, 17:08:34</v>
          </cell>
          <cell r="V683" t="str">
            <v>2021-06-10, 17:08:39</v>
          </cell>
          <cell r="W683" t="str">
            <v>2021-06-11, 20:00:00</v>
          </cell>
          <cell r="X683" t="str">
            <v>2021-06-11, 09:53:55</v>
          </cell>
          <cell r="Y683" t="str">
            <v>2021-06-12, 11:58:00</v>
          </cell>
          <cell r="Z683" t="str">
            <v>0:0:14</v>
          </cell>
          <cell r="AA683" t="str">
            <v>26:4:5</v>
          </cell>
          <cell r="AB683" t="str">
            <v>UJANG SURYANA</v>
          </cell>
          <cell r="AC683" t="str">
            <v>087873310998</v>
          </cell>
          <cell r="AD683" t="str">
            <v>B9073AR</v>
          </cell>
          <cell r="AE683" t="str">
            <v>CD Engkel Box</v>
          </cell>
          <cell r="AF683" t="str">
            <v>Unilever West Mega DC</v>
          </cell>
          <cell r="AH683" t="str">
            <v>Jl. Irian X No.202, Cikedokan, Kec. Cikarang Bar., Bekasi, Jawa Barat 17530, Indonesia</v>
          </cell>
          <cell r="AI683" t="str">
            <v>Bekasi</v>
          </cell>
          <cell r="AK683" t="str">
            <v>PRAMA BANJARAN</v>
          </cell>
          <cell r="AM683" t="str">
            <v>Jl Raya Banjaran, Kp cibintinu No.6, RT02 RW07, Kec. Pameungpeuk, Bandung, Jawa Barat 40376, Indonesia</v>
          </cell>
          <cell r="AN683" t="str">
            <v>Bandung</v>
          </cell>
          <cell r="AP683">
            <v>128</v>
          </cell>
          <cell r="AQ683" t="str">
            <v/>
          </cell>
          <cell r="AR683" t="str">
            <v/>
          </cell>
          <cell r="AS683" t="str">
            <v/>
          </cell>
          <cell r="AT683" t="str">
            <v/>
          </cell>
          <cell r="AU683" t="str">
            <v/>
          </cell>
          <cell r="AV683" t="str">
            <v/>
          </cell>
          <cell r="AW683" t="str">
            <v/>
          </cell>
          <cell r="AY683">
            <v>0</v>
          </cell>
          <cell r="AZ683" t="str">
            <v>0</v>
          </cell>
          <cell r="BA683">
            <v>1850</v>
          </cell>
          <cell r="BB683">
            <v>3.89</v>
          </cell>
          <cell r="BC683" t="str">
            <v/>
          </cell>
          <cell r="BD683" t="str">
            <v>2021-06-12, 12:01:28</v>
          </cell>
          <cell r="BE683" t="str">
            <v>POD 1 2021-06-12, 12:01:28</v>
          </cell>
        </row>
        <row r="684">
          <cell r="D684" t="str">
            <v>4002937772</v>
          </cell>
          <cell r="E684" t="str">
            <v/>
          </cell>
          <cell r="F684" t="str">
            <v>CANCELLED</v>
          </cell>
          <cell r="G684" t="str">
            <v>Unilever Mega DC</v>
          </cell>
          <cell r="H684" t="str">
            <v/>
          </cell>
          <cell r="I684" t="str">
            <v>false</v>
          </cell>
          <cell r="J684" t="str">
            <v>TRO-J</v>
          </cell>
          <cell r="K684" t="str">
            <v>Tronton Jumbo</v>
          </cell>
          <cell r="L684" t="str">
            <v/>
          </cell>
          <cell r="N684" t="str">
            <v>TDS-TRI-20210609111553267194</v>
          </cell>
          <cell r="O684" t="str">
            <v>oncall</v>
          </cell>
          <cell r="P684" t="str">
            <v>2021-06-09, 18:15:53</v>
          </cell>
          <cell r="Q684" t="str">
            <v/>
          </cell>
          <cell r="R684" t="str">
            <v/>
          </cell>
          <cell r="S684" t="str">
            <v>2021-06-10, 20:00:00</v>
          </cell>
          <cell r="T684" t="str">
            <v/>
          </cell>
          <cell r="U684" t="str">
            <v/>
          </cell>
          <cell r="V684" t="str">
            <v/>
          </cell>
          <cell r="W684" t="str">
            <v>2021-06-16, 20:00:00</v>
          </cell>
          <cell r="X684" t="str">
            <v/>
          </cell>
          <cell r="Y684" t="str">
            <v/>
          </cell>
          <cell r="Z684" t="str">
            <v/>
          </cell>
          <cell r="AA684" t="str">
            <v/>
          </cell>
          <cell r="AB684" t="str">
            <v/>
          </cell>
          <cell r="AC684" t="str">
            <v/>
          </cell>
          <cell r="AD684" t="str">
            <v/>
          </cell>
          <cell r="AE684" t="str">
            <v/>
          </cell>
          <cell r="AF684" t="str">
            <v>Unilever West Mega DC</v>
          </cell>
          <cell r="AH684" t="str">
            <v>Jl. Irian X No.202, Cikedokan, Kec. Cikarang Bar., Bekasi, Jawa Barat 17530, Indonesia</v>
          </cell>
          <cell r="AI684" t="str">
            <v>Bekasi</v>
          </cell>
          <cell r="AK684" t="str">
            <v>PT LOTTE SHOPPING INDONESIA DENPASA</v>
          </cell>
          <cell r="AM684" t="str">
            <v>JL.BY PASS NGURAH RAI NO.222</v>
          </cell>
          <cell r="AN684" t="str">
            <v>Kabupaten Badung</v>
          </cell>
          <cell r="AP684">
            <v>1170</v>
          </cell>
          <cell r="AQ684" t="str">
            <v/>
          </cell>
          <cell r="AR684" t="str">
            <v/>
          </cell>
          <cell r="AS684" t="str">
            <v/>
          </cell>
          <cell r="AT684" t="str">
            <v/>
          </cell>
          <cell r="AU684" t="str">
            <v/>
          </cell>
          <cell r="AV684" t="str">
            <v/>
          </cell>
          <cell r="AW684" t="str">
            <v/>
          </cell>
          <cell r="AX684" t="str">
            <v>order di aihkan</v>
          </cell>
          <cell r="AY684">
            <v>0</v>
          </cell>
          <cell r="AZ684" t="str">
            <v>0</v>
          </cell>
          <cell r="BA684">
            <v>13880</v>
          </cell>
          <cell r="BB684">
            <v>41</v>
          </cell>
          <cell r="BC684" t="str">
            <v/>
          </cell>
          <cell r="BD684" t="str">
            <v/>
          </cell>
        </row>
        <row r="685">
          <cell r="D685" t="str">
            <v>4002937770</v>
          </cell>
          <cell r="E685" t="str">
            <v/>
          </cell>
          <cell r="F685" t="str">
            <v>POD</v>
          </cell>
          <cell r="G685" t="str">
            <v>Unilever Mega DC</v>
          </cell>
          <cell r="H685" t="str">
            <v>PT Darsindo Cipta Putra Mandiri</v>
          </cell>
          <cell r="I685" t="str">
            <v>true</v>
          </cell>
          <cell r="J685" t="str">
            <v>TRO-J</v>
          </cell>
          <cell r="K685" t="str">
            <v>Tronton Jumbo</v>
          </cell>
          <cell r="L685">
            <v>5340000</v>
          </cell>
          <cell r="M685">
            <v>4800000</v>
          </cell>
          <cell r="N685" t="str">
            <v>TDS-TRI-20210609111552044477</v>
          </cell>
          <cell r="O685" t="str">
            <v>oncall</v>
          </cell>
          <cell r="P685" t="str">
            <v>2021-06-09, 18:15:52</v>
          </cell>
          <cell r="Q685" t="str">
            <v>2021-06-10, 07:38:38</v>
          </cell>
          <cell r="R685" t="str">
            <v>2021-06-11, 00:12:32</v>
          </cell>
          <cell r="S685" t="str">
            <v>2021-06-10, 20:00:00</v>
          </cell>
          <cell r="T685" t="str">
            <v>2021-06-11, 00:12:43</v>
          </cell>
          <cell r="U685" t="str">
            <v>2021-06-11, 04:24:54</v>
          </cell>
          <cell r="V685" t="str">
            <v>2021-06-11, 04:25:02</v>
          </cell>
          <cell r="W685" t="str">
            <v>2021-06-14, 20:00:00</v>
          </cell>
          <cell r="X685" t="str">
            <v>2021-06-13, 20:17:18</v>
          </cell>
          <cell r="Y685" t="str">
            <v>2021-06-14, 09:59:24</v>
          </cell>
          <cell r="Z685" t="str">
            <v>4:12:19</v>
          </cell>
          <cell r="AA685" t="str">
            <v>13:42:6</v>
          </cell>
          <cell r="AB685" t="str">
            <v>Jamroni</v>
          </cell>
          <cell r="AC685" t="str">
            <v>087878766432</v>
          </cell>
          <cell r="AD685" t="str">
            <v>B 9547 fxt</v>
          </cell>
          <cell r="AE685" t="str">
            <v>Fuso Box</v>
          </cell>
          <cell r="AF685" t="str">
            <v>Unilever West Mega DC</v>
          </cell>
          <cell r="AH685" t="str">
            <v>Jl. Irian X No.202, Cikedokan, Kec. Cikarang Bar., Bekasi, Jawa Barat 17530, Indonesia</v>
          </cell>
          <cell r="AI685" t="str">
            <v>Bekasi</v>
          </cell>
          <cell r="AK685" t="str">
            <v>PT LOTTE SHOPPING INDONESIA SOLO</v>
          </cell>
          <cell r="AM685" t="str">
            <v>JL.BHAYANGKARA (EX.LAPANGAN TIPES)</v>
          </cell>
          <cell r="AN685" t="str">
            <v>Kota Surakarta</v>
          </cell>
          <cell r="AP685">
            <v>498</v>
          </cell>
          <cell r="AQ685" t="str">
            <v/>
          </cell>
          <cell r="AR685" t="str">
            <v/>
          </cell>
          <cell r="AS685" t="str">
            <v/>
          </cell>
          <cell r="AT685" t="str">
            <v/>
          </cell>
          <cell r="AU685" t="str">
            <v/>
          </cell>
          <cell r="AV685" t="str">
            <v/>
          </cell>
          <cell r="AW685" t="str">
            <v/>
          </cell>
          <cell r="AX685" t="str">
            <v>margin negatif, assign manual</v>
          </cell>
          <cell r="AY685">
            <v>0</v>
          </cell>
          <cell r="AZ685" t="str">
            <v>0</v>
          </cell>
          <cell r="BA685">
            <v>11870</v>
          </cell>
          <cell r="BB685">
            <v>41</v>
          </cell>
          <cell r="BC685" t="str">
            <v/>
          </cell>
          <cell r="BD685" t="str">
            <v>2021-06-14, 12:10:12</v>
          </cell>
          <cell r="BE685" t="str">
            <v>POD 1 2021-06-14, 12:10:11</v>
          </cell>
        </row>
        <row r="686">
          <cell r="D686" t="str">
            <v>4002937622</v>
          </cell>
          <cell r="E686" t="str">
            <v/>
          </cell>
          <cell r="F686" t="str">
            <v>CANCELLED</v>
          </cell>
          <cell r="G686" t="str">
            <v>Unilever Mega DC</v>
          </cell>
          <cell r="H686" t="str">
            <v/>
          </cell>
          <cell r="I686" t="str">
            <v>false</v>
          </cell>
          <cell r="J686" t="str">
            <v>TRO-J</v>
          </cell>
          <cell r="K686" t="str">
            <v>Tronton Jumbo</v>
          </cell>
          <cell r="L686" t="str">
            <v/>
          </cell>
          <cell r="N686" t="str">
            <v>TDS-TRI-20210609111550846351</v>
          </cell>
          <cell r="O686" t="str">
            <v>oncall</v>
          </cell>
          <cell r="P686" t="str">
            <v>2021-06-09, 18:15:51</v>
          </cell>
          <cell r="Q686" t="str">
            <v/>
          </cell>
          <cell r="R686" t="str">
            <v/>
          </cell>
          <cell r="S686" t="str">
            <v>2021-06-10, 20:00:00</v>
          </cell>
          <cell r="T686" t="str">
            <v/>
          </cell>
          <cell r="U686" t="str">
            <v/>
          </cell>
          <cell r="V686" t="str">
            <v/>
          </cell>
          <cell r="W686" t="str">
            <v>2021-06-16, 20:00:00</v>
          </cell>
          <cell r="X686" t="str">
            <v/>
          </cell>
          <cell r="Y686" t="str">
            <v/>
          </cell>
          <cell r="Z686" t="str">
            <v/>
          </cell>
          <cell r="AA686" t="str">
            <v/>
          </cell>
          <cell r="AB686" t="str">
            <v/>
          </cell>
          <cell r="AC686" t="str">
            <v/>
          </cell>
          <cell r="AD686" t="str">
            <v/>
          </cell>
          <cell r="AE686" t="str">
            <v/>
          </cell>
          <cell r="AF686" t="str">
            <v>Unilever West Mega DC</v>
          </cell>
          <cell r="AH686" t="str">
            <v>Jl. Irian X No.202, Cikedokan, Kec. Cikarang Bar., Bekasi, Jawa Barat 17530, Indonesia</v>
          </cell>
          <cell r="AI686" t="str">
            <v>Bekasi</v>
          </cell>
          <cell r="AK686" t="str">
            <v>PT LOTTE SHOPPING INDONESIA DENPASA</v>
          </cell>
          <cell r="AM686" t="str">
            <v>JL.BY PASS NGURAH RAI NO.222</v>
          </cell>
          <cell r="AN686" t="str">
            <v>Kabupaten Badung</v>
          </cell>
          <cell r="AP686">
            <v>1170</v>
          </cell>
          <cell r="AQ686" t="str">
            <v/>
          </cell>
          <cell r="AR686" t="str">
            <v/>
          </cell>
          <cell r="AS686" t="str">
            <v/>
          </cell>
          <cell r="AT686" t="str">
            <v/>
          </cell>
          <cell r="AU686" t="str">
            <v/>
          </cell>
          <cell r="AV686" t="str">
            <v/>
          </cell>
          <cell r="AW686" t="str">
            <v/>
          </cell>
          <cell r="AX686" t="str">
            <v>order di alihkan</v>
          </cell>
          <cell r="AY686">
            <v>0</v>
          </cell>
          <cell r="AZ686" t="str">
            <v>0</v>
          </cell>
          <cell r="BA686">
            <v>13880</v>
          </cell>
          <cell r="BB686">
            <v>41</v>
          </cell>
          <cell r="BC686" t="str">
            <v/>
          </cell>
          <cell r="BD686" t="str">
            <v/>
          </cell>
        </row>
        <row r="687">
          <cell r="D687" t="str">
            <v>4002937619</v>
          </cell>
          <cell r="E687" t="str">
            <v/>
          </cell>
          <cell r="F687" t="str">
            <v>POD</v>
          </cell>
          <cell r="G687" t="str">
            <v>Unilever Mega DC</v>
          </cell>
          <cell r="H687" t="str">
            <v>PT PRIMA SARANA EKSPRES</v>
          </cell>
          <cell r="I687" t="str">
            <v>true</v>
          </cell>
          <cell r="J687" t="str">
            <v>TRO-J</v>
          </cell>
          <cell r="K687" t="str">
            <v>Tronton Jumbo</v>
          </cell>
          <cell r="L687">
            <v>5156000</v>
          </cell>
          <cell r="M687">
            <v>5262500</v>
          </cell>
          <cell r="N687" t="str">
            <v>TDS-TRI-20210609111549487968</v>
          </cell>
          <cell r="O687" t="str">
            <v>oncall</v>
          </cell>
          <cell r="P687" t="str">
            <v>2021-06-09, 18:15:49</v>
          </cell>
          <cell r="Q687" t="str">
            <v>2021-06-10, 07:41:01</v>
          </cell>
          <cell r="R687" t="str">
            <v>2021-06-10, 08:08:07</v>
          </cell>
          <cell r="S687" t="str">
            <v>2021-06-10, 20:00:00</v>
          </cell>
          <cell r="T687" t="str">
            <v>2021-06-10, 08:08:19</v>
          </cell>
          <cell r="U687" t="str">
            <v>2021-06-10, 08:08:23</v>
          </cell>
          <cell r="V687" t="str">
            <v>2021-06-10, 08:08:29</v>
          </cell>
          <cell r="W687" t="str">
            <v>2021-06-12, 20:00:00</v>
          </cell>
          <cell r="X687" t="str">
            <v>2021-06-11, 23:09:42</v>
          </cell>
          <cell r="Y687" t="str">
            <v>2021-06-12, 11:27:27</v>
          </cell>
          <cell r="Z687" t="str">
            <v>0:0:10</v>
          </cell>
          <cell r="AA687" t="str">
            <v>12:17:45</v>
          </cell>
          <cell r="AB687" t="str">
            <v>Wahyudin</v>
          </cell>
          <cell r="AC687" t="str">
            <v>081519524750</v>
          </cell>
          <cell r="AD687" t="str">
            <v>B 9048 CL</v>
          </cell>
          <cell r="AE687" t="str">
            <v>Wingbox Tronton</v>
          </cell>
          <cell r="AF687" t="str">
            <v>Unilever West Mega DC</v>
          </cell>
          <cell r="AH687" t="str">
            <v>Jl. Irian X No.202, Cikedokan, Kec. Cikarang Bar., Bekasi, Jawa Barat 17530, Indonesia</v>
          </cell>
          <cell r="AI687" t="str">
            <v>Bekasi</v>
          </cell>
          <cell r="AK687" t="str">
            <v>INDOMARET DC SEMARANG</v>
          </cell>
          <cell r="AM687" t="str">
            <v>JL.TUGU INDUSTRI I KAV.2-4</v>
          </cell>
          <cell r="AN687" t="str">
            <v>Kota Semarang</v>
          </cell>
          <cell r="AP687">
            <v>393</v>
          </cell>
          <cell r="AQ687" t="str">
            <v/>
          </cell>
          <cell r="AR687" t="str">
            <v/>
          </cell>
          <cell r="AS687" t="str">
            <v/>
          </cell>
          <cell r="AT687" t="str">
            <v/>
          </cell>
          <cell r="AU687" t="str">
            <v/>
          </cell>
          <cell r="AV687" t="str">
            <v/>
          </cell>
          <cell r="AW687" t="str">
            <v/>
          </cell>
          <cell r="AX687" t="str">
            <v>burn</v>
          </cell>
          <cell r="AY687">
            <v>0</v>
          </cell>
          <cell r="AZ687" t="str">
            <v>0</v>
          </cell>
          <cell r="BA687">
            <v>15670</v>
          </cell>
          <cell r="BB687">
            <v>36.35</v>
          </cell>
          <cell r="BC687" t="str">
            <v/>
          </cell>
          <cell r="BD687" t="str">
            <v>2021-06-12, 11:28:12</v>
          </cell>
          <cell r="BE687" t="str">
            <v>POD 1 2021-06-12, 11:28:11</v>
          </cell>
        </row>
        <row r="688">
          <cell r="D688" t="str">
            <v>4002936802</v>
          </cell>
          <cell r="E688" t="str">
            <v/>
          </cell>
          <cell r="F688" t="str">
            <v>CANCELLED</v>
          </cell>
          <cell r="G688" t="str">
            <v>Unilever Mega DC</v>
          </cell>
          <cell r="H688" t="str">
            <v/>
          </cell>
          <cell r="I688" t="str">
            <v>false</v>
          </cell>
          <cell r="J688" t="str">
            <v>TRO-J</v>
          </cell>
          <cell r="K688" t="str">
            <v>Tronton Jumbo</v>
          </cell>
          <cell r="L688" t="str">
            <v/>
          </cell>
          <cell r="N688" t="str">
            <v>TDS-TRI-20210609111547528774</v>
          </cell>
          <cell r="O688" t="str">
            <v>oncall</v>
          </cell>
          <cell r="P688" t="str">
            <v>2021-06-09, 18:15:47</v>
          </cell>
          <cell r="Q688" t="str">
            <v/>
          </cell>
          <cell r="R688" t="str">
            <v/>
          </cell>
          <cell r="S688" t="str">
            <v>2021-06-10, 20:00:00</v>
          </cell>
          <cell r="T688" t="str">
            <v/>
          </cell>
          <cell r="U688" t="str">
            <v/>
          </cell>
          <cell r="V688" t="str">
            <v/>
          </cell>
          <cell r="W688" t="str">
            <v>2021-06-09, 20:00:00</v>
          </cell>
          <cell r="X688" t="str">
            <v/>
          </cell>
          <cell r="Y688" t="str">
            <v/>
          </cell>
          <cell r="Z688" t="str">
            <v/>
          </cell>
          <cell r="AA688" t="str">
            <v/>
          </cell>
          <cell r="AB688" t="str">
            <v/>
          </cell>
          <cell r="AC688" t="str">
            <v/>
          </cell>
          <cell r="AD688" t="str">
            <v/>
          </cell>
          <cell r="AE688" t="str">
            <v/>
          </cell>
          <cell r="AF688" t="str">
            <v>Unilever West Mega DC</v>
          </cell>
          <cell r="AH688" t="str">
            <v>Jl. Irian X No.202, Cikedokan, Kec. Cikarang Bar., Bekasi, Jawa Barat 17530, Indonesia</v>
          </cell>
          <cell r="AI688" t="str">
            <v>Bekasi</v>
          </cell>
          <cell r="AK688" t="str">
            <v>PT LOTTE SHOPPING INDONESIA DENPASA</v>
          </cell>
          <cell r="AM688" t="str">
            <v>JL.BY PASS NGURAH RAI NO.222</v>
          </cell>
          <cell r="AN688" t="str">
            <v>Kabupaten Badung</v>
          </cell>
          <cell r="AP688">
            <v>1170</v>
          </cell>
          <cell r="AQ688" t="str">
            <v/>
          </cell>
          <cell r="AR688" t="str">
            <v/>
          </cell>
          <cell r="AS688" t="str">
            <v/>
          </cell>
          <cell r="AT688" t="str">
            <v/>
          </cell>
          <cell r="AU688" t="str">
            <v/>
          </cell>
          <cell r="AV688" t="str">
            <v/>
          </cell>
          <cell r="AW688" t="str">
            <v/>
          </cell>
          <cell r="AX688" t="str">
            <v>order dialhkan</v>
          </cell>
          <cell r="AY688">
            <v>0</v>
          </cell>
          <cell r="AZ688" t="str">
            <v>0</v>
          </cell>
          <cell r="BA688">
            <v>13910</v>
          </cell>
          <cell r="BB688">
            <v>39</v>
          </cell>
          <cell r="BC688" t="str">
            <v/>
          </cell>
          <cell r="BD688" t="str">
            <v/>
          </cell>
        </row>
        <row r="689">
          <cell r="D689" t="str">
            <v>4002937692</v>
          </cell>
          <cell r="E689" t="str">
            <v/>
          </cell>
          <cell r="F689" t="str">
            <v>POD</v>
          </cell>
          <cell r="G689" t="str">
            <v>Unilever Mega DC</v>
          </cell>
          <cell r="H689" t="str">
            <v>PT Kabut Halim Mandiri</v>
          </cell>
          <cell r="I689" t="str">
            <v>true</v>
          </cell>
          <cell r="J689" t="str">
            <v>CDE</v>
          </cell>
          <cell r="K689" t="str">
            <v>CD Engkel Box</v>
          </cell>
          <cell r="L689">
            <v>511233</v>
          </cell>
          <cell r="M689">
            <v>341710</v>
          </cell>
          <cell r="N689" t="str">
            <v>TDS-TRI-20210609043932932104</v>
          </cell>
          <cell r="O689" t="str">
            <v>dedicated</v>
          </cell>
          <cell r="P689" t="str">
            <v>2021-06-09, 11:39:33</v>
          </cell>
          <cell r="Q689" t="str">
            <v>2021-06-09, 13:31:24</v>
          </cell>
          <cell r="R689" t="str">
            <v>2021-06-10, 02:13:08</v>
          </cell>
          <cell r="S689" t="str">
            <v>2021-06-10, 16:00:00</v>
          </cell>
          <cell r="T689" t="str">
            <v>2021-06-10, 02:13:14</v>
          </cell>
          <cell r="U689" t="str">
            <v>2021-06-10, 02:13:17</v>
          </cell>
          <cell r="V689" t="str">
            <v>2021-06-10, 02:13:24</v>
          </cell>
          <cell r="W689" t="str">
            <v>2021-06-10, 16:00:00</v>
          </cell>
          <cell r="X689" t="str">
            <v>2021-06-10, 13:20:33</v>
          </cell>
          <cell r="Y689" t="str">
            <v>2021-06-10, 16:52:47</v>
          </cell>
          <cell r="Z689" t="str">
            <v>0:0:10</v>
          </cell>
          <cell r="AA689" t="str">
            <v>3:32:14</v>
          </cell>
          <cell r="AB689" t="str">
            <v>Maarif</v>
          </cell>
          <cell r="AC689" t="str">
            <v>087722200755</v>
          </cell>
          <cell r="AD689" t="str">
            <v>F9284FG</v>
          </cell>
          <cell r="AE689" t="str">
            <v>CD Engkel Box</v>
          </cell>
          <cell r="AF689" t="str">
            <v>Unilever West Mega DC</v>
          </cell>
          <cell r="AH689" t="str">
            <v>Jl. Irian X No.202, Cikedokan, Kec. Cikarang Bar., Bekasi, Jawa Barat 17530, Indonesia</v>
          </cell>
          <cell r="AI689" t="str">
            <v>Bekasi</v>
          </cell>
          <cell r="AK689" t="str">
            <v>CIRCLE K JAKARTA DC 01</v>
          </cell>
          <cell r="AM689" t="str">
            <v>JL. SWADAYA PLN NO. 5 KLENDER</v>
          </cell>
          <cell r="AN689" t="str">
            <v>Kota Jakarta Timur</v>
          </cell>
          <cell r="AP689">
            <v>33</v>
          </cell>
          <cell r="AQ689" t="str">
            <v/>
          </cell>
          <cell r="AR689" t="str">
            <v/>
          </cell>
          <cell r="AS689" t="str">
            <v/>
          </cell>
          <cell r="AT689" t="str">
            <v/>
          </cell>
          <cell r="AU689" t="str">
            <v/>
          </cell>
          <cell r="AV689" t="str">
            <v/>
          </cell>
          <cell r="AW689" t="str">
            <v/>
          </cell>
          <cell r="AY689">
            <v>0</v>
          </cell>
          <cell r="AZ689" t="str">
            <v>0</v>
          </cell>
          <cell r="BA689">
            <v>1190</v>
          </cell>
          <cell r="BB689">
            <v>2</v>
          </cell>
          <cell r="BC689" t="str">
            <v/>
          </cell>
          <cell r="BD689" t="str">
            <v>2021-06-10, 16:53:14</v>
          </cell>
          <cell r="BE689" t="str">
            <v>POD 1 2021-06-10, 16:53:14</v>
          </cell>
        </row>
        <row r="690">
          <cell r="D690" t="str">
            <v>4002937692</v>
          </cell>
          <cell r="E690" t="str">
            <v/>
          </cell>
          <cell r="F690" t="str">
            <v>POD</v>
          </cell>
          <cell r="G690" t="str">
            <v>Unilever Mega DC</v>
          </cell>
          <cell r="H690" t="str">
            <v>PT Kabut Halim Mandiri</v>
          </cell>
          <cell r="I690" t="str">
            <v>true</v>
          </cell>
          <cell r="J690" t="str">
            <v>CDE</v>
          </cell>
          <cell r="K690" t="str">
            <v>CD Engkel Box</v>
          </cell>
          <cell r="L690">
            <v>1</v>
          </cell>
          <cell r="M690">
            <v>1</v>
          </cell>
          <cell r="N690" t="str">
            <v>TDS-TRI-20210609043932932104</v>
          </cell>
          <cell r="O690" t="str">
            <v>dedicated</v>
          </cell>
          <cell r="P690" t="str">
            <v>2021-06-09, 11:39:32</v>
          </cell>
          <cell r="Q690" t="str">
            <v>2021-06-09, 13:31:23</v>
          </cell>
          <cell r="R690" t="str">
            <v>2021-06-10, 02:13:08</v>
          </cell>
          <cell r="S690" t="str">
            <v>2021-06-10, 16:00:00</v>
          </cell>
          <cell r="T690" t="str">
            <v>2021-06-10, 02:13:14</v>
          </cell>
          <cell r="U690" t="str">
            <v>2021-06-10, 02:13:17</v>
          </cell>
          <cell r="V690" t="str">
            <v>2021-06-10, 02:13:24</v>
          </cell>
          <cell r="W690" t="str">
            <v>2021-06-10, 16:00:00</v>
          </cell>
          <cell r="X690" t="str">
            <v>2021-06-10, 12:08:46</v>
          </cell>
          <cell r="Y690" t="str">
            <v>2021-06-10, 12:08:59</v>
          </cell>
          <cell r="Z690" t="str">
            <v>0:0:10</v>
          </cell>
          <cell r="AA690" t="str">
            <v>0:0:13</v>
          </cell>
          <cell r="AB690" t="str">
            <v>Maarif</v>
          </cell>
          <cell r="AC690" t="str">
            <v>087722200755</v>
          </cell>
          <cell r="AD690" t="str">
            <v>F9284FG</v>
          </cell>
          <cell r="AE690" t="str">
            <v>CD Engkel Box</v>
          </cell>
          <cell r="AF690" t="str">
            <v>Unilever West Mega DC</v>
          </cell>
          <cell r="AH690" t="str">
            <v>Jl. Irian X No.202, Cikedokan, Kec. Cikarang Bar., Bekasi, Jawa Barat 17530, Indonesia</v>
          </cell>
          <cell r="AI690" t="str">
            <v>Bekasi</v>
          </cell>
          <cell r="AK690" t="str">
            <v>INDOGROSIR BINTARA</v>
          </cell>
          <cell r="AM690" t="str">
            <v>JL. I-GUSTI NGURAH RAI</v>
          </cell>
          <cell r="AN690" t="str">
            <v>Kota Jakarta Timur</v>
          </cell>
          <cell r="AP690">
            <v>29</v>
          </cell>
          <cell r="AQ690" t="str">
            <v/>
          </cell>
          <cell r="AR690" t="str">
            <v/>
          </cell>
          <cell r="AS690" t="str">
            <v/>
          </cell>
          <cell r="AT690" t="str">
            <v/>
          </cell>
          <cell r="AU690" t="str">
            <v/>
          </cell>
          <cell r="AV690" t="str">
            <v/>
          </cell>
          <cell r="AW690" t="str">
            <v/>
          </cell>
          <cell r="AY690">
            <v>0</v>
          </cell>
          <cell r="AZ690" t="str">
            <v>0</v>
          </cell>
          <cell r="BA690">
            <v>670</v>
          </cell>
          <cell r="BB690">
            <v>2.1</v>
          </cell>
          <cell r="BC690" t="str">
            <v/>
          </cell>
          <cell r="BD690" t="str">
            <v>2021-06-10, 12:10:07</v>
          </cell>
          <cell r="BE690" t="str">
            <v>POD 1 2021-06-10, 12:10:07</v>
          </cell>
        </row>
        <row r="691">
          <cell r="D691" t="str">
            <v>4002937601</v>
          </cell>
          <cell r="E691" t="str">
            <v/>
          </cell>
          <cell r="F691" t="str">
            <v>POD</v>
          </cell>
          <cell r="G691" t="str">
            <v>Unilever Mega DC</v>
          </cell>
          <cell r="H691" t="str">
            <v>Medikar Sarana Utama</v>
          </cell>
          <cell r="I691" t="str">
            <v>true</v>
          </cell>
          <cell r="J691" t="str">
            <v>CDE</v>
          </cell>
          <cell r="K691" t="str">
            <v>CD Engkel Box</v>
          </cell>
          <cell r="L691">
            <v>1</v>
          </cell>
          <cell r="M691">
            <v>1</v>
          </cell>
          <cell r="N691" t="str">
            <v>TDS-TRI-20210609043931585304</v>
          </cell>
          <cell r="O691" t="str">
            <v>dedicated</v>
          </cell>
          <cell r="P691" t="str">
            <v>2021-06-09, 11:39:31</v>
          </cell>
          <cell r="Q691" t="str">
            <v>2021-06-09, 13:30:30</v>
          </cell>
          <cell r="R691" t="str">
            <v>2021-06-10, 01:20:15</v>
          </cell>
          <cell r="S691" t="str">
            <v>2021-06-10, 16:00:00</v>
          </cell>
          <cell r="T691" t="str">
            <v>2021-06-10, 01:20:21</v>
          </cell>
          <cell r="U691" t="str">
            <v>2021-06-10, 01:20:26</v>
          </cell>
          <cell r="V691" t="str">
            <v>2021-06-10, 01:20:33</v>
          </cell>
          <cell r="W691" t="str">
            <v>2021-06-10, 16:00:00</v>
          </cell>
          <cell r="X691" t="str">
            <v>2021-06-10, 06:36:02</v>
          </cell>
          <cell r="Y691" t="str">
            <v>2021-06-10, 08:10:00</v>
          </cell>
          <cell r="Z691" t="str">
            <v>0:0:12</v>
          </cell>
          <cell r="AA691" t="str">
            <v>1:33:58</v>
          </cell>
          <cell r="AB691" t="str">
            <v>SADI</v>
          </cell>
          <cell r="AC691" t="str">
            <v>085703144177</v>
          </cell>
          <cell r="AD691" t="str">
            <v>B9899UXR</v>
          </cell>
          <cell r="AE691" t="str">
            <v>CD Engkel Box</v>
          </cell>
          <cell r="AF691" t="str">
            <v>Unilever West Mega DC</v>
          </cell>
          <cell r="AH691" t="str">
            <v>Jl. Irian X No.202, Cikedokan, Kec. Cikarang Bar., Bekasi, Jawa Barat 17530, Indonesia</v>
          </cell>
          <cell r="AI691" t="str">
            <v>Bekasi</v>
          </cell>
          <cell r="AK691" t="str">
            <v>PT FAJAR MITRA INDAH</v>
          </cell>
          <cell r="AM691" t="str">
            <v>Cikedokan, West Cikarang, Bekasi, West Java, Indonesia</v>
          </cell>
          <cell r="AN691" t="str">
            <v>Cikarang</v>
          </cell>
          <cell r="AP691">
            <v>4</v>
          </cell>
          <cell r="AQ691" t="str">
            <v/>
          </cell>
          <cell r="AR691" t="str">
            <v/>
          </cell>
          <cell r="AS691" t="str">
            <v/>
          </cell>
          <cell r="AT691" t="str">
            <v/>
          </cell>
          <cell r="AU691" t="str">
            <v/>
          </cell>
          <cell r="AV691" t="str">
            <v/>
          </cell>
          <cell r="AW691" t="str">
            <v/>
          </cell>
          <cell r="AY691">
            <v>0</v>
          </cell>
          <cell r="AZ691" t="str">
            <v>0</v>
          </cell>
          <cell r="BA691">
            <v>1150</v>
          </cell>
          <cell r="BB691">
            <v>2.4500000000000002</v>
          </cell>
          <cell r="BC691" t="str">
            <v/>
          </cell>
          <cell r="BD691" t="str">
            <v/>
          </cell>
        </row>
        <row r="692">
          <cell r="D692" t="str">
            <v>4002937601</v>
          </cell>
          <cell r="E692" t="str">
            <v/>
          </cell>
          <cell r="F692" t="str">
            <v>POD</v>
          </cell>
          <cell r="G692" t="str">
            <v>Unilever Mega DC</v>
          </cell>
          <cell r="H692" t="str">
            <v>Medikar Sarana Utama</v>
          </cell>
          <cell r="I692" t="str">
            <v>true</v>
          </cell>
          <cell r="J692" t="str">
            <v>CDE</v>
          </cell>
          <cell r="K692" t="str">
            <v>CD Engkel Box</v>
          </cell>
          <cell r="L692">
            <v>438478</v>
          </cell>
          <cell r="M692">
            <v>245554</v>
          </cell>
          <cell r="N692" t="str">
            <v>TDS-TRI-20210609043931585304</v>
          </cell>
          <cell r="O692" t="str">
            <v>dedicated</v>
          </cell>
          <cell r="P692" t="str">
            <v>2021-06-09, 11:39:31</v>
          </cell>
          <cell r="Q692" t="str">
            <v>2021-06-09, 13:30:30</v>
          </cell>
          <cell r="R692" t="str">
            <v>2021-06-10, 01:20:15</v>
          </cell>
          <cell r="S692" t="str">
            <v>2021-06-10, 16:00:00</v>
          </cell>
          <cell r="T692" t="str">
            <v>2021-06-10, 01:20:21</v>
          </cell>
          <cell r="U692" t="str">
            <v>2021-06-10, 01:20:26</v>
          </cell>
          <cell r="V692" t="str">
            <v>2021-06-10, 01:20:33</v>
          </cell>
          <cell r="W692" t="str">
            <v>2021-06-10, 16:00:00</v>
          </cell>
          <cell r="X692" t="str">
            <v>2021-06-10, 11:00:00</v>
          </cell>
          <cell r="Y692" t="str">
            <v>2021-06-10, 13:00:00</v>
          </cell>
          <cell r="Z692" t="str">
            <v>0:0:12</v>
          </cell>
          <cell r="AA692" t="str">
            <v>2:0:0</v>
          </cell>
          <cell r="AB692" t="str">
            <v>SADI</v>
          </cell>
          <cell r="AC692" t="str">
            <v>085703144177</v>
          </cell>
          <cell r="AD692" t="str">
            <v>B9899UXR</v>
          </cell>
          <cell r="AE692" t="str">
            <v>CD Engkel Box</v>
          </cell>
          <cell r="AF692" t="str">
            <v>Unilever West Mega DC</v>
          </cell>
          <cell r="AH692" t="str">
            <v>Jl. Irian X No.202, Cikedokan, Kec. Cikarang Bar., Bekasi, Jawa Barat 17530, Indonesia</v>
          </cell>
          <cell r="AI692" t="str">
            <v>Bekasi</v>
          </cell>
          <cell r="AK692" t="str">
            <v>PT LOTTE SHOPPING INDONESIA CIBITUNG</v>
          </cell>
          <cell r="AM692" t="str">
            <v>Kawasan Komersial Bekasi Fajar, Blk. A, Gandamekar, Kec. Cikarang Bar., Bekasi, Jawa Barat 17530, Indonesia</v>
          </cell>
          <cell r="AN692" t="str">
            <v>Bekasi</v>
          </cell>
          <cell r="AP692">
            <v>6</v>
          </cell>
          <cell r="AQ692" t="str">
            <v/>
          </cell>
          <cell r="AR692" t="str">
            <v/>
          </cell>
          <cell r="AS692" t="str">
            <v/>
          </cell>
          <cell r="AT692" t="str">
            <v/>
          </cell>
          <cell r="AU692" t="str">
            <v/>
          </cell>
          <cell r="AV692" t="str">
            <v/>
          </cell>
          <cell r="AW692" t="str">
            <v/>
          </cell>
          <cell r="AY692">
            <v>0</v>
          </cell>
          <cell r="AZ692" t="str">
            <v>0</v>
          </cell>
          <cell r="BA692">
            <v>1010</v>
          </cell>
          <cell r="BB692">
            <v>1</v>
          </cell>
          <cell r="BC692" t="str">
            <v/>
          </cell>
          <cell r="BD692" t="str">
            <v/>
          </cell>
        </row>
        <row r="693">
          <cell r="D693" t="str">
            <v>4002937700</v>
          </cell>
          <cell r="E693" t="str">
            <v/>
          </cell>
          <cell r="F693" t="str">
            <v>POD</v>
          </cell>
          <cell r="G693" t="str">
            <v>Unilever Mega DC</v>
          </cell>
          <cell r="H693" t="str">
            <v>PT PRIMA SARANA EKSPRES</v>
          </cell>
          <cell r="I693" t="str">
            <v>true</v>
          </cell>
          <cell r="J693" t="str">
            <v>CDE</v>
          </cell>
          <cell r="K693" t="str">
            <v>CD Engkel Box</v>
          </cell>
          <cell r="L693">
            <v>438478</v>
          </cell>
          <cell r="M693">
            <v>245554</v>
          </cell>
          <cell r="N693" t="str">
            <v>TDS-TRI-20210609043930048240</v>
          </cell>
          <cell r="O693" t="str">
            <v>dedicated</v>
          </cell>
          <cell r="P693" t="str">
            <v>2021-06-09, 11:39:30</v>
          </cell>
          <cell r="Q693" t="str">
            <v>2021-06-09, 13:32:15</v>
          </cell>
          <cell r="R693" t="str">
            <v>2021-06-09, 13:35:40</v>
          </cell>
          <cell r="S693" t="str">
            <v>2021-06-10, 16:00:00</v>
          </cell>
          <cell r="T693" t="str">
            <v>2021-06-09, 16:04:28</v>
          </cell>
          <cell r="U693" t="str">
            <v>2021-06-09, 16:04:31</v>
          </cell>
          <cell r="V693" t="str">
            <v>2021-06-09, 16:04:41</v>
          </cell>
          <cell r="W693" t="str">
            <v>2021-06-10, 16:00:00</v>
          </cell>
          <cell r="X693" t="str">
            <v>2021-06-10, 09:46:54</v>
          </cell>
          <cell r="Y693" t="str">
            <v>2021-06-10, 16:17:44</v>
          </cell>
          <cell r="Z693" t="str">
            <v>0:0:13</v>
          </cell>
          <cell r="AA693" t="str">
            <v>6:30:50</v>
          </cell>
          <cell r="AB693" t="str">
            <v>Edi efendi</v>
          </cell>
          <cell r="AC693" t="str">
            <v>082210549948</v>
          </cell>
          <cell r="AD693" t="str">
            <v>B9475TXS</v>
          </cell>
          <cell r="AE693" t="str">
            <v>CD Engkel Box</v>
          </cell>
          <cell r="AF693" t="str">
            <v>Unilever West Mega DC</v>
          </cell>
          <cell r="AH693" t="str">
            <v>Jl. Irian X No.202, Cikedokan, Kec. Cikarang Bar., Bekasi, Jawa Barat 17530, Indonesia</v>
          </cell>
          <cell r="AI693" t="str">
            <v>Bekasi</v>
          </cell>
          <cell r="AK693" t="str">
            <v>NAGA PEKAYON</v>
          </cell>
          <cell r="AM693" t="str">
            <v>JL.RAYA PEKAYON NO.28</v>
          </cell>
          <cell r="AN693" t="str">
            <v>Kota Bekasi</v>
          </cell>
          <cell r="AP693">
            <v>23</v>
          </cell>
          <cell r="AQ693" t="str">
            <v/>
          </cell>
          <cell r="AR693" t="str">
            <v/>
          </cell>
          <cell r="AS693" t="str">
            <v/>
          </cell>
          <cell r="AT693" t="str">
            <v/>
          </cell>
          <cell r="AU693" t="str">
            <v/>
          </cell>
          <cell r="AV693" t="str">
            <v/>
          </cell>
          <cell r="AW693" t="str">
            <v/>
          </cell>
          <cell r="AY693">
            <v>0</v>
          </cell>
          <cell r="AZ693" t="str">
            <v>0</v>
          </cell>
          <cell r="BA693">
            <v>2080</v>
          </cell>
          <cell r="BB693">
            <v>4.2699999999999996</v>
          </cell>
          <cell r="BC693" t="str">
            <v/>
          </cell>
          <cell r="BD693" t="str">
            <v>2021-06-10, 16:32:01</v>
          </cell>
          <cell r="BE693" t="str">
            <v>POD 1 2021-06-10, 16:32:01</v>
          </cell>
        </row>
        <row r="694">
          <cell r="D694" t="str">
            <v>4002937576</v>
          </cell>
          <cell r="E694" t="str">
            <v/>
          </cell>
          <cell r="F694" t="str">
            <v>POD</v>
          </cell>
          <cell r="G694" t="str">
            <v>Unilever Mega DC</v>
          </cell>
          <cell r="H694" t="str">
            <v>PT Mega Antaran Prima</v>
          </cell>
          <cell r="I694" t="str">
            <v>true</v>
          </cell>
          <cell r="J694" t="str">
            <v>CDE</v>
          </cell>
          <cell r="K694" t="str">
            <v>CD Engkel Box</v>
          </cell>
          <cell r="L694">
            <v>557115</v>
          </cell>
          <cell r="M694">
            <v>394283</v>
          </cell>
          <cell r="N694" t="str">
            <v>TDS-TRI-20210609043928919803</v>
          </cell>
          <cell r="O694" t="str">
            <v>dedicated</v>
          </cell>
          <cell r="P694" t="str">
            <v>2021-06-09, 11:39:29</v>
          </cell>
          <cell r="Q694" t="str">
            <v>2021-06-09, 13:29:40</v>
          </cell>
          <cell r="R694" t="str">
            <v>2021-06-10, 02:00:48</v>
          </cell>
          <cell r="S694" t="str">
            <v>2021-06-10, 16:00:00</v>
          </cell>
          <cell r="T694" t="str">
            <v>2021-06-10, 02:00:54</v>
          </cell>
          <cell r="U694" t="str">
            <v>2021-06-10, 02:00:56</v>
          </cell>
          <cell r="V694" t="str">
            <v>2021-06-10, 02:01:05</v>
          </cell>
          <cell r="W694" t="str">
            <v>2021-06-10, 16:00:00</v>
          </cell>
          <cell r="X694" t="str">
            <v>2021-06-15, 11:30:26</v>
          </cell>
          <cell r="Y694" t="str">
            <v>2021-06-15, 11:30:31</v>
          </cell>
          <cell r="Z694" t="str">
            <v>0:0:11</v>
          </cell>
          <cell r="AA694" t="str">
            <v>0:0:5</v>
          </cell>
          <cell r="AB694" t="str">
            <v>H DALLA SUPRIATNA</v>
          </cell>
          <cell r="AC694" t="str">
            <v>085817413022</v>
          </cell>
          <cell r="AD694" t="str">
            <v>B9148KXU</v>
          </cell>
          <cell r="AE694" t="str">
            <v>CD Engkel Box</v>
          </cell>
          <cell r="AF694" t="str">
            <v>Unilever West Mega DC</v>
          </cell>
          <cell r="AH694" t="str">
            <v>Jl. Irian X No.202, Cikedokan, Kec. Cikarang Bar., Bekasi, Jawa Barat 17530, Indonesia</v>
          </cell>
          <cell r="AI694" t="str">
            <v>Bekasi</v>
          </cell>
          <cell r="AK694" t="str">
            <v>TIP TOP DEPOK</v>
          </cell>
          <cell r="AM694" t="str">
            <v>JL.TOLE ISKANDAR RT06/01</v>
          </cell>
          <cell r="AN694" t="str">
            <v>Kota Depok</v>
          </cell>
          <cell r="AP694">
            <v>53</v>
          </cell>
          <cell r="AQ694" t="str">
            <v/>
          </cell>
          <cell r="AR694" t="str">
            <v/>
          </cell>
          <cell r="AS694" t="str">
            <v/>
          </cell>
          <cell r="AT694" t="str">
            <v/>
          </cell>
          <cell r="AU694" t="str">
            <v/>
          </cell>
          <cell r="AV694" t="str">
            <v/>
          </cell>
          <cell r="AW694" t="str">
            <v/>
          </cell>
          <cell r="AY694">
            <v>0</v>
          </cell>
          <cell r="AZ694" t="str">
            <v>0</v>
          </cell>
          <cell r="BA694">
            <v>1870</v>
          </cell>
          <cell r="BB694">
            <v>5</v>
          </cell>
          <cell r="BC694" t="str">
            <v/>
          </cell>
          <cell r="BD694" t="str">
            <v>2021-06-15, 11:31:09</v>
          </cell>
          <cell r="BE694" t="str">
            <v>POD 1 2021-06-15, 11:31:09</v>
          </cell>
        </row>
      </sheetData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Keterangan"/>
    </sheetNames>
    <sheetDataSet>
      <sheetData sheetId="0">
        <row r="1">
          <cell r="D1" t="str">
            <v>PO number</v>
          </cell>
          <cell r="E1" t="str">
            <v>shipment number</v>
          </cell>
          <cell r="F1" t="str">
            <v>status</v>
          </cell>
          <cell r="G1" t="str">
            <v>shipper name</v>
          </cell>
          <cell r="H1" t="str">
            <v>transporter name</v>
          </cell>
          <cell r="I1" t="str">
            <v>ritase marketplace</v>
          </cell>
          <cell r="J1" t="str">
            <v>order_load_type</v>
          </cell>
          <cell r="K1" t="str">
            <v>order_load_desc</v>
          </cell>
          <cell r="L1" t="str">
            <v>fee</v>
          </cell>
          <cell r="M1" t="str">
            <v>logistic fee</v>
          </cell>
          <cell r="N1" t="str">
            <v>trip id</v>
          </cell>
          <cell r="O1" t="str">
            <v>vendor type</v>
          </cell>
          <cell r="P1" t="str">
            <v>created time</v>
          </cell>
          <cell r="Q1" t="str">
            <v>confirmed time</v>
          </cell>
          <cell r="R1" t="str">
            <v>accepted time</v>
          </cell>
          <cell r="S1" t="str">
            <v>ready time</v>
          </cell>
          <cell r="T1" t="str">
            <v>actual pickup time</v>
          </cell>
          <cell r="U1" t="str">
            <v>start load time</v>
          </cell>
          <cell r="V1" t="str">
            <v>finish load time</v>
          </cell>
          <cell r="W1" t="str">
            <v>estimate dropoff time</v>
          </cell>
          <cell r="X1" t="str">
            <v>actual dropoff time</v>
          </cell>
          <cell r="Y1" t="str">
            <v>actual unload time</v>
          </cell>
          <cell r="Z1" t="str">
            <v>duration pickup -&gt; load</v>
          </cell>
          <cell r="AA1" t="str">
            <v>duration dropoff -&gt; unload</v>
          </cell>
          <cell r="AB1" t="str">
            <v>driver name</v>
          </cell>
          <cell r="AC1" t="str">
            <v>driver phone number</v>
          </cell>
          <cell r="AD1" t="str">
            <v>license plate</v>
          </cell>
          <cell r="AE1" t="str">
            <v>vehicle type</v>
          </cell>
          <cell r="AF1" t="str">
            <v>origin contact name</v>
          </cell>
          <cell r="AG1" t="str">
            <v>origin contact number</v>
          </cell>
          <cell r="AH1" t="str">
            <v>origin address</v>
          </cell>
          <cell r="AI1" t="str">
            <v>origin city</v>
          </cell>
          <cell r="AJ1" t="str">
            <v>origin external ID</v>
          </cell>
          <cell r="AK1" t="str">
            <v>destination contact name</v>
          </cell>
          <cell r="AL1" t="str">
            <v>destination contact number</v>
          </cell>
          <cell r="AM1" t="str">
            <v>destination address</v>
          </cell>
          <cell r="AN1" t="str">
            <v>destination city</v>
          </cell>
          <cell r="AO1" t="str">
            <v>destination external ID</v>
          </cell>
          <cell r="AP1" t="str">
            <v>distance (km)</v>
          </cell>
          <cell r="AQ1" t="str">
            <v>remarks</v>
          </cell>
          <cell r="AR1" t="str">
            <v>container number</v>
          </cell>
          <cell r="AS1" t="str">
            <v>seal number</v>
          </cell>
          <cell r="AT1" t="str">
            <v>tare weight (kg)</v>
          </cell>
          <cell r="AU1" t="str">
            <v>container number 2</v>
          </cell>
          <cell r="AV1" t="str">
            <v>seal number 2</v>
          </cell>
          <cell r="AW1" t="str">
            <v>tare weight 2 (kg)</v>
          </cell>
          <cell r="AX1" t="str">
            <v>cancel reason</v>
          </cell>
          <cell r="AY1" t="str">
            <v>has insurance</v>
          </cell>
          <cell r="AZ1" t="str">
            <v>insurance fee</v>
          </cell>
          <cell r="BA1" t="str">
            <v>total weight</v>
          </cell>
          <cell r="BB1" t="str">
            <v>total CBM</v>
          </cell>
          <cell r="BC1" t="str">
            <v>tag</v>
          </cell>
          <cell r="BD1" t="str">
            <v>proof of delivery time</v>
          </cell>
          <cell r="BE1" t="str">
            <v>proof of delivery</v>
          </cell>
        </row>
        <row r="2">
          <cell r="D2" t="str">
            <v>4002942924</v>
          </cell>
          <cell r="E2" t="str">
            <v/>
          </cell>
          <cell r="F2" t="str">
            <v>BOOKED</v>
          </cell>
          <cell r="G2" t="str">
            <v>Unilever Mega DC</v>
          </cell>
          <cell r="H2" t="str">
            <v>RITASE</v>
          </cell>
          <cell r="I2" t="str">
            <v>false</v>
          </cell>
          <cell r="J2" t="str">
            <v>CDE</v>
          </cell>
          <cell r="K2" t="str">
            <v>CD Engkel Box</v>
          </cell>
          <cell r="L2" t="str">
            <v/>
          </cell>
          <cell r="N2" t="str">
            <v>TDS-TRI-20210625145913097213</v>
          </cell>
          <cell r="O2" t="str">
            <v>dedicated</v>
          </cell>
          <cell r="P2" t="str">
            <v>2021-06-25, 21:59:13</v>
          </cell>
          <cell r="Q2" t="str">
            <v/>
          </cell>
          <cell r="R2" t="str">
            <v/>
          </cell>
          <cell r="S2" t="str">
            <v>2021-06-25, 20:00:00</v>
          </cell>
          <cell r="T2" t="str">
            <v/>
          </cell>
          <cell r="U2" t="str">
            <v/>
          </cell>
          <cell r="V2" t="str">
            <v/>
          </cell>
          <cell r="W2" t="str">
            <v>2021-06-26, 08:00:00</v>
          </cell>
          <cell r="X2" t="str">
            <v/>
          </cell>
          <cell r="Y2" t="str">
            <v/>
          </cell>
          <cell r="Z2" t="str">
            <v/>
          </cell>
          <cell r="AA2" t="str">
            <v/>
          </cell>
          <cell r="AB2" t="str">
            <v/>
          </cell>
          <cell r="AC2" t="str">
            <v/>
          </cell>
          <cell r="AD2" t="str">
            <v/>
          </cell>
          <cell r="AE2" t="str">
            <v/>
          </cell>
          <cell r="AF2" t="str">
            <v>Unilever West Mega DC</v>
          </cell>
          <cell r="AH2" t="str">
            <v>Jl. Irian X No.202, Cikedokan, Kec. Cikarang Bar., Bekasi, Jawa Barat 17530, Indonesia</v>
          </cell>
          <cell r="AI2" t="str">
            <v>Bekasi</v>
          </cell>
          <cell r="AK2" t="str">
            <v>PT LOTTE SHOPPING INDONESIA PADALARANG</v>
          </cell>
          <cell r="AM2" t="str">
            <v>Jl. Raya Padalarang No.476, Ciburuy, Padalarang, Kabupaten Bandung Barat, Jawa Barat 40553, Indonesia</v>
          </cell>
          <cell r="AN2" t="str">
            <v>Kabupaten Bandung Barat</v>
          </cell>
          <cell r="AP2">
            <v>105</v>
          </cell>
          <cell r="AQ2" t="str">
            <v/>
          </cell>
          <cell r="AR2" t="str">
            <v/>
          </cell>
          <cell r="AS2" t="str">
            <v/>
          </cell>
          <cell r="AT2" t="str">
            <v/>
          </cell>
          <cell r="AU2" t="str">
            <v/>
          </cell>
          <cell r="AV2" t="str">
            <v/>
          </cell>
          <cell r="AW2" t="str">
            <v/>
          </cell>
          <cell r="AY2">
            <v>0</v>
          </cell>
          <cell r="AZ2" t="str">
            <v>0</v>
          </cell>
          <cell r="BA2">
            <v>2680</v>
          </cell>
          <cell r="BB2">
            <v>5.34</v>
          </cell>
          <cell r="BC2" t="str">
            <v/>
          </cell>
          <cell r="BD2" t="str">
            <v/>
          </cell>
        </row>
        <row r="3">
          <cell r="D3" t="str">
            <v>4002942924</v>
          </cell>
          <cell r="E3" t="str">
            <v/>
          </cell>
          <cell r="F3" t="str">
            <v>BOOKED</v>
          </cell>
          <cell r="G3" t="str">
            <v>Unilever Mega DC</v>
          </cell>
          <cell r="H3" t="str">
            <v>RITASE</v>
          </cell>
          <cell r="I3" t="str">
            <v>false</v>
          </cell>
          <cell r="J3" t="str">
            <v>CDE</v>
          </cell>
          <cell r="K3" t="str">
            <v>CD Engkel Box</v>
          </cell>
          <cell r="L3" t="str">
            <v/>
          </cell>
          <cell r="N3" t="str">
            <v>TDS-TRI-20210625145913097213</v>
          </cell>
          <cell r="O3" t="str">
            <v>dedicated</v>
          </cell>
          <cell r="P3" t="str">
            <v>2021-06-25, 21:59:12</v>
          </cell>
          <cell r="Q3" t="str">
            <v/>
          </cell>
          <cell r="R3" t="str">
            <v/>
          </cell>
          <cell r="S3" t="str">
            <v>2021-06-25, 20:00:00</v>
          </cell>
          <cell r="T3" t="str">
            <v/>
          </cell>
          <cell r="U3" t="str">
            <v/>
          </cell>
          <cell r="V3" t="str">
            <v/>
          </cell>
          <cell r="W3" t="str">
            <v>2021-06-26, 08:00:00</v>
          </cell>
          <cell r="X3" t="str">
            <v/>
          </cell>
          <cell r="Y3" t="str">
            <v/>
          </cell>
          <cell r="Z3" t="str">
            <v/>
          </cell>
          <cell r="AA3" t="str">
            <v/>
          </cell>
          <cell r="AB3" t="str">
            <v/>
          </cell>
          <cell r="AC3" t="str">
            <v/>
          </cell>
          <cell r="AD3" t="str">
            <v/>
          </cell>
          <cell r="AE3" t="str">
            <v/>
          </cell>
          <cell r="AF3" t="str">
            <v>Unilever West Mega DC</v>
          </cell>
          <cell r="AH3" t="str">
            <v>Jl. Irian X No.202, Cikedokan, Kec. Cikarang Bar., Bekasi, Jawa Barat 17530, Indonesia</v>
          </cell>
          <cell r="AI3" t="str">
            <v>Bekasi</v>
          </cell>
          <cell r="AK3" t="str">
            <v>RAMAYANA PADALARANG - R97</v>
          </cell>
          <cell r="AM3" t="str">
            <v>JL.RAYA PADALARANG</v>
          </cell>
          <cell r="AN3" t="str">
            <v>Kabupaten Bandung Barat</v>
          </cell>
          <cell r="AP3">
            <v>104</v>
          </cell>
          <cell r="AQ3" t="str">
            <v/>
          </cell>
          <cell r="AR3" t="str">
            <v/>
          </cell>
          <cell r="AS3" t="str">
            <v/>
          </cell>
          <cell r="AT3" t="str">
            <v/>
          </cell>
          <cell r="AU3" t="str">
            <v/>
          </cell>
          <cell r="AV3" t="str">
            <v/>
          </cell>
          <cell r="AW3" t="str">
            <v/>
          </cell>
          <cell r="AY3">
            <v>0</v>
          </cell>
          <cell r="AZ3" t="str">
            <v>0</v>
          </cell>
          <cell r="BA3">
            <v>40</v>
          </cell>
          <cell r="BB3">
            <v>1</v>
          </cell>
          <cell r="BC3" t="str">
            <v/>
          </cell>
          <cell r="BD3" t="str">
            <v/>
          </cell>
        </row>
        <row r="4">
          <cell r="D4" t="str">
            <v>4002942921</v>
          </cell>
          <cell r="E4" t="str">
            <v/>
          </cell>
          <cell r="F4" t="str">
            <v>BOOKED</v>
          </cell>
          <cell r="G4" t="str">
            <v>Unilever Mega DC</v>
          </cell>
          <cell r="H4" t="str">
            <v>RITASE</v>
          </cell>
          <cell r="I4" t="str">
            <v>false</v>
          </cell>
          <cell r="J4" t="str">
            <v>CDE</v>
          </cell>
          <cell r="K4" t="str">
            <v>CD Engkel Box</v>
          </cell>
          <cell r="L4" t="str">
            <v/>
          </cell>
          <cell r="N4" t="str">
            <v>TDS-TRI-20210625145911644932</v>
          </cell>
          <cell r="O4" t="str">
            <v>dedicated</v>
          </cell>
          <cell r="P4" t="str">
            <v>2021-06-25, 21:59:11</v>
          </cell>
          <cell r="Q4" t="str">
            <v/>
          </cell>
          <cell r="R4" t="str">
            <v/>
          </cell>
          <cell r="S4" t="str">
            <v>2021-06-25, 20:00:00</v>
          </cell>
          <cell r="T4" t="str">
            <v/>
          </cell>
          <cell r="U4" t="str">
            <v/>
          </cell>
          <cell r="V4" t="str">
            <v/>
          </cell>
          <cell r="W4" t="str">
            <v>2021-06-27, 08:00:00</v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>Unilever West Mega DC</v>
          </cell>
          <cell r="AH4" t="str">
            <v>Jl. Irian X No.202, Cikedokan, Kec. Cikarang Bar., Bekasi, Jawa Barat 17530, Indonesia</v>
          </cell>
          <cell r="AI4" t="str">
            <v>Bekasi</v>
          </cell>
          <cell r="AK4" t="str">
            <v>LOTTE WHOLESALE SERANG</v>
          </cell>
          <cell r="AM4" t="str">
            <v>JL. MAYOR SYAFEI, KPG KEPANGDEAN</v>
          </cell>
          <cell r="AN4" t="str">
            <v>Kota Serang</v>
          </cell>
          <cell r="AP4">
            <v>126</v>
          </cell>
          <cell r="AQ4" t="str">
            <v/>
          </cell>
          <cell r="AR4" t="str">
            <v/>
          </cell>
          <cell r="AS4" t="str">
            <v/>
          </cell>
          <cell r="AT4" t="str">
            <v/>
          </cell>
          <cell r="AU4" t="str">
            <v/>
          </cell>
          <cell r="AV4" t="str">
            <v/>
          </cell>
          <cell r="AW4" t="str">
            <v/>
          </cell>
          <cell r="AY4">
            <v>0</v>
          </cell>
          <cell r="AZ4" t="str">
            <v>0</v>
          </cell>
          <cell r="BA4">
            <v>2230</v>
          </cell>
          <cell r="BB4">
            <v>4.46</v>
          </cell>
          <cell r="BC4" t="str">
            <v/>
          </cell>
          <cell r="BD4" t="str">
            <v/>
          </cell>
        </row>
        <row r="5">
          <cell r="D5" t="str">
            <v>4002942921</v>
          </cell>
          <cell r="E5" t="str">
            <v/>
          </cell>
          <cell r="F5" t="str">
            <v>BOOKED</v>
          </cell>
          <cell r="G5" t="str">
            <v>Unilever Mega DC</v>
          </cell>
          <cell r="H5" t="str">
            <v>RITASE</v>
          </cell>
          <cell r="I5" t="str">
            <v>false</v>
          </cell>
          <cell r="J5" t="str">
            <v>CDE</v>
          </cell>
          <cell r="K5" t="str">
            <v>CD Engkel Box</v>
          </cell>
          <cell r="L5" t="str">
            <v/>
          </cell>
          <cell r="N5" t="str">
            <v>TDS-TRI-20210625145911644932</v>
          </cell>
          <cell r="O5" t="str">
            <v>dedicated</v>
          </cell>
          <cell r="P5" t="str">
            <v>2021-06-25, 21:59:11</v>
          </cell>
          <cell r="Q5" t="str">
            <v/>
          </cell>
          <cell r="R5" t="str">
            <v/>
          </cell>
          <cell r="S5" t="str">
            <v>2021-06-25, 20:00:00</v>
          </cell>
          <cell r="T5" t="str">
            <v/>
          </cell>
          <cell r="U5" t="str">
            <v/>
          </cell>
          <cell r="V5" t="str">
            <v/>
          </cell>
          <cell r="W5" t="str">
            <v>2021-06-27, 08:00:00</v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>Unilever West Mega DC</v>
          </cell>
          <cell r="AH5" t="str">
            <v>Jl. Irian X No.202, Cikedokan, Kec. Cikarang Bar., Bekasi, Jawa Barat 17530, Indonesia</v>
          </cell>
          <cell r="AI5" t="str">
            <v>Bekasi</v>
          </cell>
          <cell r="AK5" t="str">
            <v>RAMAYANA SERANG (R-75)</v>
          </cell>
          <cell r="AM5" t="str">
            <v>MALL SERANG BANTEN JL.VETERAN</v>
          </cell>
          <cell r="AN5" t="str">
            <v>Kota Serang</v>
          </cell>
          <cell r="AP5">
            <v>122</v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Y5">
            <v>0</v>
          </cell>
          <cell r="AZ5" t="str">
            <v>0</v>
          </cell>
          <cell r="BA5">
            <v>70</v>
          </cell>
          <cell r="BB5">
            <v>1</v>
          </cell>
          <cell r="BC5" t="str">
            <v/>
          </cell>
          <cell r="BD5" t="str">
            <v/>
          </cell>
        </row>
        <row r="6">
          <cell r="D6" t="str">
            <v>4002942916</v>
          </cell>
          <cell r="E6" t="str">
            <v/>
          </cell>
          <cell r="F6" t="str">
            <v>BOOKED</v>
          </cell>
          <cell r="G6" t="str">
            <v>Unilever Mega DC</v>
          </cell>
          <cell r="H6" t="str">
            <v>RITASE</v>
          </cell>
          <cell r="I6" t="str">
            <v>false</v>
          </cell>
          <cell r="J6" t="str">
            <v>CDE</v>
          </cell>
          <cell r="K6" t="str">
            <v>CD Engkel Box</v>
          </cell>
          <cell r="L6" t="str">
            <v/>
          </cell>
          <cell r="N6" t="str">
            <v>TDS-TRI-20210625145910238767</v>
          </cell>
          <cell r="O6" t="str">
            <v>dedicated</v>
          </cell>
          <cell r="P6" t="str">
            <v>2021-06-25, 21:59:10</v>
          </cell>
          <cell r="Q6" t="str">
            <v/>
          </cell>
          <cell r="R6" t="str">
            <v/>
          </cell>
          <cell r="S6" t="str">
            <v>2021-06-25, 20:00:00</v>
          </cell>
          <cell r="T6" t="str">
            <v/>
          </cell>
          <cell r="U6" t="str">
            <v/>
          </cell>
          <cell r="V6" t="str">
            <v/>
          </cell>
          <cell r="W6" t="str">
            <v>2021-06-26, 08:00:00</v>
          </cell>
          <cell r="X6" t="str">
            <v/>
          </cell>
          <cell r="Y6" t="str">
            <v/>
          </cell>
          <cell r="Z6" t="str">
            <v/>
          </cell>
          <cell r="AA6" t="str">
            <v/>
          </cell>
          <cell r="AB6" t="str">
            <v/>
          </cell>
          <cell r="AC6" t="str">
            <v/>
          </cell>
          <cell r="AD6" t="str">
            <v/>
          </cell>
          <cell r="AE6" t="str">
            <v/>
          </cell>
          <cell r="AF6" t="str">
            <v>Unilever West Mega DC</v>
          </cell>
          <cell r="AH6" t="str">
            <v>Jl. Irian X No.202, Cikedokan, Kec. Cikarang Bar., Bekasi, Jawa Barat 17530, Indonesia</v>
          </cell>
          <cell r="AI6" t="str">
            <v>Bekasi</v>
          </cell>
          <cell r="AK6" t="str">
            <v>LOTTEMART HYPER KELAPA GADING</v>
          </cell>
          <cell r="AM6" t="str">
            <v>JL. RAYA BOULEVARD BARAT,</v>
          </cell>
          <cell r="AN6" t="str">
            <v>Kota Jakarta Utara</v>
          </cell>
          <cell r="AP6">
            <v>44</v>
          </cell>
          <cell r="AQ6" t="str">
            <v/>
          </cell>
          <cell r="AR6" t="str">
            <v/>
          </cell>
          <cell r="AS6" t="str">
            <v/>
          </cell>
          <cell r="AT6" t="str">
            <v/>
          </cell>
          <cell r="AU6" t="str">
            <v/>
          </cell>
          <cell r="AV6" t="str">
            <v/>
          </cell>
          <cell r="AW6" t="str">
            <v/>
          </cell>
          <cell r="AY6">
            <v>0</v>
          </cell>
          <cell r="AZ6" t="str">
            <v>0</v>
          </cell>
          <cell r="BA6">
            <v>180</v>
          </cell>
          <cell r="BB6">
            <v>1</v>
          </cell>
          <cell r="BC6" t="str">
            <v/>
          </cell>
          <cell r="BD6" t="str">
            <v/>
          </cell>
        </row>
        <row r="7">
          <cell r="D7" t="str">
            <v>4002942916</v>
          </cell>
          <cell r="E7" t="str">
            <v/>
          </cell>
          <cell r="F7" t="str">
            <v>BOOKED</v>
          </cell>
          <cell r="G7" t="str">
            <v>Unilever Mega DC</v>
          </cell>
          <cell r="H7" t="str">
            <v>RITASE</v>
          </cell>
          <cell r="I7" t="str">
            <v>false</v>
          </cell>
          <cell r="J7" t="str">
            <v>CDE</v>
          </cell>
          <cell r="K7" t="str">
            <v>CD Engkel Box</v>
          </cell>
          <cell r="L7" t="str">
            <v/>
          </cell>
          <cell r="N7" t="str">
            <v>TDS-TRI-20210625145910238767</v>
          </cell>
          <cell r="O7" t="str">
            <v>dedicated</v>
          </cell>
          <cell r="P7" t="str">
            <v>2021-06-25, 21:59:10</v>
          </cell>
          <cell r="Q7" t="str">
            <v/>
          </cell>
          <cell r="R7" t="str">
            <v/>
          </cell>
          <cell r="S7" t="str">
            <v>2021-06-25, 20:00:00</v>
          </cell>
          <cell r="T7" t="str">
            <v/>
          </cell>
          <cell r="U7" t="str">
            <v/>
          </cell>
          <cell r="V7" t="str">
            <v/>
          </cell>
          <cell r="W7" t="str">
            <v>2021-06-26, 08:00:00</v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>Unilever West Mega DC</v>
          </cell>
          <cell r="AH7" t="str">
            <v>Jl. Irian X No.202, Cikedokan, Kec. Cikarang Bar., Bekasi, Jawa Barat 17530, Indonesia</v>
          </cell>
          <cell r="AI7" t="str">
            <v>Bekasi</v>
          </cell>
          <cell r="AK7" t="str">
            <v>PT LOTTE SHOPPING INDONESIA K.GADIN</v>
          </cell>
          <cell r="AM7" t="str">
            <v>Jl. Boulevard Bar. Raya, Kec. Klp. Gading, Kota Jkt Utara, Daerah Khusus Ibukota Jakarta 14240, Indonesia</v>
          </cell>
          <cell r="AN7" t="str">
            <v>Kota Jakarta Utara</v>
          </cell>
          <cell r="AP7">
            <v>44</v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Y7">
            <v>0</v>
          </cell>
          <cell r="AZ7" t="str">
            <v>0</v>
          </cell>
          <cell r="BA7">
            <v>2230</v>
          </cell>
          <cell r="BB7">
            <v>4.47</v>
          </cell>
          <cell r="BC7" t="str">
            <v/>
          </cell>
          <cell r="BD7" t="str">
            <v/>
          </cell>
        </row>
        <row r="8">
          <cell r="D8" t="str">
            <v>4002943028</v>
          </cell>
          <cell r="E8" t="str">
            <v/>
          </cell>
          <cell r="F8" t="str">
            <v>BOOKED</v>
          </cell>
          <cell r="G8" t="str">
            <v>Unilever Mega DC</v>
          </cell>
          <cell r="H8" t="str">
            <v>RITASE</v>
          </cell>
          <cell r="I8" t="str">
            <v>false</v>
          </cell>
          <cell r="J8" t="str">
            <v>FUS</v>
          </cell>
          <cell r="K8" t="str">
            <v>Fuso Box</v>
          </cell>
          <cell r="L8" t="str">
            <v/>
          </cell>
          <cell r="N8" t="str">
            <v>TDS-TRI-20210625145908592170</v>
          </cell>
          <cell r="O8" t="str">
            <v>dedicated</v>
          </cell>
          <cell r="P8" t="str">
            <v>2021-06-25, 21:59:08</v>
          </cell>
          <cell r="Q8" t="str">
            <v/>
          </cell>
          <cell r="R8" t="str">
            <v/>
          </cell>
          <cell r="S8" t="str">
            <v>2021-06-25, 20:00:00</v>
          </cell>
          <cell r="T8" t="str">
            <v/>
          </cell>
          <cell r="U8" t="str">
            <v/>
          </cell>
          <cell r="V8" t="str">
            <v/>
          </cell>
          <cell r="W8" t="str">
            <v>2021-06-28, 08:00:00</v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>Unilever West Mega DC</v>
          </cell>
          <cell r="AH8" t="str">
            <v>Jl. Irian X No.202, Cikedokan, Kec. Cikarang Bar., Bekasi, Jawa Barat 17530, Indonesia</v>
          </cell>
          <cell r="AI8" t="str">
            <v>Bekasi</v>
          </cell>
          <cell r="AK8" t="str">
            <v>PT LOTTE SHOPPING INDONESIA BEKASI</v>
          </cell>
          <cell r="AM8" t="str">
            <v>Jl. Jend. Ahmad Yani No.18, Marga Jaya, Bekasi Sel., Kota Bks, Jawa Barat 17148, Indonesia</v>
          </cell>
          <cell r="AN8" t="str">
            <v>Cikarang</v>
          </cell>
          <cell r="AP8">
            <v>21</v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Y8">
            <v>0</v>
          </cell>
          <cell r="AZ8" t="str">
            <v>0</v>
          </cell>
          <cell r="BA8">
            <v>1690</v>
          </cell>
          <cell r="BB8">
            <v>5.97</v>
          </cell>
          <cell r="BC8" t="str">
            <v/>
          </cell>
          <cell r="BD8" t="str">
            <v/>
          </cell>
        </row>
        <row r="9">
          <cell r="D9" t="str">
            <v>4002943026</v>
          </cell>
          <cell r="E9" t="str">
            <v/>
          </cell>
          <cell r="F9" t="str">
            <v>BOOKED</v>
          </cell>
          <cell r="G9" t="str">
            <v>Unilever Mega DC</v>
          </cell>
          <cell r="H9" t="str">
            <v>RITASE</v>
          </cell>
          <cell r="I9" t="str">
            <v>false</v>
          </cell>
          <cell r="J9" t="str">
            <v>FUS</v>
          </cell>
          <cell r="K9" t="str">
            <v>Fuso Box</v>
          </cell>
          <cell r="L9" t="str">
            <v/>
          </cell>
          <cell r="N9" t="str">
            <v>TDS-TRI-20210625145907479063</v>
          </cell>
          <cell r="O9" t="str">
            <v>dedicated</v>
          </cell>
          <cell r="P9" t="str">
            <v>2021-06-25, 21:59:07</v>
          </cell>
          <cell r="Q9" t="str">
            <v/>
          </cell>
          <cell r="R9" t="str">
            <v/>
          </cell>
          <cell r="S9" t="str">
            <v>2021-06-25, 20:00:00</v>
          </cell>
          <cell r="T9" t="str">
            <v/>
          </cell>
          <cell r="U9" t="str">
            <v/>
          </cell>
          <cell r="V9" t="str">
            <v/>
          </cell>
          <cell r="W9" t="str">
            <v>2021-06-27, 08:00:00</v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>Unilever West Mega DC</v>
          </cell>
          <cell r="AH9" t="str">
            <v>Jl. Irian X No.202, Cikedokan, Kec. Cikarang Bar., Bekasi, Jawa Barat 17530, Indonesia</v>
          </cell>
          <cell r="AI9" t="str">
            <v>Bekasi</v>
          </cell>
          <cell r="AK9" t="str">
            <v>PT LOTTE SHOPPING INDONESIA TANGERA</v>
          </cell>
          <cell r="AM9" t="str">
            <v>PERUMAHAN ALAM SUTERA</v>
          </cell>
          <cell r="AN9" t="str">
            <v>Kota Tangerang Selatan</v>
          </cell>
          <cell r="AP9">
            <v>64</v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Y9">
            <v>0</v>
          </cell>
          <cell r="AZ9" t="str">
            <v>0</v>
          </cell>
          <cell r="BA9">
            <v>5640</v>
          </cell>
          <cell r="BB9">
            <v>19.89</v>
          </cell>
          <cell r="BC9" t="str">
            <v/>
          </cell>
          <cell r="BD9" t="str">
            <v/>
          </cell>
        </row>
        <row r="10">
          <cell r="D10" t="str">
            <v>4002943170</v>
          </cell>
          <cell r="E10" t="str">
            <v/>
          </cell>
          <cell r="F10" t="str">
            <v>BOOKED</v>
          </cell>
          <cell r="G10" t="str">
            <v>Unilever Mega DC</v>
          </cell>
          <cell r="H10" t="str">
            <v/>
          </cell>
          <cell r="I10" t="str">
            <v>false</v>
          </cell>
          <cell r="J10" t="str">
            <v>TRO-J</v>
          </cell>
          <cell r="K10" t="str">
            <v>Tronton Jumbo</v>
          </cell>
          <cell r="L10" t="str">
            <v/>
          </cell>
          <cell r="N10" t="str">
            <v>TDS-TRI-20210625131838836286</v>
          </cell>
          <cell r="O10" t="str">
            <v>oncall</v>
          </cell>
          <cell r="P10" t="str">
            <v>2021-06-25, 20:18:39</v>
          </cell>
          <cell r="Q10" t="str">
            <v/>
          </cell>
          <cell r="R10" t="str">
            <v/>
          </cell>
          <cell r="S10" t="str">
            <v>2021-06-25, 22:00:00</v>
          </cell>
          <cell r="T10" t="str">
            <v/>
          </cell>
          <cell r="U10" t="str">
            <v/>
          </cell>
          <cell r="V10" t="str">
            <v/>
          </cell>
          <cell r="W10" t="str">
            <v>2021-06-29, 22:00:00</v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>Unilever West Mega DC</v>
          </cell>
          <cell r="AH10" t="str">
            <v>Jl. Irian X No.202, Cikedokan, Kec. Cikarang Bar., Bekasi, Jawa Barat 17530, Indonesia</v>
          </cell>
          <cell r="AI10" t="str">
            <v>Bekasi</v>
          </cell>
          <cell r="AK10" t="str">
            <v>LOTTE SHOPPING TEGAL</v>
          </cell>
          <cell r="AM10" t="str">
            <v>Jl. Raya Singkil No.18, Kb. Baru, Adiwerna, Kec. Adiwerna, Tegal, Jawa Tengah 52194, Indonesia</v>
          </cell>
          <cell r="AN10" t="str">
            <v>Tegal</v>
          </cell>
          <cell r="AP10">
            <v>260</v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Y10">
            <v>0</v>
          </cell>
          <cell r="AZ10" t="str">
            <v>0</v>
          </cell>
          <cell r="BA10">
            <v>2440</v>
          </cell>
          <cell r="BB10">
            <v>7.82</v>
          </cell>
          <cell r="BC10" t="str">
            <v/>
          </cell>
          <cell r="BD10" t="str">
            <v/>
          </cell>
        </row>
        <row r="11">
          <cell r="D11" t="str">
            <v>4002943170</v>
          </cell>
          <cell r="E11" t="str">
            <v/>
          </cell>
          <cell r="F11" t="str">
            <v>BOOKED</v>
          </cell>
          <cell r="G11" t="str">
            <v>Unilever Mega DC</v>
          </cell>
          <cell r="H11" t="str">
            <v/>
          </cell>
          <cell r="I11" t="str">
            <v>false</v>
          </cell>
          <cell r="J11" t="str">
            <v>TRO-J</v>
          </cell>
          <cell r="K11" t="str">
            <v>Tronton Jumbo</v>
          </cell>
          <cell r="L11" t="str">
            <v/>
          </cell>
          <cell r="N11" t="str">
            <v>TDS-TRI-20210625131838836286</v>
          </cell>
          <cell r="O11" t="str">
            <v>oncall</v>
          </cell>
          <cell r="P11" t="str">
            <v>2021-06-25, 20:18:38</v>
          </cell>
          <cell r="Q11" t="str">
            <v/>
          </cell>
          <cell r="R11" t="str">
            <v/>
          </cell>
          <cell r="S11" t="str">
            <v>2021-06-25, 22:00:00</v>
          </cell>
          <cell r="T11" t="str">
            <v/>
          </cell>
          <cell r="U11" t="str">
            <v/>
          </cell>
          <cell r="V11" t="str">
            <v/>
          </cell>
          <cell r="W11" t="str">
            <v>2021-06-29, 22:00:00</v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>Unilever West Mega DC</v>
          </cell>
          <cell r="AH11" t="str">
            <v>Jl. Irian X No.202, Cikedokan, Kec. Cikarang Bar., Bekasi, Jawa Barat 17530, Indonesia</v>
          </cell>
          <cell r="AI11" t="str">
            <v>Bekasi</v>
          </cell>
          <cell r="AK11" t="str">
            <v>SAT DC TEGAL</v>
          </cell>
          <cell r="AM11" t="str">
            <v>JALAN RAYA SURODADI PEMALANG</v>
          </cell>
          <cell r="AN11" t="str">
            <v>Tegal</v>
          </cell>
          <cell r="AP11">
            <v>274</v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Y11">
            <v>0</v>
          </cell>
          <cell r="AZ11" t="str">
            <v>0</v>
          </cell>
          <cell r="BA11">
            <v>14470</v>
          </cell>
          <cell r="BB11">
            <v>25.26</v>
          </cell>
          <cell r="BC11" t="str">
            <v/>
          </cell>
          <cell r="BD11" t="str">
            <v/>
          </cell>
        </row>
        <row r="12">
          <cell r="D12" t="str">
            <v>4002943163</v>
          </cell>
          <cell r="E12" t="str">
            <v/>
          </cell>
          <cell r="F12" t="str">
            <v>ACCEPTED</v>
          </cell>
          <cell r="G12" t="str">
            <v>Unilever Mega DC</v>
          </cell>
          <cell r="H12" t="str">
            <v>PT Kabut Halim Mandiri</v>
          </cell>
          <cell r="I12" t="str">
            <v>true</v>
          </cell>
          <cell r="J12" t="str">
            <v>CDE</v>
          </cell>
          <cell r="K12" t="str">
            <v>CD Engkel Box</v>
          </cell>
          <cell r="L12" t="str">
            <v/>
          </cell>
          <cell r="N12" t="str">
            <v>TDS-TRI-20210625131837493900</v>
          </cell>
          <cell r="O12" t="str">
            <v>dedicated</v>
          </cell>
          <cell r="P12" t="str">
            <v>2021-06-25, 20:18:37</v>
          </cell>
          <cell r="Q12" t="str">
            <v>2021-06-25, 20:53:51</v>
          </cell>
          <cell r="R12" t="str">
            <v>2021-06-25, 20:55:08</v>
          </cell>
          <cell r="S12" t="str">
            <v>2021-06-25, 22:00:00</v>
          </cell>
          <cell r="T12" t="str">
            <v/>
          </cell>
          <cell r="U12" t="str">
            <v/>
          </cell>
          <cell r="V12" t="str">
            <v/>
          </cell>
          <cell r="W12" t="str">
            <v>2021-06-26, 22:00:00</v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>anggi</v>
          </cell>
          <cell r="AC12" t="str">
            <v>085778603335</v>
          </cell>
          <cell r="AD12" t="str">
            <v>F9285FG</v>
          </cell>
          <cell r="AE12" t="str">
            <v>CD Engkel Box</v>
          </cell>
          <cell r="AF12" t="str">
            <v>Unilever West Mega DC</v>
          </cell>
          <cell r="AH12" t="str">
            <v>Jl. Irian X No.202, Cikedokan, Kec. Cikarang Bar., Bekasi, Jawa Barat 17530, Indonesia</v>
          </cell>
          <cell r="AI12" t="str">
            <v>Bekasi</v>
          </cell>
          <cell r="AK12" t="str">
            <v>PT LOTTE SHOPPING INDONESIA K.GADIN</v>
          </cell>
          <cell r="AM12" t="str">
            <v>Jl. Boulevard Bar. Raya, Kec. Klp. Gading, Kota Jkt Utara, Daerah Khusus Ibukota Jakarta 14240, Indonesia</v>
          </cell>
          <cell r="AN12" t="str">
            <v>Kota Jakarta Utara</v>
          </cell>
          <cell r="AP12">
            <v>44</v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Y12">
            <v>0</v>
          </cell>
          <cell r="AZ12" t="str">
            <v>0</v>
          </cell>
          <cell r="BA12">
            <v>1240</v>
          </cell>
          <cell r="BB12">
            <v>2.15</v>
          </cell>
          <cell r="BC12" t="str">
            <v/>
          </cell>
          <cell r="BD12" t="str">
            <v/>
          </cell>
        </row>
        <row r="13">
          <cell r="D13" t="str">
            <v>4002943163</v>
          </cell>
          <cell r="E13" t="str">
            <v/>
          </cell>
          <cell r="F13" t="str">
            <v>ACCEPTED</v>
          </cell>
          <cell r="G13" t="str">
            <v>Unilever Mega DC</v>
          </cell>
          <cell r="H13" t="str">
            <v>PT Kabut Halim Mandiri</v>
          </cell>
          <cell r="I13" t="str">
            <v>true</v>
          </cell>
          <cell r="J13" t="str">
            <v>CDE</v>
          </cell>
          <cell r="K13" t="str">
            <v>CD Engkel Box</v>
          </cell>
          <cell r="L13" t="str">
            <v/>
          </cell>
          <cell r="N13" t="str">
            <v>TDS-TRI-20210625131837493900</v>
          </cell>
          <cell r="O13" t="str">
            <v>dedicated</v>
          </cell>
          <cell r="P13" t="str">
            <v>2021-06-25, 20:18:37</v>
          </cell>
          <cell r="Q13" t="str">
            <v>2021-06-25, 20:53:51</v>
          </cell>
          <cell r="R13" t="str">
            <v>2021-06-25, 20:55:08</v>
          </cell>
          <cell r="S13" t="str">
            <v>2021-06-25, 22:00:00</v>
          </cell>
          <cell r="T13" t="str">
            <v/>
          </cell>
          <cell r="U13" t="str">
            <v/>
          </cell>
          <cell r="V13" t="str">
            <v/>
          </cell>
          <cell r="W13" t="str">
            <v>2021-06-26, 22:00:00</v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>anggi</v>
          </cell>
          <cell r="AC13" t="str">
            <v>085778603335</v>
          </cell>
          <cell r="AD13" t="str">
            <v>F9285FG</v>
          </cell>
          <cell r="AE13" t="str">
            <v>CD Engkel Box</v>
          </cell>
          <cell r="AF13" t="str">
            <v>Unilever West Mega DC</v>
          </cell>
          <cell r="AH13" t="str">
            <v>Jl. Irian X No.202, Cikedokan, Kec. Cikarang Bar., Bekasi, Jawa Barat 17530, Indonesia</v>
          </cell>
          <cell r="AI13" t="str">
            <v>Bekasi</v>
          </cell>
          <cell r="AK13" t="str">
            <v>HARI HARI DUTA HARAPAN INDAH</v>
          </cell>
          <cell r="AM13" t="str">
            <v>KOMP.DUTA HARAPAN INDAH</v>
          </cell>
          <cell r="AN13" t="str">
            <v>Kota Jakarta Utara</v>
          </cell>
          <cell r="AP13">
            <v>52</v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Y13">
            <v>0</v>
          </cell>
          <cell r="AZ13" t="str">
            <v>0</v>
          </cell>
          <cell r="BA13">
            <v>730</v>
          </cell>
          <cell r="BB13">
            <v>1.4</v>
          </cell>
          <cell r="BC13" t="str">
            <v/>
          </cell>
          <cell r="BD13" t="str">
            <v/>
          </cell>
        </row>
        <row r="14">
          <cell r="D14" t="str">
            <v>4002943162</v>
          </cell>
          <cell r="E14" t="str">
            <v/>
          </cell>
          <cell r="F14" t="str">
            <v>LOADED</v>
          </cell>
          <cell r="G14" t="str">
            <v>Unilever Mega DC</v>
          </cell>
          <cell r="H14" t="str">
            <v>PT Kabut Halim Mandiri</v>
          </cell>
          <cell r="I14" t="str">
            <v>true</v>
          </cell>
          <cell r="J14" t="str">
            <v>CDE</v>
          </cell>
          <cell r="K14" t="str">
            <v>CD Engkel Box</v>
          </cell>
          <cell r="L14" t="str">
            <v/>
          </cell>
          <cell r="N14" t="str">
            <v>TDS-TRI-20210625131836444793</v>
          </cell>
          <cell r="O14" t="str">
            <v>dedicated</v>
          </cell>
          <cell r="P14" t="str">
            <v>2021-06-25, 20:18:36</v>
          </cell>
          <cell r="Q14" t="str">
            <v>2021-06-25, 20:47:34</v>
          </cell>
          <cell r="R14" t="str">
            <v>2021-06-25, 21:39:06</v>
          </cell>
          <cell r="S14" t="str">
            <v>2021-06-25, 22:00:00</v>
          </cell>
          <cell r="T14" t="str">
            <v>2021-06-25, 21:39:11</v>
          </cell>
          <cell r="U14" t="str">
            <v>2021-06-25, 21:39:17</v>
          </cell>
          <cell r="V14" t="str">
            <v>2021-06-25, 21:39:25</v>
          </cell>
          <cell r="W14" t="str">
            <v>2021-06-26, 22:00:00</v>
          </cell>
          <cell r="X14" t="str">
            <v/>
          </cell>
          <cell r="Y14" t="str">
            <v/>
          </cell>
          <cell r="Z14" t="str">
            <v>0:0:14</v>
          </cell>
          <cell r="AA14" t="str">
            <v/>
          </cell>
          <cell r="AB14" t="str">
            <v>M Rizky</v>
          </cell>
          <cell r="AC14" t="str">
            <v>082114719606</v>
          </cell>
          <cell r="AD14" t="str">
            <v>F9283FG</v>
          </cell>
          <cell r="AE14" t="str">
            <v>CD Engkel Box</v>
          </cell>
          <cell r="AF14" t="str">
            <v>Unilever West Mega DC</v>
          </cell>
          <cell r="AH14" t="str">
            <v>Jl. Irian X No.202, Cikedokan, Kec. Cikarang Bar., Bekasi, Jawa Barat 17530, Indonesia</v>
          </cell>
          <cell r="AI14" t="str">
            <v>Bekasi</v>
          </cell>
          <cell r="AK14" t="str">
            <v>PT LOTTE SHOPPING INDONESIA TANGERA</v>
          </cell>
          <cell r="AM14" t="str">
            <v>PERUMAHAN ALAM SUTERA</v>
          </cell>
          <cell r="AN14" t="str">
            <v>Kota Tangerang Selatan</v>
          </cell>
          <cell r="AP14">
            <v>64</v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Y14">
            <v>0</v>
          </cell>
          <cell r="AZ14" t="str">
            <v>0</v>
          </cell>
          <cell r="BA14">
            <v>1010</v>
          </cell>
          <cell r="BB14">
            <v>1.75</v>
          </cell>
          <cell r="BC14" t="str">
            <v/>
          </cell>
          <cell r="BD14" t="str">
            <v/>
          </cell>
        </row>
        <row r="15">
          <cell r="D15" t="str">
            <v>4002943162</v>
          </cell>
          <cell r="E15" t="str">
            <v/>
          </cell>
          <cell r="F15" t="str">
            <v>LOADED</v>
          </cell>
          <cell r="G15" t="str">
            <v>Unilever Mega DC</v>
          </cell>
          <cell r="H15" t="str">
            <v>PT Kabut Halim Mandiri</v>
          </cell>
          <cell r="I15" t="str">
            <v>true</v>
          </cell>
          <cell r="J15" t="str">
            <v>CDE</v>
          </cell>
          <cell r="K15" t="str">
            <v>CD Engkel Box</v>
          </cell>
          <cell r="L15" t="str">
            <v/>
          </cell>
          <cell r="N15" t="str">
            <v>TDS-TRI-20210625131836444793</v>
          </cell>
          <cell r="O15" t="str">
            <v>dedicated</v>
          </cell>
          <cell r="P15" t="str">
            <v>2021-06-25, 20:18:36</v>
          </cell>
          <cell r="Q15" t="str">
            <v>2021-06-25, 20:47:34</v>
          </cell>
          <cell r="R15" t="str">
            <v>2021-06-25, 21:39:06</v>
          </cell>
          <cell r="S15" t="str">
            <v>2021-06-25, 22:00:00</v>
          </cell>
          <cell r="T15" t="str">
            <v>2021-06-25, 21:39:11</v>
          </cell>
          <cell r="U15" t="str">
            <v>2021-06-25, 21:39:17</v>
          </cell>
          <cell r="V15" t="str">
            <v>2021-06-25, 21:39:25</v>
          </cell>
          <cell r="W15" t="str">
            <v>2021-06-26, 22:00:00</v>
          </cell>
          <cell r="X15" t="str">
            <v/>
          </cell>
          <cell r="Y15" t="str">
            <v/>
          </cell>
          <cell r="Z15" t="str">
            <v>0:0:14</v>
          </cell>
          <cell r="AA15" t="str">
            <v/>
          </cell>
          <cell r="AB15" t="str">
            <v>M Rizky</v>
          </cell>
          <cell r="AC15" t="str">
            <v>082114719606</v>
          </cell>
          <cell r="AD15" t="str">
            <v>F9283FG</v>
          </cell>
          <cell r="AE15" t="str">
            <v>CD Engkel Box</v>
          </cell>
          <cell r="AF15" t="str">
            <v>Unilever West Mega DC</v>
          </cell>
          <cell r="AH15" t="str">
            <v>Jl. Irian X No.202, Cikedokan, Kec. Cikarang Bar., Bekasi, Jawa Barat 17530, Indonesia</v>
          </cell>
          <cell r="AI15" t="str">
            <v>Bekasi</v>
          </cell>
          <cell r="AK15" t="str">
            <v>PT LOTTE SHOPPING INDONESIA MERUYA</v>
          </cell>
          <cell r="AM15" t="str">
            <v>GF, LotteMart, Jalan Topaz BT No.77, RT.6/RW.11, North Meruya, Kembangan, West Jakarta City, Jakarta 11620, Indonesia</v>
          </cell>
          <cell r="AN15" t="str">
            <v>West Jakarta City</v>
          </cell>
          <cell r="AP15">
            <v>52</v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Y15">
            <v>0</v>
          </cell>
          <cell r="AZ15" t="str">
            <v>0</v>
          </cell>
          <cell r="BA15">
            <v>1010</v>
          </cell>
          <cell r="BB15">
            <v>1.76</v>
          </cell>
          <cell r="BC15" t="str">
            <v/>
          </cell>
          <cell r="BD15" t="str">
            <v/>
          </cell>
        </row>
        <row r="16">
          <cell r="D16" t="str">
            <v>4002943150</v>
          </cell>
          <cell r="E16" t="str">
            <v/>
          </cell>
          <cell r="F16" t="str">
            <v>BOOKED</v>
          </cell>
          <cell r="G16" t="str">
            <v>Unilever Mega DC</v>
          </cell>
          <cell r="H16" t="str">
            <v/>
          </cell>
          <cell r="I16" t="str">
            <v>false</v>
          </cell>
          <cell r="J16" t="str">
            <v>TRO-J</v>
          </cell>
          <cell r="K16" t="str">
            <v>Tronton Jumbo</v>
          </cell>
          <cell r="L16" t="str">
            <v/>
          </cell>
          <cell r="N16" t="str">
            <v>TDS-TRI-20210625131827477164</v>
          </cell>
          <cell r="O16" t="str">
            <v>oncall</v>
          </cell>
          <cell r="P16" t="str">
            <v>2021-06-25, 20:18:27</v>
          </cell>
          <cell r="Q16" t="str">
            <v/>
          </cell>
          <cell r="R16" t="str">
            <v/>
          </cell>
          <cell r="S16" t="str">
            <v>2021-06-25, 22:00:00</v>
          </cell>
          <cell r="T16" t="str">
            <v/>
          </cell>
          <cell r="U16" t="str">
            <v/>
          </cell>
          <cell r="V16" t="str">
            <v/>
          </cell>
          <cell r="W16" t="str">
            <v>2021-06-28, 22:00:00</v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>Unilever West Mega DC</v>
          </cell>
          <cell r="AH16" t="str">
            <v>Jl. Irian X No.202, Cikedokan, Kec. Cikarang Bar., Bekasi, Jawa Barat 17530, Indonesia</v>
          </cell>
          <cell r="AI16" t="str">
            <v>Bekasi</v>
          </cell>
          <cell r="AK16" t="str">
            <v>SUMBER ALFARIA TRIJAYA DC SOLO</v>
          </cell>
          <cell r="AM16" t="str">
            <v>JL. RAYA SOLO - YOGYAKARTA DS. BANA</v>
          </cell>
          <cell r="AN16" t="str">
            <v>Kabupaten Klaten</v>
          </cell>
          <cell r="AP16">
            <v>498</v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Y16">
            <v>0</v>
          </cell>
          <cell r="AZ16" t="str">
            <v>0</v>
          </cell>
          <cell r="BA16">
            <v>14500</v>
          </cell>
          <cell r="BB16">
            <v>28.24</v>
          </cell>
          <cell r="BC16" t="str">
            <v/>
          </cell>
          <cell r="BD16" t="str">
            <v/>
          </cell>
        </row>
        <row r="17">
          <cell r="D17" t="str">
            <v>4002943150</v>
          </cell>
          <cell r="E17" t="str">
            <v/>
          </cell>
          <cell r="F17" t="str">
            <v>BOOKED</v>
          </cell>
          <cell r="G17" t="str">
            <v>Unilever Mega DC</v>
          </cell>
          <cell r="H17" t="str">
            <v/>
          </cell>
          <cell r="I17" t="str">
            <v>false</v>
          </cell>
          <cell r="J17" t="str">
            <v>TRO-J</v>
          </cell>
          <cell r="K17" t="str">
            <v>Tronton Jumbo</v>
          </cell>
          <cell r="L17" t="str">
            <v/>
          </cell>
          <cell r="N17" t="str">
            <v>TDS-TRI-20210625131827477164</v>
          </cell>
          <cell r="O17" t="str">
            <v>oncall</v>
          </cell>
          <cell r="P17" t="str">
            <v>2021-06-25, 20:18:27</v>
          </cell>
          <cell r="Q17" t="str">
            <v/>
          </cell>
          <cell r="R17" t="str">
            <v/>
          </cell>
          <cell r="S17" t="str">
            <v>2021-06-25, 22:00:00</v>
          </cell>
          <cell r="T17" t="str">
            <v/>
          </cell>
          <cell r="U17" t="str">
            <v/>
          </cell>
          <cell r="V17" t="str">
            <v/>
          </cell>
          <cell r="W17" t="str">
            <v>2021-06-28, 22:00:00</v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>Unilever West Mega DC</v>
          </cell>
          <cell r="AH17" t="str">
            <v>Jl. Irian X No.202, Cikedokan, Kec. Cikarang Bar., Bekasi, Jawa Barat 17530, Indonesia</v>
          </cell>
          <cell r="AI17" t="str">
            <v>Bekasi</v>
          </cell>
          <cell r="AK17" t="str">
            <v>LOTTEMART SOLO</v>
          </cell>
          <cell r="AM17" t="str">
            <v>THE PARK SOLO BARU</v>
          </cell>
          <cell r="AN17" t="str">
            <v>Kabupaten Sukoharjo</v>
          </cell>
          <cell r="AP17">
            <v>510</v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Y17">
            <v>0</v>
          </cell>
          <cell r="AZ17" t="str">
            <v>0</v>
          </cell>
          <cell r="BA17">
            <v>4490</v>
          </cell>
          <cell r="BB17">
            <v>6.87</v>
          </cell>
          <cell r="BC17" t="str">
            <v/>
          </cell>
          <cell r="BD17" t="str">
            <v/>
          </cell>
        </row>
        <row r="18">
          <cell r="D18" t="str">
            <v>4002942899</v>
          </cell>
          <cell r="E18" t="str">
            <v/>
          </cell>
          <cell r="F18" t="str">
            <v>CONFIRMED</v>
          </cell>
          <cell r="G18" t="str">
            <v>Unilever Mega DC</v>
          </cell>
          <cell r="H18" t="str">
            <v>CV Palapa Jaya</v>
          </cell>
          <cell r="I18" t="str">
            <v>false</v>
          </cell>
          <cell r="J18" t="str">
            <v>TRO-J</v>
          </cell>
          <cell r="K18" t="str">
            <v>Tronton Jumbo</v>
          </cell>
          <cell r="L18">
            <v>12262300</v>
          </cell>
          <cell r="M18">
            <v>11200000</v>
          </cell>
          <cell r="N18" t="str">
            <v>TDS-TRI-20210625131818919397</v>
          </cell>
          <cell r="O18" t="str">
            <v>oncall</v>
          </cell>
          <cell r="P18" t="str">
            <v>2021-06-25, 20:18:19</v>
          </cell>
          <cell r="Q18" t="str">
            <v>2021-06-25, 21:05:36</v>
          </cell>
          <cell r="R18" t="str">
            <v/>
          </cell>
          <cell r="S18" t="str">
            <v>2021-06-25, 22:00:00</v>
          </cell>
          <cell r="T18" t="str">
            <v/>
          </cell>
          <cell r="U18" t="str">
            <v/>
          </cell>
          <cell r="V18" t="str">
            <v/>
          </cell>
          <cell r="W18" t="str">
            <v>2021-06-30, 22:00:00</v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>Radi Saragih</v>
          </cell>
          <cell r="AC18" t="str">
            <v>081383946800</v>
          </cell>
          <cell r="AD18" t="str">
            <v>B 9706 TXU</v>
          </cell>
          <cell r="AE18" t="str">
            <v>Wingbox Tronton</v>
          </cell>
          <cell r="AF18" t="str">
            <v>Unilever West Mega DC</v>
          </cell>
          <cell r="AH18" t="str">
            <v>Jl. Irian X No.202, Cikedokan, Kec. Cikarang Bar., Bekasi, Jawa Barat 17530, Indonesia</v>
          </cell>
          <cell r="AI18" t="str">
            <v>Bekasi</v>
          </cell>
          <cell r="AK18" t="str">
            <v>INDOGROSIR PALEMBANG</v>
          </cell>
          <cell r="AM18" t="str">
            <v>JL. PANGERAN AYIN - KENTEN LAUT</v>
          </cell>
          <cell r="AN18" t="str">
            <v>Palembang</v>
          </cell>
          <cell r="AP18">
            <v>581</v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Y18">
            <v>0</v>
          </cell>
          <cell r="AZ18" t="str">
            <v>0</v>
          </cell>
          <cell r="BA18">
            <v>9250</v>
          </cell>
          <cell r="BB18">
            <v>28.35</v>
          </cell>
          <cell r="BC18" t="str">
            <v/>
          </cell>
          <cell r="BD18" t="str">
            <v/>
          </cell>
        </row>
        <row r="19">
          <cell r="D19" t="str">
            <v>4002942899</v>
          </cell>
          <cell r="E19" t="str">
            <v/>
          </cell>
          <cell r="F19" t="str">
            <v>CONFIRMED</v>
          </cell>
          <cell r="G19" t="str">
            <v>Unilever Mega DC</v>
          </cell>
          <cell r="H19" t="str">
            <v>CV Palapa Jaya</v>
          </cell>
          <cell r="I19" t="str">
            <v>false</v>
          </cell>
          <cell r="J19" t="str">
            <v>TRO-J</v>
          </cell>
          <cell r="K19" t="str">
            <v>Tronton Jumbo</v>
          </cell>
          <cell r="L19">
            <v>500000</v>
          </cell>
          <cell r="M19">
            <v>500000</v>
          </cell>
          <cell r="N19" t="str">
            <v>TDS-TRI-20210625131818919397</v>
          </cell>
          <cell r="O19" t="str">
            <v>oncall</v>
          </cell>
          <cell r="P19" t="str">
            <v>2021-06-25, 20:18:19</v>
          </cell>
          <cell r="Q19" t="str">
            <v>2021-06-25, 21:05:36</v>
          </cell>
          <cell r="R19" t="str">
            <v/>
          </cell>
          <cell r="S19" t="str">
            <v>2021-06-25, 22:00:00</v>
          </cell>
          <cell r="T19" t="str">
            <v/>
          </cell>
          <cell r="U19" t="str">
            <v/>
          </cell>
          <cell r="V19" t="str">
            <v/>
          </cell>
          <cell r="W19" t="str">
            <v>2021-06-30, 22:00:00</v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>Radi Saragih</v>
          </cell>
          <cell r="AC19" t="str">
            <v>081383946800</v>
          </cell>
          <cell r="AD19" t="str">
            <v>B 9706 TXU</v>
          </cell>
          <cell r="AE19" t="str">
            <v>Wingbox Tronton</v>
          </cell>
          <cell r="AF19" t="str">
            <v>Unilever West Mega DC</v>
          </cell>
          <cell r="AH19" t="str">
            <v>Jl. Irian X No.202, Cikedokan, Kec. Cikarang Bar., Bekasi, Jawa Barat 17530, Indonesia</v>
          </cell>
          <cell r="AI19" t="str">
            <v>Bekasi</v>
          </cell>
          <cell r="AK19" t="str">
            <v>PT LOTTE SHOPPING INDONESIA PALEMBA</v>
          </cell>
          <cell r="AM19" t="str">
            <v>JL.RADEN SUKAMTO NO.8A PATAl</v>
          </cell>
          <cell r="AN19" t="str">
            <v>Palembang</v>
          </cell>
          <cell r="AP19">
            <v>569</v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Y19">
            <v>0</v>
          </cell>
          <cell r="AZ19" t="str">
            <v>0</v>
          </cell>
          <cell r="BA19">
            <v>5710</v>
          </cell>
          <cell r="BB19">
            <v>13.3</v>
          </cell>
          <cell r="BC19" t="str">
            <v/>
          </cell>
          <cell r="BD19" t="str">
            <v/>
          </cell>
        </row>
        <row r="20">
          <cell r="D20" t="str">
            <v>4002942842</v>
          </cell>
          <cell r="E20" t="str">
            <v/>
          </cell>
          <cell r="F20" t="str">
            <v>BOOKED</v>
          </cell>
          <cell r="G20" t="str">
            <v>Unilever Mega DC</v>
          </cell>
          <cell r="H20" t="str">
            <v/>
          </cell>
          <cell r="I20" t="str">
            <v>false</v>
          </cell>
          <cell r="J20" t="str">
            <v>TRO-J</v>
          </cell>
          <cell r="K20" t="str">
            <v>Tronton Jumbo</v>
          </cell>
          <cell r="L20">
            <v>12262300</v>
          </cell>
          <cell r="M20">
            <v>11150000</v>
          </cell>
          <cell r="N20" t="str">
            <v>TDS-TRI-20210625131809302505</v>
          </cell>
          <cell r="O20" t="str">
            <v>oncall</v>
          </cell>
          <cell r="P20" t="str">
            <v>2021-06-25, 20:18:09</v>
          </cell>
          <cell r="Q20" t="str">
            <v>2021-06-25, 21:05:35</v>
          </cell>
          <cell r="R20" t="str">
            <v/>
          </cell>
          <cell r="S20" t="str">
            <v>2021-06-25, 22:00:00</v>
          </cell>
          <cell r="T20" t="str">
            <v/>
          </cell>
          <cell r="U20" t="str">
            <v/>
          </cell>
          <cell r="V20" t="str">
            <v/>
          </cell>
          <cell r="W20" t="str">
            <v>2021-06-30, 22:00:00</v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>Radi Saragih</v>
          </cell>
          <cell r="AC20" t="str">
            <v>081383946800</v>
          </cell>
          <cell r="AD20" t="str">
            <v>B 9706 TXU</v>
          </cell>
          <cell r="AE20" t="str">
            <v>Wingbox Tronton</v>
          </cell>
          <cell r="AF20" t="str">
            <v>Unilever West Mega DC</v>
          </cell>
          <cell r="AH20" t="str">
            <v>Jl. Irian X No.202, Cikedokan, Kec. Cikarang Bar., Bekasi, Jawa Barat 17530, Indonesia</v>
          </cell>
          <cell r="AI20" t="str">
            <v>Bekasi</v>
          </cell>
          <cell r="AK20" t="str">
            <v>PT SUMBER ALFARIA TRIJAYA PALEMBAN</v>
          </cell>
          <cell r="AM20" t="str">
            <v>Jl. TEMBUS ALANG-ALANG LEBAR RT12 R</v>
          </cell>
          <cell r="AN20" t="str">
            <v>Kota Palembang</v>
          </cell>
          <cell r="AP20">
            <v>573</v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>Diamond palembang tkbm mahal</v>
          </cell>
          <cell r="AY20">
            <v>0</v>
          </cell>
          <cell r="AZ20" t="str">
            <v>0</v>
          </cell>
          <cell r="BA20">
            <v>9650</v>
          </cell>
          <cell r="BB20">
            <v>24.02</v>
          </cell>
          <cell r="BC20" t="str">
            <v/>
          </cell>
          <cell r="BD20" t="str">
            <v/>
          </cell>
        </row>
        <row r="21">
          <cell r="D21" t="str">
            <v>4002942842</v>
          </cell>
          <cell r="E21" t="str">
            <v/>
          </cell>
          <cell r="F21" t="str">
            <v>BOOKED</v>
          </cell>
          <cell r="G21" t="str">
            <v>Unilever Mega DC</v>
          </cell>
          <cell r="H21" t="str">
            <v/>
          </cell>
          <cell r="I21" t="str">
            <v>false</v>
          </cell>
          <cell r="J21" t="str">
            <v>TRO-J</v>
          </cell>
          <cell r="K21" t="str">
            <v>Tronton Jumbo</v>
          </cell>
          <cell r="L21">
            <v>500000</v>
          </cell>
          <cell r="M21">
            <v>500000</v>
          </cell>
          <cell r="N21" t="str">
            <v>TDS-TRI-20210625131809302505</v>
          </cell>
          <cell r="O21" t="str">
            <v>oncall</v>
          </cell>
          <cell r="P21" t="str">
            <v>2021-06-25, 20:18:09</v>
          </cell>
          <cell r="Q21" t="str">
            <v>2021-06-25, 21:05:35</v>
          </cell>
          <cell r="R21" t="str">
            <v/>
          </cell>
          <cell r="S21" t="str">
            <v>2021-06-25, 22:00:00</v>
          </cell>
          <cell r="T21" t="str">
            <v/>
          </cell>
          <cell r="U21" t="str">
            <v/>
          </cell>
          <cell r="V21" t="str">
            <v/>
          </cell>
          <cell r="W21" t="str">
            <v>2021-06-30, 22:00:00</v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>Radi Saragih</v>
          </cell>
          <cell r="AC21" t="str">
            <v>081383946800</v>
          </cell>
          <cell r="AD21" t="str">
            <v>B 9706 TXU</v>
          </cell>
          <cell r="AE21" t="str">
            <v>Wingbox Tronton</v>
          </cell>
          <cell r="AF21" t="str">
            <v>Unilever West Mega DC</v>
          </cell>
          <cell r="AH21" t="str">
            <v>Jl. Irian X No.202, Cikedokan, Kec. Cikarang Bar., Bekasi, Jawa Barat 17530, Indonesia</v>
          </cell>
          <cell r="AI21" t="str">
            <v>Bekasi</v>
          </cell>
          <cell r="AK21" t="str">
            <v>DIAMOND PALEMBANG</v>
          </cell>
          <cell r="AM21" t="str">
            <v>JL. R. SUKAMTO KOMP. PTC KEL.8</v>
          </cell>
          <cell r="AN21" t="str">
            <v>Kota Palembang</v>
          </cell>
          <cell r="AP21">
            <v>569</v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>Diamond palembang tkbm mahal</v>
          </cell>
          <cell r="AY21">
            <v>0</v>
          </cell>
          <cell r="AZ21" t="str">
            <v>0</v>
          </cell>
          <cell r="BA21">
            <v>8700</v>
          </cell>
          <cell r="BB21">
            <v>17</v>
          </cell>
          <cell r="BC21" t="str">
            <v/>
          </cell>
          <cell r="BD21" t="str">
            <v/>
          </cell>
        </row>
        <row r="22">
          <cell r="D22" t="str">
            <v>4002942821</v>
          </cell>
          <cell r="E22" t="str">
            <v/>
          </cell>
          <cell r="F22" t="str">
            <v>CONFIRMED</v>
          </cell>
          <cell r="G22" t="str">
            <v>Unilever Mega DC</v>
          </cell>
          <cell r="H22" t="str">
            <v>CV Palapa Jaya</v>
          </cell>
          <cell r="I22" t="str">
            <v>false</v>
          </cell>
          <cell r="J22" t="str">
            <v>TRO-J</v>
          </cell>
          <cell r="K22" t="str">
            <v>Tronton Jumbo</v>
          </cell>
          <cell r="L22">
            <v>12262300</v>
          </cell>
          <cell r="M22">
            <v>11185000</v>
          </cell>
          <cell r="N22" t="str">
            <v>TDS-TRI-20210625131758950029</v>
          </cell>
          <cell r="O22" t="str">
            <v>oncall</v>
          </cell>
          <cell r="P22" t="str">
            <v>2021-06-25, 20:17:59</v>
          </cell>
          <cell r="Q22" t="str">
            <v>2021-06-25, 21:05:34</v>
          </cell>
          <cell r="R22" t="str">
            <v/>
          </cell>
          <cell r="S22" t="str">
            <v>2021-06-25, 22:00:00</v>
          </cell>
          <cell r="T22" t="str">
            <v/>
          </cell>
          <cell r="U22" t="str">
            <v/>
          </cell>
          <cell r="V22" t="str">
            <v/>
          </cell>
          <cell r="W22" t="str">
            <v>2021-06-30, 22:00:00</v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>Berlin</v>
          </cell>
          <cell r="AC22" t="str">
            <v>085238817753</v>
          </cell>
          <cell r="AD22" t="str">
            <v>B 9462 SYK</v>
          </cell>
          <cell r="AE22" t="str">
            <v>Wingbox Tronton</v>
          </cell>
          <cell r="AF22" t="str">
            <v>Unilever West Mega DC</v>
          </cell>
          <cell r="AH22" t="str">
            <v>Jl. Irian X No.202, Cikedokan, Kec. Cikarang Bar., Bekasi, Jawa Barat 17530, Indonesia</v>
          </cell>
          <cell r="AI22" t="str">
            <v>Bekasi</v>
          </cell>
          <cell r="AK22" t="str">
            <v>PT INDOMARCO PRISMATAMA DC PLB</v>
          </cell>
          <cell r="AM22" t="str">
            <v>Jl. PANGERAN AYIN, KELURAHAN SUKAMA</v>
          </cell>
          <cell r="AN22" t="str">
            <v>Kota Palembang</v>
          </cell>
          <cell r="AP22">
            <v>574</v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Y22">
            <v>0</v>
          </cell>
          <cell r="AZ22" t="str">
            <v>0</v>
          </cell>
          <cell r="BA22">
            <v>3950</v>
          </cell>
          <cell r="BB22">
            <v>10.11</v>
          </cell>
          <cell r="BC22" t="str">
            <v/>
          </cell>
          <cell r="BD22" t="str">
            <v/>
          </cell>
        </row>
        <row r="23">
          <cell r="D23" t="str">
            <v>4002942821</v>
          </cell>
          <cell r="E23" t="str">
            <v/>
          </cell>
          <cell r="F23" t="str">
            <v>CONFIRMED</v>
          </cell>
          <cell r="G23" t="str">
            <v>Unilever Mega DC</v>
          </cell>
          <cell r="H23" t="str">
            <v>CV Palapa Jaya</v>
          </cell>
          <cell r="I23" t="str">
            <v>false</v>
          </cell>
          <cell r="J23" t="str">
            <v>TRO-J</v>
          </cell>
          <cell r="K23" t="str">
            <v>Tronton Jumbo</v>
          </cell>
          <cell r="L23">
            <v>500000</v>
          </cell>
          <cell r="M23">
            <v>500000</v>
          </cell>
          <cell r="N23" t="str">
            <v>TDS-TRI-20210625131758950029</v>
          </cell>
          <cell r="O23" t="str">
            <v>oncall</v>
          </cell>
          <cell r="P23" t="str">
            <v>2021-06-25, 20:17:59</v>
          </cell>
          <cell r="Q23" t="str">
            <v>2021-06-25, 21:05:34</v>
          </cell>
          <cell r="R23" t="str">
            <v/>
          </cell>
          <cell r="S23" t="str">
            <v>2021-06-25, 22:00:00</v>
          </cell>
          <cell r="T23" t="str">
            <v/>
          </cell>
          <cell r="U23" t="str">
            <v/>
          </cell>
          <cell r="V23" t="str">
            <v/>
          </cell>
          <cell r="W23" t="str">
            <v>2021-06-30, 22:00:00</v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>Berlin</v>
          </cell>
          <cell r="AC23" t="str">
            <v>085238817753</v>
          </cell>
          <cell r="AD23" t="str">
            <v>B 9462 SYK</v>
          </cell>
          <cell r="AE23" t="str">
            <v>Wingbox Tronton</v>
          </cell>
          <cell r="AF23" t="str">
            <v>Unilever West Mega DC</v>
          </cell>
          <cell r="AH23" t="str">
            <v>Jl. Irian X No.202, Cikedokan, Kec. Cikarang Bar., Bekasi, Jawa Barat 17530, Indonesia</v>
          </cell>
          <cell r="AI23" t="str">
            <v>Bekasi</v>
          </cell>
          <cell r="AK23" t="str">
            <v>PT SUMBER ALFARIA TRIJAYA PALEMBAN</v>
          </cell>
          <cell r="AM23" t="str">
            <v>Jl. TEMBUS ALANG-ALANG LEBAR RT12 R</v>
          </cell>
          <cell r="AN23" t="str">
            <v>Kota Palembang</v>
          </cell>
          <cell r="AP23">
            <v>573</v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Y23">
            <v>0</v>
          </cell>
          <cell r="AZ23" t="str">
            <v>0</v>
          </cell>
          <cell r="BA23">
            <v>14620</v>
          </cell>
          <cell r="BB23">
            <v>30.53</v>
          </cell>
          <cell r="BC23" t="str">
            <v/>
          </cell>
          <cell r="BD23" t="str">
            <v/>
          </cell>
        </row>
        <row r="24">
          <cell r="D24" t="str">
            <v>4002943156</v>
          </cell>
          <cell r="E24" t="str">
            <v/>
          </cell>
          <cell r="F24" t="str">
            <v>CONFIRMED</v>
          </cell>
          <cell r="G24" t="str">
            <v>Unilever Mega DC</v>
          </cell>
          <cell r="H24" t="str">
            <v>PT Mega Antaran Prima</v>
          </cell>
          <cell r="I24" t="str">
            <v>true</v>
          </cell>
          <cell r="J24" t="str">
            <v>CDE</v>
          </cell>
          <cell r="K24" t="str">
            <v>CD Engkel Box</v>
          </cell>
          <cell r="L24" t="str">
            <v/>
          </cell>
          <cell r="N24" t="str">
            <v>TDS-TRI-20210625131757336415</v>
          </cell>
          <cell r="O24" t="str">
            <v>dedicated</v>
          </cell>
          <cell r="P24" t="str">
            <v>2021-06-25, 20:17:57</v>
          </cell>
          <cell r="Q24" t="str">
            <v>2021-06-25, 20:44:18</v>
          </cell>
          <cell r="R24" t="str">
            <v/>
          </cell>
          <cell r="S24" t="str">
            <v>2021-06-25, 22:00:00</v>
          </cell>
          <cell r="T24" t="str">
            <v/>
          </cell>
          <cell r="U24" t="str">
            <v/>
          </cell>
          <cell r="V24" t="str">
            <v/>
          </cell>
          <cell r="W24" t="str">
            <v>2021-06-26, 22:00:00</v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>SUPOYO</v>
          </cell>
          <cell r="AC24" t="str">
            <v>085717659670</v>
          </cell>
          <cell r="AD24" t="str">
            <v>B9663KXR</v>
          </cell>
          <cell r="AE24" t="str">
            <v>CDE Dedicated</v>
          </cell>
          <cell r="AF24" t="str">
            <v>Unilever West Mega DC</v>
          </cell>
          <cell r="AH24" t="str">
            <v>Jl. Irian X No.202, Cikedokan, Kec. Cikarang Bar., Bekasi, Jawa Barat 17530, Indonesia</v>
          </cell>
          <cell r="AI24" t="str">
            <v>Bekasi</v>
          </cell>
          <cell r="AK24" t="str">
            <v>PT SARANA ABADI MAKMUR BERSAMA JAKA</v>
          </cell>
          <cell r="AM24" t="str">
            <v>Graha Daya Guna Building Jalan Pulobuaran V No.1, Kawasan Industri Pulo Gadung RT.1, RT.1/RW.7, Jatinegara, Kec. Cakung, Kota Jakarta Timur, Daerah Khusus Ibukota Jakarta 13930, Indonesia</v>
          </cell>
          <cell r="AN24" t="str">
            <v>Kota Jakarta Timur</v>
          </cell>
          <cell r="AP24">
            <v>32</v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Y24">
            <v>0</v>
          </cell>
          <cell r="AZ24" t="str">
            <v>0</v>
          </cell>
          <cell r="BA24">
            <v>2370</v>
          </cell>
          <cell r="BB24">
            <v>4.93</v>
          </cell>
          <cell r="BC24" t="str">
            <v/>
          </cell>
          <cell r="BD24" t="str">
            <v/>
          </cell>
        </row>
        <row r="25">
          <cell r="D25" t="str">
            <v>4002943149</v>
          </cell>
          <cell r="E25" t="str">
            <v/>
          </cell>
          <cell r="F25" t="str">
            <v>BOOKED</v>
          </cell>
          <cell r="G25" t="str">
            <v>Unilever Mega DC</v>
          </cell>
          <cell r="H25" t="str">
            <v/>
          </cell>
          <cell r="I25" t="str">
            <v>false</v>
          </cell>
          <cell r="J25" t="str">
            <v>TRO-J</v>
          </cell>
          <cell r="K25" t="str">
            <v>Tronton Jumbo</v>
          </cell>
          <cell r="L25" t="str">
            <v/>
          </cell>
          <cell r="N25" t="str">
            <v>TDS-TRI-20210625131756032186</v>
          </cell>
          <cell r="O25" t="str">
            <v>oncall</v>
          </cell>
          <cell r="P25" t="str">
            <v>2021-06-25, 20:17:56</v>
          </cell>
          <cell r="Q25" t="str">
            <v/>
          </cell>
          <cell r="R25" t="str">
            <v/>
          </cell>
          <cell r="S25" t="str">
            <v>2021-06-25, 22:00:00</v>
          </cell>
          <cell r="T25" t="str">
            <v/>
          </cell>
          <cell r="U25" t="str">
            <v/>
          </cell>
          <cell r="V25" t="str">
            <v/>
          </cell>
          <cell r="W25" t="str">
            <v>2021-06-30, 22:00:00</v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>Unilever West Mega DC</v>
          </cell>
          <cell r="AH25" t="str">
            <v>Jl. Irian X No.202, Cikedokan, Kec. Cikarang Bar., Bekasi, Jawa Barat 17530, Indonesia</v>
          </cell>
          <cell r="AI25" t="str">
            <v>Bekasi</v>
          </cell>
          <cell r="AK25" t="str">
            <v>LOTTEMART SOLO</v>
          </cell>
          <cell r="AM25" t="str">
            <v>THE PARK SOLO BARU</v>
          </cell>
          <cell r="AN25" t="str">
            <v>Kabupaten Sukoharjo</v>
          </cell>
          <cell r="AP25">
            <v>510</v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Y25">
            <v>0</v>
          </cell>
          <cell r="AZ25" t="str">
            <v>0</v>
          </cell>
          <cell r="BA25">
            <v>19040</v>
          </cell>
          <cell r="BB25">
            <v>26.22</v>
          </cell>
          <cell r="BC25" t="str">
            <v/>
          </cell>
          <cell r="BD25" t="str">
            <v/>
          </cell>
        </row>
        <row r="26">
          <cell r="D26" t="str">
            <v>4002943148</v>
          </cell>
          <cell r="E26" t="str">
            <v/>
          </cell>
          <cell r="F26" t="str">
            <v>BOOKED</v>
          </cell>
          <cell r="G26" t="str">
            <v>Unilever Mega DC</v>
          </cell>
          <cell r="H26" t="str">
            <v>RITASE</v>
          </cell>
          <cell r="I26" t="str">
            <v>false</v>
          </cell>
          <cell r="J26" t="str">
            <v>CDE</v>
          </cell>
          <cell r="K26" t="str">
            <v>CD Engkel Box</v>
          </cell>
          <cell r="L26" t="str">
            <v/>
          </cell>
          <cell r="N26" t="str">
            <v>TDS-TRI-20210625131755217784</v>
          </cell>
          <cell r="O26" t="str">
            <v>dedicated</v>
          </cell>
          <cell r="P26" t="str">
            <v>2021-06-25, 20:17:55</v>
          </cell>
          <cell r="Q26" t="str">
            <v/>
          </cell>
          <cell r="R26" t="str">
            <v/>
          </cell>
          <cell r="S26" t="str">
            <v>2021-06-25, 22:00:00</v>
          </cell>
          <cell r="T26" t="str">
            <v/>
          </cell>
          <cell r="U26" t="str">
            <v/>
          </cell>
          <cell r="V26" t="str">
            <v/>
          </cell>
          <cell r="W26" t="str">
            <v>2021-06-25, 22:00:00</v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>Unilever West Mega DC</v>
          </cell>
          <cell r="AH26" t="str">
            <v>Jl. Irian X No.202, Cikedokan, Kec. Cikarang Bar., Bekasi, Jawa Barat 17530, Indonesia</v>
          </cell>
          <cell r="AI26" t="str">
            <v>Bekasi</v>
          </cell>
          <cell r="AK26" t="str">
            <v>LOTTEMART HYPER KUNINGAN CITY</v>
          </cell>
          <cell r="AM26" t="str">
            <v>JL. Prof. Dr. SATRIO KAV. 18-UNIT L</v>
          </cell>
          <cell r="AN26" t="str">
            <v>Kota Jakarta Selatan</v>
          </cell>
          <cell r="AP26">
            <v>39</v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Y26">
            <v>0</v>
          </cell>
          <cell r="AZ26" t="str">
            <v>0</v>
          </cell>
          <cell r="BA26">
            <v>2540</v>
          </cell>
          <cell r="BB26">
            <v>3.49</v>
          </cell>
          <cell r="BC26" t="str">
            <v/>
          </cell>
          <cell r="BD26" t="str">
            <v/>
          </cell>
        </row>
        <row r="27">
          <cell r="D27" t="str">
            <v>4002943147</v>
          </cell>
          <cell r="E27" t="str">
            <v/>
          </cell>
          <cell r="F27" t="str">
            <v>BOOKED</v>
          </cell>
          <cell r="G27" t="str">
            <v>Unilever Mega DC</v>
          </cell>
          <cell r="H27" t="str">
            <v>RITASE</v>
          </cell>
          <cell r="I27" t="str">
            <v>false</v>
          </cell>
          <cell r="J27" t="str">
            <v>CDE</v>
          </cell>
          <cell r="K27" t="str">
            <v>CD Engkel Box</v>
          </cell>
          <cell r="L27" t="str">
            <v/>
          </cell>
          <cell r="N27" t="str">
            <v>TDS-TRI-20210625131754374034</v>
          </cell>
          <cell r="O27" t="str">
            <v>dedicated</v>
          </cell>
          <cell r="P27" t="str">
            <v>2021-06-25, 20:17:54</v>
          </cell>
          <cell r="Q27" t="str">
            <v/>
          </cell>
          <cell r="R27" t="str">
            <v/>
          </cell>
          <cell r="S27" t="str">
            <v>2021-06-25, 22:00:00</v>
          </cell>
          <cell r="T27" t="str">
            <v/>
          </cell>
          <cell r="U27" t="str">
            <v/>
          </cell>
          <cell r="V27" t="str">
            <v/>
          </cell>
          <cell r="W27" t="str">
            <v>2021-06-25, 22:00:00</v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>Unilever West Mega DC</v>
          </cell>
          <cell r="AH27" t="str">
            <v>Jl. Irian X No.202, Cikedokan, Kec. Cikarang Bar., Bekasi, Jawa Barat 17530, Indonesia</v>
          </cell>
          <cell r="AI27" t="str">
            <v>Bekasi</v>
          </cell>
          <cell r="AK27" t="str">
            <v>LOTTEMART HYPER KUNINGAN CITY</v>
          </cell>
          <cell r="AM27" t="str">
            <v>JL. Prof. Dr. SATRIO KAV. 18-UNIT L</v>
          </cell>
          <cell r="AN27" t="str">
            <v>Kota Jakarta Selatan</v>
          </cell>
          <cell r="AP27">
            <v>39</v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Y27">
            <v>0</v>
          </cell>
          <cell r="AZ27" t="str">
            <v>0</v>
          </cell>
          <cell r="BA27">
            <v>2540</v>
          </cell>
          <cell r="BB27">
            <v>3.49</v>
          </cell>
          <cell r="BC27" t="str">
            <v/>
          </cell>
          <cell r="BD27" t="str">
            <v/>
          </cell>
        </row>
        <row r="28">
          <cell r="D28" t="str">
            <v>4002943146</v>
          </cell>
          <cell r="E28" t="str">
            <v/>
          </cell>
          <cell r="F28" t="str">
            <v>BOOKED</v>
          </cell>
          <cell r="G28" t="str">
            <v>Unilever Mega DC</v>
          </cell>
          <cell r="H28" t="str">
            <v>RITASE</v>
          </cell>
          <cell r="I28" t="str">
            <v>false</v>
          </cell>
          <cell r="J28" t="str">
            <v>CDE</v>
          </cell>
          <cell r="K28" t="str">
            <v>CD Engkel Box</v>
          </cell>
          <cell r="L28" t="str">
            <v/>
          </cell>
          <cell r="N28" t="str">
            <v>TDS-TRI-20210625131753396474</v>
          </cell>
          <cell r="O28" t="str">
            <v>dedicated</v>
          </cell>
          <cell r="P28" t="str">
            <v>2021-06-25, 20:17:53</v>
          </cell>
          <cell r="Q28" t="str">
            <v/>
          </cell>
          <cell r="R28" t="str">
            <v/>
          </cell>
          <cell r="S28" t="str">
            <v>2021-06-25, 22:00:00</v>
          </cell>
          <cell r="T28" t="str">
            <v/>
          </cell>
          <cell r="U28" t="str">
            <v/>
          </cell>
          <cell r="V28" t="str">
            <v/>
          </cell>
          <cell r="W28" t="str">
            <v>2021-06-25, 22:00:00</v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>Unilever West Mega DC</v>
          </cell>
          <cell r="AH28" t="str">
            <v>Jl. Irian X No.202, Cikedokan, Kec. Cikarang Bar., Bekasi, Jawa Barat 17530, Indonesia</v>
          </cell>
          <cell r="AI28" t="str">
            <v>Bekasi</v>
          </cell>
          <cell r="AK28" t="str">
            <v>LOTTEMART HYPER KUNINGAN CITY</v>
          </cell>
          <cell r="AM28" t="str">
            <v>JL. Prof. Dr. SATRIO KAV. 18-UNIT L</v>
          </cell>
          <cell r="AN28" t="str">
            <v>Kota Jakarta Selatan</v>
          </cell>
          <cell r="AP28">
            <v>39</v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Y28">
            <v>0</v>
          </cell>
          <cell r="AZ28" t="str">
            <v>0</v>
          </cell>
          <cell r="BA28">
            <v>2540</v>
          </cell>
          <cell r="BB28">
            <v>4</v>
          </cell>
          <cell r="BC28" t="str">
            <v/>
          </cell>
          <cell r="BD28" t="str">
            <v/>
          </cell>
        </row>
        <row r="29">
          <cell r="D29" t="str">
            <v>4002943145</v>
          </cell>
          <cell r="E29" t="str">
            <v/>
          </cell>
          <cell r="F29" t="str">
            <v>BOOKED</v>
          </cell>
          <cell r="G29" t="str">
            <v>Unilever Mega DC</v>
          </cell>
          <cell r="H29" t="str">
            <v>RITASE</v>
          </cell>
          <cell r="I29" t="str">
            <v>false</v>
          </cell>
          <cell r="J29" t="str">
            <v>CDE</v>
          </cell>
          <cell r="K29" t="str">
            <v>CD Engkel Box</v>
          </cell>
          <cell r="L29" t="str">
            <v/>
          </cell>
          <cell r="N29" t="str">
            <v>TDS-TRI-20210625131752253123</v>
          </cell>
          <cell r="O29" t="str">
            <v>dedicated</v>
          </cell>
          <cell r="P29" t="str">
            <v>2021-06-25, 20:17:52</v>
          </cell>
          <cell r="Q29" t="str">
            <v/>
          </cell>
          <cell r="R29" t="str">
            <v/>
          </cell>
          <cell r="S29" t="str">
            <v>2021-06-25, 22:00:00</v>
          </cell>
          <cell r="T29" t="str">
            <v/>
          </cell>
          <cell r="U29" t="str">
            <v/>
          </cell>
          <cell r="V29" t="str">
            <v/>
          </cell>
          <cell r="W29" t="str">
            <v>2021-06-25, 22:00:00</v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>Unilever West Mega DC</v>
          </cell>
          <cell r="AH29" t="str">
            <v>Jl. Irian X No.202, Cikedokan, Kec. Cikarang Bar., Bekasi, Jawa Barat 17530, Indonesia</v>
          </cell>
          <cell r="AI29" t="str">
            <v>Bekasi</v>
          </cell>
          <cell r="AK29" t="str">
            <v>LOTTEMART HYPER KUNINGAN CITY</v>
          </cell>
          <cell r="AM29" t="str">
            <v>JL. Prof. Dr. SATRIO KAV. 18-UNIT L</v>
          </cell>
          <cell r="AN29" t="str">
            <v>Kota Jakarta Selatan</v>
          </cell>
          <cell r="AP29">
            <v>39</v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Y29">
            <v>0</v>
          </cell>
          <cell r="AZ29" t="str">
            <v>0</v>
          </cell>
          <cell r="BA29">
            <v>2540</v>
          </cell>
          <cell r="BB29">
            <v>3</v>
          </cell>
          <cell r="BC29" t="str">
            <v/>
          </cell>
          <cell r="BD29" t="str">
            <v/>
          </cell>
        </row>
        <row r="30">
          <cell r="D30" t="str">
            <v>4002943144</v>
          </cell>
          <cell r="E30" t="str">
            <v/>
          </cell>
          <cell r="F30" t="str">
            <v>BOOKED</v>
          </cell>
          <cell r="G30" t="str">
            <v>Unilever Mega DC</v>
          </cell>
          <cell r="H30" t="str">
            <v>RITASE</v>
          </cell>
          <cell r="I30" t="str">
            <v>false</v>
          </cell>
          <cell r="J30" t="str">
            <v>CDE</v>
          </cell>
          <cell r="K30" t="str">
            <v>CD Engkel Box</v>
          </cell>
          <cell r="L30" t="str">
            <v/>
          </cell>
          <cell r="N30" t="str">
            <v>TDS-TRI-20210625131751339204</v>
          </cell>
          <cell r="O30" t="str">
            <v>dedicated</v>
          </cell>
          <cell r="P30" t="str">
            <v>2021-06-25, 20:17:51</v>
          </cell>
          <cell r="Q30" t="str">
            <v/>
          </cell>
          <cell r="R30" t="str">
            <v/>
          </cell>
          <cell r="S30" t="str">
            <v>2021-06-25, 22:00:00</v>
          </cell>
          <cell r="T30" t="str">
            <v/>
          </cell>
          <cell r="U30" t="str">
            <v/>
          </cell>
          <cell r="V30" t="str">
            <v/>
          </cell>
          <cell r="W30" t="str">
            <v>2021-06-25, 22:00:00</v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>Unilever West Mega DC</v>
          </cell>
          <cell r="AH30" t="str">
            <v>Jl. Irian X No.202, Cikedokan, Kec. Cikarang Bar., Bekasi, Jawa Barat 17530, Indonesia</v>
          </cell>
          <cell r="AI30" t="str">
            <v>Bekasi</v>
          </cell>
          <cell r="AK30" t="str">
            <v>LOTTEMART HYPER KUNINGAN CITY</v>
          </cell>
          <cell r="AM30" t="str">
            <v>JL. Prof. Dr. SATRIO KAV. 18-UNIT L</v>
          </cell>
          <cell r="AN30" t="str">
            <v>Kota Jakarta Selatan</v>
          </cell>
          <cell r="AP30">
            <v>39</v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Y30">
            <v>0</v>
          </cell>
          <cell r="AZ30" t="str">
            <v>0</v>
          </cell>
          <cell r="BA30">
            <v>2540</v>
          </cell>
          <cell r="BB30">
            <v>3</v>
          </cell>
          <cell r="BC30" t="str">
            <v/>
          </cell>
          <cell r="BD30" t="str">
            <v/>
          </cell>
        </row>
        <row r="31">
          <cell r="D31" t="str">
            <v>4002943143</v>
          </cell>
          <cell r="E31" t="str">
            <v/>
          </cell>
          <cell r="F31" t="str">
            <v>BOOKED</v>
          </cell>
          <cell r="G31" t="str">
            <v>Unilever Mega DC</v>
          </cell>
          <cell r="H31" t="str">
            <v>RITASE</v>
          </cell>
          <cell r="I31" t="str">
            <v>false</v>
          </cell>
          <cell r="J31" t="str">
            <v>CDE</v>
          </cell>
          <cell r="K31" t="str">
            <v>CD Engkel Box</v>
          </cell>
          <cell r="L31" t="str">
            <v/>
          </cell>
          <cell r="N31" t="str">
            <v>TDS-TRI-20210625131749882788</v>
          </cell>
          <cell r="O31" t="str">
            <v>dedicated</v>
          </cell>
          <cell r="P31" t="str">
            <v>2021-06-25, 20:17:50</v>
          </cell>
          <cell r="Q31" t="str">
            <v/>
          </cell>
          <cell r="R31" t="str">
            <v/>
          </cell>
          <cell r="S31" t="str">
            <v>2021-06-25, 22:00:00</v>
          </cell>
          <cell r="T31" t="str">
            <v/>
          </cell>
          <cell r="U31" t="str">
            <v/>
          </cell>
          <cell r="V31" t="str">
            <v/>
          </cell>
          <cell r="W31" t="str">
            <v>2021-06-25, 22:00:00</v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>Unilever West Mega DC</v>
          </cell>
          <cell r="AH31" t="str">
            <v>Jl. Irian X No.202, Cikedokan, Kec. Cikarang Bar., Bekasi, Jawa Barat 17530, Indonesia</v>
          </cell>
          <cell r="AI31" t="str">
            <v>Bekasi</v>
          </cell>
          <cell r="AK31" t="str">
            <v>LOTTEMART HYPER KUNINGAN CITY</v>
          </cell>
          <cell r="AM31" t="str">
            <v>JL. Prof. Dr. SATRIO KAV. 18-UNIT L</v>
          </cell>
          <cell r="AN31" t="str">
            <v>Kota Jakarta Selatan</v>
          </cell>
          <cell r="AP31">
            <v>39</v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Y31">
            <v>0</v>
          </cell>
          <cell r="AZ31" t="str">
            <v>0</v>
          </cell>
          <cell r="BA31">
            <v>2540</v>
          </cell>
          <cell r="BB31">
            <v>4</v>
          </cell>
          <cell r="BC31" t="str">
            <v/>
          </cell>
          <cell r="BD31" t="str">
            <v/>
          </cell>
        </row>
        <row r="32">
          <cell r="D32" t="str">
            <v>4002943142</v>
          </cell>
          <cell r="E32" t="str">
            <v/>
          </cell>
          <cell r="F32" t="str">
            <v>BOOKED</v>
          </cell>
          <cell r="G32" t="str">
            <v>Unilever Mega DC</v>
          </cell>
          <cell r="H32" t="str">
            <v>RITASE</v>
          </cell>
          <cell r="I32" t="str">
            <v>false</v>
          </cell>
          <cell r="J32" t="str">
            <v>CDE</v>
          </cell>
          <cell r="K32" t="str">
            <v>CD Engkel Box</v>
          </cell>
          <cell r="L32" t="str">
            <v/>
          </cell>
          <cell r="N32" t="str">
            <v>TDS-TRI-20210625131748844675</v>
          </cell>
          <cell r="O32" t="str">
            <v>dedicated</v>
          </cell>
          <cell r="P32" t="str">
            <v>2021-06-25, 20:17:49</v>
          </cell>
          <cell r="Q32" t="str">
            <v/>
          </cell>
          <cell r="R32" t="str">
            <v/>
          </cell>
          <cell r="S32" t="str">
            <v>2021-06-25, 22:00:00</v>
          </cell>
          <cell r="T32" t="str">
            <v/>
          </cell>
          <cell r="U32" t="str">
            <v/>
          </cell>
          <cell r="V32" t="str">
            <v/>
          </cell>
          <cell r="W32" t="str">
            <v>2021-06-25, 22:00:00</v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>Unilever West Mega DC</v>
          </cell>
          <cell r="AH32" t="str">
            <v>Jl. Irian X No.202, Cikedokan, Kec. Cikarang Bar., Bekasi, Jawa Barat 17530, Indonesia</v>
          </cell>
          <cell r="AI32" t="str">
            <v>Bekasi</v>
          </cell>
          <cell r="AK32" t="str">
            <v>LOTTEMART HYPER KUNINGAN CITY</v>
          </cell>
          <cell r="AM32" t="str">
            <v>JL. Prof. Dr. SATRIO KAV. 18-UNIT L</v>
          </cell>
          <cell r="AN32" t="str">
            <v>Kota Jakarta Selatan</v>
          </cell>
          <cell r="AP32">
            <v>39</v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Y32">
            <v>0</v>
          </cell>
          <cell r="AZ32" t="str">
            <v>0</v>
          </cell>
          <cell r="BA32">
            <v>2540</v>
          </cell>
          <cell r="BB32">
            <v>3.49</v>
          </cell>
          <cell r="BC32" t="str">
            <v/>
          </cell>
          <cell r="BD32" t="str">
            <v/>
          </cell>
        </row>
        <row r="33">
          <cell r="D33" t="str">
            <v>4002943141</v>
          </cell>
          <cell r="E33" t="str">
            <v/>
          </cell>
          <cell r="F33" t="str">
            <v>BOOKED</v>
          </cell>
          <cell r="G33" t="str">
            <v>Unilever Mega DC</v>
          </cell>
          <cell r="H33" t="str">
            <v>RITASE</v>
          </cell>
          <cell r="I33" t="str">
            <v>false</v>
          </cell>
          <cell r="J33" t="str">
            <v>CDE</v>
          </cell>
          <cell r="K33" t="str">
            <v>CD Engkel Box</v>
          </cell>
          <cell r="L33" t="str">
            <v/>
          </cell>
          <cell r="N33" t="str">
            <v>TDS-TRI-20210625131747864833</v>
          </cell>
          <cell r="O33" t="str">
            <v>dedicated</v>
          </cell>
          <cell r="P33" t="str">
            <v>2021-06-25, 20:17:48</v>
          </cell>
          <cell r="Q33" t="str">
            <v/>
          </cell>
          <cell r="R33" t="str">
            <v/>
          </cell>
          <cell r="S33" t="str">
            <v>2021-06-25, 22:00:00</v>
          </cell>
          <cell r="T33" t="str">
            <v/>
          </cell>
          <cell r="U33" t="str">
            <v/>
          </cell>
          <cell r="V33" t="str">
            <v/>
          </cell>
          <cell r="W33" t="str">
            <v>2021-06-25, 22:00:00</v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>Unilever West Mega DC</v>
          </cell>
          <cell r="AH33" t="str">
            <v>Jl. Irian X No.202, Cikedokan, Kec. Cikarang Bar., Bekasi, Jawa Barat 17530, Indonesia</v>
          </cell>
          <cell r="AI33" t="str">
            <v>Bekasi</v>
          </cell>
          <cell r="AK33" t="str">
            <v>LOTTEMART HYPER KUNINGAN CITY</v>
          </cell>
          <cell r="AM33" t="str">
            <v>JL. Prof. Dr. SATRIO KAV. 18-UNIT L</v>
          </cell>
          <cell r="AN33" t="str">
            <v>Kota Jakarta Selatan</v>
          </cell>
          <cell r="AP33">
            <v>39</v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Y33">
            <v>0</v>
          </cell>
          <cell r="AZ33" t="str">
            <v>0</v>
          </cell>
          <cell r="BA33">
            <v>2540</v>
          </cell>
          <cell r="BB33">
            <v>3</v>
          </cell>
          <cell r="BC33" t="str">
            <v/>
          </cell>
          <cell r="BD33" t="str">
            <v/>
          </cell>
        </row>
        <row r="34">
          <cell r="D34" t="str">
            <v>4002943140</v>
          </cell>
          <cell r="E34" t="str">
            <v/>
          </cell>
          <cell r="F34" t="str">
            <v>CONFIRMED</v>
          </cell>
          <cell r="G34" t="str">
            <v>Unilever Mega DC</v>
          </cell>
          <cell r="H34" t="str">
            <v>Medikar Sarana Utama</v>
          </cell>
          <cell r="I34" t="str">
            <v>true</v>
          </cell>
          <cell r="J34" t="str">
            <v>CDE</v>
          </cell>
          <cell r="K34" t="str">
            <v>CD Engkel Box</v>
          </cell>
          <cell r="L34" t="str">
            <v/>
          </cell>
          <cell r="N34" t="str">
            <v>TDS-TRI-20210625131746610468</v>
          </cell>
          <cell r="O34" t="str">
            <v>dedicated</v>
          </cell>
          <cell r="P34" t="str">
            <v>2021-06-25, 20:17:46</v>
          </cell>
          <cell r="Q34" t="str">
            <v>2021-06-25, 21:03:33</v>
          </cell>
          <cell r="R34" t="str">
            <v/>
          </cell>
          <cell r="S34" t="str">
            <v>2021-06-25, 22:00:00</v>
          </cell>
          <cell r="T34" t="str">
            <v/>
          </cell>
          <cell r="U34" t="str">
            <v/>
          </cell>
          <cell r="V34" t="str">
            <v/>
          </cell>
          <cell r="W34" t="str">
            <v>2021-06-25, 22:00:00</v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>Andrianto</v>
          </cell>
          <cell r="AC34" t="str">
            <v>081314780552</v>
          </cell>
          <cell r="AD34" t="str">
            <v>B9524TCJ</v>
          </cell>
          <cell r="AE34" t="str">
            <v>CD Engkel Box</v>
          </cell>
          <cell r="AF34" t="str">
            <v>Unilever West Mega DC</v>
          </cell>
          <cell r="AH34" t="str">
            <v>Jl. Irian X No.202, Cikedokan, Kec. Cikarang Bar., Bekasi, Jawa Barat 17530, Indonesia</v>
          </cell>
          <cell r="AI34" t="str">
            <v>Bekasi</v>
          </cell>
          <cell r="AK34" t="str">
            <v>LOTTEMART HYPER KUNINGAN CITY</v>
          </cell>
          <cell r="AM34" t="str">
            <v>JL. Prof. Dr. SATRIO KAV. 18-UNIT L</v>
          </cell>
          <cell r="AN34" t="str">
            <v>Kota Jakarta Selatan</v>
          </cell>
          <cell r="AP34">
            <v>39</v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Y34">
            <v>0</v>
          </cell>
          <cell r="AZ34" t="str">
            <v>0</v>
          </cell>
          <cell r="BA34">
            <v>2540</v>
          </cell>
          <cell r="BB34">
            <v>3.5</v>
          </cell>
          <cell r="BC34" t="str">
            <v/>
          </cell>
          <cell r="BD34" t="str">
            <v/>
          </cell>
        </row>
        <row r="35">
          <cell r="D35" t="str">
            <v>4002943002</v>
          </cell>
          <cell r="E35" t="str">
            <v/>
          </cell>
          <cell r="F35" t="str">
            <v>CONFIRMED</v>
          </cell>
          <cell r="G35" t="str">
            <v>Unilever Mega DC</v>
          </cell>
          <cell r="H35" t="str">
            <v>PT Mega Bintang Logistik</v>
          </cell>
          <cell r="I35" t="str">
            <v>false</v>
          </cell>
          <cell r="J35" t="str">
            <v>TRO-J</v>
          </cell>
          <cell r="K35" t="str">
            <v>Tronton Jumbo</v>
          </cell>
          <cell r="L35">
            <v>12262300</v>
          </cell>
          <cell r="M35">
            <v>11250000</v>
          </cell>
          <cell r="N35" t="str">
            <v>TDS-TRI-20210625131745355166</v>
          </cell>
          <cell r="O35" t="str">
            <v>oncall</v>
          </cell>
          <cell r="P35" t="str">
            <v>2021-06-25, 20:17:45</v>
          </cell>
          <cell r="Q35" t="str">
            <v>2021-06-25, 21:05:34</v>
          </cell>
          <cell r="R35" t="str">
            <v/>
          </cell>
          <cell r="S35" t="str">
            <v>2021-06-25, 22:00:00</v>
          </cell>
          <cell r="T35" t="str">
            <v/>
          </cell>
          <cell r="U35" t="str">
            <v/>
          </cell>
          <cell r="V35" t="str">
            <v/>
          </cell>
          <cell r="W35" t="str">
            <v>2021-07-01, 22:00:00</v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>Ismail</v>
          </cell>
          <cell r="AC35" t="str">
            <v>082377383240</v>
          </cell>
          <cell r="AD35" t="str">
            <v>BE8011UQ</v>
          </cell>
          <cell r="AE35" t="str">
            <v>Tronton Jumbo</v>
          </cell>
          <cell r="AF35" t="str">
            <v>Unilever West Mega DC</v>
          </cell>
          <cell r="AH35" t="str">
            <v>Jl. Irian X No.202, Cikedokan, Kec. Cikarang Bar., Bekasi, Jawa Barat 17530, Indonesia</v>
          </cell>
          <cell r="AI35" t="str">
            <v>Bekasi</v>
          </cell>
          <cell r="AK35" t="str">
            <v>PT LOTTE SHOPPING INDONESIA PALEMBA</v>
          </cell>
          <cell r="AM35" t="str">
            <v>JL.RADEN SUKAMTO NO.8A PATAl</v>
          </cell>
          <cell r="AN35" t="str">
            <v>Palembang</v>
          </cell>
          <cell r="AP35">
            <v>569</v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Y35">
            <v>0</v>
          </cell>
          <cell r="AZ35" t="str">
            <v>0</v>
          </cell>
          <cell r="BA35">
            <v>11810</v>
          </cell>
          <cell r="BB35">
            <v>32.96</v>
          </cell>
          <cell r="BC35" t="str">
            <v/>
          </cell>
          <cell r="BD35" t="str">
            <v/>
          </cell>
        </row>
        <row r="36">
          <cell r="D36" t="str">
            <v>4002942188</v>
          </cell>
          <cell r="E36" t="str">
            <v/>
          </cell>
          <cell r="F36" t="str">
            <v>BOOKED</v>
          </cell>
          <cell r="G36" t="str">
            <v>Unilever Mega DC</v>
          </cell>
          <cell r="H36" t="str">
            <v/>
          </cell>
          <cell r="I36" t="str">
            <v>false</v>
          </cell>
          <cell r="J36" t="str">
            <v>TRO-J</v>
          </cell>
          <cell r="K36" t="str">
            <v>Tronton Jumbo</v>
          </cell>
          <cell r="L36" t="str">
            <v/>
          </cell>
          <cell r="N36" t="str">
            <v>TDS-TRI-20210625131743509709</v>
          </cell>
          <cell r="O36" t="str">
            <v>oncall</v>
          </cell>
          <cell r="P36" t="str">
            <v>2021-06-25, 20:17:43</v>
          </cell>
          <cell r="Q36" t="str">
            <v/>
          </cell>
          <cell r="R36" t="str">
            <v/>
          </cell>
          <cell r="S36" t="str">
            <v>2021-06-25, 22:00:00</v>
          </cell>
          <cell r="T36" t="str">
            <v/>
          </cell>
          <cell r="U36" t="str">
            <v/>
          </cell>
          <cell r="V36" t="str">
            <v/>
          </cell>
          <cell r="W36" t="str">
            <v>2021-07-01, 22:00:00</v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>Unilever West Mega DC</v>
          </cell>
          <cell r="AH36" t="str">
            <v>Jl. Irian X No.202, Cikedokan, Kec. Cikarang Bar., Bekasi, Jawa Barat 17530, Indonesia</v>
          </cell>
          <cell r="AI36" t="str">
            <v>Bekasi</v>
          </cell>
          <cell r="AK36" t="str">
            <v>PT LOTTE SHOPPING INDONESIA DENPASA</v>
          </cell>
          <cell r="AM36" t="str">
            <v>JL.BY PASS NGURAH RAI NO.222</v>
          </cell>
          <cell r="AN36" t="str">
            <v>Kabupaten Badung</v>
          </cell>
          <cell r="AP36">
            <v>1160</v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Y36">
            <v>0</v>
          </cell>
          <cell r="AZ36" t="str">
            <v>0</v>
          </cell>
          <cell r="BA36">
            <v>14890</v>
          </cell>
          <cell r="BB36">
            <v>33</v>
          </cell>
          <cell r="BC36" t="str">
            <v/>
          </cell>
          <cell r="BD36" t="str">
            <v/>
          </cell>
        </row>
        <row r="37">
          <cell r="D37" t="str">
            <v>4002943025</v>
          </cell>
          <cell r="E37" t="str">
            <v/>
          </cell>
          <cell r="F37" t="str">
            <v>BOOKED</v>
          </cell>
          <cell r="G37" t="str">
            <v>Unilever Mega DC</v>
          </cell>
          <cell r="H37" t="str">
            <v>RITASE</v>
          </cell>
          <cell r="I37" t="str">
            <v>false</v>
          </cell>
          <cell r="J37" t="str">
            <v>FUS</v>
          </cell>
          <cell r="K37" t="str">
            <v>Fuso Box</v>
          </cell>
          <cell r="L37" t="str">
            <v/>
          </cell>
          <cell r="N37" t="str">
            <v>TDS-TRI-20210625093914055190</v>
          </cell>
          <cell r="O37" t="str">
            <v>oncall</v>
          </cell>
          <cell r="P37" t="str">
            <v>2021-06-25, 16:39:14</v>
          </cell>
          <cell r="Q37" t="str">
            <v/>
          </cell>
          <cell r="R37" t="str">
            <v/>
          </cell>
          <cell r="S37" t="str">
            <v>2021-06-25, 22:00:00</v>
          </cell>
          <cell r="T37" t="str">
            <v/>
          </cell>
          <cell r="U37" t="str">
            <v/>
          </cell>
          <cell r="V37" t="str">
            <v/>
          </cell>
          <cell r="W37" t="str">
            <v>2021-06-27, 20:00:00</v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>Unilever West Mega DC</v>
          </cell>
          <cell r="AH37" t="str">
            <v>Jl. Irian X No.202, Cikedokan, Kec. Cikarang Bar., Bekasi, Jawa Barat 17530, Indonesia</v>
          </cell>
          <cell r="AI37" t="str">
            <v>Bekasi</v>
          </cell>
          <cell r="AK37" t="str">
            <v>LOTTE SHOPPING INDONESIA BOGOR</v>
          </cell>
          <cell r="AM37" t="str">
            <v>JL. KH SHOLEH ISKANDAR</v>
          </cell>
          <cell r="AN37" t="str">
            <v>Kota Bogor</v>
          </cell>
          <cell r="AP37">
            <v>75</v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Y37">
            <v>0</v>
          </cell>
          <cell r="AZ37" t="str">
            <v>0</v>
          </cell>
          <cell r="BA37">
            <v>5640</v>
          </cell>
          <cell r="BB37">
            <v>19.89</v>
          </cell>
          <cell r="BC37" t="str">
            <v/>
          </cell>
          <cell r="BD37" t="str">
            <v/>
          </cell>
        </row>
        <row r="38">
          <cell r="D38" t="str">
            <v>4002943024</v>
          </cell>
          <cell r="E38" t="str">
            <v/>
          </cell>
          <cell r="F38" t="str">
            <v>BOOKED</v>
          </cell>
          <cell r="G38" t="str">
            <v>Unilever Mega DC</v>
          </cell>
          <cell r="H38" t="str">
            <v>RITASE</v>
          </cell>
          <cell r="I38" t="str">
            <v>false</v>
          </cell>
          <cell r="J38" t="str">
            <v>CDD</v>
          </cell>
          <cell r="K38" t="str">
            <v>CD Double Box</v>
          </cell>
          <cell r="L38" t="str">
            <v/>
          </cell>
          <cell r="N38" t="str">
            <v>TDS-TRI-20210625093913016542</v>
          </cell>
          <cell r="O38" t="str">
            <v>oncall</v>
          </cell>
          <cell r="P38" t="str">
            <v>2021-06-25, 16:39:13</v>
          </cell>
          <cell r="Q38" t="str">
            <v/>
          </cell>
          <cell r="R38" t="str">
            <v/>
          </cell>
          <cell r="S38" t="str">
            <v>2021-06-25, 20:00:00</v>
          </cell>
          <cell r="T38" t="str">
            <v/>
          </cell>
          <cell r="U38" t="str">
            <v/>
          </cell>
          <cell r="V38" t="str">
            <v/>
          </cell>
          <cell r="W38" t="str">
            <v>2021-06-28, 20:00:00</v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>Unilever West Mega DC</v>
          </cell>
          <cell r="AH38" t="str">
            <v>Jl. Irian X No.202, Cikedokan, Kec. Cikarang Bar., Bekasi, Jawa Barat 17530, Indonesia</v>
          </cell>
          <cell r="AI38" t="str">
            <v>Bekasi</v>
          </cell>
          <cell r="AK38" t="str">
            <v>PT LOTTE SHOPPING INDONESIA BEKASI</v>
          </cell>
          <cell r="AM38" t="str">
            <v>Jl. Jend. Ahmad Yani No.18, Marga Jaya, Bekasi Sel., Kota Bks, Jawa Barat 17148, Indonesia</v>
          </cell>
          <cell r="AN38" t="str">
            <v>Cikarang</v>
          </cell>
          <cell r="AP38">
            <v>21</v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Y38">
            <v>0</v>
          </cell>
          <cell r="AZ38" t="str">
            <v>0</v>
          </cell>
          <cell r="BA38">
            <v>5640</v>
          </cell>
          <cell r="BB38">
            <v>19.899999999999999</v>
          </cell>
          <cell r="BC38" t="str">
            <v/>
          </cell>
          <cell r="BD38" t="str">
            <v/>
          </cell>
        </row>
        <row r="39">
          <cell r="D39" t="str">
            <v>4002943007</v>
          </cell>
          <cell r="E39" t="str">
            <v/>
          </cell>
          <cell r="F39" t="str">
            <v>CONFIRMED</v>
          </cell>
          <cell r="G39" t="str">
            <v>Unilever Mega DC</v>
          </cell>
          <cell r="H39" t="str">
            <v>PT Mega Antaran Prima</v>
          </cell>
          <cell r="I39" t="str">
            <v>true</v>
          </cell>
          <cell r="J39" t="str">
            <v>CDE</v>
          </cell>
          <cell r="K39" t="str">
            <v>CD Engkel Box</v>
          </cell>
          <cell r="L39" t="str">
            <v/>
          </cell>
          <cell r="N39" t="str">
            <v>TDS-TRI-20210625093912239006</v>
          </cell>
          <cell r="O39" t="str">
            <v>dedicated</v>
          </cell>
          <cell r="P39" t="str">
            <v>2021-06-25, 16:39:12</v>
          </cell>
          <cell r="Q39" t="str">
            <v>2021-06-25, 20:40:53</v>
          </cell>
          <cell r="R39" t="str">
            <v/>
          </cell>
          <cell r="S39" t="str">
            <v>2021-06-25, 20:00:00</v>
          </cell>
          <cell r="T39" t="str">
            <v/>
          </cell>
          <cell r="U39" t="str">
            <v/>
          </cell>
          <cell r="V39" t="str">
            <v/>
          </cell>
          <cell r="W39" t="str">
            <v>2021-06-27, 20:00:00</v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>KARDIMAN</v>
          </cell>
          <cell r="AC39" t="str">
            <v>089654622368</v>
          </cell>
          <cell r="AD39" t="str">
            <v>B9113KRO</v>
          </cell>
          <cell r="AE39" t="str">
            <v>CD Engkel Box</v>
          </cell>
          <cell r="AF39" t="str">
            <v>Unilever West Mega DC</v>
          </cell>
          <cell r="AH39" t="str">
            <v>Jl. Irian X No.202, Cikedokan, Kec. Cikarang Bar., Bekasi, Jawa Barat 17530, Indonesia</v>
          </cell>
          <cell r="AI39" t="str">
            <v>Bekasi</v>
          </cell>
          <cell r="AK39" t="str">
            <v>SAT DC CIANJUR</v>
          </cell>
          <cell r="AM39" t="str">
            <v>JL RAYA SUKABUMI RT 001 RW 001 KP</v>
          </cell>
          <cell r="AN39" t="str">
            <v>Cianjur</v>
          </cell>
          <cell r="AP39">
            <v>46</v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Y39">
            <v>0</v>
          </cell>
          <cell r="AZ39" t="str">
            <v>0</v>
          </cell>
          <cell r="BA39">
            <v>2570</v>
          </cell>
          <cell r="BB39">
            <v>5.6</v>
          </cell>
          <cell r="BC39" t="str">
            <v/>
          </cell>
          <cell r="BD39" t="str">
            <v/>
          </cell>
        </row>
        <row r="40">
          <cell r="D40" t="str">
            <v>4002943004</v>
          </cell>
          <cell r="E40" t="str">
            <v/>
          </cell>
          <cell r="F40" t="str">
            <v>BOOKED</v>
          </cell>
          <cell r="G40" t="str">
            <v>Unilever Mega DC</v>
          </cell>
          <cell r="H40" t="str">
            <v/>
          </cell>
          <cell r="I40" t="str">
            <v>false</v>
          </cell>
          <cell r="J40" t="str">
            <v>TRO-J</v>
          </cell>
          <cell r="K40" t="str">
            <v>Tronton Jumbo</v>
          </cell>
          <cell r="L40" t="str">
            <v/>
          </cell>
          <cell r="N40" t="str">
            <v>TDS-TRI-20210625093900486265</v>
          </cell>
          <cell r="O40" t="str">
            <v>oncall</v>
          </cell>
          <cell r="P40" t="str">
            <v>2021-06-25, 16:39:00</v>
          </cell>
          <cell r="Q40" t="str">
            <v/>
          </cell>
          <cell r="R40" t="str">
            <v/>
          </cell>
          <cell r="S40" t="str">
            <v>2021-06-25, 20:00:00</v>
          </cell>
          <cell r="T40" t="str">
            <v/>
          </cell>
          <cell r="U40" t="str">
            <v/>
          </cell>
          <cell r="V40" t="str">
            <v/>
          </cell>
          <cell r="W40" t="str">
            <v>2021-06-28, 20:00:00</v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>Unilever West Mega DC</v>
          </cell>
          <cell r="AH40" t="str">
            <v>Jl. Irian X No.202, Cikedokan, Kec. Cikarang Bar., Bekasi, Jawa Barat 17530, Indonesia</v>
          </cell>
          <cell r="AI40" t="str">
            <v>Bekasi</v>
          </cell>
          <cell r="AK40" t="str">
            <v>PT LOTTE SHOPPING INDONESIA SOLO</v>
          </cell>
          <cell r="AM40" t="str">
            <v>JL.BHAYANGKARA (EX.LAPANGAN TIPES)</v>
          </cell>
          <cell r="AN40" t="str">
            <v>Kota Surakarta</v>
          </cell>
          <cell r="AP40">
            <v>498</v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Y40">
            <v>0</v>
          </cell>
          <cell r="AZ40" t="str">
            <v>0</v>
          </cell>
          <cell r="BA40">
            <v>11280</v>
          </cell>
          <cell r="BB40">
            <v>39.78</v>
          </cell>
          <cell r="BC40" t="str">
            <v/>
          </cell>
          <cell r="BD40" t="str">
            <v/>
          </cell>
        </row>
        <row r="41">
          <cell r="D41" t="str">
            <v>4002943000</v>
          </cell>
          <cell r="E41" t="str">
            <v/>
          </cell>
          <cell r="F41" t="str">
            <v>BOOKED</v>
          </cell>
          <cell r="G41" t="str">
            <v>Unilever Mega DC</v>
          </cell>
          <cell r="H41" t="str">
            <v/>
          </cell>
          <cell r="I41" t="str">
            <v>false</v>
          </cell>
          <cell r="J41" t="str">
            <v>TRO-J</v>
          </cell>
          <cell r="K41" t="str">
            <v>Tronton Jumbo</v>
          </cell>
          <cell r="L41" t="str">
            <v/>
          </cell>
          <cell r="N41" t="str">
            <v>TDS-TRI-20210625093859067490</v>
          </cell>
          <cell r="O41" t="str">
            <v>oncall</v>
          </cell>
          <cell r="P41" t="str">
            <v>2021-06-25, 16:38:59</v>
          </cell>
          <cell r="Q41" t="str">
            <v/>
          </cell>
          <cell r="R41" t="str">
            <v/>
          </cell>
          <cell r="S41" t="str">
            <v>2021-06-25, 20:00:00</v>
          </cell>
          <cell r="T41" t="str">
            <v/>
          </cell>
          <cell r="U41" t="str">
            <v/>
          </cell>
          <cell r="V41" t="str">
            <v/>
          </cell>
          <cell r="W41" t="str">
            <v>2021-06-28, 20:00:00</v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>Unilever West Mega DC</v>
          </cell>
          <cell r="AH41" t="str">
            <v>Jl. Irian X No.202, Cikedokan, Kec. Cikarang Bar., Bekasi, Jawa Barat 17530, Indonesia</v>
          </cell>
          <cell r="AI41" t="str">
            <v>Bekasi</v>
          </cell>
          <cell r="AK41" t="str">
            <v>PT LOTTE SHOPPING INDONESIA SOLO</v>
          </cell>
          <cell r="AM41" t="str">
            <v>JL.BHAYANGKARA (EX.LAPANGAN TIPES)</v>
          </cell>
          <cell r="AN41" t="str">
            <v>Kota Surakarta</v>
          </cell>
          <cell r="AP41">
            <v>498</v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Y41">
            <v>0</v>
          </cell>
          <cell r="AZ41" t="str">
            <v>0</v>
          </cell>
          <cell r="BA41">
            <v>11300</v>
          </cell>
          <cell r="BB41">
            <v>39.81</v>
          </cell>
          <cell r="BC41" t="str">
            <v/>
          </cell>
          <cell r="BD41" t="str">
            <v/>
          </cell>
        </row>
        <row r="42">
          <cell r="D42" t="str">
            <v>4002942996</v>
          </cell>
          <cell r="E42" t="str">
            <v/>
          </cell>
          <cell r="F42" t="str">
            <v>ACCEPTED</v>
          </cell>
          <cell r="G42" t="str">
            <v>Unilever Mega DC</v>
          </cell>
          <cell r="H42" t="str">
            <v>PT Darsindo Cipta Putra Mandiri</v>
          </cell>
          <cell r="I42" t="str">
            <v>true</v>
          </cell>
          <cell r="J42" t="str">
            <v>CDE</v>
          </cell>
          <cell r="K42" t="str">
            <v>CD Engkel Box</v>
          </cell>
          <cell r="L42" t="str">
            <v/>
          </cell>
          <cell r="N42" t="str">
            <v>TDS-TRI-20210625093858123743</v>
          </cell>
          <cell r="O42" t="str">
            <v>dedicated</v>
          </cell>
          <cell r="P42" t="str">
            <v>2021-06-25, 16:38:58</v>
          </cell>
          <cell r="Q42" t="str">
            <v>2021-06-25, 19:16:22</v>
          </cell>
          <cell r="R42" t="str">
            <v>2021-06-25, 19:16:49</v>
          </cell>
          <cell r="S42" t="str">
            <v>2021-06-25, 20:00:00</v>
          </cell>
          <cell r="T42" t="str">
            <v/>
          </cell>
          <cell r="U42" t="str">
            <v/>
          </cell>
          <cell r="V42" t="str">
            <v/>
          </cell>
          <cell r="W42" t="str">
            <v>2021-06-26, 07:00:00</v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>Suryadi</v>
          </cell>
          <cell r="AC42" t="str">
            <v>085891086801</v>
          </cell>
          <cell r="AD42" t="str">
            <v>B9196FXV</v>
          </cell>
          <cell r="AE42" t="str">
            <v>CD Engkel Box</v>
          </cell>
          <cell r="AF42" t="str">
            <v>Unilever West Mega DC</v>
          </cell>
          <cell r="AH42" t="str">
            <v>Jl. Irian X No.202, Cikedokan, Kec. Cikarang Bar., Bekasi, Jawa Barat 17530, Indonesia</v>
          </cell>
          <cell r="AI42" t="str">
            <v>Bekasi</v>
          </cell>
          <cell r="AK42" t="str">
            <v>PT BLIBLI ECOMMERCE IMS WAREHOUSE</v>
          </cell>
          <cell r="AM42" t="str">
            <v>Jl. Pembangunan 3 No.81, RT.5/RW.5, Karang Sari, Kec. Neglasari, Kota Tangerang, Banten 15121, Indonesia</v>
          </cell>
          <cell r="AN42" t="str">
            <v>Kota Tangerang</v>
          </cell>
          <cell r="AP42">
            <v>68</v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Y42">
            <v>0</v>
          </cell>
          <cell r="AZ42" t="str">
            <v>0</v>
          </cell>
          <cell r="BA42">
            <v>1560</v>
          </cell>
          <cell r="BB42">
            <v>3</v>
          </cell>
          <cell r="BC42" t="str">
            <v/>
          </cell>
          <cell r="BD42" t="str">
            <v/>
          </cell>
        </row>
        <row r="43">
          <cell r="D43" t="str">
            <v>4002942978</v>
          </cell>
          <cell r="E43" t="str">
            <v/>
          </cell>
          <cell r="F43" t="str">
            <v>LOADED</v>
          </cell>
          <cell r="G43" t="str">
            <v>Unilever Mega DC</v>
          </cell>
          <cell r="H43" t="str">
            <v>PT Kabut Halim Mandiri</v>
          </cell>
          <cell r="I43" t="str">
            <v>true</v>
          </cell>
          <cell r="J43" t="str">
            <v>CDE</v>
          </cell>
          <cell r="K43" t="str">
            <v>CD Engkel Box</v>
          </cell>
          <cell r="L43" t="str">
            <v/>
          </cell>
          <cell r="N43" t="str">
            <v>TDS-TRI-20210625093856375422</v>
          </cell>
          <cell r="O43" t="str">
            <v>dedicated</v>
          </cell>
          <cell r="P43" t="str">
            <v>2021-06-25, 16:38:56</v>
          </cell>
          <cell r="Q43" t="str">
            <v>2021-06-25, 19:14:39</v>
          </cell>
          <cell r="R43" t="str">
            <v>2021-06-25, 19:39:21</v>
          </cell>
          <cell r="S43" t="str">
            <v>2021-06-25, 20:00:00</v>
          </cell>
          <cell r="T43" t="str">
            <v>2021-06-25, 19:40:53</v>
          </cell>
          <cell r="U43" t="str">
            <v>2021-06-25, 19:39:38</v>
          </cell>
          <cell r="V43" t="str">
            <v>2021-06-25, 19:41:09</v>
          </cell>
          <cell r="W43" t="str">
            <v>2021-06-27, 20:00:00</v>
          </cell>
          <cell r="X43" t="str">
            <v/>
          </cell>
          <cell r="Y43" t="str">
            <v/>
          </cell>
          <cell r="Z43" t="str">
            <v>0:0:16</v>
          </cell>
          <cell r="AA43" t="str">
            <v/>
          </cell>
          <cell r="AB43" t="str">
            <v>Anan</v>
          </cell>
          <cell r="AC43" t="str">
            <v>081585289622</v>
          </cell>
          <cell r="AD43" t="str">
            <v>B9029EXR</v>
          </cell>
          <cell r="AE43" t="str">
            <v>CD Engkel Box</v>
          </cell>
          <cell r="AF43" t="str">
            <v>Unilever West Mega DC</v>
          </cell>
          <cell r="AH43" t="str">
            <v>Jl. Irian X No.202, Cikedokan, Kec. Cikarang Bar., Bekasi, Jawa Barat 17530, Indonesia</v>
          </cell>
          <cell r="AI43" t="str">
            <v>Bekasi</v>
          </cell>
          <cell r="AK43" t="str">
            <v>NAGA PONDOK UNGU</v>
          </cell>
          <cell r="AM43" t="str">
            <v>PONDOK UNGU BEKASI</v>
          </cell>
          <cell r="AN43" t="str">
            <v>Kota Bekasi</v>
          </cell>
          <cell r="AP43">
            <v>30</v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Y43">
            <v>0</v>
          </cell>
          <cell r="AZ43" t="str">
            <v>0</v>
          </cell>
          <cell r="BA43">
            <v>1830</v>
          </cell>
          <cell r="BB43">
            <v>5</v>
          </cell>
          <cell r="BC43" t="str">
            <v/>
          </cell>
          <cell r="BD43" t="str">
            <v/>
          </cell>
        </row>
        <row r="44">
          <cell r="D44" t="str">
            <v>4002942973</v>
          </cell>
          <cell r="E44" t="str">
            <v/>
          </cell>
          <cell r="F44" t="str">
            <v>ACCEPTED</v>
          </cell>
          <cell r="G44" t="str">
            <v>Unilever Mega DC</v>
          </cell>
          <cell r="H44" t="str">
            <v>CV Global Synergi Abadi</v>
          </cell>
          <cell r="I44" t="str">
            <v>true</v>
          </cell>
          <cell r="J44" t="str">
            <v>CDE</v>
          </cell>
          <cell r="K44" t="str">
            <v>CD Engkel Box</v>
          </cell>
          <cell r="L44" t="str">
            <v/>
          </cell>
          <cell r="N44" t="str">
            <v>TDS-TRI-20210625093855117837</v>
          </cell>
          <cell r="O44" t="str">
            <v>dedicated</v>
          </cell>
          <cell r="P44" t="str">
            <v>2021-06-25, 16:38:55</v>
          </cell>
          <cell r="Q44" t="str">
            <v>2021-06-25, 19:12:50</v>
          </cell>
          <cell r="R44" t="str">
            <v>2021-06-25, 19:28:00</v>
          </cell>
          <cell r="S44" t="str">
            <v>2021-06-25, 20:00:00</v>
          </cell>
          <cell r="T44" t="str">
            <v/>
          </cell>
          <cell r="U44" t="str">
            <v/>
          </cell>
          <cell r="V44" t="str">
            <v/>
          </cell>
          <cell r="W44" t="str">
            <v>2021-06-27, 20:00:00</v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>Rohim</v>
          </cell>
          <cell r="AC44" t="str">
            <v>087773017667</v>
          </cell>
          <cell r="AD44" t="str">
            <v>B9653DD</v>
          </cell>
          <cell r="AE44" t="str">
            <v>CD Double Box</v>
          </cell>
          <cell r="AF44" t="str">
            <v>Unilever West Mega DC</v>
          </cell>
          <cell r="AH44" t="str">
            <v>Jl. Irian X No.202, Cikedokan, Kec. Cikarang Bar., Bekasi, Jawa Barat 17530, Indonesia</v>
          </cell>
          <cell r="AI44" t="str">
            <v>Bekasi</v>
          </cell>
          <cell r="AK44" t="str">
            <v>NAGA SWALAYAN WISMA ASRI</v>
          </cell>
          <cell r="AM44" t="str">
            <v>JL. RAYA PERJUANGAN RT. 04/ RW. 08</v>
          </cell>
          <cell r="AN44" t="str">
            <v>Bekasi</v>
          </cell>
          <cell r="AP44">
            <v>24</v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Y44">
            <v>0</v>
          </cell>
          <cell r="AZ44" t="str">
            <v>0</v>
          </cell>
          <cell r="BA44">
            <v>2290</v>
          </cell>
          <cell r="BB44">
            <v>4</v>
          </cell>
          <cell r="BC44" t="str">
            <v/>
          </cell>
          <cell r="BD44" t="str">
            <v/>
          </cell>
        </row>
        <row r="45">
          <cell r="D45" t="str">
            <v>4002942926</v>
          </cell>
          <cell r="E45" t="str">
            <v/>
          </cell>
          <cell r="F45" t="str">
            <v>BOOKED</v>
          </cell>
          <cell r="G45" t="str">
            <v>Unilever Mega DC</v>
          </cell>
          <cell r="H45" t="str">
            <v/>
          </cell>
          <cell r="I45" t="str">
            <v>false</v>
          </cell>
          <cell r="J45" t="str">
            <v>TRO-J</v>
          </cell>
          <cell r="K45" t="str">
            <v>Tronton Jumbo</v>
          </cell>
          <cell r="L45" t="str">
            <v/>
          </cell>
          <cell r="N45" t="str">
            <v>TDS-TRI-20210625093842916876</v>
          </cell>
          <cell r="O45" t="str">
            <v>oncall</v>
          </cell>
          <cell r="P45" t="str">
            <v>2021-06-25, 16:38:42</v>
          </cell>
          <cell r="Q45" t="str">
            <v/>
          </cell>
          <cell r="R45" t="str">
            <v/>
          </cell>
          <cell r="S45" t="str">
            <v>2021-06-25, 20:00:00</v>
          </cell>
          <cell r="T45" t="str">
            <v/>
          </cell>
          <cell r="U45" t="str">
            <v/>
          </cell>
          <cell r="V45" t="str">
            <v/>
          </cell>
          <cell r="W45" t="str">
            <v>2021-06-30, 20:00:00</v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>Unilever West Mega DC</v>
          </cell>
          <cell r="AH45" t="str">
            <v>Jl. Irian X No.202, Cikedokan, Kec. Cikarang Bar., Bekasi, Jawa Barat 17530, Indonesia</v>
          </cell>
          <cell r="AI45" t="str">
            <v>Bekasi</v>
          </cell>
          <cell r="AK45" t="str">
            <v>PT LOTTE SHOPPING INDONESIA SOLO</v>
          </cell>
          <cell r="AM45" t="str">
            <v>JL.BHAYANGKARA (EX.LAPANGAN TIPES)</v>
          </cell>
          <cell r="AN45" t="str">
            <v>Kota Surakarta</v>
          </cell>
          <cell r="AP45">
            <v>498</v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Y45">
            <v>0</v>
          </cell>
          <cell r="AZ45" t="str">
            <v>0</v>
          </cell>
          <cell r="BA45">
            <v>17450</v>
          </cell>
          <cell r="BB45">
            <v>38</v>
          </cell>
          <cell r="BC45" t="str">
            <v/>
          </cell>
          <cell r="BD45" t="str">
            <v/>
          </cell>
        </row>
        <row r="46">
          <cell r="D46" t="str">
            <v>4002942925</v>
          </cell>
          <cell r="E46" t="str">
            <v/>
          </cell>
          <cell r="F46" t="str">
            <v>BOOKED</v>
          </cell>
          <cell r="G46" t="str">
            <v>Unilever Mega DC</v>
          </cell>
          <cell r="H46" t="str">
            <v/>
          </cell>
          <cell r="I46" t="str">
            <v>false</v>
          </cell>
          <cell r="J46" t="str">
            <v>TRO-J</v>
          </cell>
          <cell r="K46" t="str">
            <v>Tronton Jumbo</v>
          </cell>
          <cell r="L46" t="str">
            <v/>
          </cell>
          <cell r="N46" t="str">
            <v>TDS-TRI-20210625093841312097</v>
          </cell>
          <cell r="O46" t="str">
            <v>oncall</v>
          </cell>
          <cell r="P46" t="str">
            <v>2021-06-25, 16:38:41</v>
          </cell>
          <cell r="Q46" t="str">
            <v/>
          </cell>
          <cell r="R46" t="str">
            <v/>
          </cell>
          <cell r="S46" t="str">
            <v>2021-06-25, 20:00:00</v>
          </cell>
          <cell r="T46" t="str">
            <v/>
          </cell>
          <cell r="U46" t="str">
            <v/>
          </cell>
          <cell r="V46" t="str">
            <v/>
          </cell>
          <cell r="W46" t="str">
            <v>2021-06-30, 20:00:00</v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>Unilever West Mega DC</v>
          </cell>
          <cell r="AH46" t="str">
            <v>Jl. Irian X No.202, Cikedokan, Kec. Cikarang Bar., Bekasi, Jawa Barat 17530, Indonesia</v>
          </cell>
          <cell r="AI46" t="str">
            <v>Bekasi</v>
          </cell>
          <cell r="AK46" t="str">
            <v>PT LOTTE SHOPPING INDONESIA YOGYAKA</v>
          </cell>
          <cell r="AM46" t="str">
            <v>JL.RING ROAD UTARA DESA MAGUHARJO</v>
          </cell>
          <cell r="AN46" t="str">
            <v>Kabupaten Sleman</v>
          </cell>
          <cell r="AP46">
            <v>522</v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Y46">
            <v>0</v>
          </cell>
          <cell r="AZ46" t="str">
            <v>0</v>
          </cell>
          <cell r="BA46">
            <v>11740</v>
          </cell>
          <cell r="BB46">
            <v>27.77</v>
          </cell>
          <cell r="BC46" t="str">
            <v/>
          </cell>
          <cell r="BD46" t="str">
            <v/>
          </cell>
        </row>
        <row r="47">
          <cell r="D47" t="str">
            <v>4002942909</v>
          </cell>
          <cell r="E47" t="str">
            <v/>
          </cell>
          <cell r="F47" t="str">
            <v>CONFIRMED</v>
          </cell>
          <cell r="G47" t="str">
            <v>Unilever Mega DC</v>
          </cell>
          <cell r="H47" t="str">
            <v>PT Mega Antaran Prima</v>
          </cell>
          <cell r="I47" t="str">
            <v>true</v>
          </cell>
          <cell r="J47" t="str">
            <v>CDE</v>
          </cell>
          <cell r="K47" t="str">
            <v>CD Engkel Box</v>
          </cell>
          <cell r="L47" t="str">
            <v/>
          </cell>
          <cell r="N47" t="str">
            <v>TDS-TRI-20210625093840291120</v>
          </cell>
          <cell r="O47" t="str">
            <v>dedicated</v>
          </cell>
          <cell r="P47" t="str">
            <v>2021-06-25, 16:38:40</v>
          </cell>
          <cell r="Q47" t="str">
            <v>2021-06-25, 19:09:11</v>
          </cell>
          <cell r="R47" t="str">
            <v/>
          </cell>
          <cell r="S47" t="str">
            <v>2021-06-25, 20:00:00</v>
          </cell>
          <cell r="T47" t="str">
            <v/>
          </cell>
          <cell r="U47" t="str">
            <v/>
          </cell>
          <cell r="V47" t="str">
            <v/>
          </cell>
          <cell r="W47" t="str">
            <v>2021-06-26, 20:00:00</v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>Deni Growok</v>
          </cell>
          <cell r="AC47" t="str">
            <v>083195556334</v>
          </cell>
          <cell r="AD47" t="str">
            <v>B9782KRU</v>
          </cell>
          <cell r="AE47" t="str">
            <v>CDE</v>
          </cell>
          <cell r="AF47" t="str">
            <v>Unilever West Mega DC</v>
          </cell>
          <cell r="AH47" t="str">
            <v>Jl. Irian X No.202, Cikedokan, Kec. Cikarang Bar., Bekasi, Jawa Barat 17530, Indonesia</v>
          </cell>
          <cell r="AI47" t="str">
            <v>Bekasi</v>
          </cell>
          <cell r="AK47" t="str">
            <v>ALFA MIDI BRANCH BITUNG</v>
          </cell>
          <cell r="AM47" t="str">
            <v>Jl Raya Serang Km 19,5 Rt 15 Rw 06 Cibadak Bojong Cikupa, Sukanagara, Kec. Cikupa, Tangerang kabupaten, Banten 15710, Indonesia</v>
          </cell>
          <cell r="AN47" t="str">
            <v>Tangerang kabupaten</v>
          </cell>
          <cell r="AP47">
            <v>82</v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Y47">
            <v>0</v>
          </cell>
          <cell r="AZ47" t="str">
            <v>0</v>
          </cell>
          <cell r="BA47">
            <v>1530</v>
          </cell>
          <cell r="BB47">
            <v>3.73</v>
          </cell>
          <cell r="BC47" t="str">
            <v/>
          </cell>
          <cell r="BD47" t="str">
            <v/>
          </cell>
        </row>
        <row r="48">
          <cell r="D48" t="str">
            <v>4002942900</v>
          </cell>
          <cell r="E48" t="str">
            <v/>
          </cell>
          <cell r="F48" t="str">
            <v>BOOKED</v>
          </cell>
          <cell r="G48" t="str">
            <v>Unilever Mega DC</v>
          </cell>
          <cell r="H48" t="str">
            <v/>
          </cell>
          <cell r="I48" t="str">
            <v>false</v>
          </cell>
          <cell r="J48" t="str">
            <v>TRO-J</v>
          </cell>
          <cell r="K48" t="str">
            <v>Tronton Jumbo</v>
          </cell>
          <cell r="L48">
            <v>5156000</v>
          </cell>
          <cell r="M48">
            <v>5000000</v>
          </cell>
          <cell r="N48" t="str">
            <v>TDS-TRI-20210625093828271282</v>
          </cell>
          <cell r="O48" t="str">
            <v>oncall</v>
          </cell>
          <cell r="P48" t="str">
            <v>2021-06-25, 16:38:28</v>
          </cell>
          <cell r="Q48" t="str">
            <v>2021-06-25, 17:25:34</v>
          </cell>
          <cell r="R48" t="str">
            <v/>
          </cell>
          <cell r="S48" t="str">
            <v>2021-06-25, 20:00:00</v>
          </cell>
          <cell r="T48" t="str">
            <v/>
          </cell>
          <cell r="U48" t="str">
            <v/>
          </cell>
          <cell r="V48" t="str">
            <v/>
          </cell>
          <cell r="W48" t="str">
            <v>2021-06-30, 20:00:00</v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>Fitriana Agung</v>
          </cell>
          <cell r="AC48" t="str">
            <v>087835047066</v>
          </cell>
          <cell r="AD48" t="str">
            <v>B9800NI</v>
          </cell>
          <cell r="AE48" t="str">
            <v>Wingbox Tronton</v>
          </cell>
          <cell r="AF48" t="str">
            <v>Unilever West Mega DC</v>
          </cell>
          <cell r="AH48" t="str">
            <v>Jl. Irian X No.202, Cikedokan, Kec. Cikarang Bar., Bekasi, Jawa Barat 17530, Indonesia</v>
          </cell>
          <cell r="AI48" t="str">
            <v>Bekasi</v>
          </cell>
          <cell r="AK48" t="str">
            <v>PT LOTTE SHOPPING INDONESIA SEMARAN</v>
          </cell>
          <cell r="AM48" t="str">
            <v>JL.BRIGJEN SUDIARTO NO.132</v>
          </cell>
          <cell r="AN48" t="str">
            <v>Kota Semarang</v>
          </cell>
          <cell r="AP48">
            <v>413</v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>harga blm termasuk tkbm</v>
          </cell>
          <cell r="AY48">
            <v>0</v>
          </cell>
          <cell r="AZ48" t="str">
            <v>0</v>
          </cell>
          <cell r="BA48">
            <v>13770</v>
          </cell>
          <cell r="BB48">
            <v>25.4</v>
          </cell>
          <cell r="BC48" t="str">
            <v/>
          </cell>
          <cell r="BD48" t="str">
            <v/>
          </cell>
        </row>
        <row r="49">
          <cell r="D49" t="str">
            <v>4002942839</v>
          </cell>
          <cell r="E49" t="str">
            <v/>
          </cell>
          <cell r="F49" t="str">
            <v>CONFIRMED</v>
          </cell>
          <cell r="G49" t="str">
            <v>Unilever Mega DC</v>
          </cell>
          <cell r="H49" t="str">
            <v>PT Mega Antaran Prima</v>
          </cell>
          <cell r="I49" t="str">
            <v>true</v>
          </cell>
          <cell r="J49" t="str">
            <v>CDE</v>
          </cell>
          <cell r="K49" t="str">
            <v>CD Engkel Box</v>
          </cell>
          <cell r="L49" t="str">
            <v/>
          </cell>
          <cell r="N49" t="str">
            <v>TDS-TRI-20210625093827073525</v>
          </cell>
          <cell r="O49" t="str">
            <v>dedicated</v>
          </cell>
          <cell r="P49" t="str">
            <v>2021-06-25, 16:38:27</v>
          </cell>
          <cell r="Q49" t="str">
            <v>2021-06-25, 19:07:26</v>
          </cell>
          <cell r="R49" t="str">
            <v/>
          </cell>
          <cell r="S49" t="str">
            <v>2021-06-25, 20:00:00</v>
          </cell>
          <cell r="T49" t="str">
            <v/>
          </cell>
          <cell r="U49" t="str">
            <v/>
          </cell>
          <cell r="V49" t="str">
            <v/>
          </cell>
          <cell r="W49" t="str">
            <v>2021-06-26, 20:00:00</v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>ARSUDI</v>
          </cell>
          <cell r="AC49" t="str">
            <v>085217312173</v>
          </cell>
          <cell r="AD49" t="str">
            <v>B9150KXU</v>
          </cell>
          <cell r="AE49" t="str">
            <v>CD Engkel Box</v>
          </cell>
          <cell r="AF49" t="str">
            <v>Unilever West Mega DC</v>
          </cell>
          <cell r="AH49" t="str">
            <v>Jl. Irian X No.202, Cikedokan, Kec. Cikarang Bar., Bekasi, Jawa Barat 17530, Indonesia</v>
          </cell>
          <cell r="AI49" t="str">
            <v>Bekasi</v>
          </cell>
          <cell r="AK49" t="str">
            <v>GARUDA TIMUR PACIFIC DEPOK</v>
          </cell>
          <cell r="AM49" t="str">
            <v>Jl. Kp. Pondok, Bojongsari Lama, Kec. Bojongsari, Kota Depok, Jawa Barat 16516, Indonesia</v>
          </cell>
          <cell r="AN49" t="str">
            <v>Kota Depok</v>
          </cell>
          <cell r="AP49">
            <v>62</v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Y49">
            <v>0</v>
          </cell>
          <cell r="AZ49" t="str">
            <v>0</v>
          </cell>
          <cell r="BA49">
            <v>1610</v>
          </cell>
          <cell r="BB49">
            <v>4.04</v>
          </cell>
          <cell r="BC49" t="str">
            <v/>
          </cell>
          <cell r="BD49" t="str">
            <v/>
          </cell>
        </row>
        <row r="50">
          <cell r="D50" t="str">
            <v>4002942126</v>
          </cell>
          <cell r="E50" t="str">
            <v/>
          </cell>
          <cell r="F50" t="str">
            <v>BOOKED</v>
          </cell>
          <cell r="G50" t="str">
            <v>Unilever Mega DC</v>
          </cell>
          <cell r="H50" t="str">
            <v/>
          </cell>
          <cell r="I50" t="str">
            <v>false</v>
          </cell>
          <cell r="J50" t="str">
            <v>TRO-J</v>
          </cell>
          <cell r="K50" t="str">
            <v>Tronton Jumbo</v>
          </cell>
          <cell r="L50" t="str">
            <v/>
          </cell>
          <cell r="N50" t="str">
            <v>TDS-TRI-20210625093810633275</v>
          </cell>
          <cell r="O50" t="str">
            <v>oncall</v>
          </cell>
          <cell r="P50" t="str">
            <v>2021-06-25, 16:38:10</v>
          </cell>
          <cell r="Q50" t="str">
            <v/>
          </cell>
          <cell r="R50" t="str">
            <v/>
          </cell>
          <cell r="S50" t="str">
            <v>2021-06-25, 20:00:00</v>
          </cell>
          <cell r="T50" t="str">
            <v/>
          </cell>
          <cell r="U50" t="str">
            <v/>
          </cell>
          <cell r="V50" t="str">
            <v/>
          </cell>
          <cell r="W50" t="str">
            <v>2021-06-28, 20:00:00</v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>Unilever West Mega DC</v>
          </cell>
          <cell r="AH50" t="str">
            <v>Jl. Irian X No.202, Cikedokan, Kec. Cikarang Bar., Bekasi, Jawa Barat 17530, Indonesia</v>
          </cell>
          <cell r="AI50" t="str">
            <v>Bekasi</v>
          </cell>
          <cell r="AK50" t="str">
            <v>LOTTE SHOPPING TEGAL</v>
          </cell>
          <cell r="AM50" t="str">
            <v>Jl. Raya Singkil No.18, Kb. Baru, Adiwerna, Kec. Adiwerna, Tegal, Jawa Tengah 52194, Indonesia</v>
          </cell>
          <cell r="AN50" t="str">
            <v>Tegal</v>
          </cell>
          <cell r="AP50">
            <v>260</v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Y50">
            <v>0</v>
          </cell>
          <cell r="AZ50" t="str">
            <v>0</v>
          </cell>
          <cell r="BA50">
            <v>11980</v>
          </cell>
          <cell r="BB50">
            <v>39</v>
          </cell>
          <cell r="BC50" t="str">
            <v/>
          </cell>
          <cell r="BD50" t="str">
            <v/>
          </cell>
        </row>
        <row r="51">
          <cell r="D51" t="str">
            <v>4002942118</v>
          </cell>
          <cell r="E51" t="str">
            <v/>
          </cell>
          <cell r="F51" t="str">
            <v>PICKUP</v>
          </cell>
          <cell r="G51" t="str">
            <v>Unilever Mega DC</v>
          </cell>
          <cell r="H51" t="str">
            <v>PT Mega Bintang Logistik</v>
          </cell>
          <cell r="I51" t="str">
            <v>false</v>
          </cell>
          <cell r="J51" t="str">
            <v>TRO-J</v>
          </cell>
          <cell r="K51" t="str">
            <v>Tronton Jumbo</v>
          </cell>
          <cell r="L51">
            <v>500000</v>
          </cell>
          <cell r="M51">
            <v>500000</v>
          </cell>
          <cell r="N51" t="str">
            <v>TDS-TRI-20210625091602551768</v>
          </cell>
          <cell r="O51" t="str">
            <v>oncall</v>
          </cell>
          <cell r="P51" t="str">
            <v>2021-06-25, 16:16:02</v>
          </cell>
          <cell r="Q51" t="str">
            <v>2021-06-25, 17:05:34</v>
          </cell>
          <cell r="R51" t="str">
            <v>2021-06-25, 17:39:25</v>
          </cell>
          <cell r="S51" t="str">
            <v>2021-06-25, 16:00:00</v>
          </cell>
          <cell r="T51" t="str">
            <v>2021-06-25, 17:55:31</v>
          </cell>
          <cell r="U51" t="str">
            <v/>
          </cell>
          <cell r="V51" t="str">
            <v/>
          </cell>
          <cell r="W51" t="str">
            <v>2021-06-30, 16:00:00</v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>Edy</v>
          </cell>
          <cell r="AC51" t="str">
            <v>082180220990</v>
          </cell>
          <cell r="AD51" t="str">
            <v>BE9345BN</v>
          </cell>
          <cell r="AE51" t="str">
            <v>Wingbox Tronton</v>
          </cell>
          <cell r="AF51" t="str">
            <v>Unilever West Mega DC</v>
          </cell>
          <cell r="AH51" t="str">
            <v>Jl. Irian X No.202, Cikedokan, Kec. Cikarang Bar., Bekasi, Jawa Barat 17530, Indonesia</v>
          </cell>
          <cell r="AI51" t="str">
            <v>Bekasi</v>
          </cell>
          <cell r="AK51" t="str">
            <v>SAT DC JAMBI</v>
          </cell>
          <cell r="AM51" t="str">
            <v>JL. RAYA PALEMBANG, JAMBI</v>
          </cell>
          <cell r="AN51" t="str">
            <v>Kabupaten Musi Banyuasin</v>
          </cell>
          <cell r="AP51">
            <v>712</v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Y51">
            <v>0</v>
          </cell>
          <cell r="AZ51" t="str">
            <v>0</v>
          </cell>
          <cell r="BA51">
            <v>10810</v>
          </cell>
          <cell r="BB51">
            <v>21.04</v>
          </cell>
          <cell r="BC51" t="str">
            <v/>
          </cell>
          <cell r="BD51" t="str">
            <v/>
          </cell>
        </row>
        <row r="52">
          <cell r="D52" t="str">
            <v>4002942118</v>
          </cell>
          <cell r="E52" t="str">
            <v/>
          </cell>
          <cell r="F52" t="str">
            <v>PICKUP</v>
          </cell>
          <cell r="G52" t="str">
            <v>Unilever Mega DC</v>
          </cell>
          <cell r="H52" t="str">
            <v>PT Mega Bintang Logistik</v>
          </cell>
          <cell r="I52" t="str">
            <v>false</v>
          </cell>
          <cell r="J52" t="str">
            <v>TRO-J</v>
          </cell>
          <cell r="K52" t="str">
            <v>Tronton Jumbo</v>
          </cell>
          <cell r="L52">
            <v>14536800</v>
          </cell>
          <cell r="M52">
            <v>14000000</v>
          </cell>
          <cell r="N52" t="str">
            <v>TDS-TRI-20210625091602551768</v>
          </cell>
          <cell r="O52" t="str">
            <v>oncall</v>
          </cell>
          <cell r="P52" t="str">
            <v>2021-06-25, 16:16:02</v>
          </cell>
          <cell r="Q52" t="str">
            <v>2021-06-25, 17:05:34</v>
          </cell>
          <cell r="R52" t="str">
            <v>2021-06-25, 17:39:25</v>
          </cell>
          <cell r="S52" t="str">
            <v>2021-06-25, 16:00:00</v>
          </cell>
          <cell r="T52" t="str">
            <v>2021-06-25, 17:55:31</v>
          </cell>
          <cell r="U52" t="str">
            <v/>
          </cell>
          <cell r="V52" t="str">
            <v/>
          </cell>
          <cell r="W52" t="str">
            <v>2021-06-30, 16:00:00</v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>Edy</v>
          </cell>
          <cell r="AC52" t="str">
            <v>082180220990</v>
          </cell>
          <cell r="AD52" t="str">
            <v>BE9345BN</v>
          </cell>
          <cell r="AE52" t="str">
            <v>Wingbox Tronton</v>
          </cell>
          <cell r="AF52" t="str">
            <v>Unilever West Mega DC</v>
          </cell>
          <cell r="AH52" t="str">
            <v>Jl. Irian X No.202, Cikedokan, Kec. Cikarang Bar., Bekasi, Jawa Barat 17530, Indonesia</v>
          </cell>
          <cell r="AI52" t="str">
            <v>Bekasi</v>
          </cell>
          <cell r="AK52" t="str">
            <v>INDOGROSIR JAMBI</v>
          </cell>
          <cell r="AM52" t="str">
            <v>Samping Terminal Truck, Jl. Lingkar Selatan, Kenali Asam Bawah, Kec. Kota Baru, Kota Jambi, Jambi 36129, Indonesia</v>
          </cell>
          <cell r="AN52" t="str">
            <v>Kota Jambi</v>
          </cell>
          <cell r="AP52">
            <v>829</v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Y52">
            <v>0</v>
          </cell>
          <cell r="AZ52" t="str">
            <v>0</v>
          </cell>
          <cell r="BA52">
            <v>6470</v>
          </cell>
          <cell r="BB52">
            <v>17.13</v>
          </cell>
          <cell r="BC52" t="str">
            <v/>
          </cell>
          <cell r="BD52" t="str">
            <v/>
          </cell>
        </row>
        <row r="53">
          <cell r="D53" t="str">
            <v>4002942458</v>
          </cell>
          <cell r="E53" t="str">
            <v/>
          </cell>
          <cell r="F53" t="str">
            <v>PICKUP</v>
          </cell>
          <cell r="G53" t="str">
            <v>Unilever Mega DC</v>
          </cell>
          <cell r="H53" t="str">
            <v>PT Mega Bintang Logistik</v>
          </cell>
          <cell r="I53" t="str">
            <v>false</v>
          </cell>
          <cell r="J53" t="str">
            <v>TRO-J</v>
          </cell>
          <cell r="K53" t="str">
            <v>Tronton Jumbo</v>
          </cell>
          <cell r="L53">
            <v>14536800</v>
          </cell>
          <cell r="M53">
            <v>14000000</v>
          </cell>
          <cell r="N53" t="str">
            <v>TDS-TRI-20210625091601088775</v>
          </cell>
          <cell r="O53" t="str">
            <v>oncall</v>
          </cell>
          <cell r="P53" t="str">
            <v>2021-06-25, 16:16:01</v>
          </cell>
          <cell r="Q53" t="str">
            <v>2021-06-25, 17:05:34</v>
          </cell>
          <cell r="R53" t="str">
            <v>2021-06-25, 17:22:56</v>
          </cell>
          <cell r="S53" t="str">
            <v>2021-06-25, 16:00:00</v>
          </cell>
          <cell r="T53" t="str">
            <v>2021-06-25, 18:05:34</v>
          </cell>
          <cell r="U53" t="str">
            <v/>
          </cell>
          <cell r="V53" t="str">
            <v/>
          </cell>
          <cell r="W53" t="str">
            <v>2021-06-30, 16:00:00</v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>Nasir</v>
          </cell>
          <cell r="AC53" t="str">
            <v>0821869022140</v>
          </cell>
          <cell r="AD53" t="str">
            <v>B9830CU</v>
          </cell>
          <cell r="AE53" t="str">
            <v>Tronton Jumbo</v>
          </cell>
          <cell r="AF53" t="str">
            <v>Unilever West Mega DC</v>
          </cell>
          <cell r="AH53" t="str">
            <v>Jl. Irian X No.202, Cikedokan, Kec. Cikarang Bar., Bekasi, Jawa Barat 17530, Indonesia</v>
          </cell>
          <cell r="AI53" t="str">
            <v>Bekasi</v>
          </cell>
          <cell r="AK53" t="str">
            <v>SAT DC JAMBI</v>
          </cell>
          <cell r="AM53" t="str">
            <v>JL. RAYA PALEMBANG, JAMBI</v>
          </cell>
          <cell r="AN53" t="str">
            <v>Kabupaten Musi Banyuasin</v>
          </cell>
          <cell r="AP53">
            <v>712</v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Y53">
            <v>0</v>
          </cell>
          <cell r="AZ53" t="str">
            <v>0</v>
          </cell>
          <cell r="BA53">
            <v>16090</v>
          </cell>
          <cell r="BB53">
            <v>39</v>
          </cell>
          <cell r="BC53" t="str">
            <v/>
          </cell>
          <cell r="BD53" t="str">
            <v/>
          </cell>
        </row>
        <row r="54">
          <cell r="D54" t="str">
            <v>4002942893</v>
          </cell>
          <cell r="E54" t="str">
            <v/>
          </cell>
          <cell r="F54" t="str">
            <v>BOOKED</v>
          </cell>
          <cell r="G54" t="str">
            <v>Unilever Mega DC</v>
          </cell>
          <cell r="H54" t="str">
            <v>RITASE</v>
          </cell>
          <cell r="I54" t="str">
            <v>false</v>
          </cell>
          <cell r="J54" t="str">
            <v>CDD</v>
          </cell>
          <cell r="K54" t="str">
            <v>CD Double Box</v>
          </cell>
          <cell r="L54" t="str">
            <v/>
          </cell>
          <cell r="N54" t="str">
            <v>TDS-TRI-20210625071232410171</v>
          </cell>
          <cell r="O54" t="str">
            <v>dedicated</v>
          </cell>
          <cell r="P54" t="str">
            <v>2021-06-25, 14:12:32</v>
          </cell>
          <cell r="Q54" t="str">
            <v/>
          </cell>
          <cell r="R54" t="str">
            <v/>
          </cell>
          <cell r="S54" t="str">
            <v>2021-06-25, 16:00:00</v>
          </cell>
          <cell r="T54" t="str">
            <v/>
          </cell>
          <cell r="U54" t="str">
            <v/>
          </cell>
          <cell r="V54" t="str">
            <v/>
          </cell>
          <cell r="W54" t="str">
            <v>2021-06-26, 16:00:00</v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>Unilever West Mega DC</v>
          </cell>
          <cell r="AH54" t="str">
            <v>Jl. Irian X No.202, Cikedokan, Kec. Cikarang Bar., Bekasi, Jawa Barat 17530, Indonesia</v>
          </cell>
          <cell r="AI54" t="str">
            <v>Bekasi</v>
          </cell>
          <cell r="AK54" t="str">
            <v>INDOMARET DC SENTUL</v>
          </cell>
          <cell r="AM54" t="str">
            <v>JL.KP JEMBATAN HITAM RT.03/010</v>
          </cell>
          <cell r="AN54" t="str">
            <v>Bogor</v>
          </cell>
          <cell r="AP54">
            <v>32</v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Y54">
            <v>0</v>
          </cell>
          <cell r="AZ54" t="str">
            <v>0</v>
          </cell>
          <cell r="BA54">
            <v>2050</v>
          </cell>
          <cell r="BB54">
            <v>3.16</v>
          </cell>
          <cell r="BC54" t="str">
            <v/>
          </cell>
          <cell r="BD54" t="str">
            <v/>
          </cell>
        </row>
        <row r="55">
          <cell r="D55" t="str">
            <v>4002942893</v>
          </cell>
          <cell r="E55" t="str">
            <v/>
          </cell>
          <cell r="F55" t="str">
            <v>BOOKED</v>
          </cell>
          <cell r="G55" t="str">
            <v>Unilever Mega DC</v>
          </cell>
          <cell r="H55" t="str">
            <v>RITASE</v>
          </cell>
          <cell r="I55" t="str">
            <v>false</v>
          </cell>
          <cell r="J55" t="str">
            <v>CDD</v>
          </cell>
          <cell r="K55" t="str">
            <v>CD Double Box</v>
          </cell>
          <cell r="L55" t="str">
            <v/>
          </cell>
          <cell r="N55" t="str">
            <v>TDS-TRI-20210625071232410171</v>
          </cell>
          <cell r="O55" t="str">
            <v>dedicated</v>
          </cell>
          <cell r="P55" t="str">
            <v>2021-06-25, 14:12:32</v>
          </cell>
          <cell r="Q55" t="str">
            <v/>
          </cell>
          <cell r="R55" t="str">
            <v/>
          </cell>
          <cell r="S55" t="str">
            <v>2021-06-25, 16:00:00</v>
          </cell>
          <cell r="T55" t="str">
            <v/>
          </cell>
          <cell r="U55" t="str">
            <v/>
          </cell>
          <cell r="V55" t="str">
            <v/>
          </cell>
          <cell r="W55" t="str">
            <v>2021-06-26, 16:00:00</v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>Unilever West Mega DC</v>
          </cell>
          <cell r="AH55" t="str">
            <v>Jl. Irian X No.202, Cikedokan, Kec. Cikarang Bar., Bekasi, Jawa Barat 17530, Indonesia</v>
          </cell>
          <cell r="AI55" t="str">
            <v>Bekasi</v>
          </cell>
          <cell r="AK55" t="str">
            <v>AEON MALL SENTUL CITY</v>
          </cell>
          <cell r="AM55" t="str">
            <v>Jl. MH. Thamrin, Citaringgul, Kec. Babakan Madang, Bogor, Jawa Barat, Indonesia</v>
          </cell>
          <cell r="AN55" t="str">
            <v>Bogor</v>
          </cell>
          <cell r="AO55" t="str">
            <v>15523689</v>
          </cell>
          <cell r="AP55">
            <v>66</v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Y55">
            <v>0</v>
          </cell>
          <cell r="AZ55" t="str">
            <v>0</v>
          </cell>
          <cell r="BA55">
            <v>2320</v>
          </cell>
          <cell r="BB55">
            <v>6.46</v>
          </cell>
          <cell r="BC55" t="str">
            <v/>
          </cell>
          <cell r="BD55" t="str">
            <v/>
          </cell>
        </row>
        <row r="56">
          <cell r="D56" t="str">
            <v>4002942848</v>
          </cell>
          <cell r="E56" t="str">
            <v/>
          </cell>
          <cell r="F56" t="str">
            <v>BOOKED</v>
          </cell>
          <cell r="G56" t="str">
            <v>Unilever Mega DC</v>
          </cell>
          <cell r="H56" t="str">
            <v>RITASE</v>
          </cell>
          <cell r="I56" t="str">
            <v>false</v>
          </cell>
          <cell r="J56" t="str">
            <v>CDD</v>
          </cell>
          <cell r="K56" t="str">
            <v>CD Double Box</v>
          </cell>
          <cell r="L56" t="str">
            <v/>
          </cell>
          <cell r="N56" t="str">
            <v>TDS-TRI-20210625071231268358</v>
          </cell>
          <cell r="O56" t="str">
            <v>dedicated</v>
          </cell>
          <cell r="P56" t="str">
            <v>2021-06-25, 14:12:31</v>
          </cell>
          <cell r="Q56" t="str">
            <v/>
          </cell>
          <cell r="R56" t="str">
            <v/>
          </cell>
          <cell r="S56" t="str">
            <v>2021-06-25, 16:00:00</v>
          </cell>
          <cell r="T56" t="str">
            <v/>
          </cell>
          <cell r="U56" t="str">
            <v/>
          </cell>
          <cell r="V56" t="str">
            <v/>
          </cell>
          <cell r="W56" t="str">
            <v>2021-06-26, 16:00:00</v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>Unilever West Mega DC</v>
          </cell>
          <cell r="AH56" t="str">
            <v>Jl. Irian X No.202, Cikedokan, Kec. Cikarang Bar., Bekasi, Jawa Barat 17530, Indonesia</v>
          </cell>
          <cell r="AI56" t="str">
            <v>Bekasi</v>
          </cell>
          <cell r="AK56" t="str">
            <v>RAMAYANA D.SARTIKA BOGOR(R15)</v>
          </cell>
          <cell r="AM56" t="str">
            <v>SARTIKA PLAZA BOGOR</v>
          </cell>
          <cell r="AN56" t="str">
            <v>Kota Bogor</v>
          </cell>
          <cell r="AP56">
            <v>72</v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Y56">
            <v>0</v>
          </cell>
          <cell r="AZ56" t="str">
            <v>0</v>
          </cell>
          <cell r="BA56">
            <v>720</v>
          </cell>
          <cell r="BB56">
            <v>1.75</v>
          </cell>
          <cell r="BC56" t="str">
            <v/>
          </cell>
          <cell r="BD56" t="str">
            <v/>
          </cell>
        </row>
        <row r="57">
          <cell r="D57" t="str">
            <v>4002942848</v>
          </cell>
          <cell r="E57" t="str">
            <v/>
          </cell>
          <cell r="F57" t="str">
            <v>BOOKED</v>
          </cell>
          <cell r="G57" t="str">
            <v>Unilever Mega DC</v>
          </cell>
          <cell r="H57" t="str">
            <v>RITASE</v>
          </cell>
          <cell r="I57" t="str">
            <v>false</v>
          </cell>
          <cell r="J57" t="str">
            <v>CDD</v>
          </cell>
          <cell r="K57" t="str">
            <v>CD Double Box</v>
          </cell>
          <cell r="L57" t="str">
            <v/>
          </cell>
          <cell r="N57" t="str">
            <v>TDS-TRI-20210625071231268358</v>
          </cell>
          <cell r="O57" t="str">
            <v>dedicated</v>
          </cell>
          <cell r="P57" t="str">
            <v>2021-06-25, 14:12:31</v>
          </cell>
          <cell r="Q57" t="str">
            <v/>
          </cell>
          <cell r="R57" t="str">
            <v/>
          </cell>
          <cell r="S57" t="str">
            <v>2021-06-25, 16:00:00</v>
          </cell>
          <cell r="T57" t="str">
            <v/>
          </cell>
          <cell r="U57" t="str">
            <v/>
          </cell>
          <cell r="V57" t="str">
            <v/>
          </cell>
          <cell r="W57" t="str">
            <v>2021-06-26, 16:00:00</v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>Unilever West Mega DC</v>
          </cell>
          <cell r="AH57" t="str">
            <v>Jl. Irian X No.202, Cikedokan, Kec. Cikarang Bar., Bekasi, Jawa Barat 17530, Indonesia</v>
          </cell>
          <cell r="AI57" t="str">
            <v>Bekasi</v>
          </cell>
          <cell r="AK57" t="str">
            <v>RAMAYANA BOGOR TRADE MALL R-16</v>
          </cell>
          <cell r="AM57" t="str">
            <v>RAMAYANA BOGOR TRADE MALL</v>
          </cell>
          <cell r="AN57" t="str">
            <v>Kota Bogor</v>
          </cell>
          <cell r="AP57">
            <v>73</v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Y57">
            <v>0</v>
          </cell>
          <cell r="AZ57" t="str">
            <v>0</v>
          </cell>
          <cell r="BA57">
            <v>1900</v>
          </cell>
          <cell r="BB57">
            <v>8.2200000000000006</v>
          </cell>
          <cell r="BC57" t="str">
            <v/>
          </cell>
          <cell r="BD57" t="str">
            <v/>
          </cell>
        </row>
        <row r="58">
          <cell r="D58" t="str">
            <v>4002942828</v>
          </cell>
          <cell r="E58" t="str">
            <v/>
          </cell>
          <cell r="F58" t="str">
            <v>BOOKED</v>
          </cell>
          <cell r="G58" t="str">
            <v>Unilever Mega DC</v>
          </cell>
          <cell r="H58" t="str">
            <v>RITASE</v>
          </cell>
          <cell r="I58" t="str">
            <v>false</v>
          </cell>
          <cell r="J58" t="str">
            <v>CDD</v>
          </cell>
          <cell r="K58" t="str">
            <v>CD Double Box</v>
          </cell>
          <cell r="L58" t="str">
            <v/>
          </cell>
          <cell r="N58" t="str">
            <v>TDS-TRI-20210625071230134279</v>
          </cell>
          <cell r="O58" t="str">
            <v>dedicated</v>
          </cell>
          <cell r="P58" t="str">
            <v>2021-06-25, 14:12:30</v>
          </cell>
          <cell r="Q58" t="str">
            <v/>
          </cell>
          <cell r="R58" t="str">
            <v/>
          </cell>
          <cell r="S58" t="str">
            <v>2021-06-25, 16:00:00</v>
          </cell>
          <cell r="T58" t="str">
            <v/>
          </cell>
          <cell r="U58" t="str">
            <v/>
          </cell>
          <cell r="V58" t="str">
            <v/>
          </cell>
          <cell r="W58" t="str">
            <v>2021-06-26, 16:00:00</v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>Unilever West Mega DC</v>
          </cell>
          <cell r="AH58" t="str">
            <v>Jl. Irian X No.202, Cikedokan, Kec. Cikarang Bar., Bekasi, Jawa Barat 17530, Indonesia</v>
          </cell>
          <cell r="AI58" t="str">
            <v>Bekasi</v>
          </cell>
          <cell r="AK58" t="str">
            <v>PT LOTTE SHOPPING INDONESIA MERUYA</v>
          </cell>
          <cell r="AM58" t="str">
            <v>GF, LotteMart, Jalan Topaz BT No.77, RT.6/RW.11, North Meruya, Kembangan, West Jakarta City, Jakarta 11620, Indonesia</v>
          </cell>
          <cell r="AN58" t="str">
            <v>West Jakarta City</v>
          </cell>
          <cell r="AP58">
            <v>52</v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Y58">
            <v>0</v>
          </cell>
          <cell r="AZ58" t="str">
            <v>0</v>
          </cell>
          <cell r="BA58">
            <v>770</v>
          </cell>
          <cell r="BB58">
            <v>1.35</v>
          </cell>
          <cell r="BC58" t="str">
            <v/>
          </cell>
          <cell r="BD58" t="str">
            <v/>
          </cell>
        </row>
        <row r="59">
          <cell r="D59" t="str">
            <v>4002942828</v>
          </cell>
          <cell r="E59" t="str">
            <v/>
          </cell>
          <cell r="F59" t="str">
            <v>BOOKED</v>
          </cell>
          <cell r="G59" t="str">
            <v>Unilever Mega DC</v>
          </cell>
          <cell r="H59" t="str">
            <v>RITASE</v>
          </cell>
          <cell r="I59" t="str">
            <v>false</v>
          </cell>
          <cell r="J59" t="str">
            <v>CDD</v>
          </cell>
          <cell r="K59" t="str">
            <v>CD Double Box</v>
          </cell>
          <cell r="L59" t="str">
            <v/>
          </cell>
          <cell r="N59" t="str">
            <v>TDS-TRI-20210625071230134279</v>
          </cell>
          <cell r="O59" t="str">
            <v>dedicated</v>
          </cell>
          <cell r="P59" t="str">
            <v>2021-06-25, 14:12:30</v>
          </cell>
          <cell r="Q59" t="str">
            <v/>
          </cell>
          <cell r="R59" t="str">
            <v/>
          </cell>
          <cell r="S59" t="str">
            <v>2021-06-25, 16:00:00</v>
          </cell>
          <cell r="T59" t="str">
            <v/>
          </cell>
          <cell r="U59" t="str">
            <v/>
          </cell>
          <cell r="V59" t="str">
            <v/>
          </cell>
          <cell r="W59" t="str">
            <v>2021-06-26, 16:00:00</v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>Unilever West Mega DC</v>
          </cell>
          <cell r="AH59" t="str">
            <v>Jl. Irian X No.202, Cikedokan, Kec. Cikarang Bar., Bekasi, Jawa Barat 17530, Indonesia</v>
          </cell>
          <cell r="AI59" t="str">
            <v>Bekasi</v>
          </cell>
          <cell r="AK59" t="str">
            <v>HARI HARI DUTA HARAPAN INDAH</v>
          </cell>
          <cell r="AM59" t="str">
            <v>KOMP.DUTA HARAPAN INDAH</v>
          </cell>
          <cell r="AN59" t="str">
            <v>Kota Jakarta Utara</v>
          </cell>
          <cell r="AP59">
            <v>52</v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Y59">
            <v>0</v>
          </cell>
          <cell r="AZ59" t="str">
            <v>0</v>
          </cell>
          <cell r="BA59">
            <v>2950</v>
          </cell>
          <cell r="BB59">
            <v>7</v>
          </cell>
          <cell r="BC59" t="str">
            <v/>
          </cell>
          <cell r="BD59" t="str">
            <v/>
          </cell>
        </row>
        <row r="60">
          <cell r="D60" t="str">
            <v>4002942919</v>
          </cell>
          <cell r="E60" t="str">
            <v/>
          </cell>
          <cell r="F60" t="str">
            <v>BOOKED</v>
          </cell>
          <cell r="G60" t="str">
            <v>Unilever Mega DC</v>
          </cell>
          <cell r="H60" t="str">
            <v>RITASE</v>
          </cell>
          <cell r="I60" t="str">
            <v>false</v>
          </cell>
          <cell r="J60" t="str">
            <v>CDD</v>
          </cell>
          <cell r="K60" t="str">
            <v>CD Double Box</v>
          </cell>
          <cell r="L60" t="str">
            <v/>
          </cell>
          <cell r="N60" t="str">
            <v>TDS-TRI-20210625071229037285</v>
          </cell>
          <cell r="O60" t="str">
            <v>dedicated</v>
          </cell>
          <cell r="P60" t="str">
            <v>2021-06-25, 14:12:29</v>
          </cell>
          <cell r="Q60" t="str">
            <v/>
          </cell>
          <cell r="R60" t="str">
            <v/>
          </cell>
          <cell r="S60" t="str">
            <v>2021-06-25, 16:00:00</v>
          </cell>
          <cell r="T60" t="str">
            <v/>
          </cell>
          <cell r="U60" t="str">
            <v/>
          </cell>
          <cell r="V60" t="str">
            <v/>
          </cell>
          <cell r="W60" t="str">
            <v>2021-06-26, 16:00:00</v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>Unilever West Mega DC</v>
          </cell>
          <cell r="AH60" t="str">
            <v>Jl. Irian X No.202, Cikedokan, Kec. Cikarang Bar., Bekasi, Jawa Barat 17530, Indonesia</v>
          </cell>
          <cell r="AI60" t="str">
            <v>Bekasi</v>
          </cell>
          <cell r="AK60" t="str">
            <v>PT LOTTE SHOPPING INDONESIA CIBITUNG</v>
          </cell>
          <cell r="AM60" t="str">
            <v>Kawasan Komersial Bekasi Fajar, Blk. A, Gandamekar, Kec. Cikarang Bar., Bekasi, Jawa Barat 17530, Indonesia</v>
          </cell>
          <cell r="AN60" t="str">
            <v>Bekasi</v>
          </cell>
          <cell r="AP60">
            <v>6</v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Y60">
            <v>0</v>
          </cell>
          <cell r="AZ60" t="str">
            <v>0</v>
          </cell>
          <cell r="BA60">
            <v>4460</v>
          </cell>
          <cell r="BB60">
            <v>8.92</v>
          </cell>
          <cell r="BC60" t="str">
            <v/>
          </cell>
          <cell r="BD60" t="str">
            <v/>
          </cell>
        </row>
        <row r="61">
          <cell r="D61" t="str">
            <v>4002942918</v>
          </cell>
          <cell r="E61" t="str">
            <v/>
          </cell>
          <cell r="F61" t="str">
            <v>BOOKED</v>
          </cell>
          <cell r="G61" t="str">
            <v>Unilever Mega DC</v>
          </cell>
          <cell r="H61" t="str">
            <v>RITASE</v>
          </cell>
          <cell r="I61" t="str">
            <v>false</v>
          </cell>
          <cell r="J61" t="str">
            <v>CDD-L</v>
          </cell>
          <cell r="K61" t="str">
            <v>CDD Long Box</v>
          </cell>
          <cell r="L61" t="str">
            <v/>
          </cell>
          <cell r="N61" t="str">
            <v>TDS-TRI-20210625071228315769</v>
          </cell>
          <cell r="O61" t="str">
            <v>dedicated</v>
          </cell>
          <cell r="P61" t="str">
            <v>2021-06-25, 14:12:28</v>
          </cell>
          <cell r="Q61" t="str">
            <v/>
          </cell>
          <cell r="R61" t="str">
            <v/>
          </cell>
          <cell r="S61" t="str">
            <v>2021-06-25, 16:00:00</v>
          </cell>
          <cell r="T61" t="str">
            <v/>
          </cell>
          <cell r="U61" t="str">
            <v/>
          </cell>
          <cell r="V61" t="str">
            <v/>
          </cell>
          <cell r="W61" t="str">
            <v>2021-06-26, 16:00:00</v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>Unilever West Mega DC</v>
          </cell>
          <cell r="AH61" t="str">
            <v>Jl. Irian X No.202, Cikedokan, Kec. Cikarang Bar., Bekasi, Jawa Barat 17530, Indonesia</v>
          </cell>
          <cell r="AI61" t="str">
            <v>Bekasi</v>
          </cell>
          <cell r="AK61" t="str">
            <v>INDOGROSIR TANGERANG</v>
          </cell>
          <cell r="AM61" t="str">
            <v>JL.GATOT SUBROTO KM5 NO 4 RT001 / R</v>
          </cell>
          <cell r="AN61" t="str">
            <v>Tangerang</v>
          </cell>
          <cell r="AP61">
            <v>41</v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Y61">
            <v>0</v>
          </cell>
          <cell r="AZ61" t="str">
            <v>0</v>
          </cell>
          <cell r="BA61">
            <v>5440</v>
          </cell>
          <cell r="BB61">
            <v>14.28</v>
          </cell>
          <cell r="BC61" t="str">
            <v/>
          </cell>
          <cell r="BD61" t="str">
            <v/>
          </cell>
        </row>
        <row r="62">
          <cell r="D62" t="str">
            <v>4002942915</v>
          </cell>
          <cell r="E62" t="str">
            <v/>
          </cell>
          <cell r="F62" t="str">
            <v>BOOKED</v>
          </cell>
          <cell r="G62" t="str">
            <v>Unilever Mega DC</v>
          </cell>
          <cell r="H62" t="str">
            <v>RITASE</v>
          </cell>
          <cell r="I62" t="str">
            <v>false</v>
          </cell>
          <cell r="J62" t="str">
            <v>CDD</v>
          </cell>
          <cell r="K62" t="str">
            <v>CD Double Box</v>
          </cell>
          <cell r="L62" t="str">
            <v/>
          </cell>
          <cell r="N62" t="str">
            <v>TDS-TRI-20210625071226792721</v>
          </cell>
          <cell r="O62" t="str">
            <v>dedicated</v>
          </cell>
          <cell r="P62" t="str">
            <v>2021-06-25, 14:12:27</v>
          </cell>
          <cell r="Q62" t="str">
            <v/>
          </cell>
          <cell r="R62" t="str">
            <v/>
          </cell>
          <cell r="S62" t="str">
            <v>2021-06-25, 16:00:00</v>
          </cell>
          <cell r="T62" t="str">
            <v/>
          </cell>
          <cell r="U62" t="str">
            <v/>
          </cell>
          <cell r="V62" t="str">
            <v/>
          </cell>
          <cell r="W62" t="str">
            <v>2021-06-26, 16:00:00</v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>Unilever West Mega DC</v>
          </cell>
          <cell r="AH62" t="str">
            <v>Jl. Irian X No.202, Cikedokan, Kec. Cikarang Bar., Bekasi, Jawa Barat 17530, Indonesia</v>
          </cell>
          <cell r="AI62" t="str">
            <v>Bekasi</v>
          </cell>
          <cell r="AK62" t="str">
            <v>INDOGROSIR KEMAYORAN</v>
          </cell>
          <cell r="AM62" t="str">
            <v>JL. TERUSAN ANGKASA B2 KAV-1, KEMAY</v>
          </cell>
          <cell r="AN62" t="str">
            <v>Kota Jakarta Pusat</v>
          </cell>
          <cell r="AP62">
            <v>46</v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Y62">
            <v>0</v>
          </cell>
          <cell r="AZ62" t="str">
            <v>0</v>
          </cell>
          <cell r="BA62">
            <v>4780</v>
          </cell>
          <cell r="BB62">
            <v>10.37</v>
          </cell>
          <cell r="BC62" t="str">
            <v/>
          </cell>
          <cell r="BD62" t="str">
            <v/>
          </cell>
        </row>
        <row r="63">
          <cell r="D63" t="str">
            <v>4002942917</v>
          </cell>
          <cell r="E63" t="str">
            <v/>
          </cell>
          <cell r="F63" t="str">
            <v>BOOKED</v>
          </cell>
          <cell r="G63" t="str">
            <v>Unilever Mega DC</v>
          </cell>
          <cell r="H63" t="str">
            <v>RITASE</v>
          </cell>
          <cell r="I63" t="str">
            <v>false</v>
          </cell>
          <cell r="J63" t="str">
            <v>CDD</v>
          </cell>
          <cell r="K63" t="str">
            <v>CD Double Box</v>
          </cell>
          <cell r="L63" t="str">
            <v/>
          </cell>
          <cell r="N63" t="str">
            <v>TDS-TRI-20210625071227468074</v>
          </cell>
          <cell r="O63" t="str">
            <v>dedicated</v>
          </cell>
          <cell r="P63" t="str">
            <v>2021-06-25, 14:12:27</v>
          </cell>
          <cell r="Q63" t="str">
            <v/>
          </cell>
          <cell r="R63" t="str">
            <v/>
          </cell>
          <cell r="S63" t="str">
            <v>2021-06-25, 16:00:00</v>
          </cell>
          <cell r="T63" t="str">
            <v/>
          </cell>
          <cell r="U63" t="str">
            <v/>
          </cell>
          <cell r="V63" t="str">
            <v/>
          </cell>
          <cell r="W63" t="str">
            <v>2021-06-26, 16:00:00</v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>Unilever West Mega DC</v>
          </cell>
          <cell r="AH63" t="str">
            <v>Jl. Irian X No.202, Cikedokan, Kec. Cikarang Bar., Bekasi, Jawa Barat 17530, Indonesia</v>
          </cell>
          <cell r="AI63" t="str">
            <v>Bekasi</v>
          </cell>
          <cell r="AK63" t="str">
            <v>PT LOTTE SHOPPING INDONESIA MERUYA</v>
          </cell>
          <cell r="AM63" t="str">
            <v>GF, LotteMart, Jalan Topaz BT No.77, RT.6/RW.11, North Meruya, Kembangan, West Jakarta City, Jakarta 11620, Indonesia</v>
          </cell>
          <cell r="AN63" t="str">
            <v>West Jakarta City</v>
          </cell>
          <cell r="AP63">
            <v>52</v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Y63">
            <v>0</v>
          </cell>
          <cell r="AZ63" t="str">
            <v>0</v>
          </cell>
          <cell r="BA63">
            <v>4460</v>
          </cell>
          <cell r="BB63">
            <v>8.9</v>
          </cell>
          <cell r="BC63" t="str">
            <v/>
          </cell>
          <cell r="BD63" t="str">
            <v/>
          </cell>
        </row>
        <row r="64">
          <cell r="D64" t="str">
            <v>4002942913</v>
          </cell>
          <cell r="E64" t="str">
            <v/>
          </cell>
          <cell r="F64" t="str">
            <v>BOOKED</v>
          </cell>
          <cell r="G64" t="str">
            <v>Unilever Mega DC</v>
          </cell>
          <cell r="H64" t="str">
            <v/>
          </cell>
          <cell r="I64" t="str">
            <v>false</v>
          </cell>
          <cell r="J64" t="str">
            <v>TRO-J</v>
          </cell>
          <cell r="K64" t="str">
            <v>Tronton Jumbo</v>
          </cell>
          <cell r="L64" t="str">
            <v/>
          </cell>
          <cell r="N64" t="str">
            <v>TDS-TRI-20210625071225781785</v>
          </cell>
          <cell r="O64" t="str">
            <v>oncall</v>
          </cell>
          <cell r="P64" t="str">
            <v>2021-06-25, 14:12:26</v>
          </cell>
          <cell r="Q64" t="str">
            <v/>
          </cell>
          <cell r="R64" t="str">
            <v/>
          </cell>
          <cell r="S64" t="str">
            <v>2021-06-25, 16:00:00</v>
          </cell>
          <cell r="T64" t="str">
            <v/>
          </cell>
          <cell r="U64" t="str">
            <v/>
          </cell>
          <cell r="V64" t="str">
            <v/>
          </cell>
          <cell r="W64" t="str">
            <v>2021-07-03, 16:00:00</v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>Unilever West Mega DC</v>
          </cell>
          <cell r="AH64" t="str">
            <v>Jl. Irian X No.202, Cikedokan, Kec. Cikarang Bar., Bekasi, Jawa Barat 17530, Indonesia</v>
          </cell>
          <cell r="AI64" t="str">
            <v>Bekasi</v>
          </cell>
          <cell r="AK64" t="str">
            <v>PT LOTTE SHOPPING INDONESIA DENPASA</v>
          </cell>
          <cell r="AM64" t="str">
            <v>JL.BY PASS NGURAH RAI NO.222</v>
          </cell>
          <cell r="AN64" t="str">
            <v>Kabupaten Badung</v>
          </cell>
          <cell r="AP64">
            <v>1160</v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Y64">
            <v>0</v>
          </cell>
          <cell r="AZ64" t="str">
            <v>0</v>
          </cell>
          <cell r="BA64">
            <v>17040</v>
          </cell>
          <cell r="BB64">
            <v>36.04</v>
          </cell>
          <cell r="BC64" t="str">
            <v/>
          </cell>
          <cell r="BD64" t="str">
            <v/>
          </cell>
        </row>
        <row r="65">
          <cell r="D65" t="str">
            <v>4002942892</v>
          </cell>
          <cell r="E65" t="str">
            <v/>
          </cell>
          <cell r="F65" t="str">
            <v>BOOKED</v>
          </cell>
          <cell r="G65" t="str">
            <v>Unilever Mega DC</v>
          </cell>
          <cell r="H65" t="str">
            <v>RITASE</v>
          </cell>
          <cell r="I65" t="str">
            <v>false</v>
          </cell>
          <cell r="J65" t="str">
            <v>CDD-L</v>
          </cell>
          <cell r="K65" t="str">
            <v>CDD Long Box</v>
          </cell>
          <cell r="L65" t="str">
            <v/>
          </cell>
          <cell r="N65" t="str">
            <v>TDS-TRI-20210625071225073323</v>
          </cell>
          <cell r="O65" t="str">
            <v>dedicated</v>
          </cell>
          <cell r="P65" t="str">
            <v>2021-06-25, 14:12:25</v>
          </cell>
          <cell r="Q65" t="str">
            <v/>
          </cell>
          <cell r="R65" t="str">
            <v/>
          </cell>
          <cell r="S65" t="str">
            <v>2021-06-25, 16:00:00</v>
          </cell>
          <cell r="T65" t="str">
            <v/>
          </cell>
          <cell r="U65" t="str">
            <v/>
          </cell>
          <cell r="V65" t="str">
            <v/>
          </cell>
          <cell r="W65" t="str">
            <v>2021-06-26, 16:00:00</v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>Unilever West Mega DC</v>
          </cell>
          <cell r="AH65" t="str">
            <v>Jl. Irian X No.202, Cikedokan, Kec. Cikarang Bar., Bekasi, Jawa Barat 17530, Indonesia</v>
          </cell>
          <cell r="AI65" t="str">
            <v>Bekasi</v>
          </cell>
          <cell r="AK65" t="str">
            <v>INDOMARET DC SENTUL</v>
          </cell>
          <cell r="AM65" t="str">
            <v>JL.KP JEMBATAN HITAM RT.03/010</v>
          </cell>
          <cell r="AN65" t="str">
            <v>Bogor</v>
          </cell>
          <cell r="AP65">
            <v>32</v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Y65">
            <v>0</v>
          </cell>
          <cell r="AZ65" t="str">
            <v>0</v>
          </cell>
          <cell r="BA65">
            <v>6910</v>
          </cell>
          <cell r="BB65">
            <v>19.09</v>
          </cell>
          <cell r="BC65" t="str">
            <v/>
          </cell>
          <cell r="BD65" t="str">
            <v/>
          </cell>
        </row>
        <row r="66">
          <cell r="D66" t="str">
            <v>4002942820</v>
          </cell>
          <cell r="E66" t="str">
            <v/>
          </cell>
          <cell r="F66" t="str">
            <v>CONFIRMED</v>
          </cell>
          <cell r="G66" t="str">
            <v>Unilever Mega DC</v>
          </cell>
          <cell r="H66" t="str">
            <v>CV Palapa Jaya</v>
          </cell>
          <cell r="I66" t="str">
            <v>false</v>
          </cell>
          <cell r="J66" t="str">
            <v>TRO-J</v>
          </cell>
          <cell r="K66" t="str">
            <v>Tronton Jumbo</v>
          </cell>
          <cell r="L66">
            <v>12262300</v>
          </cell>
          <cell r="M66">
            <v>11180000</v>
          </cell>
          <cell r="N66" t="str">
            <v>TDS-TRI-20210625071224021141</v>
          </cell>
          <cell r="O66" t="str">
            <v>oncall</v>
          </cell>
          <cell r="P66" t="str">
            <v>2021-06-25, 14:12:24</v>
          </cell>
          <cell r="Q66" t="str">
            <v>2021-06-25, 15:00:34</v>
          </cell>
          <cell r="R66" t="str">
            <v/>
          </cell>
          <cell r="S66" t="str">
            <v>2021-06-25, 16:00:00</v>
          </cell>
          <cell r="T66" t="str">
            <v/>
          </cell>
          <cell r="U66" t="str">
            <v/>
          </cell>
          <cell r="V66" t="str">
            <v/>
          </cell>
          <cell r="W66" t="str">
            <v>2021-06-30, 16:00:00</v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>Berlin</v>
          </cell>
          <cell r="AC66" t="str">
            <v>085766820911</v>
          </cell>
          <cell r="AD66" t="str">
            <v>B 9462 SYK</v>
          </cell>
          <cell r="AE66" t="str">
            <v>Wingbox Tronton</v>
          </cell>
          <cell r="AF66" t="str">
            <v>Unilever West Mega DC</v>
          </cell>
          <cell r="AH66" t="str">
            <v>Jl. Irian X No.202, Cikedokan, Kec. Cikarang Bar., Bekasi, Jawa Barat 17530, Indonesia</v>
          </cell>
          <cell r="AI66" t="str">
            <v>Bekasi</v>
          </cell>
          <cell r="AK66" t="str">
            <v>PT INDOMARCO PRISMATAMA DC PLB</v>
          </cell>
          <cell r="AM66" t="str">
            <v>Jl. PANGERAN AYIN, KELURAHAN SUKAMA</v>
          </cell>
          <cell r="AN66" t="str">
            <v>Kota Palembang</v>
          </cell>
          <cell r="AP66">
            <v>574</v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Y66">
            <v>0</v>
          </cell>
          <cell r="AZ66" t="str">
            <v>0</v>
          </cell>
          <cell r="BA66">
            <v>17130</v>
          </cell>
          <cell r="BB66">
            <v>39.619999999999997</v>
          </cell>
          <cell r="BC66" t="str">
            <v/>
          </cell>
          <cell r="BD66" t="str">
            <v/>
          </cell>
        </row>
        <row r="67">
          <cell r="D67" t="str">
            <v>4002942817</v>
          </cell>
          <cell r="E67" t="str">
            <v/>
          </cell>
          <cell r="F67" t="str">
            <v>BOOKED</v>
          </cell>
          <cell r="G67" t="str">
            <v>Unilever Mega DC</v>
          </cell>
          <cell r="H67" t="str">
            <v/>
          </cell>
          <cell r="I67" t="str">
            <v>false</v>
          </cell>
          <cell r="J67" t="str">
            <v>TRO-J</v>
          </cell>
          <cell r="K67" t="str">
            <v>Tronton Jumbo</v>
          </cell>
          <cell r="L67" t="str">
            <v/>
          </cell>
          <cell r="N67" t="str">
            <v>TDS-TRI-20210625071223101223</v>
          </cell>
          <cell r="O67" t="str">
            <v>oncall</v>
          </cell>
          <cell r="P67" t="str">
            <v>2021-06-25, 14:12:23</v>
          </cell>
          <cell r="Q67" t="str">
            <v/>
          </cell>
          <cell r="R67" t="str">
            <v/>
          </cell>
          <cell r="S67" t="str">
            <v>2021-06-25, 16:00:00</v>
          </cell>
          <cell r="T67" t="str">
            <v/>
          </cell>
          <cell r="U67" t="str">
            <v/>
          </cell>
          <cell r="V67" t="str">
            <v/>
          </cell>
          <cell r="W67" t="str">
            <v>2021-06-28, 16:00:00</v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>Unilever West Mega DC</v>
          </cell>
          <cell r="AH67" t="str">
            <v>Jl. Irian X No.202, Cikedokan, Kec. Cikarang Bar., Bekasi, Jawa Barat 17530, Indonesia</v>
          </cell>
          <cell r="AI67" t="str">
            <v>Bekasi</v>
          </cell>
          <cell r="AK67" t="str">
            <v>SAT BULKY SECANG MAGELANG</v>
          </cell>
          <cell r="AM67" t="str">
            <v>Jalan Raya Secang, Kec. Secang, Magelang, Jawa Tengah 56195, Indonesia</v>
          </cell>
          <cell r="AN67" t="str">
            <v>Magelang</v>
          </cell>
          <cell r="AP67">
            <v>469</v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Y67">
            <v>0</v>
          </cell>
          <cell r="AZ67" t="str">
            <v>0</v>
          </cell>
          <cell r="BA67">
            <v>18150</v>
          </cell>
          <cell r="BB67">
            <v>33.479999999999997</v>
          </cell>
          <cell r="BC67" t="str">
            <v/>
          </cell>
          <cell r="BD67" t="str">
            <v/>
          </cell>
        </row>
        <row r="68">
          <cell r="D68" t="str">
            <v>4002942816</v>
          </cell>
          <cell r="E68" t="str">
            <v/>
          </cell>
          <cell r="F68" t="str">
            <v>BOOKED</v>
          </cell>
          <cell r="G68" t="str">
            <v>Unilever Mega DC</v>
          </cell>
          <cell r="H68" t="str">
            <v/>
          </cell>
          <cell r="I68" t="str">
            <v>false</v>
          </cell>
          <cell r="J68" t="str">
            <v>TRO-J</v>
          </cell>
          <cell r="K68" t="str">
            <v>Tronton Jumbo</v>
          </cell>
          <cell r="L68" t="str">
            <v/>
          </cell>
          <cell r="N68" t="str">
            <v>TDS-TRI-20210625071222148057</v>
          </cell>
          <cell r="O68" t="str">
            <v>oncall</v>
          </cell>
          <cell r="P68" t="str">
            <v>2021-06-25, 14:12:22</v>
          </cell>
          <cell r="Q68" t="str">
            <v/>
          </cell>
          <cell r="R68" t="str">
            <v/>
          </cell>
          <cell r="S68" t="str">
            <v>2021-06-25, 16:00:00</v>
          </cell>
          <cell r="T68" t="str">
            <v/>
          </cell>
          <cell r="U68" t="str">
            <v/>
          </cell>
          <cell r="V68" t="str">
            <v/>
          </cell>
          <cell r="W68" t="str">
            <v>2021-06-28, 16:00:00</v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>Unilever West Mega DC</v>
          </cell>
          <cell r="AH68" t="str">
            <v>Jl. Irian X No.202, Cikedokan, Kec. Cikarang Bar., Bekasi, Jawa Barat 17530, Indonesia</v>
          </cell>
          <cell r="AI68" t="str">
            <v>Bekasi</v>
          </cell>
          <cell r="AK68" t="str">
            <v>SAT BULKY SECANG MAGELANG</v>
          </cell>
          <cell r="AM68" t="str">
            <v>Jalan Raya Secang, Kec. Secang, Magelang, Jawa Tengah 56195, Indonesia</v>
          </cell>
          <cell r="AN68" t="str">
            <v>Magelang</v>
          </cell>
          <cell r="AP68">
            <v>469</v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Y68">
            <v>0</v>
          </cell>
          <cell r="AZ68" t="str">
            <v>0</v>
          </cell>
          <cell r="BA68">
            <v>18720</v>
          </cell>
          <cell r="BB68">
            <v>32.67</v>
          </cell>
          <cell r="BC68" t="str">
            <v/>
          </cell>
          <cell r="BD68" t="str">
            <v/>
          </cell>
        </row>
        <row r="69">
          <cell r="D69" t="str">
            <v>4002942815</v>
          </cell>
          <cell r="E69" t="str">
            <v/>
          </cell>
          <cell r="F69" t="str">
            <v>BOOKED</v>
          </cell>
          <cell r="G69" t="str">
            <v>Unilever Mega DC</v>
          </cell>
          <cell r="H69" t="str">
            <v/>
          </cell>
          <cell r="I69" t="str">
            <v>false</v>
          </cell>
          <cell r="J69" t="str">
            <v>TRO-J</v>
          </cell>
          <cell r="K69" t="str">
            <v>Tronton Jumbo</v>
          </cell>
          <cell r="L69" t="str">
            <v/>
          </cell>
          <cell r="N69" t="str">
            <v>TDS-TRI-20210625071221142605</v>
          </cell>
          <cell r="O69" t="str">
            <v>oncall</v>
          </cell>
          <cell r="P69" t="str">
            <v>2021-06-25, 14:12:21</v>
          </cell>
          <cell r="Q69" t="str">
            <v/>
          </cell>
          <cell r="R69" t="str">
            <v/>
          </cell>
          <cell r="S69" t="str">
            <v>2021-06-25, 16:00:00</v>
          </cell>
          <cell r="T69" t="str">
            <v/>
          </cell>
          <cell r="U69" t="str">
            <v/>
          </cell>
          <cell r="V69" t="str">
            <v/>
          </cell>
          <cell r="W69" t="str">
            <v>2021-06-28, 16:00:00</v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>Unilever West Mega DC</v>
          </cell>
          <cell r="AH69" t="str">
            <v>Jl. Irian X No.202, Cikedokan, Kec. Cikarang Bar., Bekasi, Jawa Barat 17530, Indonesia</v>
          </cell>
          <cell r="AI69" t="str">
            <v>Bekasi</v>
          </cell>
          <cell r="AK69" t="str">
            <v>SAT BULKY SECANG MAGELANG</v>
          </cell>
          <cell r="AM69" t="str">
            <v>Jalan Raya Secang, Kec. Secang, Magelang, Jawa Tengah 56195, Indonesia</v>
          </cell>
          <cell r="AN69" t="str">
            <v>Magelang</v>
          </cell>
          <cell r="AP69">
            <v>469</v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Y69">
            <v>0</v>
          </cell>
          <cell r="AZ69" t="str">
            <v>0</v>
          </cell>
          <cell r="BA69">
            <v>18800</v>
          </cell>
          <cell r="BB69">
            <v>33.71</v>
          </cell>
          <cell r="BC69" t="str">
            <v/>
          </cell>
          <cell r="BD69" t="str">
            <v/>
          </cell>
        </row>
        <row r="70">
          <cell r="D70" t="str">
            <v>4002942814</v>
          </cell>
          <cell r="E70" t="str">
            <v/>
          </cell>
          <cell r="F70" t="str">
            <v>BOOKED</v>
          </cell>
          <cell r="G70" t="str">
            <v>Unilever Mega DC</v>
          </cell>
          <cell r="H70" t="str">
            <v/>
          </cell>
          <cell r="I70" t="str">
            <v>false</v>
          </cell>
          <cell r="J70" t="str">
            <v>TRO-J</v>
          </cell>
          <cell r="K70" t="str">
            <v>Tronton Jumbo</v>
          </cell>
          <cell r="L70" t="str">
            <v/>
          </cell>
          <cell r="N70" t="str">
            <v>TDS-TRI-20210625071220202046</v>
          </cell>
          <cell r="O70" t="str">
            <v>oncall</v>
          </cell>
          <cell r="P70" t="str">
            <v>2021-06-25, 14:12:20</v>
          </cell>
          <cell r="Q70" t="str">
            <v/>
          </cell>
          <cell r="R70" t="str">
            <v/>
          </cell>
          <cell r="S70" t="str">
            <v>2021-06-25, 16:00:00</v>
          </cell>
          <cell r="T70" t="str">
            <v/>
          </cell>
          <cell r="U70" t="str">
            <v/>
          </cell>
          <cell r="V70" t="str">
            <v/>
          </cell>
          <cell r="W70" t="str">
            <v>2021-06-28, 16:00:00</v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>Unilever West Mega DC</v>
          </cell>
          <cell r="AH70" t="str">
            <v>Jl. Irian X No.202, Cikedokan, Kec. Cikarang Bar., Bekasi, Jawa Barat 17530, Indonesia</v>
          </cell>
          <cell r="AI70" t="str">
            <v>Bekasi</v>
          </cell>
          <cell r="AK70" t="str">
            <v>PT INDOMARCO PRISMATAMA DC YOG</v>
          </cell>
          <cell r="AM70" t="str">
            <v>JL.RING ROAD BARAT NO.99 PADUKUHAN</v>
          </cell>
          <cell r="AN70" t="str">
            <v>Kota Yogyakarta</v>
          </cell>
          <cell r="AP70">
            <v>535</v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Y70">
            <v>0</v>
          </cell>
          <cell r="AZ70" t="str">
            <v>0</v>
          </cell>
          <cell r="BA70">
            <v>15950</v>
          </cell>
          <cell r="BB70">
            <v>36.049999999999997</v>
          </cell>
          <cell r="BC70" t="str">
            <v/>
          </cell>
          <cell r="BD70" t="str">
            <v/>
          </cell>
        </row>
        <row r="71">
          <cell r="D71" t="str">
            <v>4002942812</v>
          </cell>
          <cell r="E71" t="str">
            <v/>
          </cell>
          <cell r="F71" t="str">
            <v>PICKUP</v>
          </cell>
          <cell r="G71" t="str">
            <v>Unilever Mega DC</v>
          </cell>
          <cell r="H71" t="str">
            <v>PT PRIMA SARANA EKSPRES</v>
          </cell>
          <cell r="I71" t="str">
            <v>false</v>
          </cell>
          <cell r="J71" t="str">
            <v>TRO-J</v>
          </cell>
          <cell r="K71" t="str">
            <v>Tronton Jumbo</v>
          </cell>
          <cell r="L71">
            <v>5340000</v>
          </cell>
          <cell r="M71">
            <v>5324500</v>
          </cell>
          <cell r="N71" t="str">
            <v>TDS-TRI-20210625071219027327</v>
          </cell>
          <cell r="O71" t="str">
            <v>oncall</v>
          </cell>
          <cell r="P71" t="str">
            <v>2021-06-25, 14:12:19</v>
          </cell>
          <cell r="Q71" t="str">
            <v>2021-06-25, 15:00:34</v>
          </cell>
          <cell r="R71" t="str">
            <v>2021-06-25, 18:47:27</v>
          </cell>
          <cell r="S71" t="str">
            <v>2021-06-25, 16:00:00</v>
          </cell>
          <cell r="T71" t="str">
            <v>2021-06-25, 21:22:34</v>
          </cell>
          <cell r="U71" t="str">
            <v/>
          </cell>
          <cell r="V71" t="str">
            <v/>
          </cell>
          <cell r="W71" t="str">
            <v>2021-06-28, 16:00:00</v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>Rohman</v>
          </cell>
          <cell r="AC71" t="str">
            <v>081218336238</v>
          </cell>
          <cell r="AD71" t="str">
            <v>B 9616 EJ</v>
          </cell>
          <cell r="AE71" t="str">
            <v>Wingbox Tronton</v>
          </cell>
          <cell r="AF71" t="str">
            <v>Unilever West Mega DC</v>
          </cell>
          <cell r="AH71" t="str">
            <v>Jl. Irian X No.202, Cikedokan, Kec. Cikarang Bar., Bekasi, Jawa Barat 17530, Indonesia</v>
          </cell>
          <cell r="AI71" t="str">
            <v>Bekasi</v>
          </cell>
          <cell r="AK71" t="str">
            <v>SUMBER ALFARIA TRIJAYA DC SOLO</v>
          </cell>
          <cell r="AM71" t="str">
            <v>JL. RAYA SOLO - YOGYAKARTA DS. BANA</v>
          </cell>
          <cell r="AN71" t="str">
            <v>Kabupaten Klaten</v>
          </cell>
          <cell r="AP71">
            <v>498</v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Y71">
            <v>0</v>
          </cell>
          <cell r="AZ71" t="str">
            <v>0</v>
          </cell>
          <cell r="BA71">
            <v>18980</v>
          </cell>
          <cell r="BB71">
            <v>32.35</v>
          </cell>
          <cell r="BC71" t="str">
            <v/>
          </cell>
          <cell r="BD71" t="str">
            <v/>
          </cell>
        </row>
        <row r="72">
          <cell r="D72" t="str">
            <v>4002942811</v>
          </cell>
          <cell r="E72" t="str">
            <v/>
          </cell>
          <cell r="F72" t="str">
            <v>BOOKED</v>
          </cell>
          <cell r="G72" t="str">
            <v>Unilever Mega DC</v>
          </cell>
          <cell r="H72" t="str">
            <v/>
          </cell>
          <cell r="I72" t="str">
            <v>false</v>
          </cell>
          <cell r="J72" t="str">
            <v>TRO-J</v>
          </cell>
          <cell r="K72" t="str">
            <v>Tronton Jumbo</v>
          </cell>
          <cell r="L72" t="str">
            <v/>
          </cell>
          <cell r="N72" t="str">
            <v>TDS-TRI-20210625071217847818</v>
          </cell>
          <cell r="O72" t="str">
            <v>oncall</v>
          </cell>
          <cell r="P72" t="str">
            <v>2021-06-25, 14:12:18</v>
          </cell>
          <cell r="Q72" t="str">
            <v/>
          </cell>
          <cell r="R72" t="str">
            <v/>
          </cell>
          <cell r="S72" t="str">
            <v>2021-06-25, 16:00:00</v>
          </cell>
          <cell r="T72" t="str">
            <v/>
          </cell>
          <cell r="U72" t="str">
            <v/>
          </cell>
          <cell r="V72" t="str">
            <v/>
          </cell>
          <cell r="W72" t="str">
            <v>2021-06-28, 16:00:00</v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>Unilever West Mega DC</v>
          </cell>
          <cell r="AH72" t="str">
            <v>Jl. Irian X No.202, Cikedokan, Kec. Cikarang Bar., Bekasi, Jawa Barat 17530, Indonesia</v>
          </cell>
          <cell r="AI72" t="str">
            <v>Bekasi</v>
          </cell>
          <cell r="AK72" t="str">
            <v>SUMBER ALFARIA TRIJAYA DC SOLO</v>
          </cell>
          <cell r="AM72" t="str">
            <v>JL. RAYA SOLO - YOGYAKARTA DS. BANA</v>
          </cell>
          <cell r="AN72" t="str">
            <v>Kabupaten Klaten</v>
          </cell>
          <cell r="AP72">
            <v>498</v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Y72">
            <v>0</v>
          </cell>
          <cell r="AZ72" t="str">
            <v>0</v>
          </cell>
          <cell r="BA72">
            <v>19640</v>
          </cell>
          <cell r="BB72">
            <v>37.32</v>
          </cell>
          <cell r="BC72" t="str">
            <v/>
          </cell>
          <cell r="BD72" t="str">
            <v/>
          </cell>
        </row>
        <row r="73">
          <cell r="D73" t="str">
            <v>4002942810</v>
          </cell>
          <cell r="E73" t="str">
            <v/>
          </cell>
          <cell r="F73" t="str">
            <v>CONFIRMED</v>
          </cell>
          <cell r="G73" t="str">
            <v>Unilever Mega DC</v>
          </cell>
          <cell r="H73" t="str">
            <v>PT PRIMA SARANA EKSPRES</v>
          </cell>
          <cell r="I73" t="str">
            <v>false</v>
          </cell>
          <cell r="J73" t="str">
            <v>TRO-J</v>
          </cell>
          <cell r="K73" t="str">
            <v>Tronton Jumbo</v>
          </cell>
          <cell r="L73">
            <v>5340000</v>
          </cell>
          <cell r="M73">
            <v>4983000</v>
          </cell>
          <cell r="N73" t="str">
            <v>TDS-TRI-20210625071216804858</v>
          </cell>
          <cell r="O73" t="str">
            <v>oncall</v>
          </cell>
          <cell r="P73" t="str">
            <v>2021-06-25, 14:12:16</v>
          </cell>
          <cell r="Q73" t="str">
            <v>2021-06-25, 15:00:33</v>
          </cell>
          <cell r="R73" t="str">
            <v/>
          </cell>
          <cell r="S73" t="str">
            <v>2021-06-25, 16:00:00</v>
          </cell>
          <cell r="T73" t="str">
            <v/>
          </cell>
          <cell r="U73" t="str">
            <v/>
          </cell>
          <cell r="V73" t="str">
            <v/>
          </cell>
          <cell r="W73" t="str">
            <v>2021-06-28, 16:00:00</v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>Wahyudin</v>
          </cell>
          <cell r="AC73" t="str">
            <v>081519524750</v>
          </cell>
          <cell r="AD73" t="str">
            <v>B 9048 CL</v>
          </cell>
          <cell r="AE73" t="str">
            <v>Wingbox Tronton</v>
          </cell>
          <cell r="AF73" t="str">
            <v>Unilever West Mega DC</v>
          </cell>
          <cell r="AH73" t="str">
            <v>Jl. Irian X No.202, Cikedokan, Kec. Cikarang Bar., Bekasi, Jawa Barat 17530, Indonesia</v>
          </cell>
          <cell r="AI73" t="str">
            <v>Bekasi</v>
          </cell>
          <cell r="AK73" t="str">
            <v>SUMBER ALFARIA TRIJAYA DC SOLO</v>
          </cell>
          <cell r="AM73" t="str">
            <v>JL. RAYA SOLO - YOGYAKARTA DS. BANA</v>
          </cell>
          <cell r="AN73" t="str">
            <v>Kabupaten Klaten</v>
          </cell>
          <cell r="AP73">
            <v>498</v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Y73">
            <v>0</v>
          </cell>
          <cell r="AZ73" t="str">
            <v>0</v>
          </cell>
          <cell r="BA73">
            <v>15180</v>
          </cell>
          <cell r="BB73">
            <v>39.74</v>
          </cell>
          <cell r="BC73" t="str">
            <v/>
          </cell>
          <cell r="BD73" t="str">
            <v/>
          </cell>
        </row>
        <row r="74">
          <cell r="D74" t="str">
            <v>4002942748</v>
          </cell>
          <cell r="E74" t="str">
            <v/>
          </cell>
          <cell r="F74" t="str">
            <v>CONFIRMED</v>
          </cell>
          <cell r="G74" t="str">
            <v>Unilever Mega DC</v>
          </cell>
          <cell r="H74" t="str">
            <v>PT PRIMA SARANA EKSPRES</v>
          </cell>
          <cell r="I74" t="str">
            <v>true</v>
          </cell>
          <cell r="J74" t="str">
            <v>TRO-J</v>
          </cell>
          <cell r="K74" t="str">
            <v>Tronton Jumbo</v>
          </cell>
          <cell r="L74">
            <v>5156000</v>
          </cell>
          <cell r="M74">
            <v>4225000</v>
          </cell>
          <cell r="N74" t="str">
            <v>TDS-TRI-20210625071215447865</v>
          </cell>
          <cell r="O74" t="str">
            <v>oncall</v>
          </cell>
          <cell r="P74" t="str">
            <v>2021-06-25, 14:12:15</v>
          </cell>
          <cell r="Q74" t="str">
            <v>2021-06-25, 18:45:29</v>
          </cell>
          <cell r="R74" t="str">
            <v/>
          </cell>
          <cell r="S74" t="str">
            <v>2021-06-25, 16:00:00</v>
          </cell>
          <cell r="T74" t="str">
            <v/>
          </cell>
          <cell r="U74" t="str">
            <v/>
          </cell>
          <cell r="V74" t="str">
            <v/>
          </cell>
          <cell r="W74" t="str">
            <v>2021-06-28, 16:00:00</v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>dadang</v>
          </cell>
          <cell r="AC74" t="str">
            <v>082180119427</v>
          </cell>
          <cell r="AD74" t="str">
            <v>B 9658 TEU</v>
          </cell>
          <cell r="AE74" t="str">
            <v>Wingbox Tronton</v>
          </cell>
          <cell r="AF74" t="str">
            <v>Unilever West Mega DC</v>
          </cell>
          <cell r="AH74" t="str">
            <v>Jl. Irian X No.202, Cikedokan, Kec. Cikarang Bar., Bekasi, Jawa Barat 17530, Indonesia</v>
          </cell>
          <cell r="AI74" t="str">
            <v>Bekasi</v>
          </cell>
          <cell r="AK74" t="str">
            <v>SAT DC SEMARANG</v>
          </cell>
          <cell r="AM74" t="str">
            <v>KWSN IND.WIJAYA KUSUMA KAV3-4</v>
          </cell>
          <cell r="AN74" t="str">
            <v>Kota Semarang</v>
          </cell>
          <cell r="AP74">
            <v>392</v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>bidding tidak sesuai</v>
          </cell>
          <cell r="AY74">
            <v>0</v>
          </cell>
          <cell r="AZ74" t="str">
            <v>0</v>
          </cell>
          <cell r="BA74">
            <v>17930</v>
          </cell>
          <cell r="BB74">
            <v>35</v>
          </cell>
          <cell r="BC74" t="str">
            <v/>
          </cell>
          <cell r="BD74" t="str">
            <v/>
          </cell>
        </row>
        <row r="75">
          <cell r="D75" t="str">
            <v>4002942747</v>
          </cell>
          <cell r="E75" t="str">
            <v/>
          </cell>
          <cell r="F75" t="str">
            <v>CONFIRMED</v>
          </cell>
          <cell r="G75" t="str">
            <v>Unilever Mega DC</v>
          </cell>
          <cell r="H75" t="str">
            <v>PT PRIMA SARANA EKSPRES</v>
          </cell>
          <cell r="I75" t="str">
            <v>true</v>
          </cell>
          <cell r="J75" t="str">
            <v>TRO-J</v>
          </cell>
          <cell r="K75" t="str">
            <v>Tronton Jumbo</v>
          </cell>
          <cell r="L75">
            <v>5156000</v>
          </cell>
          <cell r="M75">
            <v>4225000</v>
          </cell>
          <cell r="N75" t="str">
            <v>TDS-TRI-20210625071213939756</v>
          </cell>
          <cell r="O75" t="str">
            <v>oncall</v>
          </cell>
          <cell r="P75" t="str">
            <v>2021-06-25, 14:12:14</v>
          </cell>
          <cell r="Q75" t="str">
            <v>2021-06-25, 18:46:11</v>
          </cell>
          <cell r="R75" t="str">
            <v/>
          </cell>
          <cell r="S75" t="str">
            <v>2021-06-25, 16:00:00</v>
          </cell>
          <cell r="T75" t="str">
            <v/>
          </cell>
          <cell r="U75" t="str">
            <v/>
          </cell>
          <cell r="V75" t="str">
            <v/>
          </cell>
          <cell r="W75" t="str">
            <v>2021-06-28, 16:00:00</v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>Cacu</v>
          </cell>
          <cell r="AC75" t="str">
            <v>082112039669</v>
          </cell>
          <cell r="AD75" t="str">
            <v>B 9392 UEV</v>
          </cell>
          <cell r="AE75" t="str">
            <v>Wingbox Tronton</v>
          </cell>
          <cell r="AF75" t="str">
            <v>Unilever West Mega DC</v>
          </cell>
          <cell r="AH75" t="str">
            <v>Jl. Irian X No.202, Cikedokan, Kec. Cikarang Bar., Bekasi, Jawa Barat 17530, Indonesia</v>
          </cell>
          <cell r="AI75" t="str">
            <v>Bekasi</v>
          </cell>
          <cell r="AK75" t="str">
            <v>SAT DC SEMARANG</v>
          </cell>
          <cell r="AM75" t="str">
            <v>KWSN IND.WIJAYA KUSUMA KAV3-4</v>
          </cell>
          <cell r="AN75" t="str">
            <v>Kota Semarang</v>
          </cell>
          <cell r="AP75">
            <v>392</v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>bidding tidak sesuai</v>
          </cell>
          <cell r="AY75">
            <v>0</v>
          </cell>
          <cell r="AZ75" t="str">
            <v>0</v>
          </cell>
          <cell r="BA75">
            <v>18470</v>
          </cell>
          <cell r="BB75">
            <v>33</v>
          </cell>
          <cell r="BC75" t="str">
            <v/>
          </cell>
          <cell r="BD75" t="str">
            <v/>
          </cell>
        </row>
        <row r="76">
          <cell r="D76" t="str">
            <v>4002942746</v>
          </cell>
          <cell r="E76" t="str">
            <v/>
          </cell>
          <cell r="F76" t="str">
            <v>ACCEPTED</v>
          </cell>
          <cell r="G76" t="str">
            <v>Unilever Mega DC</v>
          </cell>
          <cell r="H76" t="str">
            <v>PT PRIMA SARANA EKSPRES</v>
          </cell>
          <cell r="I76" t="str">
            <v>true</v>
          </cell>
          <cell r="J76" t="str">
            <v>TRO-J</v>
          </cell>
          <cell r="K76" t="str">
            <v>Tronton Jumbo</v>
          </cell>
          <cell r="L76">
            <v>5156000</v>
          </cell>
          <cell r="M76">
            <v>4225000</v>
          </cell>
          <cell r="N76" t="str">
            <v>TDS-TRI-20210625071212814578</v>
          </cell>
          <cell r="O76" t="str">
            <v>oncall</v>
          </cell>
          <cell r="P76" t="str">
            <v>2021-06-25, 14:12:13</v>
          </cell>
          <cell r="Q76" t="str">
            <v>2021-06-25, 18:46:59</v>
          </cell>
          <cell r="R76" t="str">
            <v>2021-06-25, 19:24:16</v>
          </cell>
          <cell r="S76" t="str">
            <v>2021-06-25, 16:00:00</v>
          </cell>
          <cell r="T76" t="str">
            <v/>
          </cell>
          <cell r="U76" t="str">
            <v/>
          </cell>
          <cell r="V76" t="str">
            <v/>
          </cell>
          <cell r="W76" t="str">
            <v>2021-06-28, 16:00:00</v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>July</v>
          </cell>
          <cell r="AC76" t="str">
            <v>081808228325</v>
          </cell>
          <cell r="AD76" t="str">
            <v>B 9596 TEU</v>
          </cell>
          <cell r="AE76" t="str">
            <v>Wingbox Tronton</v>
          </cell>
          <cell r="AF76" t="str">
            <v>Unilever West Mega DC</v>
          </cell>
          <cell r="AH76" t="str">
            <v>Jl. Irian X No.202, Cikedokan, Kec. Cikarang Bar., Bekasi, Jawa Barat 17530, Indonesia</v>
          </cell>
          <cell r="AI76" t="str">
            <v>Bekasi</v>
          </cell>
          <cell r="AK76" t="str">
            <v>SAT DC SEMARANG</v>
          </cell>
          <cell r="AM76" t="str">
            <v>KWSN IND.WIJAYA KUSUMA KAV3-4</v>
          </cell>
          <cell r="AN76" t="str">
            <v>Kota Semarang</v>
          </cell>
          <cell r="AP76">
            <v>392</v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>bidding tidak sesuai</v>
          </cell>
          <cell r="AY76">
            <v>0</v>
          </cell>
          <cell r="AZ76" t="str">
            <v>0</v>
          </cell>
          <cell r="BA76">
            <v>17150</v>
          </cell>
          <cell r="BB76">
            <v>39</v>
          </cell>
          <cell r="BC76" t="str">
            <v/>
          </cell>
          <cell r="BD76" t="str">
            <v/>
          </cell>
        </row>
        <row r="77">
          <cell r="D77" t="str">
            <v>4002942859</v>
          </cell>
          <cell r="E77" t="str">
            <v/>
          </cell>
          <cell r="F77" t="str">
            <v>CONFIRMED</v>
          </cell>
          <cell r="G77" t="str">
            <v>Unilever Mega DC</v>
          </cell>
          <cell r="H77" t="str">
            <v>CV Global Synergi Abadi</v>
          </cell>
          <cell r="I77" t="str">
            <v>true</v>
          </cell>
          <cell r="J77" t="str">
            <v>CDE</v>
          </cell>
          <cell r="K77" t="str">
            <v>CD Engkel Box</v>
          </cell>
          <cell r="L77" t="str">
            <v/>
          </cell>
          <cell r="N77" t="str">
            <v>TDS-TRI-20210625071212001095</v>
          </cell>
          <cell r="O77" t="str">
            <v>dedicated</v>
          </cell>
          <cell r="P77" t="str">
            <v>2021-06-25, 14:12:12</v>
          </cell>
          <cell r="Q77" t="str">
            <v>2021-06-25, 14:36:13</v>
          </cell>
          <cell r="R77" t="str">
            <v/>
          </cell>
          <cell r="S77" t="str">
            <v>2021-06-25, 16:00:00</v>
          </cell>
          <cell r="T77" t="str">
            <v/>
          </cell>
          <cell r="U77" t="str">
            <v/>
          </cell>
          <cell r="V77" t="str">
            <v/>
          </cell>
          <cell r="W77" t="str">
            <v>2021-06-26, 16:00:00</v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>UJANG SURYANA</v>
          </cell>
          <cell r="AC77" t="str">
            <v>087873310998</v>
          </cell>
          <cell r="AD77" t="str">
            <v>B9073AR</v>
          </cell>
          <cell r="AE77" t="str">
            <v>CD Engkel Box</v>
          </cell>
          <cell r="AF77" t="str">
            <v>Unilever West Mega DC</v>
          </cell>
          <cell r="AH77" t="str">
            <v>Jl. Irian X No.202, Cikedokan, Kec. Cikarang Bar., Bekasi, Jawa Barat 17530, Indonesia</v>
          </cell>
          <cell r="AI77" t="str">
            <v>Bekasi</v>
          </cell>
          <cell r="AK77" t="str">
            <v>AEON BSD CITY</v>
          </cell>
          <cell r="AM77" t="str">
            <v>Jl BSD Raya Utama Sampora Cisauk</v>
          </cell>
          <cell r="AN77" t="str">
            <v>Tangerang</v>
          </cell>
          <cell r="AP77">
            <v>70</v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Y77">
            <v>0</v>
          </cell>
          <cell r="AZ77" t="str">
            <v>0</v>
          </cell>
          <cell r="BA77">
            <v>1740</v>
          </cell>
          <cell r="BB77">
            <v>5</v>
          </cell>
          <cell r="BC77" t="str">
            <v/>
          </cell>
          <cell r="BD77" t="str">
            <v/>
          </cell>
        </row>
        <row r="78">
          <cell r="D78" t="str">
            <v>4002942858</v>
          </cell>
          <cell r="E78" t="str">
            <v/>
          </cell>
          <cell r="F78" t="str">
            <v>CONFIRMED</v>
          </cell>
          <cell r="G78" t="str">
            <v>Unilever Mega DC</v>
          </cell>
          <cell r="H78" t="str">
            <v>CV Global Synergi Abadi</v>
          </cell>
          <cell r="I78" t="str">
            <v>true</v>
          </cell>
          <cell r="J78" t="str">
            <v>CDE</v>
          </cell>
          <cell r="K78" t="str">
            <v>CD Engkel Box</v>
          </cell>
          <cell r="L78" t="str">
            <v/>
          </cell>
          <cell r="N78" t="str">
            <v>TDS-TRI-20210625071210968743</v>
          </cell>
          <cell r="O78" t="str">
            <v>dedicated</v>
          </cell>
          <cell r="P78" t="str">
            <v>2021-06-25, 14:12:11</v>
          </cell>
          <cell r="Q78" t="str">
            <v>2021-06-25, 14:35:31</v>
          </cell>
          <cell r="R78" t="str">
            <v/>
          </cell>
          <cell r="S78" t="str">
            <v>2021-06-25, 16:00:00</v>
          </cell>
          <cell r="T78" t="str">
            <v/>
          </cell>
          <cell r="U78" t="str">
            <v/>
          </cell>
          <cell r="V78" t="str">
            <v/>
          </cell>
          <cell r="W78" t="str">
            <v>2021-06-26, 16:00:00</v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>NISSAN SUSILO</v>
          </cell>
          <cell r="AC78" t="str">
            <v>081519687631</v>
          </cell>
          <cell r="AD78" t="str">
            <v>B9556HA</v>
          </cell>
          <cell r="AE78" t="str">
            <v>CD Engkel Box</v>
          </cell>
          <cell r="AF78" t="str">
            <v>Unilever West Mega DC</v>
          </cell>
          <cell r="AH78" t="str">
            <v>Jl. Irian X No.202, Cikedokan, Kec. Cikarang Bar., Bekasi, Jawa Barat 17530, Indonesia</v>
          </cell>
          <cell r="AI78" t="str">
            <v>Bekasi</v>
          </cell>
          <cell r="AK78" t="str">
            <v>RAMAYANA CIBITUNG</v>
          </cell>
          <cell r="AM78" t="str">
            <v>RAMAYANA CIBITUNG KM.44</v>
          </cell>
          <cell r="AN78" t="str">
            <v>Bekasi</v>
          </cell>
          <cell r="AP78">
            <v>11</v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Y78">
            <v>0</v>
          </cell>
          <cell r="AZ78" t="str">
            <v>0</v>
          </cell>
          <cell r="BA78">
            <v>930</v>
          </cell>
          <cell r="BB78">
            <v>4.07</v>
          </cell>
          <cell r="BC78" t="str">
            <v/>
          </cell>
          <cell r="BD78" t="str">
            <v/>
          </cell>
        </row>
        <row r="79">
          <cell r="D79" t="str">
            <v>4002942855</v>
          </cell>
          <cell r="E79" t="str">
            <v/>
          </cell>
          <cell r="F79" t="str">
            <v>CONFIRMED</v>
          </cell>
          <cell r="G79" t="str">
            <v>Unilever Mega DC</v>
          </cell>
          <cell r="H79" t="str">
            <v>CV Global Synergi Abadi</v>
          </cell>
          <cell r="I79" t="str">
            <v>true</v>
          </cell>
          <cell r="J79" t="str">
            <v>CDE</v>
          </cell>
          <cell r="K79" t="str">
            <v>CD Engkel Box</v>
          </cell>
          <cell r="L79" t="str">
            <v/>
          </cell>
          <cell r="N79" t="str">
            <v>TDS-TRI-20210625071210208732</v>
          </cell>
          <cell r="O79" t="str">
            <v>dedicated</v>
          </cell>
          <cell r="P79" t="str">
            <v>2021-06-25, 14:12:10</v>
          </cell>
          <cell r="Q79" t="str">
            <v>2021-06-25, 14:34:48</v>
          </cell>
          <cell r="R79" t="str">
            <v/>
          </cell>
          <cell r="S79" t="str">
            <v>2021-06-25, 16:00:00</v>
          </cell>
          <cell r="T79" t="str">
            <v/>
          </cell>
          <cell r="U79" t="str">
            <v/>
          </cell>
          <cell r="V79" t="str">
            <v/>
          </cell>
          <cell r="W79" t="str">
            <v>2021-06-26, 16:00:00</v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>Ading Sukardi</v>
          </cell>
          <cell r="AC79" t="str">
            <v>085723961471</v>
          </cell>
          <cell r="AD79" t="str">
            <v>B9417BCI</v>
          </cell>
          <cell r="AE79" t="str">
            <v>CD Engkel Box</v>
          </cell>
          <cell r="AF79" t="str">
            <v>Unilever West Mega DC</v>
          </cell>
          <cell r="AH79" t="str">
            <v>Jl. Irian X No.202, Cikedokan, Kec. Cikarang Bar., Bekasi, Jawa Barat 17530, Indonesia</v>
          </cell>
          <cell r="AI79" t="str">
            <v>Bekasi</v>
          </cell>
          <cell r="AK79" t="str">
            <v>RAMAYANA PRATAMA BEKASI(R21)</v>
          </cell>
          <cell r="AM79" t="str">
            <v>JL.IR.H.JUANDA (SAMPING BRI)</v>
          </cell>
          <cell r="AN79" t="str">
            <v>Kota Bekasi</v>
          </cell>
          <cell r="AP79">
            <v>19</v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Y79">
            <v>0</v>
          </cell>
          <cell r="AZ79" t="str">
            <v>0</v>
          </cell>
          <cell r="BA79">
            <v>880</v>
          </cell>
          <cell r="BB79">
            <v>4</v>
          </cell>
          <cell r="BC79" t="str">
            <v/>
          </cell>
          <cell r="BD79" t="str">
            <v/>
          </cell>
        </row>
        <row r="80">
          <cell r="D80" t="str">
            <v>4002942854</v>
          </cell>
          <cell r="E80" t="str">
            <v/>
          </cell>
          <cell r="F80" t="str">
            <v>CONFIRMED</v>
          </cell>
          <cell r="G80" t="str">
            <v>Unilever Mega DC</v>
          </cell>
          <cell r="H80" t="str">
            <v>CV Global Synergi Abadi</v>
          </cell>
          <cell r="I80" t="str">
            <v>true</v>
          </cell>
          <cell r="J80" t="str">
            <v>CDE</v>
          </cell>
          <cell r="K80" t="str">
            <v>CD Engkel Box</v>
          </cell>
          <cell r="L80" t="str">
            <v/>
          </cell>
          <cell r="N80" t="str">
            <v>TDS-TRI-20210625071209463237</v>
          </cell>
          <cell r="O80" t="str">
            <v>dedicated</v>
          </cell>
          <cell r="P80" t="str">
            <v>2021-06-25, 14:12:09</v>
          </cell>
          <cell r="Q80" t="str">
            <v>2021-06-25, 14:33:34</v>
          </cell>
          <cell r="R80" t="str">
            <v/>
          </cell>
          <cell r="S80" t="str">
            <v>2021-06-25, 16:00:00</v>
          </cell>
          <cell r="T80" t="str">
            <v/>
          </cell>
          <cell r="U80" t="str">
            <v/>
          </cell>
          <cell r="V80" t="str">
            <v/>
          </cell>
          <cell r="W80" t="str">
            <v>2021-06-26, 16:00:00</v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>beni</v>
          </cell>
          <cell r="AC80" t="str">
            <v>085774120091</v>
          </cell>
          <cell r="AD80" t="str">
            <v>B9054NO</v>
          </cell>
          <cell r="AE80" t="str">
            <v>CD Engkel Box</v>
          </cell>
          <cell r="AF80" t="str">
            <v>Unilever West Mega DC</v>
          </cell>
          <cell r="AH80" t="str">
            <v>Jl. Irian X No.202, Cikedokan, Kec. Cikarang Bar., Bekasi, Jawa Barat 17530, Indonesia</v>
          </cell>
          <cell r="AI80" t="str">
            <v>Bekasi</v>
          </cell>
          <cell r="AK80" t="str">
            <v>RAMAYANA PRATAMA BEKASI(R21)</v>
          </cell>
          <cell r="AM80" t="str">
            <v>JL.IR.H.JUANDA (SAMPING BRI)</v>
          </cell>
          <cell r="AN80" t="str">
            <v>Kota Bekasi</v>
          </cell>
          <cell r="AP80">
            <v>19</v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Y80">
            <v>0</v>
          </cell>
          <cell r="AZ80" t="str">
            <v>0</v>
          </cell>
          <cell r="BA80">
            <v>890</v>
          </cell>
          <cell r="BB80">
            <v>3.95</v>
          </cell>
          <cell r="BC80" t="str">
            <v/>
          </cell>
          <cell r="BD80" t="str">
            <v/>
          </cell>
        </row>
        <row r="81">
          <cell r="D81" t="str">
            <v>4002942849</v>
          </cell>
          <cell r="E81" t="str">
            <v/>
          </cell>
          <cell r="F81" t="str">
            <v>BOOKED</v>
          </cell>
          <cell r="G81" t="str">
            <v>Unilever Mega DC</v>
          </cell>
          <cell r="H81" t="str">
            <v>RITASE</v>
          </cell>
          <cell r="I81" t="str">
            <v>false</v>
          </cell>
          <cell r="J81" t="str">
            <v>CDD</v>
          </cell>
          <cell r="K81" t="str">
            <v>CD Double Box</v>
          </cell>
          <cell r="L81" t="str">
            <v/>
          </cell>
          <cell r="N81" t="str">
            <v>TDS-TRI-20210625071208521743</v>
          </cell>
          <cell r="O81" t="str">
            <v>dedicated</v>
          </cell>
          <cell r="P81" t="str">
            <v>2021-06-25, 14:12:08</v>
          </cell>
          <cell r="Q81" t="str">
            <v/>
          </cell>
          <cell r="R81" t="str">
            <v/>
          </cell>
          <cell r="S81" t="str">
            <v>2021-06-25, 16:00:00</v>
          </cell>
          <cell r="T81" t="str">
            <v/>
          </cell>
          <cell r="U81" t="str">
            <v/>
          </cell>
          <cell r="V81" t="str">
            <v/>
          </cell>
          <cell r="W81" t="str">
            <v>2021-06-26, 16:00:00</v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>Unilever West Mega DC</v>
          </cell>
          <cell r="AH81" t="str">
            <v>Jl. Irian X No.202, Cikedokan, Kec. Cikarang Bar., Bekasi, Jawa Barat 17530, Indonesia</v>
          </cell>
          <cell r="AI81" t="str">
            <v>Bekasi</v>
          </cell>
          <cell r="AK81" t="str">
            <v>RAMAYANA D.SARTIKA BOGOR(R15)</v>
          </cell>
          <cell r="AM81" t="str">
            <v>SARTIKA PLAZA BOGOR</v>
          </cell>
          <cell r="AN81" t="str">
            <v>Kota Bogor</v>
          </cell>
          <cell r="AP81">
            <v>72</v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Y81">
            <v>0</v>
          </cell>
          <cell r="AZ81" t="str">
            <v>0</v>
          </cell>
          <cell r="BA81">
            <v>2210</v>
          </cell>
          <cell r="BB81">
            <v>9.85</v>
          </cell>
          <cell r="BC81" t="str">
            <v/>
          </cell>
          <cell r="BD81" t="str">
            <v/>
          </cell>
        </row>
        <row r="82">
          <cell r="D82" t="str">
            <v>4002942770</v>
          </cell>
          <cell r="E82" t="str">
            <v/>
          </cell>
          <cell r="F82" t="str">
            <v>ACCEPTED</v>
          </cell>
          <cell r="G82" t="str">
            <v>Unilever Mega DC</v>
          </cell>
          <cell r="H82" t="str">
            <v>PT Mega Antaran Prima</v>
          </cell>
          <cell r="I82" t="str">
            <v>true</v>
          </cell>
          <cell r="J82" t="str">
            <v>CDE</v>
          </cell>
          <cell r="K82" t="str">
            <v>CD Engkel Box</v>
          </cell>
          <cell r="L82" t="str">
            <v/>
          </cell>
          <cell r="N82" t="str">
            <v>TDS-TRI-20210625071207674338</v>
          </cell>
          <cell r="O82" t="str">
            <v>dedicated</v>
          </cell>
          <cell r="P82" t="str">
            <v>2021-06-25, 14:12:07</v>
          </cell>
          <cell r="Q82" t="str">
            <v>2021-06-25, 14:32:41</v>
          </cell>
          <cell r="R82" t="str">
            <v>2021-06-25, 14:44:54</v>
          </cell>
          <cell r="S82" t="str">
            <v>2021-06-25, 16:00:00</v>
          </cell>
          <cell r="T82" t="str">
            <v/>
          </cell>
          <cell r="U82" t="str">
            <v/>
          </cell>
          <cell r="V82" t="str">
            <v/>
          </cell>
          <cell r="W82" t="str">
            <v>2021-06-26, 16:00:00</v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>DADAN DARMAWAN</v>
          </cell>
          <cell r="AC82" t="str">
            <v>083895174172</v>
          </cell>
          <cell r="AD82" t="str">
            <v>B9064KXU</v>
          </cell>
          <cell r="AE82" t="str">
            <v>CD Engkel Box</v>
          </cell>
          <cell r="AF82" t="str">
            <v>Unilever West Mega DC</v>
          </cell>
          <cell r="AH82" t="str">
            <v>Jl. Irian X No.202, Cikedokan, Kec. Cikarang Bar., Bekasi, Jawa Barat 17530, Indonesia</v>
          </cell>
          <cell r="AI82" t="str">
            <v>Bekasi</v>
          </cell>
          <cell r="AK82" t="str">
            <v>INDOMARET DC BOGOR 2</v>
          </cell>
          <cell r="AM82" t="str">
            <v>JL RAYA BOGOR KM 46 6</v>
          </cell>
          <cell r="AN82" t="str">
            <v>Bogor</v>
          </cell>
          <cell r="AP82">
            <v>65</v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Y82">
            <v>0</v>
          </cell>
          <cell r="AZ82" t="str">
            <v>0</v>
          </cell>
          <cell r="BA82">
            <v>2750</v>
          </cell>
          <cell r="BB82">
            <v>4.3</v>
          </cell>
          <cell r="BC82" t="str">
            <v/>
          </cell>
          <cell r="BD82" t="str">
            <v/>
          </cell>
        </row>
        <row r="83">
          <cell r="D83" t="str">
            <v>4002942751</v>
          </cell>
          <cell r="E83" t="str">
            <v/>
          </cell>
          <cell r="F83" t="str">
            <v>CONFIRMED</v>
          </cell>
          <cell r="G83" t="str">
            <v>Unilever Mega DC</v>
          </cell>
          <cell r="H83" t="str">
            <v>PT Kabut Halim Mandiri</v>
          </cell>
          <cell r="I83" t="str">
            <v>true</v>
          </cell>
          <cell r="J83" t="str">
            <v>CDE</v>
          </cell>
          <cell r="K83" t="str">
            <v>CD Engkel Box</v>
          </cell>
          <cell r="L83" t="str">
            <v/>
          </cell>
          <cell r="N83" t="str">
            <v>TDS-TRI-20210625071205813009</v>
          </cell>
          <cell r="O83" t="str">
            <v>dedicated</v>
          </cell>
          <cell r="P83" t="str">
            <v>2021-06-25, 14:12:06</v>
          </cell>
          <cell r="Q83" t="str">
            <v>2021-06-25, 14:30:47</v>
          </cell>
          <cell r="R83" t="str">
            <v/>
          </cell>
          <cell r="S83" t="str">
            <v>2021-06-25, 16:00:00</v>
          </cell>
          <cell r="T83" t="str">
            <v/>
          </cell>
          <cell r="U83" t="str">
            <v/>
          </cell>
          <cell r="V83" t="str">
            <v/>
          </cell>
          <cell r="W83" t="str">
            <v>2021-06-26, 16:00:00</v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>YUSHENDRI</v>
          </cell>
          <cell r="AC83" t="str">
            <v>081296477343</v>
          </cell>
          <cell r="AD83" t="str">
            <v>B9643BXS</v>
          </cell>
          <cell r="AE83" t="str">
            <v>CD Engkel Box</v>
          </cell>
          <cell r="AF83" t="str">
            <v>Unilever West Mega DC</v>
          </cell>
          <cell r="AH83" t="str">
            <v>Jl. Irian X No.202, Cikedokan, Kec. Cikarang Bar., Bekasi, Jawa Barat 17530, Indonesia</v>
          </cell>
          <cell r="AI83" t="str">
            <v>Bekasi</v>
          </cell>
          <cell r="AK83" t="str">
            <v>HARI HARI CBD BINTARO</v>
          </cell>
          <cell r="AM83" t="str">
            <v>JL.MH THAMRIN KO BINTARO JAYA SEKTO</v>
          </cell>
          <cell r="AN83" t="str">
            <v>South Tangerang City</v>
          </cell>
          <cell r="AP83">
            <v>59</v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Y83">
            <v>0</v>
          </cell>
          <cell r="AZ83" t="str">
            <v>0</v>
          </cell>
          <cell r="BA83">
            <v>2080</v>
          </cell>
          <cell r="BB83">
            <v>5</v>
          </cell>
          <cell r="BC83" t="str">
            <v/>
          </cell>
          <cell r="BD83" t="str">
            <v/>
          </cell>
        </row>
        <row r="84">
          <cell r="D84" t="str">
            <v>4002942767</v>
          </cell>
          <cell r="E84" t="str">
            <v/>
          </cell>
          <cell r="F84" t="str">
            <v>CONFIRMED</v>
          </cell>
          <cell r="G84" t="str">
            <v>Unilever Mega DC</v>
          </cell>
          <cell r="H84" t="str">
            <v>PT Kabut Halim Mandiri</v>
          </cell>
          <cell r="I84" t="str">
            <v>true</v>
          </cell>
          <cell r="J84" t="str">
            <v>CDE</v>
          </cell>
          <cell r="K84" t="str">
            <v>CD Engkel Box</v>
          </cell>
          <cell r="L84" t="str">
            <v/>
          </cell>
          <cell r="N84" t="str">
            <v>TDS-TRI-20210625071206594985</v>
          </cell>
          <cell r="O84" t="str">
            <v>dedicated</v>
          </cell>
          <cell r="P84" t="str">
            <v>2021-06-25, 14:12:06</v>
          </cell>
          <cell r="Q84" t="str">
            <v>2021-06-25, 14:31:46</v>
          </cell>
          <cell r="R84" t="str">
            <v/>
          </cell>
          <cell r="S84" t="str">
            <v>2021-06-25, 16:00:00</v>
          </cell>
          <cell r="T84" t="str">
            <v/>
          </cell>
          <cell r="U84" t="str">
            <v/>
          </cell>
          <cell r="V84" t="str">
            <v/>
          </cell>
          <cell r="W84" t="str">
            <v>2021-06-26, 16:00:00</v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>Amin</v>
          </cell>
          <cell r="AC84" t="str">
            <v>085382409185</v>
          </cell>
          <cell r="AD84" t="str">
            <v>B9542TXS</v>
          </cell>
          <cell r="AE84" t="str">
            <v>CD Engkel Box</v>
          </cell>
          <cell r="AF84" t="str">
            <v>Unilever West Mega DC</v>
          </cell>
          <cell r="AH84" t="str">
            <v>Jl. Irian X No.202, Cikedokan, Kec. Cikarang Bar., Bekasi, Jawa Barat 17530, Indonesia</v>
          </cell>
          <cell r="AI84" t="str">
            <v>Bekasi</v>
          </cell>
          <cell r="AK84" t="str">
            <v>INDOMARET DC JAKARTA 2</v>
          </cell>
          <cell r="AM84" t="str">
            <v>JL. ANCOL 8 NO. 2, ANCOL BARAT</v>
          </cell>
          <cell r="AN84" t="str">
            <v>Kota Jakarta Utara</v>
          </cell>
          <cell r="AP84">
            <v>57</v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Y84">
            <v>0</v>
          </cell>
          <cell r="AZ84" t="str">
            <v>0</v>
          </cell>
          <cell r="BA84">
            <v>2680</v>
          </cell>
          <cell r="BB84">
            <v>4.9000000000000004</v>
          </cell>
          <cell r="BC84" t="str">
            <v/>
          </cell>
          <cell r="BD84" t="str">
            <v/>
          </cell>
        </row>
        <row r="85">
          <cell r="D85" t="str">
            <v>4002942743</v>
          </cell>
          <cell r="E85" t="str">
            <v/>
          </cell>
          <cell r="F85" t="str">
            <v>BOOKED</v>
          </cell>
          <cell r="G85" t="str">
            <v>Unilever Mega DC</v>
          </cell>
          <cell r="H85" t="str">
            <v/>
          </cell>
          <cell r="I85" t="str">
            <v>false</v>
          </cell>
          <cell r="J85" t="str">
            <v>TRO-J</v>
          </cell>
          <cell r="K85" t="str">
            <v>Tronton Jumbo</v>
          </cell>
          <cell r="L85" t="str">
            <v/>
          </cell>
          <cell r="N85" t="str">
            <v>TDS-TRI-20210624124613017841</v>
          </cell>
          <cell r="O85" t="str">
            <v>oncall</v>
          </cell>
          <cell r="P85" t="str">
            <v>2021-06-24, 19:46:13</v>
          </cell>
          <cell r="Q85" t="str">
            <v/>
          </cell>
          <cell r="R85" t="str">
            <v/>
          </cell>
          <cell r="S85" t="str">
            <v>2021-06-24, 22:00:00</v>
          </cell>
          <cell r="T85" t="str">
            <v/>
          </cell>
          <cell r="U85" t="str">
            <v/>
          </cell>
          <cell r="V85" t="str">
            <v/>
          </cell>
          <cell r="W85" t="str">
            <v>2021-06-28, 22:00:00</v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>Unilever West Mega DC</v>
          </cell>
          <cell r="AH85" t="str">
            <v>Jl. Irian X No.202, Cikedokan, Kec. Cikarang Bar., Bekasi, Jawa Barat 17530, Indonesia</v>
          </cell>
          <cell r="AI85" t="str">
            <v>Bekasi</v>
          </cell>
          <cell r="AK85" t="str">
            <v>SAT DC TEGAL</v>
          </cell>
          <cell r="AM85" t="str">
            <v>JALAN RAYA SURODADI PEMALANG</v>
          </cell>
          <cell r="AN85" t="str">
            <v>Tegal</v>
          </cell>
          <cell r="AP85">
            <v>274</v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Y85">
            <v>0</v>
          </cell>
          <cell r="AZ85" t="str">
            <v>0</v>
          </cell>
          <cell r="BA85">
            <v>16280</v>
          </cell>
          <cell r="BB85">
            <v>28.41</v>
          </cell>
          <cell r="BC85" t="str">
            <v/>
          </cell>
          <cell r="BD85" t="str">
            <v/>
          </cell>
        </row>
        <row r="86">
          <cell r="D86" t="str">
            <v>4002942743</v>
          </cell>
          <cell r="E86" t="str">
            <v/>
          </cell>
          <cell r="F86" t="str">
            <v>BOOKED</v>
          </cell>
          <cell r="G86" t="str">
            <v>Unilever Mega DC</v>
          </cell>
          <cell r="H86" t="str">
            <v/>
          </cell>
          <cell r="I86" t="str">
            <v>false</v>
          </cell>
          <cell r="J86" t="str">
            <v>TRO-J</v>
          </cell>
          <cell r="K86" t="str">
            <v>Tronton Jumbo</v>
          </cell>
          <cell r="L86" t="str">
            <v/>
          </cell>
          <cell r="N86" t="str">
            <v>TDS-TRI-20210624124613017841</v>
          </cell>
          <cell r="O86" t="str">
            <v>oncall</v>
          </cell>
          <cell r="P86" t="str">
            <v>2021-06-24, 19:46:13</v>
          </cell>
          <cell r="Q86" t="str">
            <v/>
          </cell>
          <cell r="R86" t="str">
            <v/>
          </cell>
          <cell r="S86" t="str">
            <v>2021-06-24, 22:00:00</v>
          </cell>
          <cell r="T86" t="str">
            <v/>
          </cell>
          <cell r="U86" t="str">
            <v/>
          </cell>
          <cell r="V86" t="str">
            <v/>
          </cell>
          <cell r="W86" t="str">
            <v>2021-06-28, 22:00:00</v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>Unilever West Mega DC</v>
          </cell>
          <cell r="AH86" t="str">
            <v>Jl. Irian X No.202, Cikedokan, Kec. Cikarang Bar., Bekasi, Jawa Barat 17530, Indonesia</v>
          </cell>
          <cell r="AI86" t="str">
            <v>Bekasi</v>
          </cell>
          <cell r="AK86" t="str">
            <v>LOTTE SHOPPING TEGAL</v>
          </cell>
          <cell r="AM86" t="str">
            <v>Jl. Raya Singkil No.18, Kb. Baru, Adiwerna, Kec. Adiwerna, Tegal, Jawa Tengah 52194, Indonesia</v>
          </cell>
          <cell r="AN86" t="str">
            <v>Tegal</v>
          </cell>
          <cell r="AP86">
            <v>260</v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Y86">
            <v>0</v>
          </cell>
          <cell r="AZ86" t="str">
            <v>0</v>
          </cell>
          <cell r="BA86">
            <v>2860</v>
          </cell>
          <cell r="BB86">
            <v>6.65</v>
          </cell>
          <cell r="BC86" t="str">
            <v/>
          </cell>
          <cell r="BD86" t="str">
            <v/>
          </cell>
        </row>
        <row r="87">
          <cell r="D87" t="str">
            <v>4002942357</v>
          </cell>
          <cell r="E87" t="str">
            <v/>
          </cell>
          <cell r="F87" t="str">
            <v>LOADED</v>
          </cell>
          <cell r="G87" t="str">
            <v>Unilever Mega DC</v>
          </cell>
          <cell r="H87" t="str">
            <v>PT Mega Bintang Logistik</v>
          </cell>
          <cell r="I87" t="str">
            <v>false</v>
          </cell>
          <cell r="J87" t="str">
            <v>TRO-J</v>
          </cell>
          <cell r="K87" t="str">
            <v>Tronton Jumbo</v>
          </cell>
          <cell r="L87">
            <v>12262300</v>
          </cell>
          <cell r="M87">
            <v>11240000</v>
          </cell>
          <cell r="N87" t="str">
            <v>TDS-TRI-20210624124611461747</v>
          </cell>
          <cell r="O87" t="str">
            <v>oncall</v>
          </cell>
          <cell r="P87" t="str">
            <v>2021-06-24, 19:46:11</v>
          </cell>
          <cell r="Q87" t="str">
            <v>2021-06-24, 20:22:36</v>
          </cell>
          <cell r="R87" t="str">
            <v>2021-06-24, 21:07:18</v>
          </cell>
          <cell r="S87" t="str">
            <v>2021-06-24, 22:00:00</v>
          </cell>
          <cell r="T87" t="str">
            <v>2021-06-24, 23:00:53</v>
          </cell>
          <cell r="U87" t="str">
            <v>2021-06-25, 06:39:09</v>
          </cell>
          <cell r="V87" t="str">
            <v>2021-06-25, 11:15:31</v>
          </cell>
          <cell r="W87" t="str">
            <v>2021-06-25, 22:00:00</v>
          </cell>
          <cell r="X87" t="str">
            <v/>
          </cell>
          <cell r="Y87" t="str">
            <v/>
          </cell>
          <cell r="Z87" t="str">
            <v>12:14:38</v>
          </cell>
          <cell r="AA87" t="str">
            <v/>
          </cell>
          <cell r="AB87" t="str">
            <v>Riki</v>
          </cell>
          <cell r="AC87" t="str">
            <v>081254571996</v>
          </cell>
          <cell r="AD87" t="str">
            <v>BE8517OB</v>
          </cell>
          <cell r="AE87" t="str">
            <v>Wingbox Tronton</v>
          </cell>
          <cell r="AF87" t="str">
            <v>Unilever West Mega DC</v>
          </cell>
          <cell r="AH87" t="str">
            <v>Jl. Irian X No.202, Cikedokan, Kec. Cikarang Bar., Bekasi, Jawa Barat 17530, Indonesia</v>
          </cell>
          <cell r="AI87" t="str">
            <v>Bekasi</v>
          </cell>
          <cell r="AK87" t="str">
            <v>PT INDOMARCO PRISMATAMA DC PLB</v>
          </cell>
          <cell r="AM87" t="str">
            <v>Jl. PANGERAN AYIN, KELURAHAN SUKAMA</v>
          </cell>
          <cell r="AN87" t="str">
            <v>Kota Palembang</v>
          </cell>
          <cell r="AP87">
            <v>574</v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Y87">
            <v>0</v>
          </cell>
          <cell r="AZ87" t="str">
            <v>0</v>
          </cell>
          <cell r="BA87">
            <v>1560</v>
          </cell>
          <cell r="BB87">
            <v>2.5299999999999998</v>
          </cell>
          <cell r="BC87" t="str">
            <v/>
          </cell>
          <cell r="BD87" t="str">
            <v/>
          </cell>
        </row>
        <row r="88">
          <cell r="D88" t="str">
            <v>4002942357</v>
          </cell>
          <cell r="E88" t="str">
            <v/>
          </cell>
          <cell r="F88" t="str">
            <v>LOADED</v>
          </cell>
          <cell r="G88" t="str">
            <v>Unilever Mega DC</v>
          </cell>
          <cell r="H88" t="str">
            <v>PT Mega Bintang Logistik</v>
          </cell>
          <cell r="I88" t="str">
            <v>false</v>
          </cell>
          <cell r="J88" t="str">
            <v>TRO-J</v>
          </cell>
          <cell r="K88" t="str">
            <v>Tronton Jumbo</v>
          </cell>
          <cell r="L88">
            <v>500000</v>
          </cell>
          <cell r="M88">
            <v>500000</v>
          </cell>
          <cell r="N88" t="str">
            <v>TDS-TRI-20210624124611461747</v>
          </cell>
          <cell r="O88" t="str">
            <v>oncall</v>
          </cell>
          <cell r="P88" t="str">
            <v>2021-06-24, 19:46:11</v>
          </cell>
          <cell r="Q88" t="str">
            <v>2021-06-24, 20:22:36</v>
          </cell>
          <cell r="R88" t="str">
            <v>2021-06-24, 21:07:18</v>
          </cell>
          <cell r="S88" t="str">
            <v>2021-06-24, 22:00:00</v>
          </cell>
          <cell r="T88" t="str">
            <v>2021-06-24, 23:00:53</v>
          </cell>
          <cell r="U88" t="str">
            <v>2021-06-25, 06:39:09</v>
          </cell>
          <cell r="V88" t="str">
            <v>2021-06-25, 11:15:31</v>
          </cell>
          <cell r="W88" t="str">
            <v>2021-06-25, 22:00:00</v>
          </cell>
          <cell r="X88" t="str">
            <v/>
          </cell>
          <cell r="Y88" t="str">
            <v/>
          </cell>
          <cell r="Z88" t="str">
            <v>12:14:38</v>
          </cell>
          <cell r="AA88" t="str">
            <v/>
          </cell>
          <cell r="AB88" t="str">
            <v>Riki</v>
          </cell>
          <cell r="AC88" t="str">
            <v>081254571996</v>
          </cell>
          <cell r="AD88" t="str">
            <v>BE8517OB</v>
          </cell>
          <cell r="AE88" t="str">
            <v>Wingbox Tronton</v>
          </cell>
          <cell r="AF88" t="str">
            <v>Unilever West Mega DC</v>
          </cell>
          <cell r="AH88" t="str">
            <v>Jl. Irian X No.202, Cikedokan, Kec. Cikarang Bar., Bekasi, Jawa Barat 17530, Indonesia</v>
          </cell>
          <cell r="AI88" t="str">
            <v>Bekasi</v>
          </cell>
          <cell r="AK88" t="str">
            <v>PT SUMBER ALFARIA TRIJAYA PALEMBAN</v>
          </cell>
          <cell r="AM88" t="str">
            <v>Jl. TEMBUS ALANG-ALANG LEBAR RT12 R</v>
          </cell>
          <cell r="AN88" t="str">
            <v>Kota Palembang</v>
          </cell>
          <cell r="AP88">
            <v>573</v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Y88">
            <v>0</v>
          </cell>
          <cell r="AZ88" t="str">
            <v>0</v>
          </cell>
          <cell r="BA88">
            <v>17250</v>
          </cell>
          <cell r="BB88">
            <v>36.01</v>
          </cell>
          <cell r="BC88" t="str">
            <v/>
          </cell>
          <cell r="BD88" t="str">
            <v/>
          </cell>
        </row>
        <row r="89">
          <cell r="D89" t="str">
            <v>4002941681</v>
          </cell>
          <cell r="E89" t="str">
            <v/>
          </cell>
          <cell r="F89" t="str">
            <v>CONFIRMED</v>
          </cell>
          <cell r="G89" t="str">
            <v>Unilever Mega DC</v>
          </cell>
          <cell r="H89" t="str">
            <v>CV Palapa Jaya</v>
          </cell>
          <cell r="I89" t="str">
            <v>false</v>
          </cell>
          <cell r="J89" t="str">
            <v>TRO-J</v>
          </cell>
          <cell r="K89" t="str">
            <v>Tronton Jumbo</v>
          </cell>
          <cell r="L89">
            <v>500000</v>
          </cell>
          <cell r="M89">
            <v>500000</v>
          </cell>
          <cell r="N89" t="str">
            <v>TDS-TRI-20210624124610103991</v>
          </cell>
          <cell r="O89" t="str">
            <v>oncall</v>
          </cell>
          <cell r="P89" t="str">
            <v>2021-06-24, 19:46:10</v>
          </cell>
          <cell r="Q89" t="str">
            <v>2021-06-24, 20:23:06</v>
          </cell>
          <cell r="R89" t="str">
            <v/>
          </cell>
          <cell r="S89" t="str">
            <v>2021-06-24, 22:00:00</v>
          </cell>
          <cell r="T89" t="str">
            <v/>
          </cell>
          <cell r="U89" t="str">
            <v/>
          </cell>
          <cell r="V89" t="str">
            <v/>
          </cell>
          <cell r="W89" t="str">
            <v>2021-06-30, 22:00:00</v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>Esron Aritonang</v>
          </cell>
          <cell r="AC89" t="str">
            <v>081283551808</v>
          </cell>
          <cell r="AD89" t="str">
            <v>B 9458 TXU</v>
          </cell>
          <cell r="AE89" t="str">
            <v>Wingbox Tronton</v>
          </cell>
          <cell r="AF89" t="str">
            <v>Unilever West Mega DC</v>
          </cell>
          <cell r="AH89" t="str">
            <v>Jl. Irian X No.202, Cikedokan, Kec. Cikarang Bar., Bekasi, Jawa Barat 17530, Indonesia</v>
          </cell>
          <cell r="AI89" t="str">
            <v>Bekasi</v>
          </cell>
          <cell r="AK89" t="str">
            <v>PT LOTTE SHOPPING INDONESIA PALEMBA</v>
          </cell>
          <cell r="AM89" t="str">
            <v>JL.RADEN SUKAMTO NO.8A PATAl</v>
          </cell>
          <cell r="AN89" t="str">
            <v>Palembang</v>
          </cell>
          <cell r="AP89">
            <v>569</v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Y89">
            <v>0</v>
          </cell>
          <cell r="AZ89" t="str">
            <v>0</v>
          </cell>
          <cell r="BA89">
            <v>9090</v>
          </cell>
          <cell r="BB89">
            <v>18.13</v>
          </cell>
          <cell r="BC89" t="str">
            <v/>
          </cell>
          <cell r="BD89" t="str">
            <v/>
          </cell>
        </row>
        <row r="90">
          <cell r="D90" t="str">
            <v>4002941681</v>
          </cell>
          <cell r="E90" t="str">
            <v/>
          </cell>
          <cell r="F90" t="str">
            <v>CONFIRMED</v>
          </cell>
          <cell r="G90" t="str">
            <v>Unilever Mega DC</v>
          </cell>
          <cell r="H90" t="str">
            <v>CV Palapa Jaya</v>
          </cell>
          <cell r="I90" t="str">
            <v>false</v>
          </cell>
          <cell r="J90" t="str">
            <v>TRO-J</v>
          </cell>
          <cell r="K90" t="str">
            <v>Tronton Jumbo</v>
          </cell>
          <cell r="L90">
            <v>12262300</v>
          </cell>
          <cell r="M90">
            <v>11250000</v>
          </cell>
          <cell r="N90" t="str">
            <v>TDS-TRI-20210624124610103991</v>
          </cell>
          <cell r="O90" t="str">
            <v>oncall</v>
          </cell>
          <cell r="P90" t="str">
            <v>2021-06-24, 19:46:09</v>
          </cell>
          <cell r="Q90" t="str">
            <v>2021-06-24, 20:23:06</v>
          </cell>
          <cell r="R90" t="str">
            <v/>
          </cell>
          <cell r="S90" t="str">
            <v>2021-06-24, 22:00:00</v>
          </cell>
          <cell r="T90" t="str">
            <v/>
          </cell>
          <cell r="U90" t="str">
            <v/>
          </cell>
          <cell r="V90" t="str">
            <v/>
          </cell>
          <cell r="W90" t="str">
            <v>2021-06-30, 22:00:00</v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>Esron Aritonang</v>
          </cell>
          <cell r="AC90" t="str">
            <v>081283551808</v>
          </cell>
          <cell r="AD90" t="str">
            <v>B 9458 TXU</v>
          </cell>
          <cell r="AE90" t="str">
            <v>Wingbox Tronton</v>
          </cell>
          <cell r="AF90" t="str">
            <v>Unilever West Mega DC</v>
          </cell>
          <cell r="AH90" t="str">
            <v>Jl. Irian X No.202, Cikedokan, Kec. Cikarang Bar., Bekasi, Jawa Barat 17530, Indonesia</v>
          </cell>
          <cell r="AI90" t="str">
            <v>Bekasi</v>
          </cell>
          <cell r="AK90" t="str">
            <v>INDOGROSIR PALEMBANG</v>
          </cell>
          <cell r="AM90" t="str">
            <v>JL. PANGERAN AYIN - KENTEN LAUT</v>
          </cell>
          <cell r="AN90" t="str">
            <v>Palembang</v>
          </cell>
          <cell r="AP90">
            <v>581</v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Y90">
            <v>0</v>
          </cell>
          <cell r="AZ90" t="str">
            <v>0</v>
          </cell>
          <cell r="BA90">
            <v>7420</v>
          </cell>
          <cell r="BB90">
            <v>17</v>
          </cell>
          <cell r="BC90" t="str">
            <v/>
          </cell>
          <cell r="BD90" t="str">
            <v/>
          </cell>
        </row>
        <row r="91">
          <cell r="D91" t="str">
            <v>4002942732</v>
          </cell>
          <cell r="E91" t="str">
            <v/>
          </cell>
          <cell r="F91" t="str">
            <v>UNLOADED</v>
          </cell>
          <cell r="G91" t="str">
            <v>Unilever Mega DC</v>
          </cell>
          <cell r="H91" t="str">
            <v>PT Darsindo Cipta Putra Mandiri</v>
          </cell>
          <cell r="I91" t="str">
            <v>true</v>
          </cell>
          <cell r="J91" t="str">
            <v>CDE</v>
          </cell>
          <cell r="K91" t="str">
            <v>CD Engkel Box</v>
          </cell>
          <cell r="L91" t="str">
            <v/>
          </cell>
          <cell r="N91" t="str">
            <v>TDS-TRI-20210624124607751572</v>
          </cell>
          <cell r="O91" t="str">
            <v>dedicated</v>
          </cell>
          <cell r="P91" t="str">
            <v>2021-06-24, 19:46:08</v>
          </cell>
          <cell r="Q91" t="str">
            <v>2021-06-24, 20:46:50</v>
          </cell>
          <cell r="R91" t="str">
            <v>2021-06-25, 06:07:37</v>
          </cell>
          <cell r="S91" t="str">
            <v>2021-06-24, 22:00:00</v>
          </cell>
          <cell r="T91" t="str">
            <v>2021-06-25, 06:07:44</v>
          </cell>
          <cell r="U91" t="str">
            <v>2021-06-25, 06:07:49</v>
          </cell>
          <cell r="V91" t="str">
            <v>2021-06-25, 06:07:54</v>
          </cell>
          <cell r="W91" t="str">
            <v>2021-06-25, 22:00:00</v>
          </cell>
          <cell r="X91" t="str">
            <v>2021-06-25, 08:54:56</v>
          </cell>
          <cell r="Y91" t="str">
            <v>2021-06-25, 21:36:18</v>
          </cell>
          <cell r="Z91" t="str">
            <v>0:0:10</v>
          </cell>
          <cell r="AA91" t="str">
            <v>12:41:22</v>
          </cell>
          <cell r="AB91" t="str">
            <v>Dasan Budiyansah</v>
          </cell>
          <cell r="AC91" t="str">
            <v>085716761692</v>
          </cell>
          <cell r="AD91" t="str">
            <v>B9035FXU</v>
          </cell>
          <cell r="AE91" t="str">
            <v>CD Engkel Box</v>
          </cell>
          <cell r="AF91" t="str">
            <v>Unilever West Mega DC</v>
          </cell>
          <cell r="AH91" t="str">
            <v>Jl. Irian X No.202, Cikedokan, Kec. Cikarang Bar., Bekasi, Jawa Barat 17530, Indonesia</v>
          </cell>
          <cell r="AI91" t="str">
            <v>Bekasi</v>
          </cell>
          <cell r="AK91" t="str">
            <v>LION SUPERINDO DC CIKARANG</v>
          </cell>
          <cell r="AM91" t="str">
            <v>KARYADEKA INDUSTRIAL ESTATE KAV.C3</v>
          </cell>
          <cell r="AN91" t="str">
            <v>Cikarang</v>
          </cell>
          <cell r="AP91">
            <v>11</v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Y91">
            <v>0</v>
          </cell>
          <cell r="AZ91" t="str">
            <v>0</v>
          </cell>
          <cell r="BA91">
            <v>1570</v>
          </cell>
          <cell r="BB91">
            <v>3.32</v>
          </cell>
          <cell r="BC91" t="str">
            <v/>
          </cell>
          <cell r="BD91" t="str">
            <v/>
          </cell>
        </row>
        <row r="92">
          <cell r="D92" t="str">
            <v>4002942575</v>
          </cell>
          <cell r="E92" t="str">
            <v/>
          </cell>
          <cell r="F92" t="str">
            <v>POD</v>
          </cell>
          <cell r="G92" t="str">
            <v>Unilever Mega DC</v>
          </cell>
          <cell r="H92" t="str">
            <v>PT Mega Antaran Prima</v>
          </cell>
          <cell r="I92" t="str">
            <v>true</v>
          </cell>
          <cell r="J92" t="str">
            <v>CDE</v>
          </cell>
          <cell r="K92" t="str">
            <v>CD Engkel Box</v>
          </cell>
          <cell r="L92" t="str">
            <v/>
          </cell>
          <cell r="N92" t="str">
            <v>TDS-TRI-20210624124606572122</v>
          </cell>
          <cell r="O92" t="str">
            <v>dedicated</v>
          </cell>
          <cell r="P92" t="str">
            <v>2021-06-24, 19:46:06</v>
          </cell>
          <cell r="Q92" t="str">
            <v>2021-06-24, 20:45:06</v>
          </cell>
          <cell r="R92" t="str">
            <v>2021-06-25, 06:21:28</v>
          </cell>
          <cell r="S92" t="str">
            <v>2021-06-24, 22:00:00</v>
          </cell>
          <cell r="T92" t="str">
            <v>2021-06-25, 06:21:31</v>
          </cell>
          <cell r="U92" t="str">
            <v>2021-06-25, 06:21:38</v>
          </cell>
          <cell r="V92" t="str">
            <v>2021-06-25, 06:21:43</v>
          </cell>
          <cell r="W92" t="str">
            <v>2021-06-25, 06:21:43</v>
          </cell>
          <cell r="X92" t="str">
            <v>2021-06-25, 11:30:37</v>
          </cell>
          <cell r="Y92" t="str">
            <v>2021-06-25, 11:30:42</v>
          </cell>
          <cell r="Z92" t="str">
            <v>0:0:12</v>
          </cell>
          <cell r="AA92" t="str">
            <v>0:0:5</v>
          </cell>
          <cell r="AB92" t="str">
            <v>TION DANIEL TIRUKAN</v>
          </cell>
          <cell r="AC92" t="str">
            <v>085893958813</v>
          </cell>
          <cell r="AD92" t="str">
            <v>B9140KXU</v>
          </cell>
          <cell r="AE92" t="str">
            <v>CD Engkel Box</v>
          </cell>
          <cell r="AF92" t="str">
            <v>Unilever West Mega DC</v>
          </cell>
          <cell r="AH92" t="str">
            <v>Jl. Irian X No.202, Cikedokan, Kec. Cikarang Bar., Bekasi, Jawa Barat 17530, Indonesia</v>
          </cell>
          <cell r="AI92" t="str">
            <v>Bekasi</v>
          </cell>
          <cell r="AK92" t="str">
            <v>TIP TOP BOGOR</v>
          </cell>
          <cell r="AM92" t="str">
            <v>Jl. Brigjen Saptadji Hadiprawira No.68, RT.03/RW.07, Cilendek Bar., Kec. Bogor Bar., Kota Bogor, Jawa Barat 16112, Indonesia</v>
          </cell>
          <cell r="AN92" t="str">
            <v>Kota Bogor</v>
          </cell>
          <cell r="AP92">
            <v>75</v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Y92">
            <v>0</v>
          </cell>
          <cell r="AZ92" t="str">
            <v>0</v>
          </cell>
          <cell r="BA92">
            <v>1230</v>
          </cell>
          <cell r="BB92">
            <v>3</v>
          </cell>
          <cell r="BC92" t="str">
            <v/>
          </cell>
          <cell r="BD92" t="str">
            <v>2021-06-25, 11:30:55</v>
          </cell>
          <cell r="BE92" t="str">
            <v>POD 1 2021-06-25, 11:30:55</v>
          </cell>
        </row>
        <row r="93">
          <cell r="D93" t="str">
            <v>4002942645</v>
          </cell>
          <cell r="E93" t="str">
            <v/>
          </cell>
          <cell r="F93" t="str">
            <v>POD</v>
          </cell>
          <cell r="G93" t="str">
            <v>Unilever Mega DC</v>
          </cell>
          <cell r="H93" t="str">
            <v>Indo Fast Trans</v>
          </cell>
          <cell r="I93" t="str">
            <v>true</v>
          </cell>
          <cell r="J93" t="str">
            <v>CDD</v>
          </cell>
          <cell r="K93" t="str">
            <v>CD Double Box</v>
          </cell>
          <cell r="L93">
            <v>1900000</v>
          </cell>
          <cell r="N93" t="str">
            <v>TDS-TRI-20210624103151503193</v>
          </cell>
          <cell r="O93" t="str">
            <v>oncall</v>
          </cell>
          <cell r="P93" t="str">
            <v>2021-06-24, 17:31:51</v>
          </cell>
          <cell r="Q93" t="str">
            <v>2021-06-24, 22:52:56</v>
          </cell>
          <cell r="R93" t="str">
            <v>2021-06-25, 01:57:58</v>
          </cell>
          <cell r="S93" t="str">
            <v>2021-06-24, 20:00:00</v>
          </cell>
          <cell r="T93" t="str">
            <v>2021-06-25, 01:58:50</v>
          </cell>
          <cell r="U93" t="str">
            <v/>
          </cell>
          <cell r="V93" t="str">
            <v>2021-06-25, 02:01:00</v>
          </cell>
          <cell r="W93" t="str">
            <v>2021-06-25, 20:00:00</v>
          </cell>
          <cell r="X93" t="str">
            <v>2021-06-25, 04:00:00</v>
          </cell>
          <cell r="Y93" t="str">
            <v>2021-06-25, 06:00:00</v>
          </cell>
          <cell r="Z93" t="str">
            <v>0:2:10</v>
          </cell>
          <cell r="AA93" t="str">
            <v>2:0:0</v>
          </cell>
          <cell r="AB93" t="str">
            <v>nahrawi</v>
          </cell>
          <cell r="AC93" t="str">
            <v>081283734129</v>
          </cell>
          <cell r="AD93" t="str">
            <v>B9831UL</v>
          </cell>
          <cell r="AE93" t="str">
            <v>CD Double Box</v>
          </cell>
          <cell r="AF93" t="str">
            <v>Unilever West Mega DC</v>
          </cell>
          <cell r="AH93" t="str">
            <v>Jl. Irian X No.202, Cikedokan, Kec. Cikarang Bar., Bekasi, Jawa Barat 17530, Indonesia</v>
          </cell>
          <cell r="AI93" t="str">
            <v>Bekasi</v>
          </cell>
          <cell r="AK93" t="str">
            <v>LOTTE SHOPPING KARAWANG</v>
          </cell>
          <cell r="AM93" t="str">
            <v>Jl. Surotokunto, Kabupaten Karawang, Jawa Barat, Indonesia</v>
          </cell>
          <cell r="AN93" t="str">
            <v>Kabupaten Karawang</v>
          </cell>
          <cell r="AP93">
            <v>35</v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Y93">
            <v>0</v>
          </cell>
          <cell r="AZ93" t="str">
            <v>0</v>
          </cell>
          <cell r="BA93">
            <v>4850</v>
          </cell>
          <cell r="BB93">
            <v>7.58</v>
          </cell>
          <cell r="BC93" t="str">
            <v/>
          </cell>
          <cell r="BD93" t="str">
            <v/>
          </cell>
        </row>
        <row r="94">
          <cell r="D94" t="str">
            <v>4002942644</v>
          </cell>
          <cell r="E94" t="str">
            <v/>
          </cell>
          <cell r="F94" t="str">
            <v>LOADED</v>
          </cell>
          <cell r="G94" t="str">
            <v>Unilever Mega DC</v>
          </cell>
          <cell r="H94" t="str">
            <v>Indo Fast Trans</v>
          </cell>
          <cell r="I94" t="str">
            <v>true</v>
          </cell>
          <cell r="J94" t="str">
            <v>CDD</v>
          </cell>
          <cell r="K94" t="str">
            <v>CD Double Box</v>
          </cell>
          <cell r="L94">
            <v>1100000</v>
          </cell>
          <cell r="N94" t="str">
            <v>TDS-TRI-20210624103150197716</v>
          </cell>
          <cell r="O94" t="str">
            <v>oncall</v>
          </cell>
          <cell r="P94" t="str">
            <v>2021-06-24, 17:31:50</v>
          </cell>
          <cell r="Q94" t="str">
            <v>2021-06-24, 22:49:12</v>
          </cell>
          <cell r="R94" t="str">
            <v>2021-06-25, 01:49:54</v>
          </cell>
          <cell r="S94" t="str">
            <v>2021-06-24, 20:00:00</v>
          </cell>
          <cell r="T94" t="str">
            <v>2021-06-25, 01:50:00</v>
          </cell>
          <cell r="U94" t="str">
            <v/>
          </cell>
          <cell r="V94" t="str">
            <v>2021-06-25, 01:51:07</v>
          </cell>
          <cell r="W94" t="str">
            <v>2021-06-25, 20:00:00</v>
          </cell>
          <cell r="X94" t="str">
            <v/>
          </cell>
          <cell r="Y94" t="str">
            <v/>
          </cell>
          <cell r="Z94" t="str">
            <v>0:1:7</v>
          </cell>
          <cell r="AA94" t="str">
            <v/>
          </cell>
          <cell r="AB94" t="str">
            <v>agung</v>
          </cell>
          <cell r="AC94" t="str">
            <v>081212822924</v>
          </cell>
          <cell r="AD94" t="str">
            <v>BK8565LR</v>
          </cell>
          <cell r="AE94" t="str">
            <v>CD Double Box</v>
          </cell>
          <cell r="AF94" t="str">
            <v>Unilever West Mega DC</v>
          </cell>
          <cell r="AH94" t="str">
            <v>Jl. Irian X No.202, Cikedokan, Kec. Cikarang Bar., Bekasi, Jawa Barat 17530, Indonesia</v>
          </cell>
          <cell r="AI94" t="str">
            <v>Bekasi</v>
          </cell>
          <cell r="AK94" t="str">
            <v>PT LOTTE SHOPPING INDONESIA BEKASI</v>
          </cell>
          <cell r="AM94" t="str">
            <v>Jl. Jend. Ahmad Yani No.18, Marga Jaya, Bekasi Sel., Kota Bks, Jawa Barat 17148, Indonesia</v>
          </cell>
          <cell r="AN94" t="str">
            <v>Cikarang</v>
          </cell>
          <cell r="AP94">
            <v>21</v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Y94">
            <v>0</v>
          </cell>
          <cell r="AZ94" t="str">
            <v>0</v>
          </cell>
          <cell r="BA94">
            <v>3470</v>
          </cell>
          <cell r="BB94">
            <v>10.31</v>
          </cell>
          <cell r="BC94" t="str">
            <v/>
          </cell>
          <cell r="BD94" t="str">
            <v/>
          </cell>
        </row>
        <row r="95">
          <cell r="D95" t="str">
            <v>4002942616</v>
          </cell>
          <cell r="E95" t="str">
            <v/>
          </cell>
          <cell r="F95" t="str">
            <v>LOADED</v>
          </cell>
          <cell r="G95" t="str">
            <v>Unilever Mega DC</v>
          </cell>
          <cell r="H95" t="str">
            <v>Indo Fast Trans</v>
          </cell>
          <cell r="I95" t="str">
            <v>true</v>
          </cell>
          <cell r="J95" t="str">
            <v>CDD</v>
          </cell>
          <cell r="K95" t="str">
            <v>CD Double Box</v>
          </cell>
          <cell r="L95">
            <v>1125500</v>
          </cell>
          <cell r="N95" t="str">
            <v>TDS-TRI-20210624103148614088</v>
          </cell>
          <cell r="O95" t="str">
            <v>oncall</v>
          </cell>
          <cell r="P95" t="str">
            <v>2021-06-24, 17:31:48</v>
          </cell>
          <cell r="Q95" t="str">
            <v>2021-06-24, 22:47:00</v>
          </cell>
          <cell r="R95" t="str">
            <v>2021-06-25, 01:49:17</v>
          </cell>
          <cell r="S95" t="str">
            <v>2021-06-24, 20:00:00</v>
          </cell>
          <cell r="T95" t="str">
            <v>2021-06-25, 06:26:00</v>
          </cell>
          <cell r="U95" t="str">
            <v/>
          </cell>
          <cell r="V95" t="str">
            <v>2021-06-25, 06:28:00</v>
          </cell>
          <cell r="W95" t="str">
            <v>2021-06-25, 20:00:00</v>
          </cell>
          <cell r="X95" t="str">
            <v/>
          </cell>
          <cell r="Y95" t="str">
            <v/>
          </cell>
          <cell r="Z95" t="str">
            <v>0:2:0</v>
          </cell>
          <cell r="AA95" t="str">
            <v/>
          </cell>
          <cell r="AB95" t="str">
            <v>rohman</v>
          </cell>
          <cell r="AC95" t="str">
            <v>0895331001510</v>
          </cell>
          <cell r="AD95" t="str">
            <v>B9016ZCA</v>
          </cell>
          <cell r="AE95" t="str">
            <v>CD Double Box</v>
          </cell>
          <cell r="AF95" t="str">
            <v>Unilever West Mega DC</v>
          </cell>
          <cell r="AH95" t="str">
            <v>Jl. Irian X No.202, Cikedokan, Kec. Cikarang Bar., Bekasi, Jawa Barat 17530, Indonesia</v>
          </cell>
          <cell r="AI95" t="str">
            <v>Bekasi</v>
          </cell>
          <cell r="AK95" t="str">
            <v>LOTTEMART HYPER GANDARIA</v>
          </cell>
          <cell r="AM95" t="str">
            <v>GANDARIA CITY MALL JL.KH M SHAFII</v>
          </cell>
          <cell r="AN95" t="str">
            <v>Kota Jakarta Selatan</v>
          </cell>
          <cell r="AP95">
            <v>47</v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Y95">
            <v>0</v>
          </cell>
          <cell r="AZ95" t="str">
            <v>0</v>
          </cell>
          <cell r="BA95">
            <v>5460</v>
          </cell>
          <cell r="BB95">
            <v>10</v>
          </cell>
          <cell r="BC95" t="str">
            <v/>
          </cell>
          <cell r="BD95" t="str">
            <v/>
          </cell>
        </row>
        <row r="96">
          <cell r="D96" t="str">
            <v>4002942636</v>
          </cell>
          <cell r="E96" t="str">
            <v/>
          </cell>
          <cell r="F96" t="str">
            <v>POD</v>
          </cell>
          <cell r="G96" t="str">
            <v>Unilever Mega DC</v>
          </cell>
          <cell r="H96" t="str">
            <v>PT Mega Antaran Prima</v>
          </cell>
          <cell r="I96" t="str">
            <v>true</v>
          </cell>
          <cell r="J96" t="str">
            <v>CDE</v>
          </cell>
          <cell r="K96" t="str">
            <v>CD Engkel Box</v>
          </cell>
          <cell r="L96" t="str">
            <v/>
          </cell>
          <cell r="N96" t="str">
            <v>TDS-TRI-20210624091349206917</v>
          </cell>
          <cell r="O96" t="str">
            <v>dedicated</v>
          </cell>
          <cell r="P96" t="str">
            <v>2021-06-24, 16:13:49</v>
          </cell>
          <cell r="Q96" t="str">
            <v>2021-06-24, 16:49:36</v>
          </cell>
          <cell r="R96" t="str">
            <v>2021-06-24, 19:07:28</v>
          </cell>
          <cell r="S96" t="str">
            <v>2021-06-24, 20:00:00</v>
          </cell>
          <cell r="T96" t="str">
            <v>2021-06-24, 19:07:38</v>
          </cell>
          <cell r="U96" t="str">
            <v>2021-06-24, 19:07:44</v>
          </cell>
          <cell r="V96" t="str">
            <v>2021-06-24, 19:07:51</v>
          </cell>
          <cell r="W96" t="str">
            <v>2021-06-25, 20:00:00</v>
          </cell>
          <cell r="X96" t="str">
            <v>2021-06-25, 08:14:08</v>
          </cell>
          <cell r="Y96" t="str">
            <v>2021-06-25, 08:14:15</v>
          </cell>
          <cell r="Z96" t="str">
            <v>0:0:13</v>
          </cell>
          <cell r="AA96" t="str">
            <v>0:0:7</v>
          </cell>
          <cell r="AB96" t="str">
            <v>TALANI</v>
          </cell>
          <cell r="AC96" t="str">
            <v>087829079148</v>
          </cell>
          <cell r="AD96" t="str">
            <v>B9532KRV</v>
          </cell>
          <cell r="AE96" t="str">
            <v>CD Engkel Box</v>
          </cell>
          <cell r="AF96" t="str">
            <v>Unilever West Mega DC</v>
          </cell>
          <cell r="AH96" t="str">
            <v>Jl. Irian X No.202, Cikedokan, Kec. Cikarang Bar., Bekasi, Jawa Barat 17530, Indonesia</v>
          </cell>
          <cell r="AI96" t="str">
            <v>Bekasi</v>
          </cell>
          <cell r="AK96" t="str">
            <v>LOTTEMART HYPER KUNINGAN CITY</v>
          </cell>
          <cell r="AM96" t="str">
            <v>JL. Prof. Dr. SATRIO KAV. 18-UNIT L</v>
          </cell>
          <cell r="AN96" t="str">
            <v>Kota Jakarta Selatan</v>
          </cell>
          <cell r="AP96">
            <v>39</v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Y96">
            <v>0</v>
          </cell>
          <cell r="AZ96" t="str">
            <v>0</v>
          </cell>
          <cell r="BA96">
            <v>1780</v>
          </cell>
          <cell r="BB96">
            <v>3</v>
          </cell>
          <cell r="BC96" t="str">
            <v/>
          </cell>
          <cell r="BD96" t="str">
            <v>2021-06-25, 09:57:37</v>
          </cell>
          <cell r="BE96" t="str">
            <v>POD 1 2021-06-25, 09:57:37</v>
          </cell>
        </row>
        <row r="97">
          <cell r="D97" t="str">
            <v>4002942636</v>
          </cell>
          <cell r="E97" t="str">
            <v/>
          </cell>
          <cell r="F97" t="str">
            <v>POD</v>
          </cell>
          <cell r="G97" t="str">
            <v>Unilever Mega DC</v>
          </cell>
          <cell r="H97" t="str">
            <v>PT Mega Antaran Prima</v>
          </cell>
          <cell r="I97" t="str">
            <v>true</v>
          </cell>
          <cell r="J97" t="str">
            <v>CDE</v>
          </cell>
          <cell r="K97" t="str">
            <v>CD Engkel Box</v>
          </cell>
          <cell r="L97" t="str">
            <v/>
          </cell>
          <cell r="N97" t="str">
            <v>TDS-TRI-20210624091349206917</v>
          </cell>
          <cell r="O97" t="str">
            <v>dedicated</v>
          </cell>
          <cell r="P97" t="str">
            <v>2021-06-24, 16:13:48</v>
          </cell>
          <cell r="Q97" t="str">
            <v>2021-06-24, 16:49:36</v>
          </cell>
          <cell r="R97" t="str">
            <v>2021-06-24, 19:07:28</v>
          </cell>
          <cell r="S97" t="str">
            <v>2021-06-24, 20:00:00</v>
          </cell>
          <cell r="T97" t="str">
            <v>2021-06-24, 19:07:38</v>
          </cell>
          <cell r="U97" t="str">
            <v>2021-06-24, 19:07:44</v>
          </cell>
          <cell r="V97" t="str">
            <v>2021-06-24, 19:07:51</v>
          </cell>
          <cell r="W97" t="str">
            <v>2021-06-25, 20:00:00</v>
          </cell>
          <cell r="X97" t="str">
            <v>2021-06-25, 10:59:54</v>
          </cell>
          <cell r="Y97" t="str">
            <v>2021-06-25, 10:59:59</v>
          </cell>
          <cell r="Z97" t="str">
            <v>0:0:13</v>
          </cell>
          <cell r="AA97" t="str">
            <v>0:0:5</v>
          </cell>
          <cell r="AB97" t="str">
            <v>TALANI</v>
          </cell>
          <cell r="AC97" t="str">
            <v>087829079148</v>
          </cell>
          <cell r="AD97" t="str">
            <v>B9532KRV</v>
          </cell>
          <cell r="AE97" t="str">
            <v>CD Engkel Box</v>
          </cell>
          <cell r="AF97" t="str">
            <v>Unilever West Mega DC</v>
          </cell>
          <cell r="AH97" t="str">
            <v>Jl. Irian X No.202, Cikedokan, Kec. Cikarang Bar., Bekasi, Jawa Barat 17530, Indonesia</v>
          </cell>
          <cell r="AI97" t="str">
            <v>Bekasi</v>
          </cell>
          <cell r="AK97" t="str">
            <v>LOTTEMART HYPER FATMAWATI</v>
          </cell>
          <cell r="AM97" t="str">
            <v>JL. RS FATMAWATI NO.15, BLOK B7/01-</v>
          </cell>
          <cell r="AN97" t="str">
            <v>Kota Jakarta Selatan</v>
          </cell>
          <cell r="AP97">
            <v>46</v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Y97">
            <v>0</v>
          </cell>
          <cell r="AZ97" t="str">
            <v>0</v>
          </cell>
          <cell r="BA97">
            <v>130</v>
          </cell>
          <cell r="BB97">
            <v>1</v>
          </cell>
          <cell r="BC97" t="str">
            <v/>
          </cell>
          <cell r="BD97" t="str">
            <v>2021-06-25, 11:00:22</v>
          </cell>
          <cell r="BE97" t="str">
            <v>POD 1 2021-06-25, 11:00:22</v>
          </cell>
        </row>
        <row r="98">
          <cell r="D98" t="str">
            <v>4002942587</v>
          </cell>
          <cell r="E98" t="str">
            <v/>
          </cell>
          <cell r="F98" t="str">
            <v>ACCEPTED</v>
          </cell>
          <cell r="G98" t="str">
            <v>Unilever Mega DC</v>
          </cell>
          <cell r="H98" t="str">
            <v>Gading Global Logistic</v>
          </cell>
          <cell r="I98" t="str">
            <v>true</v>
          </cell>
          <cell r="J98" t="str">
            <v>CDE</v>
          </cell>
          <cell r="K98" t="str">
            <v>CD Engkel Box</v>
          </cell>
          <cell r="L98" t="str">
            <v/>
          </cell>
          <cell r="N98" t="str">
            <v>TDS-TRI-20210624091347527402</v>
          </cell>
          <cell r="O98" t="str">
            <v>dedicated</v>
          </cell>
          <cell r="P98" t="str">
            <v>2021-06-24, 16:13:47</v>
          </cell>
          <cell r="Q98" t="str">
            <v>2021-06-24, 20:29:08</v>
          </cell>
          <cell r="R98" t="str">
            <v>2021-06-24, 21:13:22</v>
          </cell>
          <cell r="S98" t="str">
            <v>2021-06-24, 20:00:00</v>
          </cell>
          <cell r="T98" t="str">
            <v/>
          </cell>
          <cell r="U98" t="str">
            <v/>
          </cell>
          <cell r="V98" t="str">
            <v/>
          </cell>
          <cell r="W98" t="str">
            <v>2021-06-26, 20:00:00</v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>AGUS SUPRIYATNA</v>
          </cell>
          <cell r="AC98" t="str">
            <v>085591179375</v>
          </cell>
          <cell r="AD98" t="str">
            <v>B9892FCB</v>
          </cell>
          <cell r="AE98" t="str">
            <v>CD Engkel Box</v>
          </cell>
          <cell r="AF98" t="str">
            <v>Unilever West Mega DC</v>
          </cell>
          <cell r="AH98" t="str">
            <v>Jl. Irian X No.202, Cikedokan, Kec. Cikarang Bar., Bekasi, Jawa Barat 17530, Indonesia</v>
          </cell>
          <cell r="AI98" t="str">
            <v>Bekasi</v>
          </cell>
          <cell r="AK98" t="str">
            <v>ALFAMART DC PLUMBON CIREBON</v>
          </cell>
          <cell r="AM98" t="str">
            <v>Jl. Pangeran Antasari, Cirebon, Jawa Barat 45155, Indonesia</v>
          </cell>
          <cell r="AN98" t="str">
            <v>Cirebon</v>
          </cell>
          <cell r="AP98">
            <v>177</v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Y98">
            <v>0</v>
          </cell>
          <cell r="AZ98" t="str">
            <v>0</v>
          </cell>
          <cell r="BA98">
            <v>480</v>
          </cell>
          <cell r="BB98">
            <v>1.06</v>
          </cell>
          <cell r="BC98" t="str">
            <v/>
          </cell>
          <cell r="BD98" t="str">
            <v/>
          </cell>
        </row>
        <row r="99">
          <cell r="D99" t="str">
            <v>4002942587</v>
          </cell>
          <cell r="E99" t="str">
            <v/>
          </cell>
          <cell r="F99" t="str">
            <v>ACCEPTED</v>
          </cell>
          <cell r="G99" t="str">
            <v>Unilever Mega DC</v>
          </cell>
          <cell r="H99" t="str">
            <v>Gading Global Logistic</v>
          </cell>
          <cell r="I99" t="str">
            <v>true</v>
          </cell>
          <cell r="J99" t="str">
            <v>CDE</v>
          </cell>
          <cell r="K99" t="str">
            <v>CD Engkel Box</v>
          </cell>
          <cell r="L99" t="str">
            <v/>
          </cell>
          <cell r="N99" t="str">
            <v>TDS-TRI-20210624091347527402</v>
          </cell>
          <cell r="O99" t="str">
            <v>dedicated</v>
          </cell>
          <cell r="P99" t="str">
            <v>2021-06-24, 16:13:47</v>
          </cell>
          <cell r="Q99" t="str">
            <v>2021-06-24, 20:29:09</v>
          </cell>
          <cell r="R99" t="str">
            <v>2021-06-24, 21:13:22</v>
          </cell>
          <cell r="S99" t="str">
            <v>2021-06-24, 20:00:00</v>
          </cell>
          <cell r="T99" t="str">
            <v/>
          </cell>
          <cell r="U99" t="str">
            <v/>
          </cell>
          <cell r="V99" t="str">
            <v/>
          </cell>
          <cell r="W99" t="str">
            <v>2021-06-26, 20:00:00</v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>AGUS SUPRIYATNA</v>
          </cell>
          <cell r="AC99" t="str">
            <v>085591179375</v>
          </cell>
          <cell r="AD99" t="str">
            <v>B9892FCB</v>
          </cell>
          <cell r="AE99" t="str">
            <v>CD Engkel Box</v>
          </cell>
          <cell r="AF99" t="str">
            <v>Unilever West Mega DC</v>
          </cell>
          <cell r="AH99" t="str">
            <v>Jl. Irian X No.202, Cikedokan, Kec. Cikarang Bar., Bekasi, Jawa Barat 17530, Indonesia</v>
          </cell>
          <cell r="AI99" t="str">
            <v>Bekasi</v>
          </cell>
          <cell r="AK99" t="str">
            <v>LOTTE SHOPPING INDONESIA CIREBON</v>
          </cell>
          <cell r="AM99" t="str">
            <v>JL. BRIGJEN DHARSONO ( BY PASS )</v>
          </cell>
          <cell r="AN99" t="str">
            <v>Cirebon</v>
          </cell>
          <cell r="AO99" t="str">
            <v>15169525</v>
          </cell>
          <cell r="AP99">
            <v>181</v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Y99">
            <v>0</v>
          </cell>
          <cell r="AZ99" t="str">
            <v>0</v>
          </cell>
          <cell r="BA99">
            <v>2280</v>
          </cell>
          <cell r="BB99">
            <v>4.57</v>
          </cell>
          <cell r="BC99" t="str">
            <v/>
          </cell>
          <cell r="BD99" t="str">
            <v/>
          </cell>
        </row>
        <row r="100">
          <cell r="D100" t="str">
            <v>4002942482</v>
          </cell>
          <cell r="E100" t="str">
            <v/>
          </cell>
          <cell r="F100" t="str">
            <v>LOADED</v>
          </cell>
          <cell r="G100" t="str">
            <v>Unilever Mega DC</v>
          </cell>
          <cell r="H100" t="str">
            <v>PT Mega Antaran Prima</v>
          </cell>
          <cell r="I100" t="str">
            <v>true</v>
          </cell>
          <cell r="J100" t="str">
            <v>CDE</v>
          </cell>
          <cell r="K100" t="str">
            <v>CD Engkel Box</v>
          </cell>
          <cell r="L100" t="str">
            <v/>
          </cell>
          <cell r="N100" t="str">
            <v>TDS-TRI-20210624091345992790</v>
          </cell>
          <cell r="O100" t="str">
            <v>dedicated</v>
          </cell>
          <cell r="P100" t="str">
            <v>2021-06-24, 16:13:46</v>
          </cell>
          <cell r="Q100" t="str">
            <v>2021-06-24, 16:53:19</v>
          </cell>
          <cell r="R100" t="str">
            <v>2021-06-25, 02:22:49</v>
          </cell>
          <cell r="S100" t="str">
            <v>2021-06-24, 20:00:00</v>
          </cell>
          <cell r="T100" t="str">
            <v>2021-06-25, 06:38:10</v>
          </cell>
          <cell r="U100" t="str">
            <v>2021-06-25, 06:38:15</v>
          </cell>
          <cell r="V100" t="str">
            <v>2021-06-25, 06:38:23</v>
          </cell>
          <cell r="W100" t="str">
            <v>2021-06-25, 20:00:00</v>
          </cell>
          <cell r="X100" t="str">
            <v/>
          </cell>
          <cell r="Y100" t="str">
            <v/>
          </cell>
          <cell r="Z100" t="str">
            <v>0:0:13</v>
          </cell>
          <cell r="AA100" t="str">
            <v/>
          </cell>
          <cell r="AB100" t="str">
            <v>Erlangga</v>
          </cell>
          <cell r="AC100" t="str">
            <v>085811813049</v>
          </cell>
          <cell r="AD100" t="str">
            <v>B9166KXU</v>
          </cell>
          <cell r="AE100" t="str">
            <v>CD Engkel Box</v>
          </cell>
          <cell r="AF100" t="str">
            <v>Unilever West Mega DC</v>
          </cell>
          <cell r="AH100" t="str">
            <v>Jl. Irian X No.202, Cikedokan, Kec. Cikarang Bar., Bekasi, Jawa Barat 17530, Indonesia</v>
          </cell>
          <cell r="AI100" t="str">
            <v>Bekasi</v>
          </cell>
          <cell r="AK100" t="str">
            <v>RAMAYANA CENGKARENG(R40)</v>
          </cell>
          <cell r="AM100" t="str">
            <v>PASAR CENGKARENG</v>
          </cell>
          <cell r="AN100" t="str">
            <v>Kota Jakarta Barat</v>
          </cell>
          <cell r="AP100">
            <v>57</v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Y100">
            <v>0</v>
          </cell>
          <cell r="AZ100" t="str">
            <v>0</v>
          </cell>
          <cell r="BA100">
            <v>100</v>
          </cell>
          <cell r="BB100">
            <v>1</v>
          </cell>
          <cell r="BC100" t="str">
            <v/>
          </cell>
          <cell r="BD100" t="str">
            <v/>
          </cell>
        </row>
        <row r="101">
          <cell r="D101" t="str">
            <v>4002942482</v>
          </cell>
          <cell r="E101" t="str">
            <v/>
          </cell>
          <cell r="F101" t="str">
            <v>LOADED</v>
          </cell>
          <cell r="G101" t="str">
            <v>Unilever Mega DC</v>
          </cell>
          <cell r="H101" t="str">
            <v>PT Mega Antaran Prima</v>
          </cell>
          <cell r="I101" t="str">
            <v>true</v>
          </cell>
          <cell r="J101" t="str">
            <v>CDE</v>
          </cell>
          <cell r="K101" t="str">
            <v>CD Engkel Box</v>
          </cell>
          <cell r="L101" t="str">
            <v/>
          </cell>
          <cell r="N101" t="str">
            <v>TDS-TRI-20210624091345992790</v>
          </cell>
          <cell r="O101" t="str">
            <v>dedicated</v>
          </cell>
          <cell r="P101" t="str">
            <v>2021-06-24, 16:13:45</v>
          </cell>
          <cell r="Q101" t="str">
            <v>2021-06-24, 16:53:19</v>
          </cell>
          <cell r="R101" t="str">
            <v>2021-06-25, 02:22:49</v>
          </cell>
          <cell r="S101" t="str">
            <v>2021-06-24, 20:00:00</v>
          </cell>
          <cell r="T101" t="str">
            <v>2021-06-25, 06:38:10</v>
          </cell>
          <cell r="U101" t="str">
            <v>2021-06-25, 06:38:15</v>
          </cell>
          <cell r="V101" t="str">
            <v>2021-06-25, 06:38:23</v>
          </cell>
          <cell r="W101" t="str">
            <v>2021-06-25, 20:00:00</v>
          </cell>
          <cell r="X101" t="str">
            <v/>
          </cell>
          <cell r="Y101" t="str">
            <v/>
          </cell>
          <cell r="Z101" t="str">
            <v>0:0:13</v>
          </cell>
          <cell r="AA101" t="str">
            <v/>
          </cell>
          <cell r="AB101" t="str">
            <v>Erlangga</v>
          </cell>
          <cell r="AC101" t="str">
            <v>085811813049</v>
          </cell>
          <cell r="AD101" t="str">
            <v>B9166KXU</v>
          </cell>
          <cell r="AE101" t="str">
            <v>CD Engkel Box</v>
          </cell>
          <cell r="AF101" t="str">
            <v>Unilever West Mega DC</v>
          </cell>
          <cell r="AH101" t="str">
            <v>Jl. Irian X No.202, Cikedokan, Kec. Cikarang Bar., Bekasi, Jawa Barat 17530, Indonesia</v>
          </cell>
          <cell r="AI101" t="str">
            <v>Bekasi</v>
          </cell>
          <cell r="AK101" t="str">
            <v>SOCIOLLA</v>
          </cell>
          <cell r="AM101" t="str">
            <v>Rukan Taman Aries Niaga Blok E01-U1, Jl. Taman Aries, RT.12/RW.8, Meruya Utara, Kec. Kb. Jeruk, Kota Jakarta Barat, Daerah Khusus Ibukota Jakarta 11620, Indonesia</v>
          </cell>
          <cell r="AN101" t="str">
            <v>Kota Jakarta Barat</v>
          </cell>
          <cell r="AO101" t="str">
            <v>15267739</v>
          </cell>
          <cell r="AP101">
            <v>50</v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Y101">
            <v>0</v>
          </cell>
          <cell r="AZ101" t="str">
            <v>0</v>
          </cell>
          <cell r="BA101">
            <v>720</v>
          </cell>
          <cell r="BB101">
            <v>2.19</v>
          </cell>
          <cell r="BC101" t="str">
            <v/>
          </cell>
          <cell r="BD101" t="str">
            <v/>
          </cell>
        </row>
        <row r="102">
          <cell r="D102" t="str">
            <v>4002942406</v>
          </cell>
          <cell r="E102" t="str">
            <v/>
          </cell>
          <cell r="F102" t="str">
            <v>POD</v>
          </cell>
          <cell r="G102" t="str">
            <v>Unilever Mega DC</v>
          </cell>
          <cell r="H102" t="str">
            <v>PT Kabut Halim Mandiri</v>
          </cell>
          <cell r="I102" t="str">
            <v>true</v>
          </cell>
          <cell r="J102" t="str">
            <v>CDE</v>
          </cell>
          <cell r="K102" t="str">
            <v>CD Engkel Box</v>
          </cell>
          <cell r="L102" t="str">
            <v/>
          </cell>
          <cell r="N102" t="str">
            <v>TDS-TRI-20210624091344777971</v>
          </cell>
          <cell r="O102" t="str">
            <v>dedicated</v>
          </cell>
          <cell r="P102" t="str">
            <v>2021-06-24, 16:13:44</v>
          </cell>
          <cell r="Q102" t="str">
            <v>2021-06-24, 16:55:00</v>
          </cell>
          <cell r="R102" t="str">
            <v>2021-06-25, 01:23:36</v>
          </cell>
          <cell r="S102" t="str">
            <v>2021-06-24, 20:00:00</v>
          </cell>
          <cell r="T102" t="str">
            <v>2021-06-25, 05:47:18</v>
          </cell>
          <cell r="U102" t="str">
            <v>2021-06-25, 05:49:57</v>
          </cell>
          <cell r="V102" t="str">
            <v>2021-06-25, 05:51:00</v>
          </cell>
          <cell r="W102" t="str">
            <v>2021-06-25, 20:00:00</v>
          </cell>
          <cell r="X102" t="str">
            <v>2021-06-25, 09:14:55</v>
          </cell>
          <cell r="Y102" t="str">
            <v>2021-06-25, 09:47:24</v>
          </cell>
          <cell r="Z102" t="str">
            <v>0:3:42</v>
          </cell>
          <cell r="AA102" t="str">
            <v>0:32:29</v>
          </cell>
          <cell r="AB102" t="str">
            <v>Rudy setiawan</v>
          </cell>
          <cell r="AC102" t="str">
            <v>081386917473</v>
          </cell>
          <cell r="AD102" t="str">
            <v>B9242BRV</v>
          </cell>
          <cell r="AE102" t="str">
            <v>CD Engkel Box</v>
          </cell>
          <cell r="AF102" t="str">
            <v>Unilever West Mega DC</v>
          </cell>
          <cell r="AH102" t="str">
            <v>Jl. Irian X No.202, Cikedokan, Kec. Cikarang Bar., Bekasi, Jawa Barat 17530, Indonesia</v>
          </cell>
          <cell r="AI102" t="str">
            <v>Bekasi</v>
          </cell>
          <cell r="AK102" t="str">
            <v>YOGYA DC KAYU MANIS BOGOR</v>
          </cell>
          <cell r="AM102" t="str">
            <v>JL KH SHOLEH ISKANDAR POOL BINAMARG</v>
          </cell>
          <cell r="AN102" t="str">
            <v>Kota Bogor</v>
          </cell>
          <cell r="AP102">
            <v>76</v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Y102">
            <v>0</v>
          </cell>
          <cell r="AZ102" t="str">
            <v>0</v>
          </cell>
          <cell r="BA102">
            <v>100</v>
          </cell>
          <cell r="BB102">
            <v>1</v>
          </cell>
          <cell r="BC102" t="str">
            <v/>
          </cell>
          <cell r="BD102" t="str">
            <v>2021-06-25, 09:56:21</v>
          </cell>
          <cell r="BE102" t="str">
            <v>POD 1 2021-06-25, 09:56:21</v>
          </cell>
        </row>
        <row r="103">
          <cell r="D103" t="str">
            <v>4002942406</v>
          </cell>
          <cell r="E103" t="str">
            <v/>
          </cell>
          <cell r="F103" t="str">
            <v>POD</v>
          </cell>
          <cell r="G103" t="str">
            <v>Unilever Mega DC</v>
          </cell>
          <cell r="H103" t="str">
            <v>PT Kabut Halim Mandiri</v>
          </cell>
          <cell r="I103" t="str">
            <v>true</v>
          </cell>
          <cell r="J103" t="str">
            <v>CDE</v>
          </cell>
          <cell r="K103" t="str">
            <v>CD Engkel Box</v>
          </cell>
          <cell r="L103" t="str">
            <v/>
          </cell>
          <cell r="N103" t="str">
            <v>TDS-TRI-20210624091344777971</v>
          </cell>
          <cell r="O103" t="str">
            <v>dedicated</v>
          </cell>
          <cell r="P103" t="str">
            <v>2021-06-24, 16:13:43</v>
          </cell>
          <cell r="Q103" t="str">
            <v>2021-06-24, 16:55:00</v>
          </cell>
          <cell r="R103" t="str">
            <v>2021-06-25, 01:23:36</v>
          </cell>
          <cell r="S103" t="str">
            <v>2021-06-24, 20:00:00</v>
          </cell>
          <cell r="T103" t="str">
            <v>2021-06-25, 05:47:18</v>
          </cell>
          <cell r="U103" t="str">
            <v>2021-06-25, 05:49:57</v>
          </cell>
          <cell r="V103" t="str">
            <v>2021-06-25, 05:51:00</v>
          </cell>
          <cell r="W103" t="str">
            <v>2021-06-25, 20:00:00</v>
          </cell>
          <cell r="X103" t="str">
            <v>2021-06-25, 13:23:59</v>
          </cell>
          <cell r="Y103" t="str">
            <v>2021-06-25, 13:24:12</v>
          </cell>
          <cell r="Z103" t="str">
            <v>0:3:42</v>
          </cell>
          <cell r="AA103" t="str">
            <v>0:0:13</v>
          </cell>
          <cell r="AB103" t="str">
            <v>Rudy setiawan</v>
          </cell>
          <cell r="AC103" t="str">
            <v>081386917473</v>
          </cell>
          <cell r="AD103" t="str">
            <v>B9242BRV</v>
          </cell>
          <cell r="AE103" t="str">
            <v>CD Engkel Box</v>
          </cell>
          <cell r="AF103" t="str">
            <v>Unilever West Mega DC</v>
          </cell>
          <cell r="AH103" t="str">
            <v>Jl. Irian X No.202, Cikedokan, Kec. Cikarang Bar., Bekasi, Jawa Barat 17530, Indonesia</v>
          </cell>
          <cell r="AI103" t="str">
            <v>Bekasi</v>
          </cell>
          <cell r="AK103" t="str">
            <v>RAMAYANA BOGOR (S 114)</v>
          </cell>
          <cell r="AM103" t="str">
            <v>JL. BOGOR BARU</v>
          </cell>
          <cell r="AN103" t="str">
            <v>Kota Bogor</v>
          </cell>
          <cell r="AP103">
            <v>72</v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Y103">
            <v>0</v>
          </cell>
          <cell r="AZ103" t="str">
            <v>0</v>
          </cell>
          <cell r="BA103">
            <v>890</v>
          </cell>
          <cell r="BB103">
            <v>4</v>
          </cell>
          <cell r="BC103" t="str">
            <v/>
          </cell>
          <cell r="BD103" t="str">
            <v>2021-06-25, 13:42:26</v>
          </cell>
          <cell r="BE103" t="str">
            <v>POD 1 2021-06-25, 13:42:25</v>
          </cell>
        </row>
        <row r="104">
          <cell r="D104" t="str">
            <v>4002942640</v>
          </cell>
          <cell r="E104" t="str">
            <v/>
          </cell>
          <cell r="F104" t="str">
            <v>POD</v>
          </cell>
          <cell r="G104" t="str">
            <v>Unilever Mega DC</v>
          </cell>
          <cell r="H104" t="str">
            <v>Medikar Sarana Utama</v>
          </cell>
          <cell r="I104" t="str">
            <v>true</v>
          </cell>
          <cell r="J104" t="str">
            <v>CDE</v>
          </cell>
          <cell r="K104" t="str">
            <v>CD Engkel Box</v>
          </cell>
          <cell r="L104" t="str">
            <v/>
          </cell>
          <cell r="N104" t="str">
            <v>TDS-TRI-20210624091342478833</v>
          </cell>
          <cell r="O104" t="str">
            <v>dedicated</v>
          </cell>
          <cell r="P104" t="str">
            <v>2021-06-24, 16:13:42</v>
          </cell>
          <cell r="Q104" t="str">
            <v>2021-06-24, 16:36:52</v>
          </cell>
          <cell r="R104" t="str">
            <v>2021-06-25, 02:20:28</v>
          </cell>
          <cell r="S104" t="str">
            <v>2021-06-24, 20:00:00</v>
          </cell>
          <cell r="T104" t="str">
            <v>2021-06-25, 05:24:32</v>
          </cell>
          <cell r="U104" t="str">
            <v>2021-06-25, 05:24:37</v>
          </cell>
          <cell r="V104" t="str">
            <v>2021-06-25, 05:24:43</v>
          </cell>
          <cell r="W104" t="str">
            <v>2021-06-25, 20:00:00</v>
          </cell>
          <cell r="X104" t="str">
            <v>2021-06-25, 09:23:39</v>
          </cell>
          <cell r="Y104" t="str">
            <v>2021-06-25, 13:28:52</v>
          </cell>
          <cell r="Z104" t="str">
            <v>0:0:11</v>
          </cell>
          <cell r="AA104" t="str">
            <v>4:5:13</v>
          </cell>
          <cell r="AB104" t="str">
            <v>Nurhidayat</v>
          </cell>
          <cell r="AC104" t="str">
            <v>083898613109</v>
          </cell>
          <cell r="AD104" t="str">
            <v>B9526TCJ</v>
          </cell>
          <cell r="AE104" t="str">
            <v>CD Engkel Box</v>
          </cell>
          <cell r="AF104" t="str">
            <v>Unilever West Mega DC</v>
          </cell>
          <cell r="AH104" t="str">
            <v>Jl. Irian X No.202, Cikedokan, Kec. Cikarang Bar., Bekasi, Jawa Barat 17530, Indonesia</v>
          </cell>
          <cell r="AI104" t="str">
            <v>Bekasi</v>
          </cell>
          <cell r="AK104" t="str">
            <v>DIAMOND ARTHA GADING</v>
          </cell>
          <cell r="AM104" t="str">
            <v>MALL ARTHA GADING KELAPA GADING</v>
          </cell>
          <cell r="AN104" t="str">
            <v>Kota Jakarta Utara</v>
          </cell>
          <cell r="AP104">
            <v>44</v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Y104">
            <v>0</v>
          </cell>
          <cell r="AZ104" t="str">
            <v>0</v>
          </cell>
          <cell r="BA104">
            <v>2450</v>
          </cell>
          <cell r="BB104">
            <v>6.07</v>
          </cell>
          <cell r="BC104" t="str">
            <v/>
          </cell>
          <cell r="BD104" t="str">
            <v>2021-06-25, 13:30:51</v>
          </cell>
          <cell r="BE104" t="str">
            <v>POD 1 2021-06-25, 13:30:51</v>
          </cell>
        </row>
        <row r="105">
          <cell r="D105" t="str">
            <v>4002942637</v>
          </cell>
          <cell r="E105" t="str">
            <v/>
          </cell>
          <cell r="F105" t="str">
            <v>LOADED</v>
          </cell>
          <cell r="G105" t="str">
            <v>Unilever Mega DC</v>
          </cell>
          <cell r="H105" t="str">
            <v>Medikar Sarana Utama</v>
          </cell>
          <cell r="I105" t="str">
            <v>true</v>
          </cell>
          <cell r="J105" t="str">
            <v>CDE</v>
          </cell>
          <cell r="K105" t="str">
            <v>CD Engkel Box</v>
          </cell>
          <cell r="L105" t="str">
            <v/>
          </cell>
          <cell r="N105" t="str">
            <v>TDS-TRI-20210624091340920862</v>
          </cell>
          <cell r="O105" t="str">
            <v>dedicated</v>
          </cell>
          <cell r="P105" t="str">
            <v>2021-06-24, 16:13:41</v>
          </cell>
          <cell r="Q105" t="str">
            <v>2021-06-24, 16:47:24</v>
          </cell>
          <cell r="R105" t="str">
            <v>2021-06-25, 01:26:04</v>
          </cell>
          <cell r="S105" t="str">
            <v>2021-06-24, 20:00:00</v>
          </cell>
          <cell r="T105" t="str">
            <v>2021-06-25, 05:47:22</v>
          </cell>
          <cell r="U105" t="str">
            <v/>
          </cell>
          <cell r="V105" t="str">
            <v>2021-06-25, 05:48:01</v>
          </cell>
          <cell r="W105" t="str">
            <v>2021-06-25, 20:00:00</v>
          </cell>
          <cell r="X105" t="str">
            <v/>
          </cell>
          <cell r="Y105" t="str">
            <v/>
          </cell>
          <cell r="Z105" t="str">
            <v>0:0:39</v>
          </cell>
          <cell r="AA105" t="str">
            <v/>
          </cell>
          <cell r="AB105" t="str">
            <v>PERGAULAN SITORUS</v>
          </cell>
          <cell r="AC105" t="str">
            <v>081385246572</v>
          </cell>
          <cell r="AD105" t="str">
            <v>B9899UXR</v>
          </cell>
          <cell r="AE105" t="str">
            <v>CD Engkel Box</v>
          </cell>
          <cell r="AF105" t="str">
            <v>Unilever West Mega DC</v>
          </cell>
          <cell r="AH105" t="str">
            <v>Jl. Irian X No.202, Cikedokan, Kec. Cikarang Bar., Bekasi, Jawa Barat 17530, Indonesia</v>
          </cell>
          <cell r="AI105" t="str">
            <v>Bekasi</v>
          </cell>
          <cell r="AK105" t="str">
            <v>ALFA MIDI BRANCH BITUNG</v>
          </cell>
          <cell r="AM105" t="str">
            <v>Jl Raya Serang Km 19,5 Rt 15 Rw 06 Cibadak Bojong Cikupa, Sukanagara, Kec. Cikupa, Tangerang kabupaten, Banten 15710, Indonesia</v>
          </cell>
          <cell r="AN105" t="str">
            <v>Tangerang kabupaten</v>
          </cell>
          <cell r="AP105">
            <v>82</v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Y105">
            <v>0</v>
          </cell>
          <cell r="AZ105" t="str">
            <v>0</v>
          </cell>
          <cell r="BA105">
            <v>2380</v>
          </cell>
          <cell r="BB105">
            <v>4.9800000000000004</v>
          </cell>
          <cell r="BC105" t="str">
            <v/>
          </cell>
          <cell r="BD105" t="str">
            <v/>
          </cell>
        </row>
        <row r="106">
          <cell r="D106" t="str">
            <v>4002942638</v>
          </cell>
          <cell r="E106" t="str">
            <v/>
          </cell>
          <cell r="F106" t="str">
            <v>LOADED</v>
          </cell>
          <cell r="G106" t="str">
            <v>Unilever Mega DC</v>
          </cell>
          <cell r="H106" t="str">
            <v>PT Kabut Halim Mandiri</v>
          </cell>
          <cell r="I106" t="str">
            <v>true</v>
          </cell>
          <cell r="J106" t="str">
            <v>CDE</v>
          </cell>
          <cell r="K106" t="str">
            <v>CD Engkel Box</v>
          </cell>
          <cell r="L106" t="str">
            <v/>
          </cell>
          <cell r="N106" t="str">
            <v>TDS-TRI-20210624091341759769</v>
          </cell>
          <cell r="O106" t="str">
            <v>dedicated</v>
          </cell>
          <cell r="P106" t="str">
            <v>2021-06-24, 16:13:41</v>
          </cell>
          <cell r="Q106" t="str">
            <v>2021-06-24, 16:43:33</v>
          </cell>
          <cell r="R106" t="str">
            <v>2021-06-25, 02:09:17</v>
          </cell>
          <cell r="S106" t="str">
            <v>2021-06-24, 20:00:00</v>
          </cell>
          <cell r="T106" t="str">
            <v>2021-06-25, 05:32:10</v>
          </cell>
          <cell r="U106" t="str">
            <v/>
          </cell>
          <cell r="V106" t="str">
            <v>2021-06-25, 05:33:03</v>
          </cell>
          <cell r="W106" t="str">
            <v>2021-06-25, 20:00:00</v>
          </cell>
          <cell r="X106" t="str">
            <v/>
          </cell>
          <cell r="Y106" t="str">
            <v/>
          </cell>
          <cell r="Z106" t="str">
            <v>0:0:53</v>
          </cell>
          <cell r="AA106" t="str">
            <v/>
          </cell>
          <cell r="AB106" t="str">
            <v>Iwan F 9283 FG</v>
          </cell>
          <cell r="AC106" t="str">
            <v>081286213529</v>
          </cell>
          <cell r="AD106" t="str">
            <v>F9287FG</v>
          </cell>
          <cell r="AE106" t="str">
            <v>CD Engkel Box</v>
          </cell>
          <cell r="AF106" t="str">
            <v>Unilever West Mega DC</v>
          </cell>
          <cell r="AH106" t="str">
            <v>Jl. Irian X No.202, Cikedokan, Kec. Cikarang Bar., Bekasi, Jawa Barat 17530, Indonesia</v>
          </cell>
          <cell r="AI106" t="str">
            <v>Bekasi</v>
          </cell>
          <cell r="AK106" t="str">
            <v>320 PBF PT. HERO SUPERMARKET, TBK</v>
          </cell>
          <cell r="AM106" t="str">
            <v>Jalan Arteri Tol Cibitung No.1, Sukadanau, Cibitung, Gandasari, Kec. Cikarang Bar., Bekasi, Jawa Barat 17530, Indonesia</v>
          </cell>
          <cell r="AN106" t="str">
            <v>cikarang</v>
          </cell>
          <cell r="AP106">
            <v>11</v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Y106">
            <v>0</v>
          </cell>
          <cell r="AZ106" t="str">
            <v>0</v>
          </cell>
          <cell r="BA106">
            <v>1660</v>
          </cell>
          <cell r="BB106">
            <v>4.32</v>
          </cell>
          <cell r="BC106" t="str">
            <v/>
          </cell>
          <cell r="BD106" t="str">
            <v/>
          </cell>
        </row>
        <row r="107">
          <cell r="D107" t="str">
            <v>4002942634</v>
          </cell>
          <cell r="E107" t="str">
            <v/>
          </cell>
          <cell r="F107" t="str">
            <v>LOADED</v>
          </cell>
          <cell r="G107" t="str">
            <v>Unilever Mega DC</v>
          </cell>
          <cell r="H107" t="str">
            <v>PT Darsindo Cipta Putra Mandiri</v>
          </cell>
          <cell r="I107" t="str">
            <v>true</v>
          </cell>
          <cell r="J107" t="str">
            <v>CDE</v>
          </cell>
          <cell r="K107" t="str">
            <v>CD Engkel Box</v>
          </cell>
          <cell r="L107" t="str">
            <v/>
          </cell>
          <cell r="N107" t="str">
            <v>TDS-TRI-20210624091340134871</v>
          </cell>
          <cell r="O107" t="str">
            <v>dedicated</v>
          </cell>
          <cell r="P107" t="str">
            <v>2021-06-24, 16:13:40</v>
          </cell>
          <cell r="Q107" t="str">
            <v>2021-06-24, 22:09:37</v>
          </cell>
          <cell r="R107" t="str">
            <v>2021-06-24, 23:22:44</v>
          </cell>
          <cell r="S107" t="str">
            <v>2021-06-24, 20:00:00</v>
          </cell>
          <cell r="T107" t="str">
            <v>2021-06-24, 23:22:51</v>
          </cell>
          <cell r="U107" t="str">
            <v>2021-06-24, 23:22:54</v>
          </cell>
          <cell r="V107" t="str">
            <v>2021-06-24, 23:23:01</v>
          </cell>
          <cell r="W107" t="str">
            <v>2021-06-26, 20:00:00</v>
          </cell>
          <cell r="X107" t="str">
            <v/>
          </cell>
          <cell r="Y107" t="str">
            <v/>
          </cell>
          <cell r="Z107" t="str">
            <v>0:0:10</v>
          </cell>
          <cell r="AA107" t="str">
            <v/>
          </cell>
          <cell r="AB107" t="str">
            <v>Feri</v>
          </cell>
          <cell r="AC107" t="str">
            <v>083186833516</v>
          </cell>
          <cell r="AD107" t="str">
            <v>B9146FXU</v>
          </cell>
          <cell r="AE107" t="str">
            <v>CD Engkel Box</v>
          </cell>
          <cell r="AF107" t="str">
            <v>Unilever West Mega DC</v>
          </cell>
          <cell r="AH107" t="str">
            <v>Jl. Irian X No.202, Cikedokan, Kec. Cikarang Bar., Bekasi, Jawa Barat 17530, Indonesia</v>
          </cell>
          <cell r="AI107" t="str">
            <v>Bekasi</v>
          </cell>
          <cell r="AK107" t="str">
            <v>BORMA CIBADUYUT</v>
          </cell>
          <cell r="AM107" t="str">
            <v>JL. TERUSAN CIBADUYUT NO. 9</v>
          </cell>
          <cell r="AN107" t="str">
            <v>Bandung</v>
          </cell>
          <cell r="AP107">
            <v>118</v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Y107">
            <v>0</v>
          </cell>
          <cell r="AZ107" t="str">
            <v>0</v>
          </cell>
          <cell r="BA107">
            <v>1260</v>
          </cell>
          <cell r="BB107">
            <v>3</v>
          </cell>
          <cell r="BC107" t="str">
            <v/>
          </cell>
          <cell r="BD107" t="str">
            <v/>
          </cell>
        </row>
        <row r="108">
          <cell r="D108" t="str">
            <v>4002942632</v>
          </cell>
          <cell r="E108" t="str">
            <v/>
          </cell>
          <cell r="F108" t="str">
            <v>LOADED</v>
          </cell>
          <cell r="G108" t="str">
            <v>Unilever Mega DC</v>
          </cell>
          <cell r="H108" t="str">
            <v>PT Kabut Halim Mandiri</v>
          </cell>
          <cell r="I108" t="str">
            <v>true</v>
          </cell>
          <cell r="J108" t="str">
            <v>CDE</v>
          </cell>
          <cell r="K108" t="str">
            <v>CD Engkel Box</v>
          </cell>
          <cell r="L108" t="str">
            <v/>
          </cell>
          <cell r="N108" t="str">
            <v>TDS-TRI-20210624091339225354</v>
          </cell>
          <cell r="O108" t="str">
            <v>dedicated</v>
          </cell>
          <cell r="P108" t="str">
            <v>2021-06-24, 16:13:38</v>
          </cell>
          <cell r="Q108" t="str">
            <v>2021-06-24, 22:08:13</v>
          </cell>
          <cell r="R108" t="str">
            <v>2021-06-25, 01:39:25</v>
          </cell>
          <cell r="S108" t="str">
            <v>2021-06-24, 20:00:00</v>
          </cell>
          <cell r="T108" t="str">
            <v>2021-06-25, 18:58:56</v>
          </cell>
          <cell r="U108" t="str">
            <v>2021-06-25, 18:59:02</v>
          </cell>
          <cell r="V108" t="str">
            <v>2021-06-25, 18:59:15</v>
          </cell>
          <cell r="W108" t="str">
            <v>2021-06-26, 20:00:00</v>
          </cell>
          <cell r="X108" t="str">
            <v/>
          </cell>
          <cell r="Y108" t="str">
            <v/>
          </cell>
          <cell r="Z108" t="str">
            <v>0:0:19</v>
          </cell>
          <cell r="AA108" t="str">
            <v/>
          </cell>
          <cell r="AB108" t="str">
            <v>makhdum</v>
          </cell>
          <cell r="AC108" t="str">
            <v>082114587713</v>
          </cell>
          <cell r="AD108" t="str">
            <v>B9691ECB</v>
          </cell>
          <cell r="AE108" t="str">
            <v>CDE Dedicated</v>
          </cell>
          <cell r="AF108" t="str">
            <v>Unilever West Mega DC</v>
          </cell>
          <cell r="AH108" t="str">
            <v>Jl. Irian X No.202, Cikedokan, Kec. Cikarang Bar., Bekasi, Jawa Barat 17530, Indonesia</v>
          </cell>
          <cell r="AI108" t="str">
            <v>Bekasi</v>
          </cell>
          <cell r="AK108" t="str">
            <v>BORMA MARGACINTA</v>
          </cell>
          <cell r="AM108" t="str">
            <v>JL. CIWASTRA NO. 220</v>
          </cell>
          <cell r="AN108" t="str">
            <v>Kota Bandung</v>
          </cell>
          <cell r="AP108">
            <v>125</v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Y108">
            <v>0</v>
          </cell>
          <cell r="AZ108" t="str">
            <v>0</v>
          </cell>
          <cell r="BA108">
            <v>2090</v>
          </cell>
          <cell r="BB108">
            <v>5</v>
          </cell>
          <cell r="BC108" t="str">
            <v/>
          </cell>
          <cell r="BD108" t="str">
            <v/>
          </cell>
        </row>
        <row r="109">
          <cell r="D109" t="str">
            <v>4002942630</v>
          </cell>
          <cell r="E109" t="str">
            <v/>
          </cell>
          <cell r="F109" t="str">
            <v>ACCEPTED</v>
          </cell>
          <cell r="G109" t="str">
            <v>Unilever Mega DC</v>
          </cell>
          <cell r="H109" t="str">
            <v>PT Mega Antaran Prima</v>
          </cell>
          <cell r="I109" t="str">
            <v>true</v>
          </cell>
          <cell r="J109" t="str">
            <v>CDE</v>
          </cell>
          <cell r="K109" t="str">
            <v>CD Engkel Box</v>
          </cell>
          <cell r="L109" t="str">
            <v/>
          </cell>
          <cell r="N109" t="str">
            <v>TDS-TRI-20210624091336837838</v>
          </cell>
          <cell r="O109" t="str">
            <v>dedicated</v>
          </cell>
          <cell r="P109" t="str">
            <v>2021-06-24, 16:13:37</v>
          </cell>
          <cell r="Q109" t="str">
            <v>2021-06-24, 20:38:51</v>
          </cell>
          <cell r="R109" t="str">
            <v>2021-06-24, 20:41:59</v>
          </cell>
          <cell r="S109" t="str">
            <v>2021-06-24, 20:00:00</v>
          </cell>
          <cell r="T109" t="str">
            <v/>
          </cell>
          <cell r="U109" t="str">
            <v/>
          </cell>
          <cell r="V109" t="str">
            <v/>
          </cell>
          <cell r="W109" t="str">
            <v>2021-06-26, 20:00:00</v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>CASMITA</v>
          </cell>
          <cell r="AC109" t="str">
            <v>082112196977</v>
          </cell>
          <cell r="AD109" t="str">
            <v>B9060KXU</v>
          </cell>
          <cell r="AE109" t="str">
            <v>CD Engkel Box</v>
          </cell>
          <cell r="AF109" t="str">
            <v>Unilever West Mega DC</v>
          </cell>
          <cell r="AH109" t="str">
            <v>Jl. Irian X No.202, Cikedokan, Kec. Cikarang Bar., Bekasi, Jawa Barat 17530, Indonesia</v>
          </cell>
          <cell r="AI109" t="str">
            <v>Bekasi</v>
          </cell>
          <cell r="AK109" t="str">
            <v>BORMA RANCABOLANG</v>
          </cell>
          <cell r="AM109" t="str">
            <v>KOMPLEK RANCABOLANG</v>
          </cell>
          <cell r="AN109" t="str">
            <v>Bandung City</v>
          </cell>
          <cell r="AP109">
            <v>130</v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Y109">
            <v>0</v>
          </cell>
          <cell r="AZ109" t="str">
            <v>0</v>
          </cell>
          <cell r="BA109">
            <v>2390</v>
          </cell>
          <cell r="BB109">
            <v>6</v>
          </cell>
          <cell r="BC109" t="str">
            <v/>
          </cell>
          <cell r="BD109" t="str">
            <v/>
          </cell>
        </row>
        <row r="110">
          <cell r="D110" t="str">
            <v>4002942631</v>
          </cell>
          <cell r="E110" t="str">
            <v/>
          </cell>
          <cell r="F110" t="str">
            <v>LOADED</v>
          </cell>
          <cell r="G110" t="str">
            <v>Unilever Mega DC</v>
          </cell>
          <cell r="H110" t="str">
            <v>PT Mega Antaran Prima</v>
          </cell>
          <cell r="I110" t="str">
            <v>true</v>
          </cell>
          <cell r="J110" t="str">
            <v>CDE</v>
          </cell>
          <cell r="K110" t="str">
            <v>CD Engkel Box</v>
          </cell>
          <cell r="L110" t="str">
            <v/>
          </cell>
          <cell r="N110" t="str">
            <v>TDS-TRI-20210624091337864817</v>
          </cell>
          <cell r="O110" t="str">
            <v>dedicated</v>
          </cell>
          <cell r="P110" t="str">
            <v>2021-06-24, 16:13:37</v>
          </cell>
          <cell r="Q110" t="str">
            <v>2021-06-24, 20:52:56</v>
          </cell>
          <cell r="R110" t="str">
            <v>2021-06-24, 20:55:05</v>
          </cell>
          <cell r="S110" t="str">
            <v>2021-06-24, 20:00:00</v>
          </cell>
          <cell r="T110" t="str">
            <v>2021-06-24, 20:55:11</v>
          </cell>
          <cell r="U110" t="str">
            <v>2021-06-25, 13:25:16</v>
          </cell>
          <cell r="V110" t="str">
            <v>2021-06-25, 13:25:22</v>
          </cell>
          <cell r="W110" t="str">
            <v>2021-06-26, 20:00:00</v>
          </cell>
          <cell r="X110" t="str">
            <v/>
          </cell>
          <cell r="Y110" t="str">
            <v/>
          </cell>
          <cell r="Z110" t="str">
            <v>16:30:11</v>
          </cell>
          <cell r="AA110" t="str">
            <v/>
          </cell>
          <cell r="AB110" t="str">
            <v>SAMSUL ANWAR</v>
          </cell>
          <cell r="AC110" t="str">
            <v>087851750511</v>
          </cell>
          <cell r="AD110" t="str">
            <v>B9173KXU</v>
          </cell>
          <cell r="AE110" t="str">
            <v>CDE Dedicated</v>
          </cell>
          <cell r="AF110" t="str">
            <v>Unilever West Mega DC</v>
          </cell>
          <cell r="AH110" t="str">
            <v>Jl. Irian X No.202, Cikedokan, Kec. Cikarang Bar., Bekasi, Jawa Barat 17530, Indonesia</v>
          </cell>
          <cell r="AI110" t="str">
            <v>Bekasi</v>
          </cell>
          <cell r="AK110" t="str">
            <v>BORMA RANCAEKEK</v>
          </cell>
          <cell r="AM110" t="str">
            <v>JL RAYA RANCAEKEK KM 25,5</v>
          </cell>
          <cell r="AN110" t="str">
            <v>Bandung</v>
          </cell>
          <cell r="AP110">
            <v>142</v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Y110">
            <v>0</v>
          </cell>
          <cell r="AZ110" t="str">
            <v>0</v>
          </cell>
          <cell r="BA110">
            <v>1720</v>
          </cell>
          <cell r="BB110">
            <v>4.13</v>
          </cell>
          <cell r="BC110" t="str">
            <v/>
          </cell>
          <cell r="BD110" t="str">
            <v/>
          </cell>
        </row>
        <row r="111">
          <cell r="D111" t="str">
            <v>4002942629</v>
          </cell>
          <cell r="E111" t="str">
            <v/>
          </cell>
          <cell r="F111" t="str">
            <v>LOADED</v>
          </cell>
          <cell r="G111" t="str">
            <v>Unilever Mega DC</v>
          </cell>
          <cell r="H111" t="str">
            <v>PT Mega Antaran Prima</v>
          </cell>
          <cell r="I111" t="str">
            <v>true</v>
          </cell>
          <cell r="J111" t="str">
            <v>CDE</v>
          </cell>
          <cell r="K111" t="str">
            <v>CD Engkel Box</v>
          </cell>
          <cell r="L111" t="str">
            <v/>
          </cell>
          <cell r="N111" t="str">
            <v>TDS-TRI-20210624091335935414</v>
          </cell>
          <cell r="O111" t="str">
            <v>dedicated</v>
          </cell>
          <cell r="P111" t="str">
            <v>2021-06-24, 16:13:36</v>
          </cell>
          <cell r="Q111" t="str">
            <v>2021-06-24, 20:37:22</v>
          </cell>
          <cell r="R111" t="str">
            <v>2021-06-25, 04:06:30</v>
          </cell>
          <cell r="S111" t="str">
            <v>2021-06-24, 20:00:00</v>
          </cell>
          <cell r="T111" t="str">
            <v>2021-06-25, 18:07:42</v>
          </cell>
          <cell r="U111" t="str">
            <v>2021-06-25, 18:07:47</v>
          </cell>
          <cell r="V111" t="str">
            <v>2021-06-25, 18:07:54</v>
          </cell>
          <cell r="W111" t="str">
            <v>2021-06-26, 20:00:00</v>
          </cell>
          <cell r="X111" t="str">
            <v/>
          </cell>
          <cell r="Y111" t="str">
            <v/>
          </cell>
          <cell r="Z111" t="str">
            <v>0:0:12</v>
          </cell>
          <cell r="AA111" t="str">
            <v/>
          </cell>
          <cell r="AB111" t="str">
            <v>H DALLA SUPRIATNA</v>
          </cell>
          <cell r="AC111" t="str">
            <v>085817413022</v>
          </cell>
          <cell r="AD111" t="str">
            <v>B9148KXU</v>
          </cell>
          <cell r="AE111" t="str">
            <v>CD Engkel Box</v>
          </cell>
          <cell r="AF111" t="str">
            <v>Unilever West Mega DC</v>
          </cell>
          <cell r="AH111" t="str">
            <v>Jl. Irian X No.202, Cikedokan, Kec. Cikarang Bar., Bekasi, Jawa Barat 17530, Indonesia</v>
          </cell>
          <cell r="AI111" t="str">
            <v>Bekasi</v>
          </cell>
          <cell r="AK111" t="str">
            <v>BORMA CARINGIN</v>
          </cell>
          <cell r="AM111" t="str">
            <v>JL. RAYA CARINGIN NO. 175</v>
          </cell>
          <cell r="AN111" t="str">
            <v>Kabupaten Bandung Barat</v>
          </cell>
          <cell r="AP111">
            <v>103</v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Y111">
            <v>0</v>
          </cell>
          <cell r="AZ111" t="str">
            <v>0</v>
          </cell>
          <cell r="BA111">
            <v>1610</v>
          </cell>
          <cell r="BB111">
            <v>3.84</v>
          </cell>
          <cell r="BC111" t="str">
            <v/>
          </cell>
          <cell r="BD111" t="str">
            <v/>
          </cell>
        </row>
        <row r="112">
          <cell r="D112" t="str">
            <v>4002942600</v>
          </cell>
          <cell r="E112" t="str">
            <v/>
          </cell>
          <cell r="F112" t="str">
            <v>LOADED</v>
          </cell>
          <cell r="G112" t="str">
            <v>Unilever Mega DC</v>
          </cell>
          <cell r="H112" t="str">
            <v>PT Mega Antaran Prima</v>
          </cell>
          <cell r="I112" t="str">
            <v>true</v>
          </cell>
          <cell r="J112" t="str">
            <v>CDE</v>
          </cell>
          <cell r="K112" t="str">
            <v>CD Engkel Box</v>
          </cell>
          <cell r="L112" t="str">
            <v/>
          </cell>
          <cell r="N112" t="str">
            <v>TDS-TRI-20210624091334905273</v>
          </cell>
          <cell r="O112" t="str">
            <v>dedicated</v>
          </cell>
          <cell r="P112" t="str">
            <v>2021-06-24, 16:13:34</v>
          </cell>
          <cell r="Q112" t="str">
            <v>2021-06-24, 20:33:04</v>
          </cell>
          <cell r="R112" t="str">
            <v>2021-06-25, 09:56:18</v>
          </cell>
          <cell r="S112" t="str">
            <v>2021-06-24, 20:00:00</v>
          </cell>
          <cell r="T112" t="str">
            <v>2021-06-25, 09:56:22</v>
          </cell>
          <cell r="U112" t="str">
            <v>2021-06-25, 09:56:27</v>
          </cell>
          <cell r="V112" t="str">
            <v>2021-06-25, 09:56:32</v>
          </cell>
          <cell r="W112" t="str">
            <v>2021-06-26, 20:00:00</v>
          </cell>
          <cell r="X112" t="str">
            <v/>
          </cell>
          <cell r="Y112" t="str">
            <v/>
          </cell>
          <cell r="Z112" t="str">
            <v>0:0:10</v>
          </cell>
          <cell r="AA112" t="str">
            <v/>
          </cell>
          <cell r="AB112" t="str">
            <v>TARSANA</v>
          </cell>
          <cell r="AC112" t="str">
            <v>087775239722</v>
          </cell>
          <cell r="AD112" t="str">
            <v>B9143KXU</v>
          </cell>
          <cell r="AE112" t="str">
            <v>CD Engkel Box</v>
          </cell>
          <cell r="AF112" t="str">
            <v>Unilever West Mega DC</v>
          </cell>
          <cell r="AH112" t="str">
            <v>Jl. Irian X No.202, Cikedokan, Kec. Cikarang Bar., Bekasi, Jawa Barat 17530, Indonesia</v>
          </cell>
          <cell r="AI112" t="str">
            <v>Bekasi</v>
          </cell>
          <cell r="AK112" t="str">
            <v>SAT DC CIANJUR</v>
          </cell>
          <cell r="AM112" t="str">
            <v>JL RAYA SUKABUMI RT 001 RW 001 KP</v>
          </cell>
          <cell r="AN112" t="str">
            <v>Cianjur</v>
          </cell>
          <cell r="AP112">
            <v>46</v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Y112">
            <v>0</v>
          </cell>
          <cell r="AZ112" t="str">
            <v>0</v>
          </cell>
          <cell r="BA112">
            <v>2460</v>
          </cell>
          <cell r="BB112">
            <v>5.55</v>
          </cell>
          <cell r="BC112" t="str">
            <v/>
          </cell>
          <cell r="BD112" t="str">
            <v/>
          </cell>
        </row>
        <row r="113">
          <cell r="D113" t="str">
            <v>4002942584</v>
          </cell>
          <cell r="E113" t="str">
            <v/>
          </cell>
          <cell r="F113" t="str">
            <v>POD</v>
          </cell>
          <cell r="G113" t="str">
            <v>Unilever Mega DC</v>
          </cell>
          <cell r="H113" t="str">
            <v>PT PRIMA SARANA EKSPRES</v>
          </cell>
          <cell r="I113" t="str">
            <v>true</v>
          </cell>
          <cell r="J113" t="str">
            <v>CDE</v>
          </cell>
          <cell r="K113" t="str">
            <v>CD Engkel Box</v>
          </cell>
          <cell r="L113" t="str">
            <v/>
          </cell>
          <cell r="N113" t="str">
            <v>TDS-TRI-20210624091333485688</v>
          </cell>
          <cell r="O113" t="str">
            <v>dedicated</v>
          </cell>
          <cell r="P113" t="str">
            <v>2021-06-24, 16:13:33</v>
          </cell>
          <cell r="Q113" t="str">
            <v>2021-06-24, 16:51:27</v>
          </cell>
          <cell r="R113" t="str">
            <v>2021-06-24, 19:30:55</v>
          </cell>
          <cell r="S113" t="str">
            <v>2021-06-24, 20:00:00</v>
          </cell>
          <cell r="T113" t="str">
            <v>2021-06-25, 06:45:08</v>
          </cell>
          <cell r="U113" t="str">
            <v>2021-06-25, 06:45:13</v>
          </cell>
          <cell r="V113" t="str">
            <v>2021-06-25, 06:45:19</v>
          </cell>
          <cell r="W113" t="str">
            <v>2021-06-26, 20:00:00</v>
          </cell>
          <cell r="X113" t="str">
            <v>2021-06-25, 10:12:27</v>
          </cell>
          <cell r="Y113" t="str">
            <v>2021-06-25, 10:12:31</v>
          </cell>
          <cell r="Z113" t="str">
            <v>0:0:11</v>
          </cell>
          <cell r="AA113" t="str">
            <v>0:0:4</v>
          </cell>
          <cell r="AB113" t="str">
            <v>Sahuri</v>
          </cell>
          <cell r="AC113" t="str">
            <v>085719440929</v>
          </cell>
          <cell r="AD113" t="str">
            <v>B9271TCD</v>
          </cell>
          <cell r="AE113" t="str">
            <v>CD Engkel Box</v>
          </cell>
          <cell r="AF113" t="str">
            <v>Unilever West Mega DC</v>
          </cell>
          <cell r="AH113" t="str">
            <v>Jl. Irian X No.202, Cikedokan, Kec. Cikarang Bar., Bekasi, Jawa Barat 17530, Indonesia</v>
          </cell>
          <cell r="AI113" t="str">
            <v>Bekasi</v>
          </cell>
          <cell r="AK113" t="str">
            <v>INDOGROSIR BOGOR BGR</v>
          </cell>
          <cell r="AM113" t="str">
            <v>JL RAYA BOGOR JAKARTA KM 46 7</v>
          </cell>
          <cell r="AN113" t="str">
            <v>Bogor</v>
          </cell>
          <cell r="AP113">
            <v>63</v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Y113">
            <v>0</v>
          </cell>
          <cell r="AZ113" t="str">
            <v>0</v>
          </cell>
          <cell r="BA113">
            <v>1890</v>
          </cell>
          <cell r="BB113">
            <v>3</v>
          </cell>
          <cell r="BC113" t="str">
            <v/>
          </cell>
          <cell r="BD113" t="str">
            <v>2021-06-25, 13:47:04</v>
          </cell>
          <cell r="BE113" t="str">
            <v>POD 1 2021-06-25, 13:47:04</v>
          </cell>
        </row>
        <row r="114">
          <cell r="D114" t="str">
            <v>4002942487</v>
          </cell>
          <cell r="E114" t="str">
            <v/>
          </cell>
          <cell r="F114" t="str">
            <v>POD</v>
          </cell>
          <cell r="G114" t="str">
            <v>Unilever Mega DC</v>
          </cell>
          <cell r="H114" t="str">
            <v>PT Kabut Halim Mandiri</v>
          </cell>
          <cell r="I114" t="str">
            <v>true</v>
          </cell>
          <cell r="J114" t="str">
            <v>CDE</v>
          </cell>
          <cell r="K114" t="str">
            <v>CD Engkel Box</v>
          </cell>
          <cell r="L114" t="str">
            <v/>
          </cell>
          <cell r="N114" t="str">
            <v>TDS-TRI-20210624062526629941</v>
          </cell>
          <cell r="O114" t="str">
            <v>dedicated</v>
          </cell>
          <cell r="P114" t="str">
            <v>2021-06-24, 13:25:26</v>
          </cell>
          <cell r="Q114" t="str">
            <v>2021-06-24, 13:57:18</v>
          </cell>
          <cell r="R114" t="str">
            <v>2021-06-25, 01:23:03</v>
          </cell>
          <cell r="S114" t="str">
            <v>2021-06-24, 16:00:00</v>
          </cell>
          <cell r="T114" t="str">
            <v>2021-06-25, 04:52:58</v>
          </cell>
          <cell r="U114" t="str">
            <v>2021-06-25, 04:53:01</v>
          </cell>
          <cell r="V114" t="str">
            <v>2021-06-25, 04:53:07</v>
          </cell>
          <cell r="W114" t="str">
            <v>2021-06-25, 16:00:00</v>
          </cell>
          <cell r="X114" t="str">
            <v>2021-06-25, 07:48:11</v>
          </cell>
          <cell r="Y114" t="str">
            <v>2021-06-25, 09:48:53</v>
          </cell>
          <cell r="Z114" t="str">
            <v>0:0:9</v>
          </cell>
          <cell r="AA114" t="str">
            <v>2:0:42</v>
          </cell>
          <cell r="AB114" t="str">
            <v>ansel B 9660 UCE</v>
          </cell>
          <cell r="AC114" t="str">
            <v>089501664560</v>
          </cell>
          <cell r="AD114" t="str">
            <v>B9027EXR</v>
          </cell>
          <cell r="AE114" t="str">
            <v>CD Engkel Box</v>
          </cell>
          <cell r="AF114" t="str">
            <v>Unilever West Mega DC</v>
          </cell>
          <cell r="AH114" t="str">
            <v>Jl. Irian X No.202, Cikedokan, Kec. Cikarang Bar., Bekasi, Jawa Barat 17530, Indonesia</v>
          </cell>
          <cell r="AI114" t="str">
            <v>Bekasi</v>
          </cell>
          <cell r="AK114" t="str">
            <v>LOTTEMART HYPER BINTARO JAYA</v>
          </cell>
          <cell r="AM114" t="str">
            <v>JL. MH THAMRIN CBD AREA KAV. CBD BI</v>
          </cell>
          <cell r="AN114" t="str">
            <v>Kota Tangerang Selatan</v>
          </cell>
          <cell r="AP114">
            <v>44</v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Y114">
            <v>0</v>
          </cell>
          <cell r="AZ114" t="str">
            <v>0</v>
          </cell>
          <cell r="BA114">
            <v>1330</v>
          </cell>
          <cell r="BB114">
            <v>3</v>
          </cell>
          <cell r="BC114" t="str">
            <v/>
          </cell>
          <cell r="BD114" t="str">
            <v>2021-06-25, 12:00:12</v>
          </cell>
          <cell r="BE114" t="str">
            <v>POD 1 2021-06-25, 12:00:12</v>
          </cell>
        </row>
        <row r="115">
          <cell r="D115" t="str">
            <v>4002942487</v>
          </cell>
          <cell r="E115" t="str">
            <v/>
          </cell>
          <cell r="F115" t="str">
            <v>POD</v>
          </cell>
          <cell r="G115" t="str">
            <v>Unilever Mega DC</v>
          </cell>
          <cell r="H115" t="str">
            <v>PT Kabut Halim Mandiri</v>
          </cell>
          <cell r="I115" t="str">
            <v>true</v>
          </cell>
          <cell r="J115" t="str">
            <v>CDE</v>
          </cell>
          <cell r="K115" t="str">
            <v>CD Engkel Box</v>
          </cell>
          <cell r="L115" t="str">
            <v/>
          </cell>
          <cell r="N115" t="str">
            <v>TDS-TRI-20210624062526629941</v>
          </cell>
          <cell r="O115" t="str">
            <v>dedicated</v>
          </cell>
          <cell r="P115" t="str">
            <v>2021-06-24, 13:25:26</v>
          </cell>
          <cell r="Q115" t="str">
            <v>2021-06-24, 13:57:18</v>
          </cell>
          <cell r="R115" t="str">
            <v>2021-06-25, 01:23:03</v>
          </cell>
          <cell r="S115" t="str">
            <v>2021-06-24, 16:00:00</v>
          </cell>
          <cell r="T115" t="str">
            <v>2021-06-25, 04:52:58</v>
          </cell>
          <cell r="U115" t="str">
            <v>2021-06-25, 04:53:01</v>
          </cell>
          <cell r="V115" t="str">
            <v>2021-06-25, 04:53:07</v>
          </cell>
          <cell r="W115" t="str">
            <v>2021-06-25, 16:00:00</v>
          </cell>
          <cell r="X115" t="str">
            <v>2021-06-25, 12:33:26</v>
          </cell>
          <cell r="Y115" t="str">
            <v>2021-06-25, 17:12:55</v>
          </cell>
          <cell r="Z115" t="str">
            <v>0:0:9</v>
          </cell>
          <cell r="AA115" t="str">
            <v>4:39:29</v>
          </cell>
          <cell r="AB115" t="str">
            <v>ansel B 9660 UCE</v>
          </cell>
          <cell r="AC115" t="str">
            <v>089501664560</v>
          </cell>
          <cell r="AD115" t="str">
            <v>B9027EXR</v>
          </cell>
          <cell r="AE115" t="str">
            <v>CD Engkel Box</v>
          </cell>
          <cell r="AF115" t="str">
            <v>Unilever West Mega DC</v>
          </cell>
          <cell r="AH115" t="str">
            <v>Jl. Irian X No.202, Cikedokan, Kec. Cikarang Bar., Bekasi, Jawa Barat 17530, Indonesia</v>
          </cell>
          <cell r="AI115" t="str">
            <v>Bekasi</v>
          </cell>
          <cell r="AK115" t="str">
            <v>TRANSMART GRAHA BINTARO</v>
          </cell>
          <cell r="AM115" t="str">
            <v>JALAN GRAHA RAYA BOULEVARD</v>
          </cell>
          <cell r="AN115" t="str">
            <v>Kota Tangerang Selatan</v>
          </cell>
          <cell r="AP115">
            <v>65</v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Y115">
            <v>0</v>
          </cell>
          <cell r="AZ115" t="str">
            <v>0</v>
          </cell>
          <cell r="BA115">
            <v>50</v>
          </cell>
          <cell r="BB115">
            <v>1</v>
          </cell>
          <cell r="BC115" t="str">
            <v/>
          </cell>
          <cell r="BD115" t="str">
            <v>2021-06-25, 17:15:16</v>
          </cell>
          <cell r="BE115" t="str">
            <v>POD 1 2021-06-25, 17:15:16</v>
          </cell>
        </row>
        <row r="116">
          <cell r="D116" t="str">
            <v>4002942409</v>
          </cell>
          <cell r="E116" t="str">
            <v/>
          </cell>
          <cell r="F116" t="str">
            <v>CONFIRMED</v>
          </cell>
          <cell r="G116" t="str">
            <v>Unilever Mega DC</v>
          </cell>
          <cell r="H116" t="str">
            <v>PT PRIMA SARANA EKSPRES</v>
          </cell>
          <cell r="I116" t="str">
            <v>true</v>
          </cell>
          <cell r="J116" t="str">
            <v>CDE</v>
          </cell>
          <cell r="K116" t="str">
            <v>CD Engkel Box</v>
          </cell>
          <cell r="L116" t="str">
            <v/>
          </cell>
          <cell r="N116" t="str">
            <v>TDS-TRI-20210624062525464921</v>
          </cell>
          <cell r="O116" t="str">
            <v>dedicated</v>
          </cell>
          <cell r="P116" t="str">
            <v>2021-06-24, 13:25:25</v>
          </cell>
          <cell r="Q116" t="str">
            <v>2021-06-24, 13:56:03</v>
          </cell>
          <cell r="R116" t="str">
            <v/>
          </cell>
          <cell r="S116" t="str">
            <v>2021-06-24, 16:00:00</v>
          </cell>
          <cell r="T116" t="str">
            <v/>
          </cell>
          <cell r="U116" t="str">
            <v/>
          </cell>
          <cell r="V116" t="str">
            <v/>
          </cell>
          <cell r="W116" t="str">
            <v>2021-06-25, 16:00:00</v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>Adon</v>
          </cell>
          <cell r="AC116" t="str">
            <v>085215670138</v>
          </cell>
          <cell r="AD116" t="str">
            <v>B9061TXS</v>
          </cell>
          <cell r="AE116" t="str">
            <v>CD Engkel Box</v>
          </cell>
          <cell r="AF116" t="str">
            <v>Unilever West Mega DC</v>
          </cell>
          <cell r="AH116" t="str">
            <v>Jl. Irian X No.202, Cikedokan, Kec. Cikarang Bar., Bekasi, Jawa Barat 17530, Indonesia</v>
          </cell>
          <cell r="AI116" t="str">
            <v>Bekasi</v>
          </cell>
          <cell r="AK116" t="str">
            <v>RAMAYANA KEBAYORAN LAMA R102</v>
          </cell>
          <cell r="AM116" t="str">
            <v>JL.RAYA PASAR KEBAYORAN LAMA</v>
          </cell>
          <cell r="AN116" t="str">
            <v>Kota Jakarta Selatan</v>
          </cell>
          <cell r="AP116">
            <v>48</v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Y116">
            <v>0</v>
          </cell>
          <cell r="AZ116" t="str">
            <v>0</v>
          </cell>
          <cell r="BA116">
            <v>180</v>
          </cell>
          <cell r="BB116">
            <v>1</v>
          </cell>
          <cell r="BC116" t="str">
            <v/>
          </cell>
          <cell r="BD116" t="str">
            <v/>
          </cell>
        </row>
        <row r="117">
          <cell r="D117" t="str">
            <v>4002942409</v>
          </cell>
          <cell r="E117" t="str">
            <v/>
          </cell>
          <cell r="F117" t="str">
            <v>CONFIRMED</v>
          </cell>
          <cell r="G117" t="str">
            <v>Unilever Mega DC</v>
          </cell>
          <cell r="H117" t="str">
            <v>PT PRIMA SARANA EKSPRES</v>
          </cell>
          <cell r="I117" t="str">
            <v>true</v>
          </cell>
          <cell r="J117" t="str">
            <v>CDE</v>
          </cell>
          <cell r="K117" t="str">
            <v>CD Engkel Box</v>
          </cell>
          <cell r="L117" t="str">
            <v/>
          </cell>
          <cell r="N117" t="str">
            <v>TDS-TRI-20210624062525464921</v>
          </cell>
          <cell r="O117" t="str">
            <v>dedicated</v>
          </cell>
          <cell r="P117" t="str">
            <v>2021-06-24, 13:25:25</v>
          </cell>
          <cell r="Q117" t="str">
            <v>2021-06-24, 13:56:03</v>
          </cell>
          <cell r="R117" t="str">
            <v/>
          </cell>
          <cell r="S117" t="str">
            <v>2021-06-24, 16:00:00</v>
          </cell>
          <cell r="T117" t="str">
            <v/>
          </cell>
          <cell r="U117" t="str">
            <v/>
          </cell>
          <cell r="V117" t="str">
            <v/>
          </cell>
          <cell r="W117" t="str">
            <v>2021-06-25, 16:00:00</v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>Adon</v>
          </cell>
          <cell r="AC117" t="str">
            <v>085215670138</v>
          </cell>
          <cell r="AD117" t="str">
            <v>B9061TXS</v>
          </cell>
          <cell r="AE117" t="str">
            <v>CD Engkel Box</v>
          </cell>
          <cell r="AF117" t="str">
            <v>Unilever West Mega DC</v>
          </cell>
          <cell r="AH117" t="str">
            <v>Jl. Irian X No.202, Cikedokan, Kec. Cikarang Bar., Bekasi, Jawa Barat 17530, Indonesia</v>
          </cell>
          <cell r="AI117" t="str">
            <v>Bekasi</v>
          </cell>
          <cell r="AK117" t="str">
            <v>RAMAYANA TANJUNG DUREN(R14)</v>
          </cell>
          <cell r="AM117" t="str">
            <v>TANJUNG DUREN PASAR KOPRO</v>
          </cell>
          <cell r="AN117" t="str">
            <v>Kota Jakarta Barat</v>
          </cell>
          <cell r="AP117">
            <v>47</v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Y117">
            <v>0</v>
          </cell>
          <cell r="AZ117" t="str">
            <v>0</v>
          </cell>
          <cell r="BA117">
            <v>950</v>
          </cell>
          <cell r="BB117">
            <v>4.07</v>
          </cell>
          <cell r="BC117" t="str">
            <v/>
          </cell>
          <cell r="BD117" t="str">
            <v/>
          </cell>
        </row>
        <row r="118">
          <cell r="D118" t="str">
            <v>4002942495</v>
          </cell>
          <cell r="E118" t="str">
            <v/>
          </cell>
          <cell r="F118" t="str">
            <v>CONFIRMED</v>
          </cell>
          <cell r="G118" t="str">
            <v>Unilever Mega DC</v>
          </cell>
          <cell r="H118" t="str">
            <v>Gading Global Logistic</v>
          </cell>
          <cell r="I118" t="str">
            <v>true</v>
          </cell>
          <cell r="J118" t="str">
            <v>CDE</v>
          </cell>
          <cell r="K118" t="str">
            <v>CD Engkel Box</v>
          </cell>
          <cell r="L118" t="str">
            <v/>
          </cell>
          <cell r="N118" t="str">
            <v>TDS-TRI-20210624062524130172</v>
          </cell>
          <cell r="O118" t="str">
            <v>dedicated</v>
          </cell>
          <cell r="P118" t="str">
            <v>2021-06-24, 13:25:24</v>
          </cell>
          <cell r="Q118" t="str">
            <v>2021-06-24, 20:27:19</v>
          </cell>
          <cell r="R118" t="str">
            <v/>
          </cell>
          <cell r="S118" t="str">
            <v>2021-06-24, 16:00:00</v>
          </cell>
          <cell r="T118" t="str">
            <v/>
          </cell>
          <cell r="U118" t="str">
            <v/>
          </cell>
          <cell r="V118" t="str">
            <v/>
          </cell>
          <cell r="W118" t="str">
            <v>2021-06-26, 16:00:00</v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>JAMAL</v>
          </cell>
          <cell r="AC118" t="str">
            <v>087879225044</v>
          </cell>
          <cell r="AD118" t="str">
            <v>B9838SYK</v>
          </cell>
          <cell r="AE118" t="str">
            <v>CD Engkel Box</v>
          </cell>
          <cell r="AF118" t="str">
            <v>Unilever West Mega DC</v>
          </cell>
          <cell r="AH118" t="str">
            <v>Jl. Irian X No.202, Cikedokan, Kec. Cikarang Bar., Bekasi, Jawa Barat 17530, Indonesia</v>
          </cell>
          <cell r="AI118" t="str">
            <v>Bekasi</v>
          </cell>
          <cell r="AK118" t="str">
            <v>TOKMA PAGADEN</v>
          </cell>
          <cell r="AM118" t="str">
            <v>JL RAYA PAGADEN RT 19 RW 05</v>
          </cell>
          <cell r="AN118" t="str">
            <v>Kabupaten Subang</v>
          </cell>
          <cell r="AP118">
            <v>102</v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Y118">
            <v>0</v>
          </cell>
          <cell r="AZ118" t="str">
            <v>0</v>
          </cell>
          <cell r="BA118">
            <v>2030</v>
          </cell>
          <cell r="BB118">
            <v>5</v>
          </cell>
          <cell r="BC118" t="str">
            <v/>
          </cell>
          <cell r="BD118" t="str">
            <v/>
          </cell>
        </row>
        <row r="119">
          <cell r="D119" t="str">
            <v>4002942494</v>
          </cell>
          <cell r="E119" t="str">
            <v/>
          </cell>
          <cell r="F119" t="str">
            <v>CONFIRMED</v>
          </cell>
          <cell r="G119" t="str">
            <v>Unilever Mega DC</v>
          </cell>
          <cell r="H119" t="str">
            <v>PT Mega Antaran Prima</v>
          </cell>
          <cell r="I119" t="str">
            <v>true</v>
          </cell>
          <cell r="J119" t="str">
            <v>CDE</v>
          </cell>
          <cell r="K119" t="str">
            <v>CD Engkel Box</v>
          </cell>
          <cell r="L119" t="str">
            <v/>
          </cell>
          <cell r="N119" t="str">
            <v>TDS-TRI-20210624062521114499</v>
          </cell>
          <cell r="O119" t="str">
            <v>dedicated</v>
          </cell>
          <cell r="P119" t="str">
            <v>2021-06-24, 13:25:21</v>
          </cell>
          <cell r="Q119" t="str">
            <v>2021-06-24, 20:25:30</v>
          </cell>
          <cell r="R119" t="str">
            <v/>
          </cell>
          <cell r="S119" t="str">
            <v>2021-06-24, 16:00:00</v>
          </cell>
          <cell r="T119" t="str">
            <v/>
          </cell>
          <cell r="U119" t="str">
            <v/>
          </cell>
          <cell r="V119" t="str">
            <v/>
          </cell>
          <cell r="W119" t="str">
            <v>2021-06-26, 16:00:00</v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>ANDA</v>
          </cell>
          <cell r="AC119" t="str">
            <v>085889207306</v>
          </cell>
          <cell r="AD119" t="str">
            <v>B9167KXU</v>
          </cell>
          <cell r="AE119" t="str">
            <v>CD Engkel Box</v>
          </cell>
          <cell r="AF119" t="str">
            <v>Unilever West Mega DC</v>
          </cell>
          <cell r="AH119" t="str">
            <v>Jl. Irian X No.202, Cikedokan, Kec. Cikarang Bar., Bekasi, Jawa Barat 17530, Indonesia</v>
          </cell>
          <cell r="AI119" t="str">
            <v>Bekasi</v>
          </cell>
          <cell r="AK119" t="str">
            <v>BORMA DANGDEUR</v>
          </cell>
          <cell r="AM119" t="str">
            <v>Jl. Surya Sumantri No.44, Sukagalih, Kec. Sukajadi, Kota Bandung, Jawa Barat 40164, Indonesia</v>
          </cell>
          <cell r="AN119" t="str">
            <v>Kota Bandung</v>
          </cell>
          <cell r="AP119">
            <v>113</v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Y119">
            <v>0</v>
          </cell>
          <cell r="AZ119" t="str">
            <v>0</v>
          </cell>
          <cell r="BA119">
            <v>1510</v>
          </cell>
          <cell r="BB119">
            <v>3</v>
          </cell>
          <cell r="BC119" t="str">
            <v/>
          </cell>
          <cell r="BD119" t="str">
            <v/>
          </cell>
        </row>
        <row r="120">
          <cell r="D120" t="str">
            <v>4002942434</v>
          </cell>
          <cell r="E120" t="str">
            <v/>
          </cell>
          <cell r="F120" t="str">
            <v>PICKUP</v>
          </cell>
          <cell r="G120" t="str">
            <v>Unilever Mega DC</v>
          </cell>
          <cell r="H120" t="str">
            <v>CV Palapa Jaya</v>
          </cell>
          <cell r="I120" t="str">
            <v>false</v>
          </cell>
          <cell r="J120" t="str">
            <v>TRO-J</v>
          </cell>
          <cell r="K120" t="str">
            <v>Tronton Jumbo</v>
          </cell>
          <cell r="L120">
            <v>12262300</v>
          </cell>
          <cell r="M120">
            <v>11250000</v>
          </cell>
          <cell r="N120" t="str">
            <v>TDS-TRI-20210624062519751944</v>
          </cell>
          <cell r="O120" t="str">
            <v>oncall</v>
          </cell>
          <cell r="P120" t="str">
            <v>2021-06-24, 13:25:20</v>
          </cell>
          <cell r="Q120" t="str">
            <v>2021-06-24, 14:15:34</v>
          </cell>
          <cell r="R120" t="str">
            <v>2021-06-24, 15:18:51</v>
          </cell>
          <cell r="S120" t="str">
            <v>2021-06-24, 16:00:00</v>
          </cell>
          <cell r="T120" t="str">
            <v>2021-06-24, 18:14:30</v>
          </cell>
          <cell r="U120" t="str">
            <v/>
          </cell>
          <cell r="V120" t="str">
            <v/>
          </cell>
          <cell r="W120" t="str">
            <v>2021-06-29, 16:00:00</v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>Fredi</v>
          </cell>
          <cell r="AC120" t="str">
            <v>082113414270</v>
          </cell>
          <cell r="AD120" t="str">
            <v>B9413AI</v>
          </cell>
          <cell r="AE120" t="str">
            <v>Wingbox Tronton</v>
          </cell>
          <cell r="AF120" t="str">
            <v>Unilever West Mega DC</v>
          </cell>
          <cell r="AH120" t="str">
            <v>Jl. Irian X No.202, Cikedokan, Kec. Cikarang Bar., Bekasi, Jawa Barat 17530, Indonesia</v>
          </cell>
          <cell r="AI120" t="str">
            <v>Bekasi</v>
          </cell>
          <cell r="AK120" t="str">
            <v>DIAMOND PALEMBANG</v>
          </cell>
          <cell r="AM120" t="str">
            <v>JL. R. SUKAMTO KOMP. PTC KEL.8</v>
          </cell>
          <cell r="AN120" t="str">
            <v>Kota Palembang</v>
          </cell>
          <cell r="AP120">
            <v>569</v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Y120">
            <v>0</v>
          </cell>
          <cell r="AZ120" t="str">
            <v>0</v>
          </cell>
          <cell r="BA120">
            <v>13700</v>
          </cell>
          <cell r="BB120">
            <v>33.4</v>
          </cell>
          <cell r="BC120" t="str">
            <v/>
          </cell>
          <cell r="BD120" t="str">
            <v/>
          </cell>
        </row>
        <row r="121">
          <cell r="D121" t="str">
            <v>4002942351</v>
          </cell>
          <cell r="E121" t="str">
            <v/>
          </cell>
          <cell r="F121" t="str">
            <v>CONFIRMED</v>
          </cell>
          <cell r="G121" t="str">
            <v>Unilever Mega DC</v>
          </cell>
          <cell r="H121" t="str">
            <v>CV Palapa Jaya</v>
          </cell>
          <cell r="I121" t="str">
            <v>false</v>
          </cell>
          <cell r="J121" t="str">
            <v>TRO-J</v>
          </cell>
          <cell r="K121" t="str">
            <v>Tronton Jumbo</v>
          </cell>
          <cell r="L121">
            <v>12262300</v>
          </cell>
          <cell r="M121">
            <v>11250000</v>
          </cell>
          <cell r="N121" t="str">
            <v>TDS-TRI-20210624062517691762</v>
          </cell>
          <cell r="O121" t="str">
            <v>oncall</v>
          </cell>
          <cell r="P121" t="str">
            <v>2021-06-24, 13:25:17</v>
          </cell>
          <cell r="Q121" t="str">
            <v>2021-06-24, 14:15:33</v>
          </cell>
          <cell r="R121" t="str">
            <v/>
          </cell>
          <cell r="S121" t="str">
            <v>2021-06-24, 16:00:00</v>
          </cell>
          <cell r="T121" t="str">
            <v/>
          </cell>
          <cell r="U121" t="str">
            <v/>
          </cell>
          <cell r="V121" t="str">
            <v/>
          </cell>
          <cell r="W121" t="str">
            <v>2021-06-29, 16:00:00</v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>Rimson</v>
          </cell>
          <cell r="AC121" t="str">
            <v>082165104735</v>
          </cell>
          <cell r="AD121" t="str">
            <v>B 9460 TXU</v>
          </cell>
          <cell r="AE121" t="str">
            <v>Wingbox Tronton</v>
          </cell>
          <cell r="AF121" t="str">
            <v>Unilever West Mega DC</v>
          </cell>
          <cell r="AH121" t="str">
            <v>Jl. Irian X No.202, Cikedokan, Kec. Cikarang Bar., Bekasi, Jawa Barat 17530, Indonesia</v>
          </cell>
          <cell r="AI121" t="str">
            <v>Bekasi</v>
          </cell>
          <cell r="AK121" t="str">
            <v>PT SUMBER ALFARIA TRIJAYA PALEMBAN</v>
          </cell>
          <cell r="AM121" t="str">
            <v>Jl. TEMBUS ALANG-ALANG LEBAR RT12 R</v>
          </cell>
          <cell r="AN121" t="str">
            <v>Kota Palembang</v>
          </cell>
          <cell r="AP121">
            <v>573</v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Y121">
            <v>0</v>
          </cell>
          <cell r="AZ121" t="str">
            <v>0</v>
          </cell>
          <cell r="BA121">
            <v>19020</v>
          </cell>
          <cell r="BB121">
            <v>38.25</v>
          </cell>
          <cell r="BC121" t="str">
            <v/>
          </cell>
          <cell r="BD121" t="str">
            <v/>
          </cell>
        </row>
        <row r="122">
          <cell r="D122" t="str">
            <v>4002942395</v>
          </cell>
          <cell r="E122" t="str">
            <v/>
          </cell>
          <cell r="F122" t="str">
            <v>POD</v>
          </cell>
          <cell r="G122" t="str">
            <v>Unilever Mega DC</v>
          </cell>
          <cell r="H122" t="str">
            <v>PT Kabut Halim Mandiri</v>
          </cell>
          <cell r="I122" t="str">
            <v>true</v>
          </cell>
          <cell r="J122" t="str">
            <v>CDE</v>
          </cell>
          <cell r="K122" t="str">
            <v>CD Engkel Box</v>
          </cell>
          <cell r="L122" t="str">
            <v/>
          </cell>
          <cell r="N122" t="str">
            <v>TDS-TRI-20210624062515793851</v>
          </cell>
          <cell r="O122" t="str">
            <v>dedicated</v>
          </cell>
          <cell r="P122" t="str">
            <v>2021-06-24, 13:25:16</v>
          </cell>
          <cell r="Q122" t="str">
            <v>2021-06-24, 13:53:02</v>
          </cell>
          <cell r="R122" t="str">
            <v>2021-06-24, 15:36:34</v>
          </cell>
          <cell r="S122" t="str">
            <v>2021-06-24, 16:00:00</v>
          </cell>
          <cell r="T122" t="str">
            <v>2021-06-24, 15:36:45</v>
          </cell>
          <cell r="U122" t="str">
            <v>2021-06-24, 18:53:51</v>
          </cell>
          <cell r="V122" t="str">
            <v>2021-06-24, 18:54:06</v>
          </cell>
          <cell r="W122" t="str">
            <v>2021-06-25, 16:00:00</v>
          </cell>
          <cell r="X122" t="str">
            <v>2021-06-25, 06:15:33</v>
          </cell>
          <cell r="Y122" t="str">
            <v>2021-06-25, 08:19:58</v>
          </cell>
          <cell r="Z122" t="str">
            <v>3:17:21</v>
          </cell>
          <cell r="AA122" t="str">
            <v>2:4:25</v>
          </cell>
          <cell r="AB122" t="str">
            <v>Dedi swardi</v>
          </cell>
          <cell r="AC122" t="str">
            <v>085218782844</v>
          </cell>
          <cell r="AD122" t="str">
            <v>B9025EXR</v>
          </cell>
          <cell r="AE122" t="str">
            <v>CD Engkel Box</v>
          </cell>
          <cell r="AF122" t="str">
            <v>Unilever West Mega DC</v>
          </cell>
          <cell r="AH122" t="str">
            <v>Jl. Irian X No.202, Cikedokan, Kec. Cikarang Bar., Bekasi, Jawa Barat 17530, Indonesia</v>
          </cell>
          <cell r="AI122" t="str">
            <v>Bekasi</v>
          </cell>
          <cell r="AK122" t="str">
            <v>PT ECART SERVICES INDONESIA</v>
          </cell>
          <cell r="AM122" t="str">
            <v>Jl. Raya Bogor No.14, RT.5/RW.4, Sukamaju, Kec. Cilodong, Kota Depok, Jawa Barat 16415, Indonesia</v>
          </cell>
          <cell r="AN122" t="str">
            <v>Kota Depok</v>
          </cell>
          <cell r="AP122">
            <v>50</v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Y122">
            <v>0</v>
          </cell>
          <cell r="AZ122" t="str">
            <v>0</v>
          </cell>
          <cell r="BA122">
            <v>2070</v>
          </cell>
          <cell r="BB122">
            <v>5.05</v>
          </cell>
          <cell r="BC122" t="str">
            <v/>
          </cell>
          <cell r="BD122" t="str">
            <v>2021-06-25, 19:12:18</v>
          </cell>
          <cell r="BE122" t="str">
            <v>POD 1 2021-06-25, 19:12:18</v>
          </cell>
        </row>
        <row r="123">
          <cell r="D123" t="str">
            <v>4002942408</v>
          </cell>
          <cell r="E123" t="str">
            <v/>
          </cell>
          <cell r="F123" t="str">
            <v>POD</v>
          </cell>
          <cell r="G123" t="str">
            <v>Unilever Mega DC</v>
          </cell>
          <cell r="H123" t="str">
            <v>PT Kabut Halim Mandiri</v>
          </cell>
          <cell r="I123" t="str">
            <v>true</v>
          </cell>
          <cell r="J123" t="str">
            <v>CDE</v>
          </cell>
          <cell r="K123" t="str">
            <v>CD Engkel Box</v>
          </cell>
          <cell r="L123" t="str">
            <v/>
          </cell>
          <cell r="N123" t="str">
            <v>TDS-TRI-20210624062516476483</v>
          </cell>
          <cell r="O123" t="str">
            <v>dedicated</v>
          </cell>
          <cell r="P123" t="str">
            <v>2021-06-24, 13:25:16</v>
          </cell>
          <cell r="Q123" t="str">
            <v>2021-06-24, 13:55:13</v>
          </cell>
          <cell r="R123" t="str">
            <v>2021-06-24, 14:43:43</v>
          </cell>
          <cell r="S123" t="str">
            <v>2021-06-24, 16:00:00</v>
          </cell>
          <cell r="T123" t="str">
            <v>2021-06-25, 05:26:19</v>
          </cell>
          <cell r="U123" t="str">
            <v>2021-06-25, 05:26:32</v>
          </cell>
          <cell r="V123" t="str">
            <v>2021-06-25, 05:26:56</v>
          </cell>
          <cell r="W123" t="str">
            <v>2021-06-25, 16:00:00</v>
          </cell>
          <cell r="X123" t="str">
            <v>2021-06-25, 10:31:52</v>
          </cell>
          <cell r="Y123" t="str">
            <v>2021-06-25, 10:31:57</v>
          </cell>
          <cell r="Z123" t="str">
            <v>0:0:37</v>
          </cell>
          <cell r="AA123" t="str">
            <v>0:0:5</v>
          </cell>
          <cell r="AB123" t="str">
            <v>Wahidayat</v>
          </cell>
          <cell r="AC123" t="str">
            <v>089685060253</v>
          </cell>
          <cell r="AD123" t="str">
            <v>B9020EXR</v>
          </cell>
          <cell r="AE123" t="str">
            <v>CD Engkel Box</v>
          </cell>
          <cell r="AF123" t="str">
            <v>Unilever West Mega DC</v>
          </cell>
          <cell r="AH123" t="str">
            <v>Jl. Irian X No.202, Cikedokan, Kec. Cikarang Bar., Bekasi, Jawa Barat 17530, Indonesia</v>
          </cell>
          <cell r="AI123" t="str">
            <v>Bekasi</v>
          </cell>
          <cell r="AK123" t="str">
            <v>RAMAYANA TANJUNG DUREN(R14)</v>
          </cell>
          <cell r="AM123" t="str">
            <v>TANJUNG DUREN PASAR KOPRO</v>
          </cell>
          <cell r="AN123" t="str">
            <v>Kota Jakarta Barat</v>
          </cell>
          <cell r="AP123">
            <v>47</v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Y123">
            <v>0</v>
          </cell>
          <cell r="AZ123" t="str">
            <v>0</v>
          </cell>
          <cell r="BA123">
            <v>960</v>
          </cell>
          <cell r="BB123">
            <v>4</v>
          </cell>
          <cell r="BC123" t="str">
            <v/>
          </cell>
          <cell r="BD123" t="str">
            <v>2021-06-25, 11:32:26</v>
          </cell>
          <cell r="BE123" t="str">
            <v>POD 1 2021-06-25, 11:32:26</v>
          </cell>
        </row>
        <row r="124">
          <cell r="D124" t="str">
            <v>4002942385</v>
          </cell>
          <cell r="E124" t="str">
            <v/>
          </cell>
          <cell r="F124" t="str">
            <v>POD</v>
          </cell>
          <cell r="G124" t="str">
            <v>Unilever Mega DC</v>
          </cell>
          <cell r="H124" t="str">
            <v>PT Kabut Halim Mandiri</v>
          </cell>
          <cell r="I124" t="str">
            <v>true</v>
          </cell>
          <cell r="J124" t="str">
            <v>CDE</v>
          </cell>
          <cell r="K124" t="str">
            <v>CD Engkel Box</v>
          </cell>
          <cell r="L124" t="str">
            <v/>
          </cell>
          <cell r="N124" t="str">
            <v>TDS-TRI-20210624062515014116</v>
          </cell>
          <cell r="O124" t="str">
            <v>dedicated</v>
          </cell>
          <cell r="P124" t="str">
            <v>2021-06-24, 13:25:15</v>
          </cell>
          <cell r="Q124" t="str">
            <v>2021-06-24, 13:48:21</v>
          </cell>
          <cell r="R124" t="str">
            <v>2021-06-24, 13:49:08</v>
          </cell>
          <cell r="S124" t="str">
            <v>2021-06-24, 16:00:00</v>
          </cell>
          <cell r="T124" t="str">
            <v>2021-06-25, 06:59:20</v>
          </cell>
          <cell r="U124" t="str">
            <v>2021-06-25, 06:59:24</v>
          </cell>
          <cell r="V124" t="str">
            <v>2021-06-25, 06:59:32</v>
          </cell>
          <cell r="W124" t="str">
            <v>2021-06-25, 16:00:00</v>
          </cell>
          <cell r="X124" t="str">
            <v>2021-06-25, 09:05:04</v>
          </cell>
          <cell r="Y124" t="str">
            <v>2021-06-25, 09:05:09</v>
          </cell>
          <cell r="Z124" t="str">
            <v>0:0:12</v>
          </cell>
          <cell r="AA124" t="str">
            <v>0:0:5</v>
          </cell>
          <cell r="AB124" t="str">
            <v>ANDRIK HERMAWAN</v>
          </cell>
          <cell r="AC124" t="str">
            <v>081294930252</v>
          </cell>
          <cell r="AD124" t="str">
            <v>B9588TXS</v>
          </cell>
          <cell r="AE124" t="str">
            <v>CD Engkel Box</v>
          </cell>
          <cell r="AF124" t="str">
            <v>Unilever West Mega DC</v>
          </cell>
          <cell r="AH124" t="str">
            <v>Jl. Irian X No.202, Cikedokan, Kec. Cikarang Bar., Bekasi, Jawa Barat 17530, Indonesia</v>
          </cell>
          <cell r="AI124" t="str">
            <v>Bekasi</v>
          </cell>
          <cell r="AK124" t="str">
            <v>CARREFOUR DUTA MERLIN</v>
          </cell>
          <cell r="AM124" t="str">
            <v>Komp. Duta Merlin, Jl. Gajah Mada No.3-5, RT.2/RW.8, Petojo Utara, Kec. Gambir, Kota Jakarta Pusat, Daerah Khusus Ibukota Jakarta 10130, Indonesia</v>
          </cell>
          <cell r="AN124" t="str">
            <v>Kota Jakarta Pusat</v>
          </cell>
          <cell r="AP124">
            <v>50</v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Y124">
            <v>0</v>
          </cell>
          <cell r="AZ124" t="str">
            <v>0</v>
          </cell>
          <cell r="BA124">
            <v>1680</v>
          </cell>
          <cell r="BB124">
            <v>4.99</v>
          </cell>
          <cell r="BC124" t="str">
            <v/>
          </cell>
          <cell r="BD124" t="str">
            <v>2021-06-25, 22:00:26</v>
          </cell>
          <cell r="BE124" t="str">
            <v>POD 1 2021-06-25, 22:00:26</v>
          </cell>
        </row>
        <row r="125">
          <cell r="D125" t="str">
            <v>4002942384</v>
          </cell>
          <cell r="E125" t="str">
            <v/>
          </cell>
          <cell r="F125" t="str">
            <v>POD</v>
          </cell>
          <cell r="G125" t="str">
            <v>Unilever Mega DC</v>
          </cell>
          <cell r="H125" t="str">
            <v>PT Mega Antaran Prima</v>
          </cell>
          <cell r="I125" t="str">
            <v>true</v>
          </cell>
          <cell r="J125" t="str">
            <v>CDE</v>
          </cell>
          <cell r="K125" t="str">
            <v>CD Engkel Box</v>
          </cell>
          <cell r="L125" t="str">
            <v/>
          </cell>
          <cell r="N125" t="str">
            <v>TDS-TRI-20210624062514241111</v>
          </cell>
          <cell r="O125" t="str">
            <v>dedicated</v>
          </cell>
          <cell r="P125" t="str">
            <v>2021-06-24, 13:25:14</v>
          </cell>
          <cell r="Q125" t="str">
            <v>2021-06-24, 13:47:29</v>
          </cell>
          <cell r="R125" t="str">
            <v>2021-06-24, 18:04:07</v>
          </cell>
          <cell r="S125" t="str">
            <v>2021-06-24, 16:00:00</v>
          </cell>
          <cell r="T125" t="str">
            <v>2021-06-24, 18:04:50</v>
          </cell>
          <cell r="U125" t="str">
            <v>2021-06-24, 19:32:35</v>
          </cell>
          <cell r="V125" t="str">
            <v>2021-06-24, 23:51:31</v>
          </cell>
          <cell r="W125" t="str">
            <v>2021-06-25, 16:00:00</v>
          </cell>
          <cell r="X125" t="str">
            <v>2021-06-25, 11:10:26</v>
          </cell>
          <cell r="Y125" t="str">
            <v>2021-06-25, 12:10:25</v>
          </cell>
          <cell r="Z125" t="str">
            <v>5:46:41</v>
          </cell>
          <cell r="AA125" t="str">
            <v>0:59:59</v>
          </cell>
          <cell r="AB125" t="str">
            <v>ADI PURBANTARA</v>
          </cell>
          <cell r="AC125" t="str">
            <v>089652314447</v>
          </cell>
          <cell r="AD125" t="str">
            <v>B9019KXR</v>
          </cell>
          <cell r="AE125" t="str">
            <v>CD Engkel Box</v>
          </cell>
          <cell r="AF125" t="str">
            <v>Unilever West Mega DC</v>
          </cell>
          <cell r="AH125" t="str">
            <v>Jl. Irian X No.202, Cikedokan, Kec. Cikarang Bar., Bekasi, Jawa Barat 17530, Indonesia</v>
          </cell>
          <cell r="AI125" t="str">
            <v>Bekasi</v>
          </cell>
          <cell r="AK125" t="str">
            <v>CARREFOUR DUTA MERLIN</v>
          </cell>
          <cell r="AM125" t="str">
            <v>Komp. Duta Merlin, Jl. Gajah Mada No.3-5, RT.2/RW.8, Petojo Utara, Kec. Gambir, Kota Jakarta Pusat, Daerah Khusus Ibukota Jakarta 10130, Indonesia</v>
          </cell>
          <cell r="AN125" t="str">
            <v>Kota Jakarta Pusat</v>
          </cell>
          <cell r="AP125">
            <v>50</v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Y125">
            <v>0</v>
          </cell>
          <cell r="AZ125" t="str">
            <v>0</v>
          </cell>
          <cell r="BA125">
            <v>1670</v>
          </cell>
          <cell r="BB125">
            <v>4.96</v>
          </cell>
          <cell r="BC125" t="str">
            <v/>
          </cell>
          <cell r="BD125" t="str">
            <v>2021-06-25, 12:10:57</v>
          </cell>
          <cell r="BE125" t="str">
            <v>POD 1 2021-06-25, 12:10:57</v>
          </cell>
        </row>
        <row r="126">
          <cell r="D126" t="str">
            <v>4002942383</v>
          </cell>
          <cell r="E126" t="str">
            <v/>
          </cell>
          <cell r="F126" t="str">
            <v>POD</v>
          </cell>
          <cell r="G126" t="str">
            <v>Unilever Mega DC</v>
          </cell>
          <cell r="H126" t="str">
            <v>Medikar Sarana Utama</v>
          </cell>
          <cell r="I126" t="str">
            <v>true</v>
          </cell>
          <cell r="J126" t="str">
            <v>CDE</v>
          </cell>
          <cell r="K126" t="str">
            <v>CD Engkel Box</v>
          </cell>
          <cell r="L126" t="str">
            <v/>
          </cell>
          <cell r="N126" t="str">
            <v>TDS-TRI-20210624062513498225</v>
          </cell>
          <cell r="O126" t="str">
            <v>dedicated</v>
          </cell>
          <cell r="P126" t="str">
            <v>2021-06-24, 13:25:13</v>
          </cell>
          <cell r="Q126" t="str">
            <v>2021-06-24, 13:46:02</v>
          </cell>
          <cell r="R126" t="str">
            <v>2021-06-25, 01:05:26</v>
          </cell>
          <cell r="S126" t="str">
            <v>2021-06-24, 16:00:00</v>
          </cell>
          <cell r="T126" t="str">
            <v>2021-06-25, 05:27:07</v>
          </cell>
          <cell r="U126" t="str">
            <v/>
          </cell>
          <cell r="V126" t="str">
            <v>2021-06-25, 05:28:13</v>
          </cell>
          <cell r="W126" t="str">
            <v>2021-06-25, 16:00:00</v>
          </cell>
          <cell r="X126" t="str">
            <v>2021-06-25, 07:39:49</v>
          </cell>
          <cell r="Y126" t="str">
            <v>2021-06-25, 11:02:14</v>
          </cell>
          <cell r="Z126" t="str">
            <v>0:1:6</v>
          </cell>
          <cell r="AA126" t="str">
            <v>3:22:25</v>
          </cell>
          <cell r="AB126" t="str">
            <v>SADI</v>
          </cell>
          <cell r="AC126" t="str">
            <v>085703144177</v>
          </cell>
          <cell r="AD126" t="str">
            <v>B9766UXR</v>
          </cell>
          <cell r="AE126" t="str">
            <v>CDE 4 Ton</v>
          </cell>
          <cell r="AF126" t="str">
            <v>Unilever West Mega DC</v>
          </cell>
          <cell r="AH126" t="str">
            <v>Jl. Irian X No.202, Cikedokan, Kec. Cikarang Bar., Bekasi, Jawa Barat 17530, Indonesia</v>
          </cell>
          <cell r="AI126" t="str">
            <v>Bekasi</v>
          </cell>
          <cell r="AK126" t="str">
            <v>CARREFOUR DUTA MERLIN</v>
          </cell>
          <cell r="AM126" t="str">
            <v>Komp. Duta Merlin, Jl. Gajah Mada No.3-5, RT.2/RW.8, Petojo Utara, Kec. Gambir, Kota Jakarta Pusat, Daerah Khusus Ibukota Jakarta 10130, Indonesia</v>
          </cell>
          <cell r="AN126" t="str">
            <v>Kota Jakarta Pusat</v>
          </cell>
          <cell r="AP126">
            <v>50</v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Y126">
            <v>0</v>
          </cell>
          <cell r="AZ126" t="str">
            <v>0</v>
          </cell>
          <cell r="BA126">
            <v>1680</v>
          </cell>
          <cell r="BB126">
            <v>5</v>
          </cell>
          <cell r="BC126" t="str">
            <v/>
          </cell>
          <cell r="BD126" t="str">
            <v>2021-06-25, 11:02:50</v>
          </cell>
          <cell r="BE126" t="str">
            <v>POD 1 2021-06-25, 11:02:50</v>
          </cell>
        </row>
        <row r="127">
          <cell r="D127" t="str">
            <v>4002941949</v>
          </cell>
          <cell r="E127" t="str">
            <v/>
          </cell>
          <cell r="F127" t="str">
            <v>POD</v>
          </cell>
          <cell r="G127" t="str">
            <v>Unilever Mega DC</v>
          </cell>
          <cell r="H127" t="str">
            <v>PT Tiara Fajar Transportindo</v>
          </cell>
          <cell r="I127" t="str">
            <v>true</v>
          </cell>
          <cell r="J127" t="str">
            <v>TRO-J</v>
          </cell>
          <cell r="K127" t="str">
            <v>Tronton Jumbo</v>
          </cell>
          <cell r="L127">
            <v>5211500</v>
          </cell>
          <cell r="M127">
            <v>3900000</v>
          </cell>
          <cell r="N127" t="str">
            <v>TDS-TRI-20210624032406288509</v>
          </cell>
          <cell r="O127" t="str">
            <v>oncall</v>
          </cell>
          <cell r="P127" t="str">
            <v>2021-06-24, 10:24:06</v>
          </cell>
          <cell r="Q127" t="str">
            <v>2021-06-24, 17:22:29</v>
          </cell>
          <cell r="R127" t="str">
            <v>2021-06-24, 23:20:47</v>
          </cell>
          <cell r="S127" t="str">
            <v>2021-06-24, 22:00:00</v>
          </cell>
          <cell r="T127" t="str">
            <v>2021-06-24, 23:20:55</v>
          </cell>
          <cell r="U127" t="str">
            <v>2021-06-24, 23:20:59</v>
          </cell>
          <cell r="V127" t="str">
            <v>2021-06-24, 23:21:06</v>
          </cell>
          <cell r="W127" t="str">
            <v>2021-06-26, 22:00:00</v>
          </cell>
          <cell r="X127" t="str">
            <v>2021-06-25, 12:57:40</v>
          </cell>
          <cell r="Y127" t="str">
            <v>2021-06-25, 16:16:36</v>
          </cell>
          <cell r="Z127" t="str">
            <v>0:0:11</v>
          </cell>
          <cell r="AA127" t="str">
            <v>3:18:56</v>
          </cell>
          <cell r="AB127" t="str">
            <v>Rudi Heriyadi</v>
          </cell>
          <cell r="AC127" t="str">
            <v>089669493169</v>
          </cell>
          <cell r="AD127" t="str">
            <v>Z 9340 MN</v>
          </cell>
          <cell r="AE127" t="str">
            <v>Tronton Box</v>
          </cell>
          <cell r="AF127" t="str">
            <v>Unilever West Mega DC</v>
          </cell>
          <cell r="AH127" t="str">
            <v>Jl. Irian X No.202, Cikedokan, Kec. Cikarang Bar., Bekasi, Jawa Barat 17530, Indonesia</v>
          </cell>
          <cell r="AI127" t="str">
            <v>Bekasi</v>
          </cell>
          <cell r="AK127" t="str">
            <v>SAT DEPO MAOS</v>
          </cell>
          <cell r="AM127" t="str">
            <v>Jl. Raya Maos Kidul No.4, Dunapati, Maos Kidul, Kec. Maos, Kabupaten Cilacap, Jawa Tengah 53272, Indonesia</v>
          </cell>
          <cell r="AN127" t="str">
            <v>Kabupaten Cilacap</v>
          </cell>
          <cell r="AP127">
            <v>341</v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>Belum ada bidd dengan harga sesuai</v>
          </cell>
          <cell r="AY127">
            <v>0</v>
          </cell>
          <cell r="AZ127" t="str">
            <v>0</v>
          </cell>
          <cell r="BA127">
            <v>20730</v>
          </cell>
          <cell r="BB127">
            <v>37.03</v>
          </cell>
          <cell r="BC127" t="str">
            <v/>
          </cell>
          <cell r="BD127" t="str">
            <v>2021-06-25, 16:18:06</v>
          </cell>
          <cell r="BE127" t="str">
            <v>POD 1 2021-06-25, 16:18:06</v>
          </cell>
        </row>
        <row r="128">
          <cell r="D128" t="str">
            <v>4002941942</v>
          </cell>
          <cell r="E128" t="str">
            <v/>
          </cell>
          <cell r="F128" t="str">
            <v>LOADED</v>
          </cell>
          <cell r="G128" t="str">
            <v>Unilever Mega DC</v>
          </cell>
          <cell r="H128" t="str">
            <v>PT Sekar Arum Jaya Bersaudara</v>
          </cell>
          <cell r="I128" t="str">
            <v>true</v>
          </cell>
          <cell r="J128" t="str">
            <v>TRO-J</v>
          </cell>
          <cell r="K128" t="str">
            <v>Tronton Jumbo</v>
          </cell>
          <cell r="L128">
            <v>5211500</v>
          </cell>
          <cell r="M128">
            <v>4200000</v>
          </cell>
          <cell r="N128" t="str">
            <v>TDS-TRI-20210624032404785561</v>
          </cell>
          <cell r="O128" t="str">
            <v>oncall</v>
          </cell>
          <cell r="P128" t="str">
            <v>2021-06-24, 10:24:05</v>
          </cell>
          <cell r="Q128" t="str">
            <v>2021-06-24, 17:27:00</v>
          </cell>
          <cell r="R128" t="str">
            <v>2021-06-24, 19:06:40</v>
          </cell>
          <cell r="S128" t="str">
            <v>2021-06-24, 22:00:00</v>
          </cell>
          <cell r="T128" t="str">
            <v>2021-06-24, 19:06:56</v>
          </cell>
          <cell r="U128" t="str">
            <v>2021-06-25, 13:37:53</v>
          </cell>
          <cell r="V128" t="str">
            <v>2021-06-25, 13:37:58</v>
          </cell>
          <cell r="W128" t="str">
            <v>2021-06-26, 22:00:00</v>
          </cell>
          <cell r="X128" t="str">
            <v/>
          </cell>
          <cell r="Y128" t="str">
            <v/>
          </cell>
          <cell r="Z128" t="str">
            <v>18:31:2</v>
          </cell>
          <cell r="AA128" t="str">
            <v/>
          </cell>
          <cell r="AB128" t="str">
            <v>Fandi</v>
          </cell>
          <cell r="AC128" t="str">
            <v>081398504974</v>
          </cell>
          <cell r="AD128" t="str">
            <v>BL 8903 AK</v>
          </cell>
          <cell r="AE128" t="str">
            <v>Wingbox Tronton</v>
          </cell>
          <cell r="AF128" t="str">
            <v>Unilever West Mega DC</v>
          </cell>
          <cell r="AH128" t="str">
            <v>Jl. Irian X No.202, Cikedokan, Kec. Cikarang Bar., Bekasi, Jawa Barat 17530, Indonesia</v>
          </cell>
          <cell r="AI128" t="str">
            <v>Bekasi</v>
          </cell>
          <cell r="AK128" t="str">
            <v>SAT DC CILACAP</v>
          </cell>
          <cell r="AM128" t="str">
            <v>KOMP.KAWASAN INDUSTRI CILACAP</v>
          </cell>
          <cell r="AN128" t="str">
            <v>Kabupaten Cilacap</v>
          </cell>
          <cell r="AP128">
            <v>346</v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>Tidak ada bidd</v>
          </cell>
          <cell r="AY128">
            <v>0</v>
          </cell>
          <cell r="AZ128" t="str">
            <v>0</v>
          </cell>
          <cell r="BA128">
            <v>15370</v>
          </cell>
          <cell r="BB128">
            <v>38.770000000000003</v>
          </cell>
          <cell r="BC128" t="str">
            <v/>
          </cell>
          <cell r="BD128" t="str">
            <v/>
          </cell>
        </row>
        <row r="129">
          <cell r="D129" t="str">
            <v>4002941941</v>
          </cell>
          <cell r="E129" t="str">
            <v/>
          </cell>
          <cell r="F129" t="str">
            <v>LOADED</v>
          </cell>
          <cell r="G129" t="str">
            <v>Unilever Mega DC</v>
          </cell>
          <cell r="H129" t="str">
            <v>PT Sekar Arum Jaya Bersaudara</v>
          </cell>
          <cell r="I129" t="str">
            <v>true</v>
          </cell>
          <cell r="J129" t="str">
            <v>TRO-J</v>
          </cell>
          <cell r="K129" t="str">
            <v>Tronton Jumbo</v>
          </cell>
          <cell r="L129">
            <v>5211500</v>
          </cell>
          <cell r="M129">
            <v>4200000</v>
          </cell>
          <cell r="N129" t="str">
            <v>TDS-TRI-20210624032402586724</v>
          </cell>
          <cell r="O129" t="str">
            <v>oncall</v>
          </cell>
          <cell r="P129" t="str">
            <v>2021-06-24, 10:24:02</v>
          </cell>
          <cell r="Q129" t="str">
            <v>2021-06-24, 17:27:39</v>
          </cell>
          <cell r="R129" t="str">
            <v>2021-06-25, 06:20:19</v>
          </cell>
          <cell r="S129" t="str">
            <v>2021-06-24, 22:00:00</v>
          </cell>
          <cell r="T129" t="str">
            <v>2021-06-25, 06:20:28</v>
          </cell>
          <cell r="U129" t="str">
            <v>2021-06-25, 06:20:36</v>
          </cell>
          <cell r="V129" t="str">
            <v>2021-06-25, 06:21:08</v>
          </cell>
          <cell r="W129" t="str">
            <v>2021-06-26, 22:00:00</v>
          </cell>
          <cell r="X129" t="str">
            <v/>
          </cell>
          <cell r="Y129" t="str">
            <v/>
          </cell>
          <cell r="Z129" t="str">
            <v>0:0:40</v>
          </cell>
          <cell r="AA129" t="str">
            <v/>
          </cell>
          <cell r="AB129" t="str">
            <v>Sofyan</v>
          </cell>
          <cell r="AC129" t="str">
            <v>083897792809</v>
          </cell>
          <cell r="AD129" t="str">
            <v>T 9078 DD</v>
          </cell>
          <cell r="AE129" t="str">
            <v>Wingbox Tronton</v>
          </cell>
          <cell r="AF129" t="str">
            <v>Unilever West Mega DC</v>
          </cell>
          <cell r="AH129" t="str">
            <v>Jl. Irian X No.202, Cikedokan, Kec. Cikarang Bar., Bekasi, Jawa Barat 17530, Indonesia</v>
          </cell>
          <cell r="AI129" t="str">
            <v>Bekasi</v>
          </cell>
          <cell r="AK129" t="str">
            <v>SAT DC CILACAP</v>
          </cell>
          <cell r="AM129" t="str">
            <v>KOMP.KAWASAN INDUSTRI CILACAP</v>
          </cell>
          <cell r="AN129" t="str">
            <v>Kabupaten Cilacap</v>
          </cell>
          <cell r="AP129">
            <v>346</v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>belum ada harga bidd yang sesuai</v>
          </cell>
          <cell r="AY129">
            <v>0</v>
          </cell>
          <cell r="AZ129" t="str">
            <v>0</v>
          </cell>
          <cell r="BA129">
            <v>14680</v>
          </cell>
          <cell r="BB129">
            <v>37</v>
          </cell>
          <cell r="BC129" t="str">
            <v/>
          </cell>
          <cell r="BD129" t="str">
            <v/>
          </cell>
        </row>
        <row r="130">
          <cell r="D130" t="str">
            <v>4002942304</v>
          </cell>
          <cell r="E130" t="str">
            <v/>
          </cell>
          <cell r="F130" t="str">
            <v>POD</v>
          </cell>
          <cell r="G130" t="str">
            <v>Unilever Mega DC</v>
          </cell>
          <cell r="H130" t="str">
            <v>PT Mega Antaran Prima</v>
          </cell>
          <cell r="I130" t="str">
            <v>true</v>
          </cell>
          <cell r="J130" t="str">
            <v>CDE</v>
          </cell>
          <cell r="K130" t="str">
            <v>CD Engkel Box</v>
          </cell>
          <cell r="L130" t="str">
            <v/>
          </cell>
          <cell r="N130" t="str">
            <v>TDS-TRI-20210623125245571411</v>
          </cell>
          <cell r="O130" t="str">
            <v>dedicated</v>
          </cell>
          <cell r="P130" t="str">
            <v>2021-06-23, 19:52:45</v>
          </cell>
          <cell r="Q130" t="str">
            <v>2021-06-23, 21:23:05</v>
          </cell>
          <cell r="R130" t="str">
            <v>2021-06-23, 21:28:18</v>
          </cell>
          <cell r="S130" t="str">
            <v>2021-06-23, 22:00:00</v>
          </cell>
          <cell r="T130" t="str">
            <v>2021-06-23, 21:28:18</v>
          </cell>
          <cell r="U130" t="str">
            <v>2021-06-23, 21:33:10</v>
          </cell>
          <cell r="V130" t="str">
            <v>2021-06-23, 21:33:25</v>
          </cell>
          <cell r="W130" t="str">
            <v>2021-06-24, 22:00:00</v>
          </cell>
          <cell r="X130" t="str">
            <v>2021-06-24, 07:57:18</v>
          </cell>
          <cell r="Y130" t="str">
            <v>2021-06-24, 07:57:24</v>
          </cell>
          <cell r="Z130" t="str">
            <v>0:5:7</v>
          </cell>
          <cell r="AA130" t="str">
            <v>0:0:6</v>
          </cell>
          <cell r="AB130" t="str">
            <v>TALANI</v>
          </cell>
          <cell r="AC130" t="str">
            <v>087829079148</v>
          </cell>
          <cell r="AD130" t="str">
            <v>B9532KRV</v>
          </cell>
          <cell r="AE130" t="str">
            <v>CD Engkel Box</v>
          </cell>
          <cell r="AF130" t="str">
            <v>Unilever West Mega DC</v>
          </cell>
          <cell r="AH130" t="str">
            <v>Jl. Irian X No.202, Cikedokan, Kec. Cikarang Bar., Bekasi, Jawa Barat 17530, Indonesia</v>
          </cell>
          <cell r="AI130" t="str">
            <v>Bekasi</v>
          </cell>
          <cell r="AK130" t="str">
            <v>CARREFOUR CASABLANCA</v>
          </cell>
          <cell r="AM130" t="str">
            <v>JL. CASABLANCA KAV.88</v>
          </cell>
          <cell r="AN130" t="str">
            <v>Kota Jakarta Selatan</v>
          </cell>
          <cell r="AP130">
            <v>41</v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Y130">
            <v>0</v>
          </cell>
          <cell r="AZ130" t="str">
            <v>0</v>
          </cell>
          <cell r="BA130">
            <v>650</v>
          </cell>
          <cell r="BB130">
            <v>2</v>
          </cell>
          <cell r="BC130" t="str">
            <v/>
          </cell>
          <cell r="BD130" t="str">
            <v>2021-06-24, 08:30:05</v>
          </cell>
          <cell r="BE130" t="str">
            <v>POD 1 2021-06-24, 08:30:05</v>
          </cell>
        </row>
        <row r="131">
          <cell r="D131" t="str">
            <v>4002942304</v>
          </cell>
          <cell r="E131" t="str">
            <v/>
          </cell>
          <cell r="F131" t="str">
            <v>POD</v>
          </cell>
          <cell r="G131" t="str">
            <v>Unilever Mega DC</v>
          </cell>
          <cell r="H131" t="str">
            <v>PT Mega Antaran Prima</v>
          </cell>
          <cell r="I131" t="str">
            <v>true</v>
          </cell>
          <cell r="J131" t="str">
            <v>CDE</v>
          </cell>
          <cell r="K131" t="str">
            <v>CD Engkel Box</v>
          </cell>
          <cell r="L131" t="str">
            <v/>
          </cell>
          <cell r="N131" t="str">
            <v>TDS-TRI-20210623125245571411</v>
          </cell>
          <cell r="O131" t="str">
            <v>dedicated</v>
          </cell>
          <cell r="P131" t="str">
            <v>2021-06-23, 19:52:45</v>
          </cell>
          <cell r="Q131" t="str">
            <v>2021-06-23, 21:23:05</v>
          </cell>
          <cell r="R131" t="str">
            <v>2021-06-23, 21:28:18</v>
          </cell>
          <cell r="S131" t="str">
            <v>2021-06-23, 22:00:00</v>
          </cell>
          <cell r="T131" t="str">
            <v>2021-06-23, 21:28:18</v>
          </cell>
          <cell r="U131" t="str">
            <v>2021-06-23, 21:33:10</v>
          </cell>
          <cell r="V131" t="str">
            <v>2021-06-23, 21:33:25</v>
          </cell>
          <cell r="W131" t="str">
            <v>2021-06-24, 22:00:00</v>
          </cell>
          <cell r="X131" t="str">
            <v>2021-06-24, 08:30:09</v>
          </cell>
          <cell r="Y131" t="str">
            <v>2021-06-24, 09:43:23</v>
          </cell>
          <cell r="Z131" t="str">
            <v>0:5:7</v>
          </cell>
          <cell r="AA131" t="str">
            <v>1:13:14</v>
          </cell>
          <cell r="AB131" t="str">
            <v>TALANI</v>
          </cell>
          <cell r="AC131" t="str">
            <v>087829079148</v>
          </cell>
          <cell r="AD131" t="str">
            <v>B9532KRV</v>
          </cell>
          <cell r="AE131" t="str">
            <v>CD Engkel Box</v>
          </cell>
          <cell r="AF131" t="str">
            <v>Unilever West Mega DC</v>
          </cell>
          <cell r="AH131" t="str">
            <v>Jl. Irian X No.202, Cikedokan, Kec. Cikarang Bar., Bekasi, Jawa Barat 17530, Indonesia</v>
          </cell>
          <cell r="AI131" t="str">
            <v>Bekasi</v>
          </cell>
          <cell r="AK131" t="str">
            <v>TEMPO JAKARTA 3</v>
          </cell>
          <cell r="AM131" t="str">
            <v>JL.MT.HARYONO NO.7</v>
          </cell>
          <cell r="AN131" t="str">
            <v>Kota Jakarta Timur</v>
          </cell>
          <cell r="AP131">
            <v>33</v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Y131">
            <v>0</v>
          </cell>
          <cell r="AZ131" t="str">
            <v>0</v>
          </cell>
          <cell r="BA131">
            <v>1680</v>
          </cell>
          <cell r="BB131">
            <v>3</v>
          </cell>
          <cell r="BC131" t="str">
            <v/>
          </cell>
          <cell r="BD131" t="str">
            <v>2021-06-24, 16:52:14</v>
          </cell>
          <cell r="BE131" t="str">
            <v>POD 1 2021-06-24, 16:52:14</v>
          </cell>
        </row>
        <row r="132">
          <cell r="D132" t="str">
            <v>4002942293</v>
          </cell>
          <cell r="E132" t="str">
            <v/>
          </cell>
          <cell r="F132" t="str">
            <v>POD</v>
          </cell>
          <cell r="G132" t="str">
            <v>Unilever Mega DC</v>
          </cell>
          <cell r="H132" t="str">
            <v>PT Mega Antaran Prima</v>
          </cell>
          <cell r="I132" t="str">
            <v>true</v>
          </cell>
          <cell r="J132" t="str">
            <v>CDE</v>
          </cell>
          <cell r="K132" t="str">
            <v>CD Engkel Box</v>
          </cell>
          <cell r="L132" t="str">
            <v/>
          </cell>
          <cell r="N132" t="str">
            <v>TDS-TRI-20210623125244389503</v>
          </cell>
          <cell r="O132" t="str">
            <v>dedicated</v>
          </cell>
          <cell r="P132" t="str">
            <v>2021-06-23, 19:52:44</v>
          </cell>
          <cell r="Q132" t="str">
            <v>2021-06-23, 21:21:55</v>
          </cell>
          <cell r="R132" t="str">
            <v>2021-06-23, 23:01:44</v>
          </cell>
          <cell r="S132" t="str">
            <v>2021-06-23, 22:00:00</v>
          </cell>
          <cell r="T132" t="str">
            <v>2021-06-25, 01:55:59</v>
          </cell>
          <cell r="U132" t="str">
            <v>2021-06-25, 01:56:03</v>
          </cell>
          <cell r="V132" t="str">
            <v>2021-06-25, 01:56:11</v>
          </cell>
          <cell r="W132" t="str">
            <v>2021-06-25, 22:00:00</v>
          </cell>
          <cell r="X132" t="str">
            <v>2021-06-25, 10:53:05</v>
          </cell>
          <cell r="Y132" t="str">
            <v>2021-06-25, 13:44:47</v>
          </cell>
          <cell r="Z132" t="str">
            <v>0:0:12</v>
          </cell>
          <cell r="AA132" t="str">
            <v>2:51:42</v>
          </cell>
          <cell r="AB132" t="str">
            <v>VIJAY</v>
          </cell>
          <cell r="AC132" t="str">
            <v>082123748103</v>
          </cell>
          <cell r="AD132" t="str">
            <v>B9062KXU</v>
          </cell>
          <cell r="AE132" t="str">
            <v>CD Engkel Box</v>
          </cell>
          <cell r="AF132" t="str">
            <v>Unilever West Mega DC</v>
          </cell>
          <cell r="AH132" t="str">
            <v>Jl. Irian X No.202, Cikedokan, Kec. Cikarang Bar., Bekasi, Jawa Barat 17530, Indonesia</v>
          </cell>
          <cell r="AI132" t="str">
            <v>Bekasi</v>
          </cell>
          <cell r="AK132" t="str">
            <v>YOGYA DC MOH TOHA</v>
          </cell>
          <cell r="AM132" t="str">
            <v>JALAN DAYEUH KOLOT NO 34</v>
          </cell>
          <cell r="AN132" t="str">
            <v>Bandung</v>
          </cell>
          <cell r="AP132">
            <v>120</v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Y132">
            <v>0</v>
          </cell>
          <cell r="AZ132" t="str">
            <v>0</v>
          </cell>
          <cell r="BA132">
            <v>520</v>
          </cell>
          <cell r="BB132">
            <v>2</v>
          </cell>
          <cell r="BC132" t="str">
            <v/>
          </cell>
          <cell r="BD132" t="str">
            <v>2021-06-25, 13:46:05</v>
          </cell>
          <cell r="BE132" t="str">
            <v>POD 1 2021-06-25, 13:46:05</v>
          </cell>
        </row>
        <row r="133">
          <cell r="D133" t="str">
            <v>4002942293</v>
          </cell>
          <cell r="E133" t="str">
            <v/>
          </cell>
          <cell r="F133" t="str">
            <v>POD</v>
          </cell>
          <cell r="G133" t="str">
            <v>Unilever Mega DC</v>
          </cell>
          <cell r="H133" t="str">
            <v>PT Mega Antaran Prima</v>
          </cell>
          <cell r="I133" t="str">
            <v>true</v>
          </cell>
          <cell r="J133" t="str">
            <v>CDE</v>
          </cell>
          <cell r="K133" t="str">
            <v>CD Engkel Box</v>
          </cell>
          <cell r="L133" t="str">
            <v/>
          </cell>
          <cell r="N133" t="str">
            <v>TDS-TRI-20210623125244389503</v>
          </cell>
          <cell r="O133" t="str">
            <v>dedicated</v>
          </cell>
          <cell r="P133" t="str">
            <v>2021-06-23, 19:52:44</v>
          </cell>
          <cell r="Q133" t="str">
            <v>2021-06-23, 21:21:55</v>
          </cell>
          <cell r="R133" t="str">
            <v>2021-06-23, 23:01:44</v>
          </cell>
          <cell r="S133" t="str">
            <v>2021-06-23, 22:00:00</v>
          </cell>
          <cell r="T133" t="str">
            <v>2021-06-25, 01:55:59</v>
          </cell>
          <cell r="U133" t="str">
            <v>2021-06-25, 01:56:03</v>
          </cell>
          <cell r="V133" t="str">
            <v>2021-06-25, 01:56:11</v>
          </cell>
          <cell r="W133" t="str">
            <v>2021-06-25, 22:00:00</v>
          </cell>
          <cell r="X133" t="str">
            <v>2021-06-25, 14:18:59</v>
          </cell>
          <cell r="Y133" t="str">
            <v>2021-06-25, 16:53:58</v>
          </cell>
          <cell r="Z133" t="str">
            <v>0:0:12</v>
          </cell>
          <cell r="AA133" t="str">
            <v>2:34:59</v>
          </cell>
          <cell r="AB133" t="str">
            <v>VIJAY</v>
          </cell>
          <cell r="AC133" t="str">
            <v>082123748103</v>
          </cell>
          <cell r="AD133" t="str">
            <v>B9062KXU</v>
          </cell>
          <cell r="AE133" t="str">
            <v>CD Engkel Box</v>
          </cell>
          <cell r="AF133" t="str">
            <v>Unilever West Mega DC</v>
          </cell>
          <cell r="AH133" t="str">
            <v>Jl. Irian X No.202, Cikedokan, Kec. Cikarang Bar., Bekasi, Jawa Barat 17530, Indonesia</v>
          </cell>
          <cell r="AI133" t="str">
            <v>Bekasi</v>
          </cell>
          <cell r="AK133" t="str">
            <v>PRAMA BANJARAN</v>
          </cell>
          <cell r="AM133" t="str">
            <v>Jl Raya Banjaran, Kp cibintinu No.6, RT02 RW07, Kec. Pameungpeuk, Bandung, Jawa Barat 40376, Indonesia</v>
          </cell>
          <cell r="AN133" t="str">
            <v>Bandung</v>
          </cell>
          <cell r="AP133">
            <v>128</v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Y133">
            <v>0</v>
          </cell>
          <cell r="AZ133" t="str">
            <v>0</v>
          </cell>
          <cell r="BA133">
            <v>800</v>
          </cell>
          <cell r="BB133">
            <v>2</v>
          </cell>
          <cell r="BC133" t="str">
            <v/>
          </cell>
          <cell r="BD133" t="str">
            <v>2021-06-25, 16:54:41</v>
          </cell>
          <cell r="BE133" t="str">
            <v>POD 1 2021-06-25, 16:54:41</v>
          </cell>
        </row>
        <row r="134">
          <cell r="D134" t="str">
            <v>4002942231</v>
          </cell>
          <cell r="E134" t="str">
            <v/>
          </cell>
          <cell r="F134" t="str">
            <v>POD</v>
          </cell>
          <cell r="G134" t="str">
            <v>Unilever Mega DC</v>
          </cell>
          <cell r="H134" t="str">
            <v>PT Kabut Halim Mandiri</v>
          </cell>
          <cell r="I134" t="str">
            <v>true</v>
          </cell>
          <cell r="J134" t="str">
            <v>CDE</v>
          </cell>
          <cell r="K134" t="str">
            <v>CD Engkel Box</v>
          </cell>
          <cell r="L134" t="str">
            <v/>
          </cell>
          <cell r="N134" t="str">
            <v>TDS-TRI-20210623125243079743</v>
          </cell>
          <cell r="O134" t="str">
            <v>dedicated</v>
          </cell>
          <cell r="P134" t="str">
            <v>2021-06-23, 19:52:43</v>
          </cell>
          <cell r="Q134" t="str">
            <v>2021-06-23, 21:16:07</v>
          </cell>
          <cell r="R134" t="str">
            <v>2021-06-24, 06:33:00</v>
          </cell>
          <cell r="S134" t="str">
            <v>2021-06-23, 22:00:00</v>
          </cell>
          <cell r="T134" t="str">
            <v>2021-06-24, 06:36:37</v>
          </cell>
          <cell r="U134" t="str">
            <v/>
          </cell>
          <cell r="V134" t="str">
            <v>2021-06-24, 06:36:41</v>
          </cell>
          <cell r="W134" t="str">
            <v>2021-06-24, 22:00:00</v>
          </cell>
          <cell r="X134" t="str">
            <v>2021-06-25, 01:27:19</v>
          </cell>
          <cell r="Y134" t="str">
            <v>2021-06-25, 01:27:25</v>
          </cell>
          <cell r="Z134" t="str">
            <v>0:0:4</v>
          </cell>
          <cell r="AA134" t="str">
            <v>0:0:6</v>
          </cell>
          <cell r="AB134" t="str">
            <v>makhdum</v>
          </cell>
          <cell r="AC134" t="str">
            <v>082114587713</v>
          </cell>
          <cell r="AD134" t="str">
            <v>B9691ECB</v>
          </cell>
          <cell r="AE134" t="str">
            <v>CDE Dedicated</v>
          </cell>
          <cell r="AF134" t="str">
            <v>Unilever West Mega DC</v>
          </cell>
          <cell r="AH134" t="str">
            <v>Jl. Irian X No.202, Cikedokan, Kec. Cikarang Bar., Bekasi, Jawa Barat 17530, Indonesia</v>
          </cell>
          <cell r="AI134" t="str">
            <v>Bekasi</v>
          </cell>
          <cell r="AK134" t="str">
            <v>LOTTEMART HYPER GANDARIA</v>
          </cell>
          <cell r="AM134" t="str">
            <v>GANDARIA CITY MALL JL.KH M SHAFII</v>
          </cell>
          <cell r="AN134" t="str">
            <v>Kota Jakarta Selatan</v>
          </cell>
          <cell r="AP134">
            <v>47</v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Y134">
            <v>0</v>
          </cell>
          <cell r="AZ134" t="str">
            <v>0</v>
          </cell>
          <cell r="BA134">
            <v>290</v>
          </cell>
          <cell r="BB134">
            <v>1.56</v>
          </cell>
          <cell r="BC134" t="str">
            <v/>
          </cell>
          <cell r="BD134" t="str">
            <v>2021-06-25, 01:27:40</v>
          </cell>
          <cell r="BE134" t="str">
            <v>POD 1 2021-06-25, 01:27:40</v>
          </cell>
        </row>
        <row r="135">
          <cell r="D135" t="str">
            <v>4002942231</v>
          </cell>
          <cell r="E135" t="str">
            <v/>
          </cell>
          <cell r="F135" t="str">
            <v>POD</v>
          </cell>
          <cell r="G135" t="str">
            <v>Unilever Mega DC</v>
          </cell>
          <cell r="H135" t="str">
            <v>PT Kabut Halim Mandiri</v>
          </cell>
          <cell r="I135" t="str">
            <v>true</v>
          </cell>
          <cell r="J135" t="str">
            <v>CDE</v>
          </cell>
          <cell r="K135" t="str">
            <v>CD Engkel Box</v>
          </cell>
          <cell r="L135" t="str">
            <v/>
          </cell>
          <cell r="N135" t="str">
            <v>TDS-TRI-20210623125243079743</v>
          </cell>
          <cell r="O135" t="str">
            <v>dedicated</v>
          </cell>
          <cell r="P135" t="str">
            <v>2021-06-23, 19:52:43</v>
          </cell>
          <cell r="Q135" t="str">
            <v>2021-06-23, 21:16:07</v>
          </cell>
          <cell r="R135" t="str">
            <v>2021-06-24, 06:33:00</v>
          </cell>
          <cell r="S135" t="str">
            <v>2021-06-23, 22:00:00</v>
          </cell>
          <cell r="T135" t="str">
            <v>2021-06-24, 06:36:37</v>
          </cell>
          <cell r="U135" t="str">
            <v/>
          </cell>
          <cell r="V135" t="str">
            <v>2021-06-24, 06:36:41</v>
          </cell>
          <cell r="W135" t="str">
            <v>2021-06-24, 22:00:00</v>
          </cell>
          <cell r="X135" t="str">
            <v>2021-06-25, 01:26:52</v>
          </cell>
          <cell r="Y135" t="str">
            <v>2021-06-25, 01:27:00</v>
          </cell>
          <cell r="Z135" t="str">
            <v>0:0:4</v>
          </cell>
          <cell r="AA135" t="str">
            <v>0:0:8</v>
          </cell>
          <cell r="AB135" t="str">
            <v>makhdum</v>
          </cell>
          <cell r="AC135" t="str">
            <v>082114587713</v>
          </cell>
          <cell r="AD135" t="str">
            <v>B9691ECB</v>
          </cell>
          <cell r="AE135" t="str">
            <v>CDE Dedicated</v>
          </cell>
          <cell r="AF135" t="str">
            <v>Unilever West Mega DC</v>
          </cell>
          <cell r="AH135" t="str">
            <v>Jl. Irian X No.202, Cikedokan, Kec. Cikarang Bar., Bekasi, Jawa Barat 17530, Indonesia</v>
          </cell>
          <cell r="AI135" t="str">
            <v>Bekasi</v>
          </cell>
          <cell r="AK135" t="str">
            <v>LOTTEMART HYPER KUNINGAN CITY</v>
          </cell>
          <cell r="AM135" t="str">
            <v>JL. Prof. Dr. SATRIO KAV. 18-UNIT L</v>
          </cell>
          <cell r="AN135" t="str">
            <v>Kota Jakarta Selatan</v>
          </cell>
          <cell r="AP135">
            <v>39</v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Y135">
            <v>0</v>
          </cell>
          <cell r="AZ135" t="str">
            <v>0</v>
          </cell>
          <cell r="BA135">
            <v>1160</v>
          </cell>
          <cell r="BB135">
            <v>2.65</v>
          </cell>
          <cell r="BC135" t="str">
            <v/>
          </cell>
          <cell r="BD135" t="str">
            <v>2021-06-25, 01:27:11</v>
          </cell>
          <cell r="BE135" t="str">
            <v>POD 1 2021-06-25, 01:27:11</v>
          </cell>
        </row>
        <row r="136">
          <cell r="D136" t="str">
            <v>4002942191</v>
          </cell>
          <cell r="E136" t="str">
            <v/>
          </cell>
          <cell r="F136" t="str">
            <v>ACCEPTED</v>
          </cell>
          <cell r="G136" t="str">
            <v>Unilever Mega DC</v>
          </cell>
          <cell r="H136" t="str">
            <v>PT Sekar Arum Jaya Bersaudara</v>
          </cell>
          <cell r="I136" t="str">
            <v>true</v>
          </cell>
          <cell r="J136" t="str">
            <v>TRO-J</v>
          </cell>
          <cell r="K136" t="str">
            <v>Tronton Jumbo</v>
          </cell>
          <cell r="L136">
            <v>5340000</v>
          </cell>
          <cell r="M136">
            <v>4800000</v>
          </cell>
          <cell r="N136" t="str">
            <v>TDS-TRI-20210623125234153435</v>
          </cell>
          <cell r="O136" t="str">
            <v>oncall</v>
          </cell>
          <cell r="P136" t="str">
            <v>2021-06-23, 19:52:34</v>
          </cell>
          <cell r="Q136" t="str">
            <v>2021-06-24, 17:37:09</v>
          </cell>
          <cell r="R136" t="str">
            <v>2021-06-25, 12:53:38</v>
          </cell>
          <cell r="S136" t="str">
            <v>2021-06-23, 22:00:00</v>
          </cell>
          <cell r="T136" t="str">
            <v/>
          </cell>
          <cell r="U136" t="str">
            <v/>
          </cell>
          <cell r="V136" t="str">
            <v/>
          </cell>
          <cell r="W136" t="str">
            <v>2021-06-26, 22:00:00</v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>Samiun</v>
          </cell>
          <cell r="AC136" t="str">
            <v>0812177079055</v>
          </cell>
          <cell r="AD136" t="str">
            <v>B 9926 TS</v>
          </cell>
          <cell r="AE136" t="str">
            <v>Wingbox Tronton</v>
          </cell>
          <cell r="AF136" t="str">
            <v>Unilever West Mega DC</v>
          </cell>
          <cell r="AH136" t="str">
            <v>Jl. Irian X No.202, Cikedokan, Kec. Cikarang Bar., Bekasi, Jawa Barat 17530, Indonesia</v>
          </cell>
          <cell r="AI136" t="str">
            <v>Bekasi</v>
          </cell>
          <cell r="AK136" t="str">
            <v>PT LOTTE SHOPPING INDONESIA SOLO</v>
          </cell>
          <cell r="AM136" t="str">
            <v>JL.BHAYANGKARA (EX.LAPANGAN TIPES)</v>
          </cell>
          <cell r="AN136" t="str">
            <v>Kota Surakarta</v>
          </cell>
          <cell r="AP136">
            <v>498</v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>tidak ada bidd</v>
          </cell>
          <cell r="AY136">
            <v>0</v>
          </cell>
          <cell r="AZ136" t="str">
            <v>0</v>
          </cell>
          <cell r="BA136">
            <v>8140</v>
          </cell>
          <cell r="BB136">
            <v>21</v>
          </cell>
          <cell r="BC136" t="str">
            <v/>
          </cell>
          <cell r="BD136" t="str">
            <v/>
          </cell>
        </row>
        <row r="137">
          <cell r="D137" t="str">
            <v>4002942191</v>
          </cell>
          <cell r="E137" t="str">
            <v/>
          </cell>
          <cell r="F137" t="str">
            <v>ACCEPTED</v>
          </cell>
          <cell r="G137" t="str">
            <v>Unilever Mega DC</v>
          </cell>
          <cell r="H137" t="str">
            <v>PT Sekar Arum Jaya Bersaudara</v>
          </cell>
          <cell r="I137" t="str">
            <v>true</v>
          </cell>
          <cell r="J137" t="str">
            <v>TRO-J</v>
          </cell>
          <cell r="K137" t="str">
            <v>Tronton Jumbo</v>
          </cell>
          <cell r="L137">
            <v>500000</v>
          </cell>
          <cell r="M137">
            <v>250000</v>
          </cell>
          <cell r="N137" t="str">
            <v>TDS-TRI-20210623125234153435</v>
          </cell>
          <cell r="O137" t="str">
            <v>oncall</v>
          </cell>
          <cell r="P137" t="str">
            <v>2021-06-23, 19:52:34</v>
          </cell>
          <cell r="Q137" t="str">
            <v>2021-06-24, 17:37:09</v>
          </cell>
          <cell r="R137" t="str">
            <v>2021-06-25, 12:53:38</v>
          </cell>
          <cell r="S137" t="str">
            <v>2021-06-23, 22:00:00</v>
          </cell>
          <cell r="T137" t="str">
            <v/>
          </cell>
          <cell r="U137" t="str">
            <v/>
          </cell>
          <cell r="V137" t="str">
            <v/>
          </cell>
          <cell r="W137" t="str">
            <v>2021-06-26, 22:00:00</v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>Samiun</v>
          </cell>
          <cell r="AC137" t="str">
            <v>0812177079055</v>
          </cell>
          <cell r="AD137" t="str">
            <v>B 9926 TS</v>
          </cell>
          <cell r="AE137" t="str">
            <v>Wingbox Tronton</v>
          </cell>
          <cell r="AF137" t="str">
            <v>Unilever West Mega DC</v>
          </cell>
          <cell r="AH137" t="str">
            <v>Jl. Irian X No.202, Cikedokan, Kec. Cikarang Bar., Bekasi, Jawa Barat 17530, Indonesia</v>
          </cell>
          <cell r="AI137" t="str">
            <v>Bekasi</v>
          </cell>
          <cell r="AK137" t="str">
            <v>INDOGROSIR YOGYA</v>
          </cell>
          <cell r="AM137" t="str">
            <v>Jl. Magelang No.KM.6 No.18, Kutu Patran, Sinduadi, Kec. Mlati, Kabupaten Sleman, Daerah Istimewa Yogyakarta 55284, Indonesia</v>
          </cell>
          <cell r="AN137" t="str">
            <v>Kabupaten Sleman</v>
          </cell>
          <cell r="AP137">
            <v>532</v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>tidak ada bidd</v>
          </cell>
          <cell r="AY137">
            <v>0</v>
          </cell>
          <cell r="AZ137" t="str">
            <v>0</v>
          </cell>
          <cell r="BA137">
            <v>7390</v>
          </cell>
          <cell r="BB137">
            <v>17.510000000000002</v>
          </cell>
          <cell r="BC137" t="str">
            <v/>
          </cell>
          <cell r="BD137" t="str">
            <v/>
          </cell>
        </row>
        <row r="138">
          <cell r="D138" t="str">
            <v>4002942042</v>
          </cell>
          <cell r="E138" t="str">
            <v/>
          </cell>
          <cell r="F138" t="str">
            <v>BOOKED</v>
          </cell>
          <cell r="G138" t="str">
            <v>Unilever Mega DC</v>
          </cell>
          <cell r="H138" t="str">
            <v/>
          </cell>
          <cell r="I138" t="str">
            <v>false</v>
          </cell>
          <cell r="J138" t="str">
            <v>TRO-J</v>
          </cell>
          <cell r="K138" t="str">
            <v>Tronton Jumbo</v>
          </cell>
          <cell r="L138">
            <v>12262300</v>
          </cell>
          <cell r="M138">
            <v>11200000</v>
          </cell>
          <cell r="N138" t="str">
            <v>TDS-TRI-20210623125225111731</v>
          </cell>
          <cell r="O138" t="str">
            <v>oncall</v>
          </cell>
          <cell r="P138" t="str">
            <v>2021-06-23, 19:52:25</v>
          </cell>
          <cell r="Q138" t="str">
            <v>2021-06-23, 20:40:33</v>
          </cell>
          <cell r="R138" t="str">
            <v/>
          </cell>
          <cell r="S138" t="str">
            <v>2021-06-23, 22:00:00</v>
          </cell>
          <cell r="T138" t="str">
            <v/>
          </cell>
          <cell r="U138" t="str">
            <v/>
          </cell>
          <cell r="V138" t="str">
            <v/>
          </cell>
          <cell r="W138" t="str">
            <v>2021-06-28, 22:00:00</v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>Rimson</v>
          </cell>
          <cell r="AC138" t="str">
            <v>082165104735</v>
          </cell>
          <cell r="AD138" t="str">
            <v>B 9458 TXU</v>
          </cell>
          <cell r="AE138" t="str">
            <v>Wingbox Tronton</v>
          </cell>
          <cell r="AF138" t="str">
            <v>Unilever West Mega DC</v>
          </cell>
          <cell r="AH138" t="str">
            <v>Jl. Irian X No.202, Cikedokan, Kec. Cikarang Bar., Bekasi, Jawa Barat 17530, Indonesia</v>
          </cell>
          <cell r="AI138" t="str">
            <v>Bekasi</v>
          </cell>
          <cell r="AK138" t="str">
            <v>INDOGROSIR PALEMBANG</v>
          </cell>
          <cell r="AM138" t="str">
            <v>JL. PANGERAN AYIN - KENTEN LAUT</v>
          </cell>
          <cell r="AN138" t="str">
            <v>Palembang</v>
          </cell>
          <cell r="AP138">
            <v>581</v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>tkbm diamond palembang mahal</v>
          </cell>
          <cell r="AY138">
            <v>0</v>
          </cell>
          <cell r="AZ138" t="str">
            <v>0</v>
          </cell>
          <cell r="BA138">
            <v>6290</v>
          </cell>
          <cell r="BB138">
            <v>20.23</v>
          </cell>
          <cell r="BC138" t="str">
            <v/>
          </cell>
          <cell r="BD138" t="str">
            <v/>
          </cell>
        </row>
        <row r="139">
          <cell r="D139" t="str">
            <v>4002942042</v>
          </cell>
          <cell r="E139" t="str">
            <v/>
          </cell>
          <cell r="F139" t="str">
            <v>BOOKED</v>
          </cell>
          <cell r="G139" t="str">
            <v>Unilever Mega DC</v>
          </cell>
          <cell r="H139" t="str">
            <v/>
          </cell>
          <cell r="I139" t="str">
            <v>false</v>
          </cell>
          <cell r="J139" t="str">
            <v>TRO-J</v>
          </cell>
          <cell r="K139" t="str">
            <v>Tronton Jumbo</v>
          </cell>
          <cell r="L139">
            <v>500000</v>
          </cell>
          <cell r="M139">
            <v>500000</v>
          </cell>
          <cell r="N139" t="str">
            <v>TDS-TRI-20210623125225111731</v>
          </cell>
          <cell r="O139" t="str">
            <v>oncall</v>
          </cell>
          <cell r="P139" t="str">
            <v>2021-06-23, 19:52:25</v>
          </cell>
          <cell r="Q139" t="str">
            <v>2021-06-23, 20:40:33</v>
          </cell>
          <cell r="R139" t="str">
            <v/>
          </cell>
          <cell r="S139" t="str">
            <v>2021-06-23, 22:00:00</v>
          </cell>
          <cell r="T139" t="str">
            <v/>
          </cell>
          <cell r="U139" t="str">
            <v/>
          </cell>
          <cell r="V139" t="str">
            <v/>
          </cell>
          <cell r="W139" t="str">
            <v>2021-06-28, 22:00:00</v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>Rimson</v>
          </cell>
          <cell r="AC139" t="str">
            <v>082165104735</v>
          </cell>
          <cell r="AD139" t="str">
            <v>B 9458 TXU</v>
          </cell>
          <cell r="AE139" t="str">
            <v>Wingbox Tronton</v>
          </cell>
          <cell r="AF139" t="str">
            <v>Unilever West Mega DC</v>
          </cell>
          <cell r="AH139" t="str">
            <v>Jl. Irian X No.202, Cikedokan, Kec. Cikarang Bar., Bekasi, Jawa Barat 17530, Indonesia</v>
          </cell>
          <cell r="AI139" t="str">
            <v>Bekasi</v>
          </cell>
          <cell r="AK139" t="str">
            <v>DIAMOND PALEMBANG</v>
          </cell>
          <cell r="AM139" t="str">
            <v>JL. R. SUKAMTO KOMP. PTC KEL.8</v>
          </cell>
          <cell r="AN139" t="str">
            <v>Kota Palembang</v>
          </cell>
          <cell r="AP139">
            <v>569</v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>tkbm diamond palembang mahal</v>
          </cell>
          <cell r="AY139">
            <v>0</v>
          </cell>
          <cell r="AZ139" t="str">
            <v>0</v>
          </cell>
          <cell r="BA139">
            <v>7340</v>
          </cell>
          <cell r="BB139">
            <v>16.510000000000002</v>
          </cell>
          <cell r="BC139" t="str">
            <v/>
          </cell>
          <cell r="BD139" t="str">
            <v/>
          </cell>
        </row>
        <row r="140">
          <cell r="D140" t="str">
            <v>4002941944</v>
          </cell>
          <cell r="E140" t="str">
            <v/>
          </cell>
          <cell r="F140" t="str">
            <v>POD</v>
          </cell>
          <cell r="G140" t="str">
            <v>Unilever Mega DC</v>
          </cell>
          <cell r="H140" t="str">
            <v>Gading Global Logistic</v>
          </cell>
          <cell r="I140" t="str">
            <v>true</v>
          </cell>
          <cell r="J140" t="str">
            <v>CDE</v>
          </cell>
          <cell r="K140" t="str">
            <v>CD Engkel Box</v>
          </cell>
          <cell r="L140" t="str">
            <v/>
          </cell>
          <cell r="N140" t="str">
            <v>TDS-TRI-20210623125223681895</v>
          </cell>
          <cell r="O140" t="str">
            <v>dedicated</v>
          </cell>
          <cell r="P140" t="str">
            <v>2021-06-23, 19:52:23</v>
          </cell>
          <cell r="Q140" t="str">
            <v>2021-06-23, 20:59:37</v>
          </cell>
          <cell r="R140" t="str">
            <v>2021-06-24, 04:51:24</v>
          </cell>
          <cell r="S140" t="str">
            <v>2021-06-23, 22:00:00</v>
          </cell>
          <cell r="T140" t="str">
            <v>2021-06-24, 04:51:54</v>
          </cell>
          <cell r="U140" t="str">
            <v>2021-06-24, 04:51:58</v>
          </cell>
          <cell r="V140" t="str">
            <v>2021-06-24, 04:52:05</v>
          </cell>
          <cell r="W140" t="str">
            <v>2021-06-24, 22:00:00</v>
          </cell>
          <cell r="X140" t="str">
            <v>2021-06-24, 10:52:16</v>
          </cell>
          <cell r="Y140" t="str">
            <v>2021-06-24, 10:52:23</v>
          </cell>
          <cell r="Z140" t="str">
            <v>0:0:11</v>
          </cell>
          <cell r="AA140" t="str">
            <v>0:0:7</v>
          </cell>
          <cell r="AB140" t="str">
            <v>JAMAL</v>
          </cell>
          <cell r="AC140" t="str">
            <v>087879225044</v>
          </cell>
          <cell r="AD140" t="str">
            <v>B9838SYK</v>
          </cell>
          <cell r="AE140" t="str">
            <v>CD Engkel Box</v>
          </cell>
          <cell r="AF140" t="str">
            <v>Unilever West Mega DC</v>
          </cell>
          <cell r="AH140" t="str">
            <v>Jl. Irian X No.202, Cikedokan, Kec. Cikarang Bar., Bekasi, Jawa Barat 17530, Indonesia</v>
          </cell>
          <cell r="AI140" t="str">
            <v>Bekasi</v>
          </cell>
          <cell r="AK140" t="str">
            <v>RAMAYANA PARUNG (R 105)</v>
          </cell>
          <cell r="AM140" t="str">
            <v>JL. RAYA CIPUTAT BOGOR</v>
          </cell>
          <cell r="AN140" t="str">
            <v>Bogor</v>
          </cell>
          <cell r="AP140">
            <v>68</v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Y140">
            <v>0</v>
          </cell>
          <cell r="AZ140" t="str">
            <v>0</v>
          </cell>
          <cell r="BA140">
            <v>410</v>
          </cell>
          <cell r="BB140">
            <v>1</v>
          </cell>
          <cell r="BC140" t="str">
            <v/>
          </cell>
          <cell r="BD140" t="str">
            <v>2021-06-24, 11:02:32</v>
          </cell>
          <cell r="BE140" t="str">
            <v>POD 1 2021-06-24, 11:02:32</v>
          </cell>
        </row>
        <row r="141">
          <cell r="D141" t="str">
            <v>4002941944</v>
          </cell>
          <cell r="E141" t="str">
            <v/>
          </cell>
          <cell r="F141" t="str">
            <v>POD</v>
          </cell>
          <cell r="G141" t="str">
            <v>Unilever Mega DC</v>
          </cell>
          <cell r="H141" t="str">
            <v>Gading Global Logistic</v>
          </cell>
          <cell r="I141" t="str">
            <v>true</v>
          </cell>
          <cell r="J141" t="str">
            <v>CDE</v>
          </cell>
          <cell r="K141" t="str">
            <v>CD Engkel Box</v>
          </cell>
          <cell r="L141" t="str">
            <v/>
          </cell>
          <cell r="N141" t="str">
            <v>TDS-TRI-20210623125223681895</v>
          </cell>
          <cell r="O141" t="str">
            <v>dedicated</v>
          </cell>
          <cell r="P141" t="str">
            <v>2021-06-23, 19:52:23</v>
          </cell>
          <cell r="Q141" t="str">
            <v>2021-06-23, 20:59:37</v>
          </cell>
          <cell r="R141" t="str">
            <v>2021-06-24, 04:51:24</v>
          </cell>
          <cell r="S141" t="str">
            <v>2021-06-23, 22:00:00</v>
          </cell>
          <cell r="T141" t="str">
            <v>2021-06-24, 04:51:54</v>
          </cell>
          <cell r="U141" t="str">
            <v>2021-06-24, 04:51:58</v>
          </cell>
          <cell r="V141" t="str">
            <v>2021-06-24, 04:52:05</v>
          </cell>
          <cell r="W141" t="str">
            <v>2021-06-24, 22:00:00</v>
          </cell>
          <cell r="X141" t="str">
            <v>2021-06-24, 07:20:53</v>
          </cell>
          <cell r="Y141" t="str">
            <v>2021-06-24, 07:56:12</v>
          </cell>
          <cell r="Z141" t="str">
            <v>0:0:11</v>
          </cell>
          <cell r="AA141" t="str">
            <v>0:35:19</v>
          </cell>
          <cell r="AB141" t="str">
            <v>JAMAL</v>
          </cell>
          <cell r="AC141" t="str">
            <v>087879225044</v>
          </cell>
          <cell r="AD141" t="str">
            <v>B9838SYK</v>
          </cell>
          <cell r="AE141" t="str">
            <v>CD Engkel Box</v>
          </cell>
          <cell r="AF141" t="str">
            <v>Unilever West Mega DC</v>
          </cell>
          <cell r="AH141" t="str">
            <v>Jl. Irian X No.202, Cikedokan, Kec. Cikarang Bar., Bekasi, Jawa Barat 17530, Indonesia</v>
          </cell>
          <cell r="AI141" t="str">
            <v>Bekasi</v>
          </cell>
          <cell r="AK141" t="str">
            <v>SAT DC GUNUNG SINDUR</v>
          </cell>
          <cell r="AM141" t="str">
            <v>JL.RAYA GUNUNG SINDUR KMP.</v>
          </cell>
          <cell r="AN141" t="str">
            <v>Bogor</v>
          </cell>
          <cell r="AP141">
            <v>72</v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Y141">
            <v>0</v>
          </cell>
          <cell r="AZ141" t="str">
            <v>0</v>
          </cell>
          <cell r="BA141">
            <v>1370</v>
          </cell>
          <cell r="BB141">
            <v>3.86</v>
          </cell>
          <cell r="BC141" t="str">
            <v/>
          </cell>
          <cell r="BD141" t="str">
            <v>2021-06-24, 09:44:32</v>
          </cell>
          <cell r="BE141" t="str">
            <v>POD 1 2021-06-24, 09:44:32</v>
          </cell>
        </row>
        <row r="142">
          <cell r="D142" t="str">
            <v>4002942308</v>
          </cell>
          <cell r="E142" t="str">
            <v/>
          </cell>
          <cell r="F142" t="str">
            <v>POD</v>
          </cell>
          <cell r="G142" t="str">
            <v>Unilever Mega DC</v>
          </cell>
          <cell r="H142" t="str">
            <v>PT Darsindo Cipta Putra Mandiri</v>
          </cell>
          <cell r="I142" t="str">
            <v>true</v>
          </cell>
          <cell r="J142" t="str">
            <v>CDE</v>
          </cell>
          <cell r="K142" t="str">
            <v>CD Engkel Box</v>
          </cell>
          <cell r="L142" t="str">
            <v/>
          </cell>
          <cell r="N142" t="str">
            <v>TDS-TRI-20210623125222244390</v>
          </cell>
          <cell r="O142" t="str">
            <v>dedicated</v>
          </cell>
          <cell r="P142" t="str">
            <v>2021-06-23, 19:52:22</v>
          </cell>
          <cell r="Q142" t="str">
            <v>2021-06-23, 21:04:31</v>
          </cell>
          <cell r="R142" t="str">
            <v>2021-06-23, 21:04:50</v>
          </cell>
          <cell r="S142" t="str">
            <v>2021-06-23, 22:00:00</v>
          </cell>
          <cell r="T142" t="str">
            <v>2021-06-23, 21:05:15</v>
          </cell>
          <cell r="U142" t="str">
            <v>2021-06-23, 21:05:26</v>
          </cell>
          <cell r="V142" t="str">
            <v>2021-06-23, 21:05:46</v>
          </cell>
          <cell r="W142" t="str">
            <v>2021-06-24, 22:00:00</v>
          </cell>
          <cell r="X142" t="str">
            <v>2021-06-24, 12:38:11</v>
          </cell>
          <cell r="Y142" t="str">
            <v>2021-06-24, 12:38:15</v>
          </cell>
          <cell r="Z142" t="str">
            <v>0:0:31</v>
          </cell>
          <cell r="AA142" t="str">
            <v>0:0:4</v>
          </cell>
          <cell r="AB142" t="str">
            <v>Feri</v>
          </cell>
          <cell r="AC142" t="str">
            <v>083186833516</v>
          </cell>
          <cell r="AD142" t="str">
            <v>B9146FXU</v>
          </cell>
          <cell r="AE142" t="str">
            <v>CD Engkel Box</v>
          </cell>
          <cell r="AF142" t="str">
            <v>Unilever West Mega DC</v>
          </cell>
          <cell r="AH142" t="str">
            <v>Jl. Irian X No.202, Cikedokan, Kec. Cikarang Bar., Bekasi, Jawa Barat 17530, Indonesia</v>
          </cell>
          <cell r="AI142" t="str">
            <v>Bekasi</v>
          </cell>
          <cell r="AK142" t="str">
            <v>CARREFOUR ITC BSD</v>
          </cell>
          <cell r="AM142" t="str">
            <v>ITC BSD, Jl. Pahlawan Seribu, Lengkong Wetan, Kec. Serpong, Kota Tangerang Selatan, Banten 15310, Indonesia</v>
          </cell>
          <cell r="AN142" t="str">
            <v>Kota Tangerang Selatan</v>
          </cell>
          <cell r="AP142">
            <v>68</v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Y142">
            <v>0</v>
          </cell>
          <cell r="AZ142" t="str">
            <v>0</v>
          </cell>
          <cell r="BA142">
            <v>1030</v>
          </cell>
          <cell r="BB142">
            <v>3.89</v>
          </cell>
          <cell r="BC142" t="str">
            <v/>
          </cell>
          <cell r="BD142" t="str">
            <v>2021-06-24, 12:38:28</v>
          </cell>
          <cell r="BE142" t="str">
            <v>POD 1 2021-06-24, 12:38:28</v>
          </cell>
        </row>
        <row r="143">
          <cell r="D143" t="str">
            <v>4002942257</v>
          </cell>
          <cell r="E143" t="str">
            <v/>
          </cell>
          <cell r="F143" t="str">
            <v>CONFIRMED</v>
          </cell>
          <cell r="G143" t="str">
            <v>Unilever Mega DC</v>
          </cell>
          <cell r="H143" t="str">
            <v>PT PRIMA SARANA EKSPRES</v>
          </cell>
          <cell r="I143" t="str">
            <v>true</v>
          </cell>
          <cell r="J143" t="str">
            <v>TRO-J</v>
          </cell>
          <cell r="K143" t="str">
            <v>Tronton Jumbo</v>
          </cell>
          <cell r="L143">
            <v>5156000</v>
          </cell>
          <cell r="M143">
            <v>4225000</v>
          </cell>
          <cell r="N143" t="str">
            <v>TDS-TRI-20210623125213392722</v>
          </cell>
          <cell r="O143" t="str">
            <v>oncall</v>
          </cell>
          <cell r="P143" t="str">
            <v>2021-06-23, 19:52:13</v>
          </cell>
          <cell r="Q143" t="str">
            <v>2021-06-24, 00:22:16</v>
          </cell>
          <cell r="R143" t="str">
            <v/>
          </cell>
          <cell r="S143" t="str">
            <v>2021-06-23, 22:00:00</v>
          </cell>
          <cell r="T143" t="str">
            <v/>
          </cell>
          <cell r="U143" t="str">
            <v/>
          </cell>
          <cell r="V143" t="str">
            <v/>
          </cell>
          <cell r="W143" t="str">
            <v>2021-06-28, 22:00:00</v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>Agung</v>
          </cell>
          <cell r="AC143" t="str">
            <v>08988751885</v>
          </cell>
          <cell r="AD143" t="str">
            <v>B 9163 UEV</v>
          </cell>
          <cell r="AE143" t="str">
            <v>Wingbox Tronton</v>
          </cell>
          <cell r="AF143" t="str">
            <v>Unilever West Mega DC</v>
          </cell>
          <cell r="AH143" t="str">
            <v>Jl. Irian X No.202, Cikedokan, Kec. Cikarang Bar., Bekasi, Jawa Barat 17530, Indonesia</v>
          </cell>
          <cell r="AI143" t="str">
            <v>Bekasi</v>
          </cell>
          <cell r="AK143" t="str">
            <v>INDOGROSIR SEMARANG</v>
          </cell>
          <cell r="AM143" t="str">
            <v>JL.RAYA KALIGAWE NO.38</v>
          </cell>
          <cell r="AN143" t="str">
            <v>Kota Semarang</v>
          </cell>
          <cell r="AP143">
            <v>418</v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>blast manual</v>
          </cell>
          <cell r="AY143">
            <v>0</v>
          </cell>
          <cell r="AZ143" t="str">
            <v>0</v>
          </cell>
          <cell r="BA143">
            <v>13070</v>
          </cell>
          <cell r="BB143">
            <v>37.72</v>
          </cell>
          <cell r="BC143" t="str">
            <v/>
          </cell>
          <cell r="BD143" t="str">
            <v/>
          </cell>
        </row>
        <row r="144">
          <cell r="D144" t="str">
            <v>4002942252</v>
          </cell>
          <cell r="E144" t="str">
            <v/>
          </cell>
          <cell r="F144" t="str">
            <v>CONFIRMED</v>
          </cell>
          <cell r="G144" t="str">
            <v>Unilever Mega DC</v>
          </cell>
          <cell r="H144" t="str">
            <v>PT Sekar Arum Jaya Bersaudara</v>
          </cell>
          <cell r="I144" t="str">
            <v>true</v>
          </cell>
          <cell r="J144" t="str">
            <v>TRO-J</v>
          </cell>
          <cell r="K144" t="str">
            <v>Tronton Jumbo</v>
          </cell>
          <cell r="L144">
            <v>5340000</v>
          </cell>
          <cell r="M144">
            <v>4800000</v>
          </cell>
          <cell r="N144" t="str">
            <v>TDS-TRI-20210623125203596526</v>
          </cell>
          <cell r="O144" t="str">
            <v>oncall</v>
          </cell>
          <cell r="P144" t="str">
            <v>2021-06-23, 19:52:03</v>
          </cell>
          <cell r="Q144" t="str">
            <v>2021-06-24, 17:32:58</v>
          </cell>
          <cell r="R144" t="str">
            <v/>
          </cell>
          <cell r="S144" t="str">
            <v>2021-06-23, 22:00:00</v>
          </cell>
          <cell r="T144" t="str">
            <v/>
          </cell>
          <cell r="U144" t="str">
            <v/>
          </cell>
          <cell r="V144" t="str">
            <v/>
          </cell>
          <cell r="W144" t="str">
            <v>2021-06-29, 22:00:00</v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>Soleh</v>
          </cell>
          <cell r="AC144" t="str">
            <v>081294781440</v>
          </cell>
          <cell r="AD144" t="str">
            <v>T 9125 DF</v>
          </cell>
          <cell r="AE144" t="str">
            <v>Wingbox Tronton</v>
          </cell>
          <cell r="AF144" t="str">
            <v>Unilever West Mega DC</v>
          </cell>
          <cell r="AH144" t="str">
            <v>Jl. Irian X No.202, Cikedokan, Kec. Cikarang Bar., Bekasi, Jawa Barat 17530, Indonesia</v>
          </cell>
          <cell r="AI144" t="str">
            <v>Bekasi</v>
          </cell>
          <cell r="AK144" t="str">
            <v>PT LOTTE SHOPPING INDONESIA SOLO</v>
          </cell>
          <cell r="AM144" t="str">
            <v>JL.BHAYANGKARA (EX.LAPANGAN TIPES)</v>
          </cell>
          <cell r="AN144" t="str">
            <v>Kota Surakarta</v>
          </cell>
          <cell r="AP144">
            <v>498</v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>tidak ada bidd</v>
          </cell>
          <cell r="AY144">
            <v>0</v>
          </cell>
          <cell r="AZ144" t="str">
            <v>0</v>
          </cell>
          <cell r="BA144">
            <v>6910</v>
          </cell>
          <cell r="BB144">
            <v>22</v>
          </cell>
          <cell r="BC144" t="str">
            <v/>
          </cell>
          <cell r="BD144" t="str">
            <v/>
          </cell>
        </row>
        <row r="145">
          <cell r="D145" t="str">
            <v>4002942236</v>
          </cell>
          <cell r="E145" t="str">
            <v/>
          </cell>
          <cell r="F145" t="str">
            <v>POD</v>
          </cell>
          <cell r="G145" t="str">
            <v>Unilever Mega DC</v>
          </cell>
          <cell r="H145" t="str">
            <v>Gading Global Logistic</v>
          </cell>
          <cell r="I145" t="str">
            <v>true</v>
          </cell>
          <cell r="J145" t="str">
            <v>CDE</v>
          </cell>
          <cell r="K145" t="str">
            <v>CD Engkel Box</v>
          </cell>
          <cell r="L145" t="str">
            <v/>
          </cell>
          <cell r="N145" t="str">
            <v>TDS-TRI-20210623125202696193</v>
          </cell>
          <cell r="O145" t="str">
            <v>dedicated</v>
          </cell>
          <cell r="P145" t="str">
            <v>2021-06-23, 19:52:02</v>
          </cell>
          <cell r="Q145" t="str">
            <v>2021-06-23, 21:00:32</v>
          </cell>
          <cell r="R145" t="str">
            <v>2021-06-23, 21:01:35</v>
          </cell>
          <cell r="S145" t="str">
            <v>2021-06-23, 22:00:00</v>
          </cell>
          <cell r="T145" t="str">
            <v>2021-06-24, 05:59:38</v>
          </cell>
          <cell r="U145" t="str">
            <v>2021-06-24, 06:15:08</v>
          </cell>
          <cell r="V145" t="str">
            <v>2021-06-24, 06:15:16</v>
          </cell>
          <cell r="W145" t="str">
            <v>2021-06-26, 22:00:00</v>
          </cell>
          <cell r="X145" t="str">
            <v>2021-06-24, 11:14:52</v>
          </cell>
          <cell r="Y145" t="str">
            <v>2021-06-24, 11:15:20</v>
          </cell>
          <cell r="Z145" t="str">
            <v>0:15:38</v>
          </cell>
          <cell r="AA145" t="str">
            <v>0:0:28</v>
          </cell>
          <cell r="AB145" t="str">
            <v>AGUS SUPRIYATNA</v>
          </cell>
          <cell r="AC145" t="str">
            <v>085591179375</v>
          </cell>
          <cell r="AD145" t="str">
            <v>B9892FCB</v>
          </cell>
          <cell r="AE145" t="str">
            <v>CD Engkel Box</v>
          </cell>
          <cell r="AF145" t="str">
            <v>Unilever West Mega DC</v>
          </cell>
          <cell r="AH145" t="str">
            <v>Jl. Irian X No.202, Cikedokan, Kec. Cikarang Bar., Bekasi, Jawa Barat 17530, Indonesia</v>
          </cell>
          <cell r="AI145" t="str">
            <v>Bekasi</v>
          </cell>
          <cell r="AK145" t="str">
            <v>PT LOTTE SHOPPING INDONESIA K.GADIN</v>
          </cell>
          <cell r="AM145" t="str">
            <v>Jl. Boulevard Bar. Raya, Kec. Klp. Gading, Kota Jkt Utara, Daerah Khusus Ibukota Jakarta 14240, Indonesia</v>
          </cell>
          <cell r="AN145" t="str">
            <v>Kota Jakarta Utara</v>
          </cell>
          <cell r="AP145">
            <v>44</v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Y145">
            <v>0</v>
          </cell>
          <cell r="AZ145" t="str">
            <v>0</v>
          </cell>
          <cell r="BA145">
            <v>1370</v>
          </cell>
          <cell r="BB145">
            <v>4.42</v>
          </cell>
          <cell r="BC145" t="str">
            <v/>
          </cell>
          <cell r="BD145" t="str">
            <v>2021-06-24, 11:15:34</v>
          </cell>
          <cell r="BE145" t="str">
            <v>POD 1 2021-06-24, 11:15:34</v>
          </cell>
        </row>
        <row r="146">
          <cell r="D146" t="str">
            <v>4002942224</v>
          </cell>
          <cell r="E146" t="str">
            <v/>
          </cell>
          <cell r="F146" t="str">
            <v>LOADED</v>
          </cell>
          <cell r="G146" t="str">
            <v>Unilever Mega DC</v>
          </cell>
          <cell r="H146" t="str">
            <v>CV Global Synergi Abadi</v>
          </cell>
          <cell r="I146" t="str">
            <v>true</v>
          </cell>
          <cell r="J146" t="str">
            <v>CDE</v>
          </cell>
          <cell r="K146" t="str">
            <v>CD Engkel Box</v>
          </cell>
          <cell r="L146" t="str">
            <v/>
          </cell>
          <cell r="N146" t="str">
            <v>TDS-TRI-20210623102710276023</v>
          </cell>
          <cell r="O146" t="str">
            <v>dedicated</v>
          </cell>
          <cell r="P146" t="str">
            <v>2021-06-23, 17:27:10</v>
          </cell>
          <cell r="Q146" t="str">
            <v>2021-06-23, 20:56:44</v>
          </cell>
          <cell r="R146" t="str">
            <v>2021-06-24, 06:32:41</v>
          </cell>
          <cell r="S146" t="str">
            <v>2021-06-23, 20:00:00</v>
          </cell>
          <cell r="T146" t="str">
            <v>2021-06-24, 06:35:03</v>
          </cell>
          <cell r="U146" t="str">
            <v/>
          </cell>
          <cell r="V146" t="str">
            <v>2021-06-24, 06:35:06</v>
          </cell>
          <cell r="W146" t="str">
            <v>2021-06-24, 20:00:00</v>
          </cell>
          <cell r="X146" t="str">
            <v/>
          </cell>
          <cell r="Y146" t="str">
            <v/>
          </cell>
          <cell r="Z146" t="str">
            <v>0:0:3</v>
          </cell>
          <cell r="AA146" t="str">
            <v/>
          </cell>
          <cell r="AB146" t="str">
            <v>UJANG SURYANA</v>
          </cell>
          <cell r="AC146" t="str">
            <v>087873310998</v>
          </cell>
          <cell r="AD146" t="str">
            <v>B9073AR</v>
          </cell>
          <cell r="AE146" t="str">
            <v>CD Engkel Box</v>
          </cell>
          <cell r="AF146" t="str">
            <v>Unilever West Mega DC</v>
          </cell>
          <cell r="AH146" t="str">
            <v>Jl. Irian X No.202, Cikedokan, Kec. Cikarang Bar., Bekasi, Jawa Barat 17530, Indonesia</v>
          </cell>
          <cell r="AI146" t="str">
            <v>Bekasi</v>
          </cell>
          <cell r="AK146" t="str">
            <v>ROBINSON KODIM S 135</v>
          </cell>
          <cell r="AM146" t="str">
            <v>Jl. Sutopo No.2, RT.002/RW.003, Sukarasa, Kec. Tangerang, Kota Tangerang, Banten 15111, Indonesia</v>
          </cell>
          <cell r="AN146" t="str">
            <v>Kota Tangerang</v>
          </cell>
          <cell r="AP146">
            <v>70</v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Y146">
            <v>0</v>
          </cell>
          <cell r="AZ146" t="str">
            <v>0</v>
          </cell>
          <cell r="BA146">
            <v>1320</v>
          </cell>
          <cell r="BB146">
            <v>3</v>
          </cell>
          <cell r="BC146" t="str">
            <v/>
          </cell>
          <cell r="BD146" t="str">
            <v/>
          </cell>
        </row>
        <row r="147">
          <cell r="D147" t="str">
            <v>4002942224</v>
          </cell>
          <cell r="E147" t="str">
            <v/>
          </cell>
          <cell r="F147" t="str">
            <v>LOADED</v>
          </cell>
          <cell r="G147" t="str">
            <v>Unilever Mega DC</v>
          </cell>
          <cell r="H147" t="str">
            <v>CV Global Synergi Abadi</v>
          </cell>
          <cell r="I147" t="str">
            <v>true</v>
          </cell>
          <cell r="J147" t="str">
            <v>CDE</v>
          </cell>
          <cell r="K147" t="str">
            <v>CD Engkel Box</v>
          </cell>
          <cell r="L147" t="str">
            <v/>
          </cell>
          <cell r="N147" t="str">
            <v>TDS-TRI-20210623102710276023</v>
          </cell>
          <cell r="O147" t="str">
            <v>dedicated</v>
          </cell>
          <cell r="P147" t="str">
            <v>2021-06-23, 17:27:10</v>
          </cell>
          <cell r="Q147" t="str">
            <v>2021-06-23, 20:56:44</v>
          </cell>
          <cell r="R147" t="str">
            <v>2021-06-24, 06:32:41</v>
          </cell>
          <cell r="S147" t="str">
            <v>2021-06-23, 20:00:00</v>
          </cell>
          <cell r="T147" t="str">
            <v>2021-06-24, 06:35:03</v>
          </cell>
          <cell r="U147" t="str">
            <v/>
          </cell>
          <cell r="V147" t="str">
            <v>2021-06-24, 06:35:06</v>
          </cell>
          <cell r="W147" t="str">
            <v>2021-06-24, 20:00:00</v>
          </cell>
          <cell r="X147" t="str">
            <v/>
          </cell>
          <cell r="Y147" t="str">
            <v/>
          </cell>
          <cell r="Z147" t="str">
            <v>0:0:3</v>
          </cell>
          <cell r="AA147" t="str">
            <v/>
          </cell>
          <cell r="AB147" t="str">
            <v>UJANG SURYANA</v>
          </cell>
          <cell r="AC147" t="str">
            <v>087873310998</v>
          </cell>
          <cell r="AD147" t="str">
            <v>B9073AR</v>
          </cell>
          <cell r="AE147" t="str">
            <v>CD Engkel Box</v>
          </cell>
          <cell r="AF147" t="str">
            <v>Unilever West Mega DC</v>
          </cell>
          <cell r="AH147" t="str">
            <v>Jl. Irian X No.202, Cikedokan, Kec. Cikarang Bar., Bekasi, Jawa Barat 17530, Indonesia</v>
          </cell>
          <cell r="AI147" t="str">
            <v>Bekasi</v>
          </cell>
          <cell r="AK147" t="str">
            <v>RAMAYANA CIMONE(R26)</v>
          </cell>
          <cell r="AM147" t="str">
            <v>JL.MERDEKA CIMONE PLAZA TANGERANG</v>
          </cell>
          <cell r="AN147" t="str">
            <v>Kota Tangerang</v>
          </cell>
          <cell r="AP147">
            <v>69</v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Y147">
            <v>0</v>
          </cell>
          <cell r="AZ147" t="str">
            <v>0</v>
          </cell>
          <cell r="BA147">
            <v>120</v>
          </cell>
          <cell r="BB147">
            <v>1</v>
          </cell>
          <cell r="BC147" t="str">
            <v/>
          </cell>
          <cell r="BD147" t="str">
            <v/>
          </cell>
        </row>
        <row r="148">
          <cell r="D148" t="str">
            <v>4002942223</v>
          </cell>
          <cell r="E148" t="str">
            <v/>
          </cell>
          <cell r="F148" t="str">
            <v>POD</v>
          </cell>
          <cell r="G148" t="str">
            <v>Unilever Mega DC</v>
          </cell>
          <cell r="H148" t="str">
            <v>PT Mega Antaran Prima</v>
          </cell>
          <cell r="I148" t="str">
            <v>true</v>
          </cell>
          <cell r="J148" t="str">
            <v>CDE</v>
          </cell>
          <cell r="K148" t="str">
            <v>CD Engkel Box</v>
          </cell>
          <cell r="L148" t="str">
            <v/>
          </cell>
          <cell r="N148" t="str">
            <v>TDS-TRI-20210623102709067101</v>
          </cell>
          <cell r="O148" t="str">
            <v>dedicated</v>
          </cell>
          <cell r="P148" t="str">
            <v>2021-06-23, 17:27:09</v>
          </cell>
          <cell r="Q148" t="str">
            <v>2021-06-23, 21:20:37</v>
          </cell>
          <cell r="R148" t="str">
            <v>2021-06-23, 22:36:00</v>
          </cell>
          <cell r="S148" t="str">
            <v>2021-06-23, 20:00:00</v>
          </cell>
          <cell r="T148" t="str">
            <v>2021-06-24, 05:32:50</v>
          </cell>
          <cell r="U148" t="str">
            <v>2021-06-24, 05:32:54</v>
          </cell>
          <cell r="V148" t="str">
            <v>2021-06-24, 05:33:01</v>
          </cell>
          <cell r="W148" t="str">
            <v>2021-06-24, 20:00:00</v>
          </cell>
          <cell r="X148" t="str">
            <v>2021-06-24, 07:51:08</v>
          </cell>
          <cell r="Y148" t="str">
            <v>2021-06-24, 07:51:21</v>
          </cell>
          <cell r="Z148" t="str">
            <v>0:0:11</v>
          </cell>
          <cell r="AA148" t="str">
            <v>0:0:13</v>
          </cell>
          <cell r="AB148" t="str">
            <v>H DALLA SUPRIATNA</v>
          </cell>
          <cell r="AC148" t="str">
            <v>085817413022</v>
          </cell>
          <cell r="AD148" t="str">
            <v>B9148KXU</v>
          </cell>
          <cell r="AE148" t="str">
            <v>CD Engkel Box</v>
          </cell>
          <cell r="AF148" t="str">
            <v>Unilever West Mega DC</v>
          </cell>
          <cell r="AH148" t="str">
            <v>Jl. Irian X No.202, Cikedokan, Kec. Cikarang Bar., Bekasi, Jawa Barat 17530, Indonesia</v>
          </cell>
          <cell r="AI148" t="str">
            <v>Bekasi</v>
          </cell>
          <cell r="AK148" t="str">
            <v>PT WARUNG PINTAR SEKALI</v>
          </cell>
          <cell r="AM148" t="str">
            <v>Jl. Setia Darma, Setiadarma, Kec. Tambun Sel., Bekasi, Jawa Barat 17510, Indonesia</v>
          </cell>
          <cell r="AN148" t="str">
            <v>Bekasi</v>
          </cell>
          <cell r="AP148">
            <v>14</v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Y148">
            <v>0</v>
          </cell>
          <cell r="AZ148" t="str">
            <v>0</v>
          </cell>
          <cell r="BA148">
            <v>570</v>
          </cell>
          <cell r="BB148">
            <v>1.29</v>
          </cell>
          <cell r="BC148" t="str">
            <v/>
          </cell>
          <cell r="BD148" t="str">
            <v>2021-06-24, 10:53:59</v>
          </cell>
          <cell r="BE148" t="str">
            <v>POD 1 2021-06-24, 10:53:59</v>
          </cell>
        </row>
        <row r="149">
          <cell r="D149" t="str">
            <v>4002942223</v>
          </cell>
          <cell r="E149" t="str">
            <v/>
          </cell>
          <cell r="F149" t="str">
            <v>POD</v>
          </cell>
          <cell r="G149" t="str">
            <v>Unilever Mega DC</v>
          </cell>
          <cell r="H149" t="str">
            <v>PT Mega Antaran Prima</v>
          </cell>
          <cell r="I149" t="str">
            <v>true</v>
          </cell>
          <cell r="J149" t="str">
            <v>CDE</v>
          </cell>
          <cell r="K149" t="str">
            <v>CD Engkel Box</v>
          </cell>
          <cell r="L149" t="str">
            <v/>
          </cell>
          <cell r="N149" t="str">
            <v>TDS-TRI-20210623102709067101</v>
          </cell>
          <cell r="O149" t="str">
            <v>dedicated</v>
          </cell>
          <cell r="P149" t="str">
            <v>2021-06-23, 17:27:09</v>
          </cell>
          <cell r="Q149" t="str">
            <v>2021-06-23, 21:20:37</v>
          </cell>
          <cell r="R149" t="str">
            <v>2021-06-23, 22:36:00</v>
          </cell>
          <cell r="S149" t="str">
            <v>2021-06-23, 20:00:00</v>
          </cell>
          <cell r="T149" t="str">
            <v>2021-06-24, 05:32:50</v>
          </cell>
          <cell r="U149" t="str">
            <v>2021-06-24, 05:32:54</v>
          </cell>
          <cell r="V149" t="str">
            <v>2021-06-24, 05:33:01</v>
          </cell>
          <cell r="W149" t="str">
            <v>2021-06-24, 20:00:00</v>
          </cell>
          <cell r="X149" t="str">
            <v>2021-06-24, 10:54:05</v>
          </cell>
          <cell r="Y149" t="str">
            <v>2021-06-24, 10:54:10</v>
          </cell>
          <cell r="Z149" t="str">
            <v>0:0:11</v>
          </cell>
          <cell r="AA149" t="str">
            <v>0:0:5</v>
          </cell>
          <cell r="AB149" t="str">
            <v>H DALLA SUPRIATNA</v>
          </cell>
          <cell r="AC149" t="str">
            <v>085817413022</v>
          </cell>
          <cell r="AD149" t="str">
            <v>B9148KXU</v>
          </cell>
          <cell r="AE149" t="str">
            <v>CD Engkel Box</v>
          </cell>
          <cell r="AF149" t="str">
            <v>Unilever West Mega DC</v>
          </cell>
          <cell r="AH149" t="str">
            <v>Jl. Irian X No.202, Cikedokan, Kec. Cikarang Bar., Bekasi, Jawa Barat 17530, Indonesia</v>
          </cell>
          <cell r="AI149" t="str">
            <v>Bekasi</v>
          </cell>
          <cell r="AK149" t="str">
            <v>CARREFOUR CEMPAKA MAS</v>
          </cell>
          <cell r="AM149" t="str">
            <v>ITC Cempaka Mas Blok F Lt. 4, Jl. Letjen Suprapto Itc Mega Grosir Cempaka Mas, Cempaka Baru, Kemayoran, RW.8, Sumur Batu, Kemayoran, Central Jakarta City, Jakarta 10640, Indonesia</v>
          </cell>
          <cell r="AN149" t="str">
            <v>Central Jakarta City</v>
          </cell>
          <cell r="AP149">
            <v>41</v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Y149">
            <v>0</v>
          </cell>
          <cell r="AZ149" t="str">
            <v>0</v>
          </cell>
          <cell r="BA149">
            <v>1150</v>
          </cell>
          <cell r="BB149">
            <v>2.4700000000000002</v>
          </cell>
          <cell r="BC149" t="str">
            <v/>
          </cell>
          <cell r="BD149" t="str">
            <v>2021-06-24, 13:27:04</v>
          </cell>
          <cell r="BE149" t="str">
            <v>POD 1 2021-06-24, 13:27:04</v>
          </cell>
        </row>
        <row r="150">
          <cell r="D150" t="str">
            <v>4002942210</v>
          </cell>
          <cell r="E150" t="str">
            <v/>
          </cell>
          <cell r="F150" t="str">
            <v>POD</v>
          </cell>
          <cell r="G150" t="str">
            <v>Unilever Mega DC</v>
          </cell>
          <cell r="H150" t="str">
            <v>PT Kabut Halim Mandiri</v>
          </cell>
          <cell r="I150" t="str">
            <v>true</v>
          </cell>
          <cell r="J150" t="str">
            <v>CDE</v>
          </cell>
          <cell r="K150" t="str">
            <v>CD Engkel Box</v>
          </cell>
          <cell r="L150" t="str">
            <v/>
          </cell>
          <cell r="N150" t="str">
            <v>TDS-TRI-20210623102707866159</v>
          </cell>
          <cell r="O150" t="str">
            <v>dedicated</v>
          </cell>
          <cell r="P150" t="str">
            <v>2021-06-23, 17:27:08</v>
          </cell>
          <cell r="Q150" t="str">
            <v>2021-06-23, 21:13:49</v>
          </cell>
          <cell r="R150" t="str">
            <v>2021-06-23, 21:22:21</v>
          </cell>
          <cell r="S150" t="str">
            <v>2021-06-23, 20:00:00</v>
          </cell>
          <cell r="T150" t="str">
            <v>2021-06-23, 21:22:37</v>
          </cell>
          <cell r="U150" t="str">
            <v>2021-06-23, 21:22:49</v>
          </cell>
          <cell r="V150" t="str">
            <v>2021-06-23, 21:23:16</v>
          </cell>
          <cell r="W150" t="str">
            <v>2021-06-25, 20:00:00</v>
          </cell>
          <cell r="X150" t="str">
            <v>2021-06-25, 08:56:09</v>
          </cell>
          <cell r="Y150" t="str">
            <v>2021-06-25, 08:56:15</v>
          </cell>
          <cell r="Z150" t="str">
            <v>0:0:39</v>
          </cell>
          <cell r="AA150" t="str">
            <v>0:0:6</v>
          </cell>
          <cell r="AB150" t="str">
            <v>Maarif</v>
          </cell>
          <cell r="AC150" t="str">
            <v>087722200755</v>
          </cell>
          <cell r="AD150" t="str">
            <v>F9284FG</v>
          </cell>
          <cell r="AE150" t="str">
            <v>CD Engkel Box</v>
          </cell>
          <cell r="AF150" t="str">
            <v>Unilever West Mega DC</v>
          </cell>
          <cell r="AH150" t="str">
            <v>Jl. Irian X No.202, Cikedokan, Kec. Cikarang Bar., Bekasi, Jawa Barat 17530, Indonesia</v>
          </cell>
          <cell r="AI150" t="str">
            <v>Bekasi</v>
          </cell>
          <cell r="AK150" t="str">
            <v>BORMA GEMPOL</v>
          </cell>
          <cell r="AM150" t="str">
            <v>JL.GEMPOL SARI RAYA NO.9</v>
          </cell>
          <cell r="AN150" t="str">
            <v>Kota Cimahi</v>
          </cell>
          <cell r="AP150">
            <v>116</v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Y150">
            <v>0</v>
          </cell>
          <cell r="AZ150" t="str">
            <v>0</v>
          </cell>
          <cell r="BA150">
            <v>30</v>
          </cell>
          <cell r="BB150">
            <v>1</v>
          </cell>
          <cell r="BC150" t="str">
            <v/>
          </cell>
          <cell r="BD150" t="str">
            <v>2021-06-25, 08:56:48</v>
          </cell>
          <cell r="BE150" t="str">
            <v>POD 1 2021-06-25, 08:56:48</v>
          </cell>
        </row>
        <row r="151">
          <cell r="D151" t="str">
            <v>4002942210</v>
          </cell>
          <cell r="E151" t="str">
            <v/>
          </cell>
          <cell r="F151" t="str">
            <v>POD</v>
          </cell>
          <cell r="G151" t="str">
            <v>Unilever Mega DC</v>
          </cell>
          <cell r="H151" t="str">
            <v>PT Kabut Halim Mandiri</v>
          </cell>
          <cell r="I151" t="str">
            <v>true</v>
          </cell>
          <cell r="J151" t="str">
            <v>CDE</v>
          </cell>
          <cell r="K151" t="str">
            <v>CD Engkel Box</v>
          </cell>
          <cell r="L151" t="str">
            <v/>
          </cell>
          <cell r="N151" t="str">
            <v>TDS-TRI-20210623102707866159</v>
          </cell>
          <cell r="O151" t="str">
            <v>dedicated</v>
          </cell>
          <cell r="P151" t="str">
            <v>2021-06-23, 17:27:07</v>
          </cell>
          <cell r="Q151" t="str">
            <v>2021-06-23, 21:13:49</v>
          </cell>
          <cell r="R151" t="str">
            <v>2021-06-23, 21:22:21</v>
          </cell>
          <cell r="S151" t="str">
            <v>2021-06-23, 20:00:00</v>
          </cell>
          <cell r="T151" t="str">
            <v>2021-06-23, 21:22:37</v>
          </cell>
          <cell r="U151" t="str">
            <v>2021-06-23, 21:22:49</v>
          </cell>
          <cell r="V151" t="str">
            <v>2021-06-23, 21:23:16</v>
          </cell>
          <cell r="W151" t="str">
            <v>2021-06-25, 20:00:00</v>
          </cell>
          <cell r="X151" t="str">
            <v>2021-06-25, 09:55:23</v>
          </cell>
          <cell r="Y151" t="str">
            <v>2021-06-25, 14:02:43</v>
          </cell>
          <cell r="Z151" t="str">
            <v>0:0:39</v>
          </cell>
          <cell r="AA151" t="str">
            <v>4:7:20</v>
          </cell>
          <cell r="AB151" t="str">
            <v>Maarif</v>
          </cell>
          <cell r="AC151" t="str">
            <v>087722200755</v>
          </cell>
          <cell r="AD151" t="str">
            <v>F9284FG</v>
          </cell>
          <cell r="AE151" t="str">
            <v>CD Engkel Box</v>
          </cell>
          <cell r="AF151" t="str">
            <v>Unilever West Mega DC</v>
          </cell>
          <cell r="AH151" t="str">
            <v>Jl. Irian X No.202, Cikedokan, Kec. Cikarang Bar., Bekasi, Jawa Barat 17530, Indonesia</v>
          </cell>
          <cell r="AI151" t="str">
            <v>Bekasi</v>
          </cell>
          <cell r="AK151" t="str">
            <v>BORMA PASIR IMPUN</v>
          </cell>
          <cell r="AM151" t="str">
            <v>JL. AH NASUTION NO.137</v>
          </cell>
          <cell r="AN151" t="str">
            <v>Kota Bandung</v>
          </cell>
          <cell r="AP151">
            <v>123</v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Y151">
            <v>0</v>
          </cell>
          <cell r="AZ151" t="str">
            <v>0</v>
          </cell>
          <cell r="BA151">
            <v>2040</v>
          </cell>
          <cell r="BB151">
            <v>4.71</v>
          </cell>
          <cell r="BC151" t="str">
            <v/>
          </cell>
          <cell r="BD151" t="str">
            <v>2021-06-25, 14:03:12</v>
          </cell>
          <cell r="BE151" t="str">
            <v>POD 1 2021-06-25, 14:03:12</v>
          </cell>
        </row>
        <row r="152">
          <cell r="D152" t="str">
            <v>4002942121</v>
          </cell>
          <cell r="E152" t="str">
            <v/>
          </cell>
          <cell r="F152" t="str">
            <v>POD</v>
          </cell>
          <cell r="G152" t="str">
            <v>Unilever Mega DC</v>
          </cell>
          <cell r="H152" t="str">
            <v>PT Kabut Halim Mandiri</v>
          </cell>
          <cell r="I152" t="str">
            <v>true</v>
          </cell>
          <cell r="J152" t="str">
            <v>CDE</v>
          </cell>
          <cell r="K152" t="str">
            <v>CD Engkel Box</v>
          </cell>
          <cell r="L152" t="str">
            <v/>
          </cell>
          <cell r="N152" t="str">
            <v>TDS-TRI-20210623102706649463</v>
          </cell>
          <cell r="O152" t="str">
            <v>dedicated</v>
          </cell>
          <cell r="P152" t="str">
            <v>2021-06-23, 17:27:06</v>
          </cell>
          <cell r="Q152" t="str">
            <v>2021-06-23, 21:12:33</v>
          </cell>
          <cell r="R152" t="str">
            <v>2021-06-24, 06:32:51</v>
          </cell>
          <cell r="S152" t="str">
            <v>2021-06-23, 20:00:00</v>
          </cell>
          <cell r="T152" t="str">
            <v>2021-06-24, 06:35:54</v>
          </cell>
          <cell r="U152" t="str">
            <v/>
          </cell>
          <cell r="V152" t="str">
            <v>2021-06-24, 06:35:59</v>
          </cell>
          <cell r="W152" t="str">
            <v>2021-06-24, 20:00:00</v>
          </cell>
          <cell r="X152" t="str">
            <v>2021-06-24, 09:58:03</v>
          </cell>
          <cell r="Y152" t="str">
            <v>2021-06-24, 09:58:10</v>
          </cell>
          <cell r="Z152" t="str">
            <v>0:0:5</v>
          </cell>
          <cell r="AA152" t="str">
            <v>0:0:7</v>
          </cell>
          <cell r="AB152" t="str">
            <v>Iwan Deni suhendar</v>
          </cell>
          <cell r="AC152" t="str">
            <v>085222333217</v>
          </cell>
          <cell r="AD152" t="str">
            <v>F9287FG</v>
          </cell>
          <cell r="AE152" t="str">
            <v>CD Engkel Box</v>
          </cell>
          <cell r="AF152" t="str">
            <v>Unilever West Mega DC</v>
          </cell>
          <cell r="AH152" t="str">
            <v>Jl. Irian X No.202, Cikedokan, Kec. Cikarang Bar., Bekasi, Jawa Barat 17530, Indonesia</v>
          </cell>
          <cell r="AI152" t="str">
            <v>Bekasi</v>
          </cell>
          <cell r="AK152" t="str">
            <v>PT LOTTE SHOPPING INDONESIA BEKASI</v>
          </cell>
          <cell r="AM152" t="str">
            <v>Jl. Jend. Ahmad Yani No.18, Marga Jaya, Bekasi Sel., Kota Bks, Jawa Barat 17148, Indonesia</v>
          </cell>
          <cell r="AN152" t="str">
            <v>Cikarang</v>
          </cell>
          <cell r="AP152">
            <v>21</v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Y152">
            <v>0</v>
          </cell>
          <cell r="AZ152" t="str">
            <v>0</v>
          </cell>
          <cell r="BA152">
            <v>1710</v>
          </cell>
          <cell r="BB152">
            <v>4</v>
          </cell>
          <cell r="BC152" t="str">
            <v/>
          </cell>
          <cell r="BD152" t="str">
            <v>2021-06-24, 09:58:41</v>
          </cell>
          <cell r="BE152" t="str">
            <v>POD 1 2021-06-24, 09:58:41</v>
          </cell>
        </row>
        <row r="153">
          <cell r="D153" t="str">
            <v>4002942121</v>
          </cell>
          <cell r="E153" t="str">
            <v/>
          </cell>
          <cell r="F153" t="str">
            <v>POD</v>
          </cell>
          <cell r="G153" t="str">
            <v>Unilever Mega DC</v>
          </cell>
          <cell r="H153" t="str">
            <v>PT Kabut Halim Mandiri</v>
          </cell>
          <cell r="I153" t="str">
            <v>true</v>
          </cell>
          <cell r="J153" t="str">
            <v>CDE</v>
          </cell>
          <cell r="K153" t="str">
            <v>CD Engkel Box</v>
          </cell>
          <cell r="L153" t="str">
            <v/>
          </cell>
          <cell r="N153" t="str">
            <v>TDS-TRI-20210623102706649463</v>
          </cell>
          <cell r="O153" t="str">
            <v>dedicated</v>
          </cell>
          <cell r="P153" t="str">
            <v>2021-06-23, 17:27:06</v>
          </cell>
          <cell r="Q153" t="str">
            <v>2021-06-23, 21:12:33</v>
          </cell>
          <cell r="R153" t="str">
            <v>2021-06-24, 06:32:51</v>
          </cell>
          <cell r="S153" t="str">
            <v>2021-06-23, 20:00:00</v>
          </cell>
          <cell r="T153" t="str">
            <v>2021-06-24, 06:35:54</v>
          </cell>
          <cell r="U153" t="str">
            <v/>
          </cell>
          <cell r="V153" t="str">
            <v>2021-06-24, 06:35:59</v>
          </cell>
          <cell r="W153" t="str">
            <v>2021-06-24, 20:00:00</v>
          </cell>
          <cell r="X153" t="str">
            <v>2021-06-24, 09:58:47</v>
          </cell>
          <cell r="Y153" t="str">
            <v>2021-06-24, 09:58:54</v>
          </cell>
          <cell r="Z153" t="str">
            <v>0:0:5</v>
          </cell>
          <cell r="AA153" t="str">
            <v>0:0:7</v>
          </cell>
          <cell r="AB153" t="str">
            <v>Iwan Deni suhendar</v>
          </cell>
          <cell r="AC153" t="str">
            <v>085222333217</v>
          </cell>
          <cell r="AD153" t="str">
            <v>F9287FG</v>
          </cell>
          <cell r="AE153" t="str">
            <v>CD Engkel Box</v>
          </cell>
          <cell r="AF153" t="str">
            <v>Unilever West Mega DC</v>
          </cell>
          <cell r="AH153" t="str">
            <v>Jl. Irian X No.202, Cikedokan, Kec. Cikarang Bar., Bekasi, Jawa Barat 17530, Indonesia</v>
          </cell>
          <cell r="AI153" t="str">
            <v>Bekasi</v>
          </cell>
          <cell r="AK153" t="str">
            <v>CARREFOUR BEKASI</v>
          </cell>
          <cell r="AM153" t="str">
            <v>RT.006/RW.009, Margahayu, Kec. Bekasi Tim., Kota Bks, Jawa Barat, Indonesia</v>
          </cell>
          <cell r="AN153" t="str">
            <v>Kota Bekasi</v>
          </cell>
          <cell r="AP153">
            <v>18</v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Y153">
            <v>0</v>
          </cell>
          <cell r="AZ153" t="str">
            <v>0</v>
          </cell>
          <cell r="BA153">
            <v>260</v>
          </cell>
          <cell r="BB153">
            <v>1</v>
          </cell>
          <cell r="BC153" t="str">
            <v/>
          </cell>
          <cell r="BD153" t="str">
            <v>2021-06-24, 09:59:32</v>
          </cell>
          <cell r="BE153" t="str">
            <v>POD 1 2021-06-24, 09:59:32</v>
          </cell>
        </row>
        <row r="154">
          <cell r="D154" t="str">
            <v>4002942075</v>
          </cell>
          <cell r="E154" t="str">
            <v/>
          </cell>
          <cell r="F154" t="str">
            <v>POD</v>
          </cell>
          <cell r="G154" t="str">
            <v>Unilever Mega DC</v>
          </cell>
          <cell r="H154" t="str">
            <v>PT PRIMA SARANA EKSPRES</v>
          </cell>
          <cell r="I154" t="str">
            <v>true</v>
          </cell>
          <cell r="J154" t="str">
            <v>CDE</v>
          </cell>
          <cell r="K154" t="str">
            <v>CD Engkel Box</v>
          </cell>
          <cell r="L154" t="str">
            <v/>
          </cell>
          <cell r="N154" t="str">
            <v>TDS-TRI-20210623102705343873</v>
          </cell>
          <cell r="O154" t="str">
            <v>dedicated</v>
          </cell>
          <cell r="P154" t="str">
            <v>2021-06-23, 17:27:05</v>
          </cell>
          <cell r="Q154" t="str">
            <v>2021-06-23, 21:25:22</v>
          </cell>
          <cell r="R154" t="str">
            <v>2021-06-23, 21:26:28</v>
          </cell>
          <cell r="S154" t="str">
            <v>2021-06-23, 20:00:00</v>
          </cell>
          <cell r="T154" t="str">
            <v>2021-06-23, 21:26:34</v>
          </cell>
          <cell r="U154" t="str">
            <v>2021-06-24, 07:18:25</v>
          </cell>
          <cell r="V154" t="str">
            <v>2021-06-24, 07:18:50</v>
          </cell>
          <cell r="W154" t="str">
            <v>2021-06-25, 20:00:00</v>
          </cell>
          <cell r="X154" t="str">
            <v>2021-06-25, 09:33:45</v>
          </cell>
          <cell r="Y154" t="str">
            <v>2021-06-25, 10:13:07</v>
          </cell>
          <cell r="Z154" t="str">
            <v>9:52:16</v>
          </cell>
          <cell r="AA154" t="str">
            <v>0:39:22</v>
          </cell>
          <cell r="AB154" t="str">
            <v>Edi efendi</v>
          </cell>
          <cell r="AC154" t="str">
            <v>082210549948</v>
          </cell>
          <cell r="AD154" t="str">
            <v>B9475TXS</v>
          </cell>
          <cell r="AE154" t="str">
            <v>CD Engkel Box</v>
          </cell>
          <cell r="AF154" t="str">
            <v>Unilever West Mega DC</v>
          </cell>
          <cell r="AH154" t="str">
            <v>Jl. Irian X No.202, Cikedokan, Kec. Cikarang Bar., Bekasi, Jawa Barat 17530, Indonesia</v>
          </cell>
          <cell r="AI154" t="str">
            <v>Bekasi</v>
          </cell>
          <cell r="AK154" t="str">
            <v>TRANSMART CIMAHI</v>
          </cell>
          <cell r="AM154" t="str">
            <v>JL. RAYA BARAT NO. 729</v>
          </cell>
          <cell r="AN154" t="str">
            <v>Kota Cimahi</v>
          </cell>
          <cell r="AP154">
            <v>106</v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Y154">
            <v>0</v>
          </cell>
          <cell r="AZ154" t="str">
            <v>0</v>
          </cell>
          <cell r="BA154">
            <v>1020</v>
          </cell>
          <cell r="BB154">
            <v>2</v>
          </cell>
          <cell r="BC154" t="str">
            <v/>
          </cell>
          <cell r="BD154" t="str">
            <v>2021-06-25, 10:59:47</v>
          </cell>
          <cell r="BE154" t="str">
            <v>POD 1 2021-06-25, 10:59:47</v>
          </cell>
        </row>
        <row r="155">
          <cell r="D155" t="str">
            <v>4002942075</v>
          </cell>
          <cell r="E155" t="str">
            <v/>
          </cell>
          <cell r="F155" t="str">
            <v>POD</v>
          </cell>
          <cell r="G155" t="str">
            <v>Unilever Mega DC</v>
          </cell>
          <cell r="H155" t="str">
            <v>PT PRIMA SARANA EKSPRES</v>
          </cell>
          <cell r="I155" t="str">
            <v>true</v>
          </cell>
          <cell r="J155" t="str">
            <v>CDE</v>
          </cell>
          <cell r="K155" t="str">
            <v>CD Engkel Box</v>
          </cell>
          <cell r="L155" t="str">
            <v/>
          </cell>
          <cell r="N155" t="str">
            <v>TDS-TRI-20210623102705343873</v>
          </cell>
          <cell r="O155" t="str">
            <v>dedicated</v>
          </cell>
          <cell r="P155" t="str">
            <v>2021-06-23, 17:27:05</v>
          </cell>
          <cell r="Q155" t="str">
            <v>2021-06-23, 21:25:22</v>
          </cell>
          <cell r="R155" t="str">
            <v>2021-06-23, 21:26:28</v>
          </cell>
          <cell r="S155" t="str">
            <v>2021-06-23, 20:00:00</v>
          </cell>
          <cell r="T155" t="str">
            <v>2021-06-23, 21:26:34</v>
          </cell>
          <cell r="U155" t="str">
            <v>2021-06-24, 07:18:25</v>
          </cell>
          <cell r="V155" t="str">
            <v>2021-06-24, 07:18:50</v>
          </cell>
          <cell r="W155" t="str">
            <v>2021-06-25, 20:00:00</v>
          </cell>
          <cell r="X155" t="str">
            <v>2021-06-25, 03:12:48</v>
          </cell>
          <cell r="Y155" t="str">
            <v>2021-06-25, 08:35:56</v>
          </cell>
          <cell r="Z155" t="str">
            <v>9:52:16</v>
          </cell>
          <cell r="AA155" t="str">
            <v>5:23:8</v>
          </cell>
          <cell r="AB155" t="str">
            <v>Edi efendi</v>
          </cell>
          <cell r="AC155" t="str">
            <v>082210549948</v>
          </cell>
          <cell r="AD155" t="str">
            <v>B9475TXS</v>
          </cell>
          <cell r="AE155" t="str">
            <v>CD Engkel Box</v>
          </cell>
          <cell r="AF155" t="str">
            <v>Unilever West Mega DC</v>
          </cell>
          <cell r="AH155" t="str">
            <v>Jl. Irian X No.202, Cikedokan, Kec. Cikarang Bar., Bekasi, Jawa Barat 17530, Indonesia</v>
          </cell>
          <cell r="AI155" t="str">
            <v>Bekasi</v>
          </cell>
          <cell r="AK155" t="str">
            <v>PT LOTTE SHOPPING INDONESIA PADALARANG</v>
          </cell>
          <cell r="AM155" t="str">
            <v>Jl. Raya Padalarang No.476, Ciburuy, Padalarang, Kabupaten Bandung Barat, Jawa Barat 40553, Indonesia</v>
          </cell>
          <cell r="AN155" t="str">
            <v>Kabupaten Bandung Barat</v>
          </cell>
          <cell r="AP155">
            <v>109</v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Y155">
            <v>0</v>
          </cell>
          <cell r="AZ155" t="str">
            <v>0</v>
          </cell>
          <cell r="BA155">
            <v>1140</v>
          </cell>
          <cell r="BB155">
            <v>3</v>
          </cell>
          <cell r="BC155" t="str">
            <v/>
          </cell>
          <cell r="BD155" t="str">
            <v>2021-06-25, 09:08:41</v>
          </cell>
          <cell r="BE155" t="str">
            <v>POD 1 2021-06-25, 09:08:41</v>
          </cell>
        </row>
        <row r="156">
          <cell r="D156" t="str">
            <v>4002942046</v>
          </cell>
          <cell r="E156" t="str">
            <v/>
          </cell>
          <cell r="F156" t="str">
            <v>POD</v>
          </cell>
          <cell r="G156" t="str">
            <v>Unilever Mega DC</v>
          </cell>
          <cell r="H156" t="str">
            <v>PT Kabut Halim Mandiri</v>
          </cell>
          <cell r="I156" t="str">
            <v>true</v>
          </cell>
          <cell r="J156" t="str">
            <v>CDE</v>
          </cell>
          <cell r="K156" t="str">
            <v>CD Engkel Box</v>
          </cell>
          <cell r="L156" t="str">
            <v/>
          </cell>
          <cell r="N156" t="str">
            <v>TDS-TRI-20210623102704093109</v>
          </cell>
          <cell r="O156" t="str">
            <v>dedicated</v>
          </cell>
          <cell r="P156" t="str">
            <v>2021-06-23, 17:27:04</v>
          </cell>
          <cell r="Q156" t="str">
            <v>2021-06-23, 21:07:15</v>
          </cell>
          <cell r="R156" t="str">
            <v>2021-06-24, 15:32:49</v>
          </cell>
          <cell r="S156" t="str">
            <v>2021-06-23, 20:00:00</v>
          </cell>
          <cell r="T156" t="str">
            <v>2021-06-24, 15:32:57</v>
          </cell>
          <cell r="U156" t="str">
            <v>2021-06-24, 15:33:05</v>
          </cell>
          <cell r="V156" t="str">
            <v>2021-06-24, 15:33:15</v>
          </cell>
          <cell r="W156" t="str">
            <v>2021-06-25, 20:00:00</v>
          </cell>
          <cell r="X156" t="str">
            <v>2021-06-25, 04:31:30</v>
          </cell>
          <cell r="Y156" t="str">
            <v>2021-06-25, 07:49:20</v>
          </cell>
          <cell r="Z156" t="str">
            <v>0:0:18</v>
          </cell>
          <cell r="AA156" t="str">
            <v>3:17:50</v>
          </cell>
          <cell r="AB156" t="str">
            <v>Qodri</v>
          </cell>
          <cell r="AC156" t="str">
            <v>081385475168</v>
          </cell>
          <cell r="AD156" t="str">
            <v>F9282FG</v>
          </cell>
          <cell r="AE156" t="str">
            <v>CD Engkel Box</v>
          </cell>
          <cell r="AF156" t="str">
            <v>Unilever West Mega DC</v>
          </cell>
          <cell r="AH156" t="str">
            <v>Jl. Irian X No.202, Cikedokan, Kec. Cikarang Bar., Bekasi, Jawa Barat 17530, Indonesia</v>
          </cell>
          <cell r="AI156" t="str">
            <v>Bekasi</v>
          </cell>
          <cell r="AK156" t="str">
            <v>INDOMARET DC CIREBON</v>
          </cell>
          <cell r="AM156" t="str">
            <v>blok g, Jl. Pangeran Antasari No.189, Lurah, Kec. Plumbon, Cirebon, Jawa Barat 45155, Indonesia</v>
          </cell>
          <cell r="AN156" t="str">
            <v>Cirebon</v>
          </cell>
          <cell r="AP156">
            <v>177</v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Y156">
            <v>0</v>
          </cell>
          <cell r="AZ156" t="str">
            <v>0</v>
          </cell>
          <cell r="BA156">
            <v>1250</v>
          </cell>
          <cell r="BB156">
            <v>3.65</v>
          </cell>
          <cell r="BC156" t="str">
            <v/>
          </cell>
          <cell r="BD156" t="str">
            <v>2021-06-25, 07:59:21</v>
          </cell>
          <cell r="BE156" t="str">
            <v>POD 1 2021-06-25, 07:59:21</v>
          </cell>
        </row>
        <row r="157">
          <cell r="D157" t="str">
            <v>4002942046</v>
          </cell>
          <cell r="E157" t="str">
            <v/>
          </cell>
          <cell r="F157" t="str">
            <v>POD</v>
          </cell>
          <cell r="G157" t="str">
            <v>Unilever Mega DC</v>
          </cell>
          <cell r="H157" t="str">
            <v>PT Kabut Halim Mandiri</v>
          </cell>
          <cell r="I157" t="str">
            <v>true</v>
          </cell>
          <cell r="J157" t="str">
            <v>CDE</v>
          </cell>
          <cell r="K157" t="str">
            <v>CD Engkel Box</v>
          </cell>
          <cell r="L157" t="str">
            <v/>
          </cell>
          <cell r="N157" t="str">
            <v>TDS-TRI-20210623102704093109</v>
          </cell>
          <cell r="O157" t="str">
            <v>dedicated</v>
          </cell>
          <cell r="P157" t="str">
            <v>2021-06-23, 17:27:04</v>
          </cell>
          <cell r="Q157" t="str">
            <v>2021-06-23, 21:07:15</v>
          </cell>
          <cell r="R157" t="str">
            <v>2021-06-24, 15:32:49</v>
          </cell>
          <cell r="S157" t="str">
            <v>2021-06-23, 20:00:00</v>
          </cell>
          <cell r="T157" t="str">
            <v>2021-06-24, 15:32:57</v>
          </cell>
          <cell r="U157" t="str">
            <v>2021-06-24, 15:33:05</v>
          </cell>
          <cell r="V157" t="str">
            <v>2021-06-24, 15:33:15</v>
          </cell>
          <cell r="W157" t="str">
            <v>2021-06-25, 20:00:00</v>
          </cell>
          <cell r="X157" t="str">
            <v>2021-06-25, 16:15:29</v>
          </cell>
          <cell r="Y157" t="str">
            <v>2021-06-25, 16:15:33</v>
          </cell>
          <cell r="Z157" t="str">
            <v>0:0:18</v>
          </cell>
          <cell r="AA157" t="str">
            <v>0:0:4</v>
          </cell>
          <cell r="AB157" t="str">
            <v>Qodri</v>
          </cell>
          <cell r="AC157" t="str">
            <v>081385475168</v>
          </cell>
          <cell r="AD157" t="str">
            <v>F9282FG</v>
          </cell>
          <cell r="AE157" t="str">
            <v>CD Engkel Box</v>
          </cell>
          <cell r="AF157" t="str">
            <v>Unilever West Mega DC</v>
          </cell>
          <cell r="AH157" t="str">
            <v>Jl. Irian X No.202, Cikedokan, Kec. Cikarang Bar., Bekasi, Jawa Barat 17530, Indonesia</v>
          </cell>
          <cell r="AI157" t="str">
            <v>Bekasi</v>
          </cell>
          <cell r="AK157" t="str">
            <v>YOGYA DC SUMBER</v>
          </cell>
          <cell r="AM157" t="str">
            <v>JL.PANGERAN CAKRABUANA</v>
          </cell>
          <cell r="AN157" t="str">
            <v>Cirebon</v>
          </cell>
          <cell r="AP157">
            <v>188</v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Y157">
            <v>0</v>
          </cell>
          <cell r="AZ157" t="str">
            <v>0</v>
          </cell>
          <cell r="BA157">
            <v>850</v>
          </cell>
          <cell r="BB157">
            <v>2</v>
          </cell>
          <cell r="BC157" t="str">
            <v/>
          </cell>
          <cell r="BD157" t="str">
            <v>2021-06-25, 16:16:06</v>
          </cell>
          <cell r="BE157" t="str">
            <v>POD 1 2021-06-25, 16:16:06</v>
          </cell>
        </row>
        <row r="158">
          <cell r="D158" t="str">
            <v>4002942008</v>
          </cell>
          <cell r="E158" t="str">
            <v/>
          </cell>
          <cell r="F158" t="str">
            <v>POD</v>
          </cell>
          <cell r="G158" t="str">
            <v>Unilever Mega DC</v>
          </cell>
          <cell r="H158" t="str">
            <v>PT Kabut Halim Mandiri</v>
          </cell>
          <cell r="I158" t="str">
            <v>true</v>
          </cell>
          <cell r="J158" t="str">
            <v>CDE</v>
          </cell>
          <cell r="K158" t="str">
            <v>CD Engkel Box</v>
          </cell>
          <cell r="L158" t="str">
            <v/>
          </cell>
          <cell r="N158" t="str">
            <v>TDS-TRI-20210623102702844876</v>
          </cell>
          <cell r="O158" t="str">
            <v>dedicated</v>
          </cell>
          <cell r="P158" t="str">
            <v>2021-06-23, 17:27:03</v>
          </cell>
          <cell r="Q158" t="str">
            <v>2021-06-23, 21:05:58</v>
          </cell>
          <cell r="R158" t="str">
            <v>2021-06-23, 21:46:25</v>
          </cell>
          <cell r="S158" t="str">
            <v>2021-06-23, 20:00:00</v>
          </cell>
          <cell r="T158" t="str">
            <v>2021-06-24, 05:50:09</v>
          </cell>
          <cell r="U158" t="str">
            <v>2021-06-24, 05:50:14</v>
          </cell>
          <cell r="V158" t="str">
            <v>2021-06-24, 05:50:29</v>
          </cell>
          <cell r="W158" t="str">
            <v>2021-06-24, 20:00:00</v>
          </cell>
          <cell r="X158" t="str">
            <v>2021-06-24, 16:13:22</v>
          </cell>
          <cell r="Y158" t="str">
            <v>2021-06-24, 16:13:26</v>
          </cell>
          <cell r="Z158" t="str">
            <v>0:0:20</v>
          </cell>
          <cell r="AA158" t="str">
            <v>0:0:4</v>
          </cell>
          <cell r="AB158" t="str">
            <v>Suryanto</v>
          </cell>
          <cell r="AC158" t="str">
            <v>085320858259</v>
          </cell>
          <cell r="AD158" t="str">
            <v>B9481TCD</v>
          </cell>
          <cell r="AE158" t="str">
            <v>CDE Dedicated</v>
          </cell>
          <cell r="AF158" t="str">
            <v>Unilever West Mega DC</v>
          </cell>
          <cell r="AH158" t="str">
            <v>Jl. Irian X No.202, Cikedokan, Kec. Cikarang Bar., Bekasi, Jawa Barat 17530, Indonesia</v>
          </cell>
          <cell r="AI158" t="str">
            <v>Bekasi</v>
          </cell>
          <cell r="AK158" t="str">
            <v>RAMAYANA PRATAMA BEKASI(R21)</v>
          </cell>
          <cell r="AM158" t="str">
            <v>JL.IR.H.JUANDA (SAMPING BRI)</v>
          </cell>
          <cell r="AN158" t="str">
            <v>Kota Bekasi</v>
          </cell>
          <cell r="AP158">
            <v>19</v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Y158">
            <v>0</v>
          </cell>
          <cell r="AZ158" t="str">
            <v>0</v>
          </cell>
          <cell r="BA158">
            <v>80</v>
          </cell>
          <cell r="BB158">
            <v>1</v>
          </cell>
          <cell r="BC158" t="str">
            <v/>
          </cell>
          <cell r="BD158" t="str">
            <v>2021-06-24, 18:17:06</v>
          </cell>
          <cell r="BE158" t="str">
            <v>POD 1 2021-06-24, 18:17:06</v>
          </cell>
        </row>
        <row r="159">
          <cell r="D159" t="str">
            <v>4002942008</v>
          </cell>
          <cell r="E159" t="str">
            <v/>
          </cell>
          <cell r="F159" t="str">
            <v>POD</v>
          </cell>
          <cell r="G159" t="str">
            <v>Unilever Mega DC</v>
          </cell>
          <cell r="H159" t="str">
            <v>PT Kabut Halim Mandiri</v>
          </cell>
          <cell r="I159" t="str">
            <v>true</v>
          </cell>
          <cell r="J159" t="str">
            <v>CDE</v>
          </cell>
          <cell r="K159" t="str">
            <v>CD Engkel Box</v>
          </cell>
          <cell r="L159" t="str">
            <v/>
          </cell>
          <cell r="N159" t="str">
            <v>TDS-TRI-20210623102702844876</v>
          </cell>
          <cell r="O159" t="str">
            <v>dedicated</v>
          </cell>
          <cell r="P159" t="str">
            <v>2021-06-23, 17:27:02</v>
          </cell>
          <cell r="Q159" t="str">
            <v>2021-06-23, 21:05:58</v>
          </cell>
          <cell r="R159" t="str">
            <v>2021-06-23, 21:46:25</v>
          </cell>
          <cell r="S159" t="str">
            <v>2021-06-23, 20:00:00</v>
          </cell>
          <cell r="T159" t="str">
            <v>2021-06-24, 05:50:09</v>
          </cell>
          <cell r="U159" t="str">
            <v>2021-06-24, 05:50:14</v>
          </cell>
          <cell r="V159" t="str">
            <v>2021-06-24, 05:50:29</v>
          </cell>
          <cell r="W159" t="str">
            <v>2021-06-24, 20:00:00</v>
          </cell>
          <cell r="X159" t="str">
            <v>2021-06-24, 08:20:49</v>
          </cell>
          <cell r="Y159" t="str">
            <v>2021-06-24, 10:32:33</v>
          </cell>
          <cell r="Z159" t="str">
            <v>0:0:20</v>
          </cell>
          <cell r="AA159" t="str">
            <v>2:11:44</v>
          </cell>
          <cell r="AB159" t="str">
            <v>Suryanto</v>
          </cell>
          <cell r="AC159" t="str">
            <v>085320858259</v>
          </cell>
          <cell r="AD159" t="str">
            <v>B9481TCD</v>
          </cell>
          <cell r="AE159" t="str">
            <v>CDE Dedicated</v>
          </cell>
          <cell r="AF159" t="str">
            <v>Unilever West Mega DC</v>
          </cell>
          <cell r="AH159" t="str">
            <v>Jl. Irian X No.202, Cikedokan, Kec. Cikarang Bar., Bekasi, Jawa Barat 17530, Indonesia</v>
          </cell>
          <cell r="AI159" t="str">
            <v>Bekasi</v>
          </cell>
          <cell r="AK159" t="str">
            <v>PT GLOBAL DIGITAL NIAGA BEKASI</v>
          </cell>
          <cell r="AM159" t="str">
            <v>Jl. Harapan Baru Raya, RT.004/RW.002, Medan Satria, Kecamatan Medan Satria, Kota Bks, Jawa Barat, Indonesia</v>
          </cell>
          <cell r="AN159" t="str">
            <v>Kota Bekasi</v>
          </cell>
          <cell r="AP159">
            <v>27</v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Y159">
            <v>0</v>
          </cell>
          <cell r="AZ159" t="str">
            <v>0</v>
          </cell>
          <cell r="BA159">
            <v>1460</v>
          </cell>
          <cell r="BB159">
            <v>3.97</v>
          </cell>
          <cell r="BC159" t="str">
            <v/>
          </cell>
          <cell r="BD159" t="str">
            <v>2021-06-24, 15:25:30</v>
          </cell>
          <cell r="BE159" t="str">
            <v>POD 1 2021-06-24, 15:25:30</v>
          </cell>
        </row>
        <row r="160">
          <cell r="D160" t="str">
            <v>4002941966</v>
          </cell>
          <cell r="E160" t="str">
            <v/>
          </cell>
          <cell r="F160" t="str">
            <v>LOADED</v>
          </cell>
          <cell r="G160" t="str">
            <v>Unilever Mega DC</v>
          </cell>
          <cell r="H160" t="str">
            <v>Indo Fast Trans</v>
          </cell>
          <cell r="I160" t="str">
            <v>true</v>
          </cell>
          <cell r="J160" t="str">
            <v>CDE</v>
          </cell>
          <cell r="K160" t="str">
            <v>CD Engkel Box</v>
          </cell>
          <cell r="L160" t="str">
            <v/>
          </cell>
          <cell r="N160" t="str">
            <v>TDS-TRI-20210623102701682893</v>
          </cell>
          <cell r="O160" t="str">
            <v>oncall</v>
          </cell>
          <cell r="P160" t="str">
            <v>2021-06-23, 17:27:01</v>
          </cell>
          <cell r="Q160" t="str">
            <v>2021-06-24, 00:19:31</v>
          </cell>
          <cell r="R160" t="str">
            <v>2021-06-24, 06:33:08</v>
          </cell>
          <cell r="S160" t="str">
            <v>2021-06-23, 20:00:00</v>
          </cell>
          <cell r="T160" t="str">
            <v>2021-06-24, 06:38:47</v>
          </cell>
          <cell r="U160" t="str">
            <v/>
          </cell>
          <cell r="V160" t="str">
            <v>2021-06-24, 06:38:51</v>
          </cell>
          <cell r="W160" t="str">
            <v>2021-06-24, 20:00:00</v>
          </cell>
          <cell r="X160" t="str">
            <v/>
          </cell>
          <cell r="Y160" t="str">
            <v/>
          </cell>
          <cell r="Z160" t="str">
            <v>0:0:4</v>
          </cell>
          <cell r="AA160" t="str">
            <v/>
          </cell>
          <cell r="AB160" t="str">
            <v>dedi</v>
          </cell>
          <cell r="AC160" t="str">
            <v>085817480471</v>
          </cell>
          <cell r="AD160" t="str">
            <v>F8092HN</v>
          </cell>
          <cell r="AE160" t="str">
            <v>CDE Long</v>
          </cell>
          <cell r="AF160" t="str">
            <v>Unilever West Mega DC</v>
          </cell>
          <cell r="AH160" t="str">
            <v>Jl. Irian X No.202, Cikedokan, Kec. Cikarang Bar., Bekasi, Jawa Barat 17530, Indonesia</v>
          </cell>
          <cell r="AI160" t="str">
            <v>Bekasi</v>
          </cell>
          <cell r="AK160" t="str">
            <v>RAMAYANA CIKUPA (S 124)</v>
          </cell>
          <cell r="AM160" t="str">
            <v>JL RAYA SERANG NO 19 RT 01 RW 01</v>
          </cell>
          <cell r="AN160" t="str">
            <v>Tangerang</v>
          </cell>
          <cell r="AP160">
            <v>84</v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Y160">
            <v>0</v>
          </cell>
          <cell r="AZ160" t="str">
            <v>0</v>
          </cell>
          <cell r="BA160">
            <v>100</v>
          </cell>
          <cell r="BB160">
            <v>11</v>
          </cell>
          <cell r="BC160" t="str">
            <v/>
          </cell>
          <cell r="BD160" t="str">
            <v/>
          </cell>
        </row>
        <row r="161">
          <cell r="D161" t="str">
            <v>4002941966</v>
          </cell>
          <cell r="E161" t="str">
            <v/>
          </cell>
          <cell r="F161" t="str">
            <v>LOADED</v>
          </cell>
          <cell r="G161" t="str">
            <v>Unilever Mega DC</v>
          </cell>
          <cell r="H161" t="str">
            <v>Indo Fast Trans</v>
          </cell>
          <cell r="I161" t="str">
            <v>true</v>
          </cell>
          <cell r="J161" t="str">
            <v>CDE</v>
          </cell>
          <cell r="K161" t="str">
            <v>CD Engkel Box</v>
          </cell>
          <cell r="L161" t="str">
            <v/>
          </cell>
          <cell r="N161" t="str">
            <v>TDS-TRI-20210623102701682893</v>
          </cell>
          <cell r="O161" t="str">
            <v>oncall</v>
          </cell>
          <cell r="P161" t="str">
            <v>2021-06-23, 17:27:01</v>
          </cell>
          <cell r="Q161" t="str">
            <v>2021-06-24, 00:19:31</v>
          </cell>
          <cell r="R161" t="str">
            <v>2021-06-24, 06:33:08</v>
          </cell>
          <cell r="S161" t="str">
            <v>2021-06-23, 20:00:00</v>
          </cell>
          <cell r="T161" t="str">
            <v>2021-06-24, 06:38:47</v>
          </cell>
          <cell r="U161" t="str">
            <v/>
          </cell>
          <cell r="V161" t="str">
            <v>2021-06-24, 06:38:51</v>
          </cell>
          <cell r="W161" t="str">
            <v>2021-06-24, 20:00:00</v>
          </cell>
          <cell r="X161" t="str">
            <v/>
          </cell>
          <cell r="Y161" t="str">
            <v/>
          </cell>
          <cell r="Z161" t="str">
            <v>0:0:4</v>
          </cell>
          <cell r="AA161" t="str">
            <v/>
          </cell>
          <cell r="AB161" t="str">
            <v>dedi</v>
          </cell>
          <cell r="AC161" t="str">
            <v>085817480471</v>
          </cell>
          <cell r="AD161" t="str">
            <v>F8092HN</v>
          </cell>
          <cell r="AE161" t="str">
            <v>CDE Long</v>
          </cell>
          <cell r="AF161" t="str">
            <v>Unilever West Mega DC</v>
          </cell>
          <cell r="AH161" t="str">
            <v>Jl. Irian X No.202, Cikedokan, Kec. Cikarang Bar., Bekasi, Jawa Barat 17530, Indonesia</v>
          </cell>
          <cell r="AI161" t="str">
            <v>Bekasi</v>
          </cell>
          <cell r="AK161" t="str">
            <v>HYPERMART DC BALARAJA</v>
          </cell>
          <cell r="AM161" t="str">
            <v>Tobat, Balaraja, Tangerang, Banten, Indonesia</v>
          </cell>
          <cell r="AN161" t="str">
            <v>Balaraja</v>
          </cell>
          <cell r="AP161">
            <v>86</v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Y161">
            <v>0</v>
          </cell>
          <cell r="AZ161" t="str">
            <v>0</v>
          </cell>
          <cell r="BA161">
            <v>1630</v>
          </cell>
          <cell r="BB161">
            <v>3</v>
          </cell>
          <cell r="BC161" t="str">
            <v/>
          </cell>
          <cell r="BD161" t="str">
            <v/>
          </cell>
        </row>
        <row r="162">
          <cell r="D162" t="str">
            <v>4002941943</v>
          </cell>
          <cell r="E162" t="str">
            <v/>
          </cell>
          <cell r="F162" t="str">
            <v>POD</v>
          </cell>
          <cell r="G162" t="str">
            <v>Unilever Mega DC</v>
          </cell>
          <cell r="H162" t="str">
            <v>Indo Fast Trans</v>
          </cell>
          <cell r="I162" t="str">
            <v>true</v>
          </cell>
          <cell r="J162" t="str">
            <v>CDE</v>
          </cell>
          <cell r="K162" t="str">
            <v>CD Engkel Box</v>
          </cell>
          <cell r="L162" t="str">
            <v/>
          </cell>
          <cell r="N162" t="str">
            <v>TDS-TRI-20210623102700413716</v>
          </cell>
          <cell r="O162" t="str">
            <v>oncall</v>
          </cell>
          <cell r="P162" t="str">
            <v>2021-06-23, 17:27:00</v>
          </cell>
          <cell r="Q162" t="str">
            <v>2021-06-24, 00:17:57</v>
          </cell>
          <cell r="R162" t="str">
            <v>2021-06-24, 04:59:26</v>
          </cell>
          <cell r="S162" t="str">
            <v>2021-06-23, 20:00:00</v>
          </cell>
          <cell r="T162" t="str">
            <v>2021-06-24, 06:37:21</v>
          </cell>
          <cell r="U162" t="str">
            <v/>
          </cell>
          <cell r="V162" t="str">
            <v>2021-06-24, 06:37:27</v>
          </cell>
          <cell r="W162" t="str">
            <v>2021-06-24, 20:00:00</v>
          </cell>
          <cell r="X162" t="str">
            <v>2021-06-24, 16:14:47</v>
          </cell>
          <cell r="Y162" t="str">
            <v>2021-06-24, 16:14:52</v>
          </cell>
          <cell r="Z162" t="str">
            <v>0:0:6</v>
          </cell>
          <cell r="AA162" t="str">
            <v>0:0:5</v>
          </cell>
          <cell r="AB162" t="str">
            <v>kasmidi</v>
          </cell>
          <cell r="AC162" t="str">
            <v>081284220125</v>
          </cell>
          <cell r="AD162" t="str">
            <v>F9091SC</v>
          </cell>
          <cell r="AE162" t="str">
            <v>CD Engkel Box</v>
          </cell>
          <cell r="AF162" t="str">
            <v>Unilever West Mega DC</v>
          </cell>
          <cell r="AH162" t="str">
            <v>Jl. Irian X No.202, Cikedokan, Kec. Cikarang Bar., Bekasi, Jawa Barat 17530, Indonesia</v>
          </cell>
          <cell r="AI162" t="str">
            <v>Bekasi</v>
          </cell>
          <cell r="AK162" t="str">
            <v>RAMAYANA CILEUNGSI (R 68)</v>
          </cell>
          <cell r="AM162" t="str">
            <v>JL.KAMPUNG RAWA BELUT</v>
          </cell>
          <cell r="AN162" t="str">
            <v>Cileungsi</v>
          </cell>
          <cell r="AP162">
            <v>62</v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Y162">
            <v>0</v>
          </cell>
          <cell r="AZ162" t="str">
            <v>0</v>
          </cell>
          <cell r="BA162">
            <v>100</v>
          </cell>
          <cell r="BB162">
            <v>1</v>
          </cell>
          <cell r="BC162" t="str">
            <v/>
          </cell>
          <cell r="BD162" t="str">
            <v>2021-06-24, 17:00:46</v>
          </cell>
          <cell r="BE162" t="str">
            <v>POD 1 2021-06-24, 17:00:46</v>
          </cell>
        </row>
        <row r="163">
          <cell r="D163" t="str">
            <v>4002941943</v>
          </cell>
          <cell r="E163" t="str">
            <v/>
          </cell>
          <cell r="F163" t="str">
            <v>POD</v>
          </cell>
          <cell r="G163" t="str">
            <v>Unilever Mega DC</v>
          </cell>
          <cell r="H163" t="str">
            <v>Indo Fast Trans</v>
          </cell>
          <cell r="I163" t="str">
            <v>true</v>
          </cell>
          <cell r="J163" t="str">
            <v>CDE</v>
          </cell>
          <cell r="K163" t="str">
            <v>CD Engkel Box</v>
          </cell>
          <cell r="L163" t="str">
            <v/>
          </cell>
          <cell r="N163" t="str">
            <v>TDS-TRI-20210623102700413716</v>
          </cell>
          <cell r="O163" t="str">
            <v>oncall</v>
          </cell>
          <cell r="P163" t="str">
            <v>2021-06-23, 17:27:00</v>
          </cell>
          <cell r="Q163" t="str">
            <v>2021-06-24, 00:17:57</v>
          </cell>
          <cell r="R163" t="str">
            <v>2021-06-24, 04:59:26</v>
          </cell>
          <cell r="S163" t="str">
            <v>2021-06-23, 20:00:00</v>
          </cell>
          <cell r="T163" t="str">
            <v>2021-06-24, 06:37:21</v>
          </cell>
          <cell r="U163" t="str">
            <v/>
          </cell>
          <cell r="V163" t="str">
            <v>2021-06-24, 06:37:27</v>
          </cell>
          <cell r="W163" t="str">
            <v>2021-06-24, 20:00:00</v>
          </cell>
          <cell r="X163" t="str">
            <v>2021-06-24, 11:25:50</v>
          </cell>
          <cell r="Y163" t="str">
            <v>2021-06-24, 13:12:04</v>
          </cell>
          <cell r="Z163" t="str">
            <v>0:0:6</v>
          </cell>
          <cell r="AA163" t="str">
            <v>1:46:14</v>
          </cell>
          <cell r="AB163" t="str">
            <v>kasmidi</v>
          </cell>
          <cell r="AC163" t="str">
            <v>081284220125</v>
          </cell>
          <cell r="AD163" t="str">
            <v>F9091SC</v>
          </cell>
          <cell r="AE163" t="str">
            <v>CD Engkel Box</v>
          </cell>
          <cell r="AF163" t="str">
            <v>Unilever West Mega DC</v>
          </cell>
          <cell r="AH163" t="str">
            <v>Jl. Irian X No.202, Cikedokan, Kec. Cikarang Bar., Bekasi, Jawa Barat 17530, Indonesia</v>
          </cell>
          <cell r="AI163" t="str">
            <v>Bekasi</v>
          </cell>
          <cell r="AK163" t="str">
            <v>SAT DC CILEUNGSI 2</v>
          </cell>
          <cell r="AM163" t="str">
            <v>JL.RAYA NAROGONG KM23.8 KAW.INDUST</v>
          </cell>
          <cell r="AN163" t="str">
            <v>Bogor</v>
          </cell>
          <cell r="AP163">
            <v>24</v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Y163">
            <v>0</v>
          </cell>
          <cell r="AZ163" t="str">
            <v>0</v>
          </cell>
          <cell r="BA163">
            <v>1450</v>
          </cell>
          <cell r="BB163">
            <v>2.4300000000000002</v>
          </cell>
          <cell r="BC163" t="str">
            <v/>
          </cell>
          <cell r="BD163" t="str">
            <v>2021-06-24, 15:42:53</v>
          </cell>
          <cell r="BE163" t="str">
            <v>POD 1 2021-06-24, 15:42:53</v>
          </cell>
        </row>
        <row r="164">
          <cell r="D164" t="str">
            <v>4002942187</v>
          </cell>
          <cell r="E164" t="str">
            <v/>
          </cell>
          <cell r="F164" t="str">
            <v>BOOKED</v>
          </cell>
          <cell r="G164" t="str">
            <v>Unilever Mega DC</v>
          </cell>
          <cell r="H164" t="str">
            <v/>
          </cell>
          <cell r="I164" t="str">
            <v>false</v>
          </cell>
          <cell r="J164" t="str">
            <v>TRO-J</v>
          </cell>
          <cell r="K164" t="str">
            <v>Tronton Jumbo</v>
          </cell>
          <cell r="L164" t="str">
            <v/>
          </cell>
          <cell r="N164" t="str">
            <v>TDS-TRI-20210623102658319476</v>
          </cell>
          <cell r="O164" t="str">
            <v>oncall</v>
          </cell>
          <cell r="P164" t="str">
            <v>2021-06-23, 17:26:58</v>
          </cell>
          <cell r="Q164" t="str">
            <v/>
          </cell>
          <cell r="R164" t="str">
            <v/>
          </cell>
          <cell r="S164" t="str">
            <v>2021-06-23, 20:00:00</v>
          </cell>
          <cell r="T164" t="str">
            <v/>
          </cell>
          <cell r="U164" t="str">
            <v/>
          </cell>
          <cell r="V164" t="str">
            <v/>
          </cell>
          <cell r="W164" t="str">
            <v>2021-07-06, 20:00:00</v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>Unilever West Mega DC</v>
          </cell>
          <cell r="AH164" t="str">
            <v>Jl. Irian X No.202, Cikedokan, Kec. Cikarang Bar., Bekasi, Jawa Barat 17530, Indonesia</v>
          </cell>
          <cell r="AI164" t="str">
            <v>Bekasi</v>
          </cell>
          <cell r="AK164" t="str">
            <v>PT LOTTE SHOPPING INDONESIA DENPASA</v>
          </cell>
          <cell r="AM164" t="str">
            <v>JL.BY PASS NGURAH RAI NO.222</v>
          </cell>
          <cell r="AN164" t="str">
            <v>Kabupaten Badung</v>
          </cell>
          <cell r="AP164">
            <v>1160</v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Y164">
            <v>0</v>
          </cell>
          <cell r="AZ164" t="str">
            <v>0</v>
          </cell>
          <cell r="BA164">
            <v>17130</v>
          </cell>
          <cell r="BB164">
            <v>39.9</v>
          </cell>
          <cell r="BC164" t="str">
            <v/>
          </cell>
          <cell r="BD164" t="str">
            <v/>
          </cell>
        </row>
        <row r="165">
          <cell r="D165" t="str">
            <v>4002942112</v>
          </cell>
          <cell r="E165" t="str">
            <v/>
          </cell>
          <cell r="F165" t="str">
            <v>POD</v>
          </cell>
          <cell r="G165" t="str">
            <v>Unilever Mega DC</v>
          </cell>
          <cell r="H165" t="str">
            <v>PT Mega Antaran Prima</v>
          </cell>
          <cell r="I165" t="str">
            <v>true</v>
          </cell>
          <cell r="J165" t="str">
            <v>CDE</v>
          </cell>
          <cell r="K165" t="str">
            <v>CD Engkel Box</v>
          </cell>
          <cell r="L165" t="str">
            <v/>
          </cell>
          <cell r="N165" t="str">
            <v>TDS-TRI-20210623102657505999</v>
          </cell>
          <cell r="O165" t="str">
            <v>dedicated</v>
          </cell>
          <cell r="P165" t="str">
            <v>2021-06-23, 17:26:57</v>
          </cell>
          <cell r="Q165" t="str">
            <v>2021-06-23, 21:19:12</v>
          </cell>
          <cell r="R165" t="str">
            <v>2021-06-23, 22:08:41</v>
          </cell>
          <cell r="S165" t="str">
            <v>2021-06-23, 20:00:00</v>
          </cell>
          <cell r="T165" t="str">
            <v>2021-06-23, 22:08:47</v>
          </cell>
          <cell r="U165" t="str">
            <v>2021-06-23, 22:08:51</v>
          </cell>
          <cell r="V165" t="str">
            <v>2021-06-24, 03:56:11</v>
          </cell>
          <cell r="W165" t="str">
            <v>2021-06-24, 20:00:00</v>
          </cell>
          <cell r="X165" t="str">
            <v>2021-06-24, 08:51:55</v>
          </cell>
          <cell r="Y165" t="str">
            <v>2021-06-24, 08:51:59</v>
          </cell>
          <cell r="Z165" t="str">
            <v>5:47:24</v>
          </cell>
          <cell r="AA165" t="str">
            <v>0:0:4</v>
          </cell>
          <cell r="AB165" t="str">
            <v>TARSANA</v>
          </cell>
          <cell r="AC165" t="str">
            <v>087775239722</v>
          </cell>
          <cell r="AD165" t="str">
            <v>B9143KXU</v>
          </cell>
          <cell r="AE165" t="str">
            <v>CD Engkel Box</v>
          </cell>
          <cell r="AF165" t="str">
            <v>Unilever West Mega DC</v>
          </cell>
          <cell r="AH165" t="str">
            <v>Jl. Irian X No.202, Cikedokan, Kec. Cikarang Bar., Bekasi, Jawa Barat 17530, Indonesia</v>
          </cell>
          <cell r="AI165" t="str">
            <v>Bekasi</v>
          </cell>
          <cell r="AK165" t="str">
            <v>LOTTE SHOPPING INDONESIA BOGOR</v>
          </cell>
          <cell r="AM165" t="str">
            <v>JL. KH SHOLEH ISKANDAR</v>
          </cell>
          <cell r="AN165" t="str">
            <v>Kota Bogor</v>
          </cell>
          <cell r="AP165">
            <v>75</v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Y165">
            <v>0</v>
          </cell>
          <cell r="AZ165" t="str">
            <v>0</v>
          </cell>
          <cell r="BA165">
            <v>2620</v>
          </cell>
          <cell r="BB165">
            <v>6</v>
          </cell>
          <cell r="BC165" t="str">
            <v/>
          </cell>
          <cell r="BD165" t="str">
            <v>2021-06-24, 13:44:54</v>
          </cell>
          <cell r="BE165" t="str">
            <v>POD 1 2021-06-24, 13:44:54</v>
          </cell>
        </row>
        <row r="166">
          <cell r="D166" t="str">
            <v>4002942073</v>
          </cell>
          <cell r="E166" t="str">
            <v/>
          </cell>
          <cell r="F166" t="str">
            <v>DROP-OFF</v>
          </cell>
          <cell r="G166" t="str">
            <v>Unilever Mega DC</v>
          </cell>
          <cell r="H166" t="str">
            <v>PT Mega Antaran Prima</v>
          </cell>
          <cell r="I166" t="str">
            <v>true</v>
          </cell>
          <cell r="J166" t="str">
            <v>CDE</v>
          </cell>
          <cell r="K166" t="str">
            <v>CD Engkel Box</v>
          </cell>
          <cell r="L166" t="str">
            <v/>
          </cell>
          <cell r="N166" t="str">
            <v>TDS-TRI-20210623102656605319</v>
          </cell>
          <cell r="O166" t="str">
            <v>dedicated</v>
          </cell>
          <cell r="P166" t="str">
            <v>2021-06-23, 17:26:56</v>
          </cell>
          <cell r="Q166" t="str">
            <v>2021-06-23, 21:17:45</v>
          </cell>
          <cell r="R166" t="str">
            <v>2021-06-24, 03:25:20</v>
          </cell>
          <cell r="S166" t="str">
            <v>2021-06-23, 20:00:00</v>
          </cell>
          <cell r="T166" t="str">
            <v>2021-06-24, 03:26:00</v>
          </cell>
          <cell r="U166" t="str">
            <v>2021-06-24, 16:07:14</v>
          </cell>
          <cell r="V166" t="str">
            <v>2021-06-24, 16:07:21</v>
          </cell>
          <cell r="W166" t="str">
            <v>2021-06-25, 20:00:00</v>
          </cell>
          <cell r="X166" t="str">
            <v>2021-06-25, 07:12:58</v>
          </cell>
          <cell r="Y166" t="str">
            <v/>
          </cell>
          <cell r="Z166" t="str">
            <v>12:41:21</v>
          </cell>
          <cell r="AA166" t="str">
            <v/>
          </cell>
          <cell r="AB166" t="str">
            <v>KARDIMAN</v>
          </cell>
          <cell r="AC166" t="str">
            <v>089654622368</v>
          </cell>
          <cell r="AD166" t="str">
            <v>B9113KRO</v>
          </cell>
          <cell r="AE166" t="str">
            <v>CD Engkel Box</v>
          </cell>
          <cell r="AF166" t="str">
            <v>Unilever West Mega DC</v>
          </cell>
          <cell r="AH166" t="str">
            <v>Jl. Irian X No.202, Cikedokan, Kec. Cikarang Bar., Bekasi, Jawa Barat 17530, Indonesia</v>
          </cell>
          <cell r="AI166" t="str">
            <v>Bekasi</v>
          </cell>
          <cell r="AK166" t="str">
            <v>TOKMA PAMANUKAN</v>
          </cell>
          <cell r="AM166" t="str">
            <v>Jl. Kh Ihsan Syarif, Pamanukan, Kabupaten Subang, Jawa Barat 41254, Indonesia</v>
          </cell>
          <cell r="AN166" t="str">
            <v>Kabupaten Subang</v>
          </cell>
          <cell r="AP166">
            <v>97</v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Y166">
            <v>0</v>
          </cell>
          <cell r="AZ166" t="str">
            <v>0</v>
          </cell>
          <cell r="BA166">
            <v>1910</v>
          </cell>
          <cell r="BB166">
            <v>4.37</v>
          </cell>
          <cell r="BC166" t="str">
            <v/>
          </cell>
          <cell r="BD166" t="str">
            <v/>
          </cell>
        </row>
        <row r="167">
          <cell r="D167" t="str">
            <v>4002942007</v>
          </cell>
          <cell r="E167" t="str">
            <v/>
          </cell>
          <cell r="F167" t="str">
            <v>POD</v>
          </cell>
          <cell r="G167" t="str">
            <v>Unilever Mega DC</v>
          </cell>
          <cell r="H167" t="str">
            <v>PT Darsindo Cipta Putra Mandiri</v>
          </cell>
          <cell r="I167" t="str">
            <v>true</v>
          </cell>
          <cell r="J167" t="str">
            <v>CDE</v>
          </cell>
          <cell r="K167" t="str">
            <v>CD Engkel Box</v>
          </cell>
          <cell r="L167" t="str">
            <v/>
          </cell>
          <cell r="N167" t="str">
            <v>TDS-TRI-20210623102655811485</v>
          </cell>
          <cell r="O167" t="str">
            <v>dedicated</v>
          </cell>
          <cell r="P167" t="str">
            <v>2021-06-23, 17:26:55</v>
          </cell>
          <cell r="Q167" t="str">
            <v>2021-06-23, 21:03:27</v>
          </cell>
          <cell r="R167" t="str">
            <v>2021-06-24, 06:22:10</v>
          </cell>
          <cell r="S167" t="str">
            <v>2021-06-23, 20:00:00</v>
          </cell>
          <cell r="T167" t="str">
            <v>2021-06-24, 06:22:14</v>
          </cell>
          <cell r="U167" t="str">
            <v>2021-06-24, 06:22:16</v>
          </cell>
          <cell r="V167" t="str">
            <v>2021-06-24, 06:22:24</v>
          </cell>
          <cell r="W167" t="str">
            <v>2021-06-24, 20:00:00</v>
          </cell>
          <cell r="X167" t="str">
            <v>2021-06-24, 09:32:23</v>
          </cell>
          <cell r="Y167" t="str">
            <v>2021-06-24, 11:10:00</v>
          </cell>
          <cell r="Z167" t="str">
            <v>0:0:10</v>
          </cell>
          <cell r="AA167" t="str">
            <v>1:37:37</v>
          </cell>
          <cell r="AB167" t="str">
            <v>Suryadi</v>
          </cell>
          <cell r="AC167" t="str">
            <v>085891086801</v>
          </cell>
          <cell r="AD167" t="str">
            <v>B9196FXV</v>
          </cell>
          <cell r="AE167" t="str">
            <v>CD Engkel Box</v>
          </cell>
          <cell r="AF167" t="str">
            <v>Unilever West Mega DC</v>
          </cell>
          <cell r="AH167" t="str">
            <v>Jl. Irian X No.202, Cikedokan, Kec. Cikarang Bar., Bekasi, Jawa Barat 17530, Indonesia</v>
          </cell>
          <cell r="AI167" t="str">
            <v>Bekasi</v>
          </cell>
          <cell r="AK167" t="str">
            <v>PT GLOBAL DIGITAL NIAGA IMS</v>
          </cell>
          <cell r="AM167" t="str">
            <v>Jl. Pembangunan 3, Karang Sari, Kec. Neglasari, Kota Tangerang, Banten, Indonesia</v>
          </cell>
          <cell r="AN167" t="str">
            <v>Kota Tangerang</v>
          </cell>
          <cell r="AP167">
            <v>67</v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Y167">
            <v>0</v>
          </cell>
          <cell r="AZ167" t="str">
            <v>0</v>
          </cell>
          <cell r="BA167">
            <v>1450</v>
          </cell>
          <cell r="BB167">
            <v>3.99</v>
          </cell>
          <cell r="BC167" t="str">
            <v/>
          </cell>
          <cell r="BD167" t="str">
            <v>2021-06-24, 19:24:44</v>
          </cell>
          <cell r="BE167" t="str">
            <v>POD 1 2021-06-24, 19:24:42</v>
          </cell>
        </row>
        <row r="168">
          <cell r="D168" t="str">
            <v>4002941935</v>
          </cell>
          <cell r="E168" t="str">
            <v/>
          </cell>
          <cell r="F168" t="str">
            <v>LOADED</v>
          </cell>
          <cell r="G168" t="str">
            <v>Unilever Mega DC</v>
          </cell>
          <cell r="H168" t="str">
            <v>Indo Fast Trans</v>
          </cell>
          <cell r="I168" t="str">
            <v>true</v>
          </cell>
          <cell r="J168" t="str">
            <v>CDE</v>
          </cell>
          <cell r="K168" t="str">
            <v>CD Engkel Box</v>
          </cell>
          <cell r="L168">
            <v>1240200</v>
          </cell>
          <cell r="N168" t="str">
            <v>TDS-TRI-20210623102654703327</v>
          </cell>
          <cell r="O168" t="str">
            <v>oncall</v>
          </cell>
          <cell r="P168" t="str">
            <v>2021-06-23, 17:26:54</v>
          </cell>
          <cell r="Q168" t="str">
            <v>2021-06-24, 00:12:50</v>
          </cell>
          <cell r="R168" t="str">
            <v>2021-06-24, 06:33:17</v>
          </cell>
          <cell r="S168" t="str">
            <v>2021-06-23, 20:00:00</v>
          </cell>
          <cell r="T168" t="str">
            <v>2021-06-24, 06:39:23</v>
          </cell>
          <cell r="U168" t="str">
            <v/>
          </cell>
          <cell r="V168" t="str">
            <v>2021-06-24, 06:39:29</v>
          </cell>
          <cell r="W168" t="str">
            <v>2021-06-24, 20:00:00</v>
          </cell>
          <cell r="X168" t="str">
            <v/>
          </cell>
          <cell r="Y168" t="str">
            <v/>
          </cell>
          <cell r="Z168" t="str">
            <v>0:0:6</v>
          </cell>
          <cell r="AA168" t="str">
            <v/>
          </cell>
          <cell r="AB168" t="str">
            <v>Hendri</v>
          </cell>
          <cell r="AC168" t="str">
            <v>081380451442</v>
          </cell>
          <cell r="AD168" t="str">
            <v>B9706PCK</v>
          </cell>
          <cell r="AE168" t="str">
            <v>CD Engkel Box</v>
          </cell>
          <cell r="AF168" t="str">
            <v>Unilever West Mega DC</v>
          </cell>
          <cell r="AH168" t="str">
            <v>Jl. Irian X No.202, Cikedokan, Kec. Cikarang Bar., Bekasi, Jawa Barat 17530, Indonesia</v>
          </cell>
          <cell r="AI168" t="str">
            <v>Bekasi</v>
          </cell>
          <cell r="AK168" t="str">
            <v>SAT DC BALARAJA</v>
          </cell>
          <cell r="AM168" t="str">
            <v>JL ARIA JAYA SANTIKA NO 9 KP SEGLOG</v>
          </cell>
          <cell r="AN168" t="str">
            <v>Balaraja</v>
          </cell>
          <cell r="AP168">
            <v>84</v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Y168">
            <v>0</v>
          </cell>
          <cell r="AZ168" t="str">
            <v>0</v>
          </cell>
          <cell r="BA168">
            <v>1050</v>
          </cell>
          <cell r="BB168">
            <v>2</v>
          </cell>
          <cell r="BC168" t="str">
            <v/>
          </cell>
          <cell r="BD168" t="str">
            <v/>
          </cell>
        </row>
        <row r="169">
          <cell r="D169" t="str">
            <v>4002941557</v>
          </cell>
          <cell r="E169" t="str">
            <v/>
          </cell>
          <cell r="F169" t="str">
            <v>LOADED</v>
          </cell>
          <cell r="G169" t="str">
            <v>Unilever Mega DC</v>
          </cell>
          <cell r="H169" t="str">
            <v>PT MPX INDONESIA</v>
          </cell>
          <cell r="I169" t="str">
            <v>false</v>
          </cell>
          <cell r="J169" t="str">
            <v>TRO-J</v>
          </cell>
          <cell r="K169" t="str">
            <v>Tronton Jumbo</v>
          </cell>
          <cell r="L169">
            <v>14536800</v>
          </cell>
          <cell r="M169">
            <v>14250000</v>
          </cell>
          <cell r="N169" t="str">
            <v>TDS-TRI-20210623064943669237</v>
          </cell>
          <cell r="O169" t="str">
            <v>oncall</v>
          </cell>
          <cell r="P169" t="str">
            <v>2021-06-23, 13:49:43</v>
          </cell>
          <cell r="Q169" t="str">
            <v>2021-06-23, 14:35:33</v>
          </cell>
          <cell r="R169" t="str">
            <v>2021-06-23, 21:55:12</v>
          </cell>
          <cell r="S169" t="str">
            <v>2021-06-23, 16:00:00</v>
          </cell>
          <cell r="T169" t="str">
            <v>2021-06-23, 21:55:20</v>
          </cell>
          <cell r="U169" t="str">
            <v>2021-06-24, 07:51:17</v>
          </cell>
          <cell r="V169" t="str">
            <v>2021-06-24, 15:40:18</v>
          </cell>
          <cell r="W169" t="str">
            <v>2021-06-28, 16:00:00</v>
          </cell>
          <cell r="X169" t="str">
            <v/>
          </cell>
          <cell r="Y169" t="str">
            <v/>
          </cell>
          <cell r="Z169" t="str">
            <v>17:44:58</v>
          </cell>
          <cell r="AA169" t="str">
            <v/>
          </cell>
          <cell r="AB169" t="str">
            <v>SUMA HIDAYAT</v>
          </cell>
          <cell r="AC169" t="str">
            <v>0823744759351</v>
          </cell>
          <cell r="AD169" t="str">
            <v>BE 9677 YU</v>
          </cell>
          <cell r="AE169" t="str">
            <v>Wingbox Tronton</v>
          </cell>
          <cell r="AF169" t="str">
            <v>Unilever West Mega DC</v>
          </cell>
          <cell r="AH169" t="str">
            <v>Jl. Irian X No.202, Cikedokan, Kec. Cikarang Bar., Bekasi, Jawa Barat 17530, Indonesia</v>
          </cell>
          <cell r="AI169" t="str">
            <v>Bekasi</v>
          </cell>
          <cell r="AK169" t="str">
            <v>SAT DC JAMBI</v>
          </cell>
          <cell r="AM169" t="str">
            <v>JL. RAYA PALEMBANG, JAMBI</v>
          </cell>
          <cell r="AN169" t="str">
            <v>Kabupaten Musi Banyuasin</v>
          </cell>
          <cell r="AP169">
            <v>712</v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Y169">
            <v>0</v>
          </cell>
          <cell r="AZ169" t="str">
            <v>0</v>
          </cell>
          <cell r="BA169">
            <v>18400</v>
          </cell>
          <cell r="BB169">
            <v>44</v>
          </cell>
          <cell r="BC169" t="str">
            <v/>
          </cell>
          <cell r="BD169" t="str">
            <v/>
          </cell>
        </row>
        <row r="170">
          <cell r="D170" t="str">
            <v>4002942047</v>
          </cell>
          <cell r="E170" t="str">
            <v/>
          </cell>
          <cell r="F170" t="str">
            <v>LOADED</v>
          </cell>
          <cell r="G170" t="str">
            <v>Unilever Mega DC</v>
          </cell>
          <cell r="H170" t="str">
            <v>PT Mega Antaran Prima</v>
          </cell>
          <cell r="I170" t="str">
            <v>true</v>
          </cell>
          <cell r="J170" t="str">
            <v>CDE</v>
          </cell>
          <cell r="K170" t="str">
            <v>CD Engkel Box</v>
          </cell>
          <cell r="L170" t="str">
            <v/>
          </cell>
          <cell r="N170" t="str">
            <v>TDS-TRI-20210623043919920367</v>
          </cell>
          <cell r="O170" t="str">
            <v>dedicated</v>
          </cell>
          <cell r="P170" t="str">
            <v>2021-06-23, 11:39:20</v>
          </cell>
          <cell r="Q170" t="str">
            <v>2021-06-23, 15:41:22</v>
          </cell>
          <cell r="R170" t="str">
            <v>2021-06-24, 06:33:32</v>
          </cell>
          <cell r="S170" t="str">
            <v>2021-06-23, 16:00:00</v>
          </cell>
          <cell r="T170" t="str">
            <v>2021-06-24, 06:40:37</v>
          </cell>
          <cell r="U170" t="str">
            <v/>
          </cell>
          <cell r="V170" t="str">
            <v>2021-06-24, 06:40:42</v>
          </cell>
          <cell r="W170" t="str">
            <v>2021-06-24, 16:00:00</v>
          </cell>
          <cell r="X170" t="str">
            <v/>
          </cell>
          <cell r="Y170" t="str">
            <v/>
          </cell>
          <cell r="Z170" t="str">
            <v>0:0:5</v>
          </cell>
          <cell r="AA170" t="str">
            <v/>
          </cell>
          <cell r="AB170" t="str">
            <v>SUPOYO</v>
          </cell>
          <cell r="AC170" t="str">
            <v>085717659670</v>
          </cell>
          <cell r="AD170" t="str">
            <v>B9663KXR</v>
          </cell>
          <cell r="AE170" t="str">
            <v>CDE Dedicated</v>
          </cell>
          <cell r="AF170" t="str">
            <v>Unilever West Mega DC</v>
          </cell>
          <cell r="AH170" t="str">
            <v>Jl. Irian X No.202, Cikedokan, Kec. Cikarang Bar., Bekasi, Jawa Barat 17530, Indonesia</v>
          </cell>
          <cell r="AI170" t="str">
            <v>Bekasi</v>
          </cell>
          <cell r="AK170" t="str">
            <v>INDOMARCO PRISMATAMA DC ANCOL</v>
          </cell>
          <cell r="AM170" t="str">
            <v>JL.ANCOL I NO.9-10 ANCOL BARAT</v>
          </cell>
          <cell r="AN170" t="str">
            <v>Kota Jakarta Utara</v>
          </cell>
          <cell r="AP170">
            <v>55</v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Y170">
            <v>0</v>
          </cell>
          <cell r="AZ170" t="str">
            <v>0</v>
          </cell>
          <cell r="BA170">
            <v>820</v>
          </cell>
          <cell r="BB170">
            <v>1.39</v>
          </cell>
          <cell r="BC170" t="str">
            <v/>
          </cell>
          <cell r="BD170" t="str">
            <v/>
          </cell>
        </row>
        <row r="171">
          <cell r="D171" t="str">
            <v>4002942047</v>
          </cell>
          <cell r="E171" t="str">
            <v/>
          </cell>
          <cell r="F171" t="str">
            <v>LOADED</v>
          </cell>
          <cell r="G171" t="str">
            <v>Unilever Mega DC</v>
          </cell>
          <cell r="H171" t="str">
            <v>PT Mega Antaran Prima</v>
          </cell>
          <cell r="I171" t="str">
            <v>true</v>
          </cell>
          <cell r="J171" t="str">
            <v>CDE</v>
          </cell>
          <cell r="K171" t="str">
            <v>CD Engkel Box</v>
          </cell>
          <cell r="L171" t="str">
            <v/>
          </cell>
          <cell r="N171" t="str">
            <v>TDS-TRI-20210623043919920367</v>
          </cell>
          <cell r="O171" t="str">
            <v>dedicated</v>
          </cell>
          <cell r="P171" t="str">
            <v>2021-06-23, 11:39:19</v>
          </cell>
          <cell r="Q171" t="str">
            <v>2021-06-23, 15:41:22</v>
          </cell>
          <cell r="R171" t="str">
            <v>2021-06-24, 06:33:32</v>
          </cell>
          <cell r="S171" t="str">
            <v>2021-06-23, 16:00:00</v>
          </cell>
          <cell r="T171" t="str">
            <v>2021-06-24, 06:40:37</v>
          </cell>
          <cell r="U171" t="str">
            <v/>
          </cell>
          <cell r="V171" t="str">
            <v>2021-06-24, 06:40:42</v>
          </cell>
          <cell r="W171" t="str">
            <v>2021-06-24, 16:00:00</v>
          </cell>
          <cell r="X171" t="str">
            <v/>
          </cell>
          <cell r="Y171" t="str">
            <v/>
          </cell>
          <cell r="Z171" t="str">
            <v>0:0:5</v>
          </cell>
          <cell r="AA171" t="str">
            <v/>
          </cell>
          <cell r="AB171" t="str">
            <v>SUPOYO</v>
          </cell>
          <cell r="AC171" t="str">
            <v>085717659670</v>
          </cell>
          <cell r="AD171" t="str">
            <v>B9663KXR</v>
          </cell>
          <cell r="AE171" t="str">
            <v>CDE Dedicated</v>
          </cell>
          <cell r="AF171" t="str">
            <v>Unilever West Mega DC</v>
          </cell>
          <cell r="AH171" t="str">
            <v>Jl. Irian X No.202, Cikedokan, Kec. Cikarang Bar., Bekasi, Jawa Barat 17530, Indonesia</v>
          </cell>
          <cell r="AI171" t="str">
            <v>Bekasi</v>
          </cell>
          <cell r="AK171" t="str">
            <v>INDOGROSIR KEMAYORAN</v>
          </cell>
          <cell r="AM171" t="str">
            <v>JL. TERUSAN ANGKASA B2 KAV-1, KEMAY</v>
          </cell>
          <cell r="AN171" t="str">
            <v>Kota Jakarta Pusat</v>
          </cell>
          <cell r="AP171">
            <v>46</v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Y171">
            <v>0</v>
          </cell>
          <cell r="AZ171" t="str">
            <v>0</v>
          </cell>
          <cell r="BA171">
            <v>580</v>
          </cell>
          <cell r="BB171">
            <v>3</v>
          </cell>
          <cell r="BC171" t="str">
            <v/>
          </cell>
          <cell r="BD171" t="str">
            <v/>
          </cell>
        </row>
        <row r="172">
          <cell r="D172" t="str">
            <v>4002942101</v>
          </cell>
          <cell r="E172" t="str">
            <v/>
          </cell>
          <cell r="F172" t="str">
            <v>POD</v>
          </cell>
          <cell r="G172" t="str">
            <v>Unilever Mega DC</v>
          </cell>
          <cell r="H172" t="str">
            <v>PT Mega Antaran Prima</v>
          </cell>
          <cell r="I172" t="str">
            <v>true</v>
          </cell>
          <cell r="J172" t="str">
            <v>CDE</v>
          </cell>
          <cell r="K172" t="str">
            <v>CD Engkel Box</v>
          </cell>
          <cell r="L172" t="str">
            <v/>
          </cell>
          <cell r="N172" t="str">
            <v>TDS-TRI-20210623043917747998</v>
          </cell>
          <cell r="O172" t="str">
            <v>dedicated</v>
          </cell>
          <cell r="P172" t="str">
            <v>2021-06-23, 11:39:18</v>
          </cell>
          <cell r="Q172" t="str">
            <v>2021-06-23, 15:44:26</v>
          </cell>
          <cell r="R172" t="str">
            <v>2021-06-24, 06:32:13</v>
          </cell>
          <cell r="S172" t="str">
            <v>2021-06-23, 16:00:00</v>
          </cell>
          <cell r="T172" t="str">
            <v>2021-06-24, 06:32:57</v>
          </cell>
          <cell r="U172" t="str">
            <v>2021-06-24, 06:33:02</v>
          </cell>
          <cell r="V172" t="str">
            <v>2021-06-24, 06:33:08</v>
          </cell>
          <cell r="W172" t="str">
            <v>2021-06-24, 16:00:00</v>
          </cell>
          <cell r="X172" t="str">
            <v>2021-06-24, 09:11:35</v>
          </cell>
          <cell r="Y172" t="str">
            <v>2021-06-24, 09:11:39</v>
          </cell>
          <cell r="Z172" t="str">
            <v>0:0:11</v>
          </cell>
          <cell r="AA172" t="str">
            <v>0:0:4</v>
          </cell>
          <cell r="AB172" t="str">
            <v>TION DANIEL TIRUKAN</v>
          </cell>
          <cell r="AC172" t="str">
            <v>085893958813</v>
          </cell>
          <cell r="AD172" t="str">
            <v>B9140KXU</v>
          </cell>
          <cell r="AE172" t="str">
            <v>CD Engkel Box</v>
          </cell>
          <cell r="AF172" t="str">
            <v>Unilever West Mega DC</v>
          </cell>
          <cell r="AH172" t="str">
            <v>Jl. Irian X No.202, Cikedokan, Kec. Cikarang Bar., Bekasi, Jawa Barat 17530, Indonesia</v>
          </cell>
          <cell r="AI172" t="str">
            <v>Bekasi</v>
          </cell>
          <cell r="AK172" t="str">
            <v>INDOGROSIR CIPINANG</v>
          </cell>
          <cell r="AM172" t="str">
            <v>PASAR INDUK CIPINANG PISANGAN TIMU</v>
          </cell>
          <cell r="AN172" t="str">
            <v>Kota Jakarta Timur</v>
          </cell>
          <cell r="AP172">
            <v>37</v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Y172">
            <v>0</v>
          </cell>
          <cell r="AZ172" t="str">
            <v>0</v>
          </cell>
          <cell r="BA172">
            <v>1780</v>
          </cell>
          <cell r="BB172">
            <v>5.0599999999999996</v>
          </cell>
          <cell r="BC172" t="str">
            <v/>
          </cell>
          <cell r="BD172" t="str">
            <v>2021-06-24, 09:11:52</v>
          </cell>
          <cell r="BE172" t="str">
            <v>POD 1 2021-06-24, 09:11:52</v>
          </cell>
        </row>
        <row r="173">
          <cell r="D173" t="str">
            <v>4002942114</v>
          </cell>
          <cell r="E173" t="str">
            <v/>
          </cell>
          <cell r="F173" t="str">
            <v>LOADED</v>
          </cell>
          <cell r="G173" t="str">
            <v>Unilever Mega DC</v>
          </cell>
          <cell r="H173" t="str">
            <v>PT PRIMA SARANA EKSPRES</v>
          </cell>
          <cell r="I173" t="str">
            <v>true</v>
          </cell>
          <cell r="J173" t="str">
            <v>TRO-J</v>
          </cell>
          <cell r="K173" t="str">
            <v>Tronton Jumbo</v>
          </cell>
          <cell r="L173">
            <v>5156000</v>
          </cell>
          <cell r="M173">
            <v>5427850</v>
          </cell>
          <cell r="N173" t="str">
            <v>TDS-TRI-20210623043918505953</v>
          </cell>
          <cell r="O173" t="str">
            <v>oncall</v>
          </cell>
          <cell r="P173" t="str">
            <v>2021-06-23, 11:39:18</v>
          </cell>
          <cell r="Q173" t="str">
            <v>2021-06-23, 13:09:42</v>
          </cell>
          <cell r="R173" t="str">
            <v>2021-06-24, 00:24:43</v>
          </cell>
          <cell r="S173" t="str">
            <v>2021-06-23, 16:00:00</v>
          </cell>
          <cell r="T173" t="str">
            <v>2021-06-24, 00:23:17</v>
          </cell>
          <cell r="U173" t="str">
            <v>2021-06-24, 06:08:52</v>
          </cell>
          <cell r="V173" t="str">
            <v>2021-06-24, 06:07:24</v>
          </cell>
          <cell r="W173" t="str">
            <v>2021-06-28, 16:00:00</v>
          </cell>
          <cell r="X173" t="str">
            <v/>
          </cell>
          <cell r="Y173" t="str">
            <v/>
          </cell>
          <cell r="Z173" t="str">
            <v>5:44:7</v>
          </cell>
          <cell r="AA173" t="str">
            <v/>
          </cell>
          <cell r="AB173" t="str">
            <v>Agung</v>
          </cell>
          <cell r="AC173" t="str">
            <v>08988751885</v>
          </cell>
          <cell r="AD173" t="str">
            <v>B9163TEU</v>
          </cell>
          <cell r="AE173" t="str">
            <v>Wingbox Tronton</v>
          </cell>
          <cell r="AF173" t="str">
            <v>Unilever West Mega DC</v>
          </cell>
          <cell r="AH173" t="str">
            <v>Jl. Irian X No.202, Cikedokan, Kec. Cikarang Bar., Bekasi, Jawa Barat 17530, Indonesia</v>
          </cell>
          <cell r="AI173" t="str">
            <v>Bekasi</v>
          </cell>
          <cell r="AK173" t="str">
            <v>INDOGROSIR SEMARANG</v>
          </cell>
          <cell r="AM173" t="str">
            <v>JL.RAYA KALIGAWE NO.38</v>
          </cell>
          <cell r="AN173" t="str">
            <v>Kota Semarang</v>
          </cell>
          <cell r="AP173">
            <v>418</v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>assign manual</v>
          </cell>
          <cell r="AY173">
            <v>0</v>
          </cell>
          <cell r="AZ173" t="str">
            <v>0</v>
          </cell>
          <cell r="BA173">
            <v>13880</v>
          </cell>
          <cell r="BB173">
            <v>38.65</v>
          </cell>
          <cell r="BC173" t="str">
            <v/>
          </cell>
          <cell r="BD173" t="str">
            <v/>
          </cell>
        </row>
        <row r="174">
          <cell r="D174" t="str">
            <v>4002942052</v>
          </cell>
          <cell r="E174" t="str">
            <v/>
          </cell>
          <cell r="F174" t="str">
            <v>POD</v>
          </cell>
          <cell r="G174" t="str">
            <v>Unilever Mega DC</v>
          </cell>
          <cell r="H174" t="str">
            <v>PT Mega Antaran Prima</v>
          </cell>
          <cell r="I174" t="str">
            <v>true</v>
          </cell>
          <cell r="J174" t="str">
            <v>CDE</v>
          </cell>
          <cell r="K174" t="str">
            <v>CD Engkel Box</v>
          </cell>
          <cell r="L174" t="str">
            <v/>
          </cell>
          <cell r="N174" t="str">
            <v>TDS-TRI-20210623043916919504</v>
          </cell>
          <cell r="O174" t="str">
            <v>dedicated</v>
          </cell>
          <cell r="P174" t="str">
            <v>2021-06-23, 11:39:17</v>
          </cell>
          <cell r="Q174" t="str">
            <v>2021-06-23, 15:42:53</v>
          </cell>
          <cell r="R174" t="str">
            <v>2021-06-23, 17:09:02</v>
          </cell>
          <cell r="S174" t="str">
            <v>2021-06-23, 16:00:00</v>
          </cell>
          <cell r="T174" t="str">
            <v>2021-06-24, 06:13:27</v>
          </cell>
          <cell r="U174" t="str">
            <v>2021-06-24, 06:13:31</v>
          </cell>
          <cell r="V174" t="str">
            <v>2021-06-24, 06:13:38</v>
          </cell>
          <cell r="W174" t="str">
            <v>2021-06-24, 16:00:00</v>
          </cell>
          <cell r="X174" t="str">
            <v>2021-06-24, 11:26:18</v>
          </cell>
          <cell r="Y174" t="str">
            <v>2021-06-24, 14:54:52</v>
          </cell>
          <cell r="Z174" t="str">
            <v>0:0:11</v>
          </cell>
          <cell r="AA174" t="str">
            <v>3:28:34</v>
          </cell>
          <cell r="AB174" t="str">
            <v>BOYKE SIMORANGKIR</v>
          </cell>
          <cell r="AC174" t="str">
            <v>085714999413</v>
          </cell>
          <cell r="AD174" t="str">
            <v>B9065KXU</v>
          </cell>
          <cell r="AE174" t="str">
            <v>CD Engkel Box</v>
          </cell>
          <cell r="AF174" t="str">
            <v>Unilever West Mega DC</v>
          </cell>
          <cell r="AH174" t="str">
            <v>Jl. Irian X No.202, Cikedokan, Kec. Cikarang Bar., Bekasi, Jawa Barat 17530, Indonesia</v>
          </cell>
          <cell r="AI174" t="str">
            <v>Bekasi</v>
          </cell>
          <cell r="AK174" t="str">
            <v>AEON JGC</v>
          </cell>
          <cell r="AM174" t="str">
            <v>Jl. Jkt Garden City, Cakung Tim., Kec. Cakung, Kota Jakarta Timur, Daerah Khusus Ibukota Jakarta, Indonesia</v>
          </cell>
          <cell r="AN174" t="str">
            <v>Kota Jakarta Timur</v>
          </cell>
          <cell r="AP174">
            <v>33</v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Y174">
            <v>0</v>
          </cell>
          <cell r="AZ174" t="str">
            <v>0</v>
          </cell>
          <cell r="BA174">
            <v>2370</v>
          </cell>
          <cell r="BB174">
            <v>5</v>
          </cell>
          <cell r="BC174" t="str">
            <v/>
          </cell>
          <cell r="BD174" t="str">
            <v>2021-06-24, 16:39:01</v>
          </cell>
          <cell r="BE174" t="str">
            <v>POD 1 2021-06-24, 16:39:01</v>
          </cell>
        </row>
        <row r="175">
          <cell r="D175" t="str">
            <v>4002942041</v>
          </cell>
          <cell r="E175" t="str">
            <v/>
          </cell>
          <cell r="F175" t="str">
            <v>POD</v>
          </cell>
          <cell r="G175" t="str">
            <v>Unilever Mega DC</v>
          </cell>
          <cell r="H175" t="str">
            <v>PT Kabut Halim Mandiri</v>
          </cell>
          <cell r="I175" t="str">
            <v>true</v>
          </cell>
          <cell r="J175" t="str">
            <v>CDE</v>
          </cell>
          <cell r="K175" t="str">
            <v>CD Engkel Box</v>
          </cell>
          <cell r="L175" t="str">
            <v/>
          </cell>
          <cell r="N175" t="str">
            <v>TDS-TRI-20210623043916082819</v>
          </cell>
          <cell r="O175" t="str">
            <v>dedicated</v>
          </cell>
          <cell r="P175" t="str">
            <v>2021-06-23, 11:39:16</v>
          </cell>
          <cell r="Q175" t="str">
            <v>2021-06-23, 15:39:14</v>
          </cell>
          <cell r="R175" t="str">
            <v>2021-06-24, 06:54:11</v>
          </cell>
          <cell r="S175" t="str">
            <v>2021-06-23, 16:00:00</v>
          </cell>
          <cell r="T175" t="str">
            <v>2021-06-24, 06:57:23</v>
          </cell>
          <cell r="U175" t="str">
            <v/>
          </cell>
          <cell r="V175" t="str">
            <v>2021-06-24, 06:57:29</v>
          </cell>
          <cell r="W175" t="str">
            <v>2021-06-24, 16:00:00</v>
          </cell>
          <cell r="X175" t="str">
            <v>2021-06-24, 09:54:07</v>
          </cell>
          <cell r="Y175" t="str">
            <v>2021-06-24, 09:54:23</v>
          </cell>
          <cell r="Z175" t="str">
            <v>0:0:6</v>
          </cell>
          <cell r="AA175" t="str">
            <v>0:0:16</v>
          </cell>
          <cell r="AB175" t="str">
            <v>ansel B 9660 UCE</v>
          </cell>
          <cell r="AC175" t="str">
            <v>089501664560</v>
          </cell>
          <cell r="AD175" t="str">
            <v>F9285FG</v>
          </cell>
          <cell r="AE175" t="str">
            <v>CD Engkel Box</v>
          </cell>
          <cell r="AF175" t="str">
            <v>Unilever West Mega DC</v>
          </cell>
          <cell r="AH175" t="str">
            <v>Jl. Irian X No.202, Cikedokan, Kec. Cikarang Bar., Bekasi, Jawa Barat 17530, Indonesia</v>
          </cell>
          <cell r="AI175" t="str">
            <v>Bekasi</v>
          </cell>
          <cell r="AK175" t="str">
            <v>INDOMARET DC UKANIK</v>
          </cell>
          <cell r="AM175" t="str">
            <v>JL. RAYA SERANG, DESA KADU RT.03 RW</v>
          </cell>
          <cell r="AN175" t="str">
            <v>Tangerang</v>
          </cell>
          <cell r="AP175">
            <v>85</v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Y175">
            <v>0</v>
          </cell>
          <cell r="AZ175" t="str">
            <v>0</v>
          </cell>
          <cell r="BA175">
            <v>1710</v>
          </cell>
          <cell r="BB175">
            <v>4.1500000000000004</v>
          </cell>
          <cell r="BC175" t="str">
            <v/>
          </cell>
          <cell r="BD175" t="str">
            <v>2021-06-25, 01:22:56</v>
          </cell>
          <cell r="BE175" t="str">
            <v>POD 1 2021-06-25, 01:22:56</v>
          </cell>
        </row>
        <row r="176">
          <cell r="D176" t="str">
            <v>4002942012</v>
          </cell>
          <cell r="E176" t="str">
            <v/>
          </cell>
          <cell r="F176" t="str">
            <v>LOADED</v>
          </cell>
          <cell r="G176" t="str">
            <v>Unilever Mega DC</v>
          </cell>
          <cell r="H176" t="str">
            <v>PT Mega Antaran Prima</v>
          </cell>
          <cell r="I176" t="str">
            <v>true</v>
          </cell>
          <cell r="J176" t="str">
            <v>CDE</v>
          </cell>
          <cell r="K176" t="str">
            <v>CD Engkel Box</v>
          </cell>
          <cell r="L176" t="str">
            <v/>
          </cell>
          <cell r="N176" t="str">
            <v>TDS-TRI-20210623043915308556</v>
          </cell>
          <cell r="O176" t="str">
            <v>dedicated</v>
          </cell>
          <cell r="P176" t="str">
            <v>2021-06-23, 11:39:15</v>
          </cell>
          <cell r="Q176" t="str">
            <v>2021-06-23, 14:24:59</v>
          </cell>
          <cell r="R176" t="str">
            <v>2021-06-23, 16:12:09</v>
          </cell>
          <cell r="S176" t="str">
            <v>2021-06-23, 16:00:00</v>
          </cell>
          <cell r="T176" t="str">
            <v>2021-06-25, 21:57:50</v>
          </cell>
          <cell r="U176" t="str">
            <v>2021-06-25, 21:57:57</v>
          </cell>
          <cell r="V176" t="str">
            <v>2021-06-25, 21:58:13</v>
          </cell>
          <cell r="W176" t="str">
            <v>2021-06-24, 16:00:00</v>
          </cell>
          <cell r="X176" t="str">
            <v/>
          </cell>
          <cell r="Y176" t="str">
            <v/>
          </cell>
          <cell r="Z176" t="str">
            <v>0:0:23</v>
          </cell>
          <cell r="AA176" t="str">
            <v/>
          </cell>
          <cell r="AB176" t="str">
            <v>ANDA</v>
          </cell>
          <cell r="AC176" t="str">
            <v>085889207306</v>
          </cell>
          <cell r="AD176" t="str">
            <v>B9167KXU</v>
          </cell>
          <cell r="AE176" t="str">
            <v>CD Engkel Box</v>
          </cell>
          <cell r="AF176" t="str">
            <v>Unilever West Mega DC</v>
          </cell>
          <cell r="AH176" t="str">
            <v>Jl. Irian X No.202, Cikedokan, Kec. Cikarang Bar., Bekasi, Jawa Barat 17530, Indonesia</v>
          </cell>
          <cell r="AI176" t="str">
            <v>Bekasi</v>
          </cell>
          <cell r="AK176" t="str">
            <v>RAMAYANA CIKARANG (R-74)</v>
          </cell>
          <cell r="AM176" t="str">
            <v>GEDUNG SENTRA GROSIR CIKARANG</v>
          </cell>
          <cell r="AN176" t="str">
            <v>Cikarang</v>
          </cell>
          <cell r="AP176">
            <v>12</v>
          </cell>
          <cell r="AQ176" t="str">
            <v/>
          </cell>
          <cell r="AR176" t="str">
            <v/>
          </cell>
          <cell r="AS176" t="str">
            <v/>
          </cell>
          <cell r="AT176" t="str">
            <v/>
          </cell>
          <cell r="AU176" t="str">
            <v/>
          </cell>
          <cell r="AV176" t="str">
            <v/>
          </cell>
          <cell r="AW176" t="str">
            <v/>
          </cell>
          <cell r="AY176">
            <v>0</v>
          </cell>
          <cell r="AZ176" t="str">
            <v>0</v>
          </cell>
          <cell r="BA176">
            <v>890</v>
          </cell>
          <cell r="BB176">
            <v>3.96</v>
          </cell>
          <cell r="BC176" t="str">
            <v/>
          </cell>
          <cell r="BD176" t="str">
            <v/>
          </cell>
        </row>
        <row r="177">
          <cell r="D177" t="str">
            <v>4002942011</v>
          </cell>
          <cell r="E177" t="str">
            <v/>
          </cell>
          <cell r="F177" t="str">
            <v>POD</v>
          </cell>
          <cell r="G177" t="str">
            <v>Unilever Mega DC</v>
          </cell>
          <cell r="H177" t="str">
            <v>PT Darsindo Cipta Putra Mandiri</v>
          </cell>
          <cell r="I177" t="str">
            <v>true</v>
          </cell>
          <cell r="J177" t="str">
            <v>CDE</v>
          </cell>
          <cell r="K177" t="str">
            <v>CD Engkel Box</v>
          </cell>
          <cell r="L177" t="str">
            <v/>
          </cell>
          <cell r="N177" t="str">
            <v>TDS-TRI-20210623043914419505</v>
          </cell>
          <cell r="O177" t="str">
            <v>dedicated</v>
          </cell>
          <cell r="P177" t="str">
            <v>2021-06-23, 11:39:14</v>
          </cell>
          <cell r="Q177" t="str">
            <v>2021-06-23, 14:23:17</v>
          </cell>
          <cell r="R177" t="str">
            <v>2021-06-23, 16:51:20</v>
          </cell>
          <cell r="S177" t="str">
            <v>2021-06-23, 16:00:00</v>
          </cell>
          <cell r="T177" t="str">
            <v>2021-06-24, 06:28:30</v>
          </cell>
          <cell r="U177" t="str">
            <v>2021-06-24, 06:28:36</v>
          </cell>
          <cell r="V177" t="str">
            <v>2021-06-24, 06:28:47</v>
          </cell>
          <cell r="W177" t="str">
            <v>2021-06-24, 16:00:00</v>
          </cell>
          <cell r="X177" t="str">
            <v>2021-06-24, 10:16:12</v>
          </cell>
          <cell r="Y177" t="str">
            <v>2021-06-24, 11:49:56</v>
          </cell>
          <cell r="Z177" t="str">
            <v>0:0:17</v>
          </cell>
          <cell r="AA177" t="str">
            <v>1:33:44</v>
          </cell>
          <cell r="AB177" t="str">
            <v>Dasan Budiyansah</v>
          </cell>
          <cell r="AC177" t="str">
            <v>085716761692</v>
          </cell>
          <cell r="AD177" t="str">
            <v>B9035FXU</v>
          </cell>
          <cell r="AE177" t="str">
            <v>CD Engkel Box</v>
          </cell>
          <cell r="AF177" t="str">
            <v>Unilever West Mega DC</v>
          </cell>
          <cell r="AH177" t="str">
            <v>Jl. Irian X No.202, Cikedokan, Kec. Cikarang Bar., Bekasi, Jawa Barat 17530, Indonesia</v>
          </cell>
          <cell r="AI177" t="str">
            <v>Bekasi</v>
          </cell>
          <cell r="AK177" t="str">
            <v>RAMAYANA CIKARANG (R-74)</v>
          </cell>
          <cell r="AM177" t="str">
            <v>GEDUNG SENTRA GROSIR CIKARANG</v>
          </cell>
          <cell r="AN177" t="str">
            <v>Cikarang</v>
          </cell>
          <cell r="AP177">
            <v>12</v>
          </cell>
          <cell r="AQ177" t="str">
            <v/>
          </cell>
          <cell r="AR177" t="str">
            <v/>
          </cell>
          <cell r="AS177" t="str">
            <v/>
          </cell>
          <cell r="AT177" t="str">
            <v/>
          </cell>
          <cell r="AU177" t="str">
            <v/>
          </cell>
          <cell r="AV177" t="str">
            <v/>
          </cell>
          <cell r="AW177" t="str">
            <v/>
          </cell>
          <cell r="AY177">
            <v>0</v>
          </cell>
          <cell r="AZ177" t="str">
            <v>0</v>
          </cell>
          <cell r="BA177">
            <v>930</v>
          </cell>
          <cell r="BB177">
            <v>4.04</v>
          </cell>
          <cell r="BC177" t="str">
            <v/>
          </cell>
          <cell r="BD177" t="str">
            <v>2021-06-24, 12:00:03</v>
          </cell>
          <cell r="BE177" t="str">
            <v>POD 1 2021-06-24, 12:00:03</v>
          </cell>
        </row>
        <row r="178">
          <cell r="D178" t="str">
            <v>4002941994</v>
          </cell>
          <cell r="E178" t="str">
            <v/>
          </cell>
          <cell r="F178" t="str">
            <v>LOADED</v>
          </cell>
          <cell r="G178" t="str">
            <v>Unilever Mega DC</v>
          </cell>
          <cell r="H178" t="str">
            <v>CV Global Synergi Abadi</v>
          </cell>
          <cell r="I178" t="str">
            <v>true</v>
          </cell>
          <cell r="J178" t="str">
            <v>CDE</v>
          </cell>
          <cell r="K178" t="str">
            <v>CD Engkel Box</v>
          </cell>
          <cell r="L178" t="str">
            <v/>
          </cell>
          <cell r="N178" t="str">
            <v>TDS-TRI-20210623043913573017</v>
          </cell>
          <cell r="O178" t="str">
            <v>dedicated</v>
          </cell>
          <cell r="P178" t="str">
            <v>2021-06-23, 11:39:13</v>
          </cell>
          <cell r="Q178" t="str">
            <v>2021-06-23, 14:20:41</v>
          </cell>
          <cell r="R178" t="str">
            <v>2021-06-24, 07:28:06</v>
          </cell>
          <cell r="S178" t="str">
            <v>2021-06-23, 16:00:00</v>
          </cell>
          <cell r="T178" t="str">
            <v>2021-06-24, 07:29:49</v>
          </cell>
          <cell r="U178" t="str">
            <v/>
          </cell>
          <cell r="V178" t="str">
            <v>2021-06-24, 07:29:58</v>
          </cell>
          <cell r="W178" t="str">
            <v>2021-06-24, 16:00:00</v>
          </cell>
          <cell r="X178" t="str">
            <v/>
          </cell>
          <cell r="Y178" t="str">
            <v/>
          </cell>
          <cell r="Z178" t="str">
            <v>0:0:9</v>
          </cell>
          <cell r="AA178" t="str">
            <v/>
          </cell>
          <cell r="AB178" t="str">
            <v>NISSAN SUSILO</v>
          </cell>
          <cell r="AC178" t="str">
            <v>081519687631</v>
          </cell>
          <cell r="AD178" t="str">
            <v>B9556HA</v>
          </cell>
          <cell r="AE178" t="str">
            <v>CD Engkel Box</v>
          </cell>
          <cell r="AF178" t="str">
            <v>Unilever West Mega DC</v>
          </cell>
          <cell r="AH178" t="str">
            <v>Jl. Irian X No.202, Cikedokan, Kec. Cikarang Bar., Bekasi, Jawa Barat 17530, Indonesia</v>
          </cell>
          <cell r="AI178" t="str">
            <v>Bekasi</v>
          </cell>
          <cell r="AK178" t="str">
            <v>LOTTEMART HYPER BINTARO JAYA</v>
          </cell>
          <cell r="AM178" t="str">
            <v>JL. MH THAMRIN CBD AREA KAV. CBD BI</v>
          </cell>
          <cell r="AN178" t="str">
            <v>Kota Tangerang Selatan</v>
          </cell>
          <cell r="AP178">
            <v>44</v>
          </cell>
          <cell r="AQ178" t="str">
            <v/>
          </cell>
          <cell r="AR178" t="str">
            <v/>
          </cell>
          <cell r="AS178" t="str">
            <v/>
          </cell>
          <cell r="AT178" t="str">
            <v/>
          </cell>
          <cell r="AU178" t="str">
            <v/>
          </cell>
          <cell r="AV178" t="str">
            <v/>
          </cell>
          <cell r="AW178" t="str">
            <v/>
          </cell>
          <cell r="AY178">
            <v>0</v>
          </cell>
          <cell r="AZ178" t="str">
            <v>0</v>
          </cell>
          <cell r="BA178">
            <v>2950</v>
          </cell>
          <cell r="BB178">
            <v>6</v>
          </cell>
          <cell r="BC178" t="str">
            <v/>
          </cell>
          <cell r="BD178" t="str">
            <v/>
          </cell>
        </row>
        <row r="179">
          <cell r="D179" t="str">
            <v>4002941916</v>
          </cell>
          <cell r="E179" t="str">
            <v/>
          </cell>
          <cell r="F179" t="str">
            <v>UNLOADED</v>
          </cell>
          <cell r="G179" t="str">
            <v>Unilever Mega DC</v>
          </cell>
          <cell r="H179" t="str">
            <v>CV Palapa Jaya</v>
          </cell>
          <cell r="I179" t="str">
            <v>false</v>
          </cell>
          <cell r="J179" t="str">
            <v>TRO-J</v>
          </cell>
          <cell r="K179" t="str">
            <v>Tronton Jumbo</v>
          </cell>
          <cell r="L179">
            <v>12262300</v>
          </cell>
          <cell r="M179">
            <v>11250000</v>
          </cell>
          <cell r="N179" t="str">
            <v>TDS-TRI-20210622134611155358</v>
          </cell>
          <cell r="O179" t="str">
            <v>oncall</v>
          </cell>
          <cell r="P179" t="str">
            <v>2021-06-22, 20:46:11</v>
          </cell>
          <cell r="Q179" t="str">
            <v>2021-06-22, 21:25:24</v>
          </cell>
          <cell r="R179" t="str">
            <v>2021-06-23, 01:11:28</v>
          </cell>
          <cell r="S179" t="str">
            <v>2021-06-22, 22:00:00</v>
          </cell>
          <cell r="T179" t="str">
            <v>2021-06-23, 01:13:06</v>
          </cell>
          <cell r="U179" t="str">
            <v>2021-06-23, 01:19:10</v>
          </cell>
          <cell r="V179" t="str">
            <v>2021-06-23, 05:20:25</v>
          </cell>
          <cell r="W179" t="str">
            <v>2021-06-30, 22:00:00</v>
          </cell>
          <cell r="X179" t="str">
            <v>2021-06-23, 17:47:17</v>
          </cell>
          <cell r="Y179" t="str">
            <v>2021-06-23, 17:47:33</v>
          </cell>
          <cell r="Z179" t="str">
            <v>4:7:19</v>
          </cell>
          <cell r="AA179" t="str">
            <v>0:0:16</v>
          </cell>
          <cell r="AB179" t="str">
            <v>Rugun</v>
          </cell>
          <cell r="AC179" t="str">
            <v>081296517461</v>
          </cell>
          <cell r="AD179" t="str">
            <v xml:space="preserve">B 9007 TXT </v>
          </cell>
          <cell r="AE179" t="str">
            <v>Wingbox Tronton</v>
          </cell>
          <cell r="AF179" t="str">
            <v>Unilever West Mega DC</v>
          </cell>
          <cell r="AH179" t="str">
            <v>Jl. Irian X No.202, Cikedokan, Kec. Cikarang Bar., Bekasi, Jawa Barat 17530, Indonesia</v>
          </cell>
          <cell r="AI179" t="str">
            <v>Bekasi</v>
          </cell>
          <cell r="AK179" t="str">
            <v>INDOGROSIR PALEMBANG</v>
          </cell>
          <cell r="AM179" t="str">
            <v>JL. PANGERAN AYIN - KENTEN LAUT</v>
          </cell>
          <cell r="AN179" t="str">
            <v>Palembang</v>
          </cell>
          <cell r="AP179">
            <v>581</v>
          </cell>
          <cell r="AQ179" t="str">
            <v/>
          </cell>
          <cell r="AR179" t="str">
            <v/>
          </cell>
          <cell r="AS179" t="str">
            <v/>
          </cell>
          <cell r="AT179" t="str">
            <v/>
          </cell>
          <cell r="AU179" t="str">
            <v/>
          </cell>
          <cell r="AV179" t="str">
            <v/>
          </cell>
          <cell r="AW179" t="str">
            <v/>
          </cell>
          <cell r="AY179">
            <v>0</v>
          </cell>
          <cell r="AZ179" t="str">
            <v>0</v>
          </cell>
          <cell r="BA179">
            <v>15440</v>
          </cell>
          <cell r="BB179">
            <v>33.619999999999997</v>
          </cell>
          <cell r="BC179" t="str">
            <v/>
          </cell>
          <cell r="BD179" t="str">
            <v/>
          </cell>
        </row>
        <row r="180">
          <cell r="D180" t="str">
            <v>4002941898</v>
          </cell>
          <cell r="E180" t="str">
            <v/>
          </cell>
          <cell r="F180" t="str">
            <v>BOOKED</v>
          </cell>
          <cell r="G180" t="str">
            <v>Unilever Mega DC</v>
          </cell>
          <cell r="H180" t="str">
            <v/>
          </cell>
          <cell r="I180" t="str">
            <v>false</v>
          </cell>
          <cell r="J180" t="str">
            <v>TRO-J</v>
          </cell>
          <cell r="K180" t="str">
            <v>Tronton Jumbo</v>
          </cell>
          <cell r="L180" t="str">
            <v/>
          </cell>
          <cell r="N180" t="str">
            <v>TDS-TRI-20210622134610150473</v>
          </cell>
          <cell r="O180" t="str">
            <v>oncall</v>
          </cell>
          <cell r="P180" t="str">
            <v>2021-06-22, 20:46:10</v>
          </cell>
          <cell r="Q180" t="str">
            <v/>
          </cell>
          <cell r="R180" t="str">
            <v/>
          </cell>
          <cell r="S180" t="str">
            <v>2021-06-22, 22:00:00</v>
          </cell>
          <cell r="T180" t="str">
            <v/>
          </cell>
          <cell r="U180" t="str">
            <v/>
          </cell>
          <cell r="V180" t="str">
            <v/>
          </cell>
          <cell r="W180" t="str">
            <v>2021-06-29, 22:00:00</v>
          </cell>
          <cell r="X180" t="str">
            <v/>
          </cell>
          <cell r="Y180" t="str">
            <v/>
          </cell>
          <cell r="Z180" t="str">
            <v/>
          </cell>
          <cell r="AA180" t="str">
            <v/>
          </cell>
          <cell r="AB180" t="str">
            <v/>
          </cell>
          <cell r="AC180" t="str">
            <v/>
          </cell>
          <cell r="AD180" t="str">
            <v/>
          </cell>
          <cell r="AE180" t="str">
            <v/>
          </cell>
          <cell r="AF180" t="str">
            <v>Unilever West Mega DC</v>
          </cell>
          <cell r="AH180" t="str">
            <v>Jl. Irian X No.202, Cikedokan, Kec. Cikarang Bar., Bekasi, Jawa Barat 17530, Indonesia</v>
          </cell>
          <cell r="AI180" t="str">
            <v>Bekasi</v>
          </cell>
          <cell r="AK180" t="str">
            <v>PT LOTTE SHOPPING INDONESIA SOLO</v>
          </cell>
          <cell r="AM180" t="str">
            <v>JL.BHAYANGKARA (EX.LAPANGAN TIPES)</v>
          </cell>
          <cell r="AN180" t="str">
            <v>Kota Surakarta</v>
          </cell>
          <cell r="AP180">
            <v>498</v>
          </cell>
          <cell r="AQ180" t="str">
            <v/>
          </cell>
          <cell r="AR180" t="str">
            <v/>
          </cell>
          <cell r="AS180" t="str">
            <v/>
          </cell>
          <cell r="AT180" t="str">
            <v/>
          </cell>
          <cell r="AU180" t="str">
            <v/>
          </cell>
          <cell r="AV180" t="str">
            <v/>
          </cell>
          <cell r="AW180" t="str">
            <v/>
          </cell>
          <cell r="AY180">
            <v>0</v>
          </cell>
          <cell r="AZ180" t="str">
            <v>0</v>
          </cell>
          <cell r="BA180">
            <v>17040</v>
          </cell>
          <cell r="BB180">
            <v>36.04</v>
          </cell>
          <cell r="BC180" t="str">
            <v/>
          </cell>
          <cell r="BD180" t="str">
            <v/>
          </cell>
        </row>
        <row r="181">
          <cell r="D181" t="str">
            <v>4002941814</v>
          </cell>
          <cell r="E181" t="str">
            <v/>
          </cell>
          <cell r="F181" t="str">
            <v>BOOKED</v>
          </cell>
          <cell r="G181" t="str">
            <v>Unilever Mega DC</v>
          </cell>
          <cell r="H181" t="str">
            <v/>
          </cell>
          <cell r="I181" t="str">
            <v>false</v>
          </cell>
          <cell r="J181" t="str">
            <v>TRO-J</v>
          </cell>
          <cell r="K181" t="str">
            <v>Tronton Jumbo</v>
          </cell>
          <cell r="L181" t="str">
            <v/>
          </cell>
          <cell r="N181" t="str">
            <v>TDS-TRI-20210622134609094461</v>
          </cell>
          <cell r="O181" t="str">
            <v>oncall</v>
          </cell>
          <cell r="P181" t="str">
            <v>2021-06-22, 20:46:09</v>
          </cell>
          <cell r="Q181" t="str">
            <v/>
          </cell>
          <cell r="R181" t="str">
            <v/>
          </cell>
          <cell r="S181" t="str">
            <v>2021-06-22, 22:00:00</v>
          </cell>
          <cell r="T181" t="str">
            <v/>
          </cell>
          <cell r="U181" t="str">
            <v/>
          </cell>
          <cell r="V181" t="str">
            <v/>
          </cell>
          <cell r="W181" t="str">
            <v>2021-06-29, 22:00:00</v>
          </cell>
          <cell r="X181" t="str">
            <v/>
          </cell>
          <cell r="Y181" t="str">
            <v/>
          </cell>
          <cell r="Z181" t="str">
            <v/>
          </cell>
          <cell r="AA181" t="str">
            <v/>
          </cell>
          <cell r="AB181" t="str">
            <v/>
          </cell>
          <cell r="AC181" t="str">
            <v/>
          </cell>
          <cell r="AD181" t="str">
            <v/>
          </cell>
          <cell r="AE181" t="str">
            <v/>
          </cell>
          <cell r="AF181" t="str">
            <v>Unilever West Mega DC</v>
          </cell>
          <cell r="AH181" t="str">
            <v>Jl. Irian X No.202, Cikedokan, Kec. Cikarang Bar., Bekasi, Jawa Barat 17530, Indonesia</v>
          </cell>
          <cell r="AI181" t="str">
            <v>Bekasi</v>
          </cell>
          <cell r="AK181" t="str">
            <v>CARREFOUR DENPASAR</v>
          </cell>
          <cell r="AM181" t="str">
            <v>JL.SUNSET ROAD NO.8 KUTA</v>
          </cell>
          <cell r="AN181" t="str">
            <v>Kabupaten Badung</v>
          </cell>
          <cell r="AP181">
            <v>1148</v>
          </cell>
          <cell r="AQ181" t="str">
            <v/>
          </cell>
          <cell r="AR181" t="str">
            <v/>
          </cell>
          <cell r="AS181" t="str">
            <v/>
          </cell>
          <cell r="AT181" t="str">
            <v/>
          </cell>
          <cell r="AU181" t="str">
            <v/>
          </cell>
          <cell r="AV181" t="str">
            <v/>
          </cell>
          <cell r="AW181" t="str">
            <v/>
          </cell>
          <cell r="AY181">
            <v>0</v>
          </cell>
          <cell r="AZ181" t="str">
            <v>0</v>
          </cell>
          <cell r="BA181">
            <v>13450</v>
          </cell>
          <cell r="BB181">
            <v>37.54</v>
          </cell>
          <cell r="BC181" t="str">
            <v/>
          </cell>
          <cell r="BD181" t="str">
            <v/>
          </cell>
        </row>
        <row r="182">
          <cell r="D182" t="str">
            <v>4002941680</v>
          </cell>
          <cell r="E182" t="str">
            <v/>
          </cell>
          <cell r="F182" t="str">
            <v>BOOKED</v>
          </cell>
          <cell r="G182" t="str">
            <v>Unilever Mega DC</v>
          </cell>
          <cell r="H182" t="str">
            <v/>
          </cell>
          <cell r="I182" t="str">
            <v>false</v>
          </cell>
          <cell r="J182" t="str">
            <v>TRO-J</v>
          </cell>
          <cell r="K182" t="str">
            <v>Tronton Jumbo</v>
          </cell>
          <cell r="L182" t="str">
            <v/>
          </cell>
          <cell r="N182" t="str">
            <v>TDS-TRI-20210622134607403206</v>
          </cell>
          <cell r="O182" t="str">
            <v>oncall</v>
          </cell>
          <cell r="P182" t="str">
            <v>2021-06-22, 20:46:07</v>
          </cell>
          <cell r="Q182" t="str">
            <v/>
          </cell>
          <cell r="R182" t="str">
            <v/>
          </cell>
          <cell r="S182" t="str">
            <v>2021-06-22, 22:00:00</v>
          </cell>
          <cell r="T182" t="str">
            <v/>
          </cell>
          <cell r="U182" t="str">
            <v/>
          </cell>
          <cell r="V182" t="str">
            <v/>
          </cell>
          <cell r="W182" t="str">
            <v>2021-06-29, 22:00:00</v>
          </cell>
          <cell r="X182" t="str">
            <v/>
          </cell>
          <cell r="Y182" t="str">
            <v/>
          </cell>
          <cell r="Z182" t="str">
            <v/>
          </cell>
          <cell r="AA182" t="str">
            <v/>
          </cell>
          <cell r="AB182" t="str">
            <v/>
          </cell>
          <cell r="AC182" t="str">
            <v/>
          </cell>
          <cell r="AD182" t="str">
            <v/>
          </cell>
          <cell r="AE182" t="str">
            <v/>
          </cell>
          <cell r="AF182" t="str">
            <v>Unilever West Mega DC</v>
          </cell>
          <cell r="AH182" t="str">
            <v>Jl. Irian X No.202, Cikedokan, Kec. Cikarang Bar., Bekasi, Jawa Barat 17530, Indonesia</v>
          </cell>
          <cell r="AI182" t="str">
            <v>Bekasi</v>
          </cell>
          <cell r="AK182" t="str">
            <v>PT LOTTE SHOPPING INDONESIA DENPASA</v>
          </cell>
          <cell r="AM182" t="str">
            <v>JL.BY PASS NGURAH RAI NO.222</v>
          </cell>
          <cell r="AN182" t="str">
            <v>Kabupaten Badung</v>
          </cell>
          <cell r="AP182">
            <v>1160</v>
          </cell>
          <cell r="AQ182" t="str">
            <v/>
          </cell>
          <cell r="AR182" t="str">
            <v/>
          </cell>
          <cell r="AS182" t="str">
            <v/>
          </cell>
          <cell r="AT182" t="str">
            <v/>
          </cell>
          <cell r="AU182" t="str">
            <v/>
          </cell>
          <cell r="AV182" t="str">
            <v/>
          </cell>
          <cell r="AW182" t="str">
            <v/>
          </cell>
          <cell r="AY182">
            <v>0</v>
          </cell>
          <cell r="AZ182" t="str">
            <v>0</v>
          </cell>
          <cell r="BA182">
            <v>13510</v>
          </cell>
          <cell r="BB182">
            <v>31</v>
          </cell>
          <cell r="BC182" t="str">
            <v/>
          </cell>
          <cell r="BD182" t="str">
            <v/>
          </cell>
        </row>
        <row r="183">
          <cell r="D183" t="str">
            <v>4002941794</v>
          </cell>
          <cell r="E183" t="str">
            <v/>
          </cell>
          <cell r="F183" t="str">
            <v>POD</v>
          </cell>
          <cell r="G183" t="str">
            <v>Unilever Mega DC</v>
          </cell>
          <cell r="H183" t="str">
            <v>PT Kabut Halim Mandiri</v>
          </cell>
          <cell r="I183" t="str">
            <v>true</v>
          </cell>
          <cell r="J183" t="str">
            <v>CDE</v>
          </cell>
          <cell r="K183" t="str">
            <v>CD Engkel Box</v>
          </cell>
          <cell r="L183" t="str">
            <v/>
          </cell>
          <cell r="N183" t="str">
            <v>TDS-TRI-20210622111343112121</v>
          </cell>
          <cell r="O183" t="str">
            <v>dedicated</v>
          </cell>
          <cell r="P183" t="str">
            <v>2021-06-22, 18:13:43</v>
          </cell>
          <cell r="Q183" t="str">
            <v>2021-06-22, 22:46:18</v>
          </cell>
          <cell r="R183" t="str">
            <v>2021-06-23, 05:20:04</v>
          </cell>
          <cell r="S183" t="str">
            <v>2021-06-22, 20:00:00</v>
          </cell>
          <cell r="T183" t="str">
            <v>2021-06-23, 06:01:03</v>
          </cell>
          <cell r="U183" t="str">
            <v>2021-06-23, 06:01:09</v>
          </cell>
          <cell r="V183" t="str">
            <v>2021-06-23, 06:01:16</v>
          </cell>
          <cell r="W183" t="str">
            <v>2021-06-23, 20:00:00</v>
          </cell>
          <cell r="X183" t="str">
            <v>2021-06-23, 13:28:24</v>
          </cell>
          <cell r="Y183" t="str">
            <v>2021-06-23, 14:46:21</v>
          </cell>
          <cell r="Z183" t="str">
            <v>0:0:13</v>
          </cell>
          <cell r="AA183" t="str">
            <v>1:17:57</v>
          </cell>
          <cell r="AB183" t="str">
            <v>ansel B 9660 UCE</v>
          </cell>
          <cell r="AC183" t="str">
            <v>089501664560</v>
          </cell>
          <cell r="AD183" t="str">
            <v>B9027EXR</v>
          </cell>
          <cell r="AE183" t="str">
            <v>CD Engkel Box</v>
          </cell>
          <cell r="AF183" t="str">
            <v>Unilever West Mega DC</v>
          </cell>
          <cell r="AH183" t="str">
            <v>Jl. Irian X No.202, Cikedokan, Kec. Cikarang Bar., Bekasi, Jawa Barat 17530, Indonesia</v>
          </cell>
          <cell r="AI183" t="str">
            <v>Bekasi</v>
          </cell>
          <cell r="AK183" t="str">
            <v>LULU HYPERMARKET CAKUNG</v>
          </cell>
          <cell r="AM183" t="str">
            <v>JL RAYA BEKASI KM 24 RT 001 RW 008</v>
          </cell>
          <cell r="AN183" t="str">
            <v>Kota Jakarta Timur</v>
          </cell>
          <cell r="AP183">
            <v>36</v>
          </cell>
          <cell r="AQ183" t="str">
            <v/>
          </cell>
          <cell r="AR183" t="str">
            <v/>
          </cell>
          <cell r="AS183" t="str">
            <v/>
          </cell>
          <cell r="AT183" t="str">
            <v/>
          </cell>
          <cell r="AU183" t="str">
            <v/>
          </cell>
          <cell r="AV183" t="str">
            <v/>
          </cell>
          <cell r="AW183" t="str">
            <v/>
          </cell>
          <cell r="AY183">
            <v>0</v>
          </cell>
          <cell r="AZ183" t="str">
            <v>0</v>
          </cell>
          <cell r="BA183">
            <v>1950</v>
          </cell>
          <cell r="BB183">
            <v>4.22</v>
          </cell>
          <cell r="BC183" t="str">
            <v/>
          </cell>
          <cell r="BD183" t="str">
            <v>2021-06-23, 15:01:39</v>
          </cell>
          <cell r="BE183" t="str">
            <v>POD 1 2021-06-23, 15:01:38</v>
          </cell>
        </row>
        <row r="184">
          <cell r="D184" t="str">
            <v>4002941794</v>
          </cell>
          <cell r="E184" t="str">
            <v/>
          </cell>
          <cell r="F184" t="str">
            <v>POD</v>
          </cell>
          <cell r="G184" t="str">
            <v>Unilever Mega DC</v>
          </cell>
          <cell r="H184" t="str">
            <v>PT Kabut Halim Mandiri</v>
          </cell>
          <cell r="I184" t="str">
            <v>true</v>
          </cell>
          <cell r="J184" t="str">
            <v>CDE</v>
          </cell>
          <cell r="K184" t="str">
            <v>CD Engkel Box</v>
          </cell>
          <cell r="L184" t="str">
            <v/>
          </cell>
          <cell r="N184" t="str">
            <v>TDS-TRI-20210622111343112121</v>
          </cell>
          <cell r="O184" t="str">
            <v>dedicated</v>
          </cell>
          <cell r="P184" t="str">
            <v>2021-06-22, 18:13:43</v>
          </cell>
          <cell r="Q184" t="str">
            <v>2021-06-22, 22:46:18</v>
          </cell>
          <cell r="R184" t="str">
            <v>2021-06-23, 05:20:04</v>
          </cell>
          <cell r="S184" t="str">
            <v>2021-06-22, 20:00:00</v>
          </cell>
          <cell r="T184" t="str">
            <v>2021-06-23, 06:01:03</v>
          </cell>
          <cell r="U184" t="str">
            <v>2021-06-23, 06:01:09</v>
          </cell>
          <cell r="V184" t="str">
            <v>2021-06-23, 06:01:16</v>
          </cell>
          <cell r="W184" t="str">
            <v>2021-06-23, 20:00:00</v>
          </cell>
          <cell r="X184" t="str">
            <v>2021-06-23, 10:03:12</v>
          </cell>
          <cell r="Y184" t="str">
            <v>2021-06-23, 11:25:21</v>
          </cell>
          <cell r="Z184" t="str">
            <v>0:0:13</v>
          </cell>
          <cell r="AA184" t="str">
            <v>1:22:9</v>
          </cell>
          <cell r="AB184" t="str">
            <v>ansel B 9660 UCE</v>
          </cell>
          <cell r="AC184" t="str">
            <v>089501664560</v>
          </cell>
          <cell r="AD184" t="str">
            <v>B9027EXR</v>
          </cell>
          <cell r="AE184" t="str">
            <v>CD Engkel Box</v>
          </cell>
          <cell r="AF184" t="str">
            <v>Unilever West Mega DC</v>
          </cell>
          <cell r="AH184" t="str">
            <v>Jl. Irian X No.202, Cikedokan, Kec. Cikarang Bar., Bekasi, Jawa Barat 17530, Indonesia</v>
          </cell>
          <cell r="AI184" t="str">
            <v>Bekasi</v>
          </cell>
          <cell r="AK184" t="str">
            <v>LOTTEMART GREEN PRAMUKA CITY</v>
          </cell>
          <cell r="AL184" t="str">
            <v>-</v>
          </cell>
          <cell r="AM184" t="str">
            <v>Jln. A. Yani No.Kav 49, RT.13/RW.9, Rawasari, Kec. Cemp. Putih, Kota Jakarta Pusat, Daerah Khusus Ibukota Jakarta 10570, Indonesia</v>
          </cell>
          <cell r="AN184" t="str">
            <v>Kota Jakarta Pusat</v>
          </cell>
          <cell r="AP184">
            <v>39</v>
          </cell>
          <cell r="AQ184" t="str">
            <v/>
          </cell>
          <cell r="AR184" t="str">
            <v/>
          </cell>
          <cell r="AS184" t="str">
            <v/>
          </cell>
          <cell r="AT184" t="str">
            <v/>
          </cell>
          <cell r="AU184" t="str">
            <v/>
          </cell>
          <cell r="AV184" t="str">
            <v/>
          </cell>
          <cell r="AW184" t="str">
            <v/>
          </cell>
          <cell r="AY184">
            <v>0</v>
          </cell>
          <cell r="AZ184" t="str">
            <v>0</v>
          </cell>
          <cell r="BA184">
            <v>280</v>
          </cell>
          <cell r="BB184">
            <v>1</v>
          </cell>
          <cell r="BC184" t="str">
            <v/>
          </cell>
          <cell r="BD184" t="str">
            <v>2021-06-23, 13:28:07</v>
          </cell>
          <cell r="BE184" t="str">
            <v>POD 1 2021-06-23, 13:28:07</v>
          </cell>
        </row>
        <row r="185">
          <cell r="D185" t="str">
            <v>4002941788</v>
          </cell>
          <cell r="E185" t="str">
            <v/>
          </cell>
          <cell r="F185" t="str">
            <v>POD</v>
          </cell>
          <cell r="G185" t="str">
            <v>Unilever Mega DC</v>
          </cell>
          <cell r="H185" t="str">
            <v>PT Kabut Halim Mandiri</v>
          </cell>
          <cell r="I185" t="str">
            <v>true</v>
          </cell>
          <cell r="J185" t="str">
            <v>CDE</v>
          </cell>
          <cell r="K185" t="str">
            <v>CD Engkel Box</v>
          </cell>
          <cell r="L185" t="str">
            <v/>
          </cell>
          <cell r="N185" t="str">
            <v>TDS-TRI-20210622111341998715</v>
          </cell>
          <cell r="O185" t="str">
            <v>dedicated</v>
          </cell>
          <cell r="P185" t="str">
            <v>2021-06-22, 18:13:42</v>
          </cell>
          <cell r="Q185" t="str">
            <v>2021-06-22, 22:45:27</v>
          </cell>
          <cell r="R185" t="str">
            <v>2021-06-22, 22:45:47</v>
          </cell>
          <cell r="S185" t="str">
            <v>2021-06-22, 20:00:00</v>
          </cell>
          <cell r="T185" t="str">
            <v>2021-06-23, 07:00:11</v>
          </cell>
          <cell r="U185" t="str">
            <v>2021-06-23, 07:00:16</v>
          </cell>
          <cell r="V185" t="str">
            <v>2021-06-23, 07:00:22</v>
          </cell>
          <cell r="W185" t="str">
            <v>2021-06-23, 20:00:00</v>
          </cell>
          <cell r="X185" t="str">
            <v>2021-06-23, 12:14:38</v>
          </cell>
          <cell r="Y185" t="str">
            <v>2021-06-23, 12:14:47</v>
          </cell>
          <cell r="Z185" t="str">
            <v>0:0:11</v>
          </cell>
          <cell r="AA185" t="str">
            <v>0:0:9</v>
          </cell>
          <cell r="AB185" t="str">
            <v>ANDRIK HERMAWAN</v>
          </cell>
          <cell r="AC185" t="str">
            <v>081294930252</v>
          </cell>
          <cell r="AD185" t="str">
            <v>B9588TXS</v>
          </cell>
          <cell r="AE185" t="str">
            <v>CD Engkel Box</v>
          </cell>
          <cell r="AF185" t="str">
            <v>Unilever West Mega DC</v>
          </cell>
          <cell r="AH185" t="str">
            <v>Jl. Irian X No.202, Cikedokan, Kec. Cikarang Bar., Bekasi, Jawa Barat 17530, Indonesia</v>
          </cell>
          <cell r="AI185" t="str">
            <v>Bekasi</v>
          </cell>
          <cell r="AK185" t="str">
            <v>LOTTEMART HYPER BINTARO JAYA</v>
          </cell>
          <cell r="AM185" t="str">
            <v>JL. MH THAMRIN CBD AREA KAV. CBD BI</v>
          </cell>
          <cell r="AN185" t="str">
            <v>Kota Tangerang Selatan</v>
          </cell>
          <cell r="AP185">
            <v>44</v>
          </cell>
          <cell r="AQ185" t="str">
            <v/>
          </cell>
          <cell r="AR185" t="str">
            <v/>
          </cell>
          <cell r="AS185" t="str">
            <v/>
          </cell>
          <cell r="AT185" t="str">
            <v/>
          </cell>
          <cell r="AU185" t="str">
            <v/>
          </cell>
          <cell r="AV185" t="str">
            <v/>
          </cell>
          <cell r="AW185" t="str">
            <v/>
          </cell>
          <cell r="AY185">
            <v>0</v>
          </cell>
          <cell r="AZ185" t="str">
            <v>0</v>
          </cell>
          <cell r="BA185">
            <v>620</v>
          </cell>
          <cell r="BB185">
            <v>1.17</v>
          </cell>
          <cell r="BC185" t="str">
            <v/>
          </cell>
          <cell r="BD185" t="str">
            <v>2021-06-23, 12:15:07</v>
          </cell>
          <cell r="BE185" t="str">
            <v>POD 1 2021-06-23, 12:15:07</v>
          </cell>
        </row>
        <row r="186">
          <cell r="D186" t="str">
            <v>4002941788</v>
          </cell>
          <cell r="E186" t="str">
            <v/>
          </cell>
          <cell r="F186" t="str">
            <v>POD</v>
          </cell>
          <cell r="G186" t="str">
            <v>Unilever Mega DC</v>
          </cell>
          <cell r="H186" t="str">
            <v>PT Kabut Halim Mandiri</v>
          </cell>
          <cell r="I186" t="str">
            <v>true</v>
          </cell>
          <cell r="J186" t="str">
            <v>CDE</v>
          </cell>
          <cell r="K186" t="str">
            <v>CD Engkel Box</v>
          </cell>
          <cell r="L186" t="str">
            <v/>
          </cell>
          <cell r="N186" t="str">
            <v>TDS-TRI-20210622111341998715</v>
          </cell>
          <cell r="O186" t="str">
            <v>dedicated</v>
          </cell>
          <cell r="P186" t="str">
            <v>2021-06-22, 18:13:42</v>
          </cell>
          <cell r="Q186" t="str">
            <v>2021-06-22, 22:45:27</v>
          </cell>
          <cell r="R186" t="str">
            <v>2021-06-22, 22:45:47</v>
          </cell>
          <cell r="S186" t="str">
            <v>2021-06-22, 20:00:00</v>
          </cell>
          <cell r="T186" t="str">
            <v>2021-06-23, 07:00:11</v>
          </cell>
          <cell r="U186" t="str">
            <v>2021-06-23, 07:00:16</v>
          </cell>
          <cell r="V186" t="str">
            <v>2021-06-23, 07:00:22</v>
          </cell>
          <cell r="W186" t="str">
            <v>2021-06-23, 20:00:00</v>
          </cell>
          <cell r="X186" t="str">
            <v>2021-06-23, 12:15:12</v>
          </cell>
          <cell r="Y186" t="str">
            <v>2021-06-23, 12:15:17</v>
          </cell>
          <cell r="Z186" t="str">
            <v>0:0:11</v>
          </cell>
          <cell r="AA186" t="str">
            <v>0:0:5</v>
          </cell>
          <cell r="AB186" t="str">
            <v>ANDRIK HERMAWAN</v>
          </cell>
          <cell r="AC186" t="str">
            <v>081294930252</v>
          </cell>
          <cell r="AD186" t="str">
            <v>B9588TXS</v>
          </cell>
          <cell r="AE186" t="str">
            <v>CD Engkel Box</v>
          </cell>
          <cell r="AF186" t="str">
            <v>Unilever West Mega DC</v>
          </cell>
          <cell r="AH186" t="str">
            <v>Jl. Irian X No.202, Cikedokan, Kec. Cikarang Bar., Bekasi, Jawa Barat 17530, Indonesia</v>
          </cell>
          <cell r="AI186" t="str">
            <v>Bekasi</v>
          </cell>
          <cell r="AK186" t="str">
            <v>LULU HYPERMARKET BSD</v>
          </cell>
          <cell r="AM186" t="str">
            <v>JL. BSD RAYA UTAMA ROW 36</v>
          </cell>
          <cell r="AN186" t="str">
            <v>Tangerang</v>
          </cell>
          <cell r="AP186">
            <v>69</v>
          </cell>
          <cell r="AQ186" t="str">
            <v/>
          </cell>
          <cell r="AR186" t="str">
            <v/>
          </cell>
          <cell r="AS186" t="str">
            <v/>
          </cell>
          <cell r="AT186" t="str">
            <v/>
          </cell>
          <cell r="AU186" t="str">
            <v/>
          </cell>
          <cell r="AV186" t="str">
            <v/>
          </cell>
          <cell r="AW186" t="str">
            <v/>
          </cell>
          <cell r="AY186">
            <v>0</v>
          </cell>
          <cell r="AZ186" t="str">
            <v>0</v>
          </cell>
          <cell r="BA186">
            <v>400</v>
          </cell>
          <cell r="BB186">
            <v>1</v>
          </cell>
          <cell r="BC186" t="str">
            <v/>
          </cell>
          <cell r="BD186" t="str">
            <v>2021-06-23, 19:18:45</v>
          </cell>
          <cell r="BE186" t="str">
            <v>POD 1 2021-06-23, 19:18:45</v>
          </cell>
        </row>
        <row r="187">
          <cell r="D187" t="str">
            <v>4002941772</v>
          </cell>
          <cell r="E187" t="str">
            <v/>
          </cell>
          <cell r="F187" t="str">
            <v>POD</v>
          </cell>
          <cell r="G187" t="str">
            <v>Unilever Mega DC</v>
          </cell>
          <cell r="H187" t="str">
            <v>CV Global Synergi Abadi</v>
          </cell>
          <cell r="I187" t="str">
            <v>true</v>
          </cell>
          <cell r="J187" t="str">
            <v>CDE</v>
          </cell>
          <cell r="K187" t="str">
            <v>CD Engkel Box</v>
          </cell>
          <cell r="L187" t="str">
            <v/>
          </cell>
          <cell r="N187" t="str">
            <v>TDS-TRI-20210622111340978033</v>
          </cell>
          <cell r="O187" t="str">
            <v>dedicated</v>
          </cell>
          <cell r="P187" t="str">
            <v>2021-06-22, 18:13:41</v>
          </cell>
          <cell r="Q187" t="str">
            <v>2021-06-22, 22:07:16</v>
          </cell>
          <cell r="R187" t="str">
            <v>2021-06-22, 22:20:15</v>
          </cell>
          <cell r="S187" t="str">
            <v>2021-06-22, 20:00:00</v>
          </cell>
          <cell r="T187" t="str">
            <v>2021-06-24, 04:26:40</v>
          </cell>
          <cell r="U187" t="str">
            <v>2021-06-24, 04:26:53</v>
          </cell>
          <cell r="V187" t="str">
            <v>2021-06-24, 04:26:59</v>
          </cell>
          <cell r="W187" t="str">
            <v>2021-06-24, 20:00:00</v>
          </cell>
          <cell r="X187" t="str">
            <v>2021-06-24, 09:29:28</v>
          </cell>
          <cell r="Y187" t="str">
            <v>2021-06-24, 10:31:48</v>
          </cell>
          <cell r="Z187" t="str">
            <v>0:0:19</v>
          </cell>
          <cell r="AA187" t="str">
            <v>1:2:20</v>
          </cell>
          <cell r="AB187" t="str">
            <v>Rohim</v>
          </cell>
          <cell r="AC187" t="str">
            <v>087773017667</v>
          </cell>
          <cell r="AD187" t="str">
            <v>B9653DD</v>
          </cell>
          <cell r="AE187" t="str">
            <v>CD Double Box</v>
          </cell>
          <cell r="AF187" t="str">
            <v>Unilever West Mega DC</v>
          </cell>
          <cell r="AH187" t="str">
            <v>Jl. Irian X No.202, Cikedokan, Kec. Cikarang Bar., Bekasi, Jawa Barat 17530, Indonesia</v>
          </cell>
          <cell r="AI187" t="str">
            <v>Bekasi</v>
          </cell>
          <cell r="AK187" t="str">
            <v>TRANSMART CIMAHI</v>
          </cell>
          <cell r="AM187" t="str">
            <v>JL. RAYA BARAT NO. 729</v>
          </cell>
          <cell r="AN187" t="str">
            <v>Kota Cimahi</v>
          </cell>
          <cell r="AP187">
            <v>106</v>
          </cell>
          <cell r="AQ187" t="str">
            <v/>
          </cell>
          <cell r="AR187" t="str">
            <v/>
          </cell>
          <cell r="AS187" t="str">
            <v/>
          </cell>
          <cell r="AT187" t="str">
            <v/>
          </cell>
          <cell r="AU187" t="str">
            <v/>
          </cell>
          <cell r="AV187" t="str">
            <v/>
          </cell>
          <cell r="AW187" t="str">
            <v/>
          </cell>
          <cell r="AY187">
            <v>0</v>
          </cell>
          <cell r="AZ187" t="str">
            <v>0</v>
          </cell>
          <cell r="BA187">
            <v>1710</v>
          </cell>
          <cell r="BB187">
            <v>4.99</v>
          </cell>
          <cell r="BC187" t="str">
            <v/>
          </cell>
          <cell r="BD187" t="str">
            <v>2021-06-24, 10:36:11</v>
          </cell>
          <cell r="BE187" t="str">
            <v>POD 1 2021-06-24, 10:36:11</v>
          </cell>
        </row>
        <row r="188">
          <cell r="D188" t="str">
            <v>4002941772</v>
          </cell>
          <cell r="E188" t="str">
            <v/>
          </cell>
          <cell r="F188" t="str">
            <v>POD</v>
          </cell>
          <cell r="G188" t="str">
            <v>Unilever Mega DC</v>
          </cell>
          <cell r="H188" t="str">
            <v>CV Global Synergi Abadi</v>
          </cell>
          <cell r="I188" t="str">
            <v>true</v>
          </cell>
          <cell r="J188" t="str">
            <v>CDE</v>
          </cell>
          <cell r="K188" t="str">
            <v>CD Engkel Box</v>
          </cell>
          <cell r="L188" t="str">
            <v/>
          </cell>
          <cell r="N188" t="str">
            <v>TDS-TRI-20210622111340978033</v>
          </cell>
          <cell r="O188" t="str">
            <v>dedicated</v>
          </cell>
          <cell r="P188" t="str">
            <v>2021-06-22, 18:13:41</v>
          </cell>
          <cell r="Q188" t="str">
            <v>2021-06-22, 22:07:16</v>
          </cell>
          <cell r="R188" t="str">
            <v>2021-06-22, 22:20:15</v>
          </cell>
          <cell r="S188" t="str">
            <v>2021-06-22, 20:00:00</v>
          </cell>
          <cell r="T188" t="str">
            <v>2021-06-24, 04:26:40</v>
          </cell>
          <cell r="U188" t="str">
            <v>2021-06-24, 04:26:53</v>
          </cell>
          <cell r="V188" t="str">
            <v>2021-06-24, 04:26:59</v>
          </cell>
          <cell r="W188" t="str">
            <v>2021-06-24, 20:00:00</v>
          </cell>
          <cell r="X188" t="str">
            <v>2021-06-24, 11:35:49</v>
          </cell>
          <cell r="Y188" t="str">
            <v>2021-06-24, 11:35:56</v>
          </cell>
          <cell r="Z188" t="str">
            <v>0:0:19</v>
          </cell>
          <cell r="AA188" t="str">
            <v>0:0:7</v>
          </cell>
          <cell r="AB188" t="str">
            <v>Rohim</v>
          </cell>
          <cell r="AC188" t="str">
            <v>087773017667</v>
          </cell>
          <cell r="AD188" t="str">
            <v>B9653DD</v>
          </cell>
          <cell r="AE188" t="str">
            <v>CD Double Box</v>
          </cell>
          <cell r="AF188" t="str">
            <v>Unilever West Mega DC</v>
          </cell>
          <cell r="AH188" t="str">
            <v>Jl. Irian X No.202, Cikedokan, Kec. Cikarang Bar., Bekasi, Jawa Barat 17530, Indonesia</v>
          </cell>
          <cell r="AI188" t="str">
            <v>Bekasi</v>
          </cell>
          <cell r="AK188" t="str">
            <v>RAMAYANA CIMAHI (RB-12)</v>
          </cell>
          <cell r="AM188" t="str">
            <v>CIMAHI</v>
          </cell>
          <cell r="AN188" t="str">
            <v>Cimahi City</v>
          </cell>
          <cell r="AP188">
            <v>110</v>
          </cell>
          <cell r="AQ188" t="str">
            <v/>
          </cell>
          <cell r="AR188" t="str">
            <v/>
          </cell>
          <cell r="AS188" t="str">
            <v/>
          </cell>
          <cell r="AT188" t="str">
            <v/>
          </cell>
          <cell r="AU188" t="str">
            <v/>
          </cell>
          <cell r="AV188" t="str">
            <v/>
          </cell>
          <cell r="AW188" t="str">
            <v/>
          </cell>
          <cell r="AY188">
            <v>0</v>
          </cell>
          <cell r="AZ188" t="str">
            <v>0</v>
          </cell>
          <cell r="BA188">
            <v>100</v>
          </cell>
          <cell r="BB188">
            <v>1</v>
          </cell>
          <cell r="BC188" t="str">
            <v/>
          </cell>
          <cell r="BD188" t="str">
            <v>2021-06-24, 11:56:37</v>
          </cell>
          <cell r="BE188" t="str">
            <v>POD 1 2021-06-24, 11:56:37</v>
          </cell>
        </row>
        <row r="189">
          <cell r="D189" t="str">
            <v>4002941764</v>
          </cell>
          <cell r="E189" t="str">
            <v/>
          </cell>
          <cell r="F189" t="str">
            <v>POD</v>
          </cell>
          <cell r="G189" t="str">
            <v>Unilever Mega DC</v>
          </cell>
          <cell r="H189" t="str">
            <v>PT Kabut Halim Mandiri</v>
          </cell>
          <cell r="I189" t="str">
            <v>true</v>
          </cell>
          <cell r="J189" t="str">
            <v>CDE</v>
          </cell>
          <cell r="K189" t="str">
            <v>CD Engkel Box</v>
          </cell>
          <cell r="L189" t="str">
            <v/>
          </cell>
          <cell r="N189" t="str">
            <v>TDS-TRI-20210622111339891489</v>
          </cell>
          <cell r="O189" t="str">
            <v>dedicated</v>
          </cell>
          <cell r="P189" t="str">
            <v>2021-06-22, 18:13:40</v>
          </cell>
          <cell r="Q189" t="str">
            <v>2021-06-22, 22:40:35</v>
          </cell>
          <cell r="R189" t="str">
            <v>2021-06-23, 00:42:01</v>
          </cell>
          <cell r="S189" t="str">
            <v>2021-06-22, 20:00:00</v>
          </cell>
          <cell r="T189" t="str">
            <v>2021-06-23, 22:12:16</v>
          </cell>
          <cell r="U189" t="str">
            <v>2021-06-23, 22:12:22</v>
          </cell>
          <cell r="V189" t="str">
            <v>2021-06-23, 22:33:14</v>
          </cell>
          <cell r="W189" t="str">
            <v>2021-06-24, 20:00:00</v>
          </cell>
          <cell r="X189" t="str">
            <v>2021-06-25, 10:31:46</v>
          </cell>
          <cell r="Y189" t="str">
            <v>2021-06-25, 10:31:57</v>
          </cell>
          <cell r="Z189" t="str">
            <v>0:20:58</v>
          </cell>
          <cell r="AA189" t="str">
            <v>0:0:11</v>
          </cell>
          <cell r="AB189" t="str">
            <v>Arief Nur Rahmad</v>
          </cell>
          <cell r="AC189" t="str">
            <v>082135588881</v>
          </cell>
          <cell r="AD189" t="str">
            <v>B9028EXR</v>
          </cell>
          <cell r="AE189" t="str">
            <v>CD Engkel Box</v>
          </cell>
          <cell r="AF189" t="str">
            <v>Unilever West Mega DC</v>
          </cell>
          <cell r="AH189" t="str">
            <v>Jl. Irian X No.202, Cikedokan, Kec. Cikarang Bar., Bekasi, Jawa Barat 17530, Indonesia</v>
          </cell>
          <cell r="AI189" t="str">
            <v>Bekasi</v>
          </cell>
          <cell r="AK189" t="str">
            <v>BORMA CIPAMOKOLAN</v>
          </cell>
          <cell r="AM189" t="str">
            <v>JL. CIPAMOKOLAN NO. 50</v>
          </cell>
          <cell r="AN189" t="str">
            <v>Kota Bandung</v>
          </cell>
          <cell r="AP189">
            <v>131</v>
          </cell>
          <cell r="AQ189" t="str">
            <v/>
          </cell>
          <cell r="AR189" t="str">
            <v/>
          </cell>
          <cell r="AS189" t="str">
            <v/>
          </cell>
          <cell r="AT189" t="str">
            <v/>
          </cell>
          <cell r="AU189" t="str">
            <v/>
          </cell>
          <cell r="AV189" t="str">
            <v/>
          </cell>
          <cell r="AW189" t="str">
            <v/>
          </cell>
          <cell r="AY189">
            <v>0</v>
          </cell>
          <cell r="AZ189" t="str">
            <v>0</v>
          </cell>
          <cell r="BA189">
            <v>1700</v>
          </cell>
          <cell r="BB189">
            <v>3.9</v>
          </cell>
          <cell r="BC189" t="str">
            <v/>
          </cell>
          <cell r="BD189" t="str">
            <v>2021-06-25, 10:33:35</v>
          </cell>
          <cell r="BE189" t="str">
            <v>POD 1 2021-06-25, 10:33:35</v>
          </cell>
        </row>
        <row r="190">
          <cell r="D190" t="str">
            <v>4002941764</v>
          </cell>
          <cell r="E190" t="str">
            <v/>
          </cell>
          <cell r="F190" t="str">
            <v>POD</v>
          </cell>
          <cell r="G190" t="str">
            <v>Unilever Mega DC</v>
          </cell>
          <cell r="H190" t="str">
            <v>PT Kabut Halim Mandiri</v>
          </cell>
          <cell r="I190" t="str">
            <v>true</v>
          </cell>
          <cell r="J190" t="str">
            <v>CDE</v>
          </cell>
          <cell r="K190" t="str">
            <v>CD Engkel Box</v>
          </cell>
          <cell r="L190" t="str">
            <v/>
          </cell>
          <cell r="N190" t="str">
            <v>TDS-TRI-20210622111339891489</v>
          </cell>
          <cell r="O190" t="str">
            <v>dedicated</v>
          </cell>
          <cell r="P190" t="str">
            <v>2021-06-22, 18:13:40</v>
          </cell>
          <cell r="Q190" t="str">
            <v>2021-06-22, 22:40:35</v>
          </cell>
          <cell r="R190" t="str">
            <v>2021-06-23, 00:42:01</v>
          </cell>
          <cell r="S190" t="str">
            <v>2021-06-22, 20:00:00</v>
          </cell>
          <cell r="T190" t="str">
            <v>2021-06-23, 22:12:16</v>
          </cell>
          <cell r="U190" t="str">
            <v>2021-06-23, 22:12:22</v>
          </cell>
          <cell r="V190" t="str">
            <v>2021-06-23, 22:33:14</v>
          </cell>
          <cell r="W190" t="str">
            <v>2021-06-24, 20:00:00</v>
          </cell>
          <cell r="X190" t="str">
            <v>2021-06-24, 09:08:29</v>
          </cell>
          <cell r="Y190" t="str">
            <v>2021-06-24, 09:26:21</v>
          </cell>
          <cell r="Z190" t="str">
            <v>0:20:58</v>
          </cell>
          <cell r="AA190" t="str">
            <v>0:17:52</v>
          </cell>
          <cell r="AB190" t="str">
            <v>Arief Nur Rahmad</v>
          </cell>
          <cell r="AC190" t="str">
            <v>082135588881</v>
          </cell>
          <cell r="AD190" t="str">
            <v>B9028EXR</v>
          </cell>
          <cell r="AE190" t="str">
            <v>CD Engkel Box</v>
          </cell>
          <cell r="AF190" t="str">
            <v>Unilever West Mega DC</v>
          </cell>
          <cell r="AH190" t="str">
            <v>Jl. Irian X No.202, Cikedokan, Kec. Cikarang Bar., Bekasi, Jawa Barat 17530, Indonesia</v>
          </cell>
          <cell r="AI190" t="str">
            <v>Bekasi</v>
          </cell>
          <cell r="AK190" t="str">
            <v>CARREFOUR CIPADU BANDUNG</v>
          </cell>
          <cell r="AM190" t="str">
            <v>JL. AH NASUTION NO. 73</v>
          </cell>
          <cell r="AN190" t="str">
            <v>Kota Bandung</v>
          </cell>
          <cell r="AP190">
            <v>121</v>
          </cell>
          <cell r="AQ190" t="str">
            <v/>
          </cell>
          <cell r="AR190" t="str">
            <v/>
          </cell>
          <cell r="AS190" t="str">
            <v/>
          </cell>
          <cell r="AT190" t="str">
            <v/>
          </cell>
          <cell r="AU190" t="str">
            <v/>
          </cell>
          <cell r="AV190" t="str">
            <v/>
          </cell>
          <cell r="AW190" t="str">
            <v/>
          </cell>
          <cell r="AY190">
            <v>0</v>
          </cell>
          <cell r="AZ190" t="str">
            <v>0</v>
          </cell>
          <cell r="BA190">
            <v>110</v>
          </cell>
          <cell r="BB190">
            <v>1</v>
          </cell>
          <cell r="BC190" t="str">
            <v/>
          </cell>
          <cell r="BD190" t="str">
            <v>2021-06-24, 09:40:12</v>
          </cell>
          <cell r="BE190" t="str">
            <v>POD 1 2021-06-24, 09:40:12</v>
          </cell>
        </row>
        <row r="191">
          <cell r="D191" t="str">
            <v>4002941763</v>
          </cell>
          <cell r="E191" t="str">
            <v/>
          </cell>
          <cell r="F191" t="str">
            <v>POD</v>
          </cell>
          <cell r="G191" t="str">
            <v>Unilever Mega DC</v>
          </cell>
          <cell r="H191" t="str">
            <v>PT Mega Antaran Prima</v>
          </cell>
          <cell r="I191" t="str">
            <v>true</v>
          </cell>
          <cell r="J191" t="str">
            <v>CDE</v>
          </cell>
          <cell r="K191" t="str">
            <v>CD Engkel Box</v>
          </cell>
          <cell r="L191" t="str">
            <v/>
          </cell>
          <cell r="N191" t="str">
            <v>TDS-TRI-20210622111338850179</v>
          </cell>
          <cell r="O191" t="str">
            <v>dedicated</v>
          </cell>
          <cell r="P191" t="str">
            <v>2021-06-22, 18:13:39</v>
          </cell>
          <cell r="Q191" t="str">
            <v>2021-06-22, 22:52:49</v>
          </cell>
          <cell r="R191" t="str">
            <v>2021-06-23, 01:43:32</v>
          </cell>
          <cell r="S191" t="str">
            <v>2021-06-22, 20:00:00</v>
          </cell>
          <cell r="T191" t="str">
            <v>2021-06-24, 01:25:17</v>
          </cell>
          <cell r="U191" t="str">
            <v>2021-06-24, 05:29:52</v>
          </cell>
          <cell r="V191" t="str">
            <v>2021-06-24, 05:30:07</v>
          </cell>
          <cell r="W191" t="str">
            <v>2021-06-24, 20:00:00</v>
          </cell>
          <cell r="X191" t="str">
            <v>2021-06-24, 14:45:51</v>
          </cell>
          <cell r="Y191" t="str">
            <v>2021-06-24, 14:45:59</v>
          </cell>
          <cell r="Z191" t="str">
            <v>4:4:50</v>
          </cell>
          <cell r="AA191" t="str">
            <v>0:0:8</v>
          </cell>
          <cell r="AB191" t="str">
            <v>UJANG MAMUN</v>
          </cell>
          <cell r="AC191" t="str">
            <v>087782171835</v>
          </cell>
          <cell r="AD191" t="str">
            <v>F8536AP</v>
          </cell>
          <cell r="AE191" t="str">
            <v>CD Engkel Box</v>
          </cell>
          <cell r="AF191" t="str">
            <v>Unilever West Mega DC</v>
          </cell>
          <cell r="AH191" t="str">
            <v>Jl. Irian X No.202, Cikedokan, Kec. Cikarang Bar., Bekasi, Jawa Barat 17530, Indonesia</v>
          </cell>
          <cell r="AI191" t="str">
            <v>Bekasi</v>
          </cell>
          <cell r="AK191" t="str">
            <v>TRANSMART BUAH BATU BANDUNG</v>
          </cell>
          <cell r="AM191" t="str">
            <v>BUAH BATU SQUARE JL BOJONG SOANG NO</v>
          </cell>
          <cell r="AN191" t="str">
            <v>Bandung</v>
          </cell>
          <cell r="AP191">
            <v>122</v>
          </cell>
          <cell r="AQ191" t="str">
            <v/>
          </cell>
          <cell r="AR191" t="str">
            <v/>
          </cell>
          <cell r="AS191" t="str">
            <v/>
          </cell>
          <cell r="AT191" t="str">
            <v/>
          </cell>
          <cell r="AU191" t="str">
            <v/>
          </cell>
          <cell r="AV191" t="str">
            <v/>
          </cell>
          <cell r="AW191" t="str">
            <v/>
          </cell>
          <cell r="AY191">
            <v>0</v>
          </cell>
          <cell r="AZ191" t="str">
            <v>0</v>
          </cell>
          <cell r="BA191">
            <v>70</v>
          </cell>
          <cell r="BB191">
            <v>1</v>
          </cell>
          <cell r="BC191" t="str">
            <v/>
          </cell>
          <cell r="BD191" t="str">
            <v>2021-06-24, 15:03:28</v>
          </cell>
          <cell r="BE191" t="str">
            <v>POD 1 2021-06-24, 15:03:28</v>
          </cell>
        </row>
        <row r="192">
          <cell r="D192" t="str">
            <v>4002941656</v>
          </cell>
          <cell r="E192" t="str">
            <v/>
          </cell>
          <cell r="F192" t="str">
            <v>POD</v>
          </cell>
          <cell r="G192" t="str">
            <v>Unilever Mega DC</v>
          </cell>
          <cell r="H192" t="str">
            <v>Gading Global Logistic</v>
          </cell>
          <cell r="I192" t="str">
            <v>true</v>
          </cell>
          <cell r="J192" t="str">
            <v>CDE</v>
          </cell>
          <cell r="K192" t="str">
            <v>CD Engkel Box</v>
          </cell>
          <cell r="L192" t="str">
            <v/>
          </cell>
          <cell r="N192" t="str">
            <v>TDS-TRI-20210622111337772256</v>
          </cell>
          <cell r="O192" t="str">
            <v>dedicated</v>
          </cell>
          <cell r="P192" t="str">
            <v>2021-06-22, 18:13:38</v>
          </cell>
          <cell r="Q192" t="str">
            <v>2021-06-22, 22:08:47</v>
          </cell>
          <cell r="R192" t="str">
            <v>2021-06-23, 05:04:46</v>
          </cell>
          <cell r="S192" t="str">
            <v>2021-06-22, 20:00:00</v>
          </cell>
          <cell r="T192" t="str">
            <v>2021-06-23, 05:04:54</v>
          </cell>
          <cell r="U192" t="str">
            <v>2021-06-23, 05:04:57</v>
          </cell>
          <cell r="V192" t="str">
            <v>2021-06-23, 05:05:13</v>
          </cell>
          <cell r="W192" t="str">
            <v>2021-06-23, 20:00:00</v>
          </cell>
          <cell r="X192" t="str">
            <v>2021-06-23, 07:50:46</v>
          </cell>
          <cell r="Y192" t="str">
            <v>2021-06-23, 08:55:09</v>
          </cell>
          <cell r="Z192" t="str">
            <v>0:0:19</v>
          </cell>
          <cell r="AA192" t="str">
            <v>1:4:23</v>
          </cell>
          <cell r="AB192" t="str">
            <v>JAMAL</v>
          </cell>
          <cell r="AC192" t="str">
            <v>087879225044</v>
          </cell>
          <cell r="AD192" t="str">
            <v>B9838SYK</v>
          </cell>
          <cell r="AE192" t="str">
            <v>CD Engkel Box</v>
          </cell>
          <cell r="AF192" t="str">
            <v>Unilever West Mega DC</v>
          </cell>
          <cell r="AH192" t="str">
            <v>Jl. Irian X No.202, Cikedokan, Kec. Cikarang Bar., Bekasi, Jawa Barat 17530, Indonesia</v>
          </cell>
          <cell r="AI192" t="str">
            <v>Bekasi</v>
          </cell>
          <cell r="AK192" t="str">
            <v>INDOMARCO PRISMATAMA DC PARUNG</v>
          </cell>
          <cell r="AM192" t="str">
            <v>JL.PEMBANGUNAN RT1/2 GUNUNG SINDUR</v>
          </cell>
          <cell r="AN192" t="str">
            <v>Bogor</v>
          </cell>
          <cell r="AP192">
            <v>73</v>
          </cell>
          <cell r="AQ192" t="str">
            <v/>
          </cell>
          <cell r="AR192" t="str">
            <v/>
          </cell>
          <cell r="AS192" t="str">
            <v/>
          </cell>
          <cell r="AT192" t="str">
            <v/>
          </cell>
          <cell r="AU192" t="str">
            <v/>
          </cell>
          <cell r="AV192" t="str">
            <v/>
          </cell>
          <cell r="AW192" t="str">
            <v/>
          </cell>
          <cell r="AY192">
            <v>0</v>
          </cell>
          <cell r="AZ192" t="str">
            <v>0</v>
          </cell>
          <cell r="BA192">
            <v>680</v>
          </cell>
          <cell r="BB192">
            <v>2</v>
          </cell>
          <cell r="BC192" t="str">
            <v/>
          </cell>
          <cell r="BD192" t="str">
            <v>2021-06-23, 09:01:02</v>
          </cell>
          <cell r="BE192" t="str">
            <v>POD 1 2021-06-23, 09:01:02</v>
          </cell>
        </row>
        <row r="193">
          <cell r="D193" t="str">
            <v>4002941763</v>
          </cell>
          <cell r="E193" t="str">
            <v/>
          </cell>
          <cell r="F193" t="str">
            <v>POD</v>
          </cell>
          <cell r="G193" t="str">
            <v>Unilever Mega DC</v>
          </cell>
          <cell r="H193" t="str">
            <v>PT Mega Antaran Prima</v>
          </cell>
          <cell r="I193" t="str">
            <v>true</v>
          </cell>
          <cell r="J193" t="str">
            <v>CDE</v>
          </cell>
          <cell r="K193" t="str">
            <v>CD Engkel Box</v>
          </cell>
          <cell r="L193" t="str">
            <v/>
          </cell>
          <cell r="N193" t="str">
            <v>TDS-TRI-20210622111338850179</v>
          </cell>
          <cell r="O193" t="str">
            <v>dedicated</v>
          </cell>
          <cell r="P193" t="str">
            <v>2021-06-22, 18:13:38</v>
          </cell>
          <cell r="Q193" t="str">
            <v>2021-06-22, 22:52:49</v>
          </cell>
          <cell r="R193" t="str">
            <v>2021-06-23, 01:43:32</v>
          </cell>
          <cell r="S193" t="str">
            <v>2021-06-22, 20:00:00</v>
          </cell>
          <cell r="T193" t="str">
            <v>2021-06-24, 01:25:17</v>
          </cell>
          <cell r="U193" t="str">
            <v>2021-06-24, 05:29:52</v>
          </cell>
          <cell r="V193" t="str">
            <v>2021-06-24, 05:30:07</v>
          </cell>
          <cell r="W193" t="str">
            <v>2021-06-24, 20:00:00</v>
          </cell>
          <cell r="X193" t="str">
            <v>2021-06-24, 14:22:54</v>
          </cell>
          <cell r="Y193" t="str">
            <v>2021-06-24, 14:23:47</v>
          </cell>
          <cell r="Z193" t="str">
            <v>4:4:50</v>
          </cell>
          <cell r="AA193" t="str">
            <v>0:0:53</v>
          </cell>
          <cell r="AB193" t="str">
            <v>UJANG MAMUN</v>
          </cell>
          <cell r="AC193" t="str">
            <v>087782171835</v>
          </cell>
          <cell r="AD193" t="str">
            <v>F8536AP</v>
          </cell>
          <cell r="AE193" t="str">
            <v>CD Engkel Box</v>
          </cell>
          <cell r="AF193" t="str">
            <v>Unilever West Mega DC</v>
          </cell>
          <cell r="AH193" t="str">
            <v>Jl. Irian X No.202, Cikedokan, Kec. Cikarang Bar., Bekasi, Jawa Barat 17530, Indonesia</v>
          </cell>
          <cell r="AI193" t="str">
            <v>Bekasi</v>
          </cell>
          <cell r="AK193" t="str">
            <v>BORMA ANTAPANI</v>
          </cell>
          <cell r="AM193" t="str">
            <v>JL. TERUSAN JAKARTA NO. 53</v>
          </cell>
          <cell r="AN193" t="str">
            <v>Kota Bandung</v>
          </cell>
          <cell r="AP193">
            <v>121</v>
          </cell>
          <cell r="AQ193" t="str">
            <v/>
          </cell>
          <cell r="AR193" t="str">
            <v/>
          </cell>
          <cell r="AS193" t="str">
            <v/>
          </cell>
          <cell r="AT193" t="str">
            <v/>
          </cell>
          <cell r="AU193" t="str">
            <v/>
          </cell>
          <cell r="AV193" t="str">
            <v/>
          </cell>
          <cell r="AW193" t="str">
            <v/>
          </cell>
          <cell r="AY193">
            <v>0</v>
          </cell>
          <cell r="AZ193" t="str">
            <v>0</v>
          </cell>
          <cell r="BA193">
            <v>1660</v>
          </cell>
          <cell r="BB193">
            <v>4.0999999999999996</v>
          </cell>
          <cell r="BC193" t="str">
            <v/>
          </cell>
          <cell r="BD193" t="str">
            <v>2021-06-24, 14:45:38</v>
          </cell>
          <cell r="BE193" t="str">
            <v>POD 1 2021-06-24, 14:45:38</v>
          </cell>
        </row>
        <row r="194">
          <cell r="D194" t="str">
            <v>4002941656</v>
          </cell>
          <cell r="E194" t="str">
            <v/>
          </cell>
          <cell r="F194" t="str">
            <v>POD</v>
          </cell>
          <cell r="G194" t="str">
            <v>Unilever Mega DC</v>
          </cell>
          <cell r="H194" t="str">
            <v>Gading Global Logistic</v>
          </cell>
          <cell r="I194" t="str">
            <v>true</v>
          </cell>
          <cell r="J194" t="str">
            <v>CDE</v>
          </cell>
          <cell r="K194" t="str">
            <v>CD Engkel Box</v>
          </cell>
          <cell r="L194" t="str">
            <v/>
          </cell>
          <cell r="N194" t="str">
            <v>TDS-TRI-20210622111337772256</v>
          </cell>
          <cell r="O194" t="str">
            <v>dedicated</v>
          </cell>
          <cell r="P194" t="str">
            <v>2021-06-22, 18:13:37</v>
          </cell>
          <cell r="Q194" t="str">
            <v>2021-06-22, 22:08:47</v>
          </cell>
          <cell r="R194" t="str">
            <v>2021-06-23, 05:04:46</v>
          </cell>
          <cell r="S194" t="str">
            <v>2021-06-22, 20:00:00</v>
          </cell>
          <cell r="T194" t="str">
            <v>2021-06-23, 05:04:54</v>
          </cell>
          <cell r="U194" t="str">
            <v>2021-06-23, 05:04:57</v>
          </cell>
          <cell r="V194" t="str">
            <v>2021-06-23, 05:05:13</v>
          </cell>
          <cell r="W194" t="str">
            <v>2021-06-23, 20:00:00</v>
          </cell>
          <cell r="X194" t="str">
            <v>2021-06-23, 10:55:54</v>
          </cell>
          <cell r="Y194" t="str">
            <v>2021-06-23, 12:25:48</v>
          </cell>
          <cell r="Z194" t="str">
            <v>0:0:19</v>
          </cell>
          <cell r="AA194" t="str">
            <v>1:29:54</v>
          </cell>
          <cell r="AB194" t="str">
            <v>JAMAL</v>
          </cell>
          <cell r="AC194" t="str">
            <v>087879225044</v>
          </cell>
          <cell r="AD194" t="str">
            <v>B9838SYK</v>
          </cell>
          <cell r="AE194" t="str">
            <v>CD Engkel Box</v>
          </cell>
          <cell r="AF194" t="str">
            <v>Unilever West Mega DC</v>
          </cell>
          <cell r="AH194" t="str">
            <v>Jl. Irian X No.202, Cikedokan, Kec. Cikarang Bar., Bekasi, Jawa Barat 17530, Indonesia</v>
          </cell>
          <cell r="AI194" t="str">
            <v>Bekasi</v>
          </cell>
          <cell r="AK194" t="str">
            <v>LULU HYPERMARKET SAWANGAN</v>
          </cell>
          <cell r="AM194" t="str">
            <v>Jl. Raya Parung - Ciputat No.20, Kedaung, Kec. Sawangan, Kota Depok, Jawa Barat 16516, Indonesia</v>
          </cell>
          <cell r="AN194" t="str">
            <v>Kota Depok</v>
          </cell>
          <cell r="AO194" t="str">
            <v>15482674</v>
          </cell>
          <cell r="AP194">
            <v>60</v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Y194">
            <v>0</v>
          </cell>
          <cell r="AZ194" t="str">
            <v>0</v>
          </cell>
          <cell r="BA194">
            <v>670</v>
          </cell>
          <cell r="BB194">
            <v>2</v>
          </cell>
          <cell r="BC194" t="str">
            <v/>
          </cell>
          <cell r="BD194" t="str">
            <v>2021-06-23, 13:58:51</v>
          </cell>
          <cell r="BE194" t="str">
            <v>POD 1 2021-06-23, 13:58:51</v>
          </cell>
        </row>
        <row r="195">
          <cell r="D195" t="str">
            <v>4002941516</v>
          </cell>
          <cell r="E195" t="str">
            <v/>
          </cell>
          <cell r="F195" t="str">
            <v>ACCEPTED</v>
          </cell>
          <cell r="G195" t="str">
            <v>Unilever Mega DC</v>
          </cell>
          <cell r="H195" t="str">
            <v>PT PRIMA SARANA EKSPRES</v>
          </cell>
          <cell r="I195" t="str">
            <v>true</v>
          </cell>
          <cell r="J195" t="str">
            <v>CDE</v>
          </cell>
          <cell r="K195" t="str">
            <v>CD Engkel Box</v>
          </cell>
          <cell r="L195" t="str">
            <v/>
          </cell>
          <cell r="N195" t="str">
            <v>TDS-TRI-20210622111336521853</v>
          </cell>
          <cell r="O195" t="str">
            <v>dedicated</v>
          </cell>
          <cell r="P195" t="str">
            <v>2021-06-22, 18:13:36</v>
          </cell>
          <cell r="Q195" t="str">
            <v>2021-06-22, 23:06:55</v>
          </cell>
          <cell r="R195" t="str">
            <v>2021-06-25, 01:15:37</v>
          </cell>
          <cell r="S195" t="str">
            <v>2021-06-22, 20:00:00</v>
          </cell>
          <cell r="T195" t="str">
            <v/>
          </cell>
          <cell r="U195" t="str">
            <v/>
          </cell>
          <cell r="V195" t="str">
            <v/>
          </cell>
          <cell r="W195" t="str">
            <v>2021-06-23, 20:00:00</v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>Adon</v>
          </cell>
          <cell r="AC195" t="str">
            <v>085215670138</v>
          </cell>
          <cell r="AD195" t="str">
            <v>B9061TXS</v>
          </cell>
          <cell r="AE195" t="str">
            <v>CD Engkel Box</v>
          </cell>
          <cell r="AF195" t="str">
            <v>Unilever West Mega DC</v>
          </cell>
          <cell r="AH195" t="str">
            <v>Jl. Irian X No.202, Cikedokan, Kec. Cikarang Bar., Bekasi, Jawa Barat 17530, Indonesia</v>
          </cell>
          <cell r="AI195" t="str">
            <v>Bekasi</v>
          </cell>
          <cell r="AK195" t="str">
            <v>INDOMARET DC UKANIK 2</v>
          </cell>
          <cell r="AM195" t="str">
            <v>JL. GATOT SUBROTO KM. 34 RT. 03 RW.</v>
          </cell>
          <cell r="AN195" t="str">
            <v>Tangerang</v>
          </cell>
          <cell r="AP195">
            <v>41</v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Y195">
            <v>0</v>
          </cell>
          <cell r="AZ195" t="str">
            <v>0</v>
          </cell>
          <cell r="BA195">
            <v>1110</v>
          </cell>
          <cell r="BB195">
            <v>3</v>
          </cell>
          <cell r="BC195" t="str">
            <v/>
          </cell>
          <cell r="BD195" t="str">
            <v/>
          </cell>
        </row>
        <row r="196">
          <cell r="D196" t="str">
            <v>4002941516</v>
          </cell>
          <cell r="E196" t="str">
            <v/>
          </cell>
          <cell r="F196" t="str">
            <v>ACCEPTED</v>
          </cell>
          <cell r="G196" t="str">
            <v>Unilever Mega DC</v>
          </cell>
          <cell r="H196" t="str">
            <v>PT PRIMA SARANA EKSPRES</v>
          </cell>
          <cell r="I196" t="str">
            <v>true</v>
          </cell>
          <cell r="J196" t="str">
            <v>CDE</v>
          </cell>
          <cell r="K196" t="str">
            <v>CD Engkel Box</v>
          </cell>
          <cell r="L196" t="str">
            <v/>
          </cell>
          <cell r="N196" t="str">
            <v>TDS-TRI-20210622111336521853</v>
          </cell>
          <cell r="O196" t="str">
            <v>dedicated</v>
          </cell>
          <cell r="P196" t="str">
            <v>2021-06-22, 18:13:36</v>
          </cell>
          <cell r="Q196" t="str">
            <v>2021-06-22, 23:06:55</v>
          </cell>
          <cell r="R196" t="str">
            <v>2021-06-25, 01:15:37</v>
          </cell>
          <cell r="S196" t="str">
            <v>2021-06-22, 20:00:00</v>
          </cell>
          <cell r="T196" t="str">
            <v/>
          </cell>
          <cell r="U196" t="str">
            <v/>
          </cell>
          <cell r="V196" t="str">
            <v/>
          </cell>
          <cell r="W196" t="str">
            <v>2021-06-23, 20:00:00</v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>Adon</v>
          </cell>
          <cell r="AC196" t="str">
            <v>085215670138</v>
          </cell>
          <cell r="AD196" t="str">
            <v>B9061TXS</v>
          </cell>
          <cell r="AE196" t="str">
            <v>CD Engkel Box</v>
          </cell>
          <cell r="AF196" t="str">
            <v>Unilever West Mega DC</v>
          </cell>
          <cell r="AH196" t="str">
            <v>Jl. Irian X No.202, Cikedokan, Kec. Cikarang Bar., Bekasi, Jawa Barat 17530, Indonesia</v>
          </cell>
          <cell r="AI196" t="str">
            <v>Bekasi</v>
          </cell>
          <cell r="AK196" t="str">
            <v>ROBINSON KODIM S 135</v>
          </cell>
          <cell r="AM196" t="str">
            <v>Jl. Sutopo No.2, RT.002/RW.003, Sukarasa, Kec. Tangerang, Kota Tangerang, Banten 15111, Indonesia</v>
          </cell>
          <cell r="AN196" t="str">
            <v>Kota Tangerang</v>
          </cell>
          <cell r="AP196">
            <v>70</v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Y196">
            <v>0</v>
          </cell>
          <cell r="AZ196" t="str">
            <v>0</v>
          </cell>
          <cell r="BA196">
            <v>200</v>
          </cell>
          <cell r="BB196">
            <v>1</v>
          </cell>
          <cell r="BC196" t="str">
            <v/>
          </cell>
          <cell r="BD196" t="str">
            <v/>
          </cell>
        </row>
        <row r="197">
          <cell r="D197" t="str">
            <v>4002941515</v>
          </cell>
          <cell r="E197" t="str">
            <v/>
          </cell>
          <cell r="F197" t="str">
            <v>POD</v>
          </cell>
          <cell r="G197" t="str">
            <v>Unilever Mega DC</v>
          </cell>
          <cell r="H197" t="str">
            <v>PT Kabut Halim Mandiri</v>
          </cell>
          <cell r="I197" t="str">
            <v>true</v>
          </cell>
          <cell r="J197" t="str">
            <v>CDE</v>
          </cell>
          <cell r="K197" t="str">
            <v>CD Engkel Box</v>
          </cell>
          <cell r="L197" t="str">
            <v/>
          </cell>
          <cell r="N197" t="str">
            <v>TDS-TRI-20210622111335370986</v>
          </cell>
          <cell r="O197" t="str">
            <v>dedicated</v>
          </cell>
          <cell r="P197" t="str">
            <v>2021-06-22, 18:13:35</v>
          </cell>
          <cell r="Q197" t="str">
            <v>2021-06-22, 22:38:15</v>
          </cell>
          <cell r="R197" t="str">
            <v>2021-06-23, 04:45:23</v>
          </cell>
          <cell r="S197" t="str">
            <v>2021-06-22, 20:00:00</v>
          </cell>
          <cell r="T197" t="str">
            <v>2021-06-23, 04:45:36</v>
          </cell>
          <cell r="U197" t="str">
            <v>2021-06-23, 04:45:41</v>
          </cell>
          <cell r="V197" t="str">
            <v>2021-06-23, 04:45:49</v>
          </cell>
          <cell r="W197" t="str">
            <v>2021-06-23, 20:00:00</v>
          </cell>
          <cell r="X197" t="str">
            <v>2021-06-23, 08:58:26</v>
          </cell>
          <cell r="Y197" t="str">
            <v>2021-06-23, 15:07:05</v>
          </cell>
          <cell r="Z197" t="str">
            <v>0:0:13</v>
          </cell>
          <cell r="AA197" t="str">
            <v>6:8:39</v>
          </cell>
          <cell r="AB197" t="str">
            <v>Wahidayat</v>
          </cell>
          <cell r="AC197" t="str">
            <v>089685060253</v>
          </cell>
          <cell r="AD197" t="str">
            <v>B9020EXR</v>
          </cell>
          <cell r="AE197" t="str">
            <v>CD Engkel Box</v>
          </cell>
          <cell r="AF197" t="str">
            <v>Unilever West Mega DC</v>
          </cell>
          <cell r="AH197" t="str">
            <v>Jl. Irian X No.202, Cikedokan, Kec. Cikarang Bar., Bekasi, Jawa Barat 17530, Indonesia</v>
          </cell>
          <cell r="AI197" t="str">
            <v>Bekasi</v>
          </cell>
          <cell r="AK197" t="str">
            <v>INDOMARET DC UKANIK</v>
          </cell>
          <cell r="AM197" t="str">
            <v>JL. RAYA SERANG, DESA KADU RT.03 RW</v>
          </cell>
          <cell r="AN197" t="str">
            <v>Tangerang</v>
          </cell>
          <cell r="AP197">
            <v>85</v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Y197">
            <v>0</v>
          </cell>
          <cell r="AZ197" t="str">
            <v>0</v>
          </cell>
          <cell r="BA197">
            <v>810</v>
          </cell>
          <cell r="BB197">
            <v>2.08</v>
          </cell>
          <cell r="BC197" t="str">
            <v/>
          </cell>
          <cell r="BD197" t="str">
            <v>2021-06-23, 15:07:27</v>
          </cell>
          <cell r="BE197" t="str">
            <v>POD 1 2021-06-23, 15:07:27</v>
          </cell>
        </row>
        <row r="198">
          <cell r="D198" t="str">
            <v>4002941515</v>
          </cell>
          <cell r="E198" t="str">
            <v/>
          </cell>
          <cell r="F198" t="str">
            <v>POD</v>
          </cell>
          <cell r="G198" t="str">
            <v>Unilever Mega DC</v>
          </cell>
          <cell r="H198" t="str">
            <v>PT Kabut Halim Mandiri</v>
          </cell>
          <cell r="I198" t="str">
            <v>true</v>
          </cell>
          <cell r="J198" t="str">
            <v>CDE</v>
          </cell>
          <cell r="K198" t="str">
            <v>CD Engkel Box</v>
          </cell>
          <cell r="L198" t="str">
            <v/>
          </cell>
          <cell r="N198" t="str">
            <v>TDS-TRI-20210622111335370986</v>
          </cell>
          <cell r="O198" t="str">
            <v>dedicated</v>
          </cell>
          <cell r="P198" t="str">
            <v>2021-06-22, 18:13:35</v>
          </cell>
          <cell r="Q198" t="str">
            <v>2021-06-22, 22:38:15</v>
          </cell>
          <cell r="R198" t="str">
            <v>2021-06-23, 04:45:23</v>
          </cell>
          <cell r="S198" t="str">
            <v>2021-06-22, 20:00:00</v>
          </cell>
          <cell r="T198" t="str">
            <v>2021-06-23, 04:45:36</v>
          </cell>
          <cell r="U198" t="str">
            <v>2021-06-23, 04:45:41</v>
          </cell>
          <cell r="V198" t="str">
            <v>2021-06-23, 04:45:49</v>
          </cell>
          <cell r="W198" t="str">
            <v>2021-06-23, 20:00:00</v>
          </cell>
          <cell r="X198" t="str">
            <v>2021-06-23, 15:32:16</v>
          </cell>
          <cell r="Y198" t="str">
            <v>2021-06-23, 16:30:56</v>
          </cell>
          <cell r="Z198" t="str">
            <v>0:0:13</v>
          </cell>
          <cell r="AA198" t="str">
            <v>0:58:40</v>
          </cell>
          <cell r="AB198" t="str">
            <v>Wahidayat</v>
          </cell>
          <cell r="AC198" t="str">
            <v>089685060253</v>
          </cell>
          <cell r="AD198" t="str">
            <v>B9020EXR</v>
          </cell>
          <cell r="AE198" t="str">
            <v>CD Engkel Box</v>
          </cell>
          <cell r="AF198" t="str">
            <v>Unilever West Mega DC</v>
          </cell>
          <cell r="AH198" t="str">
            <v>Jl. Irian X No.202, Cikedokan, Kec. Cikarang Bar., Bekasi, Jawa Barat 17530, Indonesia</v>
          </cell>
          <cell r="AI198" t="str">
            <v>Bekasi</v>
          </cell>
          <cell r="AK198" t="str">
            <v>LULU HYPERMARKET CIMONE</v>
          </cell>
          <cell r="AM198" t="str">
            <v>Jl. Gatot Subroto, Cimone, Kec. Karawaci, Kota Tangerang, Banten, Indonesia</v>
          </cell>
          <cell r="AN198" t="str">
            <v>Kota Tangerang</v>
          </cell>
          <cell r="AP198">
            <v>70</v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Y198">
            <v>0</v>
          </cell>
          <cell r="AZ198" t="str">
            <v>0</v>
          </cell>
          <cell r="BA198">
            <v>570</v>
          </cell>
          <cell r="BB198">
            <v>1.31</v>
          </cell>
          <cell r="BC198" t="str">
            <v/>
          </cell>
          <cell r="BD198" t="str">
            <v>2021-06-23, 17:36:08</v>
          </cell>
          <cell r="BE198" t="str">
            <v>POD 1 2021-06-23, 17:36:08</v>
          </cell>
        </row>
        <row r="199">
          <cell r="D199" t="str">
            <v>4002941514</v>
          </cell>
          <cell r="E199" t="str">
            <v/>
          </cell>
          <cell r="F199" t="str">
            <v>POD</v>
          </cell>
          <cell r="G199" t="str">
            <v>Unilever Mega DC</v>
          </cell>
          <cell r="H199" t="str">
            <v>Medikar Sarana Utama</v>
          </cell>
          <cell r="I199" t="str">
            <v>true</v>
          </cell>
          <cell r="J199" t="str">
            <v>CDE</v>
          </cell>
          <cell r="K199" t="str">
            <v>CD Engkel Box</v>
          </cell>
          <cell r="L199" t="str">
            <v/>
          </cell>
          <cell r="N199" t="str">
            <v>TDS-TRI-20210622111334274988</v>
          </cell>
          <cell r="O199" t="str">
            <v>dedicated</v>
          </cell>
          <cell r="P199" t="str">
            <v>2021-06-22, 18:13:34</v>
          </cell>
          <cell r="Q199" t="str">
            <v>2021-06-22, 23:24:15</v>
          </cell>
          <cell r="R199" t="str">
            <v>2021-06-23, 04:26:07</v>
          </cell>
          <cell r="S199" t="str">
            <v>2021-06-22, 20:00:00</v>
          </cell>
          <cell r="T199" t="str">
            <v>2021-06-23, 04:26:11</v>
          </cell>
          <cell r="U199" t="str">
            <v>2021-06-23, 04:26:18</v>
          </cell>
          <cell r="V199" t="str">
            <v>2021-06-23, 04:26:27</v>
          </cell>
          <cell r="W199" t="str">
            <v>2021-06-23, 20:00:00</v>
          </cell>
          <cell r="X199" t="str">
            <v>2021-06-25, 02:20:08</v>
          </cell>
          <cell r="Y199" t="str">
            <v>2021-06-25, 02:20:13</v>
          </cell>
          <cell r="Z199" t="str">
            <v>0:0:16</v>
          </cell>
          <cell r="AA199" t="str">
            <v>0:0:5</v>
          </cell>
          <cell r="AB199" t="str">
            <v>Nurhidayat</v>
          </cell>
          <cell r="AC199" t="str">
            <v>083898613109</v>
          </cell>
          <cell r="AD199" t="str">
            <v>B9766UXR</v>
          </cell>
          <cell r="AE199" t="str">
            <v>CDE 4 Ton</v>
          </cell>
          <cell r="AF199" t="str">
            <v>Unilever West Mega DC</v>
          </cell>
          <cell r="AH199" t="str">
            <v>Jl. Irian X No.202, Cikedokan, Kec. Cikarang Bar., Bekasi, Jawa Barat 17530, Indonesia</v>
          </cell>
          <cell r="AI199" t="str">
            <v>Bekasi</v>
          </cell>
          <cell r="AK199" t="str">
            <v>INDOMARET DC SENTUL</v>
          </cell>
          <cell r="AM199" t="str">
            <v>JL.KP JEMBATAN HITAM RT.03/010</v>
          </cell>
          <cell r="AN199" t="str">
            <v>Bogor</v>
          </cell>
          <cell r="AP199">
            <v>32</v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Y199">
            <v>0</v>
          </cell>
          <cell r="AZ199" t="str">
            <v>0</v>
          </cell>
          <cell r="BA199">
            <v>940</v>
          </cell>
          <cell r="BB199">
            <v>1.95</v>
          </cell>
          <cell r="BC199" t="str">
            <v/>
          </cell>
          <cell r="BD199" t="str">
            <v>2021-06-25, 02:20:24</v>
          </cell>
          <cell r="BE199" t="str">
            <v>POD 1 2021-06-25, 02:20:24</v>
          </cell>
        </row>
        <row r="200">
          <cell r="D200" t="str">
            <v>4002941514</v>
          </cell>
          <cell r="E200" t="str">
            <v/>
          </cell>
          <cell r="F200" t="str">
            <v>POD</v>
          </cell>
          <cell r="G200" t="str">
            <v>Unilever Mega DC</v>
          </cell>
          <cell r="H200" t="str">
            <v>Medikar Sarana Utama</v>
          </cell>
          <cell r="I200" t="str">
            <v>true</v>
          </cell>
          <cell r="J200" t="str">
            <v>CDE</v>
          </cell>
          <cell r="K200" t="str">
            <v>CD Engkel Box</v>
          </cell>
          <cell r="L200" t="str">
            <v/>
          </cell>
          <cell r="N200" t="str">
            <v>TDS-TRI-20210622111334274988</v>
          </cell>
          <cell r="O200" t="str">
            <v>dedicated</v>
          </cell>
          <cell r="P200" t="str">
            <v>2021-06-22, 18:13:34</v>
          </cell>
          <cell r="Q200" t="str">
            <v>2021-06-22, 23:24:15</v>
          </cell>
          <cell r="R200" t="str">
            <v>2021-06-23, 04:26:07</v>
          </cell>
          <cell r="S200" t="str">
            <v>2021-06-22, 20:00:00</v>
          </cell>
          <cell r="T200" t="str">
            <v>2021-06-23, 04:26:11</v>
          </cell>
          <cell r="U200" t="str">
            <v>2021-06-23, 04:26:18</v>
          </cell>
          <cell r="V200" t="str">
            <v>2021-06-23, 04:26:27</v>
          </cell>
          <cell r="W200" t="str">
            <v>2021-06-23, 20:00:00</v>
          </cell>
          <cell r="X200" t="str">
            <v>2021-06-25, 02:19:42</v>
          </cell>
          <cell r="Y200" t="str">
            <v>2021-06-25, 02:19:48</v>
          </cell>
          <cell r="Z200" t="str">
            <v>0:0:16</v>
          </cell>
          <cell r="AA200" t="str">
            <v>0:0:6</v>
          </cell>
          <cell r="AB200" t="str">
            <v>Nurhidayat</v>
          </cell>
          <cell r="AC200" t="str">
            <v>083898613109</v>
          </cell>
          <cell r="AD200" t="str">
            <v>B9766UXR</v>
          </cell>
          <cell r="AE200" t="str">
            <v>CDE 4 Ton</v>
          </cell>
          <cell r="AF200" t="str">
            <v>Unilever West Mega DC</v>
          </cell>
          <cell r="AH200" t="str">
            <v>Jl. Irian X No.202, Cikedokan, Kec. Cikarang Bar., Bekasi, Jawa Barat 17530, Indonesia</v>
          </cell>
          <cell r="AI200" t="str">
            <v>Bekasi</v>
          </cell>
          <cell r="AK200" t="str">
            <v>LULU HYPERMARKET VIVO SENTUL</v>
          </cell>
          <cell r="AM200" t="str">
            <v>Jl. Raya Jakarta-Bogor No.km 49.5, Cimandala, Kec. Sukaraja, Bogor, Jawa Barat 16710, Indonesia</v>
          </cell>
          <cell r="AN200" t="str">
            <v>Bogor</v>
          </cell>
          <cell r="AP200">
            <v>72</v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Y200">
            <v>0</v>
          </cell>
          <cell r="AZ200" t="str">
            <v>0</v>
          </cell>
          <cell r="BA200">
            <v>970</v>
          </cell>
          <cell r="BB200">
            <v>2</v>
          </cell>
          <cell r="BC200" t="str">
            <v/>
          </cell>
          <cell r="BD200" t="str">
            <v>2021-06-25, 02:20:02</v>
          </cell>
          <cell r="BE200" t="str">
            <v>POD 1 2021-06-25, 02:20:02</v>
          </cell>
        </row>
        <row r="201">
          <cell r="D201" t="str">
            <v>4002941502</v>
          </cell>
          <cell r="E201" t="str">
            <v/>
          </cell>
          <cell r="F201" t="str">
            <v>POD</v>
          </cell>
          <cell r="G201" t="str">
            <v>Unilever Mega DC</v>
          </cell>
          <cell r="H201" t="str">
            <v>PT PRIMA SARANA EKSPRES</v>
          </cell>
          <cell r="I201" t="str">
            <v>true</v>
          </cell>
          <cell r="J201" t="str">
            <v>CDE</v>
          </cell>
          <cell r="K201" t="str">
            <v>CD Engkel Box</v>
          </cell>
          <cell r="L201" t="str">
            <v/>
          </cell>
          <cell r="N201" t="str">
            <v>TDS-TRI-20210622111333166249</v>
          </cell>
          <cell r="O201" t="str">
            <v>dedicated</v>
          </cell>
          <cell r="P201" t="str">
            <v>2021-06-22, 18:13:33</v>
          </cell>
          <cell r="Q201" t="str">
            <v>2021-06-22, 23:05:14</v>
          </cell>
          <cell r="R201" t="str">
            <v>2021-06-23, 06:50:27</v>
          </cell>
          <cell r="S201" t="str">
            <v>2021-06-22, 20:00:00</v>
          </cell>
          <cell r="T201" t="str">
            <v>2021-06-23, 06:50:38</v>
          </cell>
          <cell r="U201" t="str">
            <v>2021-06-23, 06:50:42</v>
          </cell>
          <cell r="V201" t="str">
            <v>2021-06-23, 06:50:47</v>
          </cell>
          <cell r="W201" t="str">
            <v>2021-06-23, 20:00:00</v>
          </cell>
          <cell r="X201" t="str">
            <v>2021-06-23, 10:58:37</v>
          </cell>
          <cell r="Y201" t="str">
            <v>2021-06-23, 10:58:46</v>
          </cell>
          <cell r="Z201" t="str">
            <v>0:0:9</v>
          </cell>
          <cell r="AA201" t="str">
            <v>0:0:9</v>
          </cell>
          <cell r="AB201" t="str">
            <v>Sahuri</v>
          </cell>
          <cell r="AC201" t="str">
            <v>085719440929</v>
          </cell>
          <cell r="AD201" t="str">
            <v>B9271TCD</v>
          </cell>
          <cell r="AE201" t="str">
            <v>CD Engkel Box</v>
          </cell>
          <cell r="AF201" t="str">
            <v>Unilever West Mega DC</v>
          </cell>
          <cell r="AH201" t="str">
            <v>Jl. Irian X No.202, Cikedokan, Kec. Cikarang Bar., Bekasi, Jawa Barat 17530, Indonesia</v>
          </cell>
          <cell r="AI201" t="str">
            <v>Bekasi</v>
          </cell>
          <cell r="AK201" t="str">
            <v>RAMAYANA CIKARANG (R-74)</v>
          </cell>
          <cell r="AM201" t="str">
            <v>GEDUNG SENTRA GROSIR CIKARANG</v>
          </cell>
          <cell r="AN201" t="str">
            <v>Cikarang</v>
          </cell>
          <cell r="AP201">
            <v>12</v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Y201">
            <v>0</v>
          </cell>
          <cell r="AZ201" t="str">
            <v>0</v>
          </cell>
          <cell r="BA201">
            <v>70</v>
          </cell>
          <cell r="BB201">
            <v>1</v>
          </cell>
          <cell r="BC201" t="str">
            <v/>
          </cell>
          <cell r="BD201" t="str">
            <v>2021-06-24, 19:30:52</v>
          </cell>
          <cell r="BE201" t="str">
            <v>POD 1 2021-06-24, 19:30:52</v>
          </cell>
        </row>
        <row r="202">
          <cell r="D202" t="str">
            <v>4002941502</v>
          </cell>
          <cell r="E202" t="str">
            <v/>
          </cell>
          <cell r="F202" t="str">
            <v>POD</v>
          </cell>
          <cell r="G202" t="str">
            <v>Unilever Mega DC</v>
          </cell>
          <cell r="H202" t="str">
            <v>PT PRIMA SARANA EKSPRES</v>
          </cell>
          <cell r="I202" t="str">
            <v>true</v>
          </cell>
          <cell r="J202" t="str">
            <v>CDE</v>
          </cell>
          <cell r="K202" t="str">
            <v>CD Engkel Box</v>
          </cell>
          <cell r="L202" t="str">
            <v/>
          </cell>
          <cell r="N202" t="str">
            <v>TDS-TRI-20210622111333166249</v>
          </cell>
          <cell r="O202" t="str">
            <v>dedicated</v>
          </cell>
          <cell r="P202" t="str">
            <v>2021-06-22, 18:13:33</v>
          </cell>
          <cell r="Q202" t="str">
            <v>2021-06-22, 23:05:14</v>
          </cell>
          <cell r="R202" t="str">
            <v>2021-06-23, 06:50:27</v>
          </cell>
          <cell r="S202" t="str">
            <v>2021-06-22, 20:00:00</v>
          </cell>
          <cell r="T202" t="str">
            <v>2021-06-23, 06:50:38</v>
          </cell>
          <cell r="U202" t="str">
            <v>2021-06-23, 06:50:42</v>
          </cell>
          <cell r="V202" t="str">
            <v>2021-06-23, 06:50:47</v>
          </cell>
          <cell r="W202" t="str">
            <v>2021-06-23, 20:00:00</v>
          </cell>
          <cell r="X202" t="str">
            <v>2021-06-23, 10:12:24</v>
          </cell>
          <cell r="Y202" t="str">
            <v>2021-06-23, 10:12:29</v>
          </cell>
          <cell r="Z202" t="str">
            <v>0:0:9</v>
          </cell>
          <cell r="AA202" t="str">
            <v>0:0:5</v>
          </cell>
          <cell r="AB202" t="str">
            <v>Sahuri</v>
          </cell>
          <cell r="AC202" t="str">
            <v>085719440929</v>
          </cell>
          <cell r="AD202" t="str">
            <v>B9271TCD</v>
          </cell>
          <cell r="AE202" t="str">
            <v>CD Engkel Box</v>
          </cell>
          <cell r="AF202" t="str">
            <v>Unilever West Mega DC</v>
          </cell>
          <cell r="AH202" t="str">
            <v>Jl. Irian X No.202, Cikedokan, Kec. Cikarang Bar., Bekasi, Jawa Barat 17530, Indonesia</v>
          </cell>
          <cell r="AI202" t="str">
            <v>Bekasi</v>
          </cell>
          <cell r="AK202" t="str">
            <v>PT. INDOMARCO PRISMATAMA DC BKS</v>
          </cell>
          <cell r="AM202" t="str">
            <v>JL.JABABEKA RAYA BLOK A NO6-15 RT4/</v>
          </cell>
          <cell r="AN202" t="str">
            <v>Cikarang</v>
          </cell>
          <cell r="AP202">
            <v>11</v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Y202">
            <v>0</v>
          </cell>
          <cell r="AZ202" t="str">
            <v>0</v>
          </cell>
          <cell r="BA202">
            <v>960</v>
          </cell>
          <cell r="BB202">
            <v>2</v>
          </cell>
          <cell r="BC202" t="str">
            <v/>
          </cell>
          <cell r="BD202" t="str">
            <v>2021-06-23, 10:12:47</v>
          </cell>
          <cell r="BE202" t="str">
            <v>POD 1 2021-06-23, 10:12:47</v>
          </cell>
        </row>
        <row r="203">
          <cell r="D203" t="str">
            <v>4002941494</v>
          </cell>
          <cell r="E203" t="str">
            <v/>
          </cell>
          <cell r="F203" t="str">
            <v>POD</v>
          </cell>
          <cell r="G203" t="str">
            <v>Unilever Mega DC</v>
          </cell>
          <cell r="H203" t="str">
            <v>PT PRIMA SARANA EKSPRES</v>
          </cell>
          <cell r="I203" t="str">
            <v>true</v>
          </cell>
          <cell r="J203" t="str">
            <v>CDE</v>
          </cell>
          <cell r="K203" t="str">
            <v>CD Engkel Box</v>
          </cell>
          <cell r="L203" t="str">
            <v/>
          </cell>
          <cell r="N203" t="str">
            <v>TDS-TRI-20210622111332025809</v>
          </cell>
          <cell r="O203" t="str">
            <v>dedicated</v>
          </cell>
          <cell r="P203" t="str">
            <v>2021-06-22, 18:13:32</v>
          </cell>
          <cell r="Q203" t="str">
            <v>2021-06-22, 23:03:30</v>
          </cell>
          <cell r="R203" t="str">
            <v>2021-06-23, 06:27:14</v>
          </cell>
          <cell r="S203" t="str">
            <v>2021-06-22, 20:00:00</v>
          </cell>
          <cell r="T203" t="str">
            <v>2021-06-23, 06:27:19</v>
          </cell>
          <cell r="U203" t="str">
            <v>2021-06-23, 06:27:28</v>
          </cell>
          <cell r="V203" t="str">
            <v>2021-06-23, 06:27:40</v>
          </cell>
          <cell r="W203" t="str">
            <v>2021-06-23, 20:00:00</v>
          </cell>
          <cell r="X203" t="str">
            <v>2021-06-23, 08:20:27</v>
          </cell>
          <cell r="Y203" t="str">
            <v>2021-06-23, 08:33:04</v>
          </cell>
          <cell r="Z203" t="str">
            <v>0:0:21</v>
          </cell>
          <cell r="AA203" t="str">
            <v>0:12:37</v>
          </cell>
          <cell r="AB203" t="str">
            <v>Edi efendi</v>
          </cell>
          <cell r="AC203" t="str">
            <v>082210549948</v>
          </cell>
          <cell r="AD203" t="str">
            <v>B9475TXS</v>
          </cell>
          <cell r="AE203" t="str">
            <v>CD Engkel Box</v>
          </cell>
          <cell r="AF203" t="str">
            <v>Unilever West Mega DC</v>
          </cell>
          <cell r="AH203" t="str">
            <v>Jl. Irian X No.202, Cikedokan, Kec. Cikarang Bar., Bekasi, Jawa Barat 17530, Indonesia</v>
          </cell>
          <cell r="AI203" t="str">
            <v>Bekasi</v>
          </cell>
          <cell r="AK203" t="str">
            <v>HERO DISTRIBUSI</v>
          </cell>
          <cell r="AM203" t="str">
            <v>JL.KALIMALANG KAMPUNG CIKEDOKAN</v>
          </cell>
          <cell r="AN203" t="str">
            <v>Cikarang</v>
          </cell>
          <cell r="AP203">
            <v>13</v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Y203">
            <v>0</v>
          </cell>
          <cell r="AZ203" t="str">
            <v>0</v>
          </cell>
          <cell r="BA203">
            <v>860</v>
          </cell>
          <cell r="BB203">
            <v>2</v>
          </cell>
          <cell r="BC203" t="str">
            <v/>
          </cell>
          <cell r="BD203" t="str">
            <v>2021-06-23, 09:42:04</v>
          </cell>
          <cell r="BE203" t="str">
            <v>POD 1 2021-06-23, 09:42:04</v>
          </cell>
        </row>
        <row r="204">
          <cell r="D204" t="str">
            <v>4002941494</v>
          </cell>
          <cell r="E204" t="str">
            <v/>
          </cell>
          <cell r="F204" t="str">
            <v>POD</v>
          </cell>
          <cell r="G204" t="str">
            <v>Unilever Mega DC</v>
          </cell>
          <cell r="H204" t="str">
            <v>PT PRIMA SARANA EKSPRES</v>
          </cell>
          <cell r="I204" t="str">
            <v>true</v>
          </cell>
          <cell r="J204" t="str">
            <v>CDE</v>
          </cell>
          <cell r="K204" t="str">
            <v>CD Engkel Box</v>
          </cell>
          <cell r="L204" t="str">
            <v/>
          </cell>
          <cell r="N204" t="str">
            <v>TDS-TRI-20210622111332025809</v>
          </cell>
          <cell r="O204" t="str">
            <v>dedicated</v>
          </cell>
          <cell r="P204" t="str">
            <v>2021-06-22, 18:13:31</v>
          </cell>
          <cell r="Q204" t="str">
            <v>2021-06-22, 23:03:29</v>
          </cell>
          <cell r="R204" t="str">
            <v>2021-06-23, 06:27:14</v>
          </cell>
          <cell r="S204" t="str">
            <v>2021-06-22, 20:00:00</v>
          </cell>
          <cell r="T204" t="str">
            <v>2021-06-23, 06:27:19</v>
          </cell>
          <cell r="U204" t="str">
            <v>2021-06-23, 06:27:28</v>
          </cell>
          <cell r="V204" t="str">
            <v>2021-06-23, 06:27:40</v>
          </cell>
          <cell r="W204" t="str">
            <v>2021-06-23, 20:00:00</v>
          </cell>
          <cell r="X204" t="str">
            <v>2021-06-23, 09:42:10</v>
          </cell>
          <cell r="Y204" t="str">
            <v>2021-06-23, 09:42:16</v>
          </cell>
          <cell r="Z204" t="str">
            <v>0:0:21</v>
          </cell>
          <cell r="AA204" t="str">
            <v>0:0:6</v>
          </cell>
          <cell r="AB204" t="str">
            <v>Edi efendi</v>
          </cell>
          <cell r="AC204" t="str">
            <v>082210549948</v>
          </cell>
          <cell r="AD204" t="str">
            <v>B9475TXS</v>
          </cell>
          <cell r="AE204" t="str">
            <v>CD Engkel Box</v>
          </cell>
          <cell r="AF204" t="str">
            <v>Unilever West Mega DC</v>
          </cell>
          <cell r="AH204" t="str">
            <v>Jl. Irian X No.202, Cikedokan, Kec. Cikarang Bar., Bekasi, Jawa Barat 17530, Indonesia</v>
          </cell>
          <cell r="AI204" t="str">
            <v>Bekasi</v>
          </cell>
          <cell r="AK204" t="str">
            <v>HERO DISTRIBUSI FT</v>
          </cell>
          <cell r="AM204" t="str">
            <v>JL KALIMALANG KAMPUNG CIKEDOKAN A</v>
          </cell>
          <cell r="AN204" t="str">
            <v>Cikarang</v>
          </cell>
          <cell r="AP204">
            <v>13</v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Y204">
            <v>0</v>
          </cell>
          <cell r="AZ204" t="str">
            <v>0</v>
          </cell>
          <cell r="BA204">
            <v>450</v>
          </cell>
          <cell r="BB204">
            <v>1.1000000000000001</v>
          </cell>
          <cell r="BC204" t="str">
            <v/>
          </cell>
          <cell r="BD204" t="str">
            <v>2021-06-23, 09:58:23</v>
          </cell>
          <cell r="BE204" t="str">
            <v>POD 1 2021-06-23, 09:58:23</v>
          </cell>
        </row>
        <row r="205">
          <cell r="D205" t="str">
            <v>4002941845</v>
          </cell>
          <cell r="E205" t="str">
            <v/>
          </cell>
          <cell r="F205" t="str">
            <v>POD</v>
          </cell>
          <cell r="G205" t="str">
            <v>Unilever Mega DC</v>
          </cell>
          <cell r="H205" t="str">
            <v>PT Brilliant Cargo International</v>
          </cell>
          <cell r="I205" t="str">
            <v>true</v>
          </cell>
          <cell r="J205" t="str">
            <v>CDE</v>
          </cell>
          <cell r="K205" t="str">
            <v>CD Engkel Box</v>
          </cell>
          <cell r="L205" t="str">
            <v/>
          </cell>
          <cell r="N205" t="str">
            <v>TDS-TRI-20210622111329859097</v>
          </cell>
          <cell r="O205" t="str">
            <v>dedicated</v>
          </cell>
          <cell r="P205" t="str">
            <v>2021-06-22, 18:13:30</v>
          </cell>
          <cell r="Q205" t="str">
            <v>2021-06-22, 22:36:05</v>
          </cell>
          <cell r="R205" t="str">
            <v>2021-06-22, 22:40:44</v>
          </cell>
          <cell r="S205" t="str">
            <v>2021-06-22, 20:00:00</v>
          </cell>
          <cell r="T205" t="str">
            <v>2021-06-22, 22:40:55</v>
          </cell>
          <cell r="U205" t="str">
            <v>2021-06-22, 23:17:32</v>
          </cell>
          <cell r="V205" t="str">
            <v>2021-06-22, 23:50:46</v>
          </cell>
          <cell r="W205" t="str">
            <v>2021-06-23, 20:00:00</v>
          </cell>
          <cell r="X205" t="str">
            <v>2021-06-23, 05:48:00</v>
          </cell>
          <cell r="Y205" t="str">
            <v>2021-06-23, 11:23:30</v>
          </cell>
          <cell r="Z205" t="str">
            <v>1:9:51</v>
          </cell>
          <cell r="AA205" t="str">
            <v>5:35:30</v>
          </cell>
          <cell r="AB205" t="str">
            <v>Waskito</v>
          </cell>
          <cell r="AC205" t="str">
            <v>081210884940</v>
          </cell>
          <cell r="AD205" t="str">
            <v>B9408OI</v>
          </cell>
          <cell r="AE205" t="str">
            <v>CD Engkel Box</v>
          </cell>
          <cell r="AF205" t="str">
            <v>BOF LIQUID</v>
          </cell>
          <cell r="AH205" t="str">
            <v>Wangunharja, North Cikarang, Bekasi, West Java, Indonesia</v>
          </cell>
          <cell r="AI205" t="str">
            <v>Bekasi</v>
          </cell>
          <cell r="AK205" t="str">
            <v>CARREFOUR DUTA MERLIN</v>
          </cell>
          <cell r="AM205" t="str">
            <v>Komp. Duta Merlin, Jl. Gajah Mada No.3-5, RT.2/RW.8, Petojo Utara, Kec. Gambir, Kota Jakarta Pusat, Daerah Khusus Ibukota Jakarta 10130, Indonesia</v>
          </cell>
          <cell r="AN205" t="str">
            <v>Kota Jakarta Pusat</v>
          </cell>
          <cell r="AP205">
            <v>53</v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Y205">
            <v>0</v>
          </cell>
          <cell r="AZ205" t="str">
            <v>0</v>
          </cell>
          <cell r="BA205">
            <v>2280</v>
          </cell>
          <cell r="BB205">
            <v>5.32</v>
          </cell>
          <cell r="BC205" t="str">
            <v/>
          </cell>
          <cell r="BD205" t="str">
            <v>2021-06-23, 17:32:14</v>
          </cell>
          <cell r="BE205" t="str">
            <v>POD 1 2021-06-23, 17:32:14</v>
          </cell>
        </row>
        <row r="206">
          <cell r="D206" t="str">
            <v>4002941844</v>
          </cell>
          <cell r="E206" t="str">
            <v/>
          </cell>
          <cell r="F206" t="str">
            <v>DROP-OFF</v>
          </cell>
          <cell r="G206" t="str">
            <v>Unilever Mega DC</v>
          </cell>
          <cell r="H206" t="str">
            <v>Medikar Sarana Utama</v>
          </cell>
          <cell r="I206" t="str">
            <v>true</v>
          </cell>
          <cell r="J206" t="str">
            <v>CDE</v>
          </cell>
          <cell r="K206" t="str">
            <v>CD Engkel Box</v>
          </cell>
          <cell r="L206" t="str">
            <v/>
          </cell>
          <cell r="N206" t="str">
            <v>TDS-TRI-20210622111329211801</v>
          </cell>
          <cell r="O206" t="str">
            <v>dedicated</v>
          </cell>
          <cell r="P206" t="str">
            <v>2021-06-22, 18:13:29</v>
          </cell>
          <cell r="Q206" t="str">
            <v>2021-06-22, 23:13:00</v>
          </cell>
          <cell r="R206" t="str">
            <v>2021-06-23, 00:36:25</v>
          </cell>
          <cell r="S206" t="str">
            <v>2021-06-22, 20:00:00</v>
          </cell>
          <cell r="T206" t="str">
            <v>2021-06-23, 00:36:32</v>
          </cell>
          <cell r="U206" t="str">
            <v>2021-06-23, 00:36:40</v>
          </cell>
          <cell r="V206" t="str">
            <v>2021-06-23, 04:26:49</v>
          </cell>
          <cell r="W206" t="str">
            <v>2021-06-23, 20:00:00</v>
          </cell>
          <cell r="X206" t="str">
            <v>2021-06-23, 07:39:17</v>
          </cell>
          <cell r="Y206" t="str">
            <v/>
          </cell>
          <cell r="Z206" t="str">
            <v>3:50:17</v>
          </cell>
          <cell r="AA206" t="str">
            <v/>
          </cell>
          <cell r="AB206" t="str">
            <v>PERGAULAN SITORUS</v>
          </cell>
          <cell r="AC206" t="str">
            <v>081385246572</v>
          </cell>
          <cell r="AD206" t="str">
            <v>B9899UXR</v>
          </cell>
          <cell r="AE206" t="str">
            <v>CD Engkel Box</v>
          </cell>
          <cell r="AF206" t="str">
            <v>BOF LIQUID</v>
          </cell>
          <cell r="AH206" t="str">
            <v>Wangunharja, North Cikarang, Bekasi, West Java, Indonesia</v>
          </cell>
          <cell r="AI206" t="str">
            <v>Bekasi</v>
          </cell>
          <cell r="AK206" t="str">
            <v>CARREFOUR DUTA MERLIN</v>
          </cell>
          <cell r="AM206" t="str">
            <v>Komp. Duta Merlin, Jl. Gajah Mada No.3-5, RT.2/RW.8, Petojo Utara, Kec. Gambir, Kota Jakarta Pusat, Daerah Khusus Ibukota Jakarta 10130, Indonesia</v>
          </cell>
          <cell r="AN206" t="str">
            <v>Kota Jakarta Pusat</v>
          </cell>
          <cell r="AP206">
            <v>53</v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Y206">
            <v>0</v>
          </cell>
          <cell r="AZ206" t="str">
            <v>0</v>
          </cell>
          <cell r="BA206">
            <v>2280</v>
          </cell>
          <cell r="BB206">
            <v>5.32</v>
          </cell>
          <cell r="BC206" t="str">
            <v/>
          </cell>
          <cell r="BD206" t="str">
            <v/>
          </cell>
        </row>
        <row r="207">
          <cell r="D207" t="str">
            <v>4002941842</v>
          </cell>
          <cell r="E207" t="str">
            <v/>
          </cell>
          <cell r="F207" t="str">
            <v>POD</v>
          </cell>
          <cell r="G207" t="str">
            <v>Unilever Mega DC</v>
          </cell>
          <cell r="H207" t="str">
            <v>Medikar Sarana Utama</v>
          </cell>
          <cell r="I207" t="str">
            <v>true</v>
          </cell>
          <cell r="J207" t="str">
            <v>CDE</v>
          </cell>
          <cell r="K207" t="str">
            <v>CD Engkel Box</v>
          </cell>
          <cell r="L207" t="str">
            <v/>
          </cell>
          <cell r="N207" t="str">
            <v>TDS-TRI-20210622111327708773</v>
          </cell>
          <cell r="O207" t="str">
            <v>dedicated</v>
          </cell>
          <cell r="P207" t="str">
            <v>2021-06-22, 18:13:28</v>
          </cell>
          <cell r="Q207" t="str">
            <v>2021-06-22, 23:10:38</v>
          </cell>
          <cell r="R207" t="str">
            <v>2021-06-23, 07:00:33</v>
          </cell>
          <cell r="S207" t="str">
            <v>2021-06-22, 20:00:00</v>
          </cell>
          <cell r="T207" t="str">
            <v>2021-06-23, 07:07:50</v>
          </cell>
          <cell r="U207" t="str">
            <v/>
          </cell>
          <cell r="V207" t="str">
            <v>2021-06-23, 07:11:55</v>
          </cell>
          <cell r="W207" t="str">
            <v>2021-06-23, 20:00:00</v>
          </cell>
          <cell r="X207" t="str">
            <v>2021-06-25, 01:04:51</v>
          </cell>
          <cell r="Y207" t="str">
            <v>2021-06-25, 01:04:59</v>
          </cell>
          <cell r="Z207" t="str">
            <v>0:4:5</v>
          </cell>
          <cell r="AA207" t="str">
            <v>0:0:8</v>
          </cell>
          <cell r="AB207" t="str">
            <v>SADI</v>
          </cell>
          <cell r="AC207" t="str">
            <v>085703144177</v>
          </cell>
          <cell r="AD207" t="str">
            <v>B9526TCJ</v>
          </cell>
          <cell r="AE207" t="str">
            <v>CD Engkel Box</v>
          </cell>
          <cell r="AF207" t="str">
            <v>BOF LIQUID</v>
          </cell>
          <cell r="AH207" t="str">
            <v>Wangunharja, North Cikarang, Bekasi, West Java, Indonesia</v>
          </cell>
          <cell r="AI207" t="str">
            <v>Bekasi</v>
          </cell>
          <cell r="AK207" t="str">
            <v>CARREFOUR DUTA MERLIN</v>
          </cell>
          <cell r="AM207" t="str">
            <v>Komp. Duta Merlin, Jl. Gajah Mada No.3-5, RT.2/RW.8, Petojo Utara, Kec. Gambir, Kota Jakarta Pusat, Daerah Khusus Ibukota Jakarta 10130, Indonesia</v>
          </cell>
          <cell r="AN207" t="str">
            <v>Kota Jakarta Pusat</v>
          </cell>
          <cell r="AP207">
            <v>53</v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Y207">
            <v>0</v>
          </cell>
          <cell r="AZ207" t="str">
            <v>0</v>
          </cell>
          <cell r="BA207">
            <v>2280</v>
          </cell>
          <cell r="BB207">
            <v>5.32</v>
          </cell>
          <cell r="BC207" t="str">
            <v/>
          </cell>
          <cell r="BD207" t="str">
            <v>2021-06-25, 01:05:13</v>
          </cell>
          <cell r="BE207" t="str">
            <v>POD 1 2021-06-25, 01:05:13</v>
          </cell>
        </row>
        <row r="208">
          <cell r="D208" t="str">
            <v>4002941843</v>
          </cell>
          <cell r="E208" t="str">
            <v/>
          </cell>
          <cell r="F208" t="str">
            <v>CONFIRMED</v>
          </cell>
          <cell r="G208" t="str">
            <v>Unilever Mega DC</v>
          </cell>
          <cell r="H208" t="str">
            <v>Medikar Sarana Utama</v>
          </cell>
          <cell r="I208" t="str">
            <v>true</v>
          </cell>
          <cell r="J208" t="str">
            <v>CDE</v>
          </cell>
          <cell r="K208" t="str">
            <v>CD Engkel Box</v>
          </cell>
          <cell r="L208" t="str">
            <v/>
          </cell>
          <cell r="N208" t="str">
            <v>TDS-TRI-20210622111328579017</v>
          </cell>
          <cell r="O208" t="str">
            <v>dedicated</v>
          </cell>
          <cell r="P208" t="str">
            <v>2021-06-22, 18:13:28</v>
          </cell>
          <cell r="Q208" t="str">
            <v>2021-06-22, 23:26:01</v>
          </cell>
          <cell r="R208" t="str">
            <v/>
          </cell>
          <cell r="S208" t="str">
            <v>2021-06-22, 20:00:00</v>
          </cell>
          <cell r="T208" t="str">
            <v/>
          </cell>
          <cell r="U208" t="str">
            <v/>
          </cell>
          <cell r="V208" t="str">
            <v/>
          </cell>
          <cell r="W208" t="str">
            <v>2021-06-23, 20:00:00</v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>Andrianto</v>
          </cell>
          <cell r="AC208" t="str">
            <v>081314780552</v>
          </cell>
          <cell r="AD208" t="str">
            <v>B9524TCJ</v>
          </cell>
          <cell r="AE208" t="str">
            <v>CD Engkel Box</v>
          </cell>
          <cell r="AF208" t="str">
            <v>BOF LIQUID</v>
          </cell>
          <cell r="AH208" t="str">
            <v>Wangunharja, North Cikarang, Bekasi, West Java, Indonesia</v>
          </cell>
          <cell r="AI208" t="str">
            <v>Bekasi</v>
          </cell>
          <cell r="AK208" t="str">
            <v>CARREFOUR DUTA MERLIN</v>
          </cell>
          <cell r="AM208" t="str">
            <v>Komp. Duta Merlin, Jl. Gajah Mada No.3-5, RT.2/RW.8, Petojo Utara, Kec. Gambir, Kota Jakarta Pusat, Daerah Khusus Ibukota Jakarta 10130, Indonesia</v>
          </cell>
          <cell r="AN208" t="str">
            <v>Kota Jakarta Pusat</v>
          </cell>
          <cell r="AP208">
            <v>53</v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Y208">
            <v>0</v>
          </cell>
          <cell r="AZ208" t="str">
            <v>0</v>
          </cell>
          <cell r="BA208">
            <v>2280</v>
          </cell>
          <cell r="BB208">
            <v>5.32</v>
          </cell>
          <cell r="BC208" t="str">
            <v/>
          </cell>
          <cell r="BD208" t="str">
            <v/>
          </cell>
        </row>
        <row r="209">
          <cell r="D209" t="str">
            <v>4002941841</v>
          </cell>
          <cell r="E209" t="str">
            <v/>
          </cell>
          <cell r="F209" t="str">
            <v>POD</v>
          </cell>
          <cell r="G209" t="str">
            <v>Unilever Mega DC</v>
          </cell>
          <cell r="H209" t="str">
            <v>LINC Express</v>
          </cell>
          <cell r="I209" t="str">
            <v>true</v>
          </cell>
          <cell r="J209" t="str">
            <v>CDE</v>
          </cell>
          <cell r="K209" t="str">
            <v>CD Engkel Box</v>
          </cell>
          <cell r="L209" t="str">
            <v/>
          </cell>
          <cell r="N209" t="str">
            <v>TDS-TRI-20210622111326895876</v>
          </cell>
          <cell r="O209" t="str">
            <v>oncall</v>
          </cell>
          <cell r="P209" t="str">
            <v>2021-06-22, 18:13:27</v>
          </cell>
          <cell r="Q209" t="str">
            <v>2021-06-23, 05:00:29</v>
          </cell>
          <cell r="R209" t="str">
            <v>2021-06-23, 17:46:48</v>
          </cell>
          <cell r="S209" t="str">
            <v>2021-06-22, 20:00:00</v>
          </cell>
          <cell r="T209" t="str">
            <v>2021-06-23, 18:00:00</v>
          </cell>
          <cell r="U209" t="str">
            <v/>
          </cell>
          <cell r="V209" t="str">
            <v>2021-06-23, 20:00:00</v>
          </cell>
          <cell r="W209" t="str">
            <v>2021-06-23, 20:00:00</v>
          </cell>
          <cell r="X209" t="str">
            <v>2021-06-24, 08:00:00</v>
          </cell>
          <cell r="Y209" t="str">
            <v>2021-06-24, 10:00:00</v>
          </cell>
          <cell r="Z209" t="str">
            <v>2:0:0</v>
          </cell>
          <cell r="AA209" t="str">
            <v>2:0:0</v>
          </cell>
          <cell r="AB209" t="str">
            <v>dede supriatin</v>
          </cell>
          <cell r="AC209" t="str">
            <v>085215299945</v>
          </cell>
          <cell r="AD209" t="str">
            <v>B9550UCB</v>
          </cell>
          <cell r="AE209" t="str">
            <v>CD Engkel Box</v>
          </cell>
          <cell r="AF209" t="str">
            <v>BOF LIQUID</v>
          </cell>
          <cell r="AH209" t="str">
            <v>Wangunharja, North Cikarang, Bekasi, West Java, Indonesia</v>
          </cell>
          <cell r="AI209" t="str">
            <v>Bekasi</v>
          </cell>
          <cell r="AK209" t="str">
            <v>CARREFOUR DUTA MERLIN</v>
          </cell>
          <cell r="AM209" t="str">
            <v>Komp. Duta Merlin, Jl. Gajah Mada No.3-5, RT.2/RW.8, Petojo Utara, Kec. Gambir, Kota Jakarta Pusat, Daerah Khusus Ibukota Jakarta 10130, Indonesia</v>
          </cell>
          <cell r="AN209" t="str">
            <v>Kota Jakarta Pusat</v>
          </cell>
          <cell r="AP209">
            <v>53</v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Y209">
            <v>0</v>
          </cell>
          <cell r="AZ209" t="str">
            <v>0</v>
          </cell>
          <cell r="BA209">
            <v>2280</v>
          </cell>
          <cell r="BB209">
            <v>5.32</v>
          </cell>
          <cell r="BC209" t="str">
            <v/>
          </cell>
          <cell r="BD209" t="str">
            <v/>
          </cell>
        </row>
        <row r="210">
          <cell r="D210" t="str">
            <v>4002941840</v>
          </cell>
          <cell r="E210" t="str">
            <v/>
          </cell>
          <cell r="F210" t="str">
            <v>POD</v>
          </cell>
          <cell r="G210" t="str">
            <v>Unilever Mega DC</v>
          </cell>
          <cell r="H210" t="str">
            <v>LINC Express</v>
          </cell>
          <cell r="I210" t="str">
            <v>true</v>
          </cell>
          <cell r="J210" t="str">
            <v>CDE</v>
          </cell>
          <cell r="K210" t="str">
            <v>CD Engkel Box</v>
          </cell>
          <cell r="L210" t="str">
            <v/>
          </cell>
          <cell r="N210" t="str">
            <v>TDS-TRI-20210622111326014687</v>
          </cell>
          <cell r="O210" t="str">
            <v>oncall</v>
          </cell>
          <cell r="P210" t="str">
            <v>2021-06-22, 18:13:26</v>
          </cell>
          <cell r="Q210" t="str">
            <v>2021-06-23, 04:58:19</v>
          </cell>
          <cell r="R210" t="str">
            <v>2021-06-23, 07:01:45</v>
          </cell>
          <cell r="S210" t="str">
            <v>2021-06-22, 20:00:00</v>
          </cell>
          <cell r="T210" t="str">
            <v>2021-06-24, 11:03:21</v>
          </cell>
          <cell r="U210" t="str">
            <v>2021-06-24, 11:03:26</v>
          </cell>
          <cell r="V210" t="str">
            <v>2021-06-24, 11:03:31</v>
          </cell>
          <cell r="W210" t="str">
            <v>2021-06-23, 20:00:00</v>
          </cell>
          <cell r="X210" t="str">
            <v>2021-06-24, 11:05:28</v>
          </cell>
          <cell r="Y210" t="str">
            <v>2021-06-24, 11:05:34</v>
          </cell>
          <cell r="Z210" t="str">
            <v>0:0:10</v>
          </cell>
          <cell r="AA210" t="str">
            <v>0:0:6</v>
          </cell>
          <cell r="AB210" t="str">
            <v>Idran Yusuf</v>
          </cell>
          <cell r="AC210" t="str">
            <v>081285049838</v>
          </cell>
          <cell r="AD210" t="str">
            <v>B9118UCC</v>
          </cell>
          <cell r="AE210" t="str">
            <v>CD Engkel Box</v>
          </cell>
          <cell r="AF210" t="str">
            <v>BOF LIQUID</v>
          </cell>
          <cell r="AH210" t="str">
            <v>Wangunharja, North Cikarang, Bekasi, West Java, Indonesia</v>
          </cell>
          <cell r="AI210" t="str">
            <v>Bekasi</v>
          </cell>
          <cell r="AK210" t="str">
            <v>CARREFOUR DUTA MERLIN</v>
          </cell>
          <cell r="AM210" t="str">
            <v>Komp. Duta Merlin, Jl. Gajah Mada No.3-5, RT.2/RW.8, Petojo Utara, Kec. Gambir, Kota Jakarta Pusat, Daerah Khusus Ibukota Jakarta 10130, Indonesia</v>
          </cell>
          <cell r="AN210" t="str">
            <v>Kota Jakarta Pusat</v>
          </cell>
          <cell r="AP210">
            <v>53</v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Y210">
            <v>0</v>
          </cell>
          <cell r="AZ210" t="str">
            <v>0</v>
          </cell>
          <cell r="BA210">
            <v>2280</v>
          </cell>
          <cell r="BB210">
            <v>5.32</v>
          </cell>
          <cell r="BC210" t="str">
            <v/>
          </cell>
          <cell r="BD210" t="str">
            <v>2021-06-24, 15:34:09</v>
          </cell>
          <cell r="BE210" t="str">
            <v>POD 1 2021-06-24, 15:34:09</v>
          </cell>
        </row>
        <row r="211">
          <cell r="D211" t="str">
            <v>4002941839</v>
          </cell>
          <cell r="E211" t="str">
            <v/>
          </cell>
          <cell r="F211" t="str">
            <v>POD</v>
          </cell>
          <cell r="G211" t="str">
            <v>Unilever Mega DC</v>
          </cell>
          <cell r="H211" t="str">
            <v>Indo Fast Trans</v>
          </cell>
          <cell r="I211" t="str">
            <v>true</v>
          </cell>
          <cell r="J211" t="str">
            <v>CDE</v>
          </cell>
          <cell r="K211" t="str">
            <v>CD Engkel Box</v>
          </cell>
          <cell r="L211" t="str">
            <v/>
          </cell>
          <cell r="N211" t="str">
            <v>TDS-TRI-20210622111325279462</v>
          </cell>
          <cell r="O211" t="str">
            <v>oncall</v>
          </cell>
          <cell r="P211" t="str">
            <v>2021-06-22, 18:13:25</v>
          </cell>
          <cell r="Q211" t="str">
            <v>2021-06-23, 04:55:32</v>
          </cell>
          <cell r="R211" t="str">
            <v>2021-06-23, 07:02:10</v>
          </cell>
          <cell r="S211" t="str">
            <v>2021-06-22, 20:00:00</v>
          </cell>
          <cell r="T211" t="str">
            <v>2021-06-23, 07:08:54</v>
          </cell>
          <cell r="U211" t="str">
            <v/>
          </cell>
          <cell r="V211" t="str">
            <v>2021-06-23, 07:11:58</v>
          </cell>
          <cell r="W211" t="str">
            <v>2021-06-23, 20:00:00</v>
          </cell>
          <cell r="X211" t="str">
            <v>2021-06-23, 11:44:04</v>
          </cell>
          <cell r="Y211" t="str">
            <v>2021-06-23, 19:56:12</v>
          </cell>
          <cell r="Z211" t="str">
            <v>0:3:4</v>
          </cell>
          <cell r="AA211" t="str">
            <v>8:12:8</v>
          </cell>
          <cell r="AB211" t="str">
            <v>yudi kriss</v>
          </cell>
          <cell r="AC211" t="str">
            <v>082113487458</v>
          </cell>
          <cell r="AD211" t="str">
            <v>B9044JXR</v>
          </cell>
          <cell r="AE211" t="str">
            <v>CD Engkel Box</v>
          </cell>
          <cell r="AF211" t="str">
            <v>BOF LIQUID</v>
          </cell>
          <cell r="AH211" t="str">
            <v>Wangunharja, North Cikarang, Bekasi, West Java, Indonesia</v>
          </cell>
          <cell r="AI211" t="str">
            <v>Bekasi</v>
          </cell>
          <cell r="AK211" t="str">
            <v>CARREFOUR DUTA MERLIN</v>
          </cell>
          <cell r="AM211" t="str">
            <v>Komp. Duta Merlin, Jl. Gajah Mada No.3-5, RT.2/RW.8, Petojo Utara, Kec. Gambir, Kota Jakarta Pusat, Daerah Khusus Ibukota Jakarta 10130, Indonesia</v>
          </cell>
          <cell r="AN211" t="str">
            <v>Kota Jakarta Pusat</v>
          </cell>
          <cell r="AP211">
            <v>53</v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Y211">
            <v>0</v>
          </cell>
          <cell r="AZ211" t="str">
            <v>0</v>
          </cell>
          <cell r="BA211">
            <v>2280</v>
          </cell>
          <cell r="BB211">
            <v>5.32</v>
          </cell>
          <cell r="BC211" t="str">
            <v/>
          </cell>
          <cell r="BD211" t="str">
            <v>2021-06-24, 12:08:30</v>
          </cell>
          <cell r="BE211" t="str">
            <v>POD 1 2021-06-24, 12:08:30</v>
          </cell>
        </row>
        <row r="212">
          <cell r="D212" t="str">
            <v>4002941837</v>
          </cell>
          <cell r="E212" t="str">
            <v/>
          </cell>
          <cell r="F212" t="str">
            <v>POD</v>
          </cell>
          <cell r="G212" t="str">
            <v>Unilever Mega DC</v>
          </cell>
          <cell r="H212" t="str">
            <v>Indo Fast Trans</v>
          </cell>
          <cell r="I212" t="str">
            <v>true</v>
          </cell>
          <cell r="J212" t="str">
            <v>CDE</v>
          </cell>
          <cell r="K212" t="str">
            <v>CD Engkel Box</v>
          </cell>
          <cell r="L212" t="str">
            <v/>
          </cell>
          <cell r="N212" t="str">
            <v>TDS-TRI-20210622111324033244</v>
          </cell>
          <cell r="O212" t="str">
            <v>oncall</v>
          </cell>
          <cell r="P212" t="str">
            <v>2021-06-22, 18:13:24</v>
          </cell>
          <cell r="Q212" t="str">
            <v>2021-06-23, 04:50:55</v>
          </cell>
          <cell r="R212" t="str">
            <v>2021-06-23, 04:51:21</v>
          </cell>
          <cell r="S212" t="str">
            <v>2021-06-22, 20:00:00</v>
          </cell>
          <cell r="T212" t="str">
            <v>2021-06-23, 07:11:24</v>
          </cell>
          <cell r="U212" t="str">
            <v/>
          </cell>
          <cell r="V212" t="str">
            <v>2021-06-23, 07:11:30</v>
          </cell>
          <cell r="W212" t="str">
            <v>2021-06-23, 20:00:00</v>
          </cell>
          <cell r="X212" t="str">
            <v>2021-06-23, 07:22:04</v>
          </cell>
          <cell r="Y212" t="str">
            <v>2021-06-23, 17:02:40</v>
          </cell>
          <cell r="Z212" t="str">
            <v>0:0:6</v>
          </cell>
          <cell r="AA212" t="str">
            <v>9:40:36</v>
          </cell>
          <cell r="AB212" t="str">
            <v>fiqih anwar</v>
          </cell>
          <cell r="AC212" t="str">
            <v>089612796824</v>
          </cell>
          <cell r="AD212" t="str">
            <v>B9604FRV</v>
          </cell>
          <cell r="AE212" t="str">
            <v>CD Engkel Box</v>
          </cell>
          <cell r="AF212" t="str">
            <v>BOF LIQUID</v>
          </cell>
          <cell r="AH212" t="str">
            <v>Wangunharja, North Cikarang, Bekasi, West Java, Indonesia</v>
          </cell>
          <cell r="AI212" t="str">
            <v>Bekasi</v>
          </cell>
          <cell r="AK212" t="str">
            <v>CARREFOUR DUTA MERLIN</v>
          </cell>
          <cell r="AM212" t="str">
            <v>Komp. Duta Merlin, Jl. Gajah Mada No.3-5, RT.2/RW.8, Petojo Utara, Kec. Gambir, Kota Jakarta Pusat, Daerah Khusus Ibukota Jakarta 10130, Indonesia</v>
          </cell>
          <cell r="AN212" t="str">
            <v>Kota Jakarta Pusat</v>
          </cell>
          <cell r="AP212">
            <v>53</v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Y212">
            <v>0</v>
          </cell>
          <cell r="AZ212" t="str">
            <v>0</v>
          </cell>
          <cell r="BA212">
            <v>2280</v>
          </cell>
          <cell r="BB212">
            <v>5.32</v>
          </cell>
          <cell r="BC212" t="str">
            <v/>
          </cell>
          <cell r="BD212" t="str">
            <v>2021-06-23, 22:21:57</v>
          </cell>
          <cell r="BE212" t="str">
            <v>POD 1 2021-06-23, 22:21:57</v>
          </cell>
        </row>
        <row r="213">
          <cell r="D213" t="str">
            <v>4002941838</v>
          </cell>
          <cell r="E213" t="str">
            <v/>
          </cell>
          <cell r="F213" t="str">
            <v>LOADED</v>
          </cell>
          <cell r="G213" t="str">
            <v>Unilever Mega DC</v>
          </cell>
          <cell r="H213" t="str">
            <v>Indo Fast Trans</v>
          </cell>
          <cell r="I213" t="str">
            <v>true</v>
          </cell>
          <cell r="J213" t="str">
            <v>CDE</v>
          </cell>
          <cell r="K213" t="str">
            <v>CD Engkel Box</v>
          </cell>
          <cell r="L213" t="str">
            <v/>
          </cell>
          <cell r="N213" t="str">
            <v>TDS-TRI-20210622111324631110</v>
          </cell>
          <cell r="O213" t="str">
            <v>oncall</v>
          </cell>
          <cell r="P213" t="str">
            <v>2021-06-22, 18:13:24</v>
          </cell>
          <cell r="Q213" t="str">
            <v>2021-06-23, 04:52:25</v>
          </cell>
          <cell r="R213" t="str">
            <v>2021-06-23, 07:02:29</v>
          </cell>
          <cell r="S213" t="str">
            <v>2021-06-22, 20:00:00</v>
          </cell>
          <cell r="T213" t="str">
            <v>2021-06-23, 07:10:06</v>
          </cell>
          <cell r="U213" t="str">
            <v/>
          </cell>
          <cell r="V213" t="str">
            <v>2021-06-23, 07:11:10</v>
          </cell>
          <cell r="W213" t="str">
            <v>2021-06-23, 20:00:00</v>
          </cell>
          <cell r="X213" t="str">
            <v/>
          </cell>
          <cell r="Y213" t="str">
            <v/>
          </cell>
          <cell r="Z213" t="str">
            <v>0:1:4</v>
          </cell>
          <cell r="AA213" t="str">
            <v/>
          </cell>
          <cell r="AB213" t="str">
            <v>Fery Budiarto</v>
          </cell>
          <cell r="AC213" t="str">
            <v>08557164159</v>
          </cell>
          <cell r="AD213" t="str">
            <v>B9458UCP</v>
          </cell>
          <cell r="AE213" t="str">
            <v>CD Engkel Box</v>
          </cell>
          <cell r="AF213" t="str">
            <v>BOF LIQUID</v>
          </cell>
          <cell r="AH213" t="str">
            <v>Wangunharja, North Cikarang, Bekasi, West Java, Indonesia</v>
          </cell>
          <cell r="AI213" t="str">
            <v>Bekasi</v>
          </cell>
          <cell r="AK213" t="str">
            <v>CARREFOUR DUTA MERLIN</v>
          </cell>
          <cell r="AM213" t="str">
            <v>Komp. Duta Merlin, Jl. Gajah Mada No.3-5, RT.2/RW.8, Petojo Utara, Kec. Gambir, Kota Jakarta Pusat, Daerah Khusus Ibukota Jakarta 10130, Indonesia</v>
          </cell>
          <cell r="AN213" t="str">
            <v>Kota Jakarta Pusat</v>
          </cell>
          <cell r="AP213">
            <v>53</v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Y213">
            <v>0</v>
          </cell>
          <cell r="AZ213" t="str">
            <v>0</v>
          </cell>
          <cell r="BA213">
            <v>2280</v>
          </cell>
          <cell r="BB213">
            <v>5.32</v>
          </cell>
          <cell r="BC213" t="str">
            <v/>
          </cell>
          <cell r="BD213" t="str">
            <v/>
          </cell>
        </row>
        <row r="214">
          <cell r="D214" t="str">
            <v>4002941836</v>
          </cell>
          <cell r="E214" t="str">
            <v/>
          </cell>
          <cell r="F214" t="str">
            <v>POD</v>
          </cell>
          <cell r="G214" t="str">
            <v>Unilever Mega DC</v>
          </cell>
          <cell r="H214" t="str">
            <v>Indo Fast Trans</v>
          </cell>
          <cell r="I214" t="str">
            <v>true</v>
          </cell>
          <cell r="J214" t="str">
            <v>CDE</v>
          </cell>
          <cell r="K214" t="str">
            <v>CD Engkel Box</v>
          </cell>
          <cell r="L214" t="str">
            <v/>
          </cell>
          <cell r="N214" t="str">
            <v>TDS-TRI-20210622111323283914</v>
          </cell>
          <cell r="O214" t="str">
            <v>oncall</v>
          </cell>
          <cell r="P214" t="str">
            <v>2021-06-22, 18:13:23</v>
          </cell>
          <cell r="Q214" t="str">
            <v>2021-06-22, 22:43:16</v>
          </cell>
          <cell r="R214" t="str">
            <v>2021-06-23, 00:09:34</v>
          </cell>
          <cell r="S214" t="str">
            <v>2021-06-22, 20:00:00</v>
          </cell>
          <cell r="T214" t="str">
            <v>2021-06-23, 07:12:27</v>
          </cell>
          <cell r="U214" t="str">
            <v/>
          </cell>
          <cell r="V214" t="str">
            <v>2021-06-23, 07:12:32</v>
          </cell>
          <cell r="W214" t="str">
            <v>2021-06-23, 20:00:00</v>
          </cell>
          <cell r="X214" t="str">
            <v>2021-06-23, 07:22:42</v>
          </cell>
          <cell r="Y214" t="str">
            <v>2021-06-23, 21:33:15</v>
          </cell>
          <cell r="Z214" t="str">
            <v>0:0:5</v>
          </cell>
          <cell r="AA214" t="str">
            <v>14:10:33</v>
          </cell>
          <cell r="AB214" t="str">
            <v>billy</v>
          </cell>
          <cell r="AC214" t="str">
            <v>089637652553</v>
          </cell>
          <cell r="AD214" t="str">
            <v>B9223FRU</v>
          </cell>
          <cell r="AE214" t="str">
            <v>CD Engkel Box</v>
          </cell>
          <cell r="AF214" t="str">
            <v>BOF LIQUID</v>
          </cell>
          <cell r="AH214" t="str">
            <v>Wangunharja, North Cikarang, Bekasi, West Java, Indonesia</v>
          </cell>
          <cell r="AI214" t="str">
            <v>Bekasi</v>
          </cell>
          <cell r="AK214" t="str">
            <v>CARREFOUR DUTA MERLIN</v>
          </cell>
          <cell r="AM214" t="str">
            <v>Komp. Duta Merlin, Jl. Gajah Mada No.3-5, RT.2/RW.8, Petojo Utara, Kec. Gambir, Kota Jakarta Pusat, Daerah Khusus Ibukota Jakarta 10130, Indonesia</v>
          </cell>
          <cell r="AN214" t="str">
            <v>Kota Jakarta Pusat</v>
          </cell>
          <cell r="AP214">
            <v>53</v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Y214">
            <v>0</v>
          </cell>
          <cell r="AZ214" t="str">
            <v>0</v>
          </cell>
          <cell r="BA214">
            <v>2280</v>
          </cell>
          <cell r="BB214">
            <v>5.32</v>
          </cell>
          <cell r="BC214" t="str">
            <v/>
          </cell>
          <cell r="BD214" t="str">
            <v>2021-06-24, 00:32:08</v>
          </cell>
          <cell r="BE214" t="str">
            <v>POD 1 2021-06-24, 00:32:08</v>
          </cell>
        </row>
        <row r="215">
          <cell r="D215" t="str">
            <v>4002941834</v>
          </cell>
          <cell r="E215" t="str">
            <v/>
          </cell>
          <cell r="F215" t="str">
            <v>POD</v>
          </cell>
          <cell r="G215" t="str">
            <v>Unilever Mega DC</v>
          </cell>
          <cell r="H215" t="str">
            <v>PT Mega Antaran Prima</v>
          </cell>
          <cell r="I215" t="str">
            <v>true</v>
          </cell>
          <cell r="J215" t="str">
            <v>CDE</v>
          </cell>
          <cell r="K215" t="str">
            <v>CD Engkel Box</v>
          </cell>
          <cell r="L215" t="str">
            <v/>
          </cell>
          <cell r="N215" t="str">
            <v>TDS-TRI-20210622111321869900</v>
          </cell>
          <cell r="O215" t="str">
            <v>dedicated</v>
          </cell>
          <cell r="P215" t="str">
            <v>2021-06-22, 18:13:22</v>
          </cell>
          <cell r="Q215" t="str">
            <v>2021-06-22, 22:58:49</v>
          </cell>
          <cell r="R215" t="str">
            <v>2021-06-22, 23:12:52</v>
          </cell>
          <cell r="S215" t="str">
            <v>2021-06-22, 20:00:00</v>
          </cell>
          <cell r="T215" t="str">
            <v>2021-06-22, 23:13:50</v>
          </cell>
          <cell r="U215" t="str">
            <v>2021-06-22, 23:14:02</v>
          </cell>
          <cell r="V215" t="str">
            <v>2021-06-23, 03:43:31</v>
          </cell>
          <cell r="W215" t="str">
            <v>2021-06-23, 20:00:00</v>
          </cell>
          <cell r="X215" t="str">
            <v>2021-06-23, 13:14:09</v>
          </cell>
          <cell r="Y215" t="str">
            <v>2021-06-24, 12:49:21</v>
          </cell>
          <cell r="Z215" t="str">
            <v>4:29:41</v>
          </cell>
          <cell r="AA215" t="str">
            <v>23:35:12</v>
          </cell>
          <cell r="AB215" t="str">
            <v>Deni Growok</v>
          </cell>
          <cell r="AC215" t="str">
            <v>083195556334</v>
          </cell>
          <cell r="AD215" t="str">
            <v>B9782KRU</v>
          </cell>
          <cell r="AE215" t="str">
            <v>CDE</v>
          </cell>
          <cell r="AF215" t="str">
            <v>BOF LIQUID</v>
          </cell>
          <cell r="AH215" t="str">
            <v>Wangunharja, North Cikarang, Bekasi, West Java, Indonesia</v>
          </cell>
          <cell r="AI215" t="str">
            <v>Bekasi</v>
          </cell>
          <cell r="AK215" t="str">
            <v>CARREFOUR DUTA MERLIN</v>
          </cell>
          <cell r="AM215" t="str">
            <v>Komp. Duta Merlin, Jl. Gajah Mada No.3-5, RT.2/RW.8, Petojo Utara, Kec. Gambir, Kota Jakarta Pusat, Daerah Khusus Ibukota Jakarta 10130, Indonesia</v>
          </cell>
          <cell r="AN215" t="str">
            <v>Kota Jakarta Pusat</v>
          </cell>
          <cell r="AP215">
            <v>53</v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Y215">
            <v>0</v>
          </cell>
          <cell r="AZ215" t="str">
            <v>0</v>
          </cell>
          <cell r="BA215">
            <v>2280</v>
          </cell>
          <cell r="BB215">
            <v>5.32</v>
          </cell>
          <cell r="BC215" t="str">
            <v/>
          </cell>
          <cell r="BD215" t="str">
            <v>2021-06-24, 12:50:04</v>
          </cell>
          <cell r="BE215" t="str">
            <v>POD 1 2021-06-24, 12:50:04</v>
          </cell>
        </row>
        <row r="216">
          <cell r="D216" t="str">
            <v>4002941835</v>
          </cell>
          <cell r="E216" t="str">
            <v/>
          </cell>
          <cell r="F216" t="str">
            <v>POD</v>
          </cell>
          <cell r="G216" t="str">
            <v>Unilever Mega DC</v>
          </cell>
          <cell r="H216" t="str">
            <v>PT Mega Antaran Prima</v>
          </cell>
          <cell r="I216" t="str">
            <v>true</v>
          </cell>
          <cell r="J216" t="str">
            <v>CDE</v>
          </cell>
          <cell r="K216" t="str">
            <v>CD Engkel Box</v>
          </cell>
          <cell r="L216" t="str">
            <v/>
          </cell>
          <cell r="N216" t="str">
            <v>TDS-TRI-20210622111322465157</v>
          </cell>
          <cell r="O216" t="str">
            <v>dedicated</v>
          </cell>
          <cell r="P216" t="str">
            <v>2021-06-22, 18:13:22</v>
          </cell>
          <cell r="Q216" t="str">
            <v>2021-06-22, 22:59:42</v>
          </cell>
          <cell r="R216" t="str">
            <v>2021-06-23, 07:02:49</v>
          </cell>
          <cell r="S216" t="str">
            <v>2021-06-22, 20:00:00</v>
          </cell>
          <cell r="T216" t="str">
            <v>2021-06-23, 07:13:17</v>
          </cell>
          <cell r="U216" t="str">
            <v/>
          </cell>
          <cell r="V216" t="str">
            <v>2021-06-23, 07:13:23</v>
          </cell>
          <cell r="W216" t="str">
            <v>2021-06-23, 20:00:00</v>
          </cell>
          <cell r="X216" t="str">
            <v>2021-06-23, 12:31:41</v>
          </cell>
          <cell r="Y216" t="str">
            <v>2021-06-24, 02:30:16</v>
          </cell>
          <cell r="Z216" t="str">
            <v>0:0:6</v>
          </cell>
          <cell r="AA216" t="str">
            <v>13:58:35</v>
          </cell>
          <cell r="AB216" t="str">
            <v>ARSUDI</v>
          </cell>
          <cell r="AC216" t="str">
            <v>085217312173</v>
          </cell>
          <cell r="AD216" t="str">
            <v>B9150KXU</v>
          </cell>
          <cell r="AE216" t="str">
            <v>CD Engkel Box</v>
          </cell>
          <cell r="AF216" t="str">
            <v>BOF LIQUID</v>
          </cell>
          <cell r="AH216" t="str">
            <v>Wangunharja, North Cikarang, Bekasi, West Java, Indonesia</v>
          </cell>
          <cell r="AI216" t="str">
            <v>Bekasi</v>
          </cell>
          <cell r="AK216" t="str">
            <v>CARREFOUR DUTA MERLIN</v>
          </cell>
          <cell r="AM216" t="str">
            <v>Komp. Duta Merlin, Jl. Gajah Mada No.3-5, RT.2/RW.8, Petojo Utara, Kec. Gambir, Kota Jakarta Pusat, Daerah Khusus Ibukota Jakarta 10130, Indonesia</v>
          </cell>
          <cell r="AN216" t="str">
            <v>Kota Jakarta Pusat</v>
          </cell>
          <cell r="AP216">
            <v>53</v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Y216">
            <v>0</v>
          </cell>
          <cell r="AZ216" t="str">
            <v>0</v>
          </cell>
          <cell r="BA216">
            <v>2280</v>
          </cell>
          <cell r="BB216">
            <v>5.32</v>
          </cell>
          <cell r="BC216" t="str">
            <v/>
          </cell>
          <cell r="BD216" t="str">
            <v>2021-06-24, 02:30:35</v>
          </cell>
          <cell r="BE216" t="str">
            <v>POD 1 2021-06-24, 02:30:35</v>
          </cell>
        </row>
        <row r="217">
          <cell r="D217" t="str">
            <v>4002941833</v>
          </cell>
          <cell r="E217" t="str">
            <v/>
          </cell>
          <cell r="F217" t="str">
            <v>POD</v>
          </cell>
          <cell r="G217" t="str">
            <v>Unilever Mega DC</v>
          </cell>
          <cell r="H217" t="str">
            <v>PT Mega Antaran Prima</v>
          </cell>
          <cell r="I217" t="str">
            <v>true</v>
          </cell>
          <cell r="J217" t="str">
            <v>CDE</v>
          </cell>
          <cell r="K217" t="str">
            <v>CD Engkel Box</v>
          </cell>
          <cell r="L217" t="str">
            <v/>
          </cell>
          <cell r="N217" t="str">
            <v>TDS-TRI-20210622111321172516</v>
          </cell>
          <cell r="O217" t="str">
            <v>dedicated</v>
          </cell>
          <cell r="P217" t="str">
            <v>2021-06-22, 18:13:21</v>
          </cell>
          <cell r="Q217" t="str">
            <v>2021-06-22, 22:57:41</v>
          </cell>
          <cell r="R217" t="str">
            <v>2021-06-22, 23:11:08</v>
          </cell>
          <cell r="S217" t="str">
            <v>2021-06-22, 20:00:00</v>
          </cell>
          <cell r="T217" t="str">
            <v>2021-06-22, 23:11:11</v>
          </cell>
          <cell r="U217" t="str">
            <v>2021-06-23, 06:22:09</v>
          </cell>
          <cell r="V217" t="str">
            <v>2021-06-23, 06:22:14</v>
          </cell>
          <cell r="W217" t="str">
            <v>2021-06-23, 20:00:00</v>
          </cell>
          <cell r="X217" t="str">
            <v>2021-06-23, 15:08:39</v>
          </cell>
          <cell r="Y217" t="str">
            <v>2021-06-24, 12:42:12</v>
          </cell>
          <cell r="Z217" t="str">
            <v>7:11:3</v>
          </cell>
          <cell r="AA217" t="str">
            <v>21:33:33</v>
          </cell>
          <cell r="AB217" t="str">
            <v>CASMITA</v>
          </cell>
          <cell r="AC217" t="str">
            <v>082112196977</v>
          </cell>
          <cell r="AD217" t="str">
            <v>B9060KXU</v>
          </cell>
          <cell r="AE217" t="str">
            <v>CD Engkel Box</v>
          </cell>
          <cell r="AF217" t="str">
            <v>BOF LIQUID</v>
          </cell>
          <cell r="AH217" t="str">
            <v>Wangunharja, North Cikarang, Bekasi, West Java, Indonesia</v>
          </cell>
          <cell r="AI217" t="str">
            <v>Bekasi</v>
          </cell>
          <cell r="AK217" t="str">
            <v>CARREFOUR DUTA MERLIN</v>
          </cell>
          <cell r="AM217" t="str">
            <v>Komp. Duta Merlin, Jl. Gajah Mada No.3-5, RT.2/RW.8, Petojo Utara, Kec. Gambir, Kota Jakarta Pusat, Daerah Khusus Ibukota Jakarta 10130, Indonesia</v>
          </cell>
          <cell r="AN217" t="str">
            <v>Kota Jakarta Pusat</v>
          </cell>
          <cell r="AP217">
            <v>53</v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Y217">
            <v>0</v>
          </cell>
          <cell r="AZ217" t="str">
            <v>0</v>
          </cell>
          <cell r="BA217">
            <v>2280</v>
          </cell>
          <cell r="BB217">
            <v>5.32</v>
          </cell>
          <cell r="BC217" t="str">
            <v/>
          </cell>
          <cell r="BD217" t="str">
            <v>2021-06-24, 12:42:26</v>
          </cell>
          <cell r="BE217" t="str">
            <v>POD 1 2021-06-24, 12:42:26</v>
          </cell>
        </row>
        <row r="218">
          <cell r="D218" t="str">
            <v>4002941826</v>
          </cell>
          <cell r="E218" t="str">
            <v/>
          </cell>
          <cell r="F218" t="str">
            <v>POD</v>
          </cell>
          <cell r="G218" t="str">
            <v>Unilever Mega DC</v>
          </cell>
          <cell r="H218" t="str">
            <v>PT Mega Antaran Prima</v>
          </cell>
          <cell r="I218" t="str">
            <v>true</v>
          </cell>
          <cell r="J218" t="str">
            <v>CDE</v>
          </cell>
          <cell r="K218" t="str">
            <v>CD Engkel Box</v>
          </cell>
          <cell r="L218" t="str">
            <v/>
          </cell>
          <cell r="N218" t="str">
            <v>TDS-TRI-20210622111319803404</v>
          </cell>
          <cell r="O218" t="str">
            <v>dedicated</v>
          </cell>
          <cell r="P218" t="str">
            <v>2021-06-22, 18:13:20</v>
          </cell>
          <cell r="Q218" t="str">
            <v>2021-06-22, 22:55:33</v>
          </cell>
          <cell r="R218" t="str">
            <v>2021-06-22, 23:15:57</v>
          </cell>
          <cell r="S218" t="str">
            <v>2021-06-22, 20:00:00</v>
          </cell>
          <cell r="T218" t="str">
            <v>2021-06-22, 23:16:09</v>
          </cell>
          <cell r="U218" t="str">
            <v>2021-06-23, 12:30:55</v>
          </cell>
          <cell r="V218" t="str">
            <v>2021-06-23, 12:31:02</v>
          </cell>
          <cell r="W218" t="str">
            <v>2021-06-23, 20:00:00</v>
          </cell>
          <cell r="X218" t="str">
            <v>2021-06-23, 12:31:08</v>
          </cell>
          <cell r="Y218" t="str">
            <v>2021-06-24, 13:09:03</v>
          </cell>
          <cell r="Z218" t="str">
            <v>13:14:53</v>
          </cell>
          <cell r="AA218" t="str">
            <v>24:37:55</v>
          </cell>
          <cell r="AB218" t="str">
            <v>SAMSUL ANWAR</v>
          </cell>
          <cell r="AC218" t="str">
            <v>087851750511</v>
          </cell>
          <cell r="AD218" t="str">
            <v>B9173KXU</v>
          </cell>
          <cell r="AE218" t="str">
            <v>CDE Dedicated</v>
          </cell>
          <cell r="AF218" t="str">
            <v>BOF LIQUID</v>
          </cell>
          <cell r="AH218" t="str">
            <v>Wangunharja, North Cikarang, Bekasi, West Java, Indonesia</v>
          </cell>
          <cell r="AI218" t="str">
            <v>Bekasi</v>
          </cell>
          <cell r="AK218" t="str">
            <v>CARREFOUR DUTA MERLIN</v>
          </cell>
          <cell r="AM218" t="str">
            <v>Komp. Duta Merlin, Jl. Gajah Mada No.3-5, RT.2/RW.8, Petojo Utara, Kec. Gambir, Kota Jakarta Pusat, Daerah Khusus Ibukota Jakarta 10130, Indonesia</v>
          </cell>
          <cell r="AN218" t="str">
            <v>Kota Jakarta Pusat</v>
          </cell>
          <cell r="AP218">
            <v>53</v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Y218">
            <v>0</v>
          </cell>
          <cell r="AZ218" t="str">
            <v>0</v>
          </cell>
          <cell r="BA218">
            <v>2280</v>
          </cell>
          <cell r="BB218">
            <v>5.32</v>
          </cell>
          <cell r="BC218" t="str">
            <v/>
          </cell>
          <cell r="BD218" t="str">
            <v>2021-06-24, 13:09:27</v>
          </cell>
          <cell r="BE218" t="str">
            <v>POD 1 2021-06-24, 13:09:27</v>
          </cell>
        </row>
        <row r="219">
          <cell r="D219" t="str">
            <v>4002941832</v>
          </cell>
          <cell r="E219" t="str">
            <v/>
          </cell>
          <cell r="F219" t="str">
            <v>POD</v>
          </cell>
          <cell r="G219" t="str">
            <v>Unilever Mega DC</v>
          </cell>
          <cell r="H219" t="str">
            <v>PT Mega Antaran Prima</v>
          </cell>
          <cell r="I219" t="str">
            <v>true</v>
          </cell>
          <cell r="J219" t="str">
            <v>CDE</v>
          </cell>
          <cell r="K219" t="str">
            <v>CD Engkel Box</v>
          </cell>
          <cell r="L219" t="str">
            <v/>
          </cell>
          <cell r="N219" t="str">
            <v>TDS-TRI-20210622111320457298</v>
          </cell>
          <cell r="O219" t="str">
            <v>dedicated</v>
          </cell>
          <cell r="P219" t="str">
            <v>2021-06-22, 18:13:20</v>
          </cell>
          <cell r="Q219" t="str">
            <v>2021-06-22, 22:56:47</v>
          </cell>
          <cell r="R219" t="str">
            <v>2021-06-22, 23:10:38</v>
          </cell>
          <cell r="S219" t="str">
            <v>2021-06-22, 20:00:00</v>
          </cell>
          <cell r="T219" t="str">
            <v>2021-06-22, 23:10:48</v>
          </cell>
          <cell r="U219" t="str">
            <v>2021-06-22, 23:11:01</v>
          </cell>
          <cell r="V219" t="str">
            <v>2021-06-23, 03:27:23</v>
          </cell>
          <cell r="W219" t="str">
            <v>2021-06-23, 20:00:00</v>
          </cell>
          <cell r="X219" t="str">
            <v>2021-06-23, 15:03:48</v>
          </cell>
          <cell r="Y219" t="str">
            <v>2021-06-24, 14:17:18</v>
          </cell>
          <cell r="Z219" t="str">
            <v>4:16:35</v>
          </cell>
          <cell r="AA219" t="str">
            <v>23:13:30</v>
          </cell>
          <cell r="AB219" t="str">
            <v>DADAN DARMAWAN</v>
          </cell>
          <cell r="AC219" t="str">
            <v>083895174172</v>
          </cell>
          <cell r="AD219" t="str">
            <v>B9064KXU</v>
          </cell>
          <cell r="AE219" t="str">
            <v>CD Engkel Box</v>
          </cell>
          <cell r="AF219" t="str">
            <v>BOF LIQUID</v>
          </cell>
          <cell r="AH219" t="str">
            <v>Wangunharja, North Cikarang, Bekasi, West Java, Indonesia</v>
          </cell>
          <cell r="AI219" t="str">
            <v>Bekasi</v>
          </cell>
          <cell r="AK219" t="str">
            <v>CARREFOUR DUTA MERLIN</v>
          </cell>
          <cell r="AM219" t="str">
            <v>Komp. Duta Merlin, Jl. Gajah Mada No.3-5, RT.2/RW.8, Petojo Utara, Kec. Gambir, Kota Jakarta Pusat, Daerah Khusus Ibukota Jakarta 10130, Indonesia</v>
          </cell>
          <cell r="AN219" t="str">
            <v>Kota Jakarta Pusat</v>
          </cell>
          <cell r="AP219">
            <v>53</v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Y219">
            <v>0</v>
          </cell>
          <cell r="AZ219" t="str">
            <v>0</v>
          </cell>
          <cell r="BA219">
            <v>2280</v>
          </cell>
          <cell r="BB219">
            <v>5.32</v>
          </cell>
          <cell r="BC219" t="str">
            <v/>
          </cell>
          <cell r="BD219" t="str">
            <v>2021-06-24, 14:18:23</v>
          </cell>
          <cell r="BE219" t="str">
            <v>POD 1 2021-06-24, 14:18:23</v>
          </cell>
        </row>
        <row r="220">
          <cell r="D220" t="str">
            <v>4002941721</v>
          </cell>
          <cell r="E220" t="str">
            <v/>
          </cell>
          <cell r="F220" t="str">
            <v>BOOKED</v>
          </cell>
          <cell r="G220" t="str">
            <v>Unilever Mega DC</v>
          </cell>
          <cell r="H220" t="str">
            <v/>
          </cell>
          <cell r="I220" t="str">
            <v>false</v>
          </cell>
          <cell r="J220" t="str">
            <v>TRO-J</v>
          </cell>
          <cell r="K220" t="str">
            <v>Tronton Jumbo</v>
          </cell>
          <cell r="L220" t="str">
            <v/>
          </cell>
          <cell r="N220" t="str">
            <v>TDS-TRI-20210622111318888593</v>
          </cell>
          <cell r="O220" t="str">
            <v>oncall</v>
          </cell>
          <cell r="P220" t="str">
            <v>2021-06-22, 18:13:19</v>
          </cell>
          <cell r="Q220" t="str">
            <v/>
          </cell>
          <cell r="R220" t="str">
            <v/>
          </cell>
          <cell r="S220" t="str">
            <v>2021-06-22, 20:00:00</v>
          </cell>
          <cell r="T220" t="str">
            <v/>
          </cell>
          <cell r="U220" t="str">
            <v/>
          </cell>
          <cell r="V220" t="str">
            <v/>
          </cell>
          <cell r="W220" t="str">
            <v>2021-06-30, 20:00:00</v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>Unilever West Mega DC</v>
          </cell>
          <cell r="AH220" t="str">
            <v>Jl. Irian X No.202, Cikedokan, Kec. Cikarang Bar., Bekasi, Jawa Barat 17530, Indonesia</v>
          </cell>
          <cell r="AI220" t="str">
            <v>Bekasi</v>
          </cell>
          <cell r="AK220" t="str">
            <v>TRANSMART MATARAM</v>
          </cell>
          <cell r="AM220" t="str">
            <v>JL SELAPARANG NO 60 MAYURA</v>
          </cell>
          <cell r="AN220" t="str">
            <v>Kota Mataram</v>
          </cell>
          <cell r="AP220">
            <v>1276</v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Y220">
            <v>0</v>
          </cell>
          <cell r="AZ220" t="str">
            <v>0</v>
          </cell>
          <cell r="BA220">
            <v>11420</v>
          </cell>
          <cell r="BB220">
            <v>26.6</v>
          </cell>
          <cell r="BC220" t="str">
            <v/>
          </cell>
          <cell r="BD220" t="str">
            <v/>
          </cell>
        </row>
        <row r="221">
          <cell r="D221" t="str">
            <v>4002941818</v>
          </cell>
          <cell r="E221" t="str">
            <v/>
          </cell>
          <cell r="F221" t="str">
            <v>BOOKED</v>
          </cell>
          <cell r="G221" t="str">
            <v>Unilever Mega DC</v>
          </cell>
          <cell r="H221" t="str">
            <v/>
          </cell>
          <cell r="I221" t="str">
            <v>false</v>
          </cell>
          <cell r="J221" t="str">
            <v>TRO-J</v>
          </cell>
          <cell r="K221" t="str">
            <v>Tronton Jumbo</v>
          </cell>
          <cell r="L221">
            <v>5340000</v>
          </cell>
          <cell r="M221">
            <v>5000000</v>
          </cell>
          <cell r="N221" t="str">
            <v>TDS-TRI-20210622111318001617</v>
          </cell>
          <cell r="O221" t="str">
            <v>oncall</v>
          </cell>
          <cell r="P221" t="str">
            <v>2021-06-22, 18:13:18</v>
          </cell>
          <cell r="Q221" t="str">
            <v>2021-06-22, 19:00:32</v>
          </cell>
          <cell r="R221" t="str">
            <v/>
          </cell>
          <cell r="S221" t="str">
            <v>2021-06-22, 20:00:00</v>
          </cell>
          <cell r="T221" t="str">
            <v/>
          </cell>
          <cell r="U221" t="str">
            <v/>
          </cell>
          <cell r="V221" t="str">
            <v/>
          </cell>
          <cell r="W221" t="str">
            <v>2021-06-25, 20:00:00</v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>Mohamad Kurniawan</v>
          </cell>
          <cell r="AC221" t="str">
            <v>081927247477</v>
          </cell>
          <cell r="AD221" t="str">
            <v>F 9649 FC</v>
          </cell>
          <cell r="AE221" t="str">
            <v>Wingbox Tronton</v>
          </cell>
          <cell r="AF221" t="str">
            <v>Unilever West Mega DC</v>
          </cell>
          <cell r="AH221" t="str">
            <v>Jl. Irian X No.202, Cikedokan, Kec. Cikarang Bar., Bekasi, Jawa Barat 17530, Indonesia</v>
          </cell>
          <cell r="AI221" t="str">
            <v>Bekasi</v>
          </cell>
          <cell r="AK221" t="str">
            <v>PT LOTTE SHOPPING INDONESIA SOLO</v>
          </cell>
          <cell r="AM221" t="str">
            <v>JL.BHAYANGKARA (EX.LAPANGAN TIPES)</v>
          </cell>
          <cell r="AN221" t="str">
            <v>Kota Surakarta</v>
          </cell>
          <cell r="AP221">
            <v>498</v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>harga belum termasuk tkbm</v>
          </cell>
          <cell r="AY221">
            <v>0</v>
          </cell>
          <cell r="AZ221" t="str">
            <v>0</v>
          </cell>
          <cell r="BA221">
            <v>6910</v>
          </cell>
          <cell r="BB221">
            <v>22.21</v>
          </cell>
          <cell r="BC221" t="str">
            <v/>
          </cell>
          <cell r="BD221" t="str">
            <v/>
          </cell>
        </row>
        <row r="222">
          <cell r="D222" t="str">
            <v>4002941817</v>
          </cell>
          <cell r="E222" t="str">
            <v/>
          </cell>
          <cell r="F222" t="str">
            <v>BOOKED</v>
          </cell>
          <cell r="G222" t="str">
            <v>Unilever Mega DC</v>
          </cell>
          <cell r="H222" t="str">
            <v/>
          </cell>
          <cell r="I222" t="str">
            <v>false</v>
          </cell>
          <cell r="J222" t="str">
            <v>TRO-J</v>
          </cell>
          <cell r="K222" t="str">
            <v>Tronton Jumbo</v>
          </cell>
          <cell r="L222" t="str">
            <v/>
          </cell>
          <cell r="N222" t="str">
            <v>TDS-TRI-20210622111317119212</v>
          </cell>
          <cell r="O222" t="str">
            <v>oncall</v>
          </cell>
          <cell r="P222" t="str">
            <v>2021-06-22, 18:13:17</v>
          </cell>
          <cell r="Q222" t="str">
            <v/>
          </cell>
          <cell r="R222" t="str">
            <v/>
          </cell>
          <cell r="S222" t="str">
            <v>2021-06-22, 20:00:00</v>
          </cell>
          <cell r="T222" t="str">
            <v/>
          </cell>
          <cell r="U222" t="str">
            <v/>
          </cell>
          <cell r="V222" t="str">
            <v/>
          </cell>
          <cell r="W222" t="str">
            <v>2021-06-25, 20:00:00</v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>Unilever West Mega DC</v>
          </cell>
          <cell r="AH222" t="str">
            <v>Jl. Irian X No.202, Cikedokan, Kec. Cikarang Bar., Bekasi, Jawa Barat 17530, Indonesia</v>
          </cell>
          <cell r="AI222" t="str">
            <v>Bekasi</v>
          </cell>
          <cell r="AK222" t="str">
            <v>PT LOTTE SHOPPING INDONESIA SOLO</v>
          </cell>
          <cell r="AM222" t="str">
            <v>JL.BHAYANGKARA (EX.LAPANGAN TIPES)</v>
          </cell>
          <cell r="AN222" t="str">
            <v>Kota Surakarta</v>
          </cell>
          <cell r="AP222">
            <v>498</v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Y222">
            <v>0</v>
          </cell>
          <cell r="AZ222" t="str">
            <v>0</v>
          </cell>
          <cell r="BA222">
            <v>6910</v>
          </cell>
          <cell r="BB222">
            <v>22.21</v>
          </cell>
          <cell r="BC222" t="str">
            <v/>
          </cell>
          <cell r="BD222" t="str">
            <v/>
          </cell>
        </row>
        <row r="223">
          <cell r="D223" t="str">
            <v>4002941816</v>
          </cell>
          <cell r="E223" t="str">
            <v/>
          </cell>
          <cell r="F223" t="str">
            <v>BOOKED</v>
          </cell>
          <cell r="G223" t="str">
            <v>Unilever Mega DC</v>
          </cell>
          <cell r="H223" t="str">
            <v/>
          </cell>
          <cell r="I223" t="str">
            <v>false</v>
          </cell>
          <cell r="J223" t="str">
            <v>TRO-J</v>
          </cell>
          <cell r="K223" t="str">
            <v>Tronton Jumbo</v>
          </cell>
          <cell r="L223" t="str">
            <v/>
          </cell>
          <cell r="N223" t="str">
            <v>TDS-TRI-20210622111315723965</v>
          </cell>
          <cell r="O223" t="str">
            <v>oncall</v>
          </cell>
          <cell r="P223" t="str">
            <v>2021-06-22, 18:13:16</v>
          </cell>
          <cell r="Q223" t="str">
            <v/>
          </cell>
          <cell r="R223" t="str">
            <v/>
          </cell>
          <cell r="S223" t="str">
            <v>2021-06-22, 20:00:00</v>
          </cell>
          <cell r="T223" t="str">
            <v/>
          </cell>
          <cell r="U223" t="str">
            <v/>
          </cell>
          <cell r="V223" t="str">
            <v/>
          </cell>
          <cell r="W223" t="str">
            <v>2021-06-25, 20:00:00</v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>Unilever West Mega DC</v>
          </cell>
          <cell r="AH223" t="str">
            <v>Jl. Irian X No.202, Cikedokan, Kec. Cikarang Bar., Bekasi, Jawa Barat 17530, Indonesia</v>
          </cell>
          <cell r="AI223" t="str">
            <v>Bekasi</v>
          </cell>
          <cell r="AK223" t="str">
            <v>PT LOTTE SHOPPING INDONESIA SOLO</v>
          </cell>
          <cell r="AM223" t="str">
            <v>JL.BHAYANGKARA (EX.LAPANGAN TIPES)</v>
          </cell>
          <cell r="AN223" t="str">
            <v>Kota Surakarta</v>
          </cell>
          <cell r="AP223">
            <v>498</v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Y223">
            <v>0</v>
          </cell>
          <cell r="AZ223" t="str">
            <v>0</v>
          </cell>
          <cell r="BA223">
            <v>14370</v>
          </cell>
          <cell r="BB223">
            <v>31.72</v>
          </cell>
          <cell r="BC223" t="str">
            <v/>
          </cell>
          <cell r="BD223" t="str">
            <v/>
          </cell>
        </row>
        <row r="224">
          <cell r="D224" t="str">
            <v>4002941812</v>
          </cell>
          <cell r="E224" t="str">
            <v/>
          </cell>
          <cell r="F224" t="str">
            <v>POD</v>
          </cell>
          <cell r="G224" t="str">
            <v>Unilever Mega DC</v>
          </cell>
          <cell r="H224" t="str">
            <v>PT Mega Antaran Prima</v>
          </cell>
          <cell r="I224" t="str">
            <v>true</v>
          </cell>
          <cell r="J224" t="str">
            <v>CDE</v>
          </cell>
          <cell r="K224" t="str">
            <v>CD Engkel Box</v>
          </cell>
          <cell r="L224" t="str">
            <v/>
          </cell>
          <cell r="N224" t="str">
            <v>TDS-TRI-20210622111314959923</v>
          </cell>
          <cell r="O224" t="str">
            <v>dedicated</v>
          </cell>
          <cell r="P224" t="str">
            <v>2021-06-22, 18:13:15</v>
          </cell>
          <cell r="Q224" t="str">
            <v>2021-06-22, 22:54:35</v>
          </cell>
          <cell r="R224" t="str">
            <v>2021-06-23, 01:19:31</v>
          </cell>
          <cell r="S224" t="str">
            <v>2021-06-22, 20:00:00</v>
          </cell>
          <cell r="T224" t="str">
            <v>2021-06-23, 01:19:31</v>
          </cell>
          <cell r="U224" t="str">
            <v>2021-06-23, 01:19:40</v>
          </cell>
          <cell r="V224" t="str">
            <v>2021-06-23, 01:19:45</v>
          </cell>
          <cell r="W224" t="str">
            <v>2021-06-23, 20:00:00</v>
          </cell>
          <cell r="X224" t="str">
            <v>2021-06-23, 08:13:09</v>
          </cell>
          <cell r="Y224" t="str">
            <v>2021-06-23, 15:02:06</v>
          </cell>
          <cell r="Z224" t="str">
            <v>0:0:14</v>
          </cell>
          <cell r="AA224" t="str">
            <v>6:48:57</v>
          </cell>
          <cell r="AB224" t="str">
            <v>TALANI</v>
          </cell>
          <cell r="AC224" t="str">
            <v>087829079148</v>
          </cell>
          <cell r="AD224" t="str">
            <v>B9532KRV</v>
          </cell>
          <cell r="AE224" t="str">
            <v>CD Engkel Box</v>
          </cell>
          <cell r="AF224" t="str">
            <v>Unilever West Mega DC</v>
          </cell>
          <cell r="AH224" t="str">
            <v>Jl. Irian X No.202, Cikedokan, Kec. Cikarang Bar., Bekasi, Jawa Barat 17530, Indonesia</v>
          </cell>
          <cell r="AI224" t="str">
            <v>Bekasi</v>
          </cell>
          <cell r="AK224" t="str">
            <v>LOTTEMART HYPER GANDARIA</v>
          </cell>
          <cell r="AM224" t="str">
            <v>GANDARIA CITY MALL JL.KH M SHAFII</v>
          </cell>
          <cell r="AN224" t="str">
            <v>Kota Jakarta Selatan</v>
          </cell>
          <cell r="AP224">
            <v>47</v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Y224">
            <v>0</v>
          </cell>
          <cell r="AZ224" t="str">
            <v>0</v>
          </cell>
          <cell r="BA224">
            <v>2410</v>
          </cell>
          <cell r="BB224">
            <v>5.59</v>
          </cell>
          <cell r="BC224" t="str">
            <v/>
          </cell>
          <cell r="BD224" t="str">
            <v>2021-06-23, 15:02:25</v>
          </cell>
          <cell r="BE224" t="str">
            <v>POD 1 2021-06-23, 15:02:25</v>
          </cell>
        </row>
        <row r="225">
          <cell r="D225" t="str">
            <v>4002941797</v>
          </cell>
          <cell r="E225" t="str">
            <v/>
          </cell>
          <cell r="F225" t="str">
            <v>POD</v>
          </cell>
          <cell r="G225" t="str">
            <v>Unilever Mega DC</v>
          </cell>
          <cell r="H225" t="str">
            <v>PT Kabut Halim Mandiri</v>
          </cell>
          <cell r="I225" t="str">
            <v>true</v>
          </cell>
          <cell r="J225" t="str">
            <v>CDE</v>
          </cell>
          <cell r="K225" t="str">
            <v>CD Engkel Box</v>
          </cell>
          <cell r="L225" t="str">
            <v/>
          </cell>
          <cell r="N225" t="str">
            <v>TDS-TRI-20210622111313668943</v>
          </cell>
          <cell r="O225" t="str">
            <v>dedicated</v>
          </cell>
          <cell r="P225" t="str">
            <v>2021-06-22, 18:13:14</v>
          </cell>
          <cell r="Q225" t="str">
            <v>2021-06-22, 22:48:24</v>
          </cell>
          <cell r="R225" t="str">
            <v>2021-06-22, 22:51:14</v>
          </cell>
          <cell r="S225" t="str">
            <v>2021-06-22, 20:00:00</v>
          </cell>
          <cell r="T225" t="str">
            <v>2021-06-22, 22:51:28</v>
          </cell>
          <cell r="U225" t="str">
            <v>2021-06-22, 22:51:43</v>
          </cell>
          <cell r="V225" t="str">
            <v>2021-06-22, 22:52:00</v>
          </cell>
          <cell r="W225" t="str">
            <v>2021-06-23, 20:00:00</v>
          </cell>
          <cell r="X225" t="str">
            <v>2021-06-23, 07:32:07</v>
          </cell>
          <cell r="Y225" t="str">
            <v>2021-06-23, 11:08:17</v>
          </cell>
          <cell r="Z225" t="str">
            <v>0:0:32</v>
          </cell>
          <cell r="AA225" t="str">
            <v>3:36:10</v>
          </cell>
          <cell r="AB225" t="str">
            <v>Maarif</v>
          </cell>
          <cell r="AC225" t="str">
            <v>087722200755</v>
          </cell>
          <cell r="AD225" t="str">
            <v>F9284FG</v>
          </cell>
          <cell r="AE225" t="str">
            <v>CD Engkel Box</v>
          </cell>
          <cell r="AF225" t="str">
            <v>Unilever West Mega DC</v>
          </cell>
          <cell r="AH225" t="str">
            <v>Jl. Irian X No.202, Cikedokan, Kec. Cikarang Bar., Bekasi, Jawa Barat 17530, Indonesia</v>
          </cell>
          <cell r="AI225" t="str">
            <v>Bekasi</v>
          </cell>
          <cell r="AK225" t="str">
            <v>TOKMA PILAR</v>
          </cell>
          <cell r="AM225" t="str">
            <v>Jl. Ki Hajar Dewantara, Sukaraya, Kec. Karangbahagia, Bekasi, Jawa Barat, Indonesia</v>
          </cell>
          <cell r="AN225" t="str">
            <v>Cikarang</v>
          </cell>
          <cell r="AP225">
            <v>15</v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Y225">
            <v>0</v>
          </cell>
          <cell r="AZ225" t="str">
            <v>0</v>
          </cell>
          <cell r="BA225">
            <v>1420</v>
          </cell>
          <cell r="BB225">
            <v>3.41</v>
          </cell>
          <cell r="BC225" t="str">
            <v/>
          </cell>
          <cell r="BD225" t="str">
            <v>2021-06-23, 11:08:36</v>
          </cell>
          <cell r="BE225" t="str">
            <v>POD 1 2021-06-23, 11:08:36</v>
          </cell>
        </row>
        <row r="226">
          <cell r="D226" t="str">
            <v>4002941798</v>
          </cell>
          <cell r="E226" t="str">
            <v/>
          </cell>
          <cell r="F226" t="str">
            <v>POD</v>
          </cell>
          <cell r="G226" t="str">
            <v>Unilever Mega DC</v>
          </cell>
          <cell r="H226" t="str">
            <v>PT Mega Antaran Prima</v>
          </cell>
          <cell r="I226" t="str">
            <v>true</v>
          </cell>
          <cell r="J226" t="str">
            <v>CDE</v>
          </cell>
          <cell r="K226" t="str">
            <v>CD Engkel Box</v>
          </cell>
          <cell r="L226" t="str">
            <v/>
          </cell>
          <cell r="N226" t="str">
            <v>TDS-TRI-20210622111314310560</v>
          </cell>
          <cell r="O226" t="str">
            <v>dedicated</v>
          </cell>
          <cell r="P226" t="str">
            <v>2021-06-22, 18:13:14</v>
          </cell>
          <cell r="Q226" t="str">
            <v>2021-06-22, 22:53:39</v>
          </cell>
          <cell r="R226" t="str">
            <v>2021-06-22, 23:35:27</v>
          </cell>
          <cell r="S226" t="str">
            <v>2021-06-22, 20:00:00</v>
          </cell>
          <cell r="T226" t="str">
            <v>2021-06-22, 23:35:37</v>
          </cell>
          <cell r="U226" t="str">
            <v>2021-06-22, 23:35:40</v>
          </cell>
          <cell r="V226" t="str">
            <v>2021-06-22, 23:35:47</v>
          </cell>
          <cell r="W226" t="str">
            <v>2021-06-23, 20:00:00</v>
          </cell>
          <cell r="X226" t="str">
            <v>2021-06-23, 08:22:40</v>
          </cell>
          <cell r="Y226" t="str">
            <v>2021-06-23, 09:09:37</v>
          </cell>
          <cell r="Z226" t="str">
            <v>0:0:10</v>
          </cell>
          <cell r="AA226" t="str">
            <v>0:46:57</v>
          </cell>
          <cell r="AB226" t="str">
            <v>KARDIMAN</v>
          </cell>
          <cell r="AC226" t="str">
            <v>089654622368</v>
          </cell>
          <cell r="AD226" t="str">
            <v>B9113KRO</v>
          </cell>
          <cell r="AE226" t="str">
            <v>CD Engkel Box</v>
          </cell>
          <cell r="AF226" t="str">
            <v>Unilever West Mega DC</v>
          </cell>
          <cell r="AH226" t="str">
            <v>Jl. Irian X No.202, Cikedokan, Kec. Cikarang Bar., Bekasi, Jawa Barat 17530, Indonesia</v>
          </cell>
          <cell r="AI226" t="str">
            <v>Bekasi</v>
          </cell>
          <cell r="AK226" t="str">
            <v>PT SARANA ABADI MAKMUR BERSAMA JAKA</v>
          </cell>
          <cell r="AM226" t="str">
            <v>Graha Daya Guna Building Jalan Pulobuaran V No.1, Kawasan Industri Pulo Gadung RT.1, RT.1/RW.7, Jatinegara, Kec. Cakung, Kota Jakarta Timur, Daerah Khusus Ibukota Jakarta 13930, Indonesia</v>
          </cell>
          <cell r="AN226" t="str">
            <v>Kota Jakarta Timur</v>
          </cell>
          <cell r="AP226">
            <v>32</v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Y226">
            <v>0</v>
          </cell>
          <cell r="AZ226" t="str">
            <v>0</v>
          </cell>
          <cell r="BA226">
            <v>2250</v>
          </cell>
          <cell r="BB226">
            <v>4.7300000000000004</v>
          </cell>
          <cell r="BC226" t="str">
            <v/>
          </cell>
          <cell r="BD226" t="str">
            <v>2021-06-23, 09:50:42</v>
          </cell>
          <cell r="BE226" t="str">
            <v>POD 1 2021-06-23, 09:50:42</v>
          </cell>
        </row>
        <row r="227">
          <cell r="D227" t="str">
            <v>4002941790</v>
          </cell>
          <cell r="E227" t="str">
            <v/>
          </cell>
          <cell r="F227" t="str">
            <v>POD</v>
          </cell>
          <cell r="G227" t="str">
            <v>Unilever Mega DC</v>
          </cell>
          <cell r="H227" t="str">
            <v>Gading Global Logistic</v>
          </cell>
          <cell r="I227" t="str">
            <v>true</v>
          </cell>
          <cell r="J227" t="str">
            <v>CDE</v>
          </cell>
          <cell r="K227" t="str">
            <v>CD Engkel Box</v>
          </cell>
          <cell r="L227" t="str">
            <v/>
          </cell>
          <cell r="N227" t="str">
            <v>TDS-TRI-20210622111312923497</v>
          </cell>
          <cell r="O227" t="str">
            <v>dedicated</v>
          </cell>
          <cell r="P227" t="str">
            <v>2021-06-22, 18:13:13</v>
          </cell>
          <cell r="Q227" t="str">
            <v>2021-06-22, 22:09:53</v>
          </cell>
          <cell r="R227" t="str">
            <v>2021-06-22, 22:16:17</v>
          </cell>
          <cell r="S227" t="str">
            <v>2021-06-22, 20:00:00</v>
          </cell>
          <cell r="T227" t="str">
            <v>2021-06-23, 05:31:44</v>
          </cell>
          <cell r="U227" t="str">
            <v>2021-06-23, 05:33:43</v>
          </cell>
          <cell r="V227" t="str">
            <v>2021-06-23, 05:33:57</v>
          </cell>
          <cell r="W227" t="str">
            <v>2021-06-23, 20:00:00</v>
          </cell>
          <cell r="X227" t="str">
            <v>2021-06-23, 06:51:34</v>
          </cell>
          <cell r="Y227" t="str">
            <v>2021-06-23, 08:52:03</v>
          </cell>
          <cell r="Z227" t="str">
            <v>0:2:13</v>
          </cell>
          <cell r="AA227" t="str">
            <v>2:0:29</v>
          </cell>
          <cell r="AB227" t="str">
            <v>AGUS SUPRIYATNA</v>
          </cell>
          <cell r="AC227" t="str">
            <v>085591179375</v>
          </cell>
          <cell r="AD227" t="str">
            <v>B9892FCB</v>
          </cell>
          <cell r="AE227" t="str">
            <v>CD Engkel Box</v>
          </cell>
          <cell r="AF227" t="str">
            <v>Unilever West Mega DC</v>
          </cell>
          <cell r="AH227" t="str">
            <v>Jl. Irian X No.202, Cikedokan, Kec. Cikarang Bar., Bekasi, Jawa Barat 17530, Indonesia</v>
          </cell>
          <cell r="AI227" t="str">
            <v>Bekasi</v>
          </cell>
          <cell r="AK227" t="str">
            <v>TIP TOP TAMBUN</v>
          </cell>
          <cell r="AM227" t="str">
            <v>JL. MUSTIKA JAYA LAMBANGSARI RT.05</v>
          </cell>
          <cell r="AN227" t="str">
            <v>Kota Bekasi</v>
          </cell>
          <cell r="AP227">
            <v>15</v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Y227">
            <v>0</v>
          </cell>
          <cell r="AZ227" t="str">
            <v>0</v>
          </cell>
          <cell r="BA227">
            <v>2230</v>
          </cell>
          <cell r="BB227">
            <v>5.67</v>
          </cell>
          <cell r="BC227" t="str">
            <v/>
          </cell>
          <cell r="BD227" t="str">
            <v>2021-06-23, 10:46:34</v>
          </cell>
          <cell r="BE227" t="str">
            <v>POD 1 2021-06-23, 10:46:34</v>
          </cell>
        </row>
        <row r="228">
          <cell r="D228" t="str">
            <v>4002941777</v>
          </cell>
          <cell r="E228" t="str">
            <v/>
          </cell>
          <cell r="F228" t="str">
            <v>POD</v>
          </cell>
          <cell r="G228" t="str">
            <v>Unilever Mega DC</v>
          </cell>
          <cell r="H228" t="str">
            <v>PT Kabut Halim Mandiri</v>
          </cell>
          <cell r="I228" t="str">
            <v>true</v>
          </cell>
          <cell r="J228" t="str">
            <v>CDE</v>
          </cell>
          <cell r="K228" t="str">
            <v>CD Engkel Box</v>
          </cell>
          <cell r="L228" t="str">
            <v/>
          </cell>
          <cell r="N228" t="str">
            <v>TDS-TRI-20210622111310891813</v>
          </cell>
          <cell r="O228" t="str">
            <v>dedicated</v>
          </cell>
          <cell r="P228" t="str">
            <v>2021-06-22, 18:13:11</v>
          </cell>
          <cell r="Q228" t="str">
            <v>2021-06-22, 22:44:00</v>
          </cell>
          <cell r="R228" t="str">
            <v>2021-06-22, 22:44:02</v>
          </cell>
          <cell r="S228" t="str">
            <v>2021-06-22, 20:00:00</v>
          </cell>
          <cell r="T228" t="str">
            <v>2021-06-22, 22:45:35</v>
          </cell>
          <cell r="U228" t="str">
            <v>2021-06-22, 22:44:17</v>
          </cell>
          <cell r="V228" t="str">
            <v>2021-06-22, 22:45:55</v>
          </cell>
          <cell r="W228" t="str">
            <v>2021-06-24, 20:00:00</v>
          </cell>
          <cell r="X228" t="str">
            <v>2021-06-24, 07:37:45</v>
          </cell>
          <cell r="Y228" t="str">
            <v>2021-06-24, 07:37:57</v>
          </cell>
          <cell r="Z228" t="str">
            <v>0:0:20</v>
          </cell>
          <cell r="AA228" t="str">
            <v>0:0:12</v>
          </cell>
          <cell r="AB228" t="str">
            <v>Anan</v>
          </cell>
          <cell r="AC228" t="str">
            <v>081585289622</v>
          </cell>
          <cell r="AD228" t="str">
            <v>B9029EXR</v>
          </cell>
          <cell r="AE228" t="str">
            <v>CD Engkel Box</v>
          </cell>
          <cell r="AF228" t="str">
            <v>Unilever West Mega DC</v>
          </cell>
          <cell r="AH228" t="str">
            <v>Jl. Irian X No.202, Cikedokan, Kec. Cikarang Bar., Bekasi, Jawa Barat 17530, Indonesia</v>
          </cell>
          <cell r="AI228" t="str">
            <v>Bekasi</v>
          </cell>
          <cell r="AK228" t="str">
            <v>TOKMA TOSERBA SUBANG</v>
          </cell>
          <cell r="AM228" t="str">
            <v>JL.RAYA CAGAK RT 15 RW02</v>
          </cell>
          <cell r="AN228" t="str">
            <v>Kabupaten Subang</v>
          </cell>
          <cell r="AP228">
            <v>111</v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Y228">
            <v>0</v>
          </cell>
          <cell r="AZ228" t="str">
            <v>0</v>
          </cell>
          <cell r="BA228">
            <v>2450</v>
          </cell>
          <cell r="BB228">
            <v>5.73</v>
          </cell>
          <cell r="BC228" t="str">
            <v/>
          </cell>
          <cell r="BD228" t="str">
            <v>2021-06-24, 13:01:56</v>
          </cell>
          <cell r="BE228" t="str">
            <v>POD 1 2021-06-24, 13:01:56</v>
          </cell>
        </row>
        <row r="229">
          <cell r="D229" t="str">
            <v>4002941774</v>
          </cell>
          <cell r="E229" t="str">
            <v/>
          </cell>
          <cell r="F229" t="str">
            <v>POD</v>
          </cell>
          <cell r="G229" t="str">
            <v>Unilever Mega DC</v>
          </cell>
          <cell r="H229" t="str">
            <v>PT Kabut Halim Mandiri</v>
          </cell>
          <cell r="I229" t="str">
            <v>true</v>
          </cell>
          <cell r="J229" t="str">
            <v>CDE</v>
          </cell>
          <cell r="K229" t="str">
            <v>CD Engkel Box</v>
          </cell>
          <cell r="L229" t="str">
            <v/>
          </cell>
          <cell r="N229" t="str">
            <v>TDS-TRI-20210622111310187447</v>
          </cell>
          <cell r="O229" t="str">
            <v>dedicated</v>
          </cell>
          <cell r="P229" t="str">
            <v>2021-06-22, 18:13:10</v>
          </cell>
          <cell r="Q229" t="str">
            <v>2021-06-22, 22:43:03</v>
          </cell>
          <cell r="R229" t="str">
            <v>2021-06-23, 04:51:13</v>
          </cell>
          <cell r="S229" t="str">
            <v>2021-06-22, 20:00:00</v>
          </cell>
          <cell r="T229" t="str">
            <v>2021-06-23, 05:04:41</v>
          </cell>
          <cell r="U229" t="str">
            <v>2021-06-23, 05:04:47</v>
          </cell>
          <cell r="V229" t="str">
            <v>2021-06-23, 05:04:54</v>
          </cell>
          <cell r="W229" t="str">
            <v>2021-06-24, 20:00:00</v>
          </cell>
          <cell r="X229" t="str">
            <v>2021-06-23, 12:50:01</v>
          </cell>
          <cell r="Y229" t="str">
            <v>2021-06-23, 12:50:08</v>
          </cell>
          <cell r="Z229" t="str">
            <v>0:0:13</v>
          </cell>
          <cell r="AA229" t="str">
            <v>0:0:7</v>
          </cell>
          <cell r="AB229" t="str">
            <v>Dedi swardi</v>
          </cell>
          <cell r="AC229" t="str">
            <v>085218782844</v>
          </cell>
          <cell r="AD229" t="str">
            <v>B9025EXR</v>
          </cell>
          <cell r="AE229" t="str">
            <v>CD Engkel Box</v>
          </cell>
          <cell r="AF229" t="str">
            <v>Unilever West Mega DC</v>
          </cell>
          <cell r="AH229" t="str">
            <v>Jl. Irian X No.202, Cikedokan, Kec. Cikarang Bar., Bekasi, Jawa Barat 17530, Indonesia</v>
          </cell>
          <cell r="AI229" t="str">
            <v>Bekasi</v>
          </cell>
          <cell r="AK229" t="str">
            <v>YOGYA DC MOH TOHA</v>
          </cell>
          <cell r="AM229" t="str">
            <v>JALAN DAYEUH KOLOT NO 34</v>
          </cell>
          <cell r="AN229" t="str">
            <v>Bandung</v>
          </cell>
          <cell r="AP229">
            <v>120</v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Y229">
            <v>0</v>
          </cell>
          <cell r="AZ229" t="str">
            <v>0</v>
          </cell>
          <cell r="BA229">
            <v>1960</v>
          </cell>
          <cell r="BB229">
            <v>3.73</v>
          </cell>
          <cell r="BC229" t="str">
            <v/>
          </cell>
          <cell r="BD229" t="str">
            <v>2021-06-23, 13:05:39</v>
          </cell>
          <cell r="BE229" t="str">
            <v>POD 1 2021-06-23, 13:05:39</v>
          </cell>
        </row>
        <row r="230">
          <cell r="D230" t="str">
            <v>4002941771</v>
          </cell>
          <cell r="E230" t="str">
            <v/>
          </cell>
          <cell r="F230" t="str">
            <v>POD</v>
          </cell>
          <cell r="G230" t="str">
            <v>Unilever Mega DC</v>
          </cell>
          <cell r="H230" t="str">
            <v>PT Kabut Halim Mandiri</v>
          </cell>
          <cell r="I230" t="str">
            <v>true</v>
          </cell>
          <cell r="J230" t="str">
            <v>CDE</v>
          </cell>
          <cell r="K230" t="str">
            <v>CD Engkel Box</v>
          </cell>
          <cell r="L230" t="str">
            <v/>
          </cell>
          <cell r="N230" t="str">
            <v>TDS-TRI-20210622111309247812</v>
          </cell>
          <cell r="O230" t="str">
            <v>dedicated</v>
          </cell>
          <cell r="P230" t="str">
            <v>2021-06-22, 18:13:09</v>
          </cell>
          <cell r="Q230" t="str">
            <v>2021-06-22, 22:41:42</v>
          </cell>
          <cell r="R230" t="str">
            <v>2021-06-23, 08:16:46</v>
          </cell>
          <cell r="S230" t="str">
            <v>2021-06-22, 20:00:00</v>
          </cell>
          <cell r="T230" t="str">
            <v>2021-06-23, 08:16:52</v>
          </cell>
          <cell r="U230" t="str">
            <v>2021-06-23, 18:38:11</v>
          </cell>
          <cell r="V230" t="str">
            <v>2021-06-23, 18:39:11</v>
          </cell>
          <cell r="W230" t="str">
            <v>2021-06-24, 20:00:00</v>
          </cell>
          <cell r="X230" t="str">
            <v>2021-06-24, 08:42:58</v>
          </cell>
          <cell r="Y230" t="str">
            <v>2021-06-24, 10:31:19</v>
          </cell>
          <cell r="Z230" t="str">
            <v>10:22:19</v>
          </cell>
          <cell r="AA230" t="str">
            <v>1:48:21</v>
          </cell>
          <cell r="AB230" t="str">
            <v>YUSHENDRI</v>
          </cell>
          <cell r="AC230" t="str">
            <v>081296477343</v>
          </cell>
          <cell r="AD230" t="str">
            <v>B9643BXS</v>
          </cell>
          <cell r="AE230" t="str">
            <v>CD Engkel Box</v>
          </cell>
          <cell r="AF230" t="str">
            <v>Unilever West Mega DC</v>
          </cell>
          <cell r="AH230" t="str">
            <v>Jl. Irian X No.202, Cikedokan, Kec. Cikarang Bar., Bekasi, Jawa Barat 17530, Indonesia</v>
          </cell>
          <cell r="AI230" t="str">
            <v>Bekasi</v>
          </cell>
          <cell r="AK230" t="str">
            <v>TRANSMART CIMAHI</v>
          </cell>
          <cell r="AM230" t="str">
            <v>JL. RAYA BARAT NO. 729</v>
          </cell>
          <cell r="AN230" t="str">
            <v>Kota Cimahi</v>
          </cell>
          <cell r="AP230">
            <v>106</v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Y230">
            <v>0</v>
          </cell>
          <cell r="AZ230" t="str">
            <v>0</v>
          </cell>
          <cell r="BA230">
            <v>1400</v>
          </cell>
          <cell r="BB230">
            <v>5.35</v>
          </cell>
          <cell r="BC230" t="str">
            <v/>
          </cell>
          <cell r="BD230" t="str">
            <v>2021-06-24, 10:59:55</v>
          </cell>
          <cell r="BE230" t="str">
            <v>POD 1 2021-06-24, 10:59:55</v>
          </cell>
        </row>
        <row r="231">
          <cell r="D231" t="str">
            <v>4002941762</v>
          </cell>
          <cell r="E231" t="str">
            <v/>
          </cell>
          <cell r="F231" t="str">
            <v>LOADED</v>
          </cell>
          <cell r="G231" t="str">
            <v>Unilever Mega DC</v>
          </cell>
          <cell r="H231" t="str">
            <v>Medikar Sarana Utama</v>
          </cell>
          <cell r="I231" t="str">
            <v>true</v>
          </cell>
          <cell r="J231" t="str">
            <v>CDE</v>
          </cell>
          <cell r="K231" t="str">
            <v>CD Engkel Box</v>
          </cell>
          <cell r="L231" t="str">
            <v/>
          </cell>
          <cell r="N231" t="str">
            <v>TDS-TRI-20210622111308500164</v>
          </cell>
          <cell r="O231" t="str">
            <v>dedicated</v>
          </cell>
          <cell r="P231" t="str">
            <v>2021-06-22, 18:13:08</v>
          </cell>
          <cell r="Q231" t="str">
            <v>2021-06-22, 23:29:54</v>
          </cell>
          <cell r="R231" t="str">
            <v>2021-06-24, 06:33:25</v>
          </cell>
          <cell r="S231" t="str">
            <v>2021-06-22, 20:00:00</v>
          </cell>
          <cell r="T231" t="str">
            <v>2021-06-24, 06:40:00</v>
          </cell>
          <cell r="U231" t="str">
            <v/>
          </cell>
          <cell r="V231" t="str">
            <v>2021-06-24, 06:40:05</v>
          </cell>
          <cell r="W231" t="str">
            <v>2021-06-24, 20:00:00</v>
          </cell>
          <cell r="X231" t="str">
            <v/>
          </cell>
          <cell r="Y231" t="str">
            <v/>
          </cell>
          <cell r="Z231" t="str">
            <v>0:0:5</v>
          </cell>
          <cell r="AA231" t="str">
            <v/>
          </cell>
          <cell r="AB231" t="str">
            <v>Rohmani</v>
          </cell>
          <cell r="AC231" t="str">
            <v>087792099004</v>
          </cell>
          <cell r="AD231" t="str">
            <v>B9326UCG</v>
          </cell>
          <cell r="AE231" t="str">
            <v>CDE 4 Ton</v>
          </cell>
          <cell r="AF231" t="str">
            <v>Unilever West Mega DC</v>
          </cell>
          <cell r="AH231" t="str">
            <v>Jl. Irian X No.202, Cikedokan, Kec. Cikarang Bar., Bekasi, Jawa Barat 17530, Indonesia</v>
          </cell>
          <cell r="AI231" t="str">
            <v>Bekasi</v>
          </cell>
          <cell r="AK231" t="str">
            <v>BORMA ANTAPANI</v>
          </cell>
          <cell r="AM231" t="str">
            <v>JL. TERUSAN JAKARTA NO. 53</v>
          </cell>
          <cell r="AN231" t="str">
            <v>Kota Bandung</v>
          </cell>
          <cell r="AP231">
            <v>121</v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Y231">
            <v>0</v>
          </cell>
          <cell r="AZ231" t="str">
            <v>0</v>
          </cell>
          <cell r="BA231">
            <v>1960</v>
          </cell>
          <cell r="BB231">
            <v>4.6900000000000004</v>
          </cell>
          <cell r="BC231" t="str">
            <v/>
          </cell>
          <cell r="BD231" t="str">
            <v/>
          </cell>
        </row>
        <row r="232">
          <cell r="D232" t="str">
            <v>4002941679</v>
          </cell>
          <cell r="E232" t="str">
            <v/>
          </cell>
          <cell r="F232" t="str">
            <v>BOOKED</v>
          </cell>
          <cell r="G232" t="str">
            <v>Unilever Mega DC</v>
          </cell>
          <cell r="H232" t="str">
            <v/>
          </cell>
          <cell r="I232" t="str">
            <v>false</v>
          </cell>
          <cell r="J232" t="str">
            <v>TRO-J</v>
          </cell>
          <cell r="K232" t="str">
            <v>Tronton Jumbo</v>
          </cell>
          <cell r="L232" t="str">
            <v/>
          </cell>
          <cell r="N232" t="str">
            <v>TDS-TRI-20210622111307387666</v>
          </cell>
          <cell r="O232" t="str">
            <v>oncall</v>
          </cell>
          <cell r="P232" t="str">
            <v>2021-06-22, 18:13:07</v>
          </cell>
          <cell r="Q232" t="str">
            <v/>
          </cell>
          <cell r="R232" t="str">
            <v/>
          </cell>
          <cell r="S232" t="str">
            <v>2021-06-22, 20:00:00</v>
          </cell>
          <cell r="T232" t="str">
            <v/>
          </cell>
          <cell r="U232" t="str">
            <v/>
          </cell>
          <cell r="V232" t="str">
            <v/>
          </cell>
          <cell r="W232" t="str">
            <v>2021-06-30, 20:00:00</v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>Unilever West Mega DC</v>
          </cell>
          <cell r="AH232" t="str">
            <v>Jl. Irian X No.202, Cikedokan, Kec. Cikarang Bar., Bekasi, Jawa Barat 17530, Indonesia</v>
          </cell>
          <cell r="AI232" t="str">
            <v>Bekasi</v>
          </cell>
          <cell r="AK232" t="str">
            <v>PT LOTTE SHOPPING INDONESIA DENPASA</v>
          </cell>
          <cell r="AM232" t="str">
            <v>JL.BY PASS NGURAH RAI NO.222</v>
          </cell>
          <cell r="AN232" t="str">
            <v>Kabupaten Badung</v>
          </cell>
          <cell r="AP232">
            <v>1160</v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Y232">
            <v>0</v>
          </cell>
          <cell r="AZ232" t="str">
            <v>0</v>
          </cell>
          <cell r="BA232">
            <v>17040</v>
          </cell>
          <cell r="BB232">
            <v>36.04</v>
          </cell>
          <cell r="BC232" t="str">
            <v/>
          </cell>
          <cell r="BD232" t="str">
            <v/>
          </cell>
        </row>
        <row r="233">
          <cell r="D233" t="str">
            <v>4002941673</v>
          </cell>
          <cell r="E233" t="str">
            <v/>
          </cell>
          <cell r="F233" t="str">
            <v>POD</v>
          </cell>
          <cell r="G233" t="str">
            <v>Unilever Mega DC</v>
          </cell>
          <cell r="H233" t="str">
            <v>PT Kabut Halim Mandiri</v>
          </cell>
          <cell r="I233" t="str">
            <v>true</v>
          </cell>
          <cell r="J233" t="str">
            <v>CDE</v>
          </cell>
          <cell r="K233" t="str">
            <v>CD Engkel Box</v>
          </cell>
          <cell r="L233" t="str">
            <v/>
          </cell>
          <cell r="N233" t="str">
            <v>TDS-TRI-20210622111305913972</v>
          </cell>
          <cell r="O233" t="str">
            <v>dedicated</v>
          </cell>
          <cell r="P233" t="str">
            <v>2021-06-22, 18:13:06</v>
          </cell>
          <cell r="Q233" t="str">
            <v>2021-06-22, 22:39:24</v>
          </cell>
          <cell r="R233" t="str">
            <v>2021-06-25, 01:27:44</v>
          </cell>
          <cell r="S233" t="str">
            <v>2021-06-22, 20:00:00</v>
          </cell>
          <cell r="T233" t="str">
            <v>2021-06-25, 01:28:00</v>
          </cell>
          <cell r="U233" t="str">
            <v/>
          </cell>
          <cell r="V233" t="str">
            <v>2021-06-25, 01:29:00</v>
          </cell>
          <cell r="W233" t="str">
            <v>2021-06-23, 20:00:00</v>
          </cell>
          <cell r="X233" t="str">
            <v>2021-06-25, 01:30:00</v>
          </cell>
          <cell r="Y233" t="str">
            <v>2021-06-25, 01:31:00</v>
          </cell>
          <cell r="Z233" t="str">
            <v>0:1:0</v>
          </cell>
          <cell r="AA233" t="str">
            <v>0:1:0</v>
          </cell>
          <cell r="AB233" t="str">
            <v>makhdum</v>
          </cell>
          <cell r="AC233" t="str">
            <v>082114587713</v>
          </cell>
          <cell r="AD233" t="str">
            <v>B9691ECB</v>
          </cell>
          <cell r="AE233" t="str">
            <v>CDE Dedicated</v>
          </cell>
          <cell r="AF233" t="str">
            <v>Unilever West Mega DC</v>
          </cell>
          <cell r="AH233" t="str">
            <v>Jl. Irian X No.202, Cikedokan, Kec. Cikarang Bar., Bekasi, Jawa Barat 17530, Indonesia</v>
          </cell>
          <cell r="AI233" t="str">
            <v>Bekasi</v>
          </cell>
          <cell r="AK233" t="str">
            <v>PT LOTTE SHOPPING INDONESIA TANGERA</v>
          </cell>
          <cell r="AM233" t="str">
            <v>PERUMAHAN ALAM SUTERA</v>
          </cell>
          <cell r="AN233" t="str">
            <v>Kota Tangerang Selatan</v>
          </cell>
          <cell r="AP233">
            <v>64</v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Y233">
            <v>0</v>
          </cell>
          <cell r="AZ233" t="str">
            <v>0</v>
          </cell>
          <cell r="BA233">
            <v>1310</v>
          </cell>
          <cell r="BB233">
            <v>4</v>
          </cell>
          <cell r="BC233" t="str">
            <v/>
          </cell>
          <cell r="BD233" t="str">
            <v/>
          </cell>
        </row>
        <row r="234">
          <cell r="D234" t="str">
            <v>4002941678</v>
          </cell>
          <cell r="E234" t="str">
            <v/>
          </cell>
          <cell r="F234" t="str">
            <v>BOOKED</v>
          </cell>
          <cell r="G234" t="str">
            <v>Unilever Mega DC</v>
          </cell>
          <cell r="H234" t="str">
            <v/>
          </cell>
          <cell r="I234" t="str">
            <v>false</v>
          </cell>
          <cell r="J234" t="str">
            <v>TRO-J</v>
          </cell>
          <cell r="K234" t="str">
            <v>Tronton Jumbo</v>
          </cell>
          <cell r="L234" t="str">
            <v/>
          </cell>
          <cell r="N234" t="str">
            <v>TDS-TRI-20210622111306494022</v>
          </cell>
          <cell r="O234" t="str">
            <v>oncall</v>
          </cell>
          <cell r="P234" t="str">
            <v>2021-06-22, 18:13:06</v>
          </cell>
          <cell r="Q234" t="str">
            <v/>
          </cell>
          <cell r="R234" t="str">
            <v/>
          </cell>
          <cell r="S234" t="str">
            <v>2021-06-22, 20:00:00</v>
          </cell>
          <cell r="T234" t="str">
            <v/>
          </cell>
          <cell r="U234" t="str">
            <v/>
          </cell>
          <cell r="V234" t="str">
            <v/>
          </cell>
          <cell r="W234" t="str">
            <v>2021-06-28, 20:00:00</v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>Unilever West Mega DC</v>
          </cell>
          <cell r="AH234" t="str">
            <v>Jl. Irian X No.202, Cikedokan, Kec. Cikarang Bar., Bekasi, Jawa Barat 17530, Indonesia</v>
          </cell>
          <cell r="AI234" t="str">
            <v>Bekasi</v>
          </cell>
          <cell r="AK234" t="str">
            <v>LOTTE SHOPPING TEGAL</v>
          </cell>
          <cell r="AM234" t="str">
            <v>Jl. Raya Singkil No.18, Kb. Baru, Adiwerna, Kec. Adiwerna, Tegal, Jawa Tengah 52194, Indonesia</v>
          </cell>
          <cell r="AN234" t="str">
            <v>Tegal</v>
          </cell>
          <cell r="AP234">
            <v>260</v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Y234">
            <v>0</v>
          </cell>
          <cell r="AZ234" t="str">
            <v>0</v>
          </cell>
          <cell r="BA234">
            <v>17420</v>
          </cell>
          <cell r="BB234">
            <v>37</v>
          </cell>
          <cell r="BC234" t="str">
            <v/>
          </cell>
          <cell r="BD234" t="str">
            <v/>
          </cell>
        </row>
        <row r="235">
          <cell r="D235" t="str">
            <v>4002941298</v>
          </cell>
          <cell r="E235" t="str">
            <v/>
          </cell>
          <cell r="F235" t="str">
            <v>ACCEPTED</v>
          </cell>
          <cell r="G235" t="str">
            <v>Unilever Mega DC</v>
          </cell>
          <cell r="H235" t="str">
            <v>CV Palapa Jaya</v>
          </cell>
          <cell r="I235" t="str">
            <v>false</v>
          </cell>
          <cell r="J235" t="str">
            <v>TRO-J</v>
          </cell>
          <cell r="K235" t="str">
            <v>Tronton Jumbo</v>
          </cell>
          <cell r="L235">
            <v>12262300</v>
          </cell>
          <cell r="M235">
            <v>11500000</v>
          </cell>
          <cell r="N235" t="str">
            <v>TDS-TRI-20210622111304411931</v>
          </cell>
          <cell r="O235" t="str">
            <v>oncall</v>
          </cell>
          <cell r="P235" t="str">
            <v>2021-06-22, 18:13:04</v>
          </cell>
          <cell r="Q235" t="str">
            <v>2021-06-22, 18:45:53</v>
          </cell>
          <cell r="R235" t="str">
            <v>2021-06-25, 15:10:57</v>
          </cell>
          <cell r="S235" t="str">
            <v>2021-06-22, 20:00:00</v>
          </cell>
          <cell r="T235" t="str">
            <v/>
          </cell>
          <cell r="U235" t="str">
            <v/>
          </cell>
          <cell r="V235" t="str">
            <v/>
          </cell>
          <cell r="W235" t="str">
            <v>2021-06-27, 20:00:00</v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>Jawaden Sinaga</v>
          </cell>
          <cell r="AC235" t="str">
            <v>081284863348</v>
          </cell>
          <cell r="AD235" t="str">
            <v>BK 9778 TL</v>
          </cell>
          <cell r="AE235" t="str">
            <v>Wingbox Tronton</v>
          </cell>
          <cell r="AF235" t="str">
            <v>Unilever West Mega DC</v>
          </cell>
          <cell r="AH235" t="str">
            <v>Jl. Irian X No.202, Cikedokan, Kec. Cikarang Bar., Bekasi, Jawa Barat 17530, Indonesia</v>
          </cell>
          <cell r="AI235" t="str">
            <v>Bekasi</v>
          </cell>
          <cell r="AK235" t="str">
            <v>PT SUMBER ALFARIA TRIJAYA PALEMBAN</v>
          </cell>
          <cell r="AM235" t="str">
            <v>Jl. TEMBUS ALANG-ALANG LEBAR RT12 R</v>
          </cell>
          <cell r="AN235" t="str">
            <v>Kota Palembang</v>
          </cell>
          <cell r="AP235">
            <v>573</v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Y235">
            <v>0</v>
          </cell>
          <cell r="AZ235" t="str">
            <v>0</v>
          </cell>
          <cell r="BA235">
            <v>18430</v>
          </cell>
          <cell r="BB235">
            <v>37</v>
          </cell>
          <cell r="BC235" t="str">
            <v/>
          </cell>
          <cell r="BD235" t="str">
            <v/>
          </cell>
        </row>
        <row r="236">
          <cell r="D236" t="str">
            <v>4002941634</v>
          </cell>
          <cell r="E236" t="str">
            <v/>
          </cell>
          <cell r="F236" t="str">
            <v>POD</v>
          </cell>
          <cell r="G236" t="str">
            <v>Unilever Mega DC</v>
          </cell>
          <cell r="H236" t="str">
            <v>PT Mega Antaran Prima</v>
          </cell>
          <cell r="I236" t="str">
            <v>true</v>
          </cell>
          <cell r="J236" t="str">
            <v>CDE</v>
          </cell>
          <cell r="K236" t="str">
            <v>CD Engkel Box</v>
          </cell>
          <cell r="L236" t="str">
            <v/>
          </cell>
          <cell r="N236" t="str">
            <v>TDS-TRI-20210622065202974266</v>
          </cell>
          <cell r="O236" t="str">
            <v>dedicated</v>
          </cell>
          <cell r="P236" t="str">
            <v>2021-06-22, 13:52:03</v>
          </cell>
          <cell r="Q236" t="str">
            <v>2021-06-22, 15:39:48</v>
          </cell>
          <cell r="R236" t="str">
            <v>2021-06-22, 18:05:17</v>
          </cell>
          <cell r="S236" t="str">
            <v>2021-06-22, 16:00:00</v>
          </cell>
          <cell r="T236" t="str">
            <v>2021-06-23, 05:05:49</v>
          </cell>
          <cell r="U236" t="str">
            <v>2021-06-23, 05:05:54</v>
          </cell>
          <cell r="V236" t="str">
            <v>2021-06-23, 05:06:01</v>
          </cell>
          <cell r="W236" t="str">
            <v>2021-06-23, 16:00:00</v>
          </cell>
          <cell r="X236" t="str">
            <v>2021-06-23, 07:11:02</v>
          </cell>
          <cell r="Y236" t="str">
            <v>2021-06-23, 12:09:49</v>
          </cell>
          <cell r="Z236" t="str">
            <v>0:0:12</v>
          </cell>
          <cell r="AA236" t="str">
            <v>4:58:47</v>
          </cell>
          <cell r="AB236" t="str">
            <v>VIJAY</v>
          </cell>
          <cell r="AC236" t="str">
            <v>082123748103</v>
          </cell>
          <cell r="AD236" t="str">
            <v>B9062KXU</v>
          </cell>
          <cell r="AE236" t="str">
            <v>CD Engkel Box</v>
          </cell>
          <cell r="AF236" t="str">
            <v>Unilever West Mega DC</v>
          </cell>
          <cell r="AH236" t="str">
            <v>Jl. Irian X No.202, Cikedokan, Kec. Cikarang Bar., Bekasi, Jawa Barat 17530, Indonesia</v>
          </cell>
          <cell r="AI236" t="str">
            <v>Bekasi</v>
          </cell>
          <cell r="AK236" t="str">
            <v>INDOMARCO PRISMATAMA DC ANCOL</v>
          </cell>
          <cell r="AM236" t="str">
            <v>JL.ANCOL I NO.9-10 ANCOL BARAT</v>
          </cell>
          <cell r="AN236" t="str">
            <v>Kota Jakarta Utara</v>
          </cell>
          <cell r="AP236">
            <v>55</v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Y236">
            <v>0</v>
          </cell>
          <cell r="AZ236" t="str">
            <v>0</v>
          </cell>
          <cell r="BA236">
            <v>1730</v>
          </cell>
          <cell r="BB236">
            <v>4.38</v>
          </cell>
          <cell r="BC236" t="str">
            <v/>
          </cell>
          <cell r="BD236" t="str">
            <v>2021-06-23, 12:10:08</v>
          </cell>
          <cell r="BE236" t="str">
            <v>POD 1 2021-06-23, 12:10:08</v>
          </cell>
        </row>
        <row r="237">
          <cell r="D237" t="str">
            <v>4002941556</v>
          </cell>
          <cell r="E237" t="str">
            <v/>
          </cell>
          <cell r="F237" t="str">
            <v>POD</v>
          </cell>
          <cell r="G237" t="str">
            <v>Unilever Mega DC</v>
          </cell>
          <cell r="H237" t="str">
            <v>PT Kabut Halim Mandiri</v>
          </cell>
          <cell r="I237" t="str">
            <v>true</v>
          </cell>
          <cell r="J237" t="str">
            <v>CDE</v>
          </cell>
          <cell r="K237" t="str">
            <v>CD Engkel Box</v>
          </cell>
          <cell r="L237" t="str">
            <v/>
          </cell>
          <cell r="N237" t="str">
            <v>TDS-TRI-20210622065202183628</v>
          </cell>
          <cell r="O237" t="str">
            <v>dedicated</v>
          </cell>
          <cell r="P237" t="str">
            <v>2021-06-22, 13:52:02</v>
          </cell>
          <cell r="Q237" t="str">
            <v>2021-06-22, 22:37:23</v>
          </cell>
          <cell r="R237" t="str">
            <v>2021-06-23, 18:15:15</v>
          </cell>
          <cell r="S237" t="str">
            <v>2021-06-22, 16:00:00</v>
          </cell>
          <cell r="T237" t="str">
            <v>2021-06-23, 18:15:21</v>
          </cell>
          <cell r="U237" t="str">
            <v>2021-06-23, 18:15:28</v>
          </cell>
          <cell r="V237" t="str">
            <v>2021-06-23, 18:15:37</v>
          </cell>
          <cell r="W237" t="str">
            <v>2021-06-24, 16:00:00</v>
          </cell>
          <cell r="X237" t="str">
            <v>2021-06-24, 06:45:22</v>
          </cell>
          <cell r="Y237" t="str">
            <v>2021-06-24, 12:59:37</v>
          </cell>
          <cell r="Z237" t="str">
            <v>0:0:16</v>
          </cell>
          <cell r="AA237" t="str">
            <v>6:14:15</v>
          </cell>
          <cell r="AB237" t="str">
            <v>Amin</v>
          </cell>
          <cell r="AC237" t="str">
            <v>085382409185</v>
          </cell>
          <cell r="AD237" t="str">
            <v>B9542TXS</v>
          </cell>
          <cell r="AE237" t="str">
            <v>CD Engkel Box</v>
          </cell>
          <cell r="AF237" t="str">
            <v>Unilever West Mega DC</v>
          </cell>
          <cell r="AH237" t="str">
            <v>Jl. Irian X No.202, Cikedokan, Kec. Cikarang Bar., Bekasi, Jawa Barat 17530, Indonesia</v>
          </cell>
          <cell r="AI237" t="str">
            <v>Bekasi</v>
          </cell>
          <cell r="AK237" t="str">
            <v>SAT DC BANDUNG</v>
          </cell>
          <cell r="AM237" t="str">
            <v>JL.SOEKARNO HATTA NO.791</v>
          </cell>
          <cell r="AN237" t="str">
            <v>Kota Bandung</v>
          </cell>
          <cell r="AP237">
            <v>130</v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Y237">
            <v>0</v>
          </cell>
          <cell r="AZ237" t="str">
            <v>0</v>
          </cell>
          <cell r="BA237">
            <v>2670</v>
          </cell>
          <cell r="BB237">
            <v>5</v>
          </cell>
          <cell r="BC237" t="str">
            <v/>
          </cell>
          <cell r="BD237" t="str">
            <v>2021-06-24, 13:00:22</v>
          </cell>
          <cell r="BE237" t="str">
            <v>POD 1 2021-06-24, 13:00:22</v>
          </cell>
        </row>
        <row r="238">
          <cell r="D238" t="str">
            <v>4002941493</v>
          </cell>
          <cell r="E238" t="str">
            <v/>
          </cell>
          <cell r="F238" t="str">
            <v>POD</v>
          </cell>
          <cell r="G238" t="str">
            <v>Unilever Mega DC</v>
          </cell>
          <cell r="H238" t="str">
            <v>PT Mega Bintang Logistik</v>
          </cell>
          <cell r="I238" t="str">
            <v>false</v>
          </cell>
          <cell r="J238" t="str">
            <v>TRO-J</v>
          </cell>
          <cell r="K238" t="str">
            <v>Tronton Jumbo</v>
          </cell>
          <cell r="L238">
            <v>12262300</v>
          </cell>
          <cell r="M238">
            <v>11300000</v>
          </cell>
          <cell r="N238" t="str">
            <v>TDS-TRI-20210621131034091040</v>
          </cell>
          <cell r="O238" t="str">
            <v>oncall</v>
          </cell>
          <cell r="P238" t="str">
            <v>2021-06-21, 20:10:34</v>
          </cell>
          <cell r="Q238" t="str">
            <v>2021-06-21, 20:27:17</v>
          </cell>
          <cell r="R238" t="str">
            <v>2021-06-21, 20:37:14</v>
          </cell>
          <cell r="S238" t="str">
            <v>2021-06-21, 22:00:00</v>
          </cell>
          <cell r="T238" t="str">
            <v>2021-06-21, 22:47:57</v>
          </cell>
          <cell r="U238" t="str">
            <v>2021-06-22, 01:14:45</v>
          </cell>
          <cell r="V238" t="str">
            <v>2021-06-22, 09:37:54</v>
          </cell>
          <cell r="W238" t="str">
            <v>2021-06-26, 22:00:00</v>
          </cell>
          <cell r="X238" t="str">
            <v>2021-06-23, 23:23:52</v>
          </cell>
          <cell r="Y238" t="str">
            <v>2021-06-24, 12:09:34</v>
          </cell>
          <cell r="Z238" t="str">
            <v>10:49:57</v>
          </cell>
          <cell r="AA238" t="str">
            <v>12:45:42</v>
          </cell>
          <cell r="AB238" t="str">
            <v>dedi</v>
          </cell>
          <cell r="AC238" t="str">
            <v>082180223069</v>
          </cell>
          <cell r="AD238" t="str">
            <v>BE8317OU</v>
          </cell>
          <cell r="AE238" t="str">
            <v>Wingbox Tronton</v>
          </cell>
          <cell r="AF238" t="str">
            <v>Unilever West Mega DC</v>
          </cell>
          <cell r="AH238" t="str">
            <v>Jl. Irian X No.202, Cikedokan, Kec. Cikarang Bar., Bekasi, Jawa Barat 17530, Indonesia</v>
          </cell>
          <cell r="AI238" t="str">
            <v>Bekasi</v>
          </cell>
          <cell r="AK238" t="str">
            <v>INDOGROSIR PALEMBANG</v>
          </cell>
          <cell r="AM238" t="str">
            <v>JL. PANGERAN AYIN - KENTEN LAUT</v>
          </cell>
          <cell r="AN238" t="str">
            <v>Palembang</v>
          </cell>
          <cell r="AP238">
            <v>581</v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Y238">
            <v>0</v>
          </cell>
          <cell r="AZ238" t="str">
            <v>0</v>
          </cell>
          <cell r="BA238">
            <v>2180</v>
          </cell>
          <cell r="BB238">
            <v>7</v>
          </cell>
          <cell r="BC238" t="str">
            <v/>
          </cell>
          <cell r="BD238" t="str">
            <v>2021-06-24, 14:04:13</v>
          </cell>
          <cell r="BE238" t="str">
            <v>POD 1 2021-06-24, 14:04:13</v>
          </cell>
        </row>
        <row r="239">
          <cell r="D239" t="str">
            <v>4002941493</v>
          </cell>
          <cell r="E239" t="str">
            <v/>
          </cell>
          <cell r="F239" t="str">
            <v>POD</v>
          </cell>
          <cell r="G239" t="str">
            <v>Unilever Mega DC</v>
          </cell>
          <cell r="H239" t="str">
            <v>PT Mega Bintang Logistik</v>
          </cell>
          <cell r="I239" t="str">
            <v>false</v>
          </cell>
          <cell r="J239" t="str">
            <v>TRO-J</v>
          </cell>
          <cell r="K239" t="str">
            <v>Tronton Jumbo</v>
          </cell>
          <cell r="L239">
            <v>500000</v>
          </cell>
          <cell r="M239">
            <v>500000</v>
          </cell>
          <cell r="N239" t="str">
            <v>TDS-TRI-20210621131034091040</v>
          </cell>
          <cell r="O239" t="str">
            <v>oncall</v>
          </cell>
          <cell r="P239" t="str">
            <v>2021-06-21, 20:10:34</v>
          </cell>
          <cell r="Q239" t="str">
            <v>2021-06-21, 20:27:17</v>
          </cell>
          <cell r="R239" t="str">
            <v>2021-06-21, 20:37:14</v>
          </cell>
          <cell r="S239" t="str">
            <v>2021-06-21, 22:00:00</v>
          </cell>
          <cell r="T239" t="str">
            <v>2021-06-21, 22:47:57</v>
          </cell>
          <cell r="U239" t="str">
            <v>2021-06-22, 01:14:45</v>
          </cell>
          <cell r="V239" t="str">
            <v>2021-06-22, 09:37:54</v>
          </cell>
          <cell r="W239" t="str">
            <v>2021-06-26, 22:00:00</v>
          </cell>
          <cell r="X239" t="str">
            <v>2021-06-24, 14:04:21</v>
          </cell>
          <cell r="Y239" t="str">
            <v>2021-06-25, 10:30:31</v>
          </cell>
          <cell r="Z239" t="str">
            <v>10:49:57</v>
          </cell>
          <cell r="AA239" t="str">
            <v>20:26:10</v>
          </cell>
          <cell r="AB239" t="str">
            <v>dedi</v>
          </cell>
          <cell r="AC239" t="str">
            <v>082180223069</v>
          </cell>
          <cell r="AD239" t="str">
            <v>BE8317OU</v>
          </cell>
          <cell r="AE239" t="str">
            <v>Wingbox Tronton</v>
          </cell>
          <cell r="AF239" t="str">
            <v>Unilever West Mega DC</v>
          </cell>
          <cell r="AH239" t="str">
            <v>Jl. Irian X No.202, Cikedokan, Kec. Cikarang Bar., Bekasi, Jawa Barat 17530, Indonesia</v>
          </cell>
          <cell r="AI239" t="str">
            <v>Bekasi</v>
          </cell>
          <cell r="AK239" t="str">
            <v>PT SUMBER ALFARIA TRIJAYA PALEMBAN</v>
          </cell>
          <cell r="AM239" t="str">
            <v>Jl. TEMBUS ALANG-ALANG LEBAR RT12 R</v>
          </cell>
          <cell r="AN239" t="str">
            <v>Kota Palembang</v>
          </cell>
          <cell r="AP239">
            <v>573</v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Y239">
            <v>0</v>
          </cell>
          <cell r="AZ239" t="str">
            <v>0</v>
          </cell>
          <cell r="BA239">
            <v>14820</v>
          </cell>
          <cell r="BB239">
            <v>32.31</v>
          </cell>
          <cell r="BC239" t="str">
            <v/>
          </cell>
          <cell r="BD239" t="str">
            <v>2021-06-25, 14:25:26</v>
          </cell>
          <cell r="BE239" t="str">
            <v>POD 1 2021-06-25, 14:25:26</v>
          </cell>
        </row>
        <row r="240">
          <cell r="D240" t="str">
            <v>4002941491</v>
          </cell>
          <cell r="E240" t="str">
            <v/>
          </cell>
          <cell r="F240" t="str">
            <v>LOADED</v>
          </cell>
          <cell r="G240" t="str">
            <v>Unilever Mega DC</v>
          </cell>
          <cell r="H240" t="str">
            <v>Indo Fast Trans</v>
          </cell>
          <cell r="I240" t="str">
            <v>true</v>
          </cell>
          <cell r="J240" t="str">
            <v>CDE</v>
          </cell>
          <cell r="K240" t="str">
            <v>CD Engkel Box</v>
          </cell>
          <cell r="L240" t="str">
            <v/>
          </cell>
          <cell r="N240" t="str">
            <v>TDS-TRI-20210621131032957257</v>
          </cell>
          <cell r="O240" t="str">
            <v>oncall</v>
          </cell>
          <cell r="P240" t="str">
            <v>2021-06-21, 20:10:33</v>
          </cell>
          <cell r="Q240" t="str">
            <v>2021-06-22, 00:54:43</v>
          </cell>
          <cell r="R240" t="str">
            <v>2021-06-23, 09:55:05</v>
          </cell>
          <cell r="S240" t="str">
            <v>2021-06-21, 22:00:00</v>
          </cell>
          <cell r="T240" t="str">
            <v>2021-06-23, 09:56:14</v>
          </cell>
          <cell r="U240" t="str">
            <v>2021-06-23, 09:56:26</v>
          </cell>
          <cell r="V240" t="str">
            <v>2021-06-23, 09:56:31</v>
          </cell>
          <cell r="W240" t="str">
            <v>2021-06-24, 22:00:00</v>
          </cell>
          <cell r="X240" t="str">
            <v/>
          </cell>
          <cell r="Y240" t="str">
            <v/>
          </cell>
          <cell r="Z240" t="str">
            <v>0:0:17</v>
          </cell>
          <cell r="AA240" t="str">
            <v/>
          </cell>
          <cell r="AB240" t="str">
            <v>dedi</v>
          </cell>
          <cell r="AC240" t="str">
            <v>085817480471</v>
          </cell>
          <cell r="AD240" t="str">
            <v>F8092HN</v>
          </cell>
          <cell r="AE240" t="str">
            <v>CDE Long</v>
          </cell>
          <cell r="AF240" t="str">
            <v>Unilever West Mega DC</v>
          </cell>
          <cell r="AH240" t="str">
            <v>Jl. Irian X No.202, Cikedokan, Kec. Cikarang Bar., Bekasi, Jawa Barat 17530, Indonesia</v>
          </cell>
          <cell r="AI240" t="str">
            <v>Bekasi</v>
          </cell>
          <cell r="AK240" t="str">
            <v>ALFAMART DC BALARAJA</v>
          </cell>
          <cell r="AM240" t="str">
            <v>KAMPUNG SEGLOK, DESA PASIR BOLANG</v>
          </cell>
          <cell r="AN240" t="str">
            <v>Balaraja</v>
          </cell>
          <cell r="AP240">
            <v>84</v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Y240">
            <v>0</v>
          </cell>
          <cell r="AZ240" t="str">
            <v>0</v>
          </cell>
          <cell r="BA240">
            <v>1950</v>
          </cell>
          <cell r="BB240">
            <v>3</v>
          </cell>
          <cell r="BC240" t="str">
            <v/>
          </cell>
          <cell r="BD240" t="str">
            <v/>
          </cell>
        </row>
        <row r="241">
          <cell r="D241" t="str">
            <v>4002941491</v>
          </cell>
          <cell r="E241" t="str">
            <v/>
          </cell>
          <cell r="F241" t="str">
            <v>UNLOADED</v>
          </cell>
          <cell r="G241" t="str">
            <v>Unilever Mega DC</v>
          </cell>
          <cell r="H241" t="str">
            <v>Indo Fast Trans</v>
          </cell>
          <cell r="I241" t="str">
            <v>true</v>
          </cell>
          <cell r="J241" t="str">
            <v>CDE</v>
          </cell>
          <cell r="K241" t="str">
            <v>CD Engkel Box</v>
          </cell>
          <cell r="L241" t="str">
            <v/>
          </cell>
          <cell r="N241" t="str">
            <v>TDS-TRI-20210621131032957257</v>
          </cell>
          <cell r="O241" t="str">
            <v>oncall</v>
          </cell>
          <cell r="P241" t="str">
            <v>2021-06-21, 20:10:33</v>
          </cell>
          <cell r="Q241" t="str">
            <v>2021-06-22, 00:54:43</v>
          </cell>
          <cell r="R241" t="str">
            <v>2021-06-23, 09:55:05</v>
          </cell>
          <cell r="S241" t="str">
            <v>2021-06-21, 22:00:00</v>
          </cell>
          <cell r="T241" t="str">
            <v>2021-06-23, 09:56:14</v>
          </cell>
          <cell r="U241" t="str">
            <v>2021-06-23, 09:56:26</v>
          </cell>
          <cell r="V241" t="str">
            <v>2021-06-23, 09:56:31</v>
          </cell>
          <cell r="W241" t="str">
            <v>2021-06-24, 22:00:00</v>
          </cell>
          <cell r="X241" t="str">
            <v>2021-06-25, 06:20:54</v>
          </cell>
          <cell r="Y241" t="str">
            <v>2021-06-25, 06:20:59</v>
          </cell>
          <cell r="Z241" t="str">
            <v>0:0:17</v>
          </cell>
          <cell r="AA241" t="str">
            <v>0:0:5</v>
          </cell>
          <cell r="AB241" t="str">
            <v>dedi</v>
          </cell>
          <cell r="AC241" t="str">
            <v>085817480471</v>
          </cell>
          <cell r="AD241" t="str">
            <v>F8092HN</v>
          </cell>
          <cell r="AE241" t="str">
            <v>CDE Long</v>
          </cell>
          <cell r="AF241" t="str">
            <v>Unilever West Mega DC</v>
          </cell>
          <cell r="AH241" t="str">
            <v>Jl. Irian X No.202, Cikedokan, Kec. Cikarang Bar., Bekasi, Jawa Barat 17530, Indonesia</v>
          </cell>
          <cell r="AI241" t="str">
            <v>Bekasi</v>
          </cell>
          <cell r="AK241" t="str">
            <v>LOTTE WHOLESALE JATAKE</v>
          </cell>
          <cell r="AM241" t="str">
            <v>JL.GATOT SUBTORO (SEBERANG YONIF 20</v>
          </cell>
          <cell r="AN241" t="str">
            <v>Kota Tangerang</v>
          </cell>
          <cell r="AP241">
            <v>41</v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Y241">
            <v>0</v>
          </cell>
          <cell r="AZ241" t="str">
            <v>0</v>
          </cell>
          <cell r="BA241">
            <v>230</v>
          </cell>
          <cell r="BB241">
            <v>1</v>
          </cell>
          <cell r="BC241" t="str">
            <v/>
          </cell>
          <cell r="BD241" t="str">
            <v/>
          </cell>
        </row>
        <row r="242">
          <cell r="D242" t="str">
            <v>4002941426</v>
          </cell>
          <cell r="E242" t="str">
            <v/>
          </cell>
          <cell r="F242" t="str">
            <v>BOOKED</v>
          </cell>
          <cell r="G242" t="str">
            <v>Unilever Mega DC</v>
          </cell>
          <cell r="H242" t="str">
            <v/>
          </cell>
          <cell r="I242" t="str">
            <v>false</v>
          </cell>
          <cell r="J242" t="str">
            <v>TRO-J</v>
          </cell>
          <cell r="K242" t="str">
            <v>Tronton Jumbo</v>
          </cell>
          <cell r="L242" t="str">
            <v/>
          </cell>
          <cell r="N242" t="str">
            <v>TDS-TRI-20210621131020812097</v>
          </cell>
          <cell r="O242" t="str">
            <v>oncall</v>
          </cell>
          <cell r="P242" t="str">
            <v>2021-06-21, 20:10:21</v>
          </cell>
          <cell r="Q242" t="str">
            <v/>
          </cell>
          <cell r="R242" t="str">
            <v/>
          </cell>
          <cell r="S242" t="str">
            <v>2021-06-21, 22:00:00</v>
          </cell>
          <cell r="T242" t="str">
            <v/>
          </cell>
          <cell r="U242" t="str">
            <v/>
          </cell>
          <cell r="V242" t="str">
            <v/>
          </cell>
          <cell r="W242" t="str">
            <v>2021-06-24, 22:00:00</v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>Unilever West Mega DC</v>
          </cell>
          <cell r="AH242" t="str">
            <v>Jl. Irian X No.202, Cikedokan, Kec. Cikarang Bar., Bekasi, Jawa Barat 17530, Indonesia</v>
          </cell>
          <cell r="AI242" t="str">
            <v>Bekasi</v>
          </cell>
          <cell r="AK242" t="str">
            <v>PT CIPTA COMMERCE INDONESIA  TEGAL</v>
          </cell>
          <cell r="AM242" t="str">
            <v>Jl. Raya Maribaya No.99a, Maribaya, Kec. Kramat, Tegal, Jawa Tengah 52181, Indonesia</v>
          </cell>
          <cell r="AN242" t="str">
            <v>Tegal</v>
          </cell>
          <cell r="AP242">
            <v>268</v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Y242">
            <v>0</v>
          </cell>
          <cell r="AZ242" t="str">
            <v>0</v>
          </cell>
          <cell r="BA242">
            <v>4110</v>
          </cell>
          <cell r="BB242">
            <v>8.09</v>
          </cell>
          <cell r="BC242" t="str">
            <v/>
          </cell>
          <cell r="BD242" t="str">
            <v/>
          </cell>
        </row>
        <row r="243">
          <cell r="D243" t="str">
            <v>4002941426</v>
          </cell>
          <cell r="E243" t="str">
            <v/>
          </cell>
          <cell r="F243" t="str">
            <v>BOOKED</v>
          </cell>
          <cell r="G243" t="str">
            <v>Unilever Mega DC</v>
          </cell>
          <cell r="H243" t="str">
            <v/>
          </cell>
          <cell r="I243" t="str">
            <v>false</v>
          </cell>
          <cell r="J243" t="str">
            <v>TRO-J</v>
          </cell>
          <cell r="K243" t="str">
            <v>Tronton Jumbo</v>
          </cell>
          <cell r="L243" t="str">
            <v/>
          </cell>
          <cell r="N243" t="str">
            <v>TDS-TRI-20210621131020812097</v>
          </cell>
          <cell r="O243" t="str">
            <v>oncall</v>
          </cell>
          <cell r="P243" t="str">
            <v>2021-06-21, 20:10:20</v>
          </cell>
          <cell r="Q243" t="str">
            <v/>
          </cell>
          <cell r="R243" t="str">
            <v/>
          </cell>
          <cell r="S243" t="str">
            <v>2021-06-21, 22:00:00</v>
          </cell>
          <cell r="T243" t="str">
            <v/>
          </cell>
          <cell r="U243" t="str">
            <v/>
          </cell>
          <cell r="V243" t="str">
            <v/>
          </cell>
          <cell r="W243" t="str">
            <v>2021-06-24, 22:00:00</v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>Unilever West Mega DC</v>
          </cell>
          <cell r="AH243" t="str">
            <v>Jl. Irian X No.202, Cikedokan, Kec. Cikarang Bar., Bekasi, Jawa Barat 17530, Indonesia</v>
          </cell>
          <cell r="AI243" t="str">
            <v>Bekasi</v>
          </cell>
          <cell r="AK243" t="str">
            <v>LOTTE SHOPPING TEGAL</v>
          </cell>
          <cell r="AM243" t="str">
            <v>Jl. Raya Singkil No.18, Kb. Baru, Adiwerna, Kec. Adiwerna, Tegal, Jawa Tengah 52194, Indonesia</v>
          </cell>
          <cell r="AN243" t="str">
            <v>Tegal</v>
          </cell>
          <cell r="AP243">
            <v>260</v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Y243">
            <v>0</v>
          </cell>
          <cell r="AZ243" t="str">
            <v>0</v>
          </cell>
          <cell r="BA243">
            <v>10240</v>
          </cell>
          <cell r="BB243">
            <v>31</v>
          </cell>
          <cell r="BC243" t="str">
            <v/>
          </cell>
          <cell r="BD243" t="str">
            <v/>
          </cell>
        </row>
        <row r="244">
          <cell r="D244" t="str">
            <v>4002941307</v>
          </cell>
          <cell r="E244" t="str">
            <v/>
          </cell>
          <cell r="F244" t="str">
            <v>CONFIRMED</v>
          </cell>
          <cell r="G244" t="str">
            <v>Unilever Mega DC</v>
          </cell>
          <cell r="H244" t="str">
            <v>PT Atlas Transindo Raya</v>
          </cell>
          <cell r="I244" t="str">
            <v>true</v>
          </cell>
          <cell r="J244" t="str">
            <v>CDE</v>
          </cell>
          <cell r="K244" t="str">
            <v>CD Engkel Box</v>
          </cell>
          <cell r="L244" t="str">
            <v/>
          </cell>
          <cell r="N244" t="str">
            <v>TDS-TRI-20210621131019520210</v>
          </cell>
          <cell r="O244" t="str">
            <v>oncall</v>
          </cell>
          <cell r="P244" t="str">
            <v>2021-06-21, 20:10:19</v>
          </cell>
          <cell r="Q244" t="str">
            <v>2021-06-22, 00:50:24</v>
          </cell>
          <cell r="R244" t="str">
            <v/>
          </cell>
          <cell r="S244" t="str">
            <v>2021-06-21, 22:00:00</v>
          </cell>
          <cell r="T244" t="str">
            <v/>
          </cell>
          <cell r="U244" t="str">
            <v/>
          </cell>
          <cell r="V244" t="str">
            <v/>
          </cell>
          <cell r="W244" t="str">
            <v>2021-06-24, 22:00:00</v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>SUGIARTO</v>
          </cell>
          <cell r="AC244" t="str">
            <v>082127076558</v>
          </cell>
          <cell r="AD244" t="str">
            <v>B9326BCO</v>
          </cell>
          <cell r="AE244" t="str">
            <v>CDE</v>
          </cell>
          <cell r="AF244" t="str">
            <v>Unilever West Mega DC</v>
          </cell>
          <cell r="AH244" t="str">
            <v>Jl. Irian X No.202, Cikedokan, Kec. Cikarang Bar., Bekasi, Jawa Barat 17530, Indonesia</v>
          </cell>
          <cell r="AI244" t="str">
            <v>Bekasi</v>
          </cell>
          <cell r="AK244" t="str">
            <v>LOTTE WHOLESALE SERANG</v>
          </cell>
          <cell r="AM244" t="str">
            <v>JL. MAYOR SYAFEI, KPG KEPANGDEAN</v>
          </cell>
          <cell r="AN244" t="str">
            <v>Kota Serang</v>
          </cell>
          <cell r="AP244">
            <v>126</v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Y244">
            <v>0</v>
          </cell>
          <cell r="AZ244" t="str">
            <v>0</v>
          </cell>
          <cell r="BA244">
            <v>1250</v>
          </cell>
          <cell r="BB244">
            <v>4</v>
          </cell>
          <cell r="BC244" t="str">
            <v/>
          </cell>
          <cell r="BD244" t="str">
            <v/>
          </cell>
        </row>
        <row r="245">
          <cell r="D245" t="str">
            <v>4002941307</v>
          </cell>
          <cell r="E245" t="str">
            <v/>
          </cell>
          <cell r="F245" t="str">
            <v>CONFIRMED</v>
          </cell>
          <cell r="G245" t="str">
            <v>Unilever Mega DC</v>
          </cell>
          <cell r="H245" t="str">
            <v>PT Atlas Transindo Raya</v>
          </cell>
          <cell r="I245" t="str">
            <v>true</v>
          </cell>
          <cell r="J245" t="str">
            <v>CDE</v>
          </cell>
          <cell r="K245" t="str">
            <v>CD Engkel Box</v>
          </cell>
          <cell r="L245" t="str">
            <v/>
          </cell>
          <cell r="N245" t="str">
            <v>TDS-TRI-20210621131019520210</v>
          </cell>
          <cell r="O245" t="str">
            <v>oncall</v>
          </cell>
          <cell r="P245" t="str">
            <v>2021-06-21, 20:10:19</v>
          </cell>
          <cell r="Q245" t="str">
            <v>2021-06-22, 00:50:24</v>
          </cell>
          <cell r="R245" t="str">
            <v/>
          </cell>
          <cell r="S245" t="str">
            <v>2021-06-21, 22:00:00</v>
          </cell>
          <cell r="T245" t="str">
            <v/>
          </cell>
          <cell r="U245" t="str">
            <v/>
          </cell>
          <cell r="V245" t="str">
            <v/>
          </cell>
          <cell r="W245" t="str">
            <v>2021-06-24, 22:00:00</v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>SUGIARTO</v>
          </cell>
          <cell r="AC245" t="str">
            <v>082127076558</v>
          </cell>
          <cell r="AD245" t="str">
            <v>B9326BCO</v>
          </cell>
          <cell r="AE245" t="str">
            <v>CDE</v>
          </cell>
          <cell r="AF245" t="str">
            <v>Unilever West Mega DC</v>
          </cell>
          <cell r="AH245" t="str">
            <v>Jl. Irian X No.202, Cikedokan, Kec. Cikarang Bar., Bekasi, Jawa Barat 17530, Indonesia</v>
          </cell>
          <cell r="AI245" t="str">
            <v>Bekasi</v>
          </cell>
          <cell r="AK245" t="str">
            <v>INDOMARET DC LEBAK</v>
          </cell>
          <cell r="AM245" t="str">
            <v>Jl. Raya Rangkasbitung-Pandeglang KM. 12,5, Cibuah, Warunggunung, Cibuah, Warunggunung, Lebak Regency, Banten 42352, Indonesia</v>
          </cell>
          <cell r="AN245" t="str">
            <v>Rangkas Bitung</v>
          </cell>
          <cell r="AP245">
            <v>138</v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Y245">
            <v>0</v>
          </cell>
          <cell r="AZ245" t="str">
            <v>0</v>
          </cell>
          <cell r="BA245">
            <v>600</v>
          </cell>
          <cell r="BB245">
            <v>1.21</v>
          </cell>
          <cell r="BC245" t="str">
            <v/>
          </cell>
          <cell r="BD245" t="str">
            <v/>
          </cell>
        </row>
        <row r="246">
          <cell r="D246" t="str">
            <v>4002941492</v>
          </cell>
          <cell r="E246" t="str">
            <v/>
          </cell>
          <cell r="F246" t="str">
            <v>CONFIRMED</v>
          </cell>
          <cell r="G246" t="str">
            <v>Unilever Mega DC</v>
          </cell>
          <cell r="H246" t="str">
            <v>Indo Fast Trans</v>
          </cell>
          <cell r="I246" t="str">
            <v>true</v>
          </cell>
          <cell r="J246" t="str">
            <v>CDE</v>
          </cell>
          <cell r="K246" t="str">
            <v>CD Engkel Box</v>
          </cell>
          <cell r="L246" t="str">
            <v/>
          </cell>
          <cell r="N246" t="str">
            <v>TDS-TRI-20210621131018192942</v>
          </cell>
          <cell r="O246" t="str">
            <v>oncall</v>
          </cell>
          <cell r="P246" t="str">
            <v>2021-06-21, 20:10:18</v>
          </cell>
          <cell r="Q246" t="str">
            <v>2021-06-22, 00:56:18</v>
          </cell>
          <cell r="R246" t="str">
            <v/>
          </cell>
          <cell r="S246" t="str">
            <v>2021-06-21, 22:00:00</v>
          </cell>
          <cell r="T246" t="str">
            <v/>
          </cell>
          <cell r="U246" t="str">
            <v/>
          </cell>
          <cell r="V246" t="str">
            <v/>
          </cell>
          <cell r="W246" t="str">
            <v>2021-06-22, 22:00:00</v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>Emod Ahmadi</v>
          </cell>
          <cell r="AC246" t="str">
            <v>085284471762</v>
          </cell>
          <cell r="AD246" t="str">
            <v>B9706PCK</v>
          </cell>
          <cell r="AE246" t="str">
            <v>CD Engkel Box</v>
          </cell>
          <cell r="AF246" t="str">
            <v>Unilever West Mega DC</v>
          </cell>
          <cell r="AH246" t="str">
            <v>Jl. Irian X No.202, Cikedokan, Kec. Cikarang Bar., Bekasi, Jawa Barat 17530, Indonesia</v>
          </cell>
          <cell r="AI246" t="str">
            <v>Bekasi</v>
          </cell>
          <cell r="AK246" t="str">
            <v>TIP TOP RAWAMANGUN</v>
          </cell>
          <cell r="AM246" t="str">
            <v>JL.BALAI PUSTAKA TIMUR NO.35</v>
          </cell>
          <cell r="AN246" t="str">
            <v>Kota Jakarta Timur</v>
          </cell>
          <cell r="AP246">
            <v>39</v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Y246">
            <v>0</v>
          </cell>
          <cell r="AZ246" t="str">
            <v>0</v>
          </cell>
          <cell r="BA246">
            <v>2180</v>
          </cell>
          <cell r="BB246">
            <v>5.61</v>
          </cell>
          <cell r="BC246" t="str">
            <v/>
          </cell>
          <cell r="BD246" t="str">
            <v/>
          </cell>
        </row>
        <row r="247">
          <cell r="D247" t="str">
            <v>4002941363</v>
          </cell>
          <cell r="E247" t="str">
            <v/>
          </cell>
          <cell r="F247" t="str">
            <v>BOOKED</v>
          </cell>
          <cell r="G247" t="str">
            <v>Unilever Mega DC</v>
          </cell>
          <cell r="H247" t="str">
            <v>RITASE</v>
          </cell>
          <cell r="I247" t="str">
            <v>false</v>
          </cell>
          <cell r="J247" t="str">
            <v>CDD-L</v>
          </cell>
          <cell r="K247" t="str">
            <v>CDD Long Box</v>
          </cell>
          <cell r="L247" t="str">
            <v/>
          </cell>
          <cell r="N247" t="str">
            <v>TDS-TRI-20210621131016809573</v>
          </cell>
          <cell r="O247" t="str">
            <v>oncall</v>
          </cell>
          <cell r="P247" t="str">
            <v>2021-06-21, 20:10:17</v>
          </cell>
          <cell r="Q247" t="str">
            <v/>
          </cell>
          <cell r="R247" t="str">
            <v/>
          </cell>
          <cell r="S247" t="str">
            <v>2021-06-21, 22:00:00</v>
          </cell>
          <cell r="T247" t="str">
            <v/>
          </cell>
          <cell r="U247" t="str">
            <v/>
          </cell>
          <cell r="V247" t="str">
            <v/>
          </cell>
          <cell r="W247" t="str">
            <v>2021-06-26, 22:00:00</v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>Unilever West Mega DC</v>
          </cell>
          <cell r="AH247" t="str">
            <v>Jl. Irian X No.202, Cikedokan, Kec. Cikarang Bar., Bekasi, Jawa Barat 17530, Indonesia</v>
          </cell>
          <cell r="AI247" t="str">
            <v>Bekasi</v>
          </cell>
          <cell r="AK247" t="str">
            <v>SAT DC CILACAP</v>
          </cell>
          <cell r="AM247" t="str">
            <v>KOMP.KAWASAN INDUSTRI CILACAP</v>
          </cell>
          <cell r="AN247" t="str">
            <v>Kabupaten Cilacap</v>
          </cell>
          <cell r="AP247">
            <v>346</v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Y247">
            <v>0</v>
          </cell>
          <cell r="AZ247" t="str">
            <v>0</v>
          </cell>
          <cell r="BA247">
            <v>6900</v>
          </cell>
          <cell r="BB247">
            <v>15.28</v>
          </cell>
          <cell r="BC247" t="str">
            <v/>
          </cell>
          <cell r="BD247" t="str">
            <v/>
          </cell>
        </row>
        <row r="248">
          <cell r="D248" t="str">
            <v>4002941328</v>
          </cell>
          <cell r="E248" t="str">
            <v/>
          </cell>
          <cell r="F248" t="str">
            <v>POD</v>
          </cell>
          <cell r="G248" t="str">
            <v>Unilever Mega DC</v>
          </cell>
          <cell r="H248" t="str">
            <v>Indo Fast Trans</v>
          </cell>
          <cell r="I248" t="str">
            <v>true</v>
          </cell>
          <cell r="J248" t="str">
            <v>CDE</v>
          </cell>
          <cell r="K248" t="str">
            <v>CD Engkel Box</v>
          </cell>
          <cell r="L248" t="str">
            <v/>
          </cell>
          <cell r="N248" t="str">
            <v>TDS-TRI-20210621131015548383</v>
          </cell>
          <cell r="O248" t="str">
            <v>oncall</v>
          </cell>
          <cell r="P248" t="str">
            <v>2021-06-21, 20:10:15</v>
          </cell>
          <cell r="Q248" t="str">
            <v>2021-06-22, 00:51:53</v>
          </cell>
          <cell r="R248" t="str">
            <v>2021-06-22, 03:48:31</v>
          </cell>
          <cell r="S248" t="str">
            <v>2021-06-21, 22:00:00</v>
          </cell>
          <cell r="T248" t="str">
            <v>2021-06-22, 03:48:47</v>
          </cell>
          <cell r="U248" t="str">
            <v>2021-06-22, 03:48:52</v>
          </cell>
          <cell r="V248" t="str">
            <v>2021-06-22, 03:49:04</v>
          </cell>
          <cell r="W248" t="str">
            <v>2021-06-23, 22:00:00</v>
          </cell>
          <cell r="X248" t="str">
            <v>2021-06-22, 06:51:11</v>
          </cell>
          <cell r="Y248" t="str">
            <v>2021-06-22, 09:45:36</v>
          </cell>
          <cell r="Z248" t="str">
            <v>0:0:17</v>
          </cell>
          <cell r="AA248" t="str">
            <v>2:54:25</v>
          </cell>
          <cell r="AB248" t="str">
            <v>kasmidi</v>
          </cell>
          <cell r="AC248" t="str">
            <v>081284220125</v>
          </cell>
          <cell r="AD248" t="str">
            <v>F9091SC</v>
          </cell>
          <cell r="AE248" t="str">
            <v>CD Engkel Box</v>
          </cell>
          <cell r="AF248" t="str">
            <v>Unilever West Mega DC</v>
          </cell>
          <cell r="AH248" t="str">
            <v>Jl. Irian X No.202, Cikedokan, Kec. Cikarang Bar., Bekasi, Jawa Barat 17530, Indonesia</v>
          </cell>
          <cell r="AI248" t="str">
            <v>Bekasi</v>
          </cell>
          <cell r="AK248" t="str">
            <v>PT LOTTE SHOPPING INDONESIA PSR REB</v>
          </cell>
          <cell r="AM248" t="str">
            <v>Jl. Lkr. Luar Sel. No.Kav 6, RT.5/RW.2, Susukan, Kec. Ciracas, Kota Jakarta Timur, Daerah Khusus Ibukota Jakarta 13750, Indonesia</v>
          </cell>
          <cell r="AN248" t="str">
            <v>Kota Jakarta Timur</v>
          </cell>
          <cell r="AP248">
            <v>36</v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Y248">
            <v>0</v>
          </cell>
          <cell r="AZ248" t="str">
            <v>0</v>
          </cell>
          <cell r="BA248">
            <v>1290</v>
          </cell>
          <cell r="BB248">
            <v>2.29</v>
          </cell>
          <cell r="BC248" t="str">
            <v/>
          </cell>
          <cell r="BD248" t="str">
            <v>2021-06-22, 09:47:54</v>
          </cell>
          <cell r="BE248" t="str">
            <v>POD 1 2021-06-22, 09:47:53</v>
          </cell>
        </row>
        <row r="249">
          <cell r="D249" t="str">
            <v>4002941382</v>
          </cell>
          <cell r="E249" t="str">
            <v/>
          </cell>
          <cell r="F249" t="str">
            <v>POD</v>
          </cell>
          <cell r="G249" t="str">
            <v>Unilever Mega DC</v>
          </cell>
          <cell r="H249" t="str">
            <v>CV Global Synergi Abadi</v>
          </cell>
          <cell r="I249" t="str">
            <v>true</v>
          </cell>
          <cell r="J249" t="str">
            <v>CDE</v>
          </cell>
          <cell r="K249" t="str">
            <v>CD Engkel Box</v>
          </cell>
          <cell r="L249" t="str">
            <v/>
          </cell>
          <cell r="N249" t="str">
            <v>TDS-TRI-20210621093518299142</v>
          </cell>
          <cell r="O249" t="str">
            <v>dedicated</v>
          </cell>
          <cell r="P249" t="str">
            <v>2021-06-21, 16:35:18</v>
          </cell>
          <cell r="Q249" t="str">
            <v>2021-06-21, 22:02:16</v>
          </cell>
          <cell r="R249" t="str">
            <v>2021-06-22, 06:01:34</v>
          </cell>
          <cell r="S249" t="str">
            <v>2021-06-21, 20:00:00</v>
          </cell>
          <cell r="T249" t="str">
            <v>2021-06-22, 06:02:47</v>
          </cell>
          <cell r="U249" t="str">
            <v>2021-06-22, 06:05:40</v>
          </cell>
          <cell r="V249" t="str">
            <v>2021-06-22, 06:05:49</v>
          </cell>
          <cell r="W249" t="str">
            <v>2021-06-22, 20:00:00</v>
          </cell>
          <cell r="X249" t="str">
            <v>2021-06-22, 14:01:59</v>
          </cell>
          <cell r="Y249" t="str">
            <v>2021-06-22, 14:02:04</v>
          </cell>
          <cell r="Z249" t="str">
            <v>0:3:2</v>
          </cell>
          <cell r="AA249" t="str">
            <v>0:0:5</v>
          </cell>
          <cell r="AB249" t="str">
            <v>beni</v>
          </cell>
          <cell r="AC249" t="str">
            <v>085774120091</v>
          </cell>
          <cell r="AD249" t="str">
            <v>B9054NO</v>
          </cell>
          <cell r="AE249" t="str">
            <v>CD Engkel Box</v>
          </cell>
          <cell r="AF249" t="str">
            <v>Unilever West Mega DC</v>
          </cell>
          <cell r="AH249" t="str">
            <v>Jl. Irian X No.202, Cikedokan, Kec. Cikarang Bar., Bekasi, Jawa Barat 17530, Indonesia</v>
          </cell>
          <cell r="AI249" t="str">
            <v>Bekasi</v>
          </cell>
          <cell r="AK249" t="str">
            <v>RAMAYANA PARUNG (R 105)</v>
          </cell>
          <cell r="AM249" t="str">
            <v>JL. RAYA CIPUTAT BOGOR</v>
          </cell>
          <cell r="AN249" t="str">
            <v>Bogor</v>
          </cell>
          <cell r="AP249">
            <v>68</v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Y249">
            <v>0</v>
          </cell>
          <cell r="AZ249" t="str">
            <v>0</v>
          </cell>
          <cell r="BA249">
            <v>140</v>
          </cell>
          <cell r="BB249">
            <v>1</v>
          </cell>
          <cell r="BC249" t="str">
            <v/>
          </cell>
          <cell r="BD249" t="str">
            <v>2021-06-22, 14:02:26</v>
          </cell>
          <cell r="BE249" t="str">
            <v>POD 1 2021-06-22, 14:02:26</v>
          </cell>
        </row>
        <row r="250">
          <cell r="D250" t="str">
            <v>4002941382</v>
          </cell>
          <cell r="E250" t="str">
            <v/>
          </cell>
          <cell r="F250" t="str">
            <v>POD</v>
          </cell>
          <cell r="G250" t="str">
            <v>Unilever Mega DC</v>
          </cell>
          <cell r="H250" t="str">
            <v>CV Global Synergi Abadi</v>
          </cell>
          <cell r="I250" t="str">
            <v>true</v>
          </cell>
          <cell r="J250" t="str">
            <v>CDE</v>
          </cell>
          <cell r="K250" t="str">
            <v>CD Engkel Box</v>
          </cell>
          <cell r="L250" t="str">
            <v/>
          </cell>
          <cell r="N250" t="str">
            <v>TDS-TRI-20210621093518299142</v>
          </cell>
          <cell r="O250" t="str">
            <v>dedicated</v>
          </cell>
          <cell r="P250" t="str">
            <v>2021-06-21, 16:35:18</v>
          </cell>
          <cell r="Q250" t="str">
            <v>2021-06-21, 22:02:16</v>
          </cell>
          <cell r="R250" t="str">
            <v>2021-06-22, 06:01:34</v>
          </cell>
          <cell r="S250" t="str">
            <v>2021-06-21, 20:00:00</v>
          </cell>
          <cell r="T250" t="str">
            <v>2021-06-22, 06:02:47</v>
          </cell>
          <cell r="U250" t="str">
            <v>2021-06-22, 06:05:40</v>
          </cell>
          <cell r="V250" t="str">
            <v>2021-06-22, 06:05:49</v>
          </cell>
          <cell r="W250" t="str">
            <v>2021-06-22, 20:00:00</v>
          </cell>
          <cell r="X250" t="str">
            <v>2021-06-22, 13:01:11</v>
          </cell>
          <cell r="Y250" t="str">
            <v>2021-06-22, 13:01:17</v>
          </cell>
          <cell r="Z250" t="str">
            <v>0:3:2</v>
          </cell>
          <cell r="AA250" t="str">
            <v>0:0:6</v>
          </cell>
          <cell r="AB250" t="str">
            <v>beni</v>
          </cell>
          <cell r="AC250" t="str">
            <v>085774120091</v>
          </cell>
          <cell r="AD250" t="str">
            <v>B9054NO</v>
          </cell>
          <cell r="AE250" t="str">
            <v>CD Engkel Box</v>
          </cell>
          <cell r="AF250" t="str">
            <v>Unilever West Mega DC</v>
          </cell>
          <cell r="AH250" t="str">
            <v>Jl. Irian X No.202, Cikedokan, Kec. Cikarang Bar., Bekasi, Jawa Barat 17530, Indonesia</v>
          </cell>
          <cell r="AI250" t="str">
            <v>Bekasi</v>
          </cell>
          <cell r="AK250" t="str">
            <v>SAT DC GUNUNG SINDUR</v>
          </cell>
          <cell r="AM250" t="str">
            <v>JL.RAYA GUNUNG SINDUR KMP.</v>
          </cell>
          <cell r="AN250" t="str">
            <v>Bogor</v>
          </cell>
          <cell r="AP250">
            <v>72</v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Y250">
            <v>0</v>
          </cell>
          <cell r="AZ250" t="str">
            <v>0</v>
          </cell>
          <cell r="BA250">
            <v>2680</v>
          </cell>
          <cell r="BB250">
            <v>3.99</v>
          </cell>
          <cell r="BC250" t="str">
            <v/>
          </cell>
          <cell r="BD250" t="str">
            <v>2021-06-22, 14:01:54</v>
          </cell>
          <cell r="BE250" t="str">
            <v>POD 1 2021-06-22, 14:01:54</v>
          </cell>
        </row>
        <row r="251">
          <cell r="D251" t="str">
            <v>4002941366</v>
          </cell>
          <cell r="E251" t="str">
            <v/>
          </cell>
          <cell r="F251" t="str">
            <v>POD</v>
          </cell>
          <cell r="G251" t="str">
            <v>Unilever Mega DC</v>
          </cell>
          <cell r="H251" t="str">
            <v>PT Kabut Halim Mandiri</v>
          </cell>
          <cell r="I251" t="str">
            <v>true</v>
          </cell>
          <cell r="J251" t="str">
            <v>CDE</v>
          </cell>
          <cell r="K251" t="str">
            <v>CD Engkel Box</v>
          </cell>
          <cell r="L251" t="str">
            <v/>
          </cell>
          <cell r="N251" t="str">
            <v>TDS-TRI-20210621093517218230</v>
          </cell>
          <cell r="O251" t="str">
            <v>dedicated</v>
          </cell>
          <cell r="P251" t="str">
            <v>2021-06-21, 16:35:17</v>
          </cell>
          <cell r="Q251" t="str">
            <v>2021-06-21, 21:52:26</v>
          </cell>
          <cell r="R251" t="str">
            <v>2021-06-22, 01:12:35</v>
          </cell>
          <cell r="S251" t="str">
            <v>2021-06-21, 20:00:00</v>
          </cell>
          <cell r="T251" t="str">
            <v>2021-06-22, 01:12:40</v>
          </cell>
          <cell r="U251" t="str">
            <v>2021-06-22, 01:12:46</v>
          </cell>
          <cell r="V251" t="str">
            <v>2021-06-22, 01:13:03</v>
          </cell>
          <cell r="W251" t="str">
            <v>2021-06-22, 20:00:00</v>
          </cell>
          <cell r="X251" t="str">
            <v>2021-06-22, 09:43:59</v>
          </cell>
          <cell r="Y251" t="str">
            <v>2021-06-22, 09:44:13</v>
          </cell>
          <cell r="Z251" t="str">
            <v>0:0:23</v>
          </cell>
          <cell r="AA251" t="str">
            <v>0:0:14</v>
          </cell>
          <cell r="AB251" t="str">
            <v>Iwan Deni suhendar</v>
          </cell>
          <cell r="AC251" t="str">
            <v>085222333217</v>
          </cell>
          <cell r="AD251" t="str">
            <v>F9287FG</v>
          </cell>
          <cell r="AE251" t="str">
            <v>CD Engkel Box</v>
          </cell>
          <cell r="AF251" t="str">
            <v>Unilever West Mega DC</v>
          </cell>
          <cell r="AH251" t="str">
            <v>Jl. Irian X No.202, Cikedokan, Kec. Cikarang Bar., Bekasi, Jawa Barat 17530, Indonesia</v>
          </cell>
          <cell r="AI251" t="str">
            <v>Bekasi</v>
          </cell>
          <cell r="AK251" t="str">
            <v>LOTTE SHOPPING INDONESIA BOGOR</v>
          </cell>
          <cell r="AM251" t="str">
            <v>JL. KH SHOLEH ISKANDAR</v>
          </cell>
          <cell r="AN251" t="str">
            <v>Kota Bogor</v>
          </cell>
          <cell r="AP251">
            <v>75</v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Y251">
            <v>0</v>
          </cell>
          <cell r="AZ251" t="str">
            <v>0</v>
          </cell>
          <cell r="BA251">
            <v>770</v>
          </cell>
          <cell r="BB251">
            <v>2</v>
          </cell>
          <cell r="BC251" t="str">
            <v/>
          </cell>
          <cell r="BD251" t="str">
            <v>2021-06-22, 09:45:15</v>
          </cell>
          <cell r="BE251" t="str">
            <v>POD 1 2021-06-22, 09:45:15</v>
          </cell>
        </row>
        <row r="252">
          <cell r="D252" t="str">
            <v>4002941366</v>
          </cell>
          <cell r="E252" t="str">
            <v/>
          </cell>
          <cell r="F252" t="str">
            <v>POD</v>
          </cell>
          <cell r="G252" t="str">
            <v>Unilever Mega DC</v>
          </cell>
          <cell r="H252" t="str">
            <v>PT Kabut Halim Mandiri</v>
          </cell>
          <cell r="I252" t="str">
            <v>true</v>
          </cell>
          <cell r="J252" t="str">
            <v>CDE</v>
          </cell>
          <cell r="K252" t="str">
            <v>CD Engkel Box</v>
          </cell>
          <cell r="L252" t="str">
            <v/>
          </cell>
          <cell r="N252" t="str">
            <v>TDS-TRI-20210621093517218230</v>
          </cell>
          <cell r="O252" t="str">
            <v>dedicated</v>
          </cell>
          <cell r="P252" t="str">
            <v>2021-06-21, 16:35:17</v>
          </cell>
          <cell r="Q252" t="str">
            <v>2021-06-21, 21:52:26</v>
          </cell>
          <cell r="R252" t="str">
            <v>2021-06-22, 01:12:35</v>
          </cell>
          <cell r="S252" t="str">
            <v>2021-06-21, 20:00:00</v>
          </cell>
          <cell r="T252" t="str">
            <v>2021-06-22, 01:12:40</v>
          </cell>
          <cell r="U252" t="str">
            <v>2021-06-22, 01:12:46</v>
          </cell>
          <cell r="V252" t="str">
            <v>2021-06-22, 01:13:03</v>
          </cell>
          <cell r="W252" t="str">
            <v>2021-06-22, 20:00:00</v>
          </cell>
          <cell r="X252" t="str">
            <v>2021-06-22, 16:14:47</v>
          </cell>
          <cell r="Y252" t="str">
            <v>2021-06-22, 16:14:52</v>
          </cell>
          <cell r="Z252" t="str">
            <v>0:0:23</v>
          </cell>
          <cell r="AA252" t="str">
            <v>0:0:5</v>
          </cell>
          <cell r="AB252" t="str">
            <v>Iwan Deni suhendar</v>
          </cell>
          <cell r="AC252" t="str">
            <v>085222333217</v>
          </cell>
          <cell r="AD252" t="str">
            <v>F9287FG</v>
          </cell>
          <cell r="AE252" t="str">
            <v>CD Engkel Box</v>
          </cell>
          <cell r="AF252" t="str">
            <v>Unilever West Mega DC</v>
          </cell>
          <cell r="AH252" t="str">
            <v>Jl. Irian X No.202, Cikedokan, Kec. Cikarang Bar., Bekasi, Jawa Barat 17530, Indonesia</v>
          </cell>
          <cell r="AI252" t="str">
            <v>Bekasi</v>
          </cell>
          <cell r="AK252" t="str">
            <v>BLIBLI ECOMMERCE SENTUL</v>
          </cell>
          <cell r="AM252" t="str">
            <v>Kawasan Industri Sentul Jl. Lintang Raya, Kav. E-15, Sentul, Kec. Babakan Madang, Bogor, Jawa Barat 16810, Indonesia</v>
          </cell>
          <cell r="AN252" t="str">
            <v>Bogor</v>
          </cell>
          <cell r="AP252">
            <v>61</v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Y252">
            <v>0</v>
          </cell>
          <cell r="AZ252" t="str">
            <v>0</v>
          </cell>
          <cell r="BA252">
            <v>790</v>
          </cell>
          <cell r="BB252">
            <v>1.88</v>
          </cell>
          <cell r="BC252" t="str">
            <v/>
          </cell>
          <cell r="BD252" t="str">
            <v>2021-06-22, 18:44:39</v>
          </cell>
          <cell r="BE252" t="str">
            <v>POD 1 2021-06-22, 18:44:39</v>
          </cell>
        </row>
        <row r="253">
          <cell r="D253" t="str">
            <v>4002941329</v>
          </cell>
          <cell r="E253" t="str">
            <v/>
          </cell>
          <cell r="F253" t="str">
            <v>POD</v>
          </cell>
          <cell r="G253" t="str">
            <v>Unilever Mega DC</v>
          </cell>
          <cell r="H253" t="str">
            <v>PT Kabut Halim Mandiri</v>
          </cell>
          <cell r="I253" t="str">
            <v>true</v>
          </cell>
          <cell r="J253" t="str">
            <v>CDE</v>
          </cell>
          <cell r="K253" t="str">
            <v>CD Engkel Box</v>
          </cell>
          <cell r="L253" t="str">
            <v/>
          </cell>
          <cell r="N253" t="str">
            <v>TDS-TRI-20210621093516248969</v>
          </cell>
          <cell r="O253" t="str">
            <v>dedicated</v>
          </cell>
          <cell r="P253" t="str">
            <v>2021-06-21, 16:35:16</v>
          </cell>
          <cell r="Q253" t="str">
            <v>2021-06-21, 23:03:39</v>
          </cell>
          <cell r="R253" t="str">
            <v>2021-06-22, 01:19:59</v>
          </cell>
          <cell r="S253" t="str">
            <v>2021-06-21, 20:00:00</v>
          </cell>
          <cell r="T253" t="str">
            <v>2021-06-22, 04:41:56</v>
          </cell>
          <cell r="U253" t="str">
            <v>2021-06-22, 04:42:00</v>
          </cell>
          <cell r="V253" t="str">
            <v>2021-06-22, 04:42:08</v>
          </cell>
          <cell r="W253" t="str">
            <v>2021-06-22, 20:00:00</v>
          </cell>
          <cell r="X253" t="str">
            <v>2021-06-22, 09:57:04</v>
          </cell>
          <cell r="Y253" t="str">
            <v>2021-06-22, 10:53:35</v>
          </cell>
          <cell r="Z253" t="str">
            <v>0:0:12</v>
          </cell>
          <cell r="AA253" t="str">
            <v>0:56:31</v>
          </cell>
          <cell r="AB253" t="str">
            <v>Suryanto</v>
          </cell>
          <cell r="AC253" t="str">
            <v>085320858259</v>
          </cell>
          <cell r="AD253" t="str">
            <v>B9481TCD</v>
          </cell>
          <cell r="AE253" t="str">
            <v>CDE Dedicated</v>
          </cell>
          <cell r="AF253" t="str">
            <v>Unilever West Mega DC</v>
          </cell>
          <cell r="AH253" t="str">
            <v>Jl. Irian X No.202, Cikedokan, Kec. Cikarang Bar., Bekasi, Jawa Barat 17530, Indonesia</v>
          </cell>
          <cell r="AI253" t="str">
            <v>Bekasi</v>
          </cell>
          <cell r="AK253" t="str">
            <v>INDOGROSIR KEMAYORAN</v>
          </cell>
          <cell r="AM253" t="str">
            <v>JL. TERUSAN ANGKASA B2 KAV-1, KEMAY</v>
          </cell>
          <cell r="AN253" t="str">
            <v>Kota Jakarta Pusat</v>
          </cell>
          <cell r="AP253">
            <v>46</v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Y253">
            <v>0</v>
          </cell>
          <cell r="AZ253" t="str">
            <v>0</v>
          </cell>
          <cell r="BA253">
            <v>1160</v>
          </cell>
          <cell r="BB253">
            <v>4</v>
          </cell>
          <cell r="BC253" t="str">
            <v/>
          </cell>
          <cell r="BD253" t="str">
            <v>2021-06-22, 14:43:47</v>
          </cell>
          <cell r="BE253" t="str">
            <v>POD 1 2021-06-22, 14:43:47</v>
          </cell>
        </row>
        <row r="254">
          <cell r="D254" t="str">
            <v>4002941329</v>
          </cell>
          <cell r="E254" t="str">
            <v/>
          </cell>
          <cell r="F254" t="str">
            <v>POD</v>
          </cell>
          <cell r="G254" t="str">
            <v>Unilever Mega DC</v>
          </cell>
          <cell r="H254" t="str">
            <v>PT Kabut Halim Mandiri</v>
          </cell>
          <cell r="I254" t="str">
            <v>true</v>
          </cell>
          <cell r="J254" t="str">
            <v>CDE</v>
          </cell>
          <cell r="K254" t="str">
            <v>CD Engkel Box</v>
          </cell>
          <cell r="L254" t="str">
            <v/>
          </cell>
          <cell r="N254" t="str">
            <v>TDS-TRI-20210621093516248969</v>
          </cell>
          <cell r="O254" t="str">
            <v>dedicated</v>
          </cell>
          <cell r="P254" t="str">
            <v>2021-06-21, 16:35:16</v>
          </cell>
          <cell r="Q254" t="str">
            <v>2021-06-21, 23:03:39</v>
          </cell>
          <cell r="R254" t="str">
            <v>2021-06-22, 01:19:59</v>
          </cell>
          <cell r="S254" t="str">
            <v>2021-06-21, 20:00:00</v>
          </cell>
          <cell r="T254" t="str">
            <v>2021-06-22, 04:41:56</v>
          </cell>
          <cell r="U254" t="str">
            <v>2021-06-22, 04:42:00</v>
          </cell>
          <cell r="V254" t="str">
            <v>2021-06-22, 04:42:08</v>
          </cell>
          <cell r="W254" t="str">
            <v>2021-06-22, 20:00:00</v>
          </cell>
          <cell r="X254" t="str">
            <v>2021-06-22, 06:32:37</v>
          </cell>
          <cell r="Y254" t="str">
            <v>2021-06-22, 07:52:35</v>
          </cell>
          <cell r="Z254" t="str">
            <v>0:0:12</v>
          </cell>
          <cell r="AA254" t="str">
            <v>1:19:58</v>
          </cell>
          <cell r="AB254" t="str">
            <v>Suryanto</v>
          </cell>
          <cell r="AC254" t="str">
            <v>085320858259</v>
          </cell>
          <cell r="AD254" t="str">
            <v>B9481TCD</v>
          </cell>
          <cell r="AE254" t="str">
            <v>CDE Dedicated</v>
          </cell>
          <cell r="AF254" t="str">
            <v>Unilever West Mega DC</v>
          </cell>
          <cell r="AH254" t="str">
            <v>Jl. Irian X No.202, Cikedokan, Kec. Cikarang Bar., Bekasi, Jawa Barat 17530, Indonesia</v>
          </cell>
          <cell r="AI254" t="str">
            <v>Bekasi</v>
          </cell>
          <cell r="AK254" t="str">
            <v>CARREFOUR CEMPAKA PUTIH</v>
          </cell>
          <cell r="AM254" t="str">
            <v>JL. JEND. A. YANI NO. 83 CEMPAKA PU</v>
          </cell>
          <cell r="AN254" t="str">
            <v>Kota Jakarta Pusat</v>
          </cell>
          <cell r="AP254">
            <v>40</v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Y254">
            <v>0</v>
          </cell>
          <cell r="AZ254" t="str">
            <v>0</v>
          </cell>
          <cell r="BA254">
            <v>510</v>
          </cell>
          <cell r="BB254">
            <v>1</v>
          </cell>
          <cell r="BC254" t="str">
            <v/>
          </cell>
          <cell r="BD254" t="str">
            <v>2021-06-22, 09:57:00</v>
          </cell>
          <cell r="BE254" t="str">
            <v>POD 1 2021-06-22, 09:57:00</v>
          </cell>
        </row>
        <row r="255">
          <cell r="D255" t="str">
            <v>4002941213</v>
          </cell>
          <cell r="E255" t="str">
            <v/>
          </cell>
          <cell r="F255" t="str">
            <v>POD</v>
          </cell>
          <cell r="G255" t="str">
            <v>Unilever Mega DC</v>
          </cell>
          <cell r="H255" t="str">
            <v>PT Kabut Halim Mandiri</v>
          </cell>
          <cell r="I255" t="str">
            <v>true</v>
          </cell>
          <cell r="J255" t="str">
            <v>CDE</v>
          </cell>
          <cell r="K255" t="str">
            <v>CD Engkel Box</v>
          </cell>
          <cell r="L255" t="str">
            <v/>
          </cell>
          <cell r="N255" t="str">
            <v>TDS-TRI-20210621093515174496</v>
          </cell>
          <cell r="O255" t="str">
            <v>dedicated</v>
          </cell>
          <cell r="P255" t="str">
            <v>2021-06-21, 16:35:15</v>
          </cell>
          <cell r="Q255" t="str">
            <v>2021-06-21, 21:46:27</v>
          </cell>
          <cell r="R255" t="str">
            <v>2021-06-22, 10:48:38</v>
          </cell>
          <cell r="S255" t="str">
            <v>2021-06-21, 20:00:00</v>
          </cell>
          <cell r="T255" t="str">
            <v>2021-06-22, 20:23:59</v>
          </cell>
          <cell r="U255" t="str">
            <v>2021-06-22, 20:24:09</v>
          </cell>
          <cell r="V255" t="str">
            <v>2021-06-22, 20:27:45</v>
          </cell>
          <cell r="W255" t="str">
            <v>2021-06-23, 20:00:00</v>
          </cell>
          <cell r="X255" t="str">
            <v>2021-06-23, 10:12:13</v>
          </cell>
          <cell r="Y255" t="str">
            <v>2021-06-23, 14:33:00</v>
          </cell>
          <cell r="Z255" t="str">
            <v>0:3:46</v>
          </cell>
          <cell r="AA255" t="str">
            <v>4:20:47</v>
          </cell>
          <cell r="AB255" t="str">
            <v>Rudy setiawan</v>
          </cell>
          <cell r="AC255" t="str">
            <v>081386917473</v>
          </cell>
          <cell r="AD255" t="str">
            <v>B9242BRV</v>
          </cell>
          <cell r="AE255" t="str">
            <v>CD Engkel Box</v>
          </cell>
          <cell r="AF255" t="str">
            <v>Unilever West Mega DC</v>
          </cell>
          <cell r="AH255" t="str">
            <v>Jl. Irian X No.202, Cikedokan, Kec. Cikarang Bar., Bekasi, Jawa Barat 17530, Indonesia</v>
          </cell>
          <cell r="AI255" t="str">
            <v>Bekasi</v>
          </cell>
          <cell r="AK255" t="str">
            <v>TSM BANDUNG</v>
          </cell>
          <cell r="AM255" t="str">
            <v>TRANS STUDIO MALL</v>
          </cell>
          <cell r="AN255" t="str">
            <v>Kota Bandung</v>
          </cell>
          <cell r="AP255">
            <v>122</v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Y255">
            <v>0</v>
          </cell>
          <cell r="AZ255" t="str">
            <v>0</v>
          </cell>
          <cell r="BA255">
            <v>860</v>
          </cell>
          <cell r="BB255">
            <v>2</v>
          </cell>
          <cell r="BC255" t="str">
            <v/>
          </cell>
          <cell r="BD255" t="str">
            <v>2021-06-23, 15:15:43</v>
          </cell>
          <cell r="BE255" t="str">
            <v>POD 1 2021-06-23, 15:15:43</v>
          </cell>
        </row>
        <row r="256">
          <cell r="D256" t="str">
            <v>4002941213</v>
          </cell>
          <cell r="E256" t="str">
            <v/>
          </cell>
          <cell r="F256" t="str">
            <v>POD</v>
          </cell>
          <cell r="G256" t="str">
            <v>Unilever Mega DC</v>
          </cell>
          <cell r="H256" t="str">
            <v>PT Kabut Halim Mandiri</v>
          </cell>
          <cell r="I256" t="str">
            <v>true</v>
          </cell>
          <cell r="J256" t="str">
            <v>CDE</v>
          </cell>
          <cell r="K256" t="str">
            <v>CD Engkel Box</v>
          </cell>
          <cell r="L256" t="str">
            <v/>
          </cell>
          <cell r="N256" t="str">
            <v>TDS-TRI-20210621093515174496</v>
          </cell>
          <cell r="O256" t="str">
            <v>dedicated</v>
          </cell>
          <cell r="P256" t="str">
            <v>2021-06-21, 16:35:15</v>
          </cell>
          <cell r="Q256" t="str">
            <v>2021-06-21, 21:46:27</v>
          </cell>
          <cell r="R256" t="str">
            <v>2021-06-22, 10:48:38</v>
          </cell>
          <cell r="S256" t="str">
            <v>2021-06-21, 20:00:00</v>
          </cell>
          <cell r="T256" t="str">
            <v>2021-06-22, 20:23:59</v>
          </cell>
          <cell r="U256" t="str">
            <v>2021-06-22, 20:24:09</v>
          </cell>
          <cell r="V256" t="str">
            <v>2021-06-22, 20:27:45</v>
          </cell>
          <cell r="W256" t="str">
            <v>2021-06-23, 20:00:00</v>
          </cell>
          <cell r="X256" t="str">
            <v>2021-06-23, 03:11:14</v>
          </cell>
          <cell r="Y256" t="str">
            <v>2021-06-23, 08:32:12</v>
          </cell>
          <cell r="Z256" t="str">
            <v>0:3:46</v>
          </cell>
          <cell r="AA256" t="str">
            <v>5:20:58</v>
          </cell>
          <cell r="AB256" t="str">
            <v>Rudy setiawan</v>
          </cell>
          <cell r="AC256" t="str">
            <v>081386917473</v>
          </cell>
          <cell r="AD256" t="str">
            <v>B9242BRV</v>
          </cell>
          <cell r="AE256" t="str">
            <v>CD Engkel Box</v>
          </cell>
          <cell r="AF256" t="str">
            <v>Unilever West Mega DC</v>
          </cell>
          <cell r="AH256" t="str">
            <v>Jl. Irian X No.202, Cikedokan, Kec. Cikarang Bar., Bekasi, Jawa Barat 17530, Indonesia</v>
          </cell>
          <cell r="AI256" t="str">
            <v>Bekasi</v>
          </cell>
          <cell r="AK256" t="str">
            <v>INDOMARET DC BANDUNG</v>
          </cell>
          <cell r="AM256" t="str">
            <v>JL.JEND.A.YANI NO.806</v>
          </cell>
          <cell r="AN256" t="str">
            <v>Kota Bandung</v>
          </cell>
          <cell r="AP256">
            <v>120</v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Y256">
            <v>0</v>
          </cell>
          <cell r="AZ256" t="str">
            <v>0</v>
          </cell>
          <cell r="BA256">
            <v>280</v>
          </cell>
          <cell r="BB256">
            <v>1</v>
          </cell>
          <cell r="BC256" t="str">
            <v/>
          </cell>
          <cell r="BD256" t="str">
            <v>2021-06-23, 09:18:39</v>
          </cell>
          <cell r="BE256" t="str">
            <v>POD 1 2021-06-23, 09:18:38</v>
          </cell>
        </row>
        <row r="257">
          <cell r="D257" t="str">
            <v>4002941204</v>
          </cell>
          <cell r="E257" t="str">
            <v/>
          </cell>
          <cell r="F257" t="str">
            <v>POD</v>
          </cell>
          <cell r="G257" t="str">
            <v>Unilever Mega DC</v>
          </cell>
          <cell r="H257" t="str">
            <v>PT Mega Antaran Prima</v>
          </cell>
          <cell r="I257" t="str">
            <v>true</v>
          </cell>
          <cell r="J257" t="str">
            <v>CDE</v>
          </cell>
          <cell r="K257" t="str">
            <v>CD Engkel Box</v>
          </cell>
          <cell r="L257" t="str">
            <v/>
          </cell>
          <cell r="N257" t="str">
            <v>TDS-TRI-20210621093514122115</v>
          </cell>
          <cell r="O257" t="str">
            <v>dedicated</v>
          </cell>
          <cell r="P257" t="str">
            <v>2021-06-21, 16:35:14</v>
          </cell>
          <cell r="Q257" t="str">
            <v>2021-06-21, 21:45:38</v>
          </cell>
          <cell r="R257" t="str">
            <v>2021-06-23, 05:57:48</v>
          </cell>
          <cell r="S257" t="str">
            <v>2021-06-21, 20:00:00</v>
          </cell>
          <cell r="T257" t="str">
            <v>2021-06-23, 05:58:47</v>
          </cell>
          <cell r="U257" t="str">
            <v/>
          </cell>
          <cell r="V257" t="str">
            <v>2021-06-23, 06:00:00</v>
          </cell>
          <cell r="W257" t="str">
            <v>2021-06-23, 20:00:00</v>
          </cell>
          <cell r="X257" t="str">
            <v>2021-06-23, 06:54:55</v>
          </cell>
          <cell r="Y257" t="str">
            <v>2021-06-23, 14:13:42</v>
          </cell>
          <cell r="Z257" t="str">
            <v>0:1:13</v>
          </cell>
          <cell r="AA257" t="str">
            <v>7:18:47</v>
          </cell>
          <cell r="AB257" t="str">
            <v>Erlangga</v>
          </cell>
          <cell r="AC257" t="str">
            <v>085811813049</v>
          </cell>
          <cell r="AD257" t="str">
            <v>B9166KXU</v>
          </cell>
          <cell r="AE257" t="str">
            <v>CD Engkel Box</v>
          </cell>
          <cell r="AF257" t="str">
            <v>Unilever West Mega DC</v>
          </cell>
          <cell r="AH257" t="str">
            <v>Jl. Irian X No.202, Cikedokan, Kec. Cikarang Bar., Bekasi, Jawa Barat 17530, Indonesia</v>
          </cell>
          <cell r="AI257" t="str">
            <v>Bekasi</v>
          </cell>
          <cell r="AK257" t="str">
            <v>LOTTE WHOLESALE SERANG</v>
          </cell>
          <cell r="AM257" t="str">
            <v>JL. MAYOR SYAFEI, KPG KEPANGDEAN</v>
          </cell>
          <cell r="AN257" t="str">
            <v>Kota Serang</v>
          </cell>
          <cell r="AP257">
            <v>126</v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Y257">
            <v>0</v>
          </cell>
          <cell r="AZ257" t="str">
            <v>0</v>
          </cell>
          <cell r="BA257">
            <v>960</v>
          </cell>
          <cell r="BB257">
            <v>2.29</v>
          </cell>
          <cell r="BC257" t="str">
            <v/>
          </cell>
          <cell r="BD257" t="str">
            <v>2021-06-24, 03:04:22</v>
          </cell>
          <cell r="BE257" t="str">
            <v>POD 1 2021-06-24, 03:04:22</v>
          </cell>
        </row>
        <row r="258">
          <cell r="D258" t="str">
            <v>4002941204</v>
          </cell>
          <cell r="E258" t="str">
            <v/>
          </cell>
          <cell r="F258" t="str">
            <v>POD</v>
          </cell>
          <cell r="G258" t="str">
            <v>Unilever Mega DC</v>
          </cell>
          <cell r="H258" t="str">
            <v>PT Mega Antaran Prima</v>
          </cell>
          <cell r="I258" t="str">
            <v>true</v>
          </cell>
          <cell r="J258" t="str">
            <v>CDE</v>
          </cell>
          <cell r="K258" t="str">
            <v>CD Engkel Box</v>
          </cell>
          <cell r="L258" t="str">
            <v/>
          </cell>
          <cell r="N258" t="str">
            <v>TDS-TRI-20210621093514122115</v>
          </cell>
          <cell r="O258" t="str">
            <v>dedicated</v>
          </cell>
          <cell r="P258" t="str">
            <v>2021-06-21, 16:35:14</v>
          </cell>
          <cell r="Q258" t="str">
            <v>2021-06-21, 21:45:38</v>
          </cell>
          <cell r="R258" t="str">
            <v>2021-06-23, 05:57:48</v>
          </cell>
          <cell r="S258" t="str">
            <v>2021-06-21, 20:00:00</v>
          </cell>
          <cell r="T258" t="str">
            <v>2021-06-23, 05:58:47</v>
          </cell>
          <cell r="U258" t="str">
            <v/>
          </cell>
          <cell r="V258" t="str">
            <v>2021-06-23, 06:00:00</v>
          </cell>
          <cell r="W258" t="str">
            <v>2021-06-23, 20:00:00</v>
          </cell>
          <cell r="X258" t="str">
            <v>2021-06-24, 03:04:37</v>
          </cell>
          <cell r="Y258" t="str">
            <v>2021-06-24, 03:04:37</v>
          </cell>
          <cell r="Z258" t="str">
            <v>0:1:13</v>
          </cell>
          <cell r="AA258" t="str">
            <v>0:0:0</v>
          </cell>
          <cell r="AB258" t="str">
            <v>Erlangga</v>
          </cell>
          <cell r="AC258" t="str">
            <v>085811813049</v>
          </cell>
          <cell r="AD258" t="str">
            <v>B9166KXU</v>
          </cell>
          <cell r="AE258" t="str">
            <v>CD Engkel Box</v>
          </cell>
          <cell r="AF258" t="str">
            <v>Unilever West Mega DC</v>
          </cell>
          <cell r="AH258" t="str">
            <v>Jl. Irian X No.202, Cikedokan, Kec. Cikarang Bar., Bekasi, Jawa Barat 17530, Indonesia</v>
          </cell>
          <cell r="AI258" t="str">
            <v>Bekasi</v>
          </cell>
          <cell r="AK258" t="str">
            <v>RAMAYANA CILEGON</v>
          </cell>
          <cell r="AM258" t="str">
            <v>JL.RAYA SERANG DESA SUKMAJAYA SERAN</v>
          </cell>
          <cell r="AN258" t="str">
            <v>Cilegon</v>
          </cell>
          <cell r="AP258">
            <v>82</v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Y258">
            <v>0</v>
          </cell>
          <cell r="AZ258" t="str">
            <v>0</v>
          </cell>
          <cell r="BA258">
            <v>160</v>
          </cell>
          <cell r="BB258">
            <v>1</v>
          </cell>
          <cell r="BC258" t="str">
            <v/>
          </cell>
          <cell r="BD258" t="str">
            <v>2021-06-24, 03:05:24</v>
          </cell>
          <cell r="BE258" t="str">
            <v>POD 1 2021-06-24, 03:05:24</v>
          </cell>
        </row>
        <row r="259">
          <cell r="D259" t="str">
            <v>4002940970</v>
          </cell>
          <cell r="E259" t="str">
            <v/>
          </cell>
          <cell r="F259" t="str">
            <v>BOOKED</v>
          </cell>
          <cell r="G259" t="str">
            <v>Unilever Mega DC</v>
          </cell>
          <cell r="H259" t="str">
            <v/>
          </cell>
          <cell r="I259" t="str">
            <v>false</v>
          </cell>
          <cell r="J259" t="str">
            <v>TRO-J</v>
          </cell>
          <cell r="K259" t="str">
            <v>Tronton Jumbo</v>
          </cell>
          <cell r="L259" t="str">
            <v/>
          </cell>
          <cell r="N259" t="str">
            <v>TDS-TRI-20210621093503494548</v>
          </cell>
          <cell r="O259" t="str">
            <v>oncall</v>
          </cell>
          <cell r="P259" t="str">
            <v>2021-06-21, 16:35:03</v>
          </cell>
          <cell r="Q259" t="str">
            <v/>
          </cell>
          <cell r="R259" t="str">
            <v/>
          </cell>
          <cell r="S259" t="str">
            <v>2021-06-21, 20:00:00</v>
          </cell>
          <cell r="T259" t="str">
            <v/>
          </cell>
          <cell r="U259" t="str">
            <v/>
          </cell>
          <cell r="V259" t="str">
            <v/>
          </cell>
          <cell r="W259" t="str">
            <v>2021-06-25, 20:00:00</v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>Unilever West Mega DC</v>
          </cell>
          <cell r="AH259" t="str">
            <v>Jl. Irian X No.202, Cikedokan, Kec. Cikarang Bar., Bekasi, Jawa Barat 17530, Indonesia</v>
          </cell>
          <cell r="AI259" t="str">
            <v>Bekasi</v>
          </cell>
          <cell r="AK259" t="str">
            <v>PT LOTTE SHOPPING INDONESIA DENPASA</v>
          </cell>
          <cell r="AM259" t="str">
            <v>JL.BY PASS NGURAH RAI NO.222</v>
          </cell>
          <cell r="AN259" t="str">
            <v>Kabupaten Badung</v>
          </cell>
          <cell r="AP259">
            <v>1160</v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Y259">
            <v>0</v>
          </cell>
          <cell r="AZ259" t="str">
            <v>0</v>
          </cell>
          <cell r="BA259">
            <v>3540</v>
          </cell>
          <cell r="BB259">
            <v>25</v>
          </cell>
          <cell r="BC259" t="str">
            <v/>
          </cell>
          <cell r="BD259" t="str">
            <v/>
          </cell>
        </row>
        <row r="260">
          <cell r="D260" t="str">
            <v>4002940970</v>
          </cell>
          <cell r="E260" t="str">
            <v/>
          </cell>
          <cell r="F260" t="str">
            <v>BOOKED</v>
          </cell>
          <cell r="G260" t="str">
            <v>Unilever Mega DC</v>
          </cell>
          <cell r="H260" t="str">
            <v/>
          </cell>
          <cell r="I260" t="str">
            <v>false</v>
          </cell>
          <cell r="J260" t="str">
            <v>TRO-J</v>
          </cell>
          <cell r="K260" t="str">
            <v>Tronton Jumbo</v>
          </cell>
          <cell r="L260" t="str">
            <v/>
          </cell>
          <cell r="N260" t="str">
            <v>TDS-TRI-20210621093503494548</v>
          </cell>
          <cell r="O260" t="str">
            <v>oncall</v>
          </cell>
          <cell r="P260" t="str">
            <v>2021-06-21, 16:35:03</v>
          </cell>
          <cell r="Q260" t="str">
            <v/>
          </cell>
          <cell r="R260" t="str">
            <v/>
          </cell>
          <cell r="S260" t="str">
            <v>2021-06-21, 20:00:00</v>
          </cell>
          <cell r="T260" t="str">
            <v/>
          </cell>
          <cell r="U260" t="str">
            <v/>
          </cell>
          <cell r="V260" t="str">
            <v/>
          </cell>
          <cell r="W260" t="str">
            <v>2021-06-25, 20:00:00</v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>Unilever West Mega DC</v>
          </cell>
          <cell r="AH260" t="str">
            <v>Jl. Irian X No.202, Cikedokan, Kec. Cikarang Bar., Bekasi, Jawa Barat 17530, Indonesia</v>
          </cell>
          <cell r="AI260" t="str">
            <v>Bekasi</v>
          </cell>
          <cell r="AK260" t="str">
            <v>CARREFOUR DENPASAR</v>
          </cell>
          <cell r="AM260" t="str">
            <v>JL.SUNSET ROAD NO.8 KUTA</v>
          </cell>
          <cell r="AN260" t="str">
            <v>Kabupaten Badung</v>
          </cell>
          <cell r="AP260">
            <v>1148</v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Y260">
            <v>0</v>
          </cell>
          <cell r="AZ260" t="str">
            <v>0</v>
          </cell>
          <cell r="BA260">
            <v>2680</v>
          </cell>
          <cell r="BB260">
            <v>9.7100000000000009</v>
          </cell>
          <cell r="BC260" t="str">
            <v/>
          </cell>
          <cell r="BD260" t="str">
            <v/>
          </cell>
        </row>
        <row r="261">
          <cell r="D261" t="str">
            <v>4002941453</v>
          </cell>
          <cell r="E261" t="str">
            <v/>
          </cell>
          <cell r="F261" t="str">
            <v>CONFIRMED</v>
          </cell>
          <cell r="G261" t="str">
            <v>Unilever Mega DC</v>
          </cell>
          <cell r="H261" t="str">
            <v>CV Global Synergi Abadi</v>
          </cell>
          <cell r="I261" t="str">
            <v>true</v>
          </cell>
          <cell r="J261" t="str">
            <v>CDE</v>
          </cell>
          <cell r="K261" t="str">
            <v>CD Engkel Box</v>
          </cell>
          <cell r="L261" t="str">
            <v/>
          </cell>
          <cell r="N261" t="str">
            <v>TDS-TRI-20210621093502334287</v>
          </cell>
          <cell r="O261" t="str">
            <v>dedicated</v>
          </cell>
          <cell r="P261" t="str">
            <v>2021-06-21, 16:35:02</v>
          </cell>
          <cell r="Q261" t="str">
            <v>2021-06-21, 23:02:08</v>
          </cell>
          <cell r="R261" t="str">
            <v/>
          </cell>
          <cell r="S261" t="str">
            <v>2021-06-21, 20:00:00</v>
          </cell>
          <cell r="T261" t="str">
            <v/>
          </cell>
          <cell r="U261" t="str">
            <v/>
          </cell>
          <cell r="V261" t="str">
            <v/>
          </cell>
          <cell r="W261" t="str">
            <v>2021-06-22, 20:00:00</v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>UJANG SURYANA</v>
          </cell>
          <cell r="AC261" t="str">
            <v>087873310998</v>
          </cell>
          <cell r="AD261" t="str">
            <v>B9073AR</v>
          </cell>
          <cell r="AE261" t="str">
            <v>CD Engkel Box</v>
          </cell>
          <cell r="AF261" t="str">
            <v>Unilever West Mega DC</v>
          </cell>
          <cell r="AH261" t="str">
            <v>Jl. Irian X No.202, Cikedokan, Kec. Cikarang Bar., Bekasi, Jawa Barat 17530, Indonesia</v>
          </cell>
          <cell r="AI261" t="str">
            <v>Bekasi</v>
          </cell>
          <cell r="AK261" t="str">
            <v>INDOGROSIR TANGERANG</v>
          </cell>
          <cell r="AM261" t="str">
            <v>JL.GATOT SUBROTO KM5 NO 4 RT001 / R</v>
          </cell>
          <cell r="AN261" t="str">
            <v>Tangerang</v>
          </cell>
          <cell r="AP261">
            <v>41</v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Y261">
            <v>0</v>
          </cell>
          <cell r="AZ261" t="str">
            <v>0</v>
          </cell>
          <cell r="BA261">
            <v>2140</v>
          </cell>
          <cell r="BB261">
            <v>5.56</v>
          </cell>
          <cell r="BC261" t="str">
            <v/>
          </cell>
          <cell r="BD261" t="str">
            <v/>
          </cell>
        </row>
        <row r="262">
          <cell r="D262" t="str">
            <v>4002941441</v>
          </cell>
          <cell r="E262" t="str">
            <v/>
          </cell>
          <cell r="F262" t="str">
            <v>POD</v>
          </cell>
          <cell r="G262" t="str">
            <v>Unilever Mega DC</v>
          </cell>
          <cell r="H262" t="str">
            <v>PT Kabut Halim Mandiri</v>
          </cell>
          <cell r="I262" t="str">
            <v>true</v>
          </cell>
          <cell r="J262" t="str">
            <v>CDE</v>
          </cell>
          <cell r="K262" t="str">
            <v>CD Engkel Box</v>
          </cell>
          <cell r="L262" t="str">
            <v/>
          </cell>
          <cell r="N262" t="str">
            <v>TDS-TRI-20210621093500670321</v>
          </cell>
          <cell r="O262" t="str">
            <v>dedicated</v>
          </cell>
          <cell r="P262" t="str">
            <v>2021-06-21, 16:35:01</v>
          </cell>
          <cell r="Q262" t="str">
            <v>2021-06-21, 23:00:06</v>
          </cell>
          <cell r="R262" t="str">
            <v>2021-06-21, 23:54:12</v>
          </cell>
          <cell r="S262" t="str">
            <v>2021-06-21, 20:00:00</v>
          </cell>
          <cell r="T262" t="str">
            <v>2021-06-21, 23:54:16</v>
          </cell>
          <cell r="U262" t="str">
            <v>2021-06-21, 23:54:20</v>
          </cell>
          <cell r="V262" t="str">
            <v>2021-06-21, 23:54:28</v>
          </cell>
          <cell r="W262" t="str">
            <v>2021-06-23, 20:00:00</v>
          </cell>
          <cell r="X262" t="str">
            <v>2021-06-22, 06:51:03</v>
          </cell>
          <cell r="Y262" t="str">
            <v>2021-06-22, 08:43:40</v>
          </cell>
          <cell r="Z262" t="str">
            <v>0:0:12</v>
          </cell>
          <cell r="AA262" t="str">
            <v>1:52:37</v>
          </cell>
          <cell r="AB262" t="str">
            <v>Qodri</v>
          </cell>
          <cell r="AC262" t="str">
            <v>081385475168</v>
          </cell>
          <cell r="AD262" t="str">
            <v>F9282FG</v>
          </cell>
          <cell r="AE262" t="str">
            <v>CD Engkel Box</v>
          </cell>
          <cell r="AF262" t="str">
            <v>Unilever West Mega DC</v>
          </cell>
          <cell r="AH262" t="str">
            <v>Jl. Irian X No.202, Cikedokan, Kec. Cikarang Bar., Bekasi, Jawa Barat 17530, Indonesia</v>
          </cell>
          <cell r="AI262" t="str">
            <v>Bekasi</v>
          </cell>
          <cell r="AK262" t="str">
            <v>DC YOMART GEDEBAGE</v>
          </cell>
          <cell r="AM262" t="str">
            <v>Jl. Soekarno Hatta No.236, Kopo, Kec. Bojongloa Kaler, Kota Bandung, Jawa Barat 40233, Indonesia</v>
          </cell>
          <cell r="AN262" t="str">
            <v>Kota Bandung</v>
          </cell>
          <cell r="AP262">
            <v>116</v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Y262">
            <v>0</v>
          </cell>
          <cell r="AZ262" t="str">
            <v>0</v>
          </cell>
          <cell r="BA262">
            <v>1650</v>
          </cell>
          <cell r="BB262">
            <v>3.73</v>
          </cell>
          <cell r="BC262" t="str">
            <v/>
          </cell>
          <cell r="BD262" t="str">
            <v>2021-06-23, 12:02:32</v>
          </cell>
          <cell r="BE262" t="str">
            <v>POD 1 2021-06-23, 12:02:32</v>
          </cell>
        </row>
        <row r="263">
          <cell r="D263" t="str">
            <v>4002941450</v>
          </cell>
          <cell r="E263" t="str">
            <v/>
          </cell>
          <cell r="F263" t="str">
            <v>POD</v>
          </cell>
          <cell r="G263" t="str">
            <v>Unilever Mega DC</v>
          </cell>
          <cell r="H263" t="str">
            <v>PT Darsindo Cipta Putra Mandiri</v>
          </cell>
          <cell r="I263" t="str">
            <v>true</v>
          </cell>
          <cell r="J263" t="str">
            <v>CDE</v>
          </cell>
          <cell r="K263" t="str">
            <v>CD Engkel Box</v>
          </cell>
          <cell r="L263" t="str">
            <v/>
          </cell>
          <cell r="N263" t="str">
            <v>TDS-TRI-20210621093501426984</v>
          </cell>
          <cell r="O263" t="str">
            <v>dedicated</v>
          </cell>
          <cell r="P263" t="str">
            <v>2021-06-21, 16:35:01</v>
          </cell>
          <cell r="Q263" t="str">
            <v>2021-06-21, 23:01:18</v>
          </cell>
          <cell r="R263" t="str">
            <v>2021-06-21, 23:24:39</v>
          </cell>
          <cell r="S263" t="str">
            <v>2021-06-21, 20:00:00</v>
          </cell>
          <cell r="T263" t="str">
            <v>2021-06-22, 06:10:35</v>
          </cell>
          <cell r="U263" t="str">
            <v>2021-06-22, 06:10:39</v>
          </cell>
          <cell r="V263" t="str">
            <v>2021-06-22, 06:10:47</v>
          </cell>
          <cell r="W263" t="str">
            <v>2021-06-23, 20:00:00</v>
          </cell>
          <cell r="X263" t="str">
            <v>2021-06-23, 20:09:08</v>
          </cell>
          <cell r="Y263" t="str">
            <v>2021-06-23, 20:09:12</v>
          </cell>
          <cell r="Z263" t="str">
            <v>0:0:12</v>
          </cell>
          <cell r="AA263" t="str">
            <v>0:0:4</v>
          </cell>
          <cell r="AB263" t="str">
            <v>Feri</v>
          </cell>
          <cell r="AC263" t="str">
            <v>083186833516</v>
          </cell>
          <cell r="AD263" t="str">
            <v>B9146FXU</v>
          </cell>
          <cell r="AE263" t="str">
            <v>CD Engkel Box</v>
          </cell>
          <cell r="AF263" t="str">
            <v>Unilever West Mega DC</v>
          </cell>
          <cell r="AH263" t="str">
            <v>Jl. Irian X No.202, Cikedokan, Kec. Cikarang Bar., Bekasi, Jawa Barat 17530, Indonesia</v>
          </cell>
          <cell r="AI263" t="str">
            <v>Bekasi</v>
          </cell>
          <cell r="AK263" t="str">
            <v>TRANSMART CIMAHI</v>
          </cell>
          <cell r="AM263" t="str">
            <v>JL. RAYA BARAT NO. 729</v>
          </cell>
          <cell r="AN263" t="str">
            <v>Kota Cimahi</v>
          </cell>
          <cell r="AP263">
            <v>106</v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Y263">
            <v>0</v>
          </cell>
          <cell r="AZ263" t="str">
            <v>0</v>
          </cell>
          <cell r="BA263">
            <v>1960</v>
          </cell>
          <cell r="BB263">
            <v>3.76</v>
          </cell>
          <cell r="BC263" t="str">
            <v/>
          </cell>
          <cell r="BD263" t="str">
            <v>2021-06-23, 20:12:05</v>
          </cell>
          <cell r="BE263" t="str">
            <v>POD 1 2021-06-23, 20:12:05</v>
          </cell>
        </row>
        <row r="264">
          <cell r="D264" t="str">
            <v>4002941440</v>
          </cell>
          <cell r="E264" t="str">
            <v/>
          </cell>
          <cell r="F264" t="str">
            <v>POD</v>
          </cell>
          <cell r="G264" t="str">
            <v>Unilever Mega DC</v>
          </cell>
          <cell r="H264" t="str">
            <v>PT Mega Antaran Prima</v>
          </cell>
          <cell r="I264" t="str">
            <v>true</v>
          </cell>
          <cell r="J264" t="str">
            <v>CDE</v>
          </cell>
          <cell r="K264" t="str">
            <v>CD Engkel Box</v>
          </cell>
          <cell r="L264" t="str">
            <v/>
          </cell>
          <cell r="N264" t="str">
            <v>TDS-TRI-20210621093459947822</v>
          </cell>
          <cell r="O264" t="str">
            <v>dedicated</v>
          </cell>
          <cell r="P264" t="str">
            <v>2021-06-21, 16:35:00</v>
          </cell>
          <cell r="Q264" t="str">
            <v>2021-06-21, 22:16:02</v>
          </cell>
          <cell r="R264" t="str">
            <v>2021-06-22, 04:28:14</v>
          </cell>
          <cell r="S264" t="str">
            <v>2021-06-21, 20:00:00</v>
          </cell>
          <cell r="T264" t="str">
            <v>2021-06-22, 04:28:15</v>
          </cell>
          <cell r="U264" t="str">
            <v>2021-06-22, 04:28:22</v>
          </cell>
          <cell r="V264" t="str">
            <v>2021-06-22, 04:28:25</v>
          </cell>
          <cell r="W264" t="str">
            <v>2021-06-23, 20:00:00</v>
          </cell>
          <cell r="X264" t="str">
            <v>2021-06-22, 13:48:38</v>
          </cell>
          <cell r="Y264" t="str">
            <v>2021-06-22, 13:48:44</v>
          </cell>
          <cell r="Z264" t="str">
            <v>0:0:10</v>
          </cell>
          <cell r="AA264" t="str">
            <v>0:0:6</v>
          </cell>
          <cell r="AB264" t="str">
            <v>TION DANIEL TIRUKAN</v>
          </cell>
          <cell r="AC264" t="str">
            <v>085893958813</v>
          </cell>
          <cell r="AD264" t="str">
            <v>B9140KXU</v>
          </cell>
          <cell r="AE264" t="str">
            <v>CD Engkel Box</v>
          </cell>
          <cell r="AF264" t="str">
            <v>Unilever West Mega DC</v>
          </cell>
          <cell r="AH264" t="str">
            <v>Jl. Irian X No.202, Cikedokan, Kec. Cikarang Bar., Bekasi, Jawa Barat 17530, Indonesia</v>
          </cell>
          <cell r="AI264" t="str">
            <v>Bekasi</v>
          </cell>
          <cell r="AK264" t="str">
            <v>DC GRIYA CENTER</v>
          </cell>
          <cell r="AM264" t="str">
            <v>Jl. Jakarta No.53, Kebonwaru, Kec. Batununggal, Kota Bandung, Jawa Barat 40272, Indonesia</v>
          </cell>
          <cell r="AN264" t="str">
            <v>Kota Bandung</v>
          </cell>
          <cell r="AP264">
            <v>121</v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Y264">
            <v>0</v>
          </cell>
          <cell r="AZ264" t="str">
            <v>0</v>
          </cell>
          <cell r="BA264">
            <v>1970</v>
          </cell>
          <cell r="BB264">
            <v>4.3499999999999996</v>
          </cell>
          <cell r="BC264" t="str">
            <v/>
          </cell>
          <cell r="BD264" t="str">
            <v>2021-06-22, 13:48:57</v>
          </cell>
          <cell r="BE264" t="str">
            <v>POD 1 2021-06-22, 13:48:57</v>
          </cell>
        </row>
        <row r="265">
          <cell r="D265" t="str">
            <v>4002941432</v>
          </cell>
          <cell r="E265" t="str">
            <v/>
          </cell>
          <cell r="F265" t="str">
            <v>POD</v>
          </cell>
          <cell r="G265" t="str">
            <v>Unilever Mega DC</v>
          </cell>
          <cell r="H265" t="str">
            <v>PT Mega Antaran Prima</v>
          </cell>
          <cell r="I265" t="str">
            <v>true</v>
          </cell>
          <cell r="J265" t="str">
            <v>CDE</v>
          </cell>
          <cell r="K265" t="str">
            <v>CD Engkel Box</v>
          </cell>
          <cell r="L265" t="str">
            <v/>
          </cell>
          <cell r="N265" t="str">
            <v>TDS-TRI-20210621093459284257</v>
          </cell>
          <cell r="O265" t="str">
            <v>dedicated</v>
          </cell>
          <cell r="P265" t="str">
            <v>2021-06-21, 16:34:59</v>
          </cell>
          <cell r="Q265" t="str">
            <v>2021-06-21, 22:14:47</v>
          </cell>
          <cell r="R265" t="str">
            <v>2021-06-22, 05:59:12</v>
          </cell>
          <cell r="S265" t="str">
            <v>2021-06-21, 20:00:00</v>
          </cell>
          <cell r="T265" t="str">
            <v>2021-06-22, 06:10:32</v>
          </cell>
          <cell r="U265" t="str">
            <v>2021-06-22, 06:10:35</v>
          </cell>
          <cell r="V265" t="str">
            <v>2021-06-22, 06:10:43</v>
          </cell>
          <cell r="W265" t="str">
            <v>2021-06-22, 20:00:00</v>
          </cell>
          <cell r="X265" t="str">
            <v>2021-06-22, 11:33:54</v>
          </cell>
          <cell r="Y265" t="str">
            <v>2021-06-22, 11:34:00</v>
          </cell>
          <cell r="Z265" t="str">
            <v>0:0:11</v>
          </cell>
          <cell r="AA265" t="str">
            <v>0:0:6</v>
          </cell>
          <cell r="AB265" t="str">
            <v>BOYKE SIMORANGKIR</v>
          </cell>
          <cell r="AC265" t="str">
            <v>085714999413</v>
          </cell>
          <cell r="AD265" t="str">
            <v>B9065KXU</v>
          </cell>
          <cell r="AE265" t="str">
            <v>CD Engkel Box</v>
          </cell>
          <cell r="AF265" t="str">
            <v>Unilever West Mega DC</v>
          </cell>
          <cell r="AH265" t="str">
            <v>Jl. Irian X No.202, Cikedokan, Kec. Cikarang Bar., Bekasi, Jawa Barat 17530, Indonesia</v>
          </cell>
          <cell r="AI265" t="str">
            <v>Bekasi</v>
          </cell>
          <cell r="AK265" t="str">
            <v>CARREFOUR BEKASI</v>
          </cell>
          <cell r="AM265" t="str">
            <v>RT.006/RW.009, Margahayu, Kec. Bekasi Tim., Kota Bks, Jawa Barat, Indonesia</v>
          </cell>
          <cell r="AN265" t="str">
            <v>Kota Bekasi</v>
          </cell>
          <cell r="AP265">
            <v>18</v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Y265">
            <v>0</v>
          </cell>
          <cell r="AZ265" t="str">
            <v>0</v>
          </cell>
          <cell r="BA265">
            <v>1110</v>
          </cell>
          <cell r="BB265">
            <v>2.19</v>
          </cell>
          <cell r="BC265" t="str">
            <v/>
          </cell>
          <cell r="BD265" t="str">
            <v>2021-06-22, 15:00:41</v>
          </cell>
          <cell r="BE265" t="str">
            <v>POD 1 2021-06-22, 15:00:41</v>
          </cell>
        </row>
        <row r="266">
          <cell r="D266" t="str">
            <v>4002941431</v>
          </cell>
          <cell r="E266" t="str">
            <v/>
          </cell>
          <cell r="F266" t="str">
            <v>POD</v>
          </cell>
          <cell r="G266" t="str">
            <v>Unilever Mega DC</v>
          </cell>
          <cell r="H266" t="str">
            <v>PT Kabut Halim Mandiri</v>
          </cell>
          <cell r="I266" t="str">
            <v>true</v>
          </cell>
          <cell r="J266" t="str">
            <v>CDE</v>
          </cell>
          <cell r="K266" t="str">
            <v>CD Engkel Box</v>
          </cell>
          <cell r="L266" t="str">
            <v/>
          </cell>
          <cell r="N266" t="str">
            <v>TDS-TRI-20210621093457858144</v>
          </cell>
          <cell r="O266" t="str">
            <v>dedicated</v>
          </cell>
          <cell r="P266" t="str">
            <v>2021-06-21, 16:34:58</v>
          </cell>
          <cell r="Q266" t="str">
            <v>2021-06-21, 22:13:40</v>
          </cell>
          <cell r="R266" t="str">
            <v>2021-06-21, 23:16:44</v>
          </cell>
          <cell r="S266" t="str">
            <v>2021-06-21, 20:00:00</v>
          </cell>
          <cell r="T266" t="str">
            <v>2021-06-21, 23:16:55</v>
          </cell>
          <cell r="U266" t="str">
            <v>2021-06-21, 23:17:03</v>
          </cell>
          <cell r="V266" t="str">
            <v>2021-06-21, 23:17:11</v>
          </cell>
          <cell r="W266" t="str">
            <v>2021-06-23, 20:00:00</v>
          </cell>
          <cell r="X266" t="str">
            <v>2021-06-22, 11:48:56</v>
          </cell>
          <cell r="Y266" t="str">
            <v>2021-06-22, 11:49:00</v>
          </cell>
          <cell r="Z266" t="str">
            <v>0:0:16</v>
          </cell>
          <cell r="AA266" t="str">
            <v>0:0:4</v>
          </cell>
          <cell r="AB266" t="str">
            <v>Amin</v>
          </cell>
          <cell r="AC266" t="str">
            <v>085382409185</v>
          </cell>
          <cell r="AD266" t="str">
            <v>B9542TXS</v>
          </cell>
          <cell r="AE266" t="str">
            <v>CD Engkel Box</v>
          </cell>
          <cell r="AF266" t="str">
            <v>Unilever West Mega DC</v>
          </cell>
          <cell r="AH266" t="str">
            <v>Jl. Irian X No.202, Cikedokan, Kec. Cikarang Bar., Bekasi, Jawa Barat 17530, Indonesia</v>
          </cell>
          <cell r="AI266" t="str">
            <v>Bekasi</v>
          </cell>
          <cell r="AK266" t="str">
            <v>CARREFOUR PURI INDAH</v>
          </cell>
          <cell r="AM266" t="str">
            <v>Jl. Puri Indah Raya Blok Q No.1, RT.1/RW.2, Kembangan Sel., Kembangan, Kota Jakarta Barat, Daerah Khusus Ibukota Jakarta 11610, Indonesia</v>
          </cell>
          <cell r="AN266" t="str">
            <v>Kota Jakarta Barat</v>
          </cell>
          <cell r="AP266">
            <v>53</v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Y266">
            <v>0</v>
          </cell>
          <cell r="AZ266" t="str">
            <v>0</v>
          </cell>
          <cell r="BA266">
            <v>1020</v>
          </cell>
          <cell r="BB266">
            <v>3.59</v>
          </cell>
          <cell r="BC266" t="str">
            <v/>
          </cell>
          <cell r="BD266" t="str">
            <v>2021-06-22, 11:51:19</v>
          </cell>
          <cell r="BE266" t="str">
            <v>POD 1 2021-06-22, 11:51:19</v>
          </cell>
        </row>
        <row r="267">
          <cell r="D267" t="str">
            <v>4002941432</v>
          </cell>
          <cell r="E267" t="str">
            <v/>
          </cell>
          <cell r="F267" t="str">
            <v>POD</v>
          </cell>
          <cell r="G267" t="str">
            <v>Unilever Mega DC</v>
          </cell>
          <cell r="H267" t="str">
            <v>PT Mega Antaran Prima</v>
          </cell>
          <cell r="I267" t="str">
            <v>true</v>
          </cell>
          <cell r="J267" t="str">
            <v>CDE</v>
          </cell>
          <cell r="K267" t="str">
            <v>CD Engkel Box</v>
          </cell>
          <cell r="L267" t="str">
            <v/>
          </cell>
          <cell r="N267" t="str">
            <v>TDS-TRI-20210621093459284257</v>
          </cell>
          <cell r="O267" t="str">
            <v>dedicated</v>
          </cell>
          <cell r="P267" t="str">
            <v>2021-06-21, 16:34:58</v>
          </cell>
          <cell r="Q267" t="str">
            <v/>
          </cell>
          <cell r="R267" t="str">
            <v/>
          </cell>
          <cell r="S267" t="str">
            <v>2021-06-21, 20:00:00</v>
          </cell>
          <cell r="T267" t="str">
            <v>2021-06-22, 06:10:32</v>
          </cell>
          <cell r="U267" t="str">
            <v>2021-06-22, 06:10:35</v>
          </cell>
          <cell r="V267" t="str">
            <v>2021-06-22, 06:10:43</v>
          </cell>
          <cell r="W267" t="str">
            <v>2021-06-22, 20:00:00</v>
          </cell>
          <cell r="X267" t="str">
            <v>2021-06-22, 11:33:24</v>
          </cell>
          <cell r="Y267" t="str">
            <v>2021-06-22, 11:33:29</v>
          </cell>
          <cell r="Z267" t="str">
            <v>0:0:11</v>
          </cell>
          <cell r="AA267" t="str">
            <v>0:0:5</v>
          </cell>
          <cell r="AB267" t="str">
            <v>BOYKE SIMORANGKIR</v>
          </cell>
          <cell r="AC267" t="str">
            <v>085714999413</v>
          </cell>
          <cell r="AD267" t="str">
            <v>B9065KXU</v>
          </cell>
          <cell r="AE267" t="str">
            <v>CD Engkel Box</v>
          </cell>
          <cell r="AF267" t="str">
            <v>Unilever West Mega DC</v>
          </cell>
          <cell r="AH267" t="str">
            <v>Jl. Irian X No.202, Cikedokan, Kec. Cikarang Bar., Bekasi, Jawa Barat 17530, Indonesia</v>
          </cell>
          <cell r="AI267" t="str">
            <v>Bekasi</v>
          </cell>
          <cell r="AK267" t="str">
            <v>PT SHOPEE INTERNATIONAL INDONESIA B</v>
          </cell>
          <cell r="AM267" t="str">
            <v>Kawasan Pergudangan Dunex, Jl. Agung Karya 7 No.01, RT.12/RW.4, Papanggo, Tj. Priok, Kota Jkt Utara, Daerah Khusus Ibukota Jakarta 14340, Indonesia</v>
          </cell>
          <cell r="AN267" t="str">
            <v>Kota Jakarta Utara</v>
          </cell>
          <cell r="AP267">
            <v>46</v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Y267">
            <v>0</v>
          </cell>
          <cell r="AZ267" t="str">
            <v>0</v>
          </cell>
          <cell r="BA267">
            <v>130</v>
          </cell>
          <cell r="BB267">
            <v>1</v>
          </cell>
          <cell r="BC267" t="str">
            <v/>
          </cell>
          <cell r="BD267" t="str">
            <v>2021-06-22, 11:33:50</v>
          </cell>
          <cell r="BE267" t="str">
            <v>POD 1 2021-06-22, 11:33:50</v>
          </cell>
        </row>
        <row r="268">
          <cell r="D268" t="str">
            <v>4002941427</v>
          </cell>
          <cell r="E268" t="str">
            <v/>
          </cell>
          <cell r="F268" t="str">
            <v>LOADED</v>
          </cell>
          <cell r="G268" t="str">
            <v>Unilever Mega DC</v>
          </cell>
          <cell r="H268" t="str">
            <v>CV Global Synergi Abadi</v>
          </cell>
          <cell r="I268" t="str">
            <v>true</v>
          </cell>
          <cell r="J268" t="str">
            <v>CDE</v>
          </cell>
          <cell r="K268" t="str">
            <v>CD Engkel Box</v>
          </cell>
          <cell r="L268" t="str">
            <v/>
          </cell>
          <cell r="N268" t="str">
            <v>TDS-TRI-20210621093457065608</v>
          </cell>
          <cell r="O268" t="str">
            <v>dedicated</v>
          </cell>
          <cell r="P268" t="str">
            <v>2021-06-21, 16:34:57</v>
          </cell>
          <cell r="Q268" t="str">
            <v>2021-06-21, 22:06:58</v>
          </cell>
          <cell r="R268" t="str">
            <v>2021-06-22, 00:04:57</v>
          </cell>
          <cell r="S268" t="str">
            <v>2021-06-21, 20:00:00</v>
          </cell>
          <cell r="T268" t="str">
            <v>2021-06-22, 00:47:23</v>
          </cell>
          <cell r="U268" t="str">
            <v>2021-06-22, 00:47:27</v>
          </cell>
          <cell r="V268" t="str">
            <v>2021-06-22, 00:47:34</v>
          </cell>
          <cell r="W268" t="str">
            <v>2021-06-23, 20:00:00</v>
          </cell>
          <cell r="X268" t="str">
            <v/>
          </cell>
          <cell r="Y268" t="str">
            <v/>
          </cell>
          <cell r="Z268" t="str">
            <v>0:0:11</v>
          </cell>
          <cell r="AA268" t="str">
            <v/>
          </cell>
          <cell r="AB268" t="str">
            <v>Ading Sukardi</v>
          </cell>
          <cell r="AC268" t="str">
            <v>085723961471</v>
          </cell>
          <cell r="AD268" t="str">
            <v>B9417BCI</v>
          </cell>
          <cell r="AE268" t="str">
            <v>CD Engkel Box</v>
          </cell>
          <cell r="AF268" t="str">
            <v>Unilever West Mega DC</v>
          </cell>
          <cell r="AH268" t="str">
            <v>Jl. Irian X No.202, Cikedokan, Kec. Cikarang Bar., Bekasi, Jawa Barat 17530, Indonesia</v>
          </cell>
          <cell r="AI268" t="str">
            <v>Bekasi</v>
          </cell>
          <cell r="AK268" t="str">
            <v>PT LOTTE SHOPPING INDONESIA BANDUNG</v>
          </cell>
          <cell r="AM268" t="str">
            <v>JL.SUKARNO HATTA</v>
          </cell>
          <cell r="AN268" t="str">
            <v>Kota Bandung</v>
          </cell>
          <cell r="AP268">
            <v>125</v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Y268">
            <v>0</v>
          </cell>
          <cell r="AZ268" t="str">
            <v>0</v>
          </cell>
          <cell r="BA268">
            <v>2040</v>
          </cell>
          <cell r="BB268">
            <v>5.03</v>
          </cell>
          <cell r="BC268" t="str">
            <v/>
          </cell>
          <cell r="BD268" t="str">
            <v/>
          </cell>
        </row>
        <row r="269">
          <cell r="D269" t="str">
            <v>4002941425</v>
          </cell>
          <cell r="E269" t="str">
            <v/>
          </cell>
          <cell r="F269" t="str">
            <v>CONFIRMED</v>
          </cell>
          <cell r="G269" t="str">
            <v>Unilever Mega DC</v>
          </cell>
          <cell r="H269" t="str">
            <v>PT Mega Antaran Prima</v>
          </cell>
          <cell r="I269" t="str">
            <v>true</v>
          </cell>
          <cell r="J269" t="str">
            <v>CDE</v>
          </cell>
          <cell r="K269" t="str">
            <v>CD Engkel Box</v>
          </cell>
          <cell r="L269" t="str">
            <v/>
          </cell>
          <cell r="N269" t="str">
            <v>TDS-TRI-20210621093456415729</v>
          </cell>
          <cell r="O269" t="str">
            <v>dedicated</v>
          </cell>
          <cell r="P269" t="str">
            <v>2021-06-21, 16:34:56</v>
          </cell>
          <cell r="Q269" t="str">
            <v>2021-06-21, 22:06:00</v>
          </cell>
          <cell r="R269" t="str">
            <v/>
          </cell>
          <cell r="S269" t="str">
            <v>2021-06-21, 20:00:00</v>
          </cell>
          <cell r="T269" t="str">
            <v/>
          </cell>
          <cell r="U269" t="str">
            <v/>
          </cell>
          <cell r="V269" t="str">
            <v/>
          </cell>
          <cell r="W269" t="str">
            <v>2021-06-22, 20:00:00</v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>SUPOYO</v>
          </cell>
          <cell r="AC269" t="str">
            <v>085717659670</v>
          </cell>
          <cell r="AD269" t="str">
            <v>B9663KXR</v>
          </cell>
          <cell r="AE269" t="str">
            <v>CDE Dedicated</v>
          </cell>
          <cell r="AF269" t="str">
            <v>Unilever West Mega DC</v>
          </cell>
          <cell r="AH269" t="str">
            <v>Jl. Irian X No.202, Cikedokan, Kec. Cikarang Bar., Bekasi, Jawa Barat 17530, Indonesia</v>
          </cell>
          <cell r="AI269" t="str">
            <v>Bekasi</v>
          </cell>
          <cell r="AK269" t="str">
            <v>PT LOTTE SHOPPING INDONESIA PADALARANG</v>
          </cell>
          <cell r="AM269" t="str">
            <v>Jl. Raya Padalarang No.476, Ciburuy, Padalarang, Kabupaten Bandung Barat, Jawa Barat 40553, Indonesia</v>
          </cell>
          <cell r="AN269" t="str">
            <v>Kabupaten Bandung Barat</v>
          </cell>
          <cell r="AP269">
            <v>109</v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Y269">
            <v>0</v>
          </cell>
          <cell r="AZ269" t="str">
            <v>0</v>
          </cell>
          <cell r="BA269">
            <v>1800</v>
          </cell>
          <cell r="BB269">
            <v>4.4400000000000004</v>
          </cell>
          <cell r="BC269" t="str">
            <v/>
          </cell>
          <cell r="BD269" t="str">
            <v/>
          </cell>
        </row>
        <row r="270">
          <cell r="D270" t="str">
            <v>4002941425</v>
          </cell>
          <cell r="E270" t="str">
            <v/>
          </cell>
          <cell r="F270" t="str">
            <v>BOOKED</v>
          </cell>
          <cell r="G270" t="str">
            <v>Unilever Mega DC</v>
          </cell>
          <cell r="H270" t="str">
            <v>RITASE</v>
          </cell>
          <cell r="I270" t="str">
            <v>false</v>
          </cell>
          <cell r="J270" t="str">
            <v>CDE</v>
          </cell>
          <cell r="K270" t="str">
            <v>CD Engkel Box</v>
          </cell>
          <cell r="L270" t="str">
            <v/>
          </cell>
          <cell r="N270" t="str">
            <v>TDS-TRI-20210621093455659223</v>
          </cell>
          <cell r="O270" t="str">
            <v>dedicated</v>
          </cell>
          <cell r="P270" t="str">
            <v>2021-06-21, 16:34:55</v>
          </cell>
          <cell r="Q270" t="str">
            <v/>
          </cell>
          <cell r="R270" t="str">
            <v/>
          </cell>
          <cell r="S270" t="str">
            <v>2021-06-21, 20:00:00</v>
          </cell>
          <cell r="T270" t="str">
            <v/>
          </cell>
          <cell r="U270" t="str">
            <v/>
          </cell>
          <cell r="V270" t="str">
            <v/>
          </cell>
          <cell r="W270" t="str">
            <v>2021-06-22, 20:00:00</v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>Unilever West Mega DC</v>
          </cell>
          <cell r="AH270" t="str">
            <v>Jl. Irian X No.202, Cikedokan, Kec. Cikarang Bar., Bekasi, Jawa Barat 17530, Indonesia</v>
          </cell>
          <cell r="AI270" t="str">
            <v>Bekasi</v>
          </cell>
          <cell r="AK270" t="str">
            <v>LOTTEMART BANDUNG ELECTRONIC CENTER</v>
          </cell>
          <cell r="AM270" t="str">
            <v>ISTANA BANDUNG ELECTRONIC CENTER IB</v>
          </cell>
          <cell r="AN270" t="str">
            <v>Kota Bandung</v>
          </cell>
          <cell r="AP270">
            <v>116</v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Y270">
            <v>0</v>
          </cell>
          <cell r="AZ270" t="str">
            <v>0</v>
          </cell>
          <cell r="BA270">
            <v>100</v>
          </cell>
          <cell r="BB270">
            <v>1</v>
          </cell>
          <cell r="BC270" t="str">
            <v/>
          </cell>
          <cell r="BD270" t="str">
            <v/>
          </cell>
        </row>
        <row r="271">
          <cell r="D271" t="str">
            <v>4002941422</v>
          </cell>
          <cell r="E271" t="str">
            <v/>
          </cell>
          <cell r="F271" t="str">
            <v>BOOKED</v>
          </cell>
          <cell r="G271" t="str">
            <v>Unilever Mega DC</v>
          </cell>
          <cell r="H271" t="str">
            <v/>
          </cell>
          <cell r="I271" t="str">
            <v>false</v>
          </cell>
          <cell r="J271" t="str">
            <v>TRO-J</v>
          </cell>
          <cell r="K271" t="str">
            <v>Tronton Jumbo</v>
          </cell>
          <cell r="L271" t="str">
            <v/>
          </cell>
          <cell r="N271" t="str">
            <v>TDS-TRI-20210621093454086673</v>
          </cell>
          <cell r="O271" t="str">
            <v>oncall</v>
          </cell>
          <cell r="P271" t="str">
            <v>2021-06-21, 16:34:54</v>
          </cell>
          <cell r="Q271" t="str">
            <v/>
          </cell>
          <cell r="R271" t="str">
            <v/>
          </cell>
          <cell r="S271" t="str">
            <v>2021-06-21, 20:00:00</v>
          </cell>
          <cell r="T271" t="str">
            <v/>
          </cell>
          <cell r="U271" t="str">
            <v/>
          </cell>
          <cell r="V271" t="str">
            <v/>
          </cell>
          <cell r="W271" t="str">
            <v>2021-06-24, 20:00:00</v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>Unilever West Mega DC</v>
          </cell>
          <cell r="AH271" t="str">
            <v>Jl. Irian X No.202, Cikedokan, Kec. Cikarang Bar., Bekasi, Jawa Barat 17530, Indonesia</v>
          </cell>
          <cell r="AI271" t="str">
            <v>Bekasi</v>
          </cell>
          <cell r="AK271" t="str">
            <v>ALFA MAGUWO</v>
          </cell>
          <cell r="AM271" t="str">
            <v>Jl. Raya Solo KM 8 No. 234, Maguwoharjo, Kecamatan Depok, Kalongan, Maguwoharjo, Kec. Depok, Kabupaten Sleman, Daerah Istimewa Yogyakarta 55282, Indonesia</v>
          </cell>
          <cell r="AN271" t="str">
            <v>Kabupaten Sleman</v>
          </cell>
          <cell r="AP271">
            <v>524</v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Y271">
            <v>0</v>
          </cell>
          <cell r="AZ271" t="str">
            <v>0</v>
          </cell>
          <cell r="BA271">
            <v>13290</v>
          </cell>
          <cell r="BB271">
            <v>37.69</v>
          </cell>
          <cell r="BC271" t="str">
            <v/>
          </cell>
          <cell r="BD271" t="str">
            <v/>
          </cell>
        </row>
        <row r="272">
          <cell r="D272" t="str">
            <v>4002941386</v>
          </cell>
          <cell r="E272" t="str">
            <v/>
          </cell>
          <cell r="F272" t="str">
            <v>BOOKED</v>
          </cell>
          <cell r="G272" t="str">
            <v>Unilever Mega DC</v>
          </cell>
          <cell r="H272" t="str">
            <v/>
          </cell>
          <cell r="I272" t="str">
            <v>false</v>
          </cell>
          <cell r="J272" t="str">
            <v>TRO-J</v>
          </cell>
          <cell r="K272" t="str">
            <v>Tronton Jumbo</v>
          </cell>
          <cell r="L272" t="str">
            <v/>
          </cell>
          <cell r="N272" t="str">
            <v>TDS-TRI-20210621093452898999</v>
          </cell>
          <cell r="O272" t="str">
            <v>oncall</v>
          </cell>
          <cell r="P272" t="str">
            <v>2021-06-21, 16:34:53</v>
          </cell>
          <cell r="Q272" t="str">
            <v/>
          </cell>
          <cell r="R272" t="str">
            <v/>
          </cell>
          <cell r="S272" t="str">
            <v>2021-06-21, 20:00:00</v>
          </cell>
          <cell r="T272" t="str">
            <v/>
          </cell>
          <cell r="U272" t="str">
            <v/>
          </cell>
          <cell r="V272" t="str">
            <v/>
          </cell>
          <cell r="W272" t="str">
            <v>2021-06-24, 20:00:00</v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>Unilever West Mega DC</v>
          </cell>
          <cell r="AH272" t="str">
            <v>Jl. Irian X No.202, Cikedokan, Kec. Cikarang Bar., Bekasi, Jawa Barat 17530, Indonesia</v>
          </cell>
          <cell r="AI272" t="str">
            <v>Bekasi</v>
          </cell>
          <cell r="AK272" t="str">
            <v>ALFA MAGUWO</v>
          </cell>
          <cell r="AM272" t="str">
            <v>Jl. Raya Solo KM 8 No. 234, Maguwoharjo, Kecamatan Depok, Kalongan, Maguwoharjo, Kec. Depok, Kabupaten Sleman, Daerah Istimewa Yogyakarta 55282, Indonesia</v>
          </cell>
          <cell r="AN272" t="str">
            <v>Kabupaten Sleman</v>
          </cell>
          <cell r="AP272">
            <v>524</v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Y272">
            <v>0</v>
          </cell>
          <cell r="AZ272" t="str">
            <v>0</v>
          </cell>
          <cell r="BA272">
            <v>13340</v>
          </cell>
          <cell r="BB272">
            <v>38.53</v>
          </cell>
          <cell r="BC272" t="str">
            <v/>
          </cell>
          <cell r="BD272" t="str">
            <v/>
          </cell>
        </row>
        <row r="273">
          <cell r="D273" t="str">
            <v>4002941379</v>
          </cell>
          <cell r="E273" t="str">
            <v/>
          </cell>
          <cell r="F273" t="str">
            <v>POD</v>
          </cell>
          <cell r="G273" t="str">
            <v>Unilever Mega DC</v>
          </cell>
          <cell r="H273" t="str">
            <v>PT Darsindo Cipta Putra Mandiri</v>
          </cell>
          <cell r="I273" t="str">
            <v>true</v>
          </cell>
          <cell r="J273" t="str">
            <v>TRO-J</v>
          </cell>
          <cell r="K273" t="str">
            <v>Tronton Jumbo</v>
          </cell>
          <cell r="L273">
            <v>5230000</v>
          </cell>
          <cell r="M273">
            <v>4700000</v>
          </cell>
          <cell r="N273" t="str">
            <v>TDS-TRI-20210621093451654170</v>
          </cell>
          <cell r="O273" t="str">
            <v>oncall</v>
          </cell>
          <cell r="P273" t="str">
            <v>2021-06-21, 16:34:52</v>
          </cell>
          <cell r="Q273" t="str">
            <v>2021-06-21, 19:39:48</v>
          </cell>
          <cell r="R273" t="str">
            <v>2021-06-22, 20:28:56</v>
          </cell>
          <cell r="S273" t="str">
            <v>2021-06-21, 20:00:00</v>
          </cell>
          <cell r="T273" t="str">
            <v>2021-06-22, 20:29:21</v>
          </cell>
          <cell r="U273" t="str">
            <v>2021-06-23, 01:25:31</v>
          </cell>
          <cell r="V273" t="str">
            <v>2021-06-23, 01:25:38</v>
          </cell>
          <cell r="W273" t="str">
            <v>2021-06-24, 20:00:00</v>
          </cell>
          <cell r="X273" t="str">
            <v>2021-06-24, 13:30:58</v>
          </cell>
          <cell r="Y273" t="str">
            <v>2021-06-24, 13:31:07</v>
          </cell>
          <cell r="Z273" t="str">
            <v>4:56:17</v>
          </cell>
          <cell r="AA273" t="str">
            <v>0:0:9</v>
          </cell>
          <cell r="AB273" t="str">
            <v>Jamroni</v>
          </cell>
          <cell r="AC273" t="str">
            <v>087878766432</v>
          </cell>
          <cell r="AD273" t="str">
            <v>B 9547 fxt</v>
          </cell>
          <cell r="AE273" t="str">
            <v>Fuso Box</v>
          </cell>
          <cell r="AF273" t="str">
            <v>Unilever West Mega DC</v>
          </cell>
          <cell r="AH273" t="str">
            <v>Jl. Irian X No.202, Cikedokan, Kec. Cikarang Bar., Bekasi, Jawa Barat 17530, Indonesia</v>
          </cell>
          <cell r="AI273" t="str">
            <v>Bekasi</v>
          </cell>
          <cell r="AK273" t="str">
            <v>INDOGROSIR YOGYA</v>
          </cell>
          <cell r="AM273" t="str">
            <v>Jl. Magelang No.KM.6 No.18, Kutu Patran, Sinduadi, Kec. Mlati, Kabupaten Sleman, Daerah Istimewa Yogyakarta 55284, Indonesia</v>
          </cell>
          <cell r="AN273" t="str">
            <v>Kabupaten Sleman</v>
          </cell>
          <cell r="AP273">
            <v>532</v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>tidak ada penawaran</v>
          </cell>
          <cell r="AY273">
            <v>0</v>
          </cell>
          <cell r="AZ273" t="str">
            <v>0</v>
          </cell>
          <cell r="BA273">
            <v>9450</v>
          </cell>
          <cell r="BB273">
            <v>30.74</v>
          </cell>
          <cell r="BC273" t="str">
            <v/>
          </cell>
          <cell r="BD273" t="str">
            <v>2021-06-25, 10:22:25</v>
          </cell>
          <cell r="BE273" t="str">
            <v>POD 1 2021-06-25, 10:22:25</v>
          </cell>
        </row>
        <row r="274">
          <cell r="D274" t="str">
            <v>4002941377</v>
          </cell>
          <cell r="E274" t="str">
            <v/>
          </cell>
          <cell r="F274" t="str">
            <v>CONFIRMED</v>
          </cell>
          <cell r="G274" t="str">
            <v>Unilever Mega DC</v>
          </cell>
          <cell r="H274" t="str">
            <v>CV Global Synergi Abadi</v>
          </cell>
          <cell r="I274" t="str">
            <v>true</v>
          </cell>
          <cell r="J274" t="str">
            <v>CDE</v>
          </cell>
          <cell r="K274" t="str">
            <v>CD Engkel Box</v>
          </cell>
          <cell r="L274" t="str">
            <v/>
          </cell>
          <cell r="N274" t="str">
            <v>TDS-TRI-20210621093450986433</v>
          </cell>
          <cell r="O274" t="str">
            <v>dedicated</v>
          </cell>
          <cell r="P274" t="str">
            <v>2021-06-21, 16:34:51</v>
          </cell>
          <cell r="Q274" t="str">
            <v>2021-06-21, 21:57:24</v>
          </cell>
          <cell r="R274" t="str">
            <v/>
          </cell>
          <cell r="S274" t="str">
            <v>2021-06-21, 20:00:00</v>
          </cell>
          <cell r="T274" t="str">
            <v/>
          </cell>
          <cell r="U274" t="str">
            <v/>
          </cell>
          <cell r="V274" t="str">
            <v/>
          </cell>
          <cell r="W274" t="str">
            <v>2021-06-24, 20:00:00</v>
          </cell>
          <cell r="X274" t="str">
            <v/>
          </cell>
          <cell r="Y274" t="str">
            <v/>
          </cell>
          <cell r="Z274" t="str">
            <v/>
          </cell>
          <cell r="AA274" t="str">
            <v/>
          </cell>
          <cell r="AB274" t="str">
            <v>NISSAN SUSILO</v>
          </cell>
          <cell r="AC274" t="str">
            <v>081519687631</v>
          </cell>
          <cell r="AD274" t="str">
            <v>B9556HA</v>
          </cell>
          <cell r="AE274" t="str">
            <v>CD Engkel Box</v>
          </cell>
          <cell r="AF274" t="str">
            <v>Unilever West Mega DC</v>
          </cell>
          <cell r="AH274" t="str">
            <v>Jl. Irian X No.202, Cikedokan, Kec. Cikarang Bar., Bekasi, Jawa Barat 17530, Indonesia</v>
          </cell>
          <cell r="AI274" t="str">
            <v>Bekasi</v>
          </cell>
          <cell r="AK274" t="str">
            <v>SAT DC KERADENAN</v>
          </cell>
          <cell r="AM274" t="str">
            <v>JL. RAYA PEMDA KERADENAN CIBINONG B</v>
          </cell>
          <cell r="AN274" t="str">
            <v>Bogor</v>
          </cell>
          <cell r="AP274">
            <v>67</v>
          </cell>
          <cell r="AQ274" t="str">
            <v/>
          </cell>
          <cell r="AR274" t="str">
            <v/>
          </cell>
          <cell r="AS274" t="str">
            <v/>
          </cell>
          <cell r="AT274" t="str">
            <v/>
          </cell>
          <cell r="AU274" t="str">
            <v/>
          </cell>
          <cell r="AV274" t="str">
            <v/>
          </cell>
          <cell r="AW274" t="str">
            <v/>
          </cell>
          <cell r="AY274">
            <v>0</v>
          </cell>
          <cell r="AZ274" t="str">
            <v>0</v>
          </cell>
          <cell r="BA274">
            <v>2580</v>
          </cell>
          <cell r="BB274">
            <v>4.5999999999999996</v>
          </cell>
          <cell r="BC274" t="str">
            <v/>
          </cell>
          <cell r="BD274" t="str">
            <v/>
          </cell>
        </row>
        <row r="275">
          <cell r="D275" t="str">
            <v>4002941365</v>
          </cell>
          <cell r="E275" t="str">
            <v/>
          </cell>
          <cell r="F275" t="str">
            <v>POD</v>
          </cell>
          <cell r="G275" t="str">
            <v>Unilever Mega DC</v>
          </cell>
          <cell r="H275" t="str">
            <v>PT Kabut Halim Mandiri</v>
          </cell>
          <cell r="I275" t="str">
            <v>true</v>
          </cell>
          <cell r="J275" t="str">
            <v>CDE</v>
          </cell>
          <cell r="K275" t="str">
            <v>CD Engkel Box</v>
          </cell>
          <cell r="L275" t="str">
            <v/>
          </cell>
          <cell r="N275" t="str">
            <v>TDS-TRI-20210621093450148914</v>
          </cell>
          <cell r="O275" t="str">
            <v>dedicated</v>
          </cell>
          <cell r="P275" t="str">
            <v>2021-06-21, 16:34:50</v>
          </cell>
          <cell r="Q275" t="str">
            <v>2021-06-21, 21:50:52</v>
          </cell>
          <cell r="R275" t="str">
            <v>2021-06-22, 17:49:34</v>
          </cell>
          <cell r="S275" t="str">
            <v>2021-06-21, 20:00:00</v>
          </cell>
          <cell r="T275" t="str">
            <v>2021-06-24, 04:43:29</v>
          </cell>
          <cell r="U275" t="str">
            <v>2021-06-24, 04:43:35</v>
          </cell>
          <cell r="V275" t="str">
            <v>2021-06-24, 04:43:43</v>
          </cell>
          <cell r="W275" t="str">
            <v>2021-06-22, 20:00:00</v>
          </cell>
          <cell r="X275" t="str">
            <v>2021-06-24, 12:26:51</v>
          </cell>
          <cell r="Y275" t="str">
            <v>2021-06-24, 12:27:09</v>
          </cell>
          <cell r="Z275" t="str">
            <v>0:0:14</v>
          </cell>
          <cell r="AA275" t="str">
            <v>0:0:18</v>
          </cell>
          <cell r="AB275" t="str">
            <v>makhdum</v>
          </cell>
          <cell r="AC275" t="str">
            <v>082114587713</v>
          </cell>
          <cell r="AD275" t="str">
            <v>F9285FG</v>
          </cell>
          <cell r="AE275" t="str">
            <v>CD Engkel Box</v>
          </cell>
          <cell r="AF275" t="str">
            <v>Unilever West Mega DC</v>
          </cell>
          <cell r="AH275" t="str">
            <v>Jl. Irian X No.202, Cikedokan, Kec. Cikarang Bar., Bekasi, Jawa Barat 17530, Indonesia</v>
          </cell>
          <cell r="AI275" t="str">
            <v>Bekasi</v>
          </cell>
          <cell r="AK275" t="str">
            <v>ALFA KEBAYORAN</v>
          </cell>
          <cell r="AM275" t="str">
            <v>JL.CILEDUG RAYA NO.37 JAKARTA</v>
          </cell>
          <cell r="AN275" t="str">
            <v>Kota Jakarta Selatan</v>
          </cell>
          <cell r="AP275">
            <v>48</v>
          </cell>
          <cell r="AQ275" t="str">
            <v/>
          </cell>
          <cell r="AR275" t="str">
            <v/>
          </cell>
          <cell r="AS275" t="str">
            <v/>
          </cell>
          <cell r="AT275" t="str">
            <v/>
          </cell>
          <cell r="AU275" t="str">
            <v/>
          </cell>
          <cell r="AV275" t="str">
            <v/>
          </cell>
          <cell r="AW275" t="str">
            <v/>
          </cell>
          <cell r="AY275">
            <v>0</v>
          </cell>
          <cell r="AZ275" t="str">
            <v>0</v>
          </cell>
          <cell r="BA275">
            <v>930</v>
          </cell>
          <cell r="BB275">
            <v>2</v>
          </cell>
          <cell r="BC275" t="str">
            <v/>
          </cell>
          <cell r="BD275" t="str">
            <v>2021-06-24, 20:34:07</v>
          </cell>
          <cell r="BE275" t="str">
            <v>POD 1 2021-06-24, 20:34:07</v>
          </cell>
        </row>
        <row r="276">
          <cell r="D276" t="str">
            <v>4002941305</v>
          </cell>
          <cell r="E276" t="str">
            <v/>
          </cell>
          <cell r="F276" t="str">
            <v>POD</v>
          </cell>
          <cell r="G276" t="str">
            <v>Unilever Mega DC</v>
          </cell>
          <cell r="H276" t="str">
            <v>CV Global Synergi Abadi</v>
          </cell>
          <cell r="I276" t="str">
            <v>true</v>
          </cell>
          <cell r="J276" t="str">
            <v>CDE</v>
          </cell>
          <cell r="K276" t="str">
            <v>CD Engkel Box</v>
          </cell>
          <cell r="L276" t="str">
            <v/>
          </cell>
          <cell r="N276" t="str">
            <v>TDS-TRI-20210621093447746777</v>
          </cell>
          <cell r="O276" t="str">
            <v>dedicated</v>
          </cell>
          <cell r="P276" t="str">
            <v>2021-06-21, 16:34:48</v>
          </cell>
          <cell r="Q276" t="str">
            <v>2021-06-21, 21:48:18</v>
          </cell>
          <cell r="R276" t="str">
            <v>2021-06-22, 04:29:03</v>
          </cell>
          <cell r="S276" t="str">
            <v>2021-06-21, 20:00:00</v>
          </cell>
          <cell r="T276" t="str">
            <v>2021-06-22, 05:12:33</v>
          </cell>
          <cell r="U276" t="str">
            <v>2021-06-22, 05:12:37</v>
          </cell>
          <cell r="V276" t="str">
            <v>2021-06-22, 05:12:44</v>
          </cell>
          <cell r="W276" t="str">
            <v>2021-06-22, 20:00:00</v>
          </cell>
          <cell r="X276" t="str">
            <v>2021-06-22, 08:06:03</v>
          </cell>
          <cell r="Y276" t="str">
            <v>2021-06-22, 08:18:01</v>
          </cell>
          <cell r="Z276" t="str">
            <v>0:0:11</v>
          </cell>
          <cell r="AA276" t="str">
            <v>0:11:58</v>
          </cell>
          <cell r="AB276" t="str">
            <v>Rohim</v>
          </cell>
          <cell r="AC276" t="str">
            <v>087773017667</v>
          </cell>
          <cell r="AD276" t="str">
            <v>B9653DD</v>
          </cell>
          <cell r="AE276" t="str">
            <v>CD Double Box</v>
          </cell>
          <cell r="AF276" t="str">
            <v>Unilever West Mega DC</v>
          </cell>
          <cell r="AH276" t="str">
            <v>Jl. Irian X No.202, Cikedokan, Kec. Cikarang Bar., Bekasi, Jawa Barat 17530, Indonesia</v>
          </cell>
          <cell r="AI276" t="str">
            <v>Bekasi</v>
          </cell>
          <cell r="AK276" t="str">
            <v>INDOGROSIR CIPUTAT</v>
          </cell>
          <cell r="AM276" t="str">
            <v>JALAN RAYA PARUNG CIPUTAT NO 21</v>
          </cell>
          <cell r="AN276" t="str">
            <v>Tangerang</v>
          </cell>
          <cell r="AP276">
            <v>60</v>
          </cell>
          <cell r="AQ276" t="str">
            <v/>
          </cell>
          <cell r="AR276" t="str">
            <v/>
          </cell>
          <cell r="AS276" t="str">
            <v/>
          </cell>
          <cell r="AT276" t="str">
            <v/>
          </cell>
          <cell r="AU276" t="str">
            <v/>
          </cell>
          <cell r="AV276" t="str">
            <v/>
          </cell>
          <cell r="AW276" t="str">
            <v/>
          </cell>
          <cell r="AY276">
            <v>0</v>
          </cell>
          <cell r="AZ276" t="str">
            <v>0</v>
          </cell>
          <cell r="BA276">
            <v>1210</v>
          </cell>
          <cell r="BB276">
            <v>3</v>
          </cell>
          <cell r="BC276" t="str">
            <v/>
          </cell>
          <cell r="BD276" t="str">
            <v>2021-06-22, 11:58:23</v>
          </cell>
          <cell r="BE276" t="str">
            <v>POD 1 2021-06-22, 11:58:23</v>
          </cell>
        </row>
        <row r="277">
          <cell r="D277" t="str">
            <v>4002941312</v>
          </cell>
          <cell r="E277" t="str">
            <v/>
          </cell>
          <cell r="F277" t="str">
            <v>POD</v>
          </cell>
          <cell r="G277" t="str">
            <v>Unilever Mega DC</v>
          </cell>
          <cell r="H277" t="str">
            <v>PT Darsindo Cipta Putra Mandiri</v>
          </cell>
          <cell r="I277" t="str">
            <v>true</v>
          </cell>
          <cell r="J277" t="str">
            <v>TRO-J</v>
          </cell>
          <cell r="K277" t="str">
            <v>Tronton Jumbo</v>
          </cell>
          <cell r="L277">
            <v>5230000</v>
          </cell>
          <cell r="M277">
            <v>4700000</v>
          </cell>
          <cell r="N277" t="str">
            <v>TDS-TRI-20210621093448447110</v>
          </cell>
          <cell r="O277" t="str">
            <v>oncall</v>
          </cell>
          <cell r="P277" t="str">
            <v>2021-06-21, 16:34:48</v>
          </cell>
          <cell r="Q277" t="str">
            <v>2021-06-21, 19:38:40</v>
          </cell>
          <cell r="R277" t="str">
            <v>2021-06-22, 17:21:02</v>
          </cell>
          <cell r="S277" t="str">
            <v>2021-06-21, 20:00:00</v>
          </cell>
          <cell r="T277" t="str">
            <v>2021-06-22, 17:21:06</v>
          </cell>
          <cell r="U277" t="str">
            <v>2021-06-22, 17:31:34</v>
          </cell>
          <cell r="V277" t="str">
            <v>2021-06-22, 21:48:01</v>
          </cell>
          <cell r="W277" t="str">
            <v>2021-06-24, 20:00:00</v>
          </cell>
          <cell r="X277" t="str">
            <v>2021-06-24, 09:07:18</v>
          </cell>
          <cell r="Y277" t="str">
            <v>2021-06-24, 13:16:11</v>
          </cell>
          <cell r="Z277" t="str">
            <v>4:26:55</v>
          </cell>
          <cell r="AA277" t="str">
            <v>4:8:53</v>
          </cell>
          <cell r="AB277" t="str">
            <v>Dede sumarno</v>
          </cell>
          <cell r="AC277" t="str">
            <v>085894227588</v>
          </cell>
          <cell r="AD277" t="str">
            <v>B 9019 FEV</v>
          </cell>
          <cell r="AE277" t="str">
            <v>Wingbox Tronton</v>
          </cell>
          <cell r="AF277" t="str">
            <v>Unilever West Mega DC</v>
          </cell>
          <cell r="AH277" t="str">
            <v>Jl. Irian X No.202, Cikedokan, Kec. Cikarang Bar., Bekasi, Jawa Barat 17530, Indonesia</v>
          </cell>
          <cell r="AI277" t="str">
            <v>Bekasi</v>
          </cell>
          <cell r="AK277" t="str">
            <v>INDOGROSIR YOGYA</v>
          </cell>
          <cell r="AM277" t="str">
            <v>Jl. Magelang No.KM.6 No.18, Kutu Patran, Sinduadi, Kec. Mlati, Kabupaten Sleman, Daerah Istimewa Yogyakarta 55284, Indonesia</v>
          </cell>
          <cell r="AN277" t="str">
            <v>Kabupaten Sleman</v>
          </cell>
          <cell r="AP277">
            <v>532</v>
          </cell>
          <cell r="AQ277" t="str">
            <v/>
          </cell>
          <cell r="AR277" t="str">
            <v/>
          </cell>
          <cell r="AS277" t="str">
            <v/>
          </cell>
          <cell r="AT277" t="str">
            <v/>
          </cell>
          <cell r="AU277" t="str">
            <v/>
          </cell>
          <cell r="AV277" t="str">
            <v/>
          </cell>
          <cell r="AW277" t="str">
            <v/>
          </cell>
          <cell r="AX277" t="str">
            <v>tidak ada penawaran</v>
          </cell>
          <cell r="AY277">
            <v>0</v>
          </cell>
          <cell r="AZ277" t="str">
            <v>0</v>
          </cell>
          <cell r="BA277">
            <v>13740</v>
          </cell>
          <cell r="BB277">
            <v>36.22</v>
          </cell>
          <cell r="BC277" t="str">
            <v/>
          </cell>
          <cell r="BD277" t="str">
            <v>2021-06-24, 15:40:22</v>
          </cell>
          <cell r="BE277" t="str">
            <v>POD 1 2021-06-24, 15:40:22</v>
          </cell>
        </row>
        <row r="278">
          <cell r="D278" t="str">
            <v>4002941223</v>
          </cell>
          <cell r="E278" t="str">
            <v/>
          </cell>
          <cell r="F278" t="str">
            <v>POD</v>
          </cell>
          <cell r="G278" t="str">
            <v>Unilever Mega DC</v>
          </cell>
          <cell r="H278" t="str">
            <v>PT Darsindo Cipta Putra Mandiri</v>
          </cell>
          <cell r="I278" t="str">
            <v>true</v>
          </cell>
          <cell r="J278" t="str">
            <v>CDE</v>
          </cell>
          <cell r="K278" t="str">
            <v>CD Engkel Box</v>
          </cell>
          <cell r="L278" t="str">
            <v/>
          </cell>
          <cell r="N278" t="str">
            <v>TDS-TRI-20210621093446887360</v>
          </cell>
          <cell r="O278" t="str">
            <v>dedicated</v>
          </cell>
          <cell r="P278" t="str">
            <v>2021-06-21, 16:34:47</v>
          </cell>
          <cell r="Q278" t="str">
            <v>2021-06-21, 21:47:17</v>
          </cell>
          <cell r="R278" t="str">
            <v>2021-06-21, 21:47:25</v>
          </cell>
          <cell r="S278" t="str">
            <v>2021-06-21, 20:00:00</v>
          </cell>
          <cell r="T278" t="str">
            <v>2021-06-22, 06:42:15</v>
          </cell>
          <cell r="U278" t="str">
            <v>2021-06-22, 06:42:17</v>
          </cell>
          <cell r="V278" t="str">
            <v>2021-06-22, 06:42:24</v>
          </cell>
          <cell r="W278" t="str">
            <v>2021-06-22, 20:00:00</v>
          </cell>
          <cell r="X278" t="str">
            <v>2021-06-22, 08:07:02</v>
          </cell>
          <cell r="Y278" t="str">
            <v>2021-06-22, 10:11:52</v>
          </cell>
          <cell r="Z278" t="str">
            <v>0:0:9</v>
          </cell>
          <cell r="AA278" t="str">
            <v>2:4:50</v>
          </cell>
          <cell r="AB278" t="str">
            <v>Suryadi</v>
          </cell>
          <cell r="AC278" t="str">
            <v>085891086801</v>
          </cell>
          <cell r="AD278" t="str">
            <v>B9196FXV</v>
          </cell>
          <cell r="AE278" t="str">
            <v>CD Engkel Box</v>
          </cell>
          <cell r="AF278" t="str">
            <v>Unilever West Mega DC</v>
          </cell>
          <cell r="AH278" t="str">
            <v>Jl. Irian X No.202, Cikedokan, Kec. Cikarang Bar., Bekasi, Jawa Barat 17530, Indonesia</v>
          </cell>
          <cell r="AI278" t="str">
            <v>Bekasi</v>
          </cell>
          <cell r="AK278" t="str">
            <v>TRANSMART ATRIUM PONDOK GEDE</v>
          </cell>
          <cell r="AM278" t="str">
            <v>JL JATIWARINGIN RAYA NO 1</v>
          </cell>
          <cell r="AN278" t="str">
            <v>Kota Jakarta Timur</v>
          </cell>
          <cell r="AP278">
            <v>28</v>
          </cell>
          <cell r="AQ278" t="str">
            <v/>
          </cell>
          <cell r="AR278" t="str">
            <v/>
          </cell>
          <cell r="AS278" t="str">
            <v/>
          </cell>
          <cell r="AT278" t="str">
            <v/>
          </cell>
          <cell r="AU278" t="str">
            <v/>
          </cell>
          <cell r="AV278" t="str">
            <v/>
          </cell>
          <cell r="AW278" t="str">
            <v/>
          </cell>
          <cell r="AY278">
            <v>0</v>
          </cell>
          <cell r="AZ278" t="str">
            <v>0</v>
          </cell>
          <cell r="BA278">
            <v>1020</v>
          </cell>
          <cell r="BB278">
            <v>2.5099999999999998</v>
          </cell>
          <cell r="BC278" t="str">
            <v/>
          </cell>
          <cell r="BD278" t="str">
            <v>2021-06-23, 18:25:11</v>
          </cell>
          <cell r="BE278" t="str">
            <v>POD 1 2021-06-23, 18:25:11</v>
          </cell>
        </row>
        <row r="279">
          <cell r="D279" t="str">
            <v>4002941216</v>
          </cell>
          <cell r="E279" t="str">
            <v/>
          </cell>
          <cell r="F279" t="str">
            <v>BOOKED</v>
          </cell>
          <cell r="G279" t="str">
            <v>Unilever Mega DC</v>
          </cell>
          <cell r="H279" t="str">
            <v/>
          </cell>
          <cell r="I279" t="str">
            <v>false</v>
          </cell>
          <cell r="J279" t="str">
            <v>TRO-J</v>
          </cell>
          <cell r="K279" t="str">
            <v>Tronton Jumbo</v>
          </cell>
          <cell r="L279" t="str">
            <v/>
          </cell>
          <cell r="N279" t="str">
            <v>TDS-TRI-20210621093436136343</v>
          </cell>
          <cell r="O279" t="str">
            <v>oncall</v>
          </cell>
          <cell r="P279" t="str">
            <v>2021-06-21, 16:34:36</v>
          </cell>
          <cell r="Q279" t="str">
            <v/>
          </cell>
          <cell r="R279" t="str">
            <v/>
          </cell>
          <cell r="S279" t="str">
            <v>2021-06-21, 20:00:00</v>
          </cell>
          <cell r="T279" t="str">
            <v/>
          </cell>
          <cell r="U279" t="str">
            <v/>
          </cell>
          <cell r="V279" t="str">
            <v/>
          </cell>
          <cell r="W279" t="str">
            <v>2021-06-29, 20:00:00</v>
          </cell>
          <cell r="X279" t="str">
            <v/>
          </cell>
          <cell r="Y279" t="str">
            <v/>
          </cell>
          <cell r="Z279" t="str">
            <v/>
          </cell>
          <cell r="AA279" t="str">
            <v/>
          </cell>
          <cell r="AB279" t="str">
            <v/>
          </cell>
          <cell r="AC279" t="str">
            <v/>
          </cell>
          <cell r="AD279" t="str">
            <v/>
          </cell>
          <cell r="AE279" t="str">
            <v/>
          </cell>
          <cell r="AF279" t="str">
            <v>Unilever West Mega DC</v>
          </cell>
          <cell r="AH279" t="str">
            <v>Jl. Irian X No.202, Cikedokan, Kec. Cikarang Bar., Bekasi, Jawa Barat 17530, Indonesia</v>
          </cell>
          <cell r="AI279" t="str">
            <v>Bekasi</v>
          </cell>
          <cell r="AK279" t="str">
            <v>PT LOTTE SHOPPING INDONESIA DENPASA</v>
          </cell>
          <cell r="AM279" t="str">
            <v>JL.BY PASS NGURAH RAI NO.222</v>
          </cell>
          <cell r="AN279" t="str">
            <v>Kabupaten Badung</v>
          </cell>
          <cell r="AP279">
            <v>1160</v>
          </cell>
          <cell r="AQ279" t="str">
            <v/>
          </cell>
          <cell r="AR279" t="str">
            <v/>
          </cell>
          <cell r="AS279" t="str">
            <v/>
          </cell>
          <cell r="AT279" t="str">
            <v/>
          </cell>
          <cell r="AU279" t="str">
            <v/>
          </cell>
          <cell r="AV279" t="str">
            <v/>
          </cell>
          <cell r="AW279" t="str">
            <v/>
          </cell>
          <cell r="AY279">
            <v>0</v>
          </cell>
          <cell r="AZ279" t="str">
            <v>0</v>
          </cell>
          <cell r="BA279">
            <v>5760</v>
          </cell>
          <cell r="BB279">
            <v>38.840000000000003</v>
          </cell>
          <cell r="BC279" t="str">
            <v/>
          </cell>
          <cell r="BD279" t="str">
            <v/>
          </cell>
        </row>
        <row r="280">
          <cell r="D280" t="str">
            <v>4002941215</v>
          </cell>
          <cell r="E280" t="str">
            <v/>
          </cell>
          <cell r="F280" t="str">
            <v>BOOKED</v>
          </cell>
          <cell r="G280" t="str">
            <v>Unilever Mega DC</v>
          </cell>
          <cell r="H280" t="str">
            <v/>
          </cell>
          <cell r="I280" t="str">
            <v>false</v>
          </cell>
          <cell r="J280" t="str">
            <v>TRO-J</v>
          </cell>
          <cell r="K280" t="str">
            <v>Tronton Jumbo</v>
          </cell>
          <cell r="L280" t="str">
            <v/>
          </cell>
          <cell r="N280" t="str">
            <v>TDS-TRI-20210621093425346688</v>
          </cell>
          <cell r="O280" t="str">
            <v>oncall</v>
          </cell>
          <cell r="P280" t="str">
            <v>2021-06-21, 16:34:25</v>
          </cell>
          <cell r="Q280" t="str">
            <v/>
          </cell>
          <cell r="R280" t="str">
            <v/>
          </cell>
          <cell r="S280" t="str">
            <v>2021-06-21, 20:00:00</v>
          </cell>
          <cell r="T280" t="str">
            <v/>
          </cell>
          <cell r="U280" t="str">
            <v/>
          </cell>
          <cell r="V280" t="str">
            <v/>
          </cell>
          <cell r="W280" t="str">
            <v>2021-06-30, 20:00:00</v>
          </cell>
          <cell r="X280" t="str">
            <v/>
          </cell>
          <cell r="Y280" t="str">
            <v/>
          </cell>
          <cell r="Z280" t="str">
            <v/>
          </cell>
          <cell r="AA280" t="str">
            <v/>
          </cell>
          <cell r="AB280" t="str">
            <v/>
          </cell>
          <cell r="AC280" t="str">
            <v/>
          </cell>
          <cell r="AD280" t="str">
            <v/>
          </cell>
          <cell r="AE280" t="str">
            <v/>
          </cell>
          <cell r="AF280" t="str">
            <v>Unilever West Mega DC</v>
          </cell>
          <cell r="AH280" t="str">
            <v>Jl. Irian X No.202, Cikedokan, Kec. Cikarang Bar., Bekasi, Jawa Barat 17530, Indonesia</v>
          </cell>
          <cell r="AI280" t="str">
            <v>Bekasi</v>
          </cell>
          <cell r="AK280" t="str">
            <v>PT LOTTE SHOPPING INDONESIA DENPASA</v>
          </cell>
          <cell r="AM280" t="str">
            <v>JL.BY PASS NGURAH RAI NO.222</v>
          </cell>
          <cell r="AN280" t="str">
            <v>Kabupaten Badung</v>
          </cell>
          <cell r="AP280">
            <v>1160</v>
          </cell>
          <cell r="AQ280" t="str">
            <v/>
          </cell>
          <cell r="AR280" t="str">
            <v/>
          </cell>
          <cell r="AS280" t="str">
            <v/>
          </cell>
          <cell r="AT280" t="str">
            <v/>
          </cell>
          <cell r="AU280" t="str">
            <v/>
          </cell>
          <cell r="AV280" t="str">
            <v/>
          </cell>
          <cell r="AW280" t="str">
            <v/>
          </cell>
          <cell r="AY280">
            <v>0</v>
          </cell>
          <cell r="AZ280" t="str">
            <v>0</v>
          </cell>
          <cell r="BA280">
            <v>4440</v>
          </cell>
          <cell r="BB280">
            <v>40</v>
          </cell>
          <cell r="BC280" t="str">
            <v/>
          </cell>
          <cell r="BD280" t="str">
            <v/>
          </cell>
        </row>
        <row r="281">
          <cell r="D281" t="str">
            <v>4002941315</v>
          </cell>
          <cell r="E281" t="str">
            <v/>
          </cell>
          <cell r="F281" t="str">
            <v>POD</v>
          </cell>
          <cell r="G281" t="str">
            <v>Unilever Mega DC</v>
          </cell>
          <cell r="H281" t="str">
            <v>PT Mega Antaran Prima</v>
          </cell>
          <cell r="I281" t="str">
            <v>true</v>
          </cell>
          <cell r="J281" t="str">
            <v>CDE</v>
          </cell>
          <cell r="K281" t="str">
            <v>CD Engkel Box</v>
          </cell>
          <cell r="L281" t="str">
            <v/>
          </cell>
          <cell r="N281" t="str">
            <v>TDS-TRI-20210621044138048454</v>
          </cell>
          <cell r="O281" t="str">
            <v>dedicated</v>
          </cell>
          <cell r="P281" t="str">
            <v>2021-06-21, 11:41:38</v>
          </cell>
          <cell r="Q281" t="str">
            <v>2021-06-21, 21:36:32</v>
          </cell>
          <cell r="R281" t="str">
            <v>2021-06-22, 14:54:23</v>
          </cell>
          <cell r="S281" t="str">
            <v>2021-06-21, 16:00:00</v>
          </cell>
          <cell r="T281" t="str">
            <v>2021-06-22, 14:54:50</v>
          </cell>
          <cell r="U281" t="str">
            <v>2021-06-22, 14:55:09</v>
          </cell>
          <cell r="V281" t="str">
            <v>2021-06-22, 14:55:24</v>
          </cell>
          <cell r="W281" t="str">
            <v>2021-06-23, 16:00:00</v>
          </cell>
          <cell r="X281" t="str">
            <v>2021-06-23, 04:22:39</v>
          </cell>
          <cell r="Y281" t="str">
            <v>2021-06-23, 08:22:39</v>
          </cell>
          <cell r="Z281" t="str">
            <v>0:0:34</v>
          </cell>
          <cell r="AA281" t="str">
            <v>4:0:0</v>
          </cell>
          <cell r="AB281" t="str">
            <v>ADI PURBANTARA</v>
          </cell>
          <cell r="AC281" t="str">
            <v>089652314447</v>
          </cell>
          <cell r="AD281" t="str">
            <v>B9019KXR</v>
          </cell>
          <cell r="AE281" t="str">
            <v>CD Engkel Box</v>
          </cell>
          <cell r="AF281" t="str">
            <v>Unilever West Mega DC</v>
          </cell>
          <cell r="AH281" t="str">
            <v>Jl. Irian X No.202, Cikedokan, Kec. Cikarang Bar., Bekasi, Jawa Barat 17530, Indonesia</v>
          </cell>
          <cell r="AI281" t="str">
            <v>Bekasi</v>
          </cell>
          <cell r="AK281" t="str">
            <v>PT SUMBER TRIJAYA LESTARI ALFACART</v>
          </cell>
          <cell r="AM281" t="str">
            <v>Jl. MT. Haryono, Rawakeong, Lomanis, Kec. Cilacap Tengah, Kabupaten Cilacap, Jawa Tengah, Indonesia</v>
          </cell>
          <cell r="AN281" t="str">
            <v>Kabupaten Cilacap</v>
          </cell>
          <cell r="AP281">
            <v>347</v>
          </cell>
          <cell r="AQ281" t="str">
            <v/>
          </cell>
          <cell r="AR281" t="str">
            <v/>
          </cell>
          <cell r="AS281" t="str">
            <v/>
          </cell>
          <cell r="AT281" t="str">
            <v/>
          </cell>
          <cell r="AU281" t="str">
            <v/>
          </cell>
          <cell r="AV281" t="str">
            <v/>
          </cell>
          <cell r="AW281" t="str">
            <v/>
          </cell>
          <cell r="AY281">
            <v>0</v>
          </cell>
          <cell r="AZ281" t="str">
            <v>0</v>
          </cell>
          <cell r="BA281">
            <v>1390</v>
          </cell>
          <cell r="BB281">
            <v>4.13</v>
          </cell>
          <cell r="BC281" t="str">
            <v/>
          </cell>
          <cell r="BD281" t="str">
            <v>2021-06-23, 09:37:03</v>
          </cell>
          <cell r="BE281" t="str">
            <v>POD 1 2021-06-23, 09:37:03</v>
          </cell>
        </row>
        <row r="282">
          <cell r="D282" t="str">
            <v>4002941315</v>
          </cell>
          <cell r="E282" t="str">
            <v/>
          </cell>
          <cell r="F282" t="str">
            <v>POD</v>
          </cell>
          <cell r="G282" t="str">
            <v>Unilever Mega DC</v>
          </cell>
          <cell r="H282" t="str">
            <v>PT Mega Antaran Prima</v>
          </cell>
          <cell r="I282" t="str">
            <v>true</v>
          </cell>
          <cell r="J282" t="str">
            <v>CDE</v>
          </cell>
          <cell r="K282" t="str">
            <v>CD Engkel Box</v>
          </cell>
          <cell r="L282" t="str">
            <v/>
          </cell>
          <cell r="N282" t="str">
            <v>TDS-TRI-20210621044138048454</v>
          </cell>
          <cell r="O282" t="str">
            <v>dedicated</v>
          </cell>
          <cell r="P282" t="str">
            <v>2021-06-21, 11:41:38</v>
          </cell>
          <cell r="Q282" t="str">
            <v>2021-06-21, 21:36:32</v>
          </cell>
          <cell r="R282" t="str">
            <v>2021-06-22, 14:54:23</v>
          </cell>
          <cell r="S282" t="str">
            <v>2021-06-21, 16:00:00</v>
          </cell>
          <cell r="T282" t="str">
            <v>2021-06-22, 14:54:50</v>
          </cell>
          <cell r="U282" t="str">
            <v>2021-06-22, 14:55:09</v>
          </cell>
          <cell r="V282" t="str">
            <v>2021-06-22, 14:55:24</v>
          </cell>
          <cell r="W282" t="str">
            <v>2021-06-23, 16:00:00</v>
          </cell>
          <cell r="X282" t="str">
            <v>2021-06-23, 10:31:55</v>
          </cell>
          <cell r="Y282" t="str">
            <v>2021-06-23, 12:08:19</v>
          </cell>
          <cell r="Z282" t="str">
            <v>0:0:34</v>
          </cell>
          <cell r="AA282" t="str">
            <v>1:36:24</v>
          </cell>
          <cell r="AB282" t="str">
            <v>ADI PURBANTARA</v>
          </cell>
          <cell r="AC282" t="str">
            <v>089652314447</v>
          </cell>
          <cell r="AD282" t="str">
            <v>B9019KXR</v>
          </cell>
          <cell r="AE282" t="str">
            <v>CD Engkel Box</v>
          </cell>
          <cell r="AF282" t="str">
            <v>Unilever West Mega DC</v>
          </cell>
          <cell r="AH282" t="str">
            <v>Jl. Irian X No.202, Cikedokan, Kec. Cikarang Bar., Bekasi, Jawa Barat 17530, Indonesia</v>
          </cell>
          <cell r="AI282" t="str">
            <v>Bekasi</v>
          </cell>
          <cell r="AK282" t="str">
            <v>RAMAYANA CIANJUR (R-46)</v>
          </cell>
          <cell r="AM282" t="str">
            <v>CIANJUR</v>
          </cell>
          <cell r="AN282" t="str">
            <v>Cianjur Regency</v>
          </cell>
          <cell r="AP282">
            <v>206</v>
          </cell>
          <cell r="AQ282" t="str">
            <v/>
          </cell>
          <cell r="AR282" t="str">
            <v/>
          </cell>
          <cell r="AS282" t="str">
            <v/>
          </cell>
          <cell r="AT282" t="str">
            <v/>
          </cell>
          <cell r="AU282" t="str">
            <v/>
          </cell>
          <cell r="AV282" t="str">
            <v/>
          </cell>
          <cell r="AW282" t="str">
            <v/>
          </cell>
          <cell r="AY282">
            <v>0</v>
          </cell>
          <cell r="AZ282" t="str">
            <v>0</v>
          </cell>
          <cell r="BA282">
            <v>70</v>
          </cell>
          <cell r="BB282">
            <v>1</v>
          </cell>
          <cell r="BC282" t="str">
            <v/>
          </cell>
          <cell r="BD282" t="str">
            <v>2021-06-23, 12:08:47</v>
          </cell>
          <cell r="BE282" t="str">
            <v>POD 1 2021-06-23, 12:08:47</v>
          </cell>
        </row>
        <row r="283">
          <cell r="D283" t="str">
            <v>4002941304</v>
          </cell>
          <cell r="E283" t="str">
            <v/>
          </cell>
          <cell r="F283" t="str">
            <v>POD</v>
          </cell>
          <cell r="G283" t="str">
            <v>Unilever Mega DC</v>
          </cell>
          <cell r="H283" t="str">
            <v>PT Kabut Halim Mandiri</v>
          </cell>
          <cell r="I283" t="str">
            <v>true</v>
          </cell>
          <cell r="J283" t="str">
            <v>CDE</v>
          </cell>
          <cell r="K283" t="str">
            <v>CD Engkel Box</v>
          </cell>
          <cell r="L283" t="str">
            <v/>
          </cell>
          <cell r="N283" t="str">
            <v>TDS-TRI-20210621044136996792</v>
          </cell>
          <cell r="O283" t="str">
            <v>dedicated</v>
          </cell>
          <cell r="P283" t="str">
            <v>2021-06-21, 11:41:37</v>
          </cell>
          <cell r="Q283" t="str">
            <v>2021-06-21, 15:05:41</v>
          </cell>
          <cell r="R283" t="str">
            <v>2021-06-21, 16:05:39</v>
          </cell>
          <cell r="S283" t="str">
            <v>2021-06-21, 16:00:00</v>
          </cell>
          <cell r="T283" t="str">
            <v>2021-06-21, 16:32:08</v>
          </cell>
          <cell r="U283" t="str">
            <v>2021-06-21, 16:30:49</v>
          </cell>
          <cell r="V283" t="str">
            <v>2021-06-21, 16:32:23</v>
          </cell>
          <cell r="W283" t="str">
            <v>2021-06-22, 16:00:00</v>
          </cell>
          <cell r="X283" t="str">
            <v>2021-06-22, 09:57:12</v>
          </cell>
          <cell r="Y283" t="str">
            <v>2021-06-22, 09:57:16</v>
          </cell>
          <cell r="Z283" t="str">
            <v>0:0:15</v>
          </cell>
          <cell r="AA283" t="str">
            <v>0:0:4</v>
          </cell>
          <cell r="AB283" t="str">
            <v>Anan</v>
          </cell>
          <cell r="AC283" t="str">
            <v>081585289622</v>
          </cell>
          <cell r="AD283" t="str">
            <v>B9029EXR</v>
          </cell>
          <cell r="AE283" t="str">
            <v>CD Engkel Box</v>
          </cell>
          <cell r="AF283" t="str">
            <v>Unilever West Mega DC</v>
          </cell>
          <cell r="AH283" t="str">
            <v>Jl. Irian X No.202, Cikedokan, Kec. Cikarang Bar., Bekasi, Jawa Barat 17530, Indonesia</v>
          </cell>
          <cell r="AI283" t="str">
            <v>Bekasi</v>
          </cell>
          <cell r="AK283" t="str">
            <v>INDOMARET DEPO BOGOR 2</v>
          </cell>
          <cell r="AM283" t="str">
            <v>Jalan Raya Bogor - Jakarta No.Km. 46.7 Nanggewer Mekar, Pakansari, Cibinong, Bogor, Jawa Barat 16912, Indonesia</v>
          </cell>
          <cell r="AN283" t="str">
            <v>Bogor</v>
          </cell>
          <cell r="AP283">
            <v>65</v>
          </cell>
          <cell r="AQ283" t="str">
            <v/>
          </cell>
          <cell r="AR283" t="str">
            <v/>
          </cell>
          <cell r="AS283" t="str">
            <v/>
          </cell>
          <cell r="AT283" t="str">
            <v/>
          </cell>
          <cell r="AU283" t="str">
            <v/>
          </cell>
          <cell r="AV283" t="str">
            <v/>
          </cell>
          <cell r="AW283" t="str">
            <v/>
          </cell>
          <cell r="AY283">
            <v>0</v>
          </cell>
          <cell r="AZ283" t="str">
            <v>0</v>
          </cell>
          <cell r="BA283">
            <v>350</v>
          </cell>
          <cell r="BB283">
            <v>1</v>
          </cell>
          <cell r="BC283" t="str">
            <v/>
          </cell>
          <cell r="BD283" t="str">
            <v>2021-06-22, 10:07:58</v>
          </cell>
          <cell r="BE283" t="str">
            <v>POD 1 2021-06-22, 10:07:58</v>
          </cell>
        </row>
        <row r="284">
          <cell r="D284" t="str">
            <v>4002941288</v>
          </cell>
          <cell r="E284" t="str">
            <v/>
          </cell>
          <cell r="F284" t="str">
            <v>POD</v>
          </cell>
          <cell r="G284" t="str">
            <v>Unilever Mega DC</v>
          </cell>
          <cell r="H284" t="str">
            <v>PT Mega Antaran Prima</v>
          </cell>
          <cell r="I284" t="str">
            <v>true</v>
          </cell>
          <cell r="J284" t="str">
            <v>CDE</v>
          </cell>
          <cell r="K284" t="str">
            <v>CD Engkel Box</v>
          </cell>
          <cell r="L284" t="str">
            <v/>
          </cell>
          <cell r="N284" t="str">
            <v>TDS-TRI-20210621044135903863</v>
          </cell>
          <cell r="O284" t="str">
            <v>dedicated</v>
          </cell>
          <cell r="P284" t="str">
            <v>2021-06-21, 11:41:36</v>
          </cell>
          <cell r="Q284" t="str">
            <v>2021-06-21, 15:04:42</v>
          </cell>
          <cell r="R284" t="str">
            <v>2021-06-21, 17:42:05</v>
          </cell>
          <cell r="S284" t="str">
            <v>2021-06-21, 16:00:00</v>
          </cell>
          <cell r="T284" t="str">
            <v>2021-06-22, 05:48:19</v>
          </cell>
          <cell r="U284" t="str">
            <v>2021-06-22, 05:48:34</v>
          </cell>
          <cell r="V284" t="str">
            <v>2021-06-22, 05:58:55</v>
          </cell>
          <cell r="W284" t="str">
            <v>2021-06-22, 16:00:00</v>
          </cell>
          <cell r="X284" t="str">
            <v>2021-06-22, 08:11:17</v>
          </cell>
          <cell r="Y284" t="str">
            <v>2021-06-22, 09:09:32</v>
          </cell>
          <cell r="Z284" t="str">
            <v>0:10:36</v>
          </cell>
          <cell r="AA284" t="str">
            <v>0:58:15</v>
          </cell>
          <cell r="AB284" t="str">
            <v>UJANG MAMUN</v>
          </cell>
          <cell r="AC284" t="str">
            <v>087782171835</v>
          </cell>
          <cell r="AD284" t="str">
            <v>F8536AP</v>
          </cell>
          <cell r="AE284" t="str">
            <v>CD Engkel Box</v>
          </cell>
          <cell r="AF284" t="str">
            <v>Unilever West Mega DC</v>
          </cell>
          <cell r="AH284" t="str">
            <v>Jl. Irian X No.202, Cikedokan, Kec. Cikarang Bar., Bekasi, Jawa Barat 17530, Indonesia</v>
          </cell>
          <cell r="AI284" t="str">
            <v>Bekasi</v>
          </cell>
          <cell r="AK284" t="str">
            <v>INDOGROSIR CIPINANG</v>
          </cell>
          <cell r="AM284" t="str">
            <v>PASAR INDUK CIPINANG PISANGAN TIMU</v>
          </cell>
          <cell r="AN284" t="str">
            <v>Kota Jakarta Timur</v>
          </cell>
          <cell r="AP284">
            <v>37</v>
          </cell>
          <cell r="AQ284" t="str">
            <v/>
          </cell>
          <cell r="AR284" t="str">
            <v/>
          </cell>
          <cell r="AS284" t="str">
            <v/>
          </cell>
          <cell r="AT284" t="str">
            <v/>
          </cell>
          <cell r="AU284" t="str">
            <v/>
          </cell>
          <cell r="AV284" t="str">
            <v/>
          </cell>
          <cell r="AW284" t="str">
            <v/>
          </cell>
          <cell r="AY284">
            <v>0</v>
          </cell>
          <cell r="AZ284" t="str">
            <v>0</v>
          </cell>
          <cell r="BA284">
            <v>2070</v>
          </cell>
          <cell r="BB284">
            <v>4.25</v>
          </cell>
          <cell r="BC284" t="str">
            <v/>
          </cell>
          <cell r="BD284" t="str">
            <v>2021-06-22, 09:22:02</v>
          </cell>
          <cell r="BE284" t="str">
            <v>POD 1 2021-06-22, 09:22:02</v>
          </cell>
        </row>
        <row r="285">
          <cell r="D285" t="str">
            <v>4002941304</v>
          </cell>
          <cell r="E285" t="str">
            <v/>
          </cell>
          <cell r="F285" t="str">
            <v>POD</v>
          </cell>
          <cell r="G285" t="str">
            <v>Unilever Mega DC</v>
          </cell>
          <cell r="H285" t="str">
            <v>PT Kabut Halim Mandiri</v>
          </cell>
          <cell r="I285" t="str">
            <v>true</v>
          </cell>
          <cell r="J285" t="str">
            <v>CDE</v>
          </cell>
          <cell r="K285" t="str">
            <v>CD Engkel Box</v>
          </cell>
          <cell r="L285" t="str">
            <v/>
          </cell>
          <cell r="N285" t="str">
            <v>TDS-TRI-20210621044136996792</v>
          </cell>
          <cell r="O285" t="str">
            <v>dedicated</v>
          </cell>
          <cell r="P285" t="str">
            <v>2021-06-21, 11:41:36</v>
          </cell>
          <cell r="Q285" t="str">
            <v>2021-06-21, 15:05:41</v>
          </cell>
          <cell r="R285" t="str">
            <v>2021-06-21, 16:05:39</v>
          </cell>
          <cell r="S285" t="str">
            <v>2021-06-21, 16:00:00</v>
          </cell>
          <cell r="T285" t="str">
            <v>2021-06-21, 16:32:08</v>
          </cell>
          <cell r="U285" t="str">
            <v>2021-06-21, 16:30:49</v>
          </cell>
          <cell r="V285" t="str">
            <v>2021-06-21, 16:32:23</v>
          </cell>
          <cell r="W285" t="str">
            <v>2021-06-22, 16:00:00</v>
          </cell>
          <cell r="X285" t="str">
            <v>2021-06-22, 08:03:56</v>
          </cell>
          <cell r="Y285" t="str">
            <v>2021-06-22, 08:04:00</v>
          </cell>
          <cell r="Z285" t="str">
            <v>0:0:15</v>
          </cell>
          <cell r="AA285" t="str">
            <v>0:0:4</v>
          </cell>
          <cell r="AB285" t="str">
            <v>Anan</v>
          </cell>
          <cell r="AC285" t="str">
            <v>081585289622</v>
          </cell>
          <cell r="AD285" t="str">
            <v>B9029EXR</v>
          </cell>
          <cell r="AE285" t="str">
            <v>CD Engkel Box</v>
          </cell>
          <cell r="AF285" t="str">
            <v>Unilever West Mega DC</v>
          </cell>
          <cell r="AH285" t="str">
            <v>Jl. Irian X No.202, Cikedokan, Kec. Cikarang Bar., Bekasi, Jawa Barat 17530, Indonesia</v>
          </cell>
          <cell r="AI285" t="str">
            <v>Bekasi</v>
          </cell>
          <cell r="AK285" t="str">
            <v>INDOMARET DC BOGOR 2</v>
          </cell>
          <cell r="AM285" t="str">
            <v>JL RAYA BOGOR KM 46 6</v>
          </cell>
          <cell r="AN285" t="str">
            <v>Bogor</v>
          </cell>
          <cell r="AP285">
            <v>65</v>
          </cell>
          <cell r="AQ285" t="str">
            <v/>
          </cell>
          <cell r="AR285" t="str">
            <v/>
          </cell>
          <cell r="AS285" t="str">
            <v/>
          </cell>
          <cell r="AT285" t="str">
            <v/>
          </cell>
          <cell r="AU285" t="str">
            <v/>
          </cell>
          <cell r="AV285" t="str">
            <v/>
          </cell>
          <cell r="AW285" t="str">
            <v/>
          </cell>
          <cell r="AY285">
            <v>0</v>
          </cell>
          <cell r="AZ285" t="str">
            <v>0</v>
          </cell>
          <cell r="BA285">
            <v>590</v>
          </cell>
          <cell r="BB285">
            <v>1.22</v>
          </cell>
          <cell r="BC285" t="str">
            <v/>
          </cell>
          <cell r="BD285" t="str">
            <v>2021-06-22, 09:57:04</v>
          </cell>
          <cell r="BE285" t="str">
            <v>POD 1 2021-06-22, 09:57:04</v>
          </cell>
        </row>
        <row r="286">
          <cell r="D286" t="str">
            <v>4002941288</v>
          </cell>
          <cell r="E286" t="str">
            <v/>
          </cell>
          <cell r="F286" t="str">
            <v>POD</v>
          </cell>
          <cell r="G286" t="str">
            <v>Unilever Mega DC</v>
          </cell>
          <cell r="H286" t="str">
            <v>PT Mega Antaran Prima</v>
          </cell>
          <cell r="I286" t="str">
            <v>true</v>
          </cell>
          <cell r="J286" t="str">
            <v>CDE</v>
          </cell>
          <cell r="K286" t="str">
            <v>CD Engkel Box</v>
          </cell>
          <cell r="L286" t="str">
            <v/>
          </cell>
          <cell r="N286" t="str">
            <v>TDS-TRI-20210621044135903863</v>
          </cell>
          <cell r="O286" t="str">
            <v>dedicated</v>
          </cell>
          <cell r="P286" t="str">
            <v>2021-06-21, 11:41:35</v>
          </cell>
          <cell r="Q286" t="str">
            <v>2021-06-21, 15:04:42</v>
          </cell>
          <cell r="R286" t="str">
            <v>2021-06-21, 17:42:05</v>
          </cell>
          <cell r="S286" t="str">
            <v>2021-06-21, 16:00:00</v>
          </cell>
          <cell r="T286" t="str">
            <v>2021-06-22, 05:48:19</v>
          </cell>
          <cell r="U286" t="str">
            <v>2021-06-22, 05:48:34</v>
          </cell>
          <cell r="V286" t="str">
            <v>2021-06-22, 05:58:55</v>
          </cell>
          <cell r="W286" t="str">
            <v>2021-06-22, 16:00:00</v>
          </cell>
          <cell r="X286" t="str">
            <v>2021-06-22, 10:04:38</v>
          </cell>
          <cell r="Y286" t="str">
            <v>2021-06-22, 10:04:45</v>
          </cell>
          <cell r="Z286" t="str">
            <v>0:10:36</v>
          </cell>
          <cell r="AA286" t="str">
            <v>0:0:7</v>
          </cell>
          <cell r="AB286" t="str">
            <v>UJANG MAMUN</v>
          </cell>
          <cell r="AC286" t="str">
            <v>087782171835</v>
          </cell>
          <cell r="AD286" t="str">
            <v>F8536AP</v>
          </cell>
          <cell r="AE286" t="str">
            <v>CD Engkel Box</v>
          </cell>
          <cell r="AF286" t="str">
            <v>Unilever West Mega DC</v>
          </cell>
          <cell r="AH286" t="str">
            <v>Jl. Irian X No.202, Cikedokan, Kec. Cikarang Bar., Bekasi, Jawa Barat 17530, Indonesia</v>
          </cell>
          <cell r="AI286" t="str">
            <v>Bekasi</v>
          </cell>
          <cell r="AK286" t="str">
            <v>LOTTEMART GREEN PRAMUKA CITY</v>
          </cell>
          <cell r="AL286" t="str">
            <v>-</v>
          </cell>
          <cell r="AM286" t="str">
            <v>Jln. A. Yani No.Kav 49, RT.13/RW.9, Rawasari, Kec. Cemp. Putih, Kota Jakarta Pusat, Daerah Khusus Ibukota Jakarta 10570, Indonesia</v>
          </cell>
          <cell r="AN286" t="str">
            <v>Kota Jakarta Pusat</v>
          </cell>
          <cell r="AP286">
            <v>39</v>
          </cell>
          <cell r="AQ286" t="str">
            <v/>
          </cell>
          <cell r="AR286" t="str">
            <v/>
          </cell>
          <cell r="AS286" t="str">
            <v/>
          </cell>
          <cell r="AT286" t="str">
            <v/>
          </cell>
          <cell r="AU286" t="str">
            <v/>
          </cell>
          <cell r="AV286" t="str">
            <v/>
          </cell>
          <cell r="AW286" t="str">
            <v/>
          </cell>
          <cell r="AY286">
            <v>0</v>
          </cell>
          <cell r="AZ286" t="str">
            <v>0</v>
          </cell>
          <cell r="BA286">
            <v>170</v>
          </cell>
          <cell r="BB286">
            <v>1</v>
          </cell>
          <cell r="BC286" t="str">
            <v/>
          </cell>
          <cell r="BD286" t="str">
            <v>2021-06-22, 10:08:57</v>
          </cell>
          <cell r="BE286" t="str">
            <v>POD 1 2021-06-22, 10:08:57</v>
          </cell>
        </row>
        <row r="287">
          <cell r="D287" t="str">
            <v>4002941333</v>
          </cell>
          <cell r="E287" t="str">
            <v/>
          </cell>
          <cell r="F287" t="str">
            <v>POD</v>
          </cell>
          <cell r="G287" t="str">
            <v>Unilever Mega DC</v>
          </cell>
          <cell r="H287" t="str">
            <v>PT Mega Antaran Prima</v>
          </cell>
          <cell r="I287" t="str">
            <v>true</v>
          </cell>
          <cell r="J287" t="str">
            <v>CDE</v>
          </cell>
          <cell r="K287" t="str">
            <v>CD Engkel Box</v>
          </cell>
          <cell r="L287" t="str">
            <v/>
          </cell>
          <cell r="N287" t="str">
            <v>TDS-TRI-20210621044134522292</v>
          </cell>
          <cell r="O287" t="str">
            <v>dedicated</v>
          </cell>
          <cell r="P287" t="str">
            <v>2021-06-21, 11:41:34</v>
          </cell>
          <cell r="Q287" t="str">
            <v>2021-06-21, 15:06:45</v>
          </cell>
          <cell r="R287" t="str">
            <v>2021-06-21, 17:08:45</v>
          </cell>
          <cell r="S287" t="str">
            <v>2021-06-21, 16:00:00</v>
          </cell>
          <cell r="T287" t="str">
            <v>2021-06-23, 01:06:40</v>
          </cell>
          <cell r="U287" t="str">
            <v>2021-06-23, 01:06:43</v>
          </cell>
          <cell r="V287" t="str">
            <v>2021-06-23, 01:06:49</v>
          </cell>
          <cell r="W287" t="str">
            <v>2021-06-22, 16:00:00</v>
          </cell>
          <cell r="X287" t="str">
            <v>2021-06-23, 01:07:34</v>
          </cell>
          <cell r="Y287" t="str">
            <v>2021-06-23, 01:07:38</v>
          </cell>
          <cell r="Z287" t="str">
            <v>0:0:9</v>
          </cell>
          <cell r="AA287" t="str">
            <v>0:0:4</v>
          </cell>
          <cell r="AB287" t="str">
            <v>H DALLA SUPRIATNA</v>
          </cell>
          <cell r="AC287" t="str">
            <v>085817413022</v>
          </cell>
          <cell r="AD287" t="str">
            <v>B9148KXU</v>
          </cell>
          <cell r="AE287" t="str">
            <v>CD Engkel Box</v>
          </cell>
          <cell r="AF287" t="str">
            <v>Unilever West Mega DC</v>
          </cell>
          <cell r="AH287" t="str">
            <v>Jl. Irian X No.202, Cikedokan, Kec. Cikarang Bar., Bekasi, Jawa Barat 17530, Indonesia</v>
          </cell>
          <cell r="AI287" t="str">
            <v>Bekasi</v>
          </cell>
          <cell r="AK287" t="str">
            <v>ALFA DC CIKARANG</v>
          </cell>
          <cell r="AM287" t="str">
            <v>Jl. Raya Cikarang - Cibarusah, Cikarang Sel., Bekasi, Jawa Barat 17530, Indonesia</v>
          </cell>
          <cell r="AN287" t="str">
            <v>Cikarang</v>
          </cell>
          <cell r="AP287">
            <v>7</v>
          </cell>
          <cell r="AQ287" t="str">
            <v/>
          </cell>
          <cell r="AR287" t="str">
            <v/>
          </cell>
          <cell r="AS287" t="str">
            <v/>
          </cell>
          <cell r="AT287" t="str">
            <v/>
          </cell>
          <cell r="AU287" t="str">
            <v/>
          </cell>
          <cell r="AV287" t="str">
            <v/>
          </cell>
          <cell r="AW287" t="str">
            <v/>
          </cell>
          <cell r="AY287">
            <v>0</v>
          </cell>
          <cell r="AZ287" t="str">
            <v>0</v>
          </cell>
          <cell r="BA287">
            <v>2500</v>
          </cell>
          <cell r="BB287">
            <v>6</v>
          </cell>
          <cell r="BC287" t="str">
            <v/>
          </cell>
          <cell r="BD287" t="str">
            <v>2021-06-23, 01:08:01</v>
          </cell>
          <cell r="BE287" t="str">
            <v>POD 1 2021-06-23, 01:08:01</v>
          </cell>
        </row>
        <row r="288">
          <cell r="D288" t="str">
            <v>4002941191</v>
          </cell>
          <cell r="E288" t="str">
            <v/>
          </cell>
          <cell r="F288" t="str">
            <v>POD</v>
          </cell>
          <cell r="G288" t="str">
            <v>Unilever Mega DC</v>
          </cell>
          <cell r="H288" t="str">
            <v>PT Kabut Halim Mandiri</v>
          </cell>
          <cell r="I288" t="str">
            <v>true</v>
          </cell>
          <cell r="J288" t="str">
            <v>CDE</v>
          </cell>
          <cell r="K288" t="str">
            <v>CD Engkel Box</v>
          </cell>
          <cell r="L288" t="str">
            <v/>
          </cell>
          <cell r="N288" t="str">
            <v>TDS-TRI-20210621044133689997</v>
          </cell>
          <cell r="O288" t="str">
            <v>dedicated</v>
          </cell>
          <cell r="P288" t="str">
            <v>2021-06-21, 11:41:33</v>
          </cell>
          <cell r="Q288" t="str">
            <v>2021-06-21, 15:03:47</v>
          </cell>
          <cell r="R288" t="str">
            <v>2021-06-21, 16:21:21</v>
          </cell>
          <cell r="S288" t="str">
            <v>2021-06-21, 16:00:00</v>
          </cell>
          <cell r="T288" t="str">
            <v>2021-06-21, 19:05:45</v>
          </cell>
          <cell r="U288" t="str">
            <v>2021-06-21, 20:39:55</v>
          </cell>
          <cell r="V288" t="str">
            <v>2021-06-21, 20:40:01</v>
          </cell>
          <cell r="W288" t="str">
            <v>2021-06-23, 16:00:00</v>
          </cell>
          <cell r="X288" t="str">
            <v>2021-06-22, 07:39:12</v>
          </cell>
          <cell r="Y288" t="str">
            <v>2021-06-22, 08:22:28</v>
          </cell>
          <cell r="Z288" t="str">
            <v>1:34:16</v>
          </cell>
          <cell r="AA288" t="str">
            <v>0:43:16</v>
          </cell>
          <cell r="AB288" t="str">
            <v>YUSHENDRI</v>
          </cell>
          <cell r="AC288" t="str">
            <v>081296477343</v>
          </cell>
          <cell r="AD288" t="str">
            <v>B9643BXS</v>
          </cell>
          <cell r="AE288" t="str">
            <v>CD Engkel Box</v>
          </cell>
          <cell r="AF288" t="str">
            <v>Unilever West Mega DC</v>
          </cell>
          <cell r="AH288" t="str">
            <v>Jl. Irian X No.202, Cikedokan, Kec. Cikarang Bar., Bekasi, Jawa Barat 17530, Indonesia</v>
          </cell>
          <cell r="AI288" t="str">
            <v>Bekasi</v>
          </cell>
          <cell r="AK288" t="str">
            <v>SAT DC CIANJUR</v>
          </cell>
          <cell r="AM288" t="str">
            <v>JL RAYA SUKABUMI RT 001 RW 001 KP</v>
          </cell>
          <cell r="AN288" t="str">
            <v>Cianjur</v>
          </cell>
          <cell r="AP288">
            <v>46</v>
          </cell>
          <cell r="AQ288" t="str">
            <v/>
          </cell>
          <cell r="AR288" t="str">
            <v/>
          </cell>
          <cell r="AS288" t="str">
            <v/>
          </cell>
          <cell r="AT288" t="str">
            <v/>
          </cell>
          <cell r="AU288" t="str">
            <v/>
          </cell>
          <cell r="AV288" t="str">
            <v/>
          </cell>
          <cell r="AW288" t="str">
            <v/>
          </cell>
          <cell r="AY288">
            <v>0</v>
          </cell>
          <cell r="AZ288" t="str">
            <v>0</v>
          </cell>
          <cell r="BA288">
            <v>1420</v>
          </cell>
          <cell r="BB288">
            <v>4</v>
          </cell>
          <cell r="BC288" t="str">
            <v/>
          </cell>
          <cell r="BD288" t="str">
            <v>2021-06-22, 08:22:49</v>
          </cell>
          <cell r="BE288" t="str">
            <v>POD 1 2021-06-22, 08:22:49</v>
          </cell>
        </row>
        <row r="289">
          <cell r="D289" t="str">
            <v>4002941160</v>
          </cell>
          <cell r="E289" t="str">
            <v/>
          </cell>
          <cell r="F289" t="str">
            <v>POD</v>
          </cell>
          <cell r="G289" t="str">
            <v>Unilever Mega DC</v>
          </cell>
          <cell r="H289" t="str">
            <v>PT Mega Antaran Prima</v>
          </cell>
          <cell r="I289" t="str">
            <v>true</v>
          </cell>
          <cell r="J289" t="str">
            <v>CDE</v>
          </cell>
          <cell r="K289" t="str">
            <v>CD Engkel Box</v>
          </cell>
          <cell r="L289" t="str">
            <v/>
          </cell>
          <cell r="N289" t="str">
            <v>TDS-TRI-20210620100846434707</v>
          </cell>
          <cell r="O289" t="str">
            <v>dedicated</v>
          </cell>
          <cell r="P289" t="str">
            <v>2021-06-20, 17:08:46</v>
          </cell>
          <cell r="Q289" t="str">
            <v>2021-06-20, 17:27:26</v>
          </cell>
          <cell r="R289" t="str">
            <v>2021-06-20, 17:30:29</v>
          </cell>
          <cell r="S289" t="str">
            <v>2021-06-20, 18:06:00</v>
          </cell>
          <cell r="T289" t="str">
            <v>2021-06-21, 22:17:36</v>
          </cell>
          <cell r="U289" t="str">
            <v>2021-06-21, 22:17:41</v>
          </cell>
          <cell r="V289" t="str">
            <v>2021-06-21, 22:17:52</v>
          </cell>
          <cell r="W289" t="str">
            <v>2021-06-21, 17:06:00</v>
          </cell>
          <cell r="X289" t="str">
            <v>2021-06-22, 03:26:08</v>
          </cell>
          <cell r="Y289" t="str">
            <v>2021-06-22, 10:14:27</v>
          </cell>
          <cell r="Z289" t="str">
            <v>0:0:16</v>
          </cell>
          <cell r="AA289" t="str">
            <v>6:48:19</v>
          </cell>
          <cell r="AB289" t="str">
            <v>ANDA</v>
          </cell>
          <cell r="AC289" t="str">
            <v>085889207306</v>
          </cell>
          <cell r="AD289" t="str">
            <v>B9167KXU</v>
          </cell>
          <cell r="AE289" t="str">
            <v>CD Engkel Box</v>
          </cell>
          <cell r="AF289" t="str">
            <v>Unilever West Mega DC</v>
          </cell>
          <cell r="AH289" t="str">
            <v>Jl. Irian X No.202, Cikedokan, Kec. Cikarang Bar., Bekasi, Jawa Barat 17530, Indonesia</v>
          </cell>
          <cell r="AI289" t="str">
            <v>Bekasi</v>
          </cell>
          <cell r="AK289" t="str">
            <v>DC YOMART GEDEBAGE</v>
          </cell>
          <cell r="AM289" t="str">
            <v>Jl. Soekarno Hatta No.236, Kopo, Kec. Bojongloa Kaler, Kota Bandung, Jawa Barat 40233, Indonesia</v>
          </cell>
          <cell r="AN289" t="str">
            <v>Kota Bandung</v>
          </cell>
          <cell r="AP289">
            <v>116</v>
          </cell>
          <cell r="AQ289" t="str">
            <v/>
          </cell>
          <cell r="AR289" t="str">
            <v/>
          </cell>
          <cell r="AS289" t="str">
            <v/>
          </cell>
          <cell r="AT289" t="str">
            <v/>
          </cell>
          <cell r="AU289" t="str">
            <v/>
          </cell>
          <cell r="AV289" t="str">
            <v/>
          </cell>
          <cell r="AW289" t="str">
            <v/>
          </cell>
          <cell r="AY289">
            <v>0</v>
          </cell>
          <cell r="AZ289" t="str">
            <v>0</v>
          </cell>
          <cell r="BA289">
            <v>2.6</v>
          </cell>
          <cell r="BB289">
            <v>5.93</v>
          </cell>
          <cell r="BC289" t="str">
            <v/>
          </cell>
          <cell r="BD289" t="str">
            <v>2021-06-22, 10:14:55</v>
          </cell>
          <cell r="BE289" t="str">
            <v>POD 1 2021-06-22, 10:14:55</v>
          </cell>
        </row>
        <row r="290">
          <cell r="D290" t="str">
            <v>4002941178</v>
          </cell>
          <cell r="E290" t="str">
            <v/>
          </cell>
          <cell r="F290" t="str">
            <v>POD</v>
          </cell>
          <cell r="G290" t="str">
            <v>Unilever Mega DC</v>
          </cell>
          <cell r="H290" t="str">
            <v>PT Mega Bintang Logistik</v>
          </cell>
          <cell r="I290" t="str">
            <v>false</v>
          </cell>
          <cell r="J290" t="str">
            <v>TRO-J</v>
          </cell>
          <cell r="K290" t="str">
            <v>Tronton Jumbo</v>
          </cell>
          <cell r="L290">
            <v>12262300</v>
          </cell>
          <cell r="M290">
            <v>11250000</v>
          </cell>
          <cell r="N290" t="str">
            <v>TDS-TRI-20210620080754007253</v>
          </cell>
          <cell r="O290" t="str">
            <v>oncall</v>
          </cell>
          <cell r="P290" t="str">
            <v>2021-06-20, 15:07:54</v>
          </cell>
          <cell r="Q290" t="str">
            <v>2021-06-20, 15:55:33</v>
          </cell>
          <cell r="R290" t="str">
            <v>2021-06-21, 15:12:10</v>
          </cell>
          <cell r="S290" t="str">
            <v>2021-06-20, 20:00:00</v>
          </cell>
          <cell r="T290" t="str">
            <v>2021-06-21, 16:38:01</v>
          </cell>
          <cell r="U290" t="str">
            <v>2021-06-21, 16:38:56</v>
          </cell>
          <cell r="V290" t="str">
            <v>2021-06-21, 16:42:31</v>
          </cell>
          <cell r="W290" t="str">
            <v>2021-06-25, 20:00:00</v>
          </cell>
          <cell r="X290" t="str">
            <v>2021-06-24, 10:13:58</v>
          </cell>
          <cell r="Y290" t="str">
            <v>2021-06-24, 15:10:49</v>
          </cell>
          <cell r="Z290" t="str">
            <v>0:4:30</v>
          </cell>
          <cell r="AA290" t="str">
            <v>4:56:51</v>
          </cell>
          <cell r="AB290" t="str">
            <v>ALFANDI KEVIN</v>
          </cell>
          <cell r="AC290" t="str">
            <v>082186795829</v>
          </cell>
          <cell r="AD290" t="str">
            <v>BE9033BA</v>
          </cell>
          <cell r="AE290" t="str">
            <v>Wingbox Tronton</v>
          </cell>
          <cell r="AF290" t="str">
            <v>Unilever West Mega DC</v>
          </cell>
          <cell r="AH290" t="str">
            <v>Jl. Irian X No.202, Cikedokan, Kec. Cikarang Bar., Bekasi, Jawa Barat 17530, Indonesia</v>
          </cell>
          <cell r="AI290" t="str">
            <v>Bekasi</v>
          </cell>
          <cell r="AK290" t="str">
            <v>INDOGROSIR PALEMBANG</v>
          </cell>
          <cell r="AM290" t="str">
            <v>JL. PANGERAN AYIN - KENTEN LAUT</v>
          </cell>
          <cell r="AN290" t="str">
            <v>Palembang</v>
          </cell>
          <cell r="AP290">
            <v>581</v>
          </cell>
          <cell r="AQ290" t="str">
            <v/>
          </cell>
          <cell r="AR290" t="str">
            <v/>
          </cell>
          <cell r="AS290" t="str">
            <v/>
          </cell>
          <cell r="AT290" t="str">
            <v/>
          </cell>
          <cell r="AU290" t="str">
            <v/>
          </cell>
          <cell r="AV290" t="str">
            <v/>
          </cell>
          <cell r="AW290" t="str">
            <v/>
          </cell>
          <cell r="AY290">
            <v>0</v>
          </cell>
          <cell r="AZ290" t="str">
            <v>0</v>
          </cell>
          <cell r="BA290">
            <v>6720</v>
          </cell>
          <cell r="BB290">
            <v>29.89</v>
          </cell>
          <cell r="BC290" t="str">
            <v/>
          </cell>
          <cell r="BD290" t="str">
            <v>2021-06-24, 15:13:56</v>
          </cell>
          <cell r="BE290" t="str">
            <v>POD 1 2021-06-24, 15:13:55</v>
          </cell>
        </row>
        <row r="291">
          <cell r="D291" t="str">
            <v>4002941178</v>
          </cell>
          <cell r="E291" t="str">
            <v/>
          </cell>
          <cell r="F291" t="str">
            <v>POD</v>
          </cell>
          <cell r="G291" t="str">
            <v>Unilever Mega DC</v>
          </cell>
          <cell r="H291" t="str">
            <v>PT Mega Bintang Logistik</v>
          </cell>
          <cell r="I291" t="str">
            <v>false</v>
          </cell>
          <cell r="J291" t="str">
            <v>TRO-J</v>
          </cell>
          <cell r="K291" t="str">
            <v>Tronton Jumbo</v>
          </cell>
          <cell r="L291">
            <v>500000</v>
          </cell>
          <cell r="M291">
            <v>500000</v>
          </cell>
          <cell r="N291" t="str">
            <v>TDS-TRI-20210620080754007253</v>
          </cell>
          <cell r="O291" t="str">
            <v>oncall</v>
          </cell>
          <cell r="P291" t="str">
            <v>2021-06-20, 15:07:54</v>
          </cell>
          <cell r="Q291" t="str">
            <v>2021-06-20, 15:55:33</v>
          </cell>
          <cell r="R291" t="str">
            <v>2021-06-21, 15:12:10</v>
          </cell>
          <cell r="S291" t="str">
            <v>2021-06-20, 20:00:00</v>
          </cell>
          <cell r="T291" t="str">
            <v>2021-06-21, 16:38:01</v>
          </cell>
          <cell r="U291" t="str">
            <v>2021-06-21, 16:38:56</v>
          </cell>
          <cell r="V291" t="str">
            <v>2021-06-21, 16:42:31</v>
          </cell>
          <cell r="W291" t="str">
            <v>2021-06-25, 20:00:00</v>
          </cell>
          <cell r="X291" t="str">
            <v>2021-06-25, 06:36:04</v>
          </cell>
          <cell r="Y291" t="str">
            <v>2021-06-25, 15:58:09</v>
          </cell>
          <cell r="Z291" t="str">
            <v>0:4:30</v>
          </cell>
          <cell r="AA291" t="str">
            <v>9:22:5</v>
          </cell>
          <cell r="AB291" t="str">
            <v>ALFANDI KEVIN</v>
          </cell>
          <cell r="AC291" t="str">
            <v>082186795829</v>
          </cell>
          <cell r="AD291" t="str">
            <v>BE9033BA</v>
          </cell>
          <cell r="AE291" t="str">
            <v>Wingbox Tronton</v>
          </cell>
          <cell r="AF291" t="str">
            <v>Unilever West Mega DC</v>
          </cell>
          <cell r="AH291" t="str">
            <v>Jl. Irian X No.202, Cikedokan, Kec. Cikarang Bar., Bekasi, Jawa Barat 17530, Indonesia</v>
          </cell>
          <cell r="AI291" t="str">
            <v>Bekasi</v>
          </cell>
          <cell r="AK291" t="str">
            <v>PT SUMBER ALFARIA TRIJAYA PALEMBAN</v>
          </cell>
          <cell r="AM291" t="str">
            <v>Jl. TEMBUS ALANG-ALANG LEBAR RT12 R</v>
          </cell>
          <cell r="AN291" t="str">
            <v>Kota Palembang</v>
          </cell>
          <cell r="AP291">
            <v>573</v>
          </cell>
          <cell r="AQ291" t="str">
            <v/>
          </cell>
          <cell r="AR291" t="str">
            <v/>
          </cell>
          <cell r="AS291" t="str">
            <v/>
          </cell>
          <cell r="AT291" t="str">
            <v/>
          </cell>
          <cell r="AU291" t="str">
            <v/>
          </cell>
          <cell r="AV291" t="str">
            <v/>
          </cell>
          <cell r="AW291" t="str">
            <v/>
          </cell>
          <cell r="AY291">
            <v>0</v>
          </cell>
          <cell r="AZ291" t="str">
            <v>0</v>
          </cell>
          <cell r="BA291">
            <v>1820</v>
          </cell>
          <cell r="BB291">
            <v>5</v>
          </cell>
          <cell r="BC291" t="str">
            <v/>
          </cell>
          <cell r="BD291" t="str">
            <v>2021-06-25, 16:00:10</v>
          </cell>
          <cell r="BE291" t="str">
            <v>POD 1 2021-06-25, 16:00:10</v>
          </cell>
        </row>
        <row r="292">
          <cell r="D292" t="str">
            <v>4002941148</v>
          </cell>
          <cell r="E292" t="str">
            <v/>
          </cell>
          <cell r="F292" t="str">
            <v>POD</v>
          </cell>
          <cell r="G292" t="str">
            <v>Unilever Mega DC</v>
          </cell>
          <cell r="H292" t="str">
            <v>PT Tiara Fajar Transportindo</v>
          </cell>
          <cell r="I292" t="str">
            <v>true</v>
          </cell>
          <cell r="J292" t="str">
            <v>FUS-PAR</v>
          </cell>
          <cell r="K292" t="str">
            <v>FUSO</v>
          </cell>
          <cell r="L292">
            <v>500000</v>
          </cell>
          <cell r="M292">
            <v>3650000</v>
          </cell>
          <cell r="N292" t="str">
            <v>TDS-TRI-20210620080753154032</v>
          </cell>
          <cell r="O292" t="str">
            <v>oncall</v>
          </cell>
          <cell r="P292" t="str">
            <v>2021-06-20, 15:07:53</v>
          </cell>
          <cell r="Q292" t="str">
            <v>2021-06-20, 17:48:28</v>
          </cell>
          <cell r="R292" t="str">
            <v>2021-06-20, 17:57:40</v>
          </cell>
          <cell r="S292" t="str">
            <v>2021-06-20, 20:00:00</v>
          </cell>
          <cell r="T292" t="str">
            <v>2021-06-20, 17:57:47</v>
          </cell>
          <cell r="U292" t="str">
            <v>2021-06-21, 04:38:55</v>
          </cell>
          <cell r="V292" t="str">
            <v>2021-06-21, 04:39:04</v>
          </cell>
          <cell r="W292" t="str">
            <v>2021-06-23, 20:00:00</v>
          </cell>
          <cell r="X292" t="str">
            <v>2021-06-22, 11:42:49</v>
          </cell>
          <cell r="Y292" t="str">
            <v>2021-06-22, 11:42:55</v>
          </cell>
          <cell r="Z292" t="str">
            <v>10:41:17</v>
          </cell>
          <cell r="AA292" t="str">
            <v>0:0:6</v>
          </cell>
          <cell r="AB292" t="str">
            <v>Hasan</v>
          </cell>
          <cell r="AC292" t="str">
            <v>081295985193</v>
          </cell>
          <cell r="AD292" t="str">
            <v>Z9095MG</v>
          </cell>
          <cell r="AE292" t="str">
            <v>Fuso Box</v>
          </cell>
          <cell r="AF292" t="str">
            <v>Unilever West Mega DC</v>
          </cell>
          <cell r="AH292" t="str">
            <v>Jl. Irian X No.202, Cikedokan, Kec. Cikarang Bar., Bekasi, Jawa Barat 17530, Indonesia</v>
          </cell>
          <cell r="AI292" t="str">
            <v>Bekasi</v>
          </cell>
          <cell r="AK292" t="str">
            <v>YOGYA DC TEGAL</v>
          </cell>
          <cell r="AM292" t="str">
            <v>JL.RAYA DAMPYAKNO.8KEL.DAMPYAKKEC.K</v>
          </cell>
          <cell r="AN292" t="str">
            <v>Tegal</v>
          </cell>
          <cell r="AP292">
            <v>260</v>
          </cell>
          <cell r="AQ292" t="str">
            <v/>
          </cell>
          <cell r="AR292" t="str">
            <v/>
          </cell>
          <cell r="AS292" t="str">
            <v/>
          </cell>
          <cell r="AT292" t="str">
            <v/>
          </cell>
          <cell r="AU292" t="str">
            <v/>
          </cell>
          <cell r="AV292" t="str">
            <v/>
          </cell>
          <cell r="AW292" t="str">
            <v/>
          </cell>
          <cell r="AX292" t="str">
            <v>Tidak ada penawaran</v>
          </cell>
          <cell r="AY292">
            <v>0</v>
          </cell>
          <cell r="AZ292" t="str">
            <v>0</v>
          </cell>
          <cell r="BA292">
            <v>580</v>
          </cell>
          <cell r="BB292">
            <v>1.79</v>
          </cell>
          <cell r="BC292" t="str">
            <v/>
          </cell>
          <cell r="BD292" t="str">
            <v>2021-06-22, 11:47:26</v>
          </cell>
          <cell r="BE292" t="str">
            <v>POD 1 2021-06-22, 11:47:25</v>
          </cell>
        </row>
        <row r="293">
          <cell r="D293" t="str">
            <v>4002941148</v>
          </cell>
          <cell r="E293" t="str">
            <v/>
          </cell>
          <cell r="F293" t="str">
            <v>POD</v>
          </cell>
          <cell r="G293" t="str">
            <v>Unilever Mega DC</v>
          </cell>
          <cell r="H293" t="str">
            <v>PT Tiara Fajar Transportindo</v>
          </cell>
          <cell r="I293" t="str">
            <v>true</v>
          </cell>
          <cell r="J293" t="str">
            <v>FUS-PAR</v>
          </cell>
          <cell r="K293" t="str">
            <v>FUSO</v>
          </cell>
          <cell r="L293">
            <v>3433300</v>
          </cell>
          <cell r="M293">
            <v>250000</v>
          </cell>
          <cell r="N293" t="str">
            <v>TDS-TRI-20210620080753154032</v>
          </cell>
          <cell r="O293" t="str">
            <v>oncall</v>
          </cell>
          <cell r="P293" t="str">
            <v>2021-06-20, 15:07:53</v>
          </cell>
          <cell r="Q293" t="str">
            <v>2021-06-20, 17:48:28</v>
          </cell>
          <cell r="R293" t="str">
            <v>2021-06-20, 17:57:40</v>
          </cell>
          <cell r="S293" t="str">
            <v>2021-06-20, 20:00:00</v>
          </cell>
          <cell r="T293" t="str">
            <v>2021-06-20, 17:57:47</v>
          </cell>
          <cell r="U293" t="str">
            <v>2021-06-21, 04:38:55</v>
          </cell>
          <cell r="V293" t="str">
            <v>2021-06-21, 04:39:04</v>
          </cell>
          <cell r="W293" t="str">
            <v>2021-06-23, 20:00:00</v>
          </cell>
          <cell r="X293" t="str">
            <v>2021-06-21, 10:16:03</v>
          </cell>
          <cell r="Y293" t="str">
            <v>2021-06-21, 12:09:07</v>
          </cell>
          <cell r="Z293" t="str">
            <v>10:41:17</v>
          </cell>
          <cell r="AA293" t="str">
            <v>1:53:4</v>
          </cell>
          <cell r="AB293" t="str">
            <v>Hasan</v>
          </cell>
          <cell r="AC293" t="str">
            <v>081295985193</v>
          </cell>
          <cell r="AD293" t="str">
            <v>Z9095MG</v>
          </cell>
          <cell r="AE293" t="str">
            <v>Fuso Box</v>
          </cell>
          <cell r="AF293" t="str">
            <v>Unilever West Mega DC</v>
          </cell>
          <cell r="AH293" t="str">
            <v>Jl. Irian X No.202, Cikedokan, Kec. Cikarang Bar., Bekasi, Jawa Barat 17530, Indonesia</v>
          </cell>
          <cell r="AI293" t="str">
            <v>Bekasi</v>
          </cell>
          <cell r="AK293" t="str">
            <v>YOGYA DC SUMBER</v>
          </cell>
          <cell r="AM293" t="str">
            <v>JL.PANGERAN CAKRABUANA</v>
          </cell>
          <cell r="AN293" t="str">
            <v>Cirebon</v>
          </cell>
          <cell r="AP293">
            <v>188</v>
          </cell>
          <cell r="AQ293" t="str">
            <v/>
          </cell>
          <cell r="AR293" t="str">
            <v/>
          </cell>
          <cell r="AS293" t="str">
            <v/>
          </cell>
          <cell r="AT293" t="str">
            <v/>
          </cell>
          <cell r="AU293" t="str">
            <v/>
          </cell>
          <cell r="AV293" t="str">
            <v/>
          </cell>
          <cell r="AW293" t="str">
            <v/>
          </cell>
          <cell r="AX293" t="str">
            <v>Tidak ada penawaran</v>
          </cell>
          <cell r="AY293">
            <v>0</v>
          </cell>
          <cell r="AZ293" t="str">
            <v>0</v>
          </cell>
          <cell r="BA293">
            <v>7380</v>
          </cell>
          <cell r="BB293">
            <v>18.23</v>
          </cell>
          <cell r="BC293" t="str">
            <v/>
          </cell>
          <cell r="BD293" t="str">
            <v>2021-06-22, 11:42:41</v>
          </cell>
          <cell r="BE293" t="str">
            <v>POD 1 2021-06-22, 11:42:41</v>
          </cell>
        </row>
        <row r="294">
          <cell r="D294" t="str">
            <v>4002940819</v>
          </cell>
          <cell r="E294" t="str">
            <v/>
          </cell>
          <cell r="F294" t="str">
            <v>CONFIRMED</v>
          </cell>
          <cell r="G294" t="str">
            <v>Unilever Mega DC</v>
          </cell>
          <cell r="H294" t="str">
            <v>PT Tiara Fajar Transportindo</v>
          </cell>
          <cell r="I294" t="str">
            <v>true</v>
          </cell>
          <cell r="J294" t="str">
            <v>FUS-PAR</v>
          </cell>
          <cell r="K294" t="str">
            <v>FUSO</v>
          </cell>
          <cell r="L294">
            <v>3223800</v>
          </cell>
          <cell r="M294">
            <v>2050000</v>
          </cell>
          <cell r="N294" t="str">
            <v>TDS-TRI-20210620080752087614</v>
          </cell>
          <cell r="O294" t="str">
            <v>oncall</v>
          </cell>
          <cell r="P294" t="str">
            <v>2021-06-20, 15:07:52</v>
          </cell>
          <cell r="Q294" t="str">
            <v>2021-06-20, 17:49:18</v>
          </cell>
          <cell r="R294" t="str">
            <v/>
          </cell>
          <cell r="S294" t="str">
            <v>2021-06-20, 20:00:00</v>
          </cell>
          <cell r="T294" t="str">
            <v/>
          </cell>
          <cell r="U294" t="str">
            <v/>
          </cell>
          <cell r="V294" t="str">
            <v/>
          </cell>
          <cell r="W294" t="str">
            <v>2021-06-23, 20:00:00</v>
          </cell>
          <cell r="X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>Nahla</v>
          </cell>
          <cell r="AC294" t="str">
            <v>085773722360</v>
          </cell>
          <cell r="AD294" t="str">
            <v>Z9670HA</v>
          </cell>
          <cell r="AE294" t="str">
            <v>Fuso Box</v>
          </cell>
          <cell r="AF294" t="str">
            <v>Unilever West Mega DC</v>
          </cell>
          <cell r="AH294" t="str">
            <v>Jl. Irian X No.202, Cikedokan, Kec. Cikarang Bar., Bekasi, Jawa Barat 17530, Indonesia</v>
          </cell>
          <cell r="AI294" t="str">
            <v>Bekasi</v>
          </cell>
          <cell r="AK294" t="str">
            <v>PT SUMBER TRIJAYA LESTARI ALFACART</v>
          </cell>
          <cell r="AM294" t="str">
            <v>Jl. MT. Haryono, Rawakeong, Lomanis, Kec. Cilacap Tengah, Kabupaten Cilacap, Jawa Tengah, Indonesia</v>
          </cell>
          <cell r="AN294" t="str">
            <v>Kabupaten Cilacap</v>
          </cell>
          <cell r="AP294">
            <v>347</v>
          </cell>
          <cell r="AQ294" t="str">
            <v/>
          </cell>
          <cell r="AR294" t="str">
            <v/>
          </cell>
          <cell r="AS294" t="str">
            <v/>
          </cell>
          <cell r="AT294" t="str">
            <v/>
          </cell>
          <cell r="AU294" t="str">
            <v/>
          </cell>
          <cell r="AV294" t="str">
            <v/>
          </cell>
          <cell r="AW294" t="str">
            <v/>
          </cell>
          <cell r="AX294" t="str">
            <v>Tidak ada penawaran</v>
          </cell>
          <cell r="AY294">
            <v>0</v>
          </cell>
          <cell r="AZ294" t="str">
            <v>0</v>
          </cell>
          <cell r="BA294">
            <v>2550</v>
          </cell>
          <cell r="BB294">
            <v>6</v>
          </cell>
          <cell r="BC294" t="str">
            <v/>
          </cell>
          <cell r="BD294" t="str">
            <v/>
          </cell>
        </row>
        <row r="295">
          <cell r="D295" t="str">
            <v>4002940819</v>
          </cell>
          <cell r="E295" t="str">
            <v/>
          </cell>
          <cell r="F295" t="str">
            <v>CONFIRMED</v>
          </cell>
          <cell r="G295" t="str">
            <v>Unilever Mega DC</v>
          </cell>
          <cell r="H295" t="str">
            <v>PT Tiara Fajar Transportindo</v>
          </cell>
          <cell r="I295" t="str">
            <v>true</v>
          </cell>
          <cell r="J295" t="str">
            <v>FUS-PAR</v>
          </cell>
          <cell r="K295" t="str">
            <v>FUSO</v>
          </cell>
          <cell r="L295">
            <v>500000</v>
          </cell>
          <cell r="M295">
            <v>500000</v>
          </cell>
          <cell r="N295" t="str">
            <v>TDS-TRI-20210620080752087614</v>
          </cell>
          <cell r="O295" t="str">
            <v>oncall</v>
          </cell>
          <cell r="P295" t="str">
            <v>2021-06-20, 15:07:52</v>
          </cell>
          <cell r="Q295" t="str">
            <v>2021-06-20, 17:49:18</v>
          </cell>
          <cell r="R295" t="str">
            <v/>
          </cell>
          <cell r="S295" t="str">
            <v>2021-06-20, 20:00:00</v>
          </cell>
          <cell r="T295" t="str">
            <v/>
          </cell>
          <cell r="U295" t="str">
            <v/>
          </cell>
          <cell r="V295" t="str">
            <v/>
          </cell>
          <cell r="W295" t="str">
            <v>2021-06-23, 20:00:00</v>
          </cell>
          <cell r="X295" t="str">
            <v/>
          </cell>
          <cell r="Y295" t="str">
            <v/>
          </cell>
          <cell r="Z295" t="str">
            <v/>
          </cell>
          <cell r="AA295" t="str">
            <v/>
          </cell>
          <cell r="AB295" t="str">
            <v>Nahla</v>
          </cell>
          <cell r="AC295" t="str">
            <v>085773722360</v>
          </cell>
          <cell r="AD295" t="str">
            <v>Z9670HA</v>
          </cell>
          <cell r="AE295" t="str">
            <v>Fuso Box</v>
          </cell>
          <cell r="AF295" t="str">
            <v>Unilever West Mega DC</v>
          </cell>
          <cell r="AH295" t="str">
            <v>Jl. Irian X No.202, Cikedokan, Kec. Cikarang Bar., Bekasi, Jawa Barat 17530, Indonesia</v>
          </cell>
          <cell r="AI295" t="str">
            <v>Bekasi</v>
          </cell>
          <cell r="AK295" t="str">
            <v>SAT DC CILACAP</v>
          </cell>
          <cell r="AM295" t="str">
            <v>KOMP.KAWASAN INDUSTRI CILACAP</v>
          </cell>
          <cell r="AN295" t="str">
            <v>Kabupaten Cilacap</v>
          </cell>
          <cell r="AP295">
            <v>346</v>
          </cell>
          <cell r="AQ295" t="str">
            <v/>
          </cell>
          <cell r="AR295" t="str">
            <v/>
          </cell>
          <cell r="AS295" t="str">
            <v/>
          </cell>
          <cell r="AT295" t="str">
            <v/>
          </cell>
          <cell r="AU295" t="str">
            <v/>
          </cell>
          <cell r="AV295" t="str">
            <v/>
          </cell>
          <cell r="AW295" t="str">
            <v/>
          </cell>
          <cell r="AX295" t="str">
            <v>Tidak ada penawaran</v>
          </cell>
          <cell r="AY295">
            <v>0</v>
          </cell>
          <cell r="AZ295" t="str">
            <v>0</v>
          </cell>
          <cell r="BA295">
            <v>2360</v>
          </cell>
          <cell r="BB295">
            <v>6.18</v>
          </cell>
          <cell r="BC295" t="str">
            <v/>
          </cell>
          <cell r="BD295" t="str">
            <v/>
          </cell>
        </row>
        <row r="296">
          <cell r="D296" t="str">
            <v>4002941180</v>
          </cell>
          <cell r="E296" t="str">
            <v/>
          </cell>
          <cell r="F296" t="str">
            <v>POD</v>
          </cell>
          <cell r="G296" t="str">
            <v>Unilever Mega DC</v>
          </cell>
          <cell r="H296" t="str">
            <v>PT Darsindo Cipta Putra Mandiri</v>
          </cell>
          <cell r="I296" t="str">
            <v>true</v>
          </cell>
          <cell r="J296" t="str">
            <v>CDE</v>
          </cell>
          <cell r="K296" t="str">
            <v>CD Engkel Box</v>
          </cell>
          <cell r="L296" t="str">
            <v/>
          </cell>
          <cell r="N296" t="str">
            <v>TDS-TRI-20210620080751137455</v>
          </cell>
          <cell r="O296" t="str">
            <v>dedicated</v>
          </cell>
          <cell r="P296" t="str">
            <v>2021-06-20, 15:07:51</v>
          </cell>
          <cell r="Q296" t="str">
            <v>2021-06-20, 17:26:43</v>
          </cell>
          <cell r="R296" t="str">
            <v>2021-06-20, 18:05:35</v>
          </cell>
          <cell r="S296" t="str">
            <v>2021-06-20, 20:00:00</v>
          </cell>
          <cell r="T296" t="str">
            <v>2021-06-21, 22:22:51</v>
          </cell>
          <cell r="U296" t="str">
            <v>2021-06-21, 22:22:55</v>
          </cell>
          <cell r="V296" t="str">
            <v>2021-06-21, 22:23:01</v>
          </cell>
          <cell r="W296" t="str">
            <v>2021-06-22, 20:00:00</v>
          </cell>
          <cell r="X296" t="str">
            <v>2021-06-22, 03:15:01</v>
          </cell>
          <cell r="Y296" t="str">
            <v>2021-06-22, 09:25:05</v>
          </cell>
          <cell r="Z296" t="str">
            <v>0:0:10</v>
          </cell>
          <cell r="AA296" t="str">
            <v>6:10:4</v>
          </cell>
          <cell r="AB296" t="str">
            <v>Dasan Budiyansah</v>
          </cell>
          <cell r="AC296" t="str">
            <v>085716761692</v>
          </cell>
          <cell r="AD296" t="str">
            <v>B9035FXU</v>
          </cell>
          <cell r="AE296" t="str">
            <v>CD Engkel Box</v>
          </cell>
          <cell r="AF296" t="str">
            <v>Unilever West Mega DC</v>
          </cell>
          <cell r="AH296" t="str">
            <v>Jl. Irian X No.202, Cikedokan, Kec. Cikarang Bar., Bekasi, Jawa Barat 17530, Indonesia</v>
          </cell>
          <cell r="AI296" t="str">
            <v>Bekasi</v>
          </cell>
          <cell r="AK296" t="str">
            <v>INDOGROSIR BANDUNG</v>
          </cell>
          <cell r="AM296" t="str">
            <v>JL. AHMAD YANI NO. 806</v>
          </cell>
          <cell r="AN296" t="str">
            <v>Kota Bandung</v>
          </cell>
          <cell r="AP296">
            <v>120</v>
          </cell>
          <cell r="AQ296" t="str">
            <v/>
          </cell>
          <cell r="AR296" t="str">
            <v/>
          </cell>
          <cell r="AS296" t="str">
            <v/>
          </cell>
          <cell r="AT296" t="str">
            <v/>
          </cell>
          <cell r="AU296" t="str">
            <v/>
          </cell>
          <cell r="AV296" t="str">
            <v/>
          </cell>
          <cell r="AW296" t="str">
            <v/>
          </cell>
          <cell r="AY296">
            <v>0</v>
          </cell>
          <cell r="AZ296" t="str">
            <v>0</v>
          </cell>
          <cell r="BA296">
            <v>850</v>
          </cell>
          <cell r="BB296">
            <v>2.44</v>
          </cell>
          <cell r="BC296" t="str">
            <v/>
          </cell>
          <cell r="BD296" t="str">
            <v>2021-06-22, 10:16:34</v>
          </cell>
          <cell r="BE296" t="str">
            <v>POD 1 2021-06-22, 10:16:34</v>
          </cell>
        </row>
        <row r="297">
          <cell r="D297" t="str">
            <v>4002941179</v>
          </cell>
          <cell r="E297" t="str">
            <v/>
          </cell>
          <cell r="F297" t="str">
            <v>POD</v>
          </cell>
          <cell r="G297" t="str">
            <v>Unilever Mega DC</v>
          </cell>
          <cell r="H297" t="str">
            <v>PT Mega Bintang Logistik</v>
          </cell>
          <cell r="I297" t="str">
            <v>false</v>
          </cell>
          <cell r="J297" t="str">
            <v>TRO-J</v>
          </cell>
          <cell r="K297" t="str">
            <v>Tronton Jumbo</v>
          </cell>
          <cell r="L297">
            <v>12262300</v>
          </cell>
          <cell r="M297">
            <v>11250000</v>
          </cell>
          <cell r="N297" t="str">
            <v>TDS-TRI-20210620080749796934</v>
          </cell>
          <cell r="O297" t="str">
            <v>oncall</v>
          </cell>
          <cell r="P297" t="str">
            <v>2021-06-20, 15:07:50</v>
          </cell>
          <cell r="Q297" t="str">
            <v>2021-06-20, 15:55:32</v>
          </cell>
          <cell r="R297" t="str">
            <v>2021-06-20, 19:21:45</v>
          </cell>
          <cell r="S297" t="str">
            <v>2021-06-20, 20:00:00</v>
          </cell>
          <cell r="T297" t="str">
            <v>2021-06-21, 03:00:00</v>
          </cell>
          <cell r="U297" t="str">
            <v/>
          </cell>
          <cell r="V297" t="str">
            <v>2021-06-21, 05:00:00</v>
          </cell>
          <cell r="W297" t="str">
            <v>2021-06-25, 20:00:00</v>
          </cell>
          <cell r="X297" t="str">
            <v>2021-06-24, 03:57:03</v>
          </cell>
          <cell r="Y297" t="str">
            <v>2021-06-24, 16:44:03</v>
          </cell>
          <cell r="Z297" t="str">
            <v>2:0:0</v>
          </cell>
          <cell r="AA297" t="str">
            <v>12:47:0</v>
          </cell>
          <cell r="AB297" t="str">
            <v>Niko</v>
          </cell>
          <cell r="AC297" t="str">
            <v>082372643398</v>
          </cell>
          <cell r="AD297" t="str">
            <v>BG8169AI</v>
          </cell>
          <cell r="AE297" t="str">
            <v>Tronton Box</v>
          </cell>
          <cell r="AF297" t="str">
            <v>Unilever West Mega DC</v>
          </cell>
          <cell r="AH297" t="str">
            <v>Jl. Irian X No.202, Cikedokan, Kec. Cikarang Bar., Bekasi, Jawa Barat 17530, Indonesia</v>
          </cell>
          <cell r="AI297" t="str">
            <v>Bekasi</v>
          </cell>
          <cell r="AK297" t="str">
            <v>INDOGROSIR PALEMBANG</v>
          </cell>
          <cell r="AM297" t="str">
            <v>JL. PANGERAN AYIN - KENTEN LAUT</v>
          </cell>
          <cell r="AN297" t="str">
            <v>Palembang</v>
          </cell>
          <cell r="AP297">
            <v>581</v>
          </cell>
          <cell r="AQ297" t="str">
            <v/>
          </cell>
          <cell r="AR297" t="str">
            <v/>
          </cell>
          <cell r="AS297" t="str">
            <v/>
          </cell>
          <cell r="AT297" t="str">
            <v/>
          </cell>
          <cell r="AU297" t="str">
            <v/>
          </cell>
          <cell r="AV297" t="str">
            <v/>
          </cell>
          <cell r="AW297" t="str">
            <v/>
          </cell>
          <cell r="AY297">
            <v>0</v>
          </cell>
          <cell r="AZ297" t="str">
            <v>0</v>
          </cell>
          <cell r="BA297">
            <v>15610</v>
          </cell>
          <cell r="BB297">
            <v>39.11</v>
          </cell>
          <cell r="BC297" t="str">
            <v/>
          </cell>
          <cell r="BD297" t="str">
            <v>2021-06-24, 16:49:45</v>
          </cell>
          <cell r="BE297" t="str">
            <v>POD 1 2021-06-24, 16:49:44</v>
          </cell>
        </row>
        <row r="298">
          <cell r="D298" t="str">
            <v>4002941177</v>
          </cell>
          <cell r="E298" t="str">
            <v/>
          </cell>
          <cell r="F298" t="str">
            <v>POD</v>
          </cell>
          <cell r="G298" t="str">
            <v>Unilever Mega DC</v>
          </cell>
          <cell r="H298" t="str">
            <v>PT Mega Bintang Logistik</v>
          </cell>
          <cell r="I298" t="str">
            <v>true</v>
          </cell>
          <cell r="J298" t="str">
            <v>TRO-J</v>
          </cell>
          <cell r="K298" t="str">
            <v>Tronton Jumbo</v>
          </cell>
          <cell r="L298">
            <v>12262300</v>
          </cell>
          <cell r="M298">
            <v>11250000</v>
          </cell>
          <cell r="N298" t="str">
            <v>TDS-TRI-20210620080747757623</v>
          </cell>
          <cell r="O298" t="str">
            <v>oncall</v>
          </cell>
          <cell r="P298" t="str">
            <v>2021-06-20, 15:07:47</v>
          </cell>
          <cell r="Q298" t="str">
            <v>2021-06-20, 16:32:30</v>
          </cell>
          <cell r="R298" t="str">
            <v>2021-06-20, 17:31:55</v>
          </cell>
          <cell r="S298" t="str">
            <v>2021-06-20, 20:00:00</v>
          </cell>
          <cell r="T298" t="str">
            <v>2021-06-20, 18:47:21</v>
          </cell>
          <cell r="U298" t="str">
            <v>2021-06-20, 18:47:28</v>
          </cell>
          <cell r="V298" t="str">
            <v>2021-06-20, 18:47:37</v>
          </cell>
          <cell r="W298" t="str">
            <v>2021-06-25, 20:00:00</v>
          </cell>
          <cell r="X298" t="str">
            <v>2021-06-24, 10:12:50</v>
          </cell>
          <cell r="Y298" t="str">
            <v>2021-06-24, 14:40:52</v>
          </cell>
          <cell r="Z298" t="str">
            <v>0:0:16</v>
          </cell>
          <cell r="AA298" t="str">
            <v>4:28:2</v>
          </cell>
          <cell r="AB298" t="str">
            <v>Safcon Jaimin</v>
          </cell>
          <cell r="AC298" t="str">
            <v>082123639982</v>
          </cell>
          <cell r="AD298" t="str">
            <v>BE8353OU</v>
          </cell>
          <cell r="AE298" t="str">
            <v>Wingbox Tronton</v>
          </cell>
          <cell r="AF298" t="str">
            <v>Unilever West Mega DC</v>
          </cell>
          <cell r="AH298" t="str">
            <v>Jl. Irian X No.202, Cikedokan, Kec. Cikarang Bar., Bekasi, Jawa Barat 17530, Indonesia</v>
          </cell>
          <cell r="AI298" t="str">
            <v>Bekasi</v>
          </cell>
          <cell r="AK298" t="str">
            <v>INDOGROSIR PALEMBANG</v>
          </cell>
          <cell r="AM298" t="str">
            <v>JL. PANGERAN AYIN - KENTEN LAUT</v>
          </cell>
          <cell r="AN298" t="str">
            <v>Palembang</v>
          </cell>
          <cell r="AP298">
            <v>581</v>
          </cell>
          <cell r="AQ298" t="str">
            <v/>
          </cell>
          <cell r="AR298" t="str">
            <v/>
          </cell>
          <cell r="AS298" t="str">
            <v/>
          </cell>
          <cell r="AT298" t="str">
            <v/>
          </cell>
          <cell r="AU298" t="str">
            <v/>
          </cell>
          <cell r="AV298" t="str">
            <v/>
          </cell>
          <cell r="AW298" t="str">
            <v/>
          </cell>
          <cell r="AX298" t="str">
            <v>Transporter Salah Input Harga</v>
          </cell>
          <cell r="AY298">
            <v>0</v>
          </cell>
          <cell r="AZ298" t="str">
            <v>0</v>
          </cell>
          <cell r="BA298">
            <v>10960</v>
          </cell>
          <cell r="BB298">
            <v>36</v>
          </cell>
          <cell r="BC298" t="str">
            <v/>
          </cell>
          <cell r="BD298" t="str">
            <v>2021-06-24, 15:07:25</v>
          </cell>
          <cell r="BE298" t="str">
            <v>POD 1 2021-06-24, 15:07:24</v>
          </cell>
        </row>
        <row r="299">
          <cell r="D299" t="str">
            <v>4002941167</v>
          </cell>
          <cell r="E299" t="str">
            <v/>
          </cell>
          <cell r="F299" t="str">
            <v>POD</v>
          </cell>
          <cell r="G299" t="str">
            <v>Unilever Mega DC</v>
          </cell>
          <cell r="H299" t="str">
            <v>Gading Global Logistic</v>
          </cell>
          <cell r="I299" t="str">
            <v>true</v>
          </cell>
          <cell r="J299" t="str">
            <v>CDE</v>
          </cell>
          <cell r="K299" t="str">
            <v>CD Engkel Box</v>
          </cell>
          <cell r="L299">
            <v>1</v>
          </cell>
          <cell r="M299">
            <v>1</v>
          </cell>
          <cell r="N299" t="str">
            <v>TDS-TRI-20210620044744691499</v>
          </cell>
          <cell r="O299" t="str">
            <v>dedicated</v>
          </cell>
          <cell r="P299" t="str">
            <v>2021-06-20, 11:47:45</v>
          </cell>
          <cell r="Q299" t="str">
            <v>2021-06-20, 13:35:14</v>
          </cell>
          <cell r="R299" t="str">
            <v>2021-06-21, 05:23:45</v>
          </cell>
          <cell r="S299" t="str">
            <v>2021-06-20, 16:00:00</v>
          </cell>
          <cell r="T299" t="str">
            <v>2021-06-21, 05:23:53</v>
          </cell>
          <cell r="U299" t="str">
            <v>2021-06-21, 05:23:57</v>
          </cell>
          <cell r="V299" t="str">
            <v>2021-06-21, 05:24:05</v>
          </cell>
          <cell r="W299" t="str">
            <v>2021-06-21, 16:00:00</v>
          </cell>
          <cell r="X299" t="str">
            <v>2021-06-21, 10:46:31</v>
          </cell>
          <cell r="Y299" t="str">
            <v>2021-06-21, 11:19:07</v>
          </cell>
          <cell r="Z299" t="str">
            <v>0:0:12</v>
          </cell>
          <cell r="AA299" t="str">
            <v>0:32:36</v>
          </cell>
          <cell r="AB299" t="str">
            <v>JAMAL</v>
          </cell>
          <cell r="AC299" t="str">
            <v>087879225044</v>
          </cell>
          <cell r="AD299" t="str">
            <v>B9838SYK</v>
          </cell>
          <cell r="AE299" t="str">
            <v>CD Engkel Box</v>
          </cell>
          <cell r="AF299" t="str">
            <v>Unilever West Mega DC</v>
          </cell>
          <cell r="AH299" t="str">
            <v>Jl. Irian X No.202, Cikedokan, Kec. Cikarang Bar., Bekasi, Jawa Barat 17530, Indonesia</v>
          </cell>
          <cell r="AI299" t="str">
            <v>Bekasi</v>
          </cell>
          <cell r="AK299" t="str">
            <v>DIAMOND ARTHA GADING</v>
          </cell>
          <cell r="AM299" t="str">
            <v>MALL ARTHA GADING KELAPA GADING</v>
          </cell>
          <cell r="AN299" t="str">
            <v>Kota Jakarta Utara</v>
          </cell>
          <cell r="AP299">
            <v>44</v>
          </cell>
          <cell r="AQ299" t="str">
            <v/>
          </cell>
          <cell r="AR299" t="str">
            <v/>
          </cell>
          <cell r="AS299" t="str">
            <v/>
          </cell>
          <cell r="AT299" t="str">
            <v/>
          </cell>
          <cell r="AU299" t="str">
            <v/>
          </cell>
          <cell r="AV299" t="str">
            <v/>
          </cell>
          <cell r="AW299" t="str">
            <v/>
          </cell>
          <cell r="AY299">
            <v>0</v>
          </cell>
          <cell r="AZ299" t="str">
            <v>0</v>
          </cell>
          <cell r="BA299">
            <v>1130</v>
          </cell>
          <cell r="BB299">
            <v>1.86</v>
          </cell>
          <cell r="BC299" t="str">
            <v/>
          </cell>
          <cell r="BD299" t="str">
            <v>2021-06-21, 11:19:16</v>
          </cell>
          <cell r="BE299" t="str">
            <v>POD 1 2021-06-21, 11:19:16</v>
          </cell>
        </row>
        <row r="300">
          <cell r="D300" t="str">
            <v>4002941167</v>
          </cell>
          <cell r="E300" t="str">
            <v/>
          </cell>
          <cell r="F300" t="str">
            <v>POD</v>
          </cell>
          <cell r="G300" t="str">
            <v>Unilever Mega DC</v>
          </cell>
          <cell r="H300" t="str">
            <v>Gading Global Logistic</v>
          </cell>
          <cell r="I300" t="str">
            <v>true</v>
          </cell>
          <cell r="J300" t="str">
            <v>CDE</v>
          </cell>
          <cell r="K300" t="str">
            <v>CD Engkel Box</v>
          </cell>
          <cell r="L300">
            <v>511233</v>
          </cell>
          <cell r="M300">
            <v>341710</v>
          </cell>
          <cell r="N300" t="str">
            <v>TDS-TRI-20210620044744691499</v>
          </cell>
          <cell r="O300" t="str">
            <v>dedicated</v>
          </cell>
          <cell r="P300" t="str">
            <v>2021-06-20, 11:47:44</v>
          </cell>
          <cell r="Q300" t="str">
            <v>2021-06-20, 13:35:14</v>
          </cell>
          <cell r="R300" t="str">
            <v>2021-06-21, 05:23:45</v>
          </cell>
          <cell r="S300" t="str">
            <v>2021-06-20, 16:00:00</v>
          </cell>
          <cell r="T300" t="str">
            <v>2021-06-21, 05:23:53</v>
          </cell>
          <cell r="U300" t="str">
            <v>2021-06-21, 05:23:57</v>
          </cell>
          <cell r="V300" t="str">
            <v>2021-06-21, 05:24:05</v>
          </cell>
          <cell r="W300" t="str">
            <v>2021-06-21, 16:00:00</v>
          </cell>
          <cell r="X300" t="str">
            <v>2021-06-21, 07:47:58</v>
          </cell>
          <cell r="Y300" t="str">
            <v>2021-06-21, 09:24:16</v>
          </cell>
          <cell r="Z300" t="str">
            <v>0:0:12</v>
          </cell>
          <cell r="AA300" t="str">
            <v>1:36:18</v>
          </cell>
          <cell r="AB300" t="str">
            <v>JAMAL</v>
          </cell>
          <cell r="AC300" t="str">
            <v>087879225044</v>
          </cell>
          <cell r="AD300" t="str">
            <v>B9838SYK</v>
          </cell>
          <cell r="AE300" t="str">
            <v>CD Engkel Box</v>
          </cell>
          <cell r="AF300" t="str">
            <v>Unilever West Mega DC</v>
          </cell>
          <cell r="AH300" t="str">
            <v>Jl. Irian X No.202, Cikedokan, Kec. Cikarang Bar., Bekasi, Jawa Barat 17530, Indonesia</v>
          </cell>
          <cell r="AI300" t="str">
            <v>Bekasi</v>
          </cell>
          <cell r="AK300" t="str">
            <v>LOTTEMART HYPER KELAPA GADING</v>
          </cell>
          <cell r="AM300" t="str">
            <v>JL. RAYA BOULEVARD BARAT,</v>
          </cell>
          <cell r="AN300" t="str">
            <v>Kota Jakarta Utara</v>
          </cell>
          <cell r="AP300">
            <v>44</v>
          </cell>
          <cell r="AQ300" t="str">
            <v/>
          </cell>
          <cell r="AR300" t="str">
            <v/>
          </cell>
          <cell r="AS300" t="str">
            <v/>
          </cell>
          <cell r="AT300" t="str">
            <v/>
          </cell>
          <cell r="AU300" t="str">
            <v/>
          </cell>
          <cell r="AV300" t="str">
            <v/>
          </cell>
          <cell r="AW300" t="str">
            <v/>
          </cell>
          <cell r="AY300">
            <v>0</v>
          </cell>
          <cell r="AZ300" t="str">
            <v>0</v>
          </cell>
          <cell r="BA300">
            <v>350</v>
          </cell>
          <cell r="BB300">
            <v>1</v>
          </cell>
          <cell r="BC300" t="str">
            <v/>
          </cell>
          <cell r="BD300" t="str">
            <v>2021-06-21, 10:01:33</v>
          </cell>
          <cell r="BE300" t="str">
            <v>POD 1 2021-06-21, 10:01:33</v>
          </cell>
        </row>
        <row r="301">
          <cell r="D301" t="str">
            <v>4002941158</v>
          </cell>
          <cell r="E301" t="str">
            <v/>
          </cell>
          <cell r="F301" t="str">
            <v>POD</v>
          </cell>
          <cell r="G301" t="str">
            <v>Unilever Mega DC</v>
          </cell>
          <cell r="H301" t="str">
            <v>PT Mega Antaran Prima</v>
          </cell>
          <cell r="I301" t="str">
            <v>true</v>
          </cell>
          <cell r="J301" t="str">
            <v>CDE</v>
          </cell>
          <cell r="K301" t="str">
            <v>CD Engkel Box</v>
          </cell>
          <cell r="L301">
            <v>587033</v>
          </cell>
          <cell r="M301">
            <v>430066</v>
          </cell>
          <cell r="N301" t="str">
            <v>TDS-TRI-20210620044743429923</v>
          </cell>
          <cell r="O301" t="str">
            <v>dedicated</v>
          </cell>
          <cell r="P301" t="str">
            <v>2021-06-20, 11:47:43</v>
          </cell>
          <cell r="Q301" t="str">
            <v>2021-06-20, 13:31:42</v>
          </cell>
          <cell r="R301" t="str">
            <v>2021-06-20, 14:04:25</v>
          </cell>
          <cell r="S301" t="str">
            <v>2021-06-20, 16:00:00</v>
          </cell>
          <cell r="T301" t="str">
            <v>2021-06-20, 14:04:35</v>
          </cell>
          <cell r="U301" t="str">
            <v>2021-06-21, 03:50:46</v>
          </cell>
          <cell r="V301" t="str">
            <v>2021-06-21, 03:50:58</v>
          </cell>
          <cell r="W301" t="str">
            <v>2021-06-21, 16:00:00</v>
          </cell>
          <cell r="X301" t="str">
            <v>2021-06-21, 20:20:48</v>
          </cell>
          <cell r="Y301" t="str">
            <v>2021-06-22, 10:11:06</v>
          </cell>
          <cell r="Z301" t="str">
            <v>13:46:23</v>
          </cell>
          <cell r="AA301" t="str">
            <v>13:50:18</v>
          </cell>
          <cell r="AB301" t="str">
            <v>SAMSUL ANWAR</v>
          </cell>
          <cell r="AC301" t="str">
            <v>087851750511</v>
          </cell>
          <cell r="AD301" t="str">
            <v>B9173KXU</v>
          </cell>
          <cell r="AE301" t="str">
            <v>CDE Dedicated</v>
          </cell>
          <cell r="AF301" t="str">
            <v>Unilever West Mega DC</v>
          </cell>
          <cell r="AH301" t="str">
            <v>Jl. Irian X No.202, Cikedokan, Kec. Cikarang Bar., Bekasi, Jawa Barat 17530, Indonesia</v>
          </cell>
          <cell r="AI301" t="str">
            <v>Bekasi</v>
          </cell>
          <cell r="AK301" t="str">
            <v>PT CENTURY FRANCHISINDO UTAMA</v>
          </cell>
          <cell r="AM301" t="str">
            <v>Kadu, Curug, Tangerang, Banten, Indonesia</v>
          </cell>
          <cell r="AN301" t="str">
            <v>Tangerang</v>
          </cell>
          <cell r="AP301">
            <v>74</v>
          </cell>
          <cell r="AQ301" t="str">
            <v/>
          </cell>
          <cell r="AR301" t="str">
            <v/>
          </cell>
          <cell r="AS301" t="str">
            <v/>
          </cell>
          <cell r="AT301" t="str">
            <v/>
          </cell>
          <cell r="AU301" t="str">
            <v/>
          </cell>
          <cell r="AV301" t="str">
            <v/>
          </cell>
          <cell r="AW301" t="str">
            <v/>
          </cell>
          <cell r="AY301">
            <v>0</v>
          </cell>
          <cell r="AZ301" t="str">
            <v>0</v>
          </cell>
          <cell r="BA301">
            <v>290</v>
          </cell>
          <cell r="BB301">
            <v>1</v>
          </cell>
          <cell r="BC301" t="str">
            <v/>
          </cell>
          <cell r="BD301" t="str">
            <v>2021-06-22, 10:11:45</v>
          </cell>
          <cell r="BE301" t="str">
            <v>POD 1 2021-06-22, 10:11:45</v>
          </cell>
        </row>
        <row r="302">
          <cell r="D302" t="str">
            <v>4002941158</v>
          </cell>
          <cell r="E302" t="str">
            <v/>
          </cell>
          <cell r="F302" t="str">
            <v>POD</v>
          </cell>
          <cell r="G302" t="str">
            <v>Unilever Mega DC</v>
          </cell>
          <cell r="H302" t="str">
            <v>PT Mega Antaran Prima</v>
          </cell>
          <cell r="I302" t="str">
            <v>true</v>
          </cell>
          <cell r="J302" t="str">
            <v>CDE</v>
          </cell>
          <cell r="K302" t="str">
            <v>CD Engkel Box</v>
          </cell>
          <cell r="L302">
            <v>1</v>
          </cell>
          <cell r="M302">
            <v>1</v>
          </cell>
          <cell r="N302" t="str">
            <v>TDS-TRI-20210620044743429923</v>
          </cell>
          <cell r="O302" t="str">
            <v>dedicated</v>
          </cell>
          <cell r="P302" t="str">
            <v>2021-06-20, 11:47:43</v>
          </cell>
          <cell r="Q302" t="str">
            <v>2021-06-20, 13:31:42</v>
          </cell>
          <cell r="R302" t="str">
            <v>2021-06-20, 14:04:25</v>
          </cell>
          <cell r="S302" t="str">
            <v>2021-06-20, 16:00:00</v>
          </cell>
          <cell r="T302" t="str">
            <v>2021-06-20, 14:04:35</v>
          </cell>
          <cell r="U302" t="str">
            <v>2021-06-21, 03:50:46</v>
          </cell>
          <cell r="V302" t="str">
            <v>2021-06-21, 03:50:58</v>
          </cell>
          <cell r="W302" t="str">
            <v>2021-06-21, 16:00:00</v>
          </cell>
          <cell r="X302" t="str">
            <v>2021-06-21, 15:34:01</v>
          </cell>
          <cell r="Y302" t="str">
            <v>2021-06-21, 20:20:15</v>
          </cell>
          <cell r="Z302" t="str">
            <v>13:46:23</v>
          </cell>
          <cell r="AA302" t="str">
            <v>4:46:14</v>
          </cell>
          <cell r="AB302" t="str">
            <v>SAMSUL ANWAR</v>
          </cell>
          <cell r="AC302" t="str">
            <v>087851750511</v>
          </cell>
          <cell r="AD302" t="str">
            <v>B9173KXU</v>
          </cell>
          <cell r="AE302" t="str">
            <v>CDE Dedicated</v>
          </cell>
          <cell r="AF302" t="str">
            <v>Unilever West Mega DC</v>
          </cell>
          <cell r="AH302" t="str">
            <v>Jl. Irian X No.202, Cikedokan, Kec. Cikarang Bar., Bekasi, Jawa Barat 17530, Indonesia</v>
          </cell>
          <cell r="AI302" t="str">
            <v>Bekasi</v>
          </cell>
          <cell r="AK302" t="str">
            <v>PT. PERINTIS PELAYANAN PARIPURN</v>
          </cell>
          <cell r="AM302" t="str">
            <v>JL. RAYA BITUNG KAMPUNG POS BITUNG</v>
          </cell>
          <cell r="AN302" t="str">
            <v>Tangerang</v>
          </cell>
          <cell r="AP302">
            <v>72</v>
          </cell>
          <cell r="AQ302" t="str">
            <v/>
          </cell>
          <cell r="AR302" t="str">
            <v/>
          </cell>
          <cell r="AS302" t="str">
            <v/>
          </cell>
          <cell r="AT302" t="str">
            <v/>
          </cell>
          <cell r="AU302" t="str">
            <v/>
          </cell>
          <cell r="AV302" t="str">
            <v/>
          </cell>
          <cell r="AW302" t="str">
            <v/>
          </cell>
          <cell r="AY302">
            <v>0</v>
          </cell>
          <cell r="AZ302" t="str">
            <v>0</v>
          </cell>
          <cell r="BA302">
            <v>1240</v>
          </cell>
          <cell r="BB302">
            <v>3</v>
          </cell>
          <cell r="BC302" t="str">
            <v/>
          </cell>
          <cell r="BD302" t="str">
            <v>2021-06-21, 20:20:33</v>
          </cell>
          <cell r="BE302" t="str">
            <v>POD 1 2021-06-21, 20:20:33</v>
          </cell>
        </row>
        <row r="303">
          <cell r="D303" t="str">
            <v>4002941150</v>
          </cell>
          <cell r="E303" t="str">
            <v/>
          </cell>
          <cell r="F303" t="str">
            <v>POD</v>
          </cell>
          <cell r="G303" t="str">
            <v>Unilever Mega DC</v>
          </cell>
          <cell r="H303" t="str">
            <v>PT Mega Antaran Prima</v>
          </cell>
          <cell r="I303" t="str">
            <v>true</v>
          </cell>
          <cell r="J303" t="str">
            <v>CDE</v>
          </cell>
          <cell r="K303" t="str">
            <v>CD Engkel Box</v>
          </cell>
          <cell r="L303">
            <v>497358</v>
          </cell>
          <cell r="M303">
            <v>285746</v>
          </cell>
          <cell r="N303" t="str">
            <v>TDS-TRI-20210620044742104944</v>
          </cell>
          <cell r="O303" t="str">
            <v>dedicated</v>
          </cell>
          <cell r="P303" t="str">
            <v>2021-06-20, 11:47:42</v>
          </cell>
          <cell r="Q303" t="str">
            <v>2021-06-20, 13:30:20</v>
          </cell>
          <cell r="R303" t="str">
            <v>2021-06-20, 16:00:22</v>
          </cell>
          <cell r="S303" t="str">
            <v>2021-06-20, 16:00:00</v>
          </cell>
          <cell r="T303" t="str">
            <v>2021-06-20, 16:00:24</v>
          </cell>
          <cell r="U303" t="str">
            <v>2021-06-20, 16:00:32</v>
          </cell>
          <cell r="V303" t="str">
            <v>2021-06-20, 16:00:36</v>
          </cell>
          <cell r="W303" t="str">
            <v>2021-06-21, 16:00:00</v>
          </cell>
          <cell r="X303" t="str">
            <v>2021-06-21, 11:31:49</v>
          </cell>
          <cell r="Y303" t="str">
            <v>2021-06-21, 11:31:55</v>
          </cell>
          <cell r="Z303" t="str">
            <v>0:0:12</v>
          </cell>
          <cell r="AA303" t="str">
            <v>0:0:6</v>
          </cell>
          <cell r="AB303" t="str">
            <v>TALANI</v>
          </cell>
          <cell r="AC303" t="str">
            <v>087829079148</v>
          </cell>
          <cell r="AD303" t="str">
            <v>B9532KRV</v>
          </cell>
          <cell r="AE303" t="str">
            <v>CD Engkel Box</v>
          </cell>
          <cell r="AF303" t="str">
            <v>Unilever West Mega DC</v>
          </cell>
          <cell r="AH303" t="str">
            <v>Jl. Irian X No.202, Cikedokan, Kec. Cikarang Bar., Bekasi, Jawa Barat 17530, Indonesia</v>
          </cell>
          <cell r="AI303" t="str">
            <v>Bekasi</v>
          </cell>
          <cell r="AK303" t="str">
            <v>TOKMA SUKASEURI</v>
          </cell>
          <cell r="AM303" t="str">
            <v>Jl. Ir. H. Juanda No.4, Nagasari, Kec. Karawang Bar., Kabupaten Karawang, Jawa Barat 41312, Indonesia</v>
          </cell>
          <cell r="AN303" t="str">
            <v>Kabupaten Karawang</v>
          </cell>
          <cell r="AP303">
            <v>33</v>
          </cell>
          <cell r="AQ303" t="str">
            <v/>
          </cell>
          <cell r="AR303" t="str">
            <v/>
          </cell>
          <cell r="AS303" t="str">
            <v/>
          </cell>
          <cell r="AT303" t="str">
            <v/>
          </cell>
          <cell r="AU303" t="str">
            <v/>
          </cell>
          <cell r="AV303" t="str">
            <v/>
          </cell>
          <cell r="AW303" t="str">
            <v/>
          </cell>
          <cell r="AY303">
            <v>0</v>
          </cell>
          <cell r="AZ303" t="str">
            <v>0</v>
          </cell>
          <cell r="BA303">
            <v>610</v>
          </cell>
          <cell r="BB303">
            <v>2</v>
          </cell>
          <cell r="BC303" t="str">
            <v/>
          </cell>
          <cell r="BD303" t="str">
            <v>2021-06-21, 16:27:53</v>
          </cell>
          <cell r="BE303" t="str">
            <v>POD 1 2021-06-21, 16:27:53</v>
          </cell>
        </row>
        <row r="304">
          <cell r="D304" t="str">
            <v>4002941150</v>
          </cell>
          <cell r="E304" t="str">
            <v/>
          </cell>
          <cell r="F304" t="str">
            <v>POD</v>
          </cell>
          <cell r="G304" t="str">
            <v>Unilever Mega DC</v>
          </cell>
          <cell r="H304" t="str">
            <v>PT Mega Antaran Prima</v>
          </cell>
          <cell r="I304" t="str">
            <v>true</v>
          </cell>
          <cell r="J304" t="str">
            <v>CDE</v>
          </cell>
          <cell r="K304" t="str">
            <v>CD Engkel Box</v>
          </cell>
          <cell r="L304">
            <v>1</v>
          </cell>
          <cell r="M304">
            <v>1</v>
          </cell>
          <cell r="N304" t="str">
            <v>TDS-TRI-20210620044742104944</v>
          </cell>
          <cell r="O304" t="str">
            <v>dedicated</v>
          </cell>
          <cell r="P304" t="str">
            <v>2021-06-20, 11:47:42</v>
          </cell>
          <cell r="Q304" t="str">
            <v>2021-06-20, 13:30:20</v>
          </cell>
          <cell r="R304" t="str">
            <v>2021-06-20, 16:00:22</v>
          </cell>
          <cell r="S304" t="str">
            <v>2021-06-20, 16:00:00</v>
          </cell>
          <cell r="T304" t="str">
            <v>2021-06-20, 16:00:24</v>
          </cell>
          <cell r="U304" t="str">
            <v>2021-06-20, 16:00:32</v>
          </cell>
          <cell r="V304" t="str">
            <v>2021-06-20, 16:00:36</v>
          </cell>
          <cell r="W304" t="str">
            <v>2021-06-21, 16:00:00</v>
          </cell>
          <cell r="X304" t="str">
            <v>2021-06-21, 16:28:23</v>
          </cell>
          <cell r="Y304" t="str">
            <v>2021-06-21, 16:28:28</v>
          </cell>
          <cell r="Z304" t="str">
            <v>0:0:12</v>
          </cell>
          <cell r="AA304" t="str">
            <v>0:0:5</v>
          </cell>
          <cell r="AB304" t="str">
            <v>TALANI</v>
          </cell>
          <cell r="AC304" t="str">
            <v>087829079148</v>
          </cell>
          <cell r="AD304" t="str">
            <v>B9532KRV</v>
          </cell>
          <cell r="AE304" t="str">
            <v>CD Engkel Box</v>
          </cell>
          <cell r="AF304" t="str">
            <v>Unilever West Mega DC</v>
          </cell>
          <cell r="AH304" t="str">
            <v>Jl. Irian X No.202, Cikedokan, Kec. Cikarang Bar., Bekasi, Jawa Barat 17530, Indonesia</v>
          </cell>
          <cell r="AI304" t="str">
            <v>Bekasi</v>
          </cell>
          <cell r="AK304" t="str">
            <v>LOTTE SHOPPING KARAWANG</v>
          </cell>
          <cell r="AM304" t="str">
            <v>Jl. Surotokunto, Kabupaten Karawang, Jawa Barat, Indonesia</v>
          </cell>
          <cell r="AN304" t="str">
            <v>Kabupaten Karawang</v>
          </cell>
          <cell r="AP304">
            <v>35</v>
          </cell>
          <cell r="AQ304" t="str">
            <v/>
          </cell>
          <cell r="AR304" t="str">
            <v/>
          </cell>
          <cell r="AS304" t="str">
            <v/>
          </cell>
          <cell r="AT304" t="str">
            <v/>
          </cell>
          <cell r="AU304" t="str">
            <v/>
          </cell>
          <cell r="AV304" t="str">
            <v/>
          </cell>
          <cell r="AW304" t="str">
            <v/>
          </cell>
          <cell r="AY304">
            <v>0</v>
          </cell>
          <cell r="AZ304" t="str">
            <v>0</v>
          </cell>
          <cell r="BA304">
            <v>910</v>
          </cell>
          <cell r="BB304">
            <v>2.4900000000000002</v>
          </cell>
          <cell r="BC304" t="str">
            <v/>
          </cell>
          <cell r="BD304" t="str">
            <v>2021-06-21, 16:53:43</v>
          </cell>
          <cell r="BE304" t="str">
            <v>POD 1 2021-06-21, 16:53:43</v>
          </cell>
        </row>
        <row r="305">
          <cell r="D305" t="str">
            <v>4002941113</v>
          </cell>
          <cell r="E305" t="str">
            <v/>
          </cell>
          <cell r="F305" t="str">
            <v>POD</v>
          </cell>
          <cell r="G305" t="str">
            <v>Unilever Mega DC</v>
          </cell>
          <cell r="H305" t="str">
            <v>PT PRIMA SARANA EKSPRES</v>
          </cell>
          <cell r="I305" t="str">
            <v>true</v>
          </cell>
          <cell r="J305" t="str">
            <v>CDE</v>
          </cell>
          <cell r="K305" t="str">
            <v>CD Engkel Box</v>
          </cell>
          <cell r="L305">
            <v>1</v>
          </cell>
          <cell r="M305">
            <v>1</v>
          </cell>
          <cell r="N305" t="str">
            <v>TDS-TRI-20210620044740858254</v>
          </cell>
          <cell r="O305" t="str">
            <v>dedicated</v>
          </cell>
          <cell r="P305" t="str">
            <v>2021-06-20, 11:47:41</v>
          </cell>
          <cell r="Q305" t="str">
            <v>2021-06-20, 13:37:43</v>
          </cell>
          <cell r="R305" t="str">
            <v>2021-06-20, 14:15:51</v>
          </cell>
          <cell r="S305" t="str">
            <v>2021-06-20, 16:00:00</v>
          </cell>
          <cell r="T305" t="str">
            <v>2021-06-20, 14:16:03</v>
          </cell>
          <cell r="U305" t="str">
            <v>2021-06-20, 14:16:09</v>
          </cell>
          <cell r="V305" t="str">
            <v>2021-06-21, 07:17:10</v>
          </cell>
          <cell r="W305" t="str">
            <v>2021-06-21, 16:00:00</v>
          </cell>
          <cell r="X305" t="str">
            <v>2021-06-21, 10:02:47</v>
          </cell>
          <cell r="Y305" t="str">
            <v>2021-06-21, 10:52:34</v>
          </cell>
          <cell r="Z305" t="str">
            <v>17:1:7</v>
          </cell>
          <cell r="AA305" t="str">
            <v>0:49:47</v>
          </cell>
          <cell r="AB305" t="str">
            <v>Edi efendi</v>
          </cell>
          <cell r="AC305" t="str">
            <v>082210549948</v>
          </cell>
          <cell r="AD305" t="str">
            <v>B9475TXS</v>
          </cell>
          <cell r="AE305" t="str">
            <v>CD Engkel Box</v>
          </cell>
          <cell r="AF305" t="str">
            <v>Unilever West Mega DC</v>
          </cell>
          <cell r="AH305" t="str">
            <v>Jl. Irian X No.202, Cikedokan, Kec. Cikarang Bar., Bekasi, Jawa Barat 17530, Indonesia</v>
          </cell>
          <cell r="AI305" t="str">
            <v>Bekasi</v>
          </cell>
          <cell r="AK305" t="str">
            <v>CARREFOUR CASABLANCA</v>
          </cell>
          <cell r="AM305" t="str">
            <v>JL. CASABLANCA KAV.88</v>
          </cell>
          <cell r="AN305" t="str">
            <v>Kota Jakarta Selatan</v>
          </cell>
          <cell r="AP305">
            <v>41</v>
          </cell>
          <cell r="AQ305" t="str">
            <v/>
          </cell>
          <cell r="AR305" t="str">
            <v/>
          </cell>
          <cell r="AS305" t="str">
            <v/>
          </cell>
          <cell r="AT305" t="str">
            <v/>
          </cell>
          <cell r="AU305" t="str">
            <v/>
          </cell>
          <cell r="AV305" t="str">
            <v/>
          </cell>
          <cell r="AW305" t="str">
            <v/>
          </cell>
          <cell r="AY305">
            <v>0</v>
          </cell>
          <cell r="AZ305" t="str">
            <v>0</v>
          </cell>
          <cell r="BA305">
            <v>630</v>
          </cell>
          <cell r="BB305">
            <v>1.53</v>
          </cell>
          <cell r="BC305" t="str">
            <v/>
          </cell>
          <cell r="BD305" t="str">
            <v>2021-06-21, 11:05:36</v>
          </cell>
          <cell r="BE305" t="str">
            <v>POD 1 2021-06-21, 11:05:36</v>
          </cell>
        </row>
        <row r="306">
          <cell r="D306" t="str">
            <v>4002941113</v>
          </cell>
          <cell r="E306" t="str">
            <v/>
          </cell>
          <cell r="F306" t="str">
            <v>POD</v>
          </cell>
          <cell r="G306" t="str">
            <v>Unilever Mega DC</v>
          </cell>
          <cell r="H306" t="str">
            <v>PT PRIMA SARANA EKSPRES</v>
          </cell>
          <cell r="I306" t="str">
            <v>true</v>
          </cell>
          <cell r="J306" t="str">
            <v>CDE</v>
          </cell>
          <cell r="K306" t="str">
            <v>CD Engkel Box</v>
          </cell>
          <cell r="L306">
            <v>511233</v>
          </cell>
          <cell r="M306">
            <v>341710</v>
          </cell>
          <cell r="N306" t="str">
            <v>TDS-TRI-20210620044740858254</v>
          </cell>
          <cell r="O306" t="str">
            <v>dedicated</v>
          </cell>
          <cell r="P306" t="str">
            <v>2021-06-20, 11:47:40</v>
          </cell>
          <cell r="Q306" t="str">
            <v>2021-06-20, 13:37:43</v>
          </cell>
          <cell r="R306" t="str">
            <v>2021-06-20, 14:15:51</v>
          </cell>
          <cell r="S306" t="str">
            <v>2021-06-20, 16:00:00</v>
          </cell>
          <cell r="T306" t="str">
            <v>2021-06-20, 14:16:03</v>
          </cell>
          <cell r="U306" t="str">
            <v>2021-06-20, 14:16:09</v>
          </cell>
          <cell r="V306" t="str">
            <v>2021-06-21, 07:17:10</v>
          </cell>
          <cell r="W306" t="str">
            <v>2021-06-21, 16:00:00</v>
          </cell>
          <cell r="X306" t="str">
            <v>2021-06-21, 08:45:31</v>
          </cell>
          <cell r="Y306" t="str">
            <v>2021-06-21, 09:17:31</v>
          </cell>
          <cell r="Z306" t="str">
            <v>17:1:7</v>
          </cell>
          <cell r="AA306" t="str">
            <v>0:32:0</v>
          </cell>
          <cell r="AB306" t="str">
            <v>Edi efendi</v>
          </cell>
          <cell r="AC306" t="str">
            <v>082210549948</v>
          </cell>
          <cell r="AD306" t="str">
            <v>B9475TXS</v>
          </cell>
          <cell r="AE306" t="str">
            <v>CD Engkel Box</v>
          </cell>
          <cell r="AF306" t="str">
            <v>Unilever West Mega DC</v>
          </cell>
          <cell r="AH306" t="str">
            <v>Jl. Irian X No.202, Cikedokan, Kec. Cikarang Bar., Bekasi, Jawa Barat 17530, Indonesia</v>
          </cell>
          <cell r="AI306" t="str">
            <v>Bekasi</v>
          </cell>
          <cell r="AK306" t="str">
            <v>LOTTEMART HYPER KUNINGAN CITY</v>
          </cell>
          <cell r="AM306" t="str">
            <v>JL. Prof. Dr. SATRIO KAV. 18-UNIT L</v>
          </cell>
          <cell r="AN306" t="str">
            <v>Kota Jakarta Selatan</v>
          </cell>
          <cell r="AP306">
            <v>39</v>
          </cell>
          <cell r="AQ306" t="str">
            <v/>
          </cell>
          <cell r="AR306" t="str">
            <v/>
          </cell>
          <cell r="AS306" t="str">
            <v/>
          </cell>
          <cell r="AT306" t="str">
            <v/>
          </cell>
          <cell r="AU306" t="str">
            <v/>
          </cell>
          <cell r="AV306" t="str">
            <v/>
          </cell>
          <cell r="AW306" t="str">
            <v/>
          </cell>
          <cell r="AY306">
            <v>0</v>
          </cell>
          <cell r="AZ306" t="str">
            <v>0</v>
          </cell>
          <cell r="BA306">
            <v>300</v>
          </cell>
          <cell r="BB306">
            <v>1</v>
          </cell>
          <cell r="BC306" t="str">
            <v/>
          </cell>
          <cell r="BD306" t="str">
            <v>2021-06-21, 09:53:37</v>
          </cell>
          <cell r="BE306" t="str">
            <v>POD 1 2021-06-21, 09:53:37</v>
          </cell>
        </row>
        <row r="307">
          <cell r="D307" t="str">
            <v>4002941097</v>
          </cell>
          <cell r="E307" t="str">
            <v/>
          </cell>
          <cell r="F307" t="str">
            <v>POD</v>
          </cell>
          <cell r="G307" t="str">
            <v>Unilever Mega DC</v>
          </cell>
          <cell r="H307" t="str">
            <v>PT Mega Antaran Prima</v>
          </cell>
          <cell r="I307" t="str">
            <v>true</v>
          </cell>
          <cell r="J307" t="str">
            <v>CDE</v>
          </cell>
          <cell r="K307" t="str">
            <v>CD Engkel Box</v>
          </cell>
          <cell r="L307">
            <v>627990</v>
          </cell>
          <cell r="M307">
            <v>449654</v>
          </cell>
          <cell r="N307" t="str">
            <v>TDS-TRI-20210620044739369634</v>
          </cell>
          <cell r="O307" t="str">
            <v>dedicated</v>
          </cell>
          <cell r="P307" t="str">
            <v>2021-06-20, 11:47:39</v>
          </cell>
          <cell r="Q307" t="str">
            <v>2021-06-20, 13:29:26</v>
          </cell>
          <cell r="R307" t="str">
            <v>2021-06-20, 14:28:24</v>
          </cell>
          <cell r="S307" t="str">
            <v>2021-06-20, 16:00:00</v>
          </cell>
          <cell r="T307" t="str">
            <v>2021-06-20, 14:28:30</v>
          </cell>
          <cell r="U307" t="str">
            <v>2021-06-20, 14:28:36</v>
          </cell>
          <cell r="V307" t="str">
            <v>2021-06-20, 14:28:41</v>
          </cell>
          <cell r="W307" t="str">
            <v>2021-06-10, 16:00:00</v>
          </cell>
          <cell r="X307" t="str">
            <v>2021-06-21, 06:06:55</v>
          </cell>
          <cell r="Y307" t="str">
            <v>2021-06-21, 11:53:04</v>
          </cell>
          <cell r="Z307" t="str">
            <v>0:0:11</v>
          </cell>
          <cell r="AA307" t="str">
            <v>5:46:9</v>
          </cell>
          <cell r="AB307" t="str">
            <v>KARDIMAN</v>
          </cell>
          <cell r="AC307" t="str">
            <v>089654622368</v>
          </cell>
          <cell r="AD307" t="str">
            <v>B9113KRO</v>
          </cell>
          <cell r="AE307" t="str">
            <v>CD Engkel Box</v>
          </cell>
          <cell r="AF307" t="str">
            <v>Unilever West Mega DC</v>
          </cell>
          <cell r="AH307" t="str">
            <v>Jl. Irian X No.202, Cikedokan, Kec. Cikarang Bar., Bekasi, Jawa Barat 17530, Indonesia</v>
          </cell>
          <cell r="AI307" t="str">
            <v>Bekasi</v>
          </cell>
          <cell r="AK307" t="str">
            <v>RAMAYANA TAJUR S 121</v>
          </cell>
          <cell r="AM307" t="str">
            <v>JL RAYA TAJUR</v>
          </cell>
          <cell r="AN307" t="str">
            <v>Kota Bogor</v>
          </cell>
          <cell r="AP307">
            <v>76</v>
          </cell>
          <cell r="AQ307" t="str">
            <v/>
          </cell>
          <cell r="AR307" t="str">
            <v/>
          </cell>
          <cell r="AS307" t="str">
            <v/>
          </cell>
          <cell r="AT307" t="str">
            <v/>
          </cell>
          <cell r="AU307" t="str">
            <v/>
          </cell>
          <cell r="AV307" t="str">
            <v/>
          </cell>
          <cell r="AW307" t="str">
            <v/>
          </cell>
          <cell r="AY307">
            <v>0</v>
          </cell>
          <cell r="AZ307" t="str">
            <v>0</v>
          </cell>
          <cell r="BA307">
            <v>240</v>
          </cell>
          <cell r="BB307">
            <v>1</v>
          </cell>
          <cell r="BC307" t="str">
            <v/>
          </cell>
          <cell r="BD307" t="str">
            <v>2021-06-21, 12:58:40</v>
          </cell>
          <cell r="BE307" t="str">
            <v>POD 1 2021-06-21, 12:58:40</v>
          </cell>
        </row>
        <row r="308">
          <cell r="D308" t="str">
            <v>4002941097</v>
          </cell>
          <cell r="E308" t="str">
            <v/>
          </cell>
          <cell r="F308" t="str">
            <v>POD</v>
          </cell>
          <cell r="G308" t="str">
            <v>Unilever Mega DC</v>
          </cell>
          <cell r="H308" t="str">
            <v>PT Mega Antaran Prima</v>
          </cell>
          <cell r="I308" t="str">
            <v>true</v>
          </cell>
          <cell r="J308" t="str">
            <v>CDE</v>
          </cell>
          <cell r="K308" t="str">
            <v>CD Engkel Box</v>
          </cell>
          <cell r="L308">
            <v>1</v>
          </cell>
          <cell r="M308">
            <v>1</v>
          </cell>
          <cell r="N308" t="str">
            <v>TDS-TRI-20210620044739369634</v>
          </cell>
          <cell r="O308" t="str">
            <v>dedicated</v>
          </cell>
          <cell r="P308" t="str">
            <v>2021-06-20, 11:47:39</v>
          </cell>
          <cell r="Q308" t="str">
            <v>2021-06-20, 13:29:26</v>
          </cell>
          <cell r="R308" t="str">
            <v>2021-06-20, 14:28:24</v>
          </cell>
          <cell r="S308" t="str">
            <v>2021-06-20, 16:00:00</v>
          </cell>
          <cell r="T308" t="str">
            <v>2021-06-20, 14:28:30</v>
          </cell>
          <cell r="U308" t="str">
            <v>2021-06-20, 14:28:36</v>
          </cell>
          <cell r="V308" t="str">
            <v>2021-06-20, 14:28:41</v>
          </cell>
          <cell r="W308" t="str">
            <v>2021-06-10, 16:00:00</v>
          </cell>
          <cell r="X308" t="str">
            <v>2021-06-21, 12:58:50</v>
          </cell>
          <cell r="Y308" t="str">
            <v>2021-06-21, 13:44:46</v>
          </cell>
          <cell r="Z308" t="str">
            <v>0:0:11</v>
          </cell>
          <cell r="AA308" t="str">
            <v>0:45:56</v>
          </cell>
          <cell r="AB308" t="str">
            <v>KARDIMAN</v>
          </cell>
          <cell r="AC308" t="str">
            <v>089654622368</v>
          </cell>
          <cell r="AD308" t="str">
            <v>B9113KRO</v>
          </cell>
          <cell r="AE308" t="str">
            <v>CD Engkel Box</v>
          </cell>
          <cell r="AF308" t="str">
            <v>Unilever West Mega DC</v>
          </cell>
          <cell r="AH308" t="str">
            <v>Jl. Irian X No.202, Cikedokan, Kec. Cikarang Bar., Bekasi, Jawa Barat 17530, Indonesia</v>
          </cell>
          <cell r="AI308" t="str">
            <v>Bekasi</v>
          </cell>
          <cell r="AK308" t="str">
            <v>LOTTE SHOPPING PAKANSARI</v>
          </cell>
          <cell r="AM308" t="str">
            <v>Jl. Gor Pakansari No.36, Nanggewer Mekar, Cibinong, Bogor, Jawa Barat 16912, Indonesia</v>
          </cell>
          <cell r="AN308" t="str">
            <v>Bogor</v>
          </cell>
          <cell r="AP308">
            <v>64</v>
          </cell>
          <cell r="AQ308" t="str">
            <v/>
          </cell>
          <cell r="AR308" t="str">
            <v/>
          </cell>
          <cell r="AS308" t="str">
            <v/>
          </cell>
          <cell r="AT308" t="str">
            <v/>
          </cell>
          <cell r="AU308" t="str">
            <v/>
          </cell>
          <cell r="AV308" t="str">
            <v/>
          </cell>
          <cell r="AW308" t="str">
            <v/>
          </cell>
          <cell r="AY308">
            <v>0</v>
          </cell>
          <cell r="AZ308" t="str">
            <v>0</v>
          </cell>
          <cell r="BA308">
            <v>2460</v>
          </cell>
          <cell r="BB308">
            <v>3.86</v>
          </cell>
          <cell r="BC308" t="str">
            <v/>
          </cell>
          <cell r="BD308" t="str">
            <v>2021-06-21, 14:29:42</v>
          </cell>
          <cell r="BE308" t="str">
            <v>POD 1 2021-06-21, 14:29:42</v>
          </cell>
        </row>
        <row r="309">
          <cell r="D309" t="str">
            <v>4002941090</v>
          </cell>
          <cell r="E309" t="str">
            <v/>
          </cell>
          <cell r="F309" t="str">
            <v>POD</v>
          </cell>
          <cell r="G309" t="str">
            <v>Unilever Mega DC</v>
          </cell>
          <cell r="H309" t="str">
            <v>PT Mega Antaran Prima</v>
          </cell>
          <cell r="I309" t="str">
            <v>true</v>
          </cell>
          <cell r="J309" t="str">
            <v>CDE</v>
          </cell>
          <cell r="K309" t="str">
            <v>CD Engkel Box</v>
          </cell>
          <cell r="L309">
            <v>1</v>
          </cell>
          <cell r="M309">
            <v>1</v>
          </cell>
          <cell r="N309" t="str">
            <v>TDS-TRI-20210620044737928073</v>
          </cell>
          <cell r="O309" t="str">
            <v>dedicated</v>
          </cell>
          <cell r="P309" t="str">
            <v>2021-06-20, 11:47:38</v>
          </cell>
          <cell r="Q309" t="str">
            <v>2021-06-20, 13:28:31</v>
          </cell>
          <cell r="R309" t="str">
            <v>2021-06-20, 16:22:13</v>
          </cell>
          <cell r="S309" t="str">
            <v>2021-06-20, 16:00:00</v>
          </cell>
          <cell r="T309" t="str">
            <v>2021-06-21, 05:28:48</v>
          </cell>
          <cell r="U309" t="str">
            <v>2021-06-21, 05:28:53</v>
          </cell>
          <cell r="V309" t="str">
            <v>2021-06-21, 05:28:58</v>
          </cell>
          <cell r="W309" t="str">
            <v>2021-06-21, 16:00:00</v>
          </cell>
          <cell r="X309" t="str">
            <v>2021-06-21, 06:34:24</v>
          </cell>
          <cell r="Y309" t="str">
            <v>2021-06-21, 09:37:55</v>
          </cell>
          <cell r="Z309" t="str">
            <v>0:0:10</v>
          </cell>
          <cell r="AA309" t="str">
            <v>3:3:31</v>
          </cell>
          <cell r="AB309" t="str">
            <v>CASMITA</v>
          </cell>
          <cell r="AC309" t="str">
            <v>082112196977</v>
          </cell>
          <cell r="AD309" t="str">
            <v>B9060KXU</v>
          </cell>
          <cell r="AE309" t="str">
            <v>CD Engkel Box</v>
          </cell>
          <cell r="AF309" t="str">
            <v>Unilever West Mega DC</v>
          </cell>
          <cell r="AH309" t="str">
            <v>Jl. Irian X No.202, Cikedokan, Kec. Cikarang Bar., Bekasi, Jawa Barat 17530, Indonesia</v>
          </cell>
          <cell r="AI309" t="str">
            <v>Bekasi</v>
          </cell>
          <cell r="AK309" t="str">
            <v>HERO DISTRIBUSI</v>
          </cell>
          <cell r="AM309" t="str">
            <v>JL.KALIMALANG KAMPUNG CIKEDOKAN</v>
          </cell>
          <cell r="AN309" t="str">
            <v>Cikarang</v>
          </cell>
          <cell r="AP309">
            <v>13</v>
          </cell>
          <cell r="AQ309" t="str">
            <v/>
          </cell>
          <cell r="AR309" t="str">
            <v/>
          </cell>
          <cell r="AS309" t="str">
            <v/>
          </cell>
          <cell r="AT309" t="str">
            <v/>
          </cell>
          <cell r="AU309" t="str">
            <v/>
          </cell>
          <cell r="AV309" t="str">
            <v/>
          </cell>
          <cell r="AW309" t="str">
            <v/>
          </cell>
          <cell r="AY309">
            <v>0</v>
          </cell>
          <cell r="AZ309" t="str">
            <v>0</v>
          </cell>
          <cell r="BA309">
            <v>420</v>
          </cell>
          <cell r="BB309">
            <v>1</v>
          </cell>
          <cell r="BC309" t="str">
            <v/>
          </cell>
          <cell r="BD309" t="str">
            <v>2021-06-21, 09:38:07</v>
          </cell>
          <cell r="BE309" t="str">
            <v>POD 1 2021-06-21, 09:38:07</v>
          </cell>
        </row>
        <row r="310">
          <cell r="D310" t="str">
            <v>4002941090</v>
          </cell>
          <cell r="E310" t="str">
            <v/>
          </cell>
          <cell r="F310" t="str">
            <v>POD</v>
          </cell>
          <cell r="G310" t="str">
            <v>Unilever Mega DC</v>
          </cell>
          <cell r="H310" t="str">
            <v>PT Mega Antaran Prima</v>
          </cell>
          <cell r="I310" t="str">
            <v>true</v>
          </cell>
          <cell r="J310" t="str">
            <v>CDE</v>
          </cell>
          <cell r="K310" t="str">
            <v>CD Engkel Box</v>
          </cell>
          <cell r="L310">
            <v>373478</v>
          </cell>
          <cell r="M310">
            <v>233095</v>
          </cell>
          <cell r="N310" t="str">
            <v>TDS-TRI-20210620044737928073</v>
          </cell>
          <cell r="O310" t="str">
            <v>dedicated</v>
          </cell>
          <cell r="P310" t="str">
            <v>2021-06-20, 11:47:37</v>
          </cell>
          <cell r="Q310" t="str">
            <v>2021-06-20, 13:28:31</v>
          </cell>
          <cell r="R310" t="str">
            <v>2021-06-20, 16:22:13</v>
          </cell>
          <cell r="S310" t="str">
            <v>2021-06-20, 16:00:00</v>
          </cell>
          <cell r="T310" t="str">
            <v>2021-06-21, 05:28:48</v>
          </cell>
          <cell r="U310" t="str">
            <v>2021-06-21, 05:28:53</v>
          </cell>
          <cell r="V310" t="str">
            <v>2021-06-21, 05:28:58</v>
          </cell>
          <cell r="W310" t="str">
            <v>2021-06-21, 16:00:00</v>
          </cell>
          <cell r="X310" t="str">
            <v>2021-06-21, 09:38:12</v>
          </cell>
          <cell r="Y310" t="str">
            <v>2021-06-21, 09:38:17</v>
          </cell>
          <cell r="Z310" t="str">
            <v>0:0:10</v>
          </cell>
          <cell r="AA310" t="str">
            <v>0:0:5</v>
          </cell>
          <cell r="AB310" t="str">
            <v>CASMITA</v>
          </cell>
          <cell r="AC310" t="str">
            <v>082112196977</v>
          </cell>
          <cell r="AD310" t="str">
            <v>B9060KXU</v>
          </cell>
          <cell r="AE310" t="str">
            <v>CD Engkel Box</v>
          </cell>
          <cell r="AF310" t="str">
            <v>Unilever West Mega DC</v>
          </cell>
          <cell r="AH310" t="str">
            <v>Jl. Irian X No.202, Cikedokan, Kec. Cikarang Bar., Bekasi, Jawa Barat 17530, Indonesia</v>
          </cell>
          <cell r="AI310" t="str">
            <v>Bekasi</v>
          </cell>
          <cell r="AK310" t="str">
            <v>HERO DISTRIBUSI FT</v>
          </cell>
          <cell r="AM310" t="str">
            <v>JL KALIMALANG KAMPUNG CIKEDOKAN A</v>
          </cell>
          <cell r="AN310" t="str">
            <v>Cikarang</v>
          </cell>
          <cell r="AP310">
            <v>13</v>
          </cell>
          <cell r="AQ310" t="str">
            <v/>
          </cell>
          <cell r="AR310" t="str">
            <v/>
          </cell>
          <cell r="AS310" t="str">
            <v/>
          </cell>
          <cell r="AT310" t="str">
            <v/>
          </cell>
          <cell r="AU310" t="str">
            <v/>
          </cell>
          <cell r="AV310" t="str">
            <v/>
          </cell>
          <cell r="AW310" t="str">
            <v/>
          </cell>
          <cell r="AY310">
            <v>0</v>
          </cell>
          <cell r="AZ310" t="str">
            <v>0</v>
          </cell>
          <cell r="BA310">
            <v>1630</v>
          </cell>
          <cell r="BB310">
            <v>3.9</v>
          </cell>
          <cell r="BC310" t="str">
            <v/>
          </cell>
          <cell r="BD310" t="str">
            <v>2021-06-21, 10:55:21</v>
          </cell>
          <cell r="BE310" t="str">
            <v>POD 1 2021-06-21, 10:55:21</v>
          </cell>
        </row>
        <row r="311">
          <cell r="D311" t="str">
            <v>4002941166</v>
          </cell>
          <cell r="E311" t="str">
            <v/>
          </cell>
          <cell r="F311" t="str">
            <v>POD</v>
          </cell>
          <cell r="G311" t="str">
            <v>Unilever Mega DC</v>
          </cell>
          <cell r="H311" t="str">
            <v>PT Kabut Halim Mandiri</v>
          </cell>
          <cell r="I311" t="str">
            <v>true</v>
          </cell>
          <cell r="J311" t="str">
            <v>CDE</v>
          </cell>
          <cell r="K311" t="str">
            <v>CD Engkel Box</v>
          </cell>
          <cell r="L311" t="str">
            <v/>
          </cell>
          <cell r="N311" t="str">
            <v>TDS-TRI-20210620044736518840</v>
          </cell>
          <cell r="O311" t="str">
            <v>dedicated</v>
          </cell>
          <cell r="P311" t="str">
            <v>2021-06-20, 11:47:36</v>
          </cell>
          <cell r="Q311" t="str">
            <v>2021-06-20, 13:55:43</v>
          </cell>
          <cell r="R311" t="str">
            <v>2021-06-21, 06:06:18</v>
          </cell>
          <cell r="S311" t="str">
            <v>2021-06-20, 16:00:00</v>
          </cell>
          <cell r="T311" t="str">
            <v>2021-06-21, 06:06:37</v>
          </cell>
          <cell r="U311" t="str">
            <v>2021-06-21, 06:06:47</v>
          </cell>
          <cell r="V311" t="str">
            <v>2021-06-21, 06:06:56</v>
          </cell>
          <cell r="W311" t="str">
            <v>2021-06-21, 16:00:00</v>
          </cell>
          <cell r="X311" t="str">
            <v>2021-06-21, 09:10:36</v>
          </cell>
          <cell r="Y311" t="str">
            <v>2021-06-21, 09:10:42</v>
          </cell>
          <cell r="Z311" t="str">
            <v>0:0:19</v>
          </cell>
          <cell r="AA311" t="str">
            <v>0:0:6</v>
          </cell>
          <cell r="AB311" t="str">
            <v>Wahidayat</v>
          </cell>
          <cell r="AC311" t="str">
            <v>089685060253</v>
          </cell>
          <cell r="AD311" t="str">
            <v>B9020EXR</v>
          </cell>
          <cell r="AE311" t="str">
            <v>CD Engkel Box</v>
          </cell>
          <cell r="AF311" t="str">
            <v>Unilever West Mega DC</v>
          </cell>
          <cell r="AH311" t="str">
            <v>Jl. Irian X No.202, Cikedokan, Kec. Cikarang Bar., Bekasi, Jawa Barat 17530, Indonesia</v>
          </cell>
          <cell r="AI311" t="str">
            <v>Bekasi</v>
          </cell>
          <cell r="AK311" t="str">
            <v>PT. INDOMARCO PRISMATAMA DC BKS</v>
          </cell>
          <cell r="AM311" t="str">
            <v>JL.JABABEKA RAYA BLOK A NO6-15 RT4/</v>
          </cell>
          <cell r="AN311" t="str">
            <v>Cikarang</v>
          </cell>
          <cell r="AP311">
            <v>11</v>
          </cell>
          <cell r="AQ311" t="str">
            <v/>
          </cell>
          <cell r="AR311" t="str">
            <v/>
          </cell>
          <cell r="AS311" t="str">
            <v/>
          </cell>
          <cell r="AT311" t="str">
            <v/>
          </cell>
          <cell r="AU311" t="str">
            <v/>
          </cell>
          <cell r="AV311" t="str">
            <v/>
          </cell>
          <cell r="AW311" t="str">
            <v/>
          </cell>
          <cell r="AY311">
            <v>0</v>
          </cell>
          <cell r="AZ311" t="str">
            <v>0</v>
          </cell>
          <cell r="BA311">
            <v>1590</v>
          </cell>
          <cell r="BB311">
            <v>2.27</v>
          </cell>
          <cell r="BC311" t="str">
            <v/>
          </cell>
          <cell r="BD311" t="str">
            <v>2021-06-21, 09:11:27</v>
          </cell>
          <cell r="BE311" t="str">
            <v>POD 1 2021-06-21, 09:11:27</v>
          </cell>
        </row>
        <row r="312">
          <cell r="D312" t="str">
            <v>4002941163</v>
          </cell>
          <cell r="E312" t="str">
            <v/>
          </cell>
          <cell r="F312" t="str">
            <v>BOOKED</v>
          </cell>
          <cell r="G312" t="str">
            <v>Unilever Mega DC</v>
          </cell>
          <cell r="H312" t="str">
            <v/>
          </cell>
          <cell r="I312" t="str">
            <v>false</v>
          </cell>
          <cell r="J312" t="str">
            <v>TRO-J</v>
          </cell>
          <cell r="K312" t="str">
            <v>Tronton Jumbo</v>
          </cell>
          <cell r="L312" t="str">
            <v/>
          </cell>
          <cell r="N312" t="str">
            <v>TDS-TRI-20210620044734657813</v>
          </cell>
          <cell r="O312" t="str">
            <v>oncall</v>
          </cell>
          <cell r="P312" t="str">
            <v>2021-06-20, 11:47:34</v>
          </cell>
          <cell r="Q312" t="str">
            <v/>
          </cell>
          <cell r="R312" t="str">
            <v/>
          </cell>
          <cell r="S312" t="str">
            <v>2021-06-20, 16:00:00</v>
          </cell>
          <cell r="T312" t="str">
            <v/>
          </cell>
          <cell r="U312" t="str">
            <v/>
          </cell>
          <cell r="V312" t="str">
            <v/>
          </cell>
          <cell r="W312" t="str">
            <v>2021-06-22, 16:00:00</v>
          </cell>
          <cell r="X312" t="str">
            <v/>
          </cell>
          <cell r="Y312" t="str">
            <v/>
          </cell>
          <cell r="Z312" t="str">
            <v/>
          </cell>
          <cell r="AA312" t="str">
            <v/>
          </cell>
          <cell r="AB312" t="str">
            <v/>
          </cell>
          <cell r="AC312" t="str">
            <v/>
          </cell>
          <cell r="AD312" t="str">
            <v/>
          </cell>
          <cell r="AE312" t="str">
            <v/>
          </cell>
          <cell r="AF312" t="str">
            <v>Unilever West Mega DC</v>
          </cell>
          <cell r="AH312" t="str">
            <v>Jl. Irian X No.202, Cikedokan, Kec. Cikarang Bar., Bekasi, Jawa Barat 17530, Indonesia</v>
          </cell>
          <cell r="AI312" t="str">
            <v>Bekasi</v>
          </cell>
          <cell r="AK312" t="str">
            <v>LOTTE SHOPPING TEGAL</v>
          </cell>
          <cell r="AM312" t="str">
            <v>Jl. Raya Singkil No.18, Kb. Baru, Adiwerna, Kec. Adiwerna, Tegal, Jawa Tengah 52194, Indonesia</v>
          </cell>
          <cell r="AN312" t="str">
            <v>Tegal</v>
          </cell>
          <cell r="AP312">
            <v>260</v>
          </cell>
          <cell r="AQ312" t="str">
            <v/>
          </cell>
          <cell r="AR312" t="str">
            <v/>
          </cell>
          <cell r="AS312" t="str">
            <v/>
          </cell>
          <cell r="AT312" t="str">
            <v/>
          </cell>
          <cell r="AU312" t="str">
            <v/>
          </cell>
          <cell r="AV312" t="str">
            <v/>
          </cell>
          <cell r="AW312" t="str">
            <v/>
          </cell>
          <cell r="AX312" t="str">
            <v>Harga Penawaran Tidak ada yg sesuai</v>
          </cell>
          <cell r="AY312">
            <v>0</v>
          </cell>
          <cell r="AZ312" t="str">
            <v>0</v>
          </cell>
          <cell r="BA312">
            <v>11420</v>
          </cell>
          <cell r="BB312">
            <v>40</v>
          </cell>
          <cell r="BC312" t="str">
            <v/>
          </cell>
          <cell r="BD312" t="str">
            <v/>
          </cell>
        </row>
        <row r="313">
          <cell r="D313" t="str">
            <v>4002941162</v>
          </cell>
          <cell r="E313" t="str">
            <v/>
          </cell>
          <cell r="F313" t="str">
            <v>POD</v>
          </cell>
          <cell r="G313" t="str">
            <v>Unilever Mega DC</v>
          </cell>
          <cell r="H313" t="str">
            <v>PT Sekar Arum Jaya Bersaudara</v>
          </cell>
          <cell r="I313" t="str">
            <v>true</v>
          </cell>
          <cell r="J313" t="str">
            <v>TRO-J</v>
          </cell>
          <cell r="K313" t="str">
            <v>Tronton Jumbo</v>
          </cell>
          <cell r="L313">
            <v>5340000</v>
          </cell>
          <cell r="M313">
            <v>4800000</v>
          </cell>
          <cell r="N313" t="str">
            <v>TDS-TRI-20210620044732835698</v>
          </cell>
          <cell r="O313" t="str">
            <v>oncall</v>
          </cell>
          <cell r="P313" t="str">
            <v>2021-06-20, 11:47:33</v>
          </cell>
          <cell r="Q313" t="str">
            <v>2021-06-20, 15:29:40</v>
          </cell>
          <cell r="R313" t="str">
            <v>2021-06-21, 14:58:04</v>
          </cell>
          <cell r="S313" t="str">
            <v>2021-06-20, 16:00:00</v>
          </cell>
          <cell r="T313" t="str">
            <v>2021-06-21, 14:58:13</v>
          </cell>
          <cell r="U313" t="str">
            <v>2021-06-21, 14:58:17</v>
          </cell>
          <cell r="V313" t="str">
            <v>2021-06-21, 14:58:23</v>
          </cell>
          <cell r="W313" t="str">
            <v>2021-06-23, 16:00:00</v>
          </cell>
          <cell r="X313" t="str">
            <v>2021-06-23, 06:29:56</v>
          </cell>
          <cell r="Y313" t="str">
            <v>2021-06-24, 10:51:36</v>
          </cell>
          <cell r="Z313" t="str">
            <v>0:0:10</v>
          </cell>
          <cell r="AA313" t="str">
            <v>28:21:40</v>
          </cell>
          <cell r="AB313" t="str">
            <v>Fandi</v>
          </cell>
          <cell r="AC313" t="str">
            <v>081398504974</v>
          </cell>
          <cell r="AD313" t="str">
            <v>BL 8903 AK</v>
          </cell>
          <cell r="AE313" t="str">
            <v>Wingbox Tronton</v>
          </cell>
          <cell r="AF313" t="str">
            <v>Unilever West Mega DC</v>
          </cell>
          <cell r="AH313" t="str">
            <v>Jl. Irian X No.202, Cikedokan, Kec. Cikarang Bar., Bekasi, Jawa Barat 17530, Indonesia</v>
          </cell>
          <cell r="AI313" t="str">
            <v>Bekasi</v>
          </cell>
          <cell r="AK313" t="str">
            <v>PT LOTTE SHOPPING INDONESIA SOLO</v>
          </cell>
          <cell r="AM313" t="str">
            <v>JL.BHAYANGKARA (EX.LAPANGAN TIPES)</v>
          </cell>
          <cell r="AN313" t="str">
            <v>Kota Surakarta</v>
          </cell>
          <cell r="AP313">
            <v>498</v>
          </cell>
          <cell r="AQ313" t="str">
            <v/>
          </cell>
          <cell r="AR313" t="str">
            <v/>
          </cell>
          <cell r="AS313" t="str">
            <v/>
          </cell>
          <cell r="AT313" t="str">
            <v/>
          </cell>
          <cell r="AU313" t="str">
            <v/>
          </cell>
          <cell r="AV313" t="str">
            <v/>
          </cell>
          <cell r="AW313" t="str">
            <v/>
          </cell>
          <cell r="AX313" t="str">
            <v>Harga Penawaran Tidak ada yg sesuai</v>
          </cell>
          <cell r="AY313">
            <v>0</v>
          </cell>
          <cell r="AZ313" t="str">
            <v>0</v>
          </cell>
          <cell r="BA313">
            <v>11280</v>
          </cell>
          <cell r="BB313">
            <v>40</v>
          </cell>
          <cell r="BC313" t="str">
            <v/>
          </cell>
          <cell r="BD313" t="str">
            <v>2021-06-24, 10:52:06</v>
          </cell>
          <cell r="BE313" t="str">
            <v>POD 1 2021-06-24, 10:52:06</v>
          </cell>
        </row>
        <row r="314">
          <cell r="D314" t="str">
            <v>4002941156</v>
          </cell>
          <cell r="E314" t="str">
            <v/>
          </cell>
          <cell r="F314" t="str">
            <v>POD</v>
          </cell>
          <cell r="G314" t="str">
            <v>Unilever Mega DC</v>
          </cell>
          <cell r="H314" t="str">
            <v>PT Mega Antaran Prima</v>
          </cell>
          <cell r="I314" t="str">
            <v>true</v>
          </cell>
          <cell r="J314" t="str">
            <v>CDE</v>
          </cell>
          <cell r="K314" t="str">
            <v>CD Engkel Box</v>
          </cell>
          <cell r="L314" t="str">
            <v/>
          </cell>
          <cell r="N314" t="str">
            <v>TDS-TRI-20210620044731869108</v>
          </cell>
          <cell r="O314" t="str">
            <v>dedicated</v>
          </cell>
          <cell r="P314" t="str">
            <v>2021-06-20, 11:47:32</v>
          </cell>
          <cell r="Q314" t="str">
            <v>2021-06-20, 17:25:05</v>
          </cell>
          <cell r="R314" t="str">
            <v>2021-06-21, 15:35:03</v>
          </cell>
          <cell r="S314" t="str">
            <v>2021-06-20, 16:00:00</v>
          </cell>
          <cell r="T314" t="str">
            <v>2021-06-21, 15:35:09</v>
          </cell>
          <cell r="U314" t="str">
            <v>2021-06-21, 15:35:16</v>
          </cell>
          <cell r="V314" t="str">
            <v>2021-06-21, 23:56:18</v>
          </cell>
          <cell r="W314" t="str">
            <v>2021-06-22, 16:00:00</v>
          </cell>
          <cell r="X314" t="str">
            <v>2021-06-22, 11:34:46</v>
          </cell>
          <cell r="Y314" t="str">
            <v>2021-06-22, 11:34:52</v>
          </cell>
          <cell r="Z314" t="str">
            <v>8:21:9</v>
          </cell>
          <cell r="AA314" t="str">
            <v>0:0:6</v>
          </cell>
          <cell r="AB314" t="str">
            <v>TARSANA</v>
          </cell>
          <cell r="AC314" t="str">
            <v>087775239722</v>
          </cell>
          <cell r="AD314" t="str">
            <v>B9143KXU</v>
          </cell>
          <cell r="AE314" t="str">
            <v>CD Engkel Box</v>
          </cell>
          <cell r="AF314" t="str">
            <v>Unilever West Mega DC</v>
          </cell>
          <cell r="AH314" t="str">
            <v>Jl. Irian X No.202, Cikedokan, Kec. Cikarang Bar., Bekasi, Jawa Barat 17530, Indonesia</v>
          </cell>
          <cell r="AI314" t="str">
            <v>Bekasi</v>
          </cell>
          <cell r="AK314" t="str">
            <v>BORMA CIKUTRA</v>
          </cell>
          <cell r="AM314" t="str">
            <v>JL. CIKUTRA BARAT NO. 66</v>
          </cell>
          <cell r="AN314" t="str">
            <v>Kota Bandung</v>
          </cell>
          <cell r="AP314">
            <v>118</v>
          </cell>
          <cell r="AQ314" t="str">
            <v/>
          </cell>
          <cell r="AR314" t="str">
            <v/>
          </cell>
          <cell r="AS314" t="str">
            <v/>
          </cell>
          <cell r="AT314" t="str">
            <v/>
          </cell>
          <cell r="AU314" t="str">
            <v/>
          </cell>
          <cell r="AV314" t="str">
            <v/>
          </cell>
          <cell r="AW314" t="str">
            <v/>
          </cell>
          <cell r="AY314">
            <v>0</v>
          </cell>
          <cell r="AZ314" t="str">
            <v>0</v>
          </cell>
          <cell r="BA314">
            <v>1770</v>
          </cell>
          <cell r="BB314">
            <v>4</v>
          </cell>
          <cell r="BC314" t="str">
            <v/>
          </cell>
          <cell r="BD314" t="str">
            <v>2021-06-22, 13:58:51</v>
          </cell>
          <cell r="BE314" t="str">
            <v>POD 1 2021-06-22, 13:58:51</v>
          </cell>
        </row>
        <row r="315">
          <cell r="D315" t="str">
            <v>4002941147</v>
          </cell>
          <cell r="E315" t="str">
            <v/>
          </cell>
          <cell r="F315" t="str">
            <v>POD</v>
          </cell>
          <cell r="G315" t="str">
            <v>Unilever Mega DC</v>
          </cell>
          <cell r="H315" t="str">
            <v>Medikar Sarana Utama</v>
          </cell>
          <cell r="I315" t="str">
            <v>true</v>
          </cell>
          <cell r="J315" t="str">
            <v>CDE</v>
          </cell>
          <cell r="K315" t="str">
            <v>CD Engkel Box</v>
          </cell>
          <cell r="L315" t="str">
            <v/>
          </cell>
          <cell r="N315" t="str">
            <v>TDS-TRI-20210620044730818931</v>
          </cell>
          <cell r="O315" t="str">
            <v>dedicated</v>
          </cell>
          <cell r="P315" t="str">
            <v>2021-06-20, 11:47:31</v>
          </cell>
          <cell r="Q315" t="str">
            <v>2021-06-20, 13:58:12</v>
          </cell>
          <cell r="R315" t="str">
            <v>2021-06-22, 12:29:34</v>
          </cell>
          <cell r="S315" t="str">
            <v>2021-06-20, 16:00:00</v>
          </cell>
          <cell r="T315" t="str">
            <v>2021-06-22, 12:30:04</v>
          </cell>
          <cell r="U315" t="str">
            <v>2021-06-22, 12:30:15</v>
          </cell>
          <cell r="V315" t="str">
            <v>2021-06-22, 12:30:35</v>
          </cell>
          <cell r="W315" t="str">
            <v>2021-06-21, 16:00:00</v>
          </cell>
          <cell r="X315" t="str">
            <v>2021-06-23, 00:34:48</v>
          </cell>
          <cell r="Y315" t="str">
            <v>2021-06-23, 00:34:56</v>
          </cell>
          <cell r="Z315" t="str">
            <v>0:0:31</v>
          </cell>
          <cell r="AA315" t="str">
            <v>0:0:8</v>
          </cell>
          <cell r="AB315" t="str">
            <v>PERGAULAN SITORUS</v>
          </cell>
          <cell r="AC315" t="str">
            <v>081385246572</v>
          </cell>
          <cell r="AD315" t="str">
            <v>B9526TCJ</v>
          </cell>
          <cell r="AE315" t="str">
            <v>CD Engkel Box</v>
          </cell>
          <cell r="AF315" t="str">
            <v>Unilever West Mega DC</v>
          </cell>
          <cell r="AH315" t="str">
            <v>Jl. Irian X No.202, Cikedokan, Kec. Cikarang Bar., Bekasi, Jawa Barat 17530, Indonesia</v>
          </cell>
          <cell r="AI315" t="str">
            <v>Bekasi</v>
          </cell>
          <cell r="AK315" t="str">
            <v>CARREFOUR DC CIKARANG</v>
          </cell>
          <cell r="AM315" t="str">
            <v>Jl. Raya Cikarang - Cibarusah, Cikarang Sel., Bekasi, Jawa Barat 17530, Indonesia</v>
          </cell>
          <cell r="AN315" t="str">
            <v>Cikarang</v>
          </cell>
          <cell r="AP315">
            <v>7</v>
          </cell>
          <cell r="AQ315" t="str">
            <v/>
          </cell>
          <cell r="AR315" t="str">
            <v/>
          </cell>
          <cell r="AS315" t="str">
            <v/>
          </cell>
          <cell r="AT315" t="str">
            <v/>
          </cell>
          <cell r="AU315" t="str">
            <v/>
          </cell>
          <cell r="AV315" t="str">
            <v/>
          </cell>
          <cell r="AW315" t="str">
            <v/>
          </cell>
          <cell r="AY315">
            <v>0</v>
          </cell>
          <cell r="AZ315" t="str">
            <v>0</v>
          </cell>
          <cell r="BA315">
            <v>1590</v>
          </cell>
          <cell r="BB315">
            <v>5.03</v>
          </cell>
          <cell r="BC315" t="str">
            <v/>
          </cell>
          <cell r="BD315" t="str">
            <v>2021-06-23, 00:35:41</v>
          </cell>
          <cell r="BE315" t="str">
            <v>POD 1 2021-06-23, 00:35:41</v>
          </cell>
        </row>
        <row r="316">
          <cell r="D316" t="str">
            <v>4002941096</v>
          </cell>
          <cell r="E316" t="str">
            <v/>
          </cell>
          <cell r="F316" t="str">
            <v>POD</v>
          </cell>
          <cell r="G316" t="str">
            <v>Unilever Mega DC</v>
          </cell>
          <cell r="H316" t="str">
            <v>PT Kabut Halim Mandiri</v>
          </cell>
          <cell r="I316" t="str">
            <v>true</v>
          </cell>
          <cell r="J316" t="str">
            <v>CDE</v>
          </cell>
          <cell r="K316" t="str">
            <v>CD Engkel Box</v>
          </cell>
          <cell r="L316">
            <v>557115</v>
          </cell>
          <cell r="M316">
            <v>394283</v>
          </cell>
          <cell r="N316" t="str">
            <v>TDS-TRI-20210620044729687462</v>
          </cell>
          <cell r="O316" t="str">
            <v>dedicated</v>
          </cell>
          <cell r="P316" t="str">
            <v>2021-06-20, 11:47:29</v>
          </cell>
          <cell r="Q316" t="str">
            <v>2021-06-20, 13:54:48</v>
          </cell>
          <cell r="R316" t="str">
            <v>2021-06-20, 20:23:40</v>
          </cell>
          <cell r="S316" t="str">
            <v>2021-06-20, 16:00:00</v>
          </cell>
          <cell r="T316" t="str">
            <v>2021-06-21, 06:51:45</v>
          </cell>
          <cell r="U316" t="str">
            <v>2021-06-21, 06:51:54</v>
          </cell>
          <cell r="V316" t="str">
            <v>2021-06-21, 06:57:07</v>
          </cell>
          <cell r="W316" t="str">
            <v>2021-06-21, 16:00:00</v>
          </cell>
          <cell r="X316" t="str">
            <v>2021-06-21, 09:48:16</v>
          </cell>
          <cell r="Y316" t="str">
            <v>2021-06-21, 23:14:14</v>
          </cell>
          <cell r="Z316" t="str">
            <v>0:5:22</v>
          </cell>
          <cell r="AA316" t="str">
            <v>13:25:58</v>
          </cell>
          <cell r="AB316" t="str">
            <v>Arief Nur Rahmad</v>
          </cell>
          <cell r="AC316" t="str">
            <v>082135588881</v>
          </cell>
          <cell r="AD316" t="str">
            <v>B9028EXR</v>
          </cell>
          <cell r="AE316" t="str">
            <v>CD Engkel Box</v>
          </cell>
          <cell r="AF316" t="str">
            <v>Unilever West Mega DC</v>
          </cell>
          <cell r="AH316" t="str">
            <v>Jl. Irian X No.202, Cikedokan, Kec. Cikarang Bar., Bekasi, Jawa Barat 17530, Indonesia</v>
          </cell>
          <cell r="AI316" t="str">
            <v>Bekasi</v>
          </cell>
          <cell r="AK316" t="str">
            <v>PT ECART SERVICES INDONESIA</v>
          </cell>
          <cell r="AM316" t="str">
            <v>Jl. Raya Bogor No.14, RT.5/RW.4, Sukamaju, Kec. Cilodong, Kota Depok, Jawa Barat 16415, Indonesia</v>
          </cell>
          <cell r="AN316" t="str">
            <v>Kota Depok</v>
          </cell>
          <cell r="AP316">
            <v>50</v>
          </cell>
          <cell r="AQ316" t="str">
            <v/>
          </cell>
          <cell r="AR316" t="str">
            <v/>
          </cell>
          <cell r="AS316" t="str">
            <v/>
          </cell>
          <cell r="AT316" t="str">
            <v/>
          </cell>
          <cell r="AU316" t="str">
            <v/>
          </cell>
          <cell r="AV316" t="str">
            <v/>
          </cell>
          <cell r="AW316" t="str">
            <v/>
          </cell>
          <cell r="AY316">
            <v>0</v>
          </cell>
          <cell r="AZ316" t="str">
            <v>0</v>
          </cell>
          <cell r="BA316">
            <v>2660</v>
          </cell>
          <cell r="BB316">
            <v>5.5</v>
          </cell>
          <cell r="BC316" t="str">
            <v/>
          </cell>
          <cell r="BD316" t="str">
            <v>2021-06-21, 23:14:50</v>
          </cell>
          <cell r="BE316" t="str">
            <v>POD 1 2021-06-21, 23:14:50</v>
          </cell>
        </row>
        <row r="317">
          <cell r="D317" t="str">
            <v>4002941040</v>
          </cell>
          <cell r="E317" t="str">
            <v/>
          </cell>
          <cell r="F317" t="str">
            <v>POD</v>
          </cell>
          <cell r="G317" t="str">
            <v>Unilever Mega DC</v>
          </cell>
          <cell r="H317" t="str">
            <v>PT PRIMA SARANA EKSPRES</v>
          </cell>
          <cell r="I317" t="str">
            <v>true</v>
          </cell>
          <cell r="J317" t="str">
            <v>CDE</v>
          </cell>
          <cell r="K317" t="str">
            <v>CD Engkel Box</v>
          </cell>
          <cell r="L317">
            <v>511233</v>
          </cell>
          <cell r="M317">
            <v>341710</v>
          </cell>
          <cell r="N317" t="str">
            <v>TDS-TRI-20210620044728600530</v>
          </cell>
          <cell r="O317" t="str">
            <v>dedicated</v>
          </cell>
          <cell r="P317" t="str">
            <v>2021-06-20, 11:47:28</v>
          </cell>
          <cell r="Q317" t="str">
            <v>2021-06-20, 13:36:41</v>
          </cell>
          <cell r="R317" t="str">
            <v>2021-06-21, 05:27:39</v>
          </cell>
          <cell r="S317" t="str">
            <v>2021-06-20, 16:00:00</v>
          </cell>
          <cell r="T317" t="str">
            <v>2021-06-21, 06:27:04</v>
          </cell>
          <cell r="U317" t="str">
            <v>2021-06-21, 06:27:07</v>
          </cell>
          <cell r="V317" t="str">
            <v>2021-06-21, 06:27:14</v>
          </cell>
          <cell r="W317" t="str">
            <v>2021-06-21, 16:00:00</v>
          </cell>
          <cell r="X317" t="str">
            <v>2021-06-21, 08:34:36</v>
          </cell>
          <cell r="Y317" t="str">
            <v>2021-06-21, 12:04:16</v>
          </cell>
          <cell r="Z317" t="str">
            <v>0:0:10</v>
          </cell>
          <cell r="AA317" t="str">
            <v>3:29:40</v>
          </cell>
          <cell r="AB317" t="str">
            <v>Sahuri</v>
          </cell>
          <cell r="AC317" t="str">
            <v>085719440929</v>
          </cell>
          <cell r="AD317" t="str">
            <v>B9271TCD</v>
          </cell>
          <cell r="AE317" t="str">
            <v>CD Engkel Box</v>
          </cell>
          <cell r="AF317" t="str">
            <v>Unilever West Mega DC</v>
          </cell>
          <cell r="AH317" t="str">
            <v>Jl. Irian X No.202, Cikedokan, Kec. Cikarang Bar., Bekasi, Jawa Barat 17530, Indonesia</v>
          </cell>
          <cell r="AI317" t="str">
            <v>Bekasi</v>
          </cell>
          <cell r="AK317" t="str">
            <v>TIP TOP RAWAMANGUN</v>
          </cell>
          <cell r="AM317" t="str">
            <v>JL.BALAI PUSTAKA TIMUR NO.35</v>
          </cell>
          <cell r="AN317" t="str">
            <v>Kota Jakarta Timur</v>
          </cell>
          <cell r="AP317">
            <v>39</v>
          </cell>
          <cell r="AQ317" t="str">
            <v/>
          </cell>
          <cell r="AR317" t="str">
            <v/>
          </cell>
          <cell r="AS317" t="str">
            <v/>
          </cell>
          <cell r="AT317" t="str">
            <v/>
          </cell>
          <cell r="AU317" t="str">
            <v/>
          </cell>
          <cell r="AV317" t="str">
            <v/>
          </cell>
          <cell r="AW317" t="str">
            <v/>
          </cell>
          <cell r="AY317">
            <v>0</v>
          </cell>
          <cell r="AZ317" t="str">
            <v>0</v>
          </cell>
          <cell r="BA317">
            <v>1540</v>
          </cell>
          <cell r="BB317">
            <v>4</v>
          </cell>
          <cell r="BC317" t="str">
            <v/>
          </cell>
          <cell r="BD317" t="str">
            <v>2021-06-21, 12:10:16</v>
          </cell>
          <cell r="BE317" t="str">
            <v>POD 1 2021-06-21, 12:10:16</v>
          </cell>
        </row>
        <row r="318">
          <cell r="D318" t="str">
            <v>4002941024</v>
          </cell>
          <cell r="E318" t="str">
            <v/>
          </cell>
          <cell r="F318" t="str">
            <v>CONFIRMED</v>
          </cell>
          <cell r="G318" t="str">
            <v>Unilever Mega DC</v>
          </cell>
          <cell r="H318" t="str">
            <v>PT PRIMA SARANA EKSPRES</v>
          </cell>
          <cell r="I318" t="str">
            <v>true</v>
          </cell>
          <cell r="J318" t="str">
            <v>TRO-J</v>
          </cell>
          <cell r="K318" t="str">
            <v>Tronton Jumbo</v>
          </cell>
          <cell r="L318">
            <v>5156000</v>
          </cell>
          <cell r="M318">
            <v>5025000</v>
          </cell>
          <cell r="N318" t="str">
            <v>TDS-TRI-20210619092802451482</v>
          </cell>
          <cell r="O318" t="str">
            <v>oncall</v>
          </cell>
          <cell r="P318" t="str">
            <v>2021-06-19, 16:28:02</v>
          </cell>
          <cell r="Q318" t="str">
            <v>2021-06-19, 19:04:04</v>
          </cell>
          <cell r="R318" t="str">
            <v/>
          </cell>
          <cell r="S318" t="str">
            <v>2021-06-19, 20:00:00</v>
          </cell>
          <cell r="T318" t="str">
            <v/>
          </cell>
          <cell r="U318" t="str">
            <v/>
          </cell>
          <cell r="V318" t="str">
            <v/>
          </cell>
          <cell r="W318" t="str">
            <v>2021-06-21, 20:00:00</v>
          </cell>
          <cell r="X318" t="str">
            <v/>
          </cell>
          <cell r="Y318" t="str">
            <v/>
          </cell>
          <cell r="Z318" t="str">
            <v/>
          </cell>
          <cell r="AA318" t="str">
            <v/>
          </cell>
          <cell r="AB318" t="str">
            <v>wahyu</v>
          </cell>
          <cell r="AC318" t="str">
            <v>081519524270</v>
          </cell>
          <cell r="AD318" t="str">
            <v>B 9048 CL</v>
          </cell>
          <cell r="AE318" t="str">
            <v>Wingbox Tronton</v>
          </cell>
          <cell r="AF318" t="str">
            <v>Unilever West Mega DC</v>
          </cell>
          <cell r="AH318" t="str">
            <v>Jl. Irian X No.202, Cikedokan, Kec. Cikarang Bar., Bekasi, Jawa Barat 17530, Indonesia</v>
          </cell>
          <cell r="AI318" t="str">
            <v>Bekasi</v>
          </cell>
          <cell r="AK318" t="str">
            <v>PT LOTTE SHOPPING INDONESIA SEMARAN</v>
          </cell>
          <cell r="AM318" t="str">
            <v>JL.BRIGJEN SUDIARTO NO.132</v>
          </cell>
          <cell r="AN318" t="str">
            <v>Kota Semarang</v>
          </cell>
          <cell r="AP318">
            <v>413</v>
          </cell>
          <cell r="AQ318" t="str">
            <v/>
          </cell>
          <cell r="AR318" t="str">
            <v/>
          </cell>
          <cell r="AS318" t="str">
            <v/>
          </cell>
          <cell r="AT318" t="str">
            <v/>
          </cell>
          <cell r="AU318" t="str">
            <v/>
          </cell>
          <cell r="AV318" t="str">
            <v/>
          </cell>
          <cell r="AW318" t="str">
            <v/>
          </cell>
          <cell r="AX318" t="str">
            <v>tidak ada tpt yg lakukan penawaran</v>
          </cell>
          <cell r="AY318">
            <v>0</v>
          </cell>
          <cell r="AZ318" t="str">
            <v>0</v>
          </cell>
          <cell r="BA318">
            <v>6050</v>
          </cell>
          <cell r="BB318">
            <v>19.45</v>
          </cell>
          <cell r="BC318" t="str">
            <v/>
          </cell>
          <cell r="BD318" t="str">
            <v/>
          </cell>
        </row>
        <row r="319">
          <cell r="D319" t="str">
            <v>4002941024</v>
          </cell>
          <cell r="E319" t="str">
            <v/>
          </cell>
          <cell r="F319" t="str">
            <v>CONFIRMED</v>
          </cell>
          <cell r="G319" t="str">
            <v>Unilever Mega DC</v>
          </cell>
          <cell r="H319" t="str">
            <v>PT PRIMA SARANA EKSPRES</v>
          </cell>
          <cell r="I319" t="str">
            <v>true</v>
          </cell>
          <cell r="J319" t="str">
            <v>TRO-J</v>
          </cell>
          <cell r="K319" t="str">
            <v>Tronton Jumbo</v>
          </cell>
          <cell r="L319">
            <v>500000</v>
          </cell>
          <cell r="M319">
            <v>500000</v>
          </cell>
          <cell r="N319" t="str">
            <v>TDS-TRI-20210619092802451482</v>
          </cell>
          <cell r="O319" t="str">
            <v>oncall</v>
          </cell>
          <cell r="P319" t="str">
            <v>2021-06-19, 16:28:02</v>
          </cell>
          <cell r="Q319" t="str">
            <v>2021-06-19, 19:04:04</v>
          </cell>
          <cell r="R319" t="str">
            <v/>
          </cell>
          <cell r="S319" t="str">
            <v>2021-06-19, 20:00:00</v>
          </cell>
          <cell r="T319" t="str">
            <v/>
          </cell>
          <cell r="U319" t="str">
            <v/>
          </cell>
          <cell r="V319" t="str">
            <v/>
          </cell>
          <cell r="W319" t="str">
            <v>2021-06-21, 20:00:00</v>
          </cell>
          <cell r="X319" t="str">
            <v/>
          </cell>
          <cell r="Y319" t="str">
            <v/>
          </cell>
          <cell r="Z319" t="str">
            <v/>
          </cell>
          <cell r="AA319" t="str">
            <v/>
          </cell>
          <cell r="AB319" t="str">
            <v>wahyu</v>
          </cell>
          <cell r="AC319" t="str">
            <v>081519524270</v>
          </cell>
          <cell r="AD319" t="str">
            <v>B 9048 CL</v>
          </cell>
          <cell r="AE319" t="str">
            <v>Wingbox Tronton</v>
          </cell>
          <cell r="AF319" t="str">
            <v>Unilever West Mega DC</v>
          </cell>
          <cell r="AH319" t="str">
            <v>Jl. Irian X No.202, Cikedokan, Kec. Cikarang Bar., Bekasi, Jawa Barat 17530, Indonesia</v>
          </cell>
          <cell r="AI319" t="str">
            <v>Bekasi</v>
          </cell>
          <cell r="AK319" t="str">
            <v>INDOMARET DC SEMARANG</v>
          </cell>
          <cell r="AM319" t="str">
            <v>JL.TUGU INDUSTRI I KAV.2-4</v>
          </cell>
          <cell r="AN319" t="str">
            <v>Kota Semarang</v>
          </cell>
          <cell r="AP319">
            <v>393</v>
          </cell>
          <cell r="AQ319" t="str">
            <v/>
          </cell>
          <cell r="AR319" t="str">
            <v/>
          </cell>
          <cell r="AS319" t="str">
            <v/>
          </cell>
          <cell r="AT319" t="str">
            <v/>
          </cell>
          <cell r="AU319" t="str">
            <v/>
          </cell>
          <cell r="AV319" t="str">
            <v/>
          </cell>
          <cell r="AW319" t="str">
            <v/>
          </cell>
          <cell r="AX319" t="str">
            <v>tidak ada tpt yg lakukan penawaran</v>
          </cell>
          <cell r="AY319">
            <v>0</v>
          </cell>
          <cell r="AZ319" t="str">
            <v>0</v>
          </cell>
          <cell r="BA319">
            <v>8120</v>
          </cell>
          <cell r="BB319">
            <v>20</v>
          </cell>
          <cell r="BC319" t="str">
            <v/>
          </cell>
          <cell r="BD319" t="str">
            <v/>
          </cell>
        </row>
        <row r="320">
          <cell r="D320" t="str">
            <v>4002940964</v>
          </cell>
          <cell r="E320" t="str">
            <v/>
          </cell>
          <cell r="F320" t="str">
            <v>UNLOADED</v>
          </cell>
          <cell r="G320" t="str">
            <v>Unilever Mega DC</v>
          </cell>
          <cell r="H320" t="str">
            <v>PT PRIMA SARANA EKSPRES</v>
          </cell>
          <cell r="I320" t="str">
            <v>true</v>
          </cell>
          <cell r="J320" t="str">
            <v>TRO-J</v>
          </cell>
          <cell r="K320" t="str">
            <v>Tronton Jumbo</v>
          </cell>
          <cell r="L320">
            <v>500000</v>
          </cell>
          <cell r="M320">
            <v>500000</v>
          </cell>
          <cell r="N320" t="str">
            <v>TDS-TRI-20210619092801252495</v>
          </cell>
          <cell r="O320" t="str">
            <v>oncall</v>
          </cell>
          <cell r="P320" t="str">
            <v>2021-06-19, 16:28:01</v>
          </cell>
          <cell r="Q320" t="str">
            <v>2021-06-19, 19:05:14</v>
          </cell>
          <cell r="R320" t="str">
            <v>2021-06-19, 22:32:29</v>
          </cell>
          <cell r="S320" t="str">
            <v>2021-06-19, 20:00:00</v>
          </cell>
          <cell r="T320" t="str">
            <v>2021-06-19, 22:32:46</v>
          </cell>
          <cell r="U320" t="str">
            <v>2021-06-20, 14:33:25</v>
          </cell>
          <cell r="V320" t="str">
            <v>2021-06-20, 14:33:40</v>
          </cell>
          <cell r="W320" t="str">
            <v>2021-06-22, 20:00:00</v>
          </cell>
          <cell r="X320" t="str">
            <v>2021-06-22, 05:43:11</v>
          </cell>
          <cell r="Y320" t="str">
            <v>2021-06-22, 18:14:56</v>
          </cell>
          <cell r="Z320" t="str">
            <v>16:0:54</v>
          </cell>
          <cell r="AA320" t="str">
            <v>12:31:45</v>
          </cell>
          <cell r="AB320" t="str">
            <v>M Nur</v>
          </cell>
          <cell r="AC320" t="str">
            <v>081293828821</v>
          </cell>
          <cell r="AD320" t="str">
            <v>B 9435 BEU</v>
          </cell>
          <cell r="AE320" t="str">
            <v>Wingbox Tronton</v>
          </cell>
          <cell r="AF320" t="str">
            <v>Unilever West Mega DC</v>
          </cell>
          <cell r="AH320" t="str">
            <v>Jl. Irian X No.202, Cikedokan, Kec. Cikarang Bar., Bekasi, Jawa Barat 17530, Indonesia</v>
          </cell>
          <cell r="AI320" t="str">
            <v>Bekasi</v>
          </cell>
          <cell r="AK320" t="str">
            <v>INDOMARET VIA INDOGROSIR SEMARANG</v>
          </cell>
          <cell r="AM320" t="str">
            <v>JL RAYA KALIGAWE 38 KM 5 1 RT 001 R</v>
          </cell>
          <cell r="AN320" t="str">
            <v>Kota Semarang</v>
          </cell>
          <cell r="AP320">
            <v>418</v>
          </cell>
          <cell r="AQ320" t="str">
            <v/>
          </cell>
          <cell r="AR320" t="str">
            <v/>
          </cell>
          <cell r="AS320" t="str">
            <v/>
          </cell>
          <cell r="AT320" t="str">
            <v/>
          </cell>
          <cell r="AU320" t="str">
            <v/>
          </cell>
          <cell r="AV320" t="str">
            <v/>
          </cell>
          <cell r="AW320" t="str">
            <v/>
          </cell>
          <cell r="AX320" t="str">
            <v>tidak ada tpt yg lakukan penawaran</v>
          </cell>
          <cell r="AY320">
            <v>0</v>
          </cell>
          <cell r="AZ320" t="str">
            <v>0</v>
          </cell>
          <cell r="BA320">
            <v>13570</v>
          </cell>
          <cell r="BB320">
            <v>26.39</v>
          </cell>
          <cell r="BC320" t="str">
            <v/>
          </cell>
          <cell r="BD320" t="str">
            <v/>
          </cell>
        </row>
        <row r="321">
          <cell r="D321" t="str">
            <v>4002940964</v>
          </cell>
          <cell r="E321" t="str">
            <v/>
          </cell>
          <cell r="F321" t="str">
            <v>LOADED</v>
          </cell>
          <cell r="G321" t="str">
            <v>Unilever Mega DC</v>
          </cell>
          <cell r="H321" t="str">
            <v>PT PRIMA SARANA EKSPRES</v>
          </cell>
          <cell r="I321" t="str">
            <v>true</v>
          </cell>
          <cell r="J321" t="str">
            <v>TRO-J</v>
          </cell>
          <cell r="K321" t="str">
            <v>Tronton Jumbo</v>
          </cell>
          <cell r="L321">
            <v>5156000</v>
          </cell>
          <cell r="M321">
            <v>5025000</v>
          </cell>
          <cell r="N321" t="str">
            <v>TDS-TRI-20210619092801252495</v>
          </cell>
          <cell r="O321" t="str">
            <v>oncall</v>
          </cell>
          <cell r="P321" t="str">
            <v>2021-06-19, 16:28:00</v>
          </cell>
          <cell r="Q321" t="str">
            <v>2021-06-19, 19:05:14</v>
          </cell>
          <cell r="R321" t="str">
            <v>2021-06-19, 22:32:29</v>
          </cell>
          <cell r="S321" t="str">
            <v>2021-06-19, 20:00:00</v>
          </cell>
          <cell r="T321" t="str">
            <v>2021-06-19, 22:32:46</v>
          </cell>
          <cell r="U321" t="str">
            <v>2021-06-20, 14:33:25</v>
          </cell>
          <cell r="V321" t="str">
            <v>2021-06-20, 14:33:40</v>
          </cell>
          <cell r="W321" t="str">
            <v>2021-06-22, 20:00:00</v>
          </cell>
          <cell r="X321" t="str">
            <v/>
          </cell>
          <cell r="Y321" t="str">
            <v/>
          </cell>
          <cell r="Z321" t="str">
            <v>16:0:54</v>
          </cell>
          <cell r="AA321" t="str">
            <v/>
          </cell>
          <cell r="AB321" t="str">
            <v>M Nur</v>
          </cell>
          <cell r="AC321" t="str">
            <v>081293828821</v>
          </cell>
          <cell r="AD321" t="str">
            <v>B 9435 BEU</v>
          </cell>
          <cell r="AE321" t="str">
            <v>Wingbox Tronton</v>
          </cell>
          <cell r="AF321" t="str">
            <v>Unilever West Mega DC</v>
          </cell>
          <cell r="AH321" t="str">
            <v>Jl. Irian X No.202, Cikedokan, Kec. Cikarang Bar., Bekasi, Jawa Barat 17530, Indonesia</v>
          </cell>
          <cell r="AI321" t="str">
            <v>Bekasi</v>
          </cell>
          <cell r="AK321" t="str">
            <v>INDOGROSIR SEMARANG</v>
          </cell>
          <cell r="AM321" t="str">
            <v>JL.RAYA KALIGAWE NO.38</v>
          </cell>
          <cell r="AN321" t="str">
            <v>Kota Semarang</v>
          </cell>
          <cell r="AP321">
            <v>418</v>
          </cell>
          <cell r="AQ321" t="str">
            <v/>
          </cell>
          <cell r="AR321" t="str">
            <v/>
          </cell>
          <cell r="AS321" t="str">
            <v/>
          </cell>
          <cell r="AT321" t="str">
            <v/>
          </cell>
          <cell r="AU321" t="str">
            <v/>
          </cell>
          <cell r="AV321" t="str">
            <v/>
          </cell>
          <cell r="AW321" t="str">
            <v/>
          </cell>
          <cell r="AX321" t="str">
            <v>tidak ada tpt yg lakukan penawaran</v>
          </cell>
          <cell r="AY321">
            <v>0</v>
          </cell>
          <cell r="AZ321" t="str">
            <v>0</v>
          </cell>
          <cell r="BA321">
            <v>2720</v>
          </cell>
          <cell r="BB321">
            <v>7</v>
          </cell>
          <cell r="BC321" t="str">
            <v/>
          </cell>
          <cell r="BD321" t="str">
            <v/>
          </cell>
        </row>
        <row r="322">
          <cell r="D322" t="str">
            <v>4002940898</v>
          </cell>
          <cell r="E322" t="str">
            <v/>
          </cell>
          <cell r="F322" t="str">
            <v>CONFIRMED</v>
          </cell>
          <cell r="G322" t="str">
            <v>Unilever Mega DC</v>
          </cell>
          <cell r="H322" t="str">
            <v>CV Palapa Jaya</v>
          </cell>
          <cell r="I322" t="str">
            <v>false</v>
          </cell>
          <cell r="J322" t="str">
            <v>TRO-J</v>
          </cell>
          <cell r="K322" t="str">
            <v>Tronton Jumbo</v>
          </cell>
          <cell r="L322">
            <v>12262300</v>
          </cell>
          <cell r="M322">
            <v>11450000</v>
          </cell>
          <cell r="N322" t="str">
            <v>TDS-TRI-20210619092759561402</v>
          </cell>
          <cell r="O322" t="str">
            <v>oncall</v>
          </cell>
          <cell r="P322" t="str">
            <v>2021-06-19, 16:27:59</v>
          </cell>
          <cell r="Q322" t="str">
            <v>2021-06-19, 17:15:31</v>
          </cell>
          <cell r="R322" t="str">
            <v/>
          </cell>
          <cell r="S322" t="str">
            <v>2021-06-19, 20:00:00</v>
          </cell>
          <cell r="T322" t="str">
            <v/>
          </cell>
          <cell r="U322" t="str">
            <v/>
          </cell>
          <cell r="V322" t="str">
            <v/>
          </cell>
          <cell r="W322" t="str">
            <v>2021-06-21, 20:00:00</v>
          </cell>
          <cell r="X322" t="str">
            <v/>
          </cell>
          <cell r="Y322" t="str">
            <v/>
          </cell>
          <cell r="Z322" t="str">
            <v/>
          </cell>
          <cell r="AA322" t="str">
            <v/>
          </cell>
          <cell r="AB322" t="str">
            <v>Esron Aritonang</v>
          </cell>
          <cell r="AC322" t="str">
            <v>081283551808</v>
          </cell>
          <cell r="AD322" t="str">
            <v>B 9458 TXU</v>
          </cell>
          <cell r="AE322" t="str">
            <v>Wingbox Tronton</v>
          </cell>
          <cell r="AF322" t="str">
            <v>Unilever West Mega DC</v>
          </cell>
          <cell r="AH322" t="str">
            <v>Jl. Irian X No.202, Cikedokan, Kec. Cikarang Bar., Bekasi, Jawa Barat 17530, Indonesia</v>
          </cell>
          <cell r="AI322" t="str">
            <v>Bekasi</v>
          </cell>
          <cell r="AK322" t="str">
            <v>INDOGROSIR PALEMBANG</v>
          </cell>
          <cell r="AM322" t="str">
            <v>JL. PANGERAN AYIN - KENTEN LAUT</v>
          </cell>
          <cell r="AN322" t="str">
            <v>Palembang</v>
          </cell>
          <cell r="AP322">
            <v>581</v>
          </cell>
          <cell r="AQ322" t="str">
            <v/>
          </cell>
          <cell r="AR322" t="str">
            <v/>
          </cell>
          <cell r="AS322" t="str">
            <v/>
          </cell>
          <cell r="AT322" t="str">
            <v/>
          </cell>
          <cell r="AU322" t="str">
            <v/>
          </cell>
          <cell r="AV322" t="str">
            <v/>
          </cell>
          <cell r="AW322" t="str">
            <v/>
          </cell>
          <cell r="AY322">
            <v>0</v>
          </cell>
          <cell r="AZ322" t="str">
            <v>0</v>
          </cell>
          <cell r="BA322">
            <v>5040</v>
          </cell>
          <cell r="BB322">
            <v>20.29</v>
          </cell>
          <cell r="BC322" t="str">
            <v/>
          </cell>
          <cell r="BD322" t="str">
            <v/>
          </cell>
        </row>
        <row r="323">
          <cell r="D323" t="str">
            <v>4002940898</v>
          </cell>
          <cell r="E323" t="str">
            <v/>
          </cell>
          <cell r="F323" t="str">
            <v>CONFIRMED</v>
          </cell>
          <cell r="G323" t="str">
            <v>Unilever Mega DC</v>
          </cell>
          <cell r="H323" t="str">
            <v>CV Palapa Jaya</v>
          </cell>
          <cell r="I323" t="str">
            <v>false</v>
          </cell>
          <cell r="J323" t="str">
            <v>TRO-J</v>
          </cell>
          <cell r="K323" t="str">
            <v>Tronton Jumbo</v>
          </cell>
          <cell r="L323">
            <v>500000</v>
          </cell>
          <cell r="M323">
            <v>500000</v>
          </cell>
          <cell r="N323" t="str">
            <v>TDS-TRI-20210619092759561402</v>
          </cell>
          <cell r="O323" t="str">
            <v>oncall</v>
          </cell>
          <cell r="P323" t="str">
            <v>2021-06-19, 16:27:59</v>
          </cell>
          <cell r="Q323" t="str">
            <v>2021-06-19, 17:15:31</v>
          </cell>
          <cell r="R323" t="str">
            <v/>
          </cell>
          <cell r="S323" t="str">
            <v>2021-06-19, 20:00:00</v>
          </cell>
          <cell r="T323" t="str">
            <v/>
          </cell>
          <cell r="U323" t="str">
            <v/>
          </cell>
          <cell r="V323" t="str">
            <v/>
          </cell>
          <cell r="W323" t="str">
            <v>2021-06-21, 20:00:00</v>
          </cell>
          <cell r="X323" t="str">
            <v/>
          </cell>
          <cell r="Y323" t="str">
            <v/>
          </cell>
          <cell r="Z323" t="str">
            <v/>
          </cell>
          <cell r="AA323" t="str">
            <v/>
          </cell>
          <cell r="AB323" t="str">
            <v>Esron Aritonang</v>
          </cell>
          <cell r="AC323" t="str">
            <v>081283551808</v>
          </cell>
          <cell r="AD323" t="str">
            <v>B 9458 TXU</v>
          </cell>
          <cell r="AE323" t="str">
            <v>Wingbox Tronton</v>
          </cell>
          <cell r="AF323" t="str">
            <v>Unilever West Mega DC</v>
          </cell>
          <cell r="AH323" t="str">
            <v>Jl. Irian X No.202, Cikedokan, Kec. Cikarang Bar., Bekasi, Jawa Barat 17530, Indonesia</v>
          </cell>
          <cell r="AI323" t="str">
            <v>Bekasi</v>
          </cell>
          <cell r="AK323" t="str">
            <v>PT LOTTE SHOPPING INDONESIA PALEMBA</v>
          </cell>
          <cell r="AM323" t="str">
            <v>JL.RADEN SUKAMTO NO.8A PATAl</v>
          </cell>
          <cell r="AN323" t="str">
            <v>Palembang</v>
          </cell>
          <cell r="AP323">
            <v>562</v>
          </cell>
          <cell r="AQ323" t="str">
            <v/>
          </cell>
          <cell r="AR323" t="str">
            <v/>
          </cell>
          <cell r="AS323" t="str">
            <v/>
          </cell>
          <cell r="AT323" t="str">
            <v/>
          </cell>
          <cell r="AU323" t="str">
            <v/>
          </cell>
          <cell r="AV323" t="str">
            <v/>
          </cell>
          <cell r="AW323" t="str">
            <v/>
          </cell>
          <cell r="AY323">
            <v>0</v>
          </cell>
          <cell r="AZ323" t="str">
            <v>0</v>
          </cell>
          <cell r="BA323">
            <v>4130</v>
          </cell>
          <cell r="BB323">
            <v>14.08</v>
          </cell>
          <cell r="BC323" t="str">
            <v/>
          </cell>
          <cell r="BD323" t="str">
            <v/>
          </cell>
        </row>
        <row r="324">
          <cell r="D324" t="str">
            <v>4002940875</v>
          </cell>
          <cell r="E324" t="str">
            <v/>
          </cell>
          <cell r="F324" t="str">
            <v>ACCEPTED</v>
          </cell>
          <cell r="G324" t="str">
            <v>Unilever Mega DC</v>
          </cell>
          <cell r="H324" t="str">
            <v>PT Tiara Fajar Transportindo</v>
          </cell>
          <cell r="I324" t="str">
            <v>true</v>
          </cell>
          <cell r="J324" t="str">
            <v>FUS-PAR</v>
          </cell>
          <cell r="K324" t="str">
            <v>FUSO</v>
          </cell>
          <cell r="L324">
            <v>500000</v>
          </cell>
          <cell r="M324">
            <v>500000</v>
          </cell>
          <cell r="N324" t="str">
            <v>TDS-TRI-20210619092757902103</v>
          </cell>
          <cell r="O324" t="str">
            <v>oncall</v>
          </cell>
          <cell r="P324" t="str">
            <v>2021-06-19, 16:27:58</v>
          </cell>
          <cell r="Q324" t="str">
            <v>2021-06-19, 19:48:33</v>
          </cell>
          <cell r="R324" t="str">
            <v>2021-06-21, 17:19:32</v>
          </cell>
          <cell r="S324" t="str">
            <v>2021-06-19, 20:00:00</v>
          </cell>
          <cell r="T324" t="str">
            <v/>
          </cell>
          <cell r="U324" t="str">
            <v/>
          </cell>
          <cell r="V324" t="str">
            <v/>
          </cell>
          <cell r="W324" t="str">
            <v>2021-06-22, 20:00:00</v>
          </cell>
          <cell r="X324" t="str">
            <v/>
          </cell>
          <cell r="Y324" t="str">
            <v/>
          </cell>
          <cell r="Z324" t="str">
            <v/>
          </cell>
          <cell r="AA324" t="str">
            <v/>
          </cell>
          <cell r="AB324" t="str">
            <v>Dede</v>
          </cell>
          <cell r="AC324" t="str">
            <v>081383800447</v>
          </cell>
          <cell r="AD324" t="str">
            <v>Z9509MG</v>
          </cell>
          <cell r="AE324" t="str">
            <v>Fuso Box</v>
          </cell>
          <cell r="AF324" t="str">
            <v>Unilever West Mega DC</v>
          </cell>
          <cell r="AH324" t="str">
            <v>Jl. Irian X No.202, Cikedokan, Kec. Cikarang Bar., Bekasi, Jawa Barat 17530, Indonesia</v>
          </cell>
          <cell r="AI324" t="str">
            <v>Bekasi</v>
          </cell>
          <cell r="AK324" t="str">
            <v>TRANSMART TEGAL</v>
          </cell>
          <cell r="AM324" t="str">
            <v>JL KOL SOEGIONO NO 92</v>
          </cell>
          <cell r="AN324" t="str">
            <v>Kota Tegal</v>
          </cell>
          <cell r="AP324">
            <v>255</v>
          </cell>
          <cell r="AQ324" t="str">
            <v/>
          </cell>
          <cell r="AR324" t="str">
            <v/>
          </cell>
          <cell r="AS324" t="str">
            <v/>
          </cell>
          <cell r="AT324" t="str">
            <v/>
          </cell>
          <cell r="AU324" t="str">
            <v/>
          </cell>
          <cell r="AV324" t="str">
            <v/>
          </cell>
          <cell r="AW324" t="str">
            <v/>
          </cell>
          <cell r="AX324" t="str">
            <v>tidak ada tpt yg lakukan penawaran</v>
          </cell>
          <cell r="AY324">
            <v>0</v>
          </cell>
          <cell r="AZ324" t="str">
            <v>0</v>
          </cell>
          <cell r="BA324">
            <v>4450</v>
          </cell>
          <cell r="BB324">
            <v>6.1</v>
          </cell>
          <cell r="BC324" t="str">
            <v/>
          </cell>
          <cell r="BD324" t="str">
            <v/>
          </cell>
        </row>
        <row r="325">
          <cell r="D325" t="str">
            <v>4002940875</v>
          </cell>
          <cell r="E325" t="str">
            <v/>
          </cell>
          <cell r="F325" t="str">
            <v>ACCEPTED</v>
          </cell>
          <cell r="G325" t="str">
            <v>Unilever Mega DC</v>
          </cell>
          <cell r="H325" t="str">
            <v>PT Tiara Fajar Transportindo</v>
          </cell>
          <cell r="I325" t="str">
            <v>true</v>
          </cell>
          <cell r="J325" t="str">
            <v>FUS-PAR</v>
          </cell>
          <cell r="K325" t="str">
            <v>FUSO</v>
          </cell>
          <cell r="L325">
            <v>3433300</v>
          </cell>
          <cell r="M325">
            <v>3650000</v>
          </cell>
          <cell r="N325" t="str">
            <v>TDS-TRI-20210619092757902103</v>
          </cell>
          <cell r="O325" t="str">
            <v>oncall</v>
          </cell>
          <cell r="P325" t="str">
            <v>2021-06-19, 16:27:57</v>
          </cell>
          <cell r="Q325" t="str">
            <v>2021-06-19, 19:48:33</v>
          </cell>
          <cell r="R325" t="str">
            <v>2021-06-21, 17:19:32</v>
          </cell>
          <cell r="S325" t="str">
            <v>2021-06-19, 20:00:00</v>
          </cell>
          <cell r="T325" t="str">
            <v/>
          </cell>
          <cell r="U325" t="str">
            <v/>
          </cell>
          <cell r="V325" t="str">
            <v/>
          </cell>
          <cell r="W325" t="str">
            <v>2021-06-22, 20:00:00</v>
          </cell>
          <cell r="X325" t="str">
            <v/>
          </cell>
          <cell r="Y325" t="str">
            <v/>
          </cell>
          <cell r="Z325" t="str">
            <v/>
          </cell>
          <cell r="AA325" t="str">
            <v/>
          </cell>
          <cell r="AB325" t="str">
            <v>Dede</v>
          </cell>
          <cell r="AC325" t="str">
            <v>081383800447</v>
          </cell>
          <cell r="AD325" t="str">
            <v>Z9509MG</v>
          </cell>
          <cell r="AE325" t="str">
            <v>Fuso Box</v>
          </cell>
          <cell r="AF325" t="str">
            <v>Unilever West Mega DC</v>
          </cell>
          <cell r="AH325" t="str">
            <v>Jl. Irian X No.202, Cikedokan, Kec. Cikarang Bar., Bekasi, Jawa Barat 17530, Indonesia</v>
          </cell>
          <cell r="AI325" t="str">
            <v>Bekasi</v>
          </cell>
          <cell r="AK325" t="str">
            <v>YOGYA DC SUMBER</v>
          </cell>
          <cell r="AM325" t="str">
            <v>JL.PANGERAN CAKRABUANA</v>
          </cell>
          <cell r="AN325" t="str">
            <v>Cirebon</v>
          </cell>
          <cell r="AP325">
            <v>188</v>
          </cell>
          <cell r="AQ325" t="str">
            <v/>
          </cell>
          <cell r="AR325" t="str">
            <v/>
          </cell>
          <cell r="AS325" t="str">
            <v/>
          </cell>
          <cell r="AT325" t="str">
            <v/>
          </cell>
          <cell r="AU325" t="str">
            <v/>
          </cell>
          <cell r="AV325" t="str">
            <v/>
          </cell>
          <cell r="AW325" t="str">
            <v/>
          </cell>
          <cell r="AX325" t="str">
            <v>tidak ada tpt yg lakukan penawaran</v>
          </cell>
          <cell r="AY325">
            <v>0</v>
          </cell>
          <cell r="AZ325" t="str">
            <v>0</v>
          </cell>
          <cell r="BA325">
            <v>3490</v>
          </cell>
          <cell r="BB325">
            <v>8</v>
          </cell>
          <cell r="BC325" t="str">
            <v/>
          </cell>
          <cell r="BD325" t="str">
            <v/>
          </cell>
        </row>
        <row r="326">
          <cell r="D326" t="str">
            <v>4002941016</v>
          </cell>
          <cell r="E326" t="str">
            <v/>
          </cell>
          <cell r="F326" t="str">
            <v>BOOKED</v>
          </cell>
          <cell r="G326" t="str">
            <v>Unilever Mega DC</v>
          </cell>
          <cell r="H326" t="str">
            <v/>
          </cell>
          <cell r="I326" t="str">
            <v>false</v>
          </cell>
          <cell r="J326" t="str">
            <v>TRO-J</v>
          </cell>
          <cell r="K326" t="str">
            <v>Tronton Jumbo</v>
          </cell>
          <cell r="L326" t="str">
            <v/>
          </cell>
          <cell r="N326" t="str">
            <v>TDS-TRI-20210619092756300520</v>
          </cell>
          <cell r="O326" t="str">
            <v>oncall</v>
          </cell>
          <cell r="P326" t="str">
            <v>2021-06-19, 16:27:56</v>
          </cell>
          <cell r="Q326" t="str">
            <v/>
          </cell>
          <cell r="R326" t="str">
            <v/>
          </cell>
          <cell r="S326" t="str">
            <v>2021-06-19, 20:00:00</v>
          </cell>
          <cell r="T326" t="str">
            <v/>
          </cell>
          <cell r="U326" t="str">
            <v/>
          </cell>
          <cell r="V326" t="str">
            <v/>
          </cell>
          <cell r="W326" t="str">
            <v>2021-06-22, 20:00:00</v>
          </cell>
          <cell r="X326" t="str">
            <v/>
          </cell>
          <cell r="Y326" t="str">
            <v/>
          </cell>
          <cell r="Z326" t="str">
            <v/>
          </cell>
          <cell r="AA326" t="str">
            <v/>
          </cell>
          <cell r="AB326" t="str">
            <v/>
          </cell>
          <cell r="AC326" t="str">
            <v/>
          </cell>
          <cell r="AD326" t="str">
            <v/>
          </cell>
          <cell r="AE326" t="str">
            <v/>
          </cell>
          <cell r="AF326" t="str">
            <v>Unilever West Mega DC</v>
          </cell>
          <cell r="AH326" t="str">
            <v>Jl. Irian X No.202, Cikedokan, Kec. Cikarang Bar., Bekasi, Jawa Barat 17530, Indonesia</v>
          </cell>
          <cell r="AI326" t="str">
            <v>Bekasi</v>
          </cell>
          <cell r="AK326" t="str">
            <v>SAT DC TEGAL</v>
          </cell>
          <cell r="AM326" t="str">
            <v>JALAN RAYA SURODADI PEMALANG</v>
          </cell>
          <cell r="AN326" t="str">
            <v>Tegal</v>
          </cell>
          <cell r="AP326">
            <v>274</v>
          </cell>
          <cell r="AQ326" t="str">
            <v/>
          </cell>
          <cell r="AR326" t="str">
            <v/>
          </cell>
          <cell r="AS326" t="str">
            <v/>
          </cell>
          <cell r="AT326" t="str">
            <v/>
          </cell>
          <cell r="AU326" t="str">
            <v/>
          </cell>
          <cell r="AV326" t="str">
            <v/>
          </cell>
          <cell r="AW326" t="str">
            <v/>
          </cell>
          <cell r="AY326">
            <v>0</v>
          </cell>
          <cell r="AZ326" t="str">
            <v>0</v>
          </cell>
          <cell r="BA326">
            <v>19900</v>
          </cell>
          <cell r="BB326">
            <v>35</v>
          </cell>
          <cell r="BC326" t="str">
            <v/>
          </cell>
          <cell r="BD326" t="str">
            <v/>
          </cell>
        </row>
        <row r="327">
          <cell r="D327" t="str">
            <v>4002941014</v>
          </cell>
          <cell r="E327" t="str">
            <v/>
          </cell>
          <cell r="F327" t="str">
            <v>POD</v>
          </cell>
          <cell r="G327" t="str">
            <v>Unilever Mega DC</v>
          </cell>
          <cell r="H327" t="str">
            <v>PT Kabut Halim Mandiri</v>
          </cell>
          <cell r="I327" t="str">
            <v>true</v>
          </cell>
          <cell r="J327" t="str">
            <v>CDE</v>
          </cell>
          <cell r="K327" t="str">
            <v>CD Engkel Box</v>
          </cell>
          <cell r="L327">
            <v>842698</v>
          </cell>
          <cell r="M327">
            <v>579800</v>
          </cell>
          <cell r="N327" t="str">
            <v>TDS-TRI-20210619092755450527</v>
          </cell>
          <cell r="O327" t="str">
            <v>dedicated</v>
          </cell>
          <cell r="P327" t="str">
            <v>2021-06-19, 16:27:55</v>
          </cell>
          <cell r="Q327" t="str">
            <v>2021-06-19, 16:57:12</v>
          </cell>
          <cell r="R327" t="str">
            <v>2021-06-19, 17:09:04</v>
          </cell>
          <cell r="S327" t="str">
            <v>2021-06-19, 20:00:00</v>
          </cell>
          <cell r="T327" t="str">
            <v>2021-06-20, 16:19:01</v>
          </cell>
          <cell r="U327" t="str">
            <v>2021-06-20, 16:59:05</v>
          </cell>
          <cell r="V327" t="str">
            <v>2021-06-20, 16:59:16</v>
          </cell>
          <cell r="W327" t="str">
            <v>2021-06-21, 20:00:00</v>
          </cell>
          <cell r="X327" t="str">
            <v>2021-06-21, 06:08:55</v>
          </cell>
          <cell r="Y327" t="str">
            <v>2021-06-21, 10:38:13</v>
          </cell>
          <cell r="Z327" t="str">
            <v>0:40:15</v>
          </cell>
          <cell r="AA327" t="str">
            <v>4:29:18</v>
          </cell>
          <cell r="AB327" t="str">
            <v>Dedi swardi</v>
          </cell>
          <cell r="AC327" t="str">
            <v>085218782844</v>
          </cell>
          <cell r="AD327" t="str">
            <v>B9025EXR</v>
          </cell>
          <cell r="AE327" t="str">
            <v>CD Engkel Box</v>
          </cell>
          <cell r="AF327" t="str">
            <v>Unilever West Mega DC</v>
          </cell>
          <cell r="AH327" t="str">
            <v>Jl. Irian X No.202, Cikedokan, Kec. Cikarang Bar., Bekasi, Jawa Barat 17530, Indonesia</v>
          </cell>
          <cell r="AI327" t="str">
            <v>Bekasi</v>
          </cell>
          <cell r="AK327" t="str">
            <v>BORMA CIHANJUANG</v>
          </cell>
          <cell r="AM327" t="str">
            <v>JL. DAENG ARDIWINATA NO.97</v>
          </cell>
          <cell r="AN327" t="str">
            <v>Kota Cimahi</v>
          </cell>
          <cell r="AP327">
            <v>109</v>
          </cell>
          <cell r="AQ327" t="str">
            <v/>
          </cell>
          <cell r="AR327" t="str">
            <v/>
          </cell>
          <cell r="AS327" t="str">
            <v/>
          </cell>
          <cell r="AT327" t="str">
            <v/>
          </cell>
          <cell r="AU327" t="str">
            <v/>
          </cell>
          <cell r="AV327" t="str">
            <v/>
          </cell>
          <cell r="AW327" t="str">
            <v/>
          </cell>
          <cell r="AY327">
            <v>0</v>
          </cell>
          <cell r="AZ327" t="str">
            <v>0</v>
          </cell>
          <cell r="BA327">
            <v>1920</v>
          </cell>
          <cell r="BB327">
            <v>4.66</v>
          </cell>
          <cell r="BC327" t="str">
            <v/>
          </cell>
          <cell r="BD327" t="str">
            <v>2021-06-21, 13:28:32</v>
          </cell>
          <cell r="BE327" t="str">
            <v>POD 1 2021-06-21, 13:28:32</v>
          </cell>
        </row>
        <row r="328">
          <cell r="D328" t="str">
            <v>4002941012</v>
          </cell>
          <cell r="E328" t="str">
            <v/>
          </cell>
          <cell r="F328" t="str">
            <v>POD</v>
          </cell>
          <cell r="G328" t="str">
            <v>Unilever Mega DC</v>
          </cell>
          <cell r="H328" t="str">
            <v>PT Mega Antaran Prima</v>
          </cell>
          <cell r="I328" t="str">
            <v>true</v>
          </cell>
          <cell r="J328" t="str">
            <v>CDE</v>
          </cell>
          <cell r="K328" t="str">
            <v>CD Engkel Box</v>
          </cell>
          <cell r="L328">
            <v>842698</v>
          </cell>
          <cell r="M328">
            <v>579800</v>
          </cell>
          <cell r="N328" t="str">
            <v>TDS-TRI-20210619092754415100</v>
          </cell>
          <cell r="O328" t="str">
            <v>dedicated</v>
          </cell>
          <cell r="P328" t="str">
            <v>2021-06-19, 16:27:54</v>
          </cell>
          <cell r="Q328" t="str">
            <v>2021-06-19, 16:56:20</v>
          </cell>
          <cell r="R328" t="str">
            <v>2021-06-20, 22:00:38</v>
          </cell>
          <cell r="S328" t="str">
            <v>2021-06-19, 20:00:00</v>
          </cell>
          <cell r="T328" t="str">
            <v>2021-06-20, 22:00:53</v>
          </cell>
          <cell r="U328" t="str">
            <v>2021-06-20, 22:00:59</v>
          </cell>
          <cell r="V328" t="str">
            <v>2021-06-20, 22:01:19</v>
          </cell>
          <cell r="W328" t="str">
            <v>2021-06-21, 20:00:00</v>
          </cell>
          <cell r="X328" t="str">
            <v>2021-06-21, 07:50:07</v>
          </cell>
          <cell r="Y328" t="str">
            <v>2021-06-21, 11:53:55</v>
          </cell>
          <cell r="Z328" t="str">
            <v>0:0:26</v>
          </cell>
          <cell r="AA328" t="str">
            <v>4:3:48</v>
          </cell>
          <cell r="AB328" t="str">
            <v>Deni Growok</v>
          </cell>
          <cell r="AC328" t="str">
            <v>083195556334</v>
          </cell>
          <cell r="AD328" t="str">
            <v>B9782KRU</v>
          </cell>
          <cell r="AE328" t="str">
            <v>CDE</v>
          </cell>
          <cell r="AF328" t="str">
            <v>Unilever West Mega DC</v>
          </cell>
          <cell r="AH328" t="str">
            <v>Jl. Irian X No.202, Cikedokan, Kec. Cikarang Bar., Bekasi, Jawa Barat 17530, Indonesia</v>
          </cell>
          <cell r="AI328" t="str">
            <v>Bekasi</v>
          </cell>
          <cell r="AK328" t="str">
            <v>BORMA KIARACONDONG</v>
          </cell>
          <cell r="AM328" t="str">
            <v>JL. IBRAHIM ADJIE NO 416 -A</v>
          </cell>
          <cell r="AN328" t="str">
            <v>Kota Bandung</v>
          </cell>
          <cell r="AP328">
            <v>125</v>
          </cell>
          <cell r="AQ328" t="str">
            <v/>
          </cell>
          <cell r="AR328" t="str">
            <v/>
          </cell>
          <cell r="AS328" t="str">
            <v/>
          </cell>
          <cell r="AT328" t="str">
            <v/>
          </cell>
          <cell r="AU328" t="str">
            <v/>
          </cell>
          <cell r="AV328" t="str">
            <v/>
          </cell>
          <cell r="AW328" t="str">
            <v/>
          </cell>
          <cell r="AY328">
            <v>0</v>
          </cell>
          <cell r="AZ328" t="str">
            <v>0</v>
          </cell>
          <cell r="BA328">
            <v>2280</v>
          </cell>
          <cell r="BB328">
            <v>5.69</v>
          </cell>
          <cell r="BC328" t="str">
            <v/>
          </cell>
          <cell r="BD328" t="str">
            <v>2021-06-21, 11:54:29</v>
          </cell>
          <cell r="BE328" t="str">
            <v>POD 1 2021-06-21, 11:54:29</v>
          </cell>
        </row>
        <row r="329">
          <cell r="D329" t="str">
            <v>4002941008</v>
          </cell>
          <cell r="E329" t="str">
            <v/>
          </cell>
          <cell r="F329" t="str">
            <v>POD</v>
          </cell>
          <cell r="G329" t="str">
            <v>Unilever Mega DC</v>
          </cell>
          <cell r="H329" t="str">
            <v>Gading Global Logistic</v>
          </cell>
          <cell r="I329" t="str">
            <v>true</v>
          </cell>
          <cell r="J329" t="str">
            <v>CDE</v>
          </cell>
          <cell r="K329" t="str">
            <v>CD Engkel Box</v>
          </cell>
          <cell r="L329">
            <v>1077000</v>
          </cell>
          <cell r="M329">
            <v>854934</v>
          </cell>
          <cell r="N329" t="str">
            <v>TDS-TRI-20210619092753188910</v>
          </cell>
          <cell r="O329" t="str">
            <v>dedicated</v>
          </cell>
          <cell r="P329" t="str">
            <v>2021-06-19, 16:27:53</v>
          </cell>
          <cell r="Q329" t="str">
            <v>2021-06-19, 16:55:31</v>
          </cell>
          <cell r="R329" t="str">
            <v>2021-06-19, 16:55:54</v>
          </cell>
          <cell r="S329" t="str">
            <v>2021-06-19, 20:00:00</v>
          </cell>
          <cell r="T329" t="str">
            <v>2021-06-20, 23:52:30</v>
          </cell>
          <cell r="U329" t="str">
            <v>2021-06-20, 23:57:53</v>
          </cell>
          <cell r="V329" t="str">
            <v>2021-06-20, 23:58:01</v>
          </cell>
          <cell r="W329" t="str">
            <v>2021-06-21, 20:00:00</v>
          </cell>
          <cell r="X329" t="str">
            <v>2021-06-21, 07:14:52</v>
          </cell>
          <cell r="Y329" t="str">
            <v>2021-06-21, 10:44:19</v>
          </cell>
          <cell r="Z329" t="str">
            <v>0:5:31</v>
          </cell>
          <cell r="AA329" t="str">
            <v>3:29:27</v>
          </cell>
          <cell r="AB329" t="str">
            <v>AGUS SUPRIYATNA</v>
          </cell>
          <cell r="AC329" t="str">
            <v>085591179375</v>
          </cell>
          <cell r="AD329" t="str">
            <v>B9892FCB</v>
          </cell>
          <cell r="AE329" t="str">
            <v>CD Engkel Box</v>
          </cell>
          <cell r="AF329" t="str">
            <v>Unilever West Mega DC</v>
          </cell>
          <cell r="AH329" t="str">
            <v>Jl. Irian X No.202, Cikedokan, Kec. Cikarang Bar., Bekasi, Jawa Barat 17530, Indonesia</v>
          </cell>
          <cell r="AI329" t="str">
            <v>Bekasi</v>
          </cell>
          <cell r="AK329" t="str">
            <v>PT BORWITA CITA PRIMA CIREBON</v>
          </cell>
          <cell r="AM329" t="str">
            <v>Jl. Pronggol No.33, Pegambiran, Kec. Lemahwungkuk, Kota Cirebon, Jawa Barat 45113, Indonesia</v>
          </cell>
          <cell r="AN329" t="str">
            <v>Kota Cirebon</v>
          </cell>
          <cell r="AO329" t="str">
            <v>15411086</v>
          </cell>
          <cell r="AP329">
            <v>190</v>
          </cell>
          <cell r="AQ329" t="str">
            <v/>
          </cell>
          <cell r="AR329" t="str">
            <v/>
          </cell>
          <cell r="AS329" t="str">
            <v/>
          </cell>
          <cell r="AT329" t="str">
            <v/>
          </cell>
          <cell r="AU329" t="str">
            <v/>
          </cell>
          <cell r="AV329" t="str">
            <v/>
          </cell>
          <cell r="AW329" t="str">
            <v/>
          </cell>
          <cell r="AY329">
            <v>0</v>
          </cell>
          <cell r="AZ329" t="str">
            <v>0</v>
          </cell>
          <cell r="BA329">
            <v>1610</v>
          </cell>
          <cell r="BB329">
            <v>5</v>
          </cell>
          <cell r="BC329" t="str">
            <v/>
          </cell>
          <cell r="BD329" t="str">
            <v>2021-06-21, 11:44:14</v>
          </cell>
          <cell r="BE329" t="str">
            <v>POD 1 2021-06-21, 11:44:14</v>
          </cell>
        </row>
        <row r="330">
          <cell r="D330" t="str">
            <v>4002940830</v>
          </cell>
          <cell r="E330" t="str">
            <v/>
          </cell>
          <cell r="F330" t="str">
            <v>POD</v>
          </cell>
          <cell r="G330" t="str">
            <v>Unilever Mega DC</v>
          </cell>
          <cell r="H330" t="str">
            <v>PT Mega Bintang Logistik</v>
          </cell>
          <cell r="I330" t="str">
            <v>false</v>
          </cell>
          <cell r="J330" t="str">
            <v>TRO-J</v>
          </cell>
          <cell r="K330" t="str">
            <v>Tronton Jumbo</v>
          </cell>
          <cell r="L330">
            <v>500000</v>
          </cell>
          <cell r="M330">
            <v>500000</v>
          </cell>
          <cell r="N330" t="str">
            <v>TDS-TRI-20210619063751792160</v>
          </cell>
          <cell r="O330" t="str">
            <v>oncall</v>
          </cell>
          <cell r="P330" t="str">
            <v>2021-06-19, 13:37:52</v>
          </cell>
          <cell r="Q330" t="str">
            <v>2021-06-19, 14:25:31</v>
          </cell>
          <cell r="R330" t="str">
            <v>2021-06-19, 15:52:39</v>
          </cell>
          <cell r="S330" t="str">
            <v>2021-06-19, 16:00:00</v>
          </cell>
          <cell r="T330" t="str">
            <v>2021-06-19, 16:13:53</v>
          </cell>
          <cell r="U330" t="str">
            <v>2021-06-19, 21:33:43</v>
          </cell>
          <cell r="V330" t="str">
            <v>2021-06-20, 05:06:02</v>
          </cell>
          <cell r="W330" t="str">
            <v>2021-06-23, 16:00:00</v>
          </cell>
          <cell r="X330" t="str">
            <v>2021-06-21, 07:47:39</v>
          </cell>
          <cell r="Y330" t="str">
            <v>2021-06-21, 10:19:43</v>
          </cell>
          <cell r="Z330" t="str">
            <v>12:52:9</v>
          </cell>
          <cell r="AA330" t="str">
            <v>2:32:4</v>
          </cell>
          <cell r="AB330" t="str">
            <v>Nasir</v>
          </cell>
          <cell r="AC330" t="str">
            <v>0821869022140</v>
          </cell>
          <cell r="AD330" t="str">
            <v>B9830CU</v>
          </cell>
          <cell r="AE330" t="str">
            <v>Tronton Jumbo</v>
          </cell>
          <cell r="AF330" t="str">
            <v>Unilever West Mega DC</v>
          </cell>
          <cell r="AH330" t="str">
            <v>Jl. Irian X No.202, Cikedokan, Kec. Cikarang Bar., Bekasi, Jawa Barat 17530, Indonesia</v>
          </cell>
          <cell r="AI330" t="str">
            <v>Bekasi</v>
          </cell>
          <cell r="AK330" t="str">
            <v>LOTTE SHOPPING LAMPUNG</v>
          </cell>
          <cell r="AM330" t="str">
            <v>JALAN HAJI MENA KM 14 NO 188</v>
          </cell>
          <cell r="AN330" t="str">
            <v>Kabupaten Lampung Selatan</v>
          </cell>
          <cell r="AP330">
            <v>288</v>
          </cell>
          <cell r="AQ330" t="str">
            <v/>
          </cell>
          <cell r="AR330" t="str">
            <v/>
          </cell>
          <cell r="AS330" t="str">
            <v/>
          </cell>
          <cell r="AT330" t="str">
            <v/>
          </cell>
          <cell r="AU330" t="str">
            <v/>
          </cell>
          <cell r="AV330" t="str">
            <v/>
          </cell>
          <cell r="AW330" t="str">
            <v/>
          </cell>
          <cell r="AY330">
            <v>0</v>
          </cell>
          <cell r="AZ330" t="str">
            <v>0</v>
          </cell>
          <cell r="BA330">
            <v>6540</v>
          </cell>
          <cell r="BB330">
            <v>13.55</v>
          </cell>
          <cell r="BC330" t="str">
            <v/>
          </cell>
          <cell r="BD330" t="str">
            <v>2021-06-21, 10:36:06</v>
          </cell>
          <cell r="BE330" t="str">
            <v>POD 1 2021-06-21, 10:36:05</v>
          </cell>
        </row>
        <row r="331">
          <cell r="D331" t="str">
            <v>4002940830</v>
          </cell>
          <cell r="E331" t="str">
            <v/>
          </cell>
          <cell r="F331" t="str">
            <v>POD</v>
          </cell>
          <cell r="G331" t="str">
            <v>Unilever Mega DC</v>
          </cell>
          <cell r="H331" t="str">
            <v>PT Mega Bintang Logistik</v>
          </cell>
          <cell r="I331" t="str">
            <v>false</v>
          </cell>
          <cell r="J331" t="str">
            <v>TRO-J</v>
          </cell>
          <cell r="K331" t="str">
            <v>Tronton Jumbo</v>
          </cell>
          <cell r="L331">
            <v>7713400</v>
          </cell>
          <cell r="M331">
            <v>7500000</v>
          </cell>
          <cell r="N331" t="str">
            <v>TDS-TRI-20210619063751792160</v>
          </cell>
          <cell r="O331" t="str">
            <v>oncall</v>
          </cell>
          <cell r="P331" t="str">
            <v>2021-06-19, 13:37:51</v>
          </cell>
          <cell r="Q331" t="str">
            <v>2021-06-19, 14:25:31</v>
          </cell>
          <cell r="R331" t="str">
            <v>2021-06-19, 15:52:39</v>
          </cell>
          <cell r="S331" t="str">
            <v>2021-06-19, 16:00:00</v>
          </cell>
          <cell r="T331" t="str">
            <v>2021-06-19, 16:13:53</v>
          </cell>
          <cell r="U331" t="str">
            <v>2021-06-19, 21:33:43</v>
          </cell>
          <cell r="V331" t="str">
            <v>2021-06-20, 05:06:02</v>
          </cell>
          <cell r="W331" t="str">
            <v>2021-06-23, 16:00:00</v>
          </cell>
          <cell r="X331" t="str">
            <v>2021-06-21, 14:00:52</v>
          </cell>
          <cell r="Y331" t="str">
            <v>2021-06-21, 16:26:40</v>
          </cell>
          <cell r="Z331" t="str">
            <v>12:52:9</v>
          </cell>
          <cell r="AA331" t="str">
            <v>2:25:48</v>
          </cell>
          <cell r="AB331" t="str">
            <v>Nasir</v>
          </cell>
          <cell r="AC331" t="str">
            <v>0821869022140</v>
          </cell>
          <cell r="AD331" t="str">
            <v>B9830CU</v>
          </cell>
          <cell r="AE331" t="str">
            <v>Tronton Jumbo</v>
          </cell>
          <cell r="AF331" t="str">
            <v>Unilever West Mega DC</v>
          </cell>
          <cell r="AH331" t="str">
            <v>Jl. Irian X No.202, Cikedokan, Kec. Cikarang Bar., Bekasi, Jawa Barat 17530, Indonesia</v>
          </cell>
          <cell r="AI331" t="str">
            <v>Bekasi</v>
          </cell>
          <cell r="AK331" t="str">
            <v>SAT DC KOTABUMI LAMPUNG</v>
          </cell>
          <cell r="AM331" t="str">
            <v>JL.RAYA KOTABUMI DSN.TJ.AGUNG RT/RW.01/12, Kembang Tj., Kec. Abung Sel., Kabupaten Lampung Utara, Lampung 34581, Indonesia</v>
          </cell>
          <cell r="AN331" t="str">
            <v>Kabupaten Lampung Utara</v>
          </cell>
          <cell r="AP331">
            <v>353</v>
          </cell>
          <cell r="AQ331" t="str">
            <v/>
          </cell>
          <cell r="AR331" t="str">
            <v/>
          </cell>
          <cell r="AS331" t="str">
            <v/>
          </cell>
          <cell r="AT331" t="str">
            <v/>
          </cell>
          <cell r="AU331" t="str">
            <v/>
          </cell>
          <cell r="AV331" t="str">
            <v/>
          </cell>
          <cell r="AW331" t="str">
            <v/>
          </cell>
          <cell r="AY331">
            <v>0</v>
          </cell>
          <cell r="AZ331" t="str">
            <v>0</v>
          </cell>
          <cell r="BA331">
            <v>9790</v>
          </cell>
          <cell r="BB331">
            <v>29</v>
          </cell>
          <cell r="BC331" t="str">
            <v/>
          </cell>
          <cell r="BD331" t="str">
            <v>2021-06-21, 16:28:35</v>
          </cell>
          <cell r="BE331" t="str">
            <v>POD 1 2021-06-21, 16:28:34</v>
          </cell>
        </row>
        <row r="332">
          <cell r="D332" t="str">
            <v>4002940913</v>
          </cell>
          <cell r="E332" t="str">
            <v/>
          </cell>
          <cell r="F332" t="str">
            <v>ACCEPTED</v>
          </cell>
          <cell r="G332" t="str">
            <v>Unilever Mega DC</v>
          </cell>
          <cell r="H332" t="str">
            <v>PT Kabut Halim Mandiri</v>
          </cell>
          <cell r="I332" t="str">
            <v>true</v>
          </cell>
          <cell r="J332" t="str">
            <v>CDE</v>
          </cell>
          <cell r="K332" t="str">
            <v>CD Engkel Box</v>
          </cell>
          <cell r="L332">
            <v>875395</v>
          </cell>
          <cell r="M332">
            <v>556825</v>
          </cell>
          <cell r="N332" t="str">
            <v>TDS-TRI-20210619025114235727</v>
          </cell>
          <cell r="O332" t="str">
            <v>dedicated</v>
          </cell>
          <cell r="P332" t="str">
            <v>2021-06-19, 09:51:14</v>
          </cell>
          <cell r="Q332" t="str">
            <v>2021-06-19, 15:30:00</v>
          </cell>
          <cell r="R332" t="str">
            <v>2021-06-21, 09:55:50</v>
          </cell>
          <cell r="S332" t="str">
            <v>2021-06-19, 16:00:00</v>
          </cell>
          <cell r="T332" t="str">
            <v/>
          </cell>
          <cell r="U332" t="str">
            <v/>
          </cell>
          <cell r="V332" t="str">
            <v/>
          </cell>
          <cell r="W332" t="str">
            <v>2021-06-20, 16:00:00</v>
          </cell>
          <cell r="X332" t="str">
            <v/>
          </cell>
          <cell r="Y332" t="str">
            <v/>
          </cell>
          <cell r="Z332" t="str">
            <v/>
          </cell>
          <cell r="AA332" t="str">
            <v/>
          </cell>
          <cell r="AB332" t="str">
            <v>Ma'arif</v>
          </cell>
          <cell r="AC332" t="str">
            <v>085892177029</v>
          </cell>
          <cell r="AD332" t="str">
            <v>F9284FG</v>
          </cell>
          <cell r="AE332" t="str">
            <v>CD Engkel Box</v>
          </cell>
          <cell r="AF332" t="str">
            <v>Unilever West Mega DC</v>
          </cell>
          <cell r="AH332" t="str">
            <v>Jl. Irian X No.202, Cikedokan, Kec. Cikarang Bar., Bekasi, Jawa Barat 17530, Indonesia</v>
          </cell>
          <cell r="AI332" t="str">
            <v>Bekasi</v>
          </cell>
          <cell r="AK332" t="str">
            <v>LOTTE WHOLESALE SERANG</v>
          </cell>
          <cell r="AM332" t="str">
            <v>JL. MAYOR SYAFEI, KPG KEPANGDEAN</v>
          </cell>
          <cell r="AN332" t="str">
            <v>Kota Serang</v>
          </cell>
          <cell r="AP332">
            <v>126</v>
          </cell>
          <cell r="AQ332" t="str">
            <v/>
          </cell>
          <cell r="AR332" t="str">
            <v/>
          </cell>
          <cell r="AS332" t="str">
            <v/>
          </cell>
          <cell r="AT332" t="str">
            <v/>
          </cell>
          <cell r="AU332" t="str">
            <v/>
          </cell>
          <cell r="AV332" t="str">
            <v/>
          </cell>
          <cell r="AW332" t="str">
            <v/>
          </cell>
          <cell r="AY332">
            <v>0</v>
          </cell>
          <cell r="AZ332" t="str">
            <v>0</v>
          </cell>
          <cell r="BA332">
            <v>1000</v>
          </cell>
          <cell r="BB332">
            <v>5.17</v>
          </cell>
          <cell r="BC332" t="str">
            <v/>
          </cell>
          <cell r="BD332" t="str">
            <v/>
          </cell>
        </row>
        <row r="333">
          <cell r="D333" t="str">
            <v>4002940913</v>
          </cell>
          <cell r="E333" t="str">
            <v/>
          </cell>
          <cell r="F333" t="str">
            <v>ACCEPTED</v>
          </cell>
          <cell r="G333" t="str">
            <v>Unilever Mega DC</v>
          </cell>
          <cell r="H333" t="str">
            <v>PT Kabut Halim Mandiri</v>
          </cell>
          <cell r="I333" t="str">
            <v>true</v>
          </cell>
          <cell r="J333" t="str">
            <v>CDE</v>
          </cell>
          <cell r="K333" t="str">
            <v>CD Engkel Box</v>
          </cell>
          <cell r="L333">
            <v>1</v>
          </cell>
          <cell r="M333">
            <v>1</v>
          </cell>
          <cell r="N333" t="str">
            <v>TDS-TRI-20210619025114235727</v>
          </cell>
          <cell r="O333" t="str">
            <v>dedicated</v>
          </cell>
          <cell r="P333" t="str">
            <v>2021-06-19, 09:51:14</v>
          </cell>
          <cell r="Q333" t="str">
            <v>2021-06-19, 15:30:00</v>
          </cell>
          <cell r="R333" t="str">
            <v>2021-06-21, 09:55:50</v>
          </cell>
          <cell r="S333" t="str">
            <v>2021-06-19, 16:00:00</v>
          </cell>
          <cell r="T333" t="str">
            <v/>
          </cell>
          <cell r="U333" t="str">
            <v/>
          </cell>
          <cell r="V333" t="str">
            <v/>
          </cell>
          <cell r="W333" t="str">
            <v>2021-06-20, 16:00:00</v>
          </cell>
          <cell r="X333" t="str">
            <v/>
          </cell>
          <cell r="Y333" t="str">
            <v/>
          </cell>
          <cell r="Z333" t="str">
            <v/>
          </cell>
          <cell r="AA333" t="str">
            <v/>
          </cell>
          <cell r="AB333" t="str">
            <v>Ma'arif</v>
          </cell>
          <cell r="AC333" t="str">
            <v>085892177029</v>
          </cell>
          <cell r="AD333" t="str">
            <v>F9284FG</v>
          </cell>
          <cell r="AE333" t="str">
            <v>CD Engkel Box</v>
          </cell>
          <cell r="AF333" t="str">
            <v>Unilever West Mega DC</v>
          </cell>
          <cell r="AH333" t="str">
            <v>Jl. Irian X No.202, Cikedokan, Kec. Cikarang Bar., Bekasi, Jawa Barat 17530, Indonesia</v>
          </cell>
          <cell r="AI333" t="str">
            <v>Bekasi</v>
          </cell>
          <cell r="AK333" t="str">
            <v>RAMAYANA SERANG (R-75)</v>
          </cell>
          <cell r="AM333" t="str">
            <v>MALL SERANG BANTEN JL.VETERAN</v>
          </cell>
          <cell r="AN333" t="str">
            <v>Kota Serang</v>
          </cell>
          <cell r="AP333">
            <v>122</v>
          </cell>
          <cell r="AQ333" t="str">
            <v/>
          </cell>
          <cell r="AR333" t="str">
            <v/>
          </cell>
          <cell r="AS333" t="str">
            <v/>
          </cell>
          <cell r="AT333" t="str">
            <v/>
          </cell>
          <cell r="AU333" t="str">
            <v/>
          </cell>
          <cell r="AV333" t="str">
            <v/>
          </cell>
          <cell r="AW333" t="str">
            <v/>
          </cell>
          <cell r="AY333">
            <v>0</v>
          </cell>
          <cell r="AZ333" t="str">
            <v>0</v>
          </cell>
          <cell r="BA333">
            <v>130</v>
          </cell>
          <cell r="BB333">
            <v>1</v>
          </cell>
          <cell r="BC333" t="str">
            <v/>
          </cell>
          <cell r="BD333" t="str">
            <v/>
          </cell>
        </row>
        <row r="334">
          <cell r="D334" t="str">
            <v>4002940636</v>
          </cell>
          <cell r="E334" t="str">
            <v/>
          </cell>
          <cell r="F334" t="str">
            <v>POD</v>
          </cell>
          <cell r="G334" t="str">
            <v>Unilever Mega DC</v>
          </cell>
          <cell r="H334" t="str">
            <v>PT Mega Antaran Prima</v>
          </cell>
          <cell r="I334" t="str">
            <v>true</v>
          </cell>
          <cell r="J334" t="str">
            <v>CDE</v>
          </cell>
          <cell r="K334" t="str">
            <v>CD Engkel Box</v>
          </cell>
          <cell r="L334">
            <v>842698</v>
          </cell>
          <cell r="M334">
            <v>579800</v>
          </cell>
          <cell r="N334" t="str">
            <v>TDS-TRI-20210619025112416229</v>
          </cell>
          <cell r="O334" t="str">
            <v>dedicated</v>
          </cell>
          <cell r="P334" t="str">
            <v>2021-06-19, 09:51:12</v>
          </cell>
          <cell r="Q334" t="str">
            <v>2021-06-19, 15:27:50</v>
          </cell>
          <cell r="R334" t="str">
            <v>2021-06-19, 18:41:02</v>
          </cell>
          <cell r="S334" t="str">
            <v>2021-06-19, 16:00:00</v>
          </cell>
          <cell r="T334" t="str">
            <v>2021-06-19, 18:41:25</v>
          </cell>
          <cell r="U334" t="str">
            <v>2021-06-19, 21:25:21</v>
          </cell>
          <cell r="V334" t="str">
            <v>2021-06-20, 06:17:29</v>
          </cell>
          <cell r="W334" t="str">
            <v>2021-06-20, 16:00:00</v>
          </cell>
          <cell r="X334" t="str">
            <v>2021-06-21, 09:09:51</v>
          </cell>
          <cell r="Y334" t="str">
            <v>2021-06-21, 12:23:14</v>
          </cell>
          <cell r="Z334" t="str">
            <v>11:36:4</v>
          </cell>
          <cell r="AA334" t="str">
            <v>3:13:23</v>
          </cell>
          <cell r="AB334" t="str">
            <v>DADAN DARMAWAN</v>
          </cell>
          <cell r="AC334" t="str">
            <v>083895174172</v>
          </cell>
          <cell r="AD334" t="str">
            <v>B9064KXU</v>
          </cell>
          <cell r="AE334" t="str">
            <v>CD Engkel Box</v>
          </cell>
          <cell r="AF334" t="str">
            <v>Unilever West Mega DC</v>
          </cell>
          <cell r="AH334" t="str">
            <v>Jl. Irian X No.202, Cikedokan, Kec. Cikarang Bar., Bekasi, Jawa Barat 17530, Indonesia</v>
          </cell>
          <cell r="AI334" t="str">
            <v>Bekasi</v>
          </cell>
          <cell r="AK334" t="str">
            <v>RAMAYANA PADALARANG - R97</v>
          </cell>
          <cell r="AM334" t="str">
            <v>JL.RAYA PADALARANG</v>
          </cell>
          <cell r="AN334" t="str">
            <v>Kabupaten Bandung Barat</v>
          </cell>
          <cell r="AP334">
            <v>104</v>
          </cell>
          <cell r="AQ334" t="str">
            <v/>
          </cell>
          <cell r="AR334" t="str">
            <v/>
          </cell>
          <cell r="AS334" t="str">
            <v/>
          </cell>
          <cell r="AT334" t="str">
            <v/>
          </cell>
          <cell r="AU334" t="str">
            <v/>
          </cell>
          <cell r="AV334" t="str">
            <v/>
          </cell>
          <cell r="AW334" t="str">
            <v/>
          </cell>
          <cell r="AY334">
            <v>0</v>
          </cell>
          <cell r="AZ334" t="str">
            <v>0</v>
          </cell>
          <cell r="BA334">
            <v>150</v>
          </cell>
          <cell r="BB334">
            <v>1</v>
          </cell>
          <cell r="BC334" t="str">
            <v/>
          </cell>
          <cell r="BD334" t="str">
            <v>2021-06-21, 12:23:39</v>
          </cell>
          <cell r="BE334" t="str">
            <v>POD 1 2021-06-21, 12:23:39</v>
          </cell>
        </row>
        <row r="335">
          <cell r="D335" t="str">
            <v>4002940636</v>
          </cell>
          <cell r="E335" t="str">
            <v/>
          </cell>
          <cell r="F335" t="str">
            <v>POD</v>
          </cell>
          <cell r="G335" t="str">
            <v>Unilever Mega DC</v>
          </cell>
          <cell r="H335" t="str">
            <v>PT Mega Antaran Prima</v>
          </cell>
          <cell r="I335" t="str">
            <v>true</v>
          </cell>
          <cell r="J335" t="str">
            <v>CDE</v>
          </cell>
          <cell r="K335" t="str">
            <v>CD Engkel Box</v>
          </cell>
          <cell r="L335">
            <v>1</v>
          </cell>
          <cell r="M335">
            <v>1</v>
          </cell>
          <cell r="N335" t="str">
            <v>TDS-TRI-20210619025112416229</v>
          </cell>
          <cell r="O335" t="str">
            <v>dedicated</v>
          </cell>
          <cell r="P335" t="str">
            <v>2021-06-19, 09:51:12</v>
          </cell>
          <cell r="Q335" t="str">
            <v>2021-06-19, 15:27:50</v>
          </cell>
          <cell r="R335" t="str">
            <v>2021-06-19, 18:41:02</v>
          </cell>
          <cell r="S335" t="str">
            <v>2021-06-19, 16:00:00</v>
          </cell>
          <cell r="T335" t="str">
            <v>2021-06-19, 18:41:25</v>
          </cell>
          <cell r="U335" t="str">
            <v>2021-06-19, 21:25:21</v>
          </cell>
          <cell r="V335" t="str">
            <v>2021-06-20, 06:17:29</v>
          </cell>
          <cell r="W335" t="str">
            <v>2021-06-20, 16:00:00</v>
          </cell>
          <cell r="X335" t="str">
            <v>2021-06-21, 06:05:08</v>
          </cell>
          <cell r="Y335" t="str">
            <v>2021-06-21, 07:02:10</v>
          </cell>
          <cell r="Z335" t="str">
            <v>11:36:4</v>
          </cell>
          <cell r="AA335" t="str">
            <v>0:57:2</v>
          </cell>
          <cell r="AB335" t="str">
            <v>DADAN DARMAWAN</v>
          </cell>
          <cell r="AC335" t="str">
            <v>083895174172</v>
          </cell>
          <cell r="AD335" t="str">
            <v>B9064KXU</v>
          </cell>
          <cell r="AE335" t="str">
            <v>CD Engkel Box</v>
          </cell>
          <cell r="AF335" t="str">
            <v>Unilever West Mega DC</v>
          </cell>
          <cell r="AH335" t="str">
            <v>Jl. Irian X No.202, Cikedokan, Kec. Cikarang Bar., Bekasi, Jawa Barat 17530, Indonesia</v>
          </cell>
          <cell r="AI335" t="str">
            <v>Bekasi</v>
          </cell>
          <cell r="AK335" t="str">
            <v>PT LOTTE SHOPPING INDONESIA BANDUNG</v>
          </cell>
          <cell r="AM335" t="str">
            <v>JL.SUKARNO HATTA</v>
          </cell>
          <cell r="AN335" t="str">
            <v>Kota Bandung</v>
          </cell>
          <cell r="AP335">
            <v>125</v>
          </cell>
          <cell r="AQ335" t="str">
            <v/>
          </cell>
          <cell r="AR335" t="str">
            <v/>
          </cell>
          <cell r="AS335" t="str">
            <v/>
          </cell>
          <cell r="AT335" t="str">
            <v/>
          </cell>
          <cell r="AU335" t="str">
            <v/>
          </cell>
          <cell r="AV335" t="str">
            <v/>
          </cell>
          <cell r="AW335" t="str">
            <v/>
          </cell>
          <cell r="AY335">
            <v>0</v>
          </cell>
          <cell r="AZ335" t="str">
            <v>0</v>
          </cell>
          <cell r="BA335">
            <v>880</v>
          </cell>
          <cell r="BB335">
            <v>3.94</v>
          </cell>
          <cell r="BC335" t="str">
            <v/>
          </cell>
          <cell r="BD335" t="str">
            <v>2021-06-21, 07:43:00</v>
          </cell>
          <cell r="BE335" t="str">
            <v>POD 1 2021-06-21, 07:43:00</v>
          </cell>
        </row>
        <row r="336">
          <cell r="D336" t="str">
            <v>4002940890</v>
          </cell>
          <cell r="E336" t="str">
            <v/>
          </cell>
          <cell r="F336" t="str">
            <v>POD</v>
          </cell>
          <cell r="G336" t="str">
            <v>Unilever Mega DC</v>
          </cell>
          <cell r="H336" t="str">
            <v>PT Brilliant Cargo International</v>
          </cell>
          <cell r="I336" t="str">
            <v>true</v>
          </cell>
          <cell r="J336" t="str">
            <v>CDE</v>
          </cell>
          <cell r="K336" t="str">
            <v>CD Engkel Box</v>
          </cell>
          <cell r="L336">
            <v>842698</v>
          </cell>
          <cell r="M336">
            <v>579800</v>
          </cell>
          <cell r="N336" t="str">
            <v>TDS-TRI-20210619025110966694</v>
          </cell>
          <cell r="O336" t="str">
            <v>dedicated</v>
          </cell>
          <cell r="P336" t="str">
            <v>2021-06-19, 09:51:11</v>
          </cell>
          <cell r="Q336" t="str">
            <v>2021-06-19, 15:28:49</v>
          </cell>
          <cell r="R336" t="str">
            <v>2021-06-19, 15:34:07</v>
          </cell>
          <cell r="S336" t="str">
            <v>2021-06-19, 16:00:00</v>
          </cell>
          <cell r="T336" t="str">
            <v>2021-06-19, 15:34:15</v>
          </cell>
          <cell r="U336" t="str">
            <v>2021-06-20, 00:15:11</v>
          </cell>
          <cell r="V336" t="str">
            <v>2021-06-20, 01:45:26</v>
          </cell>
          <cell r="W336" t="str">
            <v>2021-06-21, 16:00:00</v>
          </cell>
          <cell r="X336" t="str">
            <v>2021-06-20, 23:59:56</v>
          </cell>
          <cell r="Y336" t="str">
            <v>2021-06-21, 08:34:06</v>
          </cell>
          <cell r="Z336" t="str">
            <v>10:11:11</v>
          </cell>
          <cell r="AA336" t="str">
            <v>8:34:10</v>
          </cell>
          <cell r="AB336" t="str">
            <v>Waskito</v>
          </cell>
          <cell r="AC336" t="str">
            <v>081210884940</v>
          </cell>
          <cell r="AD336" t="str">
            <v>B9408OI</v>
          </cell>
          <cell r="AE336" t="str">
            <v>CD Engkel Box</v>
          </cell>
          <cell r="AF336" t="str">
            <v>Unilever West Mega DC</v>
          </cell>
          <cell r="AH336" t="str">
            <v>Jl. Irian X No.202, Cikedokan, Kec. Cikarang Bar., Bekasi, Jawa Barat 17530, Indonesia</v>
          </cell>
          <cell r="AI336" t="str">
            <v>Bekasi</v>
          </cell>
          <cell r="AK336" t="str">
            <v>INDOMARET DC BANDUNG</v>
          </cell>
          <cell r="AM336" t="str">
            <v>JL.JEND.A.YANI NO.806</v>
          </cell>
          <cell r="AN336" t="str">
            <v>Kota Bandung</v>
          </cell>
          <cell r="AP336">
            <v>120</v>
          </cell>
          <cell r="AQ336" t="str">
            <v/>
          </cell>
          <cell r="AR336" t="str">
            <v/>
          </cell>
          <cell r="AS336" t="str">
            <v/>
          </cell>
          <cell r="AT336" t="str">
            <v/>
          </cell>
          <cell r="AU336" t="str">
            <v/>
          </cell>
          <cell r="AV336" t="str">
            <v/>
          </cell>
          <cell r="AW336" t="str">
            <v/>
          </cell>
          <cell r="AY336">
            <v>0</v>
          </cell>
          <cell r="AZ336" t="str">
            <v>0</v>
          </cell>
          <cell r="BA336">
            <v>2250</v>
          </cell>
          <cell r="BB336">
            <v>5</v>
          </cell>
          <cell r="BC336" t="str">
            <v/>
          </cell>
          <cell r="BD336" t="str">
            <v>2021-06-21, 08:34:18</v>
          </cell>
          <cell r="BE336" t="str">
            <v>POD 1 2021-06-21, 08:34:18</v>
          </cell>
        </row>
        <row r="337">
          <cell r="D337" t="str">
            <v>4002940894</v>
          </cell>
          <cell r="E337" t="str">
            <v/>
          </cell>
          <cell r="F337" t="str">
            <v>POD</v>
          </cell>
          <cell r="G337" t="str">
            <v>Unilever Mega DC</v>
          </cell>
          <cell r="H337" t="str">
            <v>PT Mega Antaran Prima</v>
          </cell>
          <cell r="I337" t="str">
            <v>true</v>
          </cell>
          <cell r="J337" t="str">
            <v>CDE</v>
          </cell>
          <cell r="K337" t="str">
            <v>CD Engkel Box</v>
          </cell>
          <cell r="L337">
            <v>842698</v>
          </cell>
          <cell r="M337">
            <v>579800</v>
          </cell>
          <cell r="N337" t="str">
            <v>TDS-TRI-20210619025109986118</v>
          </cell>
          <cell r="O337" t="str">
            <v>dedicated</v>
          </cell>
          <cell r="P337" t="str">
            <v>2021-06-19, 09:51:10</v>
          </cell>
          <cell r="Q337" t="str">
            <v>2021-06-19, 15:27:00</v>
          </cell>
          <cell r="R337" t="str">
            <v>2021-06-20, 22:21:53</v>
          </cell>
          <cell r="S337" t="str">
            <v>2021-06-19, 16:00:00</v>
          </cell>
          <cell r="T337" t="str">
            <v>2021-06-20, 22:21:59</v>
          </cell>
          <cell r="U337" t="str">
            <v>2021-06-20, 22:22:01</v>
          </cell>
          <cell r="V337" t="str">
            <v>2021-06-20, 22:22:12</v>
          </cell>
          <cell r="W337" t="str">
            <v>2021-06-21, 16:00:00</v>
          </cell>
          <cell r="X337" t="str">
            <v>2021-06-21, 00:16:01</v>
          </cell>
          <cell r="Y337" t="str">
            <v>2021-06-23, 12:31:13</v>
          </cell>
          <cell r="Z337" t="str">
            <v>0:0:13</v>
          </cell>
          <cell r="AA337" t="str">
            <v>60:15:12</v>
          </cell>
          <cell r="AB337" t="str">
            <v>ARSUDI</v>
          </cell>
          <cell r="AC337" t="str">
            <v>085217312173</v>
          </cell>
          <cell r="AD337" t="str">
            <v>B9150KXU</v>
          </cell>
          <cell r="AE337" t="str">
            <v>CD Engkel Box</v>
          </cell>
          <cell r="AF337" t="str">
            <v>Unilever West Mega DC</v>
          </cell>
          <cell r="AH337" t="str">
            <v>Jl. Irian X No.202, Cikedokan, Kec. Cikarang Bar., Bekasi, Jawa Barat 17530, Indonesia</v>
          </cell>
          <cell r="AI337" t="str">
            <v>Bekasi</v>
          </cell>
          <cell r="AK337" t="str">
            <v>BORMA SOREANG</v>
          </cell>
          <cell r="AM337" t="str">
            <v>JL. RAYA SOREANG NO 116</v>
          </cell>
          <cell r="AN337" t="str">
            <v>Bandung</v>
          </cell>
          <cell r="AP337">
            <v>123</v>
          </cell>
          <cell r="AQ337" t="str">
            <v/>
          </cell>
          <cell r="AR337" t="str">
            <v/>
          </cell>
          <cell r="AS337" t="str">
            <v/>
          </cell>
          <cell r="AT337" t="str">
            <v/>
          </cell>
          <cell r="AU337" t="str">
            <v/>
          </cell>
          <cell r="AV337" t="str">
            <v/>
          </cell>
          <cell r="AW337" t="str">
            <v/>
          </cell>
          <cell r="AY337">
            <v>0</v>
          </cell>
          <cell r="AZ337" t="str">
            <v>0</v>
          </cell>
          <cell r="BA337">
            <v>2120</v>
          </cell>
          <cell r="BB337">
            <v>4.82</v>
          </cell>
          <cell r="BC337" t="str">
            <v/>
          </cell>
          <cell r="BD337" t="str">
            <v>2021-06-23, 12:31:32</v>
          </cell>
          <cell r="BE337" t="str">
            <v>POD 1 2021-06-23, 12:31:32</v>
          </cell>
        </row>
        <row r="338">
          <cell r="D338" t="str">
            <v>4002940884</v>
          </cell>
          <cell r="E338" t="str">
            <v/>
          </cell>
          <cell r="F338" t="str">
            <v>LOADED</v>
          </cell>
          <cell r="G338" t="str">
            <v>Unilever Mega DC</v>
          </cell>
          <cell r="H338" t="str">
            <v>PT Kabut Halim Mandiri</v>
          </cell>
          <cell r="I338" t="str">
            <v>true</v>
          </cell>
          <cell r="J338" t="str">
            <v>CDE</v>
          </cell>
          <cell r="K338" t="str">
            <v>CD Engkel Box</v>
          </cell>
          <cell r="L338">
            <v>627990</v>
          </cell>
          <cell r="M338">
            <v>449654</v>
          </cell>
          <cell r="N338" t="str">
            <v>TDS-TRI-20210619025109067923</v>
          </cell>
          <cell r="O338" t="str">
            <v>dedicated</v>
          </cell>
          <cell r="P338" t="str">
            <v>2021-06-19, 09:51:09</v>
          </cell>
          <cell r="Q338" t="str">
            <v>2021-06-19, 15:26:05</v>
          </cell>
          <cell r="R338" t="str">
            <v>2021-06-20, 08:13:09</v>
          </cell>
          <cell r="S338" t="str">
            <v>2021-06-19, 16:00:00</v>
          </cell>
          <cell r="T338" t="str">
            <v>2021-06-20, 09:13:28</v>
          </cell>
          <cell r="U338" t="str">
            <v/>
          </cell>
          <cell r="V338" t="str">
            <v>2021-06-20, 10:00:00</v>
          </cell>
          <cell r="W338" t="str">
            <v>2021-06-20, 16:00:00</v>
          </cell>
          <cell r="X338" t="str">
            <v/>
          </cell>
          <cell r="Y338" t="str">
            <v/>
          </cell>
          <cell r="Z338" t="str">
            <v>0:46:32</v>
          </cell>
          <cell r="AA338" t="str">
            <v/>
          </cell>
          <cell r="AB338" t="str">
            <v>Ono</v>
          </cell>
          <cell r="AC338" t="str">
            <v>083872598582</v>
          </cell>
          <cell r="AD338" t="str">
            <v>B9027EXR</v>
          </cell>
          <cell r="AE338" t="str">
            <v>CD Engkel Box</v>
          </cell>
          <cell r="AF338" t="str">
            <v>Unilever West Mega DC</v>
          </cell>
          <cell r="AH338" t="str">
            <v>Jl. Irian X No.202, Cikedokan, Kec. Cikarang Bar., Bekasi, Jawa Barat 17530, Indonesia</v>
          </cell>
          <cell r="AI338" t="str">
            <v>Bekasi</v>
          </cell>
          <cell r="AK338" t="str">
            <v>INDOMARET DC SENTUL</v>
          </cell>
          <cell r="AM338" t="str">
            <v>JL.KP JEMBATAN HITAM RT.03/010</v>
          </cell>
          <cell r="AN338" t="str">
            <v>Bogor</v>
          </cell>
          <cell r="AP338">
            <v>32</v>
          </cell>
          <cell r="AQ338" t="str">
            <v/>
          </cell>
          <cell r="AR338" t="str">
            <v/>
          </cell>
          <cell r="AS338" t="str">
            <v/>
          </cell>
          <cell r="AT338" t="str">
            <v/>
          </cell>
          <cell r="AU338" t="str">
            <v/>
          </cell>
          <cell r="AV338" t="str">
            <v/>
          </cell>
          <cell r="AW338" t="str">
            <v/>
          </cell>
          <cell r="AY338">
            <v>0</v>
          </cell>
          <cell r="AZ338" t="str">
            <v>0</v>
          </cell>
          <cell r="BA338">
            <v>1850</v>
          </cell>
          <cell r="BB338">
            <v>5</v>
          </cell>
          <cell r="BC338" t="str">
            <v/>
          </cell>
          <cell r="BD338" t="str">
            <v/>
          </cell>
        </row>
        <row r="339">
          <cell r="D339" t="str">
            <v>4002940870</v>
          </cell>
          <cell r="E339" t="str">
            <v/>
          </cell>
          <cell r="F339" t="str">
            <v>POD</v>
          </cell>
          <cell r="G339" t="str">
            <v>Unilever Mega DC</v>
          </cell>
          <cell r="H339" t="str">
            <v>PT Mega Antaran Prima</v>
          </cell>
          <cell r="I339" t="str">
            <v>true</v>
          </cell>
          <cell r="J339" t="str">
            <v>CDE</v>
          </cell>
          <cell r="K339" t="str">
            <v>CD Engkel Box</v>
          </cell>
          <cell r="L339">
            <v>511233</v>
          </cell>
          <cell r="M339">
            <v>341710</v>
          </cell>
          <cell r="N339" t="str">
            <v>TDS-TRI-20210618131554468645</v>
          </cell>
          <cell r="O339" t="str">
            <v>dedicated</v>
          </cell>
          <cell r="P339" t="str">
            <v>2021-06-18, 20:15:54</v>
          </cell>
          <cell r="Q339" t="str">
            <v>2021-06-18, 20:58:55</v>
          </cell>
          <cell r="R339" t="str">
            <v>2021-06-18, 21:00:17</v>
          </cell>
          <cell r="S339" t="str">
            <v>2021-06-18, 22:00:00</v>
          </cell>
          <cell r="T339" t="str">
            <v>2021-06-21, 06:00:00</v>
          </cell>
          <cell r="U339" t="str">
            <v/>
          </cell>
          <cell r="V339" t="str">
            <v>2021-06-21, 06:30:00</v>
          </cell>
          <cell r="W339" t="str">
            <v>2021-06-19, 22:00:00</v>
          </cell>
          <cell r="X339" t="str">
            <v>2021-06-21, 08:02:00</v>
          </cell>
          <cell r="Y339" t="str">
            <v>2021-06-21, 08:31:00</v>
          </cell>
          <cell r="Z339" t="str">
            <v>0:30:0</v>
          </cell>
          <cell r="AA339" t="str">
            <v>0:29:0</v>
          </cell>
          <cell r="AB339" t="str">
            <v>H DALLA SUPRIATNA</v>
          </cell>
          <cell r="AC339" t="str">
            <v>085817413022</v>
          </cell>
          <cell r="AD339" t="str">
            <v>B9148KXU</v>
          </cell>
          <cell r="AE339" t="str">
            <v>CD Engkel Box</v>
          </cell>
          <cell r="AF339" t="str">
            <v>Unilever West Mega DC</v>
          </cell>
          <cell r="AH339" t="str">
            <v>Jl. Irian X No.202, Cikedokan, Kec. Cikarang Bar., Bekasi, Jawa Barat 17530, Indonesia</v>
          </cell>
          <cell r="AI339" t="str">
            <v>Bekasi</v>
          </cell>
          <cell r="AK339" t="str">
            <v>RAMAYANA PULOGADUNG (R02)</v>
          </cell>
          <cell r="AM339" t="str">
            <v>JL.RAYA BEKASI KM.21 PULOGADUNG</v>
          </cell>
          <cell r="AN339" t="str">
            <v>Kota Jakarta Utara</v>
          </cell>
          <cell r="AP339">
            <v>35</v>
          </cell>
          <cell r="AQ339" t="str">
            <v/>
          </cell>
          <cell r="AR339" t="str">
            <v/>
          </cell>
          <cell r="AS339" t="str">
            <v/>
          </cell>
          <cell r="AT339" t="str">
            <v/>
          </cell>
          <cell r="AU339" t="str">
            <v/>
          </cell>
          <cell r="AV339" t="str">
            <v/>
          </cell>
          <cell r="AW339" t="str">
            <v/>
          </cell>
          <cell r="AY339">
            <v>0</v>
          </cell>
          <cell r="AZ339" t="str">
            <v>0</v>
          </cell>
          <cell r="BA339">
            <v>110</v>
          </cell>
          <cell r="BB339">
            <v>1</v>
          </cell>
          <cell r="BC339" t="str">
            <v/>
          </cell>
          <cell r="BD339" t="str">
            <v/>
          </cell>
        </row>
        <row r="340">
          <cell r="D340" t="str">
            <v>4002940870</v>
          </cell>
          <cell r="E340" t="str">
            <v/>
          </cell>
          <cell r="F340" t="str">
            <v>POD</v>
          </cell>
          <cell r="G340" t="str">
            <v>Unilever Mega DC</v>
          </cell>
          <cell r="H340" t="str">
            <v>PT Mega Antaran Prima</v>
          </cell>
          <cell r="I340" t="str">
            <v>true</v>
          </cell>
          <cell r="J340" t="str">
            <v>CDE</v>
          </cell>
          <cell r="K340" t="str">
            <v>CD Engkel Box</v>
          </cell>
          <cell r="L340">
            <v>1</v>
          </cell>
          <cell r="M340">
            <v>1</v>
          </cell>
          <cell r="N340" t="str">
            <v>TDS-TRI-20210618131554468645</v>
          </cell>
          <cell r="O340" t="str">
            <v>dedicated</v>
          </cell>
          <cell r="P340" t="str">
            <v>2021-06-18, 20:15:54</v>
          </cell>
          <cell r="Q340" t="str">
            <v>2021-06-18, 20:58:55</v>
          </cell>
          <cell r="R340" t="str">
            <v>2021-06-18, 21:00:17</v>
          </cell>
          <cell r="S340" t="str">
            <v>2021-06-18, 22:00:00</v>
          </cell>
          <cell r="T340" t="str">
            <v>2021-06-21, 06:00:00</v>
          </cell>
          <cell r="U340" t="str">
            <v/>
          </cell>
          <cell r="V340" t="str">
            <v>2021-06-21, 06:30:00</v>
          </cell>
          <cell r="W340" t="str">
            <v>2021-06-19, 22:00:00</v>
          </cell>
          <cell r="X340" t="str">
            <v>2021-06-21, 11:00:00</v>
          </cell>
          <cell r="Y340" t="str">
            <v>2021-06-21, 11:40:00</v>
          </cell>
          <cell r="Z340" t="str">
            <v>0:30:0</v>
          </cell>
          <cell r="AA340" t="str">
            <v>0:40:0</v>
          </cell>
          <cell r="AB340" t="str">
            <v>H DALLA SUPRIATNA</v>
          </cell>
          <cell r="AC340" t="str">
            <v>085817413022</v>
          </cell>
          <cell r="AD340" t="str">
            <v>B9148KXU</v>
          </cell>
          <cell r="AE340" t="str">
            <v>CD Engkel Box</v>
          </cell>
          <cell r="AF340" t="str">
            <v>Unilever West Mega DC</v>
          </cell>
          <cell r="AH340" t="str">
            <v>Jl. Irian X No.202, Cikedokan, Kec. Cikarang Bar., Bekasi, Jawa Barat 17530, Indonesia</v>
          </cell>
          <cell r="AI340" t="str">
            <v>Bekasi</v>
          </cell>
          <cell r="AK340" t="str">
            <v>DIAMOND ARTHA GADING</v>
          </cell>
          <cell r="AM340" t="str">
            <v>MALL ARTHA GADING KELAPA GADING</v>
          </cell>
          <cell r="AN340" t="str">
            <v>Kota Jakarta Utara</v>
          </cell>
          <cell r="AP340">
            <v>44</v>
          </cell>
          <cell r="AQ340" t="str">
            <v/>
          </cell>
          <cell r="AR340" t="str">
            <v/>
          </cell>
          <cell r="AS340" t="str">
            <v/>
          </cell>
          <cell r="AT340" t="str">
            <v/>
          </cell>
          <cell r="AU340" t="str">
            <v/>
          </cell>
          <cell r="AV340" t="str">
            <v/>
          </cell>
          <cell r="AW340" t="str">
            <v/>
          </cell>
          <cell r="AY340">
            <v>0</v>
          </cell>
          <cell r="AZ340" t="str">
            <v>0</v>
          </cell>
          <cell r="BA340">
            <v>1730</v>
          </cell>
          <cell r="BB340">
            <v>4</v>
          </cell>
          <cell r="BC340" t="str">
            <v/>
          </cell>
          <cell r="BD340" t="str">
            <v/>
          </cell>
        </row>
        <row r="341">
          <cell r="D341" t="str">
            <v>4002940767</v>
          </cell>
          <cell r="E341" t="str">
            <v/>
          </cell>
          <cell r="F341" t="str">
            <v>POD</v>
          </cell>
          <cell r="G341" t="str">
            <v>Unilever Mega DC</v>
          </cell>
          <cell r="H341" t="str">
            <v>PT Mega Bintang Logistik</v>
          </cell>
          <cell r="I341" t="str">
            <v>false</v>
          </cell>
          <cell r="J341" t="str">
            <v>TRO-J</v>
          </cell>
          <cell r="K341" t="str">
            <v>Tronton Jumbo</v>
          </cell>
          <cell r="L341">
            <v>12262300</v>
          </cell>
          <cell r="M341">
            <v>11500000</v>
          </cell>
          <cell r="N341" t="str">
            <v>TDS-TRI-20210618131553114626</v>
          </cell>
          <cell r="O341" t="str">
            <v>oncall</v>
          </cell>
          <cell r="P341" t="str">
            <v>2021-06-18, 20:15:53</v>
          </cell>
          <cell r="Q341" t="str">
            <v>2021-06-18, 21:05:33</v>
          </cell>
          <cell r="R341" t="str">
            <v>2021-06-19, 01:01:25</v>
          </cell>
          <cell r="S341" t="str">
            <v>2021-06-18, 22:00:00</v>
          </cell>
          <cell r="T341" t="str">
            <v>2021-06-19, 19:00:15</v>
          </cell>
          <cell r="U341" t="str">
            <v>2021-06-19, 19:00:25</v>
          </cell>
          <cell r="V341" t="str">
            <v>2021-06-19, 19:00:33</v>
          </cell>
          <cell r="W341" t="str">
            <v>2021-06-23, 22:00:00</v>
          </cell>
          <cell r="X341" t="str">
            <v>2021-06-23, 07:11:43</v>
          </cell>
          <cell r="Y341" t="str">
            <v>2021-06-23, 14:56:49</v>
          </cell>
          <cell r="Z341" t="str">
            <v>0:0:18</v>
          </cell>
          <cell r="AA341" t="str">
            <v>7:45:6</v>
          </cell>
          <cell r="AB341" t="str">
            <v>Nurwandi MBL</v>
          </cell>
          <cell r="AC341" t="str">
            <v>082175209689</v>
          </cell>
          <cell r="AD341" t="str">
            <v>BE8656AL</v>
          </cell>
          <cell r="AE341" t="str">
            <v>Tronton Jumbo</v>
          </cell>
          <cell r="AF341" t="str">
            <v>Unilever West Mega DC</v>
          </cell>
          <cell r="AH341" t="str">
            <v>Jl. Irian X No.202, Cikedokan, Kec. Cikarang Bar., Bekasi, Jawa Barat 17530, Indonesia</v>
          </cell>
          <cell r="AI341" t="str">
            <v>Bekasi</v>
          </cell>
          <cell r="AK341" t="str">
            <v>INDOGROSIR PALEMBANG</v>
          </cell>
          <cell r="AM341" t="str">
            <v>JL. PANGERAN AYIN - KENTEN LAUT</v>
          </cell>
          <cell r="AN341" t="str">
            <v>Palembang</v>
          </cell>
          <cell r="AP341">
            <v>581</v>
          </cell>
          <cell r="AQ341" t="str">
            <v/>
          </cell>
          <cell r="AR341" t="str">
            <v/>
          </cell>
          <cell r="AS341" t="str">
            <v/>
          </cell>
          <cell r="AT341" t="str">
            <v/>
          </cell>
          <cell r="AU341" t="str">
            <v/>
          </cell>
          <cell r="AV341" t="str">
            <v/>
          </cell>
          <cell r="AW341" t="str">
            <v/>
          </cell>
          <cell r="AY341">
            <v>0</v>
          </cell>
          <cell r="AZ341" t="str">
            <v>0</v>
          </cell>
          <cell r="BA341">
            <v>13330</v>
          </cell>
          <cell r="BB341">
            <v>27.81</v>
          </cell>
          <cell r="BC341" t="str">
            <v/>
          </cell>
          <cell r="BD341" t="str">
            <v>2021-06-23, 17:25:09</v>
          </cell>
          <cell r="BE341" t="str">
            <v>POD 1 2021-06-23, 17:31:03</v>
          </cell>
        </row>
        <row r="342">
          <cell r="D342" t="str">
            <v>4002940767</v>
          </cell>
          <cell r="E342" t="str">
            <v/>
          </cell>
          <cell r="F342" t="str">
            <v>POD</v>
          </cell>
          <cell r="G342" t="str">
            <v>Unilever Mega DC</v>
          </cell>
          <cell r="H342" t="str">
            <v>PT Mega Bintang Logistik</v>
          </cell>
          <cell r="I342" t="str">
            <v>false</v>
          </cell>
          <cell r="J342" t="str">
            <v>TRO-J</v>
          </cell>
          <cell r="K342" t="str">
            <v>Tronton Jumbo</v>
          </cell>
          <cell r="L342">
            <v>500000</v>
          </cell>
          <cell r="M342">
            <v>500000</v>
          </cell>
          <cell r="N342" t="str">
            <v>TDS-TRI-20210618131553114626</v>
          </cell>
          <cell r="O342" t="str">
            <v>oncall</v>
          </cell>
          <cell r="P342" t="str">
            <v>2021-06-18, 20:15:53</v>
          </cell>
          <cell r="Q342" t="str">
            <v>2021-06-18, 21:05:33</v>
          </cell>
          <cell r="R342" t="str">
            <v>2021-06-19, 01:01:25</v>
          </cell>
          <cell r="S342" t="str">
            <v>2021-06-18, 22:00:00</v>
          </cell>
          <cell r="T342" t="str">
            <v>2021-06-19, 19:00:15</v>
          </cell>
          <cell r="U342" t="str">
            <v>2021-06-19, 19:00:25</v>
          </cell>
          <cell r="V342" t="str">
            <v>2021-06-19, 19:00:33</v>
          </cell>
          <cell r="W342" t="str">
            <v>2021-06-23, 22:00:00</v>
          </cell>
          <cell r="X342" t="str">
            <v>2021-06-23, 18:15:16</v>
          </cell>
          <cell r="Y342" t="str">
            <v>2021-06-24, 11:05:35</v>
          </cell>
          <cell r="Z342" t="str">
            <v>0:0:18</v>
          </cell>
          <cell r="AA342" t="str">
            <v>16:50:19</v>
          </cell>
          <cell r="AB342" t="str">
            <v>Nurwandi MBL</v>
          </cell>
          <cell r="AC342" t="str">
            <v>082175209689</v>
          </cell>
          <cell r="AD342" t="str">
            <v>BE8656AL</v>
          </cell>
          <cell r="AE342" t="str">
            <v>Tronton Jumbo</v>
          </cell>
          <cell r="AF342" t="str">
            <v>Unilever West Mega DC</v>
          </cell>
          <cell r="AH342" t="str">
            <v>Jl. Irian X No.202, Cikedokan, Kec. Cikarang Bar., Bekasi, Jawa Barat 17530, Indonesia</v>
          </cell>
          <cell r="AI342" t="str">
            <v>Bekasi</v>
          </cell>
          <cell r="AK342" t="str">
            <v>PT SUMBER ALFARIA TRIJAYA PALEMBAN</v>
          </cell>
          <cell r="AM342" t="str">
            <v>Jl. TEMBUS ALANG-ALANG LEBAR RT12 R</v>
          </cell>
          <cell r="AN342" t="str">
            <v>Kota Palembang</v>
          </cell>
          <cell r="AP342">
            <v>573</v>
          </cell>
          <cell r="AQ342" t="str">
            <v/>
          </cell>
          <cell r="AR342" t="str">
            <v/>
          </cell>
          <cell r="AS342" t="str">
            <v/>
          </cell>
          <cell r="AT342" t="str">
            <v/>
          </cell>
          <cell r="AU342" t="str">
            <v/>
          </cell>
          <cell r="AV342" t="str">
            <v/>
          </cell>
          <cell r="AW342" t="str">
            <v/>
          </cell>
          <cell r="AY342">
            <v>0</v>
          </cell>
          <cell r="AZ342" t="str">
            <v>0</v>
          </cell>
          <cell r="BA342">
            <v>1470</v>
          </cell>
          <cell r="BB342">
            <v>4</v>
          </cell>
          <cell r="BC342" t="str">
            <v/>
          </cell>
          <cell r="BD342" t="str">
            <v>2021-06-24, 11:05:57</v>
          </cell>
          <cell r="BE342" t="str">
            <v>POD 1 2021-06-24, 11:07:07</v>
          </cell>
        </row>
        <row r="343">
          <cell r="D343" t="str">
            <v>4002940658</v>
          </cell>
          <cell r="E343" t="str">
            <v/>
          </cell>
          <cell r="F343" t="str">
            <v>BOOKED</v>
          </cell>
          <cell r="G343" t="str">
            <v>Unilever Mega DC</v>
          </cell>
          <cell r="H343" t="str">
            <v/>
          </cell>
          <cell r="I343" t="str">
            <v>false</v>
          </cell>
          <cell r="J343" t="str">
            <v>TRO-J</v>
          </cell>
          <cell r="K343" t="str">
            <v>Tronton Jumbo</v>
          </cell>
          <cell r="L343" t="str">
            <v/>
          </cell>
          <cell r="N343" t="str">
            <v>TDS-TRI-20210618131551768917</v>
          </cell>
          <cell r="O343" t="str">
            <v>oncall</v>
          </cell>
          <cell r="P343" t="str">
            <v>2021-06-18, 20:15:52</v>
          </cell>
          <cell r="Q343" t="str">
            <v/>
          </cell>
          <cell r="R343" t="str">
            <v/>
          </cell>
          <cell r="S343" t="str">
            <v>2021-06-18, 22:00:00</v>
          </cell>
          <cell r="T343" t="str">
            <v/>
          </cell>
          <cell r="U343" t="str">
            <v/>
          </cell>
          <cell r="V343" t="str">
            <v/>
          </cell>
          <cell r="W343" t="str">
            <v>2021-06-21, 22:00:00</v>
          </cell>
          <cell r="X343" t="str">
            <v/>
          </cell>
          <cell r="Y343" t="str">
            <v/>
          </cell>
          <cell r="Z343" t="str">
            <v/>
          </cell>
          <cell r="AA343" t="str">
            <v/>
          </cell>
          <cell r="AB343" t="str">
            <v/>
          </cell>
          <cell r="AC343" t="str">
            <v/>
          </cell>
          <cell r="AD343" t="str">
            <v/>
          </cell>
          <cell r="AE343" t="str">
            <v/>
          </cell>
          <cell r="AF343" t="str">
            <v>Unilever West Mega DC</v>
          </cell>
          <cell r="AH343" t="str">
            <v>Jl. Irian X No.202, Cikedokan, Kec. Cikarang Bar., Bekasi, Jawa Barat 17530, Indonesia</v>
          </cell>
          <cell r="AI343" t="str">
            <v>Bekasi</v>
          </cell>
          <cell r="AK343" t="str">
            <v>SAT BULKY SECANG MAGELANG</v>
          </cell>
          <cell r="AM343" t="str">
            <v>Jalan Raya Secang, Kec. Secang, Magelang, Jawa Tengah 56195, Indonesia</v>
          </cell>
          <cell r="AN343" t="str">
            <v>Magelang</v>
          </cell>
          <cell r="AP343">
            <v>469</v>
          </cell>
          <cell r="AQ343" t="str">
            <v/>
          </cell>
          <cell r="AR343" t="str">
            <v/>
          </cell>
          <cell r="AS343" t="str">
            <v/>
          </cell>
          <cell r="AT343" t="str">
            <v/>
          </cell>
          <cell r="AU343" t="str">
            <v/>
          </cell>
          <cell r="AV343" t="str">
            <v/>
          </cell>
          <cell r="AW343" t="str">
            <v/>
          </cell>
          <cell r="AY343">
            <v>0</v>
          </cell>
          <cell r="AZ343" t="str">
            <v>0</v>
          </cell>
          <cell r="BA343">
            <v>6040</v>
          </cell>
          <cell r="BB343">
            <v>10.16</v>
          </cell>
          <cell r="BC343" t="str">
            <v/>
          </cell>
          <cell r="BD343" t="str">
            <v/>
          </cell>
        </row>
        <row r="344">
          <cell r="D344" t="str">
            <v>4002940658</v>
          </cell>
          <cell r="E344" t="str">
            <v/>
          </cell>
          <cell r="F344" t="str">
            <v>BOOKED</v>
          </cell>
          <cell r="G344" t="str">
            <v>Unilever Mega DC</v>
          </cell>
          <cell r="H344" t="str">
            <v/>
          </cell>
          <cell r="I344" t="str">
            <v>false</v>
          </cell>
          <cell r="J344" t="str">
            <v>TRO-J</v>
          </cell>
          <cell r="K344" t="str">
            <v>Tronton Jumbo</v>
          </cell>
          <cell r="L344" t="str">
            <v/>
          </cell>
          <cell r="N344" t="str">
            <v>TDS-TRI-20210618131551768917</v>
          </cell>
          <cell r="O344" t="str">
            <v>oncall</v>
          </cell>
          <cell r="P344" t="str">
            <v>2021-06-18, 20:15:51</v>
          </cell>
          <cell r="Q344" t="str">
            <v/>
          </cell>
          <cell r="R344" t="str">
            <v/>
          </cell>
          <cell r="S344" t="str">
            <v>2021-06-18, 22:00:00</v>
          </cell>
          <cell r="T344" t="str">
            <v/>
          </cell>
          <cell r="U344" t="str">
            <v/>
          </cell>
          <cell r="V344" t="str">
            <v/>
          </cell>
          <cell r="W344" t="str">
            <v>2021-06-21, 22:00:00</v>
          </cell>
          <cell r="X344" t="str">
            <v/>
          </cell>
          <cell r="Y344" t="str">
            <v/>
          </cell>
          <cell r="Z344" t="str">
            <v/>
          </cell>
          <cell r="AA344" t="str">
            <v/>
          </cell>
          <cell r="AB344" t="str">
            <v/>
          </cell>
          <cell r="AC344" t="str">
            <v/>
          </cell>
          <cell r="AD344" t="str">
            <v/>
          </cell>
          <cell r="AE344" t="str">
            <v/>
          </cell>
          <cell r="AF344" t="str">
            <v>Unilever West Mega DC</v>
          </cell>
          <cell r="AH344" t="str">
            <v>Jl. Irian X No.202, Cikedokan, Kec. Cikarang Bar., Bekasi, Jawa Barat 17530, Indonesia</v>
          </cell>
          <cell r="AI344" t="str">
            <v>Bekasi</v>
          </cell>
          <cell r="AK344" t="str">
            <v>CARREFOUR MAGELANG NEW ARMADA</v>
          </cell>
          <cell r="AM344" t="str">
            <v>JL. MAYJEN BAMBANG SOEGENG</v>
          </cell>
          <cell r="AN344" t="str">
            <v>Magelang</v>
          </cell>
          <cell r="AP344">
            <v>485</v>
          </cell>
          <cell r="AQ344" t="str">
            <v/>
          </cell>
          <cell r="AR344" t="str">
            <v/>
          </cell>
          <cell r="AS344" t="str">
            <v/>
          </cell>
          <cell r="AT344" t="str">
            <v/>
          </cell>
          <cell r="AU344" t="str">
            <v/>
          </cell>
          <cell r="AV344" t="str">
            <v/>
          </cell>
          <cell r="AW344" t="str">
            <v/>
          </cell>
          <cell r="AY344">
            <v>0</v>
          </cell>
          <cell r="AZ344" t="str">
            <v>0</v>
          </cell>
          <cell r="BA344">
            <v>10050</v>
          </cell>
          <cell r="BB344">
            <v>29.89</v>
          </cell>
          <cell r="BC344" t="str">
            <v/>
          </cell>
          <cell r="BD344" t="str">
            <v/>
          </cell>
        </row>
        <row r="345">
          <cell r="D345" t="str">
            <v>4002940657</v>
          </cell>
          <cell r="E345" t="str">
            <v/>
          </cell>
          <cell r="F345" t="str">
            <v>POD</v>
          </cell>
          <cell r="G345" t="str">
            <v>Unilever Mega DC</v>
          </cell>
          <cell r="H345" t="str">
            <v>PT Darsindo Cipta Putra Mandiri</v>
          </cell>
          <cell r="I345" t="str">
            <v>true</v>
          </cell>
          <cell r="J345" t="str">
            <v>TRO-J</v>
          </cell>
          <cell r="K345" t="str">
            <v>Tronton Jumbo</v>
          </cell>
          <cell r="L345">
            <v>5230000</v>
          </cell>
          <cell r="M345">
            <v>4700000</v>
          </cell>
          <cell r="N345" t="str">
            <v>TDS-TRI-20210618131550527772</v>
          </cell>
          <cell r="O345" t="str">
            <v>oncall</v>
          </cell>
          <cell r="P345" t="str">
            <v>2021-06-18, 20:15:50</v>
          </cell>
          <cell r="Q345" t="str">
            <v>2021-06-19, 02:08:24</v>
          </cell>
          <cell r="R345" t="str">
            <v>2021-06-20, 10:19:20</v>
          </cell>
          <cell r="S345" t="str">
            <v>2021-06-18, 22:00:00</v>
          </cell>
          <cell r="T345" t="str">
            <v>2021-06-20, 10:21:42</v>
          </cell>
          <cell r="U345" t="str">
            <v>2021-06-20, 10:21:45</v>
          </cell>
          <cell r="V345" t="str">
            <v>2021-06-20, 10:21:58</v>
          </cell>
          <cell r="W345" t="str">
            <v>2021-06-21, 22:00:00</v>
          </cell>
          <cell r="X345" t="str">
            <v>2021-06-22, 12:46:22</v>
          </cell>
          <cell r="Y345" t="str">
            <v>2021-06-22, 12:46:30</v>
          </cell>
          <cell r="Z345" t="str">
            <v>0:0:16</v>
          </cell>
          <cell r="AA345" t="str">
            <v>0:0:8</v>
          </cell>
          <cell r="AB345" t="str">
            <v>Nurfebrian</v>
          </cell>
          <cell r="AC345" t="str">
            <v>082154760442</v>
          </cell>
          <cell r="AD345" t="str">
            <v>B9357KXT</v>
          </cell>
          <cell r="AE345" t="str">
            <v>Wingbox Engkel</v>
          </cell>
          <cell r="AF345" t="str">
            <v>Unilever West Mega DC</v>
          </cell>
          <cell r="AH345" t="str">
            <v>Jl. Irian X No.202, Cikedokan, Kec. Cikarang Bar., Bekasi, Jawa Barat 17530, Indonesia</v>
          </cell>
          <cell r="AI345" t="str">
            <v>Bekasi</v>
          </cell>
          <cell r="AK345" t="str">
            <v>ALFA MAGUWO</v>
          </cell>
          <cell r="AM345" t="str">
            <v>Jl. Raya Solo KM 8 No. 234, Maguwoharjo, Kecamatan Depok, Kalongan, Maguwoharjo, Kec. Depok, Kabupaten Sleman, Daerah Istimewa Yogyakarta 55282, Indonesia</v>
          </cell>
          <cell r="AN345" t="str">
            <v>Kabupaten Sleman</v>
          </cell>
          <cell r="AP345">
            <v>524</v>
          </cell>
          <cell r="AQ345" t="str">
            <v/>
          </cell>
          <cell r="AR345" t="str">
            <v/>
          </cell>
          <cell r="AS345" t="str">
            <v/>
          </cell>
          <cell r="AT345" t="str">
            <v/>
          </cell>
          <cell r="AU345" t="str">
            <v/>
          </cell>
          <cell r="AV345" t="str">
            <v/>
          </cell>
          <cell r="AW345" t="str">
            <v/>
          </cell>
          <cell r="AX345" t="str">
            <v>manual confirm</v>
          </cell>
          <cell r="AY345">
            <v>0</v>
          </cell>
          <cell r="AZ345" t="str">
            <v>0</v>
          </cell>
          <cell r="BA345">
            <v>10050</v>
          </cell>
          <cell r="BB345">
            <v>29.89</v>
          </cell>
          <cell r="BC345" t="str">
            <v/>
          </cell>
          <cell r="BD345" t="str">
            <v>2021-06-22, 14:03:02</v>
          </cell>
          <cell r="BE345" t="str">
            <v>POD 1 2021-06-22, 14:03:02</v>
          </cell>
        </row>
        <row r="346">
          <cell r="D346" t="str">
            <v>4002940657</v>
          </cell>
          <cell r="E346" t="str">
            <v/>
          </cell>
          <cell r="F346" t="str">
            <v>POD</v>
          </cell>
          <cell r="G346" t="str">
            <v>Unilever Mega DC</v>
          </cell>
          <cell r="H346" t="str">
            <v>PT Darsindo Cipta Putra Mandiri</v>
          </cell>
          <cell r="I346" t="str">
            <v>true</v>
          </cell>
          <cell r="J346" t="str">
            <v>TRO-J</v>
          </cell>
          <cell r="K346" t="str">
            <v>Tronton Jumbo</v>
          </cell>
          <cell r="L346">
            <v>500000</v>
          </cell>
          <cell r="M346">
            <v>250000</v>
          </cell>
          <cell r="N346" t="str">
            <v>TDS-TRI-20210618131550527772</v>
          </cell>
          <cell r="O346" t="str">
            <v>oncall</v>
          </cell>
          <cell r="P346" t="str">
            <v>2021-06-18, 20:15:50</v>
          </cell>
          <cell r="Q346" t="str">
            <v>2021-06-19, 02:08:24</v>
          </cell>
          <cell r="R346" t="str">
            <v>2021-06-20, 10:19:20</v>
          </cell>
          <cell r="S346" t="str">
            <v>2021-06-18, 22:00:00</v>
          </cell>
          <cell r="T346" t="str">
            <v>2021-06-20, 10:21:42</v>
          </cell>
          <cell r="U346" t="str">
            <v>2021-06-20, 10:21:45</v>
          </cell>
          <cell r="V346" t="str">
            <v>2021-06-20, 10:21:58</v>
          </cell>
          <cell r="W346" t="str">
            <v>2021-06-21, 22:00:00</v>
          </cell>
          <cell r="X346" t="str">
            <v>2021-06-22, 07:49:28</v>
          </cell>
          <cell r="Y346" t="str">
            <v>2021-06-22, 09:50:47</v>
          </cell>
          <cell r="Z346" t="str">
            <v>0:0:16</v>
          </cell>
          <cell r="AA346" t="str">
            <v>2:1:19</v>
          </cell>
          <cell r="AB346" t="str">
            <v>Nurfebrian</v>
          </cell>
          <cell r="AC346" t="str">
            <v>082154760442</v>
          </cell>
          <cell r="AD346" t="str">
            <v>B9357KXT</v>
          </cell>
          <cell r="AE346" t="str">
            <v>Wingbox Engkel</v>
          </cell>
          <cell r="AF346" t="str">
            <v>Unilever West Mega DC</v>
          </cell>
          <cell r="AH346" t="str">
            <v>Jl. Irian X No.202, Cikedokan, Kec. Cikarang Bar., Bekasi, Jawa Barat 17530, Indonesia</v>
          </cell>
          <cell r="AI346" t="str">
            <v>Bekasi</v>
          </cell>
          <cell r="AK346" t="str">
            <v>PT INDOMARCO PRISMATAMA DC YOG</v>
          </cell>
          <cell r="AM346" t="str">
            <v>JL.RING ROAD BARAT NO.99 PADUKUHAN</v>
          </cell>
          <cell r="AN346" t="str">
            <v>Kota Yogyakarta</v>
          </cell>
          <cell r="AP346">
            <v>535</v>
          </cell>
          <cell r="AQ346" t="str">
            <v/>
          </cell>
          <cell r="AR346" t="str">
            <v/>
          </cell>
          <cell r="AS346" t="str">
            <v/>
          </cell>
          <cell r="AT346" t="str">
            <v/>
          </cell>
          <cell r="AU346" t="str">
            <v/>
          </cell>
          <cell r="AV346" t="str">
            <v/>
          </cell>
          <cell r="AW346" t="str">
            <v/>
          </cell>
          <cell r="AX346" t="str">
            <v>manual confirm</v>
          </cell>
          <cell r="AY346">
            <v>0</v>
          </cell>
          <cell r="AZ346" t="str">
            <v>0</v>
          </cell>
          <cell r="BA346">
            <v>4240</v>
          </cell>
          <cell r="BB346">
            <v>7</v>
          </cell>
          <cell r="BC346" t="str">
            <v/>
          </cell>
          <cell r="BD346" t="str">
            <v>2021-06-22, 11:09:58</v>
          </cell>
          <cell r="BE346" t="str">
            <v>POD 1 2021-06-22, 11:09:57</v>
          </cell>
        </row>
        <row r="347">
          <cell r="D347" t="str">
            <v>4002940656</v>
          </cell>
          <cell r="E347" t="str">
            <v/>
          </cell>
          <cell r="F347" t="str">
            <v>POD</v>
          </cell>
          <cell r="G347" t="str">
            <v>Unilever Mega DC</v>
          </cell>
          <cell r="H347" t="str">
            <v>PT Sekar Arum Jaya Bersaudara</v>
          </cell>
          <cell r="I347" t="str">
            <v>true</v>
          </cell>
          <cell r="J347" t="str">
            <v>TRO-J</v>
          </cell>
          <cell r="K347" t="str">
            <v>Tronton Jumbo</v>
          </cell>
          <cell r="L347">
            <v>5230000</v>
          </cell>
          <cell r="M347">
            <v>4800000</v>
          </cell>
          <cell r="N347" t="str">
            <v>TDS-TRI-20210618131549338085</v>
          </cell>
          <cell r="O347" t="str">
            <v>oncall</v>
          </cell>
          <cell r="P347" t="str">
            <v>2021-06-18, 20:15:49</v>
          </cell>
          <cell r="Q347" t="str">
            <v>2021-06-19, 09:50:28</v>
          </cell>
          <cell r="R347" t="str">
            <v>2021-06-19, 17:48:24</v>
          </cell>
          <cell r="S347" t="str">
            <v>2021-06-18, 22:00:00</v>
          </cell>
          <cell r="T347" t="str">
            <v>2021-06-19, 17:48:31</v>
          </cell>
          <cell r="U347" t="str">
            <v>2021-06-19, 17:48:43</v>
          </cell>
          <cell r="V347" t="str">
            <v>2021-06-19, 17:49:07</v>
          </cell>
          <cell r="W347" t="str">
            <v>2021-06-21, 22:00:00</v>
          </cell>
          <cell r="X347" t="str">
            <v>2021-06-23, 12:25:02</v>
          </cell>
          <cell r="Y347" t="str">
            <v>2021-06-23, 12:25:08</v>
          </cell>
          <cell r="Z347" t="str">
            <v>0:0:36</v>
          </cell>
          <cell r="AA347" t="str">
            <v>0:0:6</v>
          </cell>
          <cell r="AB347" t="str">
            <v>Samiun</v>
          </cell>
          <cell r="AC347" t="str">
            <v>0812177079055</v>
          </cell>
          <cell r="AD347" t="str">
            <v>B 9926 TS</v>
          </cell>
          <cell r="AE347" t="str">
            <v>Wingbox Tronton</v>
          </cell>
          <cell r="AF347" t="str">
            <v>Unilever West Mega DC</v>
          </cell>
          <cell r="AH347" t="str">
            <v>Jl. Irian X No.202, Cikedokan, Kec. Cikarang Bar., Bekasi, Jawa Barat 17530, Indonesia</v>
          </cell>
          <cell r="AI347" t="str">
            <v>Bekasi</v>
          </cell>
          <cell r="AK347" t="str">
            <v>INDOGROSIR YOGYA</v>
          </cell>
          <cell r="AM347" t="str">
            <v>Jl. Magelang No.KM.6 No.18, Kutu Patran, Sinduadi, Kec. Mlati, Kabupaten Sleman, Daerah Istimewa Yogyakarta 55284, Indonesia</v>
          </cell>
          <cell r="AN347" t="str">
            <v>Kabupaten Sleman</v>
          </cell>
          <cell r="AP347">
            <v>532</v>
          </cell>
          <cell r="AQ347" t="str">
            <v/>
          </cell>
          <cell r="AR347" t="str">
            <v/>
          </cell>
          <cell r="AS347" t="str">
            <v/>
          </cell>
          <cell r="AT347" t="str">
            <v/>
          </cell>
          <cell r="AU347" t="str">
            <v/>
          </cell>
          <cell r="AV347" t="str">
            <v/>
          </cell>
          <cell r="AW347" t="str">
            <v/>
          </cell>
          <cell r="AX347" t="str">
            <v>tidak ada penawaran</v>
          </cell>
          <cell r="AY347">
            <v>0</v>
          </cell>
          <cell r="AZ347" t="str">
            <v>0</v>
          </cell>
          <cell r="BA347">
            <v>4620</v>
          </cell>
          <cell r="BB347">
            <v>13.93</v>
          </cell>
          <cell r="BC347" t="str">
            <v/>
          </cell>
          <cell r="BD347" t="str">
            <v>2021-06-23, 12:26:32</v>
          </cell>
          <cell r="BE347" t="str">
            <v>POD 1 2021-06-23, 12:26:32</v>
          </cell>
        </row>
        <row r="348">
          <cell r="D348" t="str">
            <v>4002940656</v>
          </cell>
          <cell r="E348" t="str">
            <v/>
          </cell>
          <cell r="F348" t="str">
            <v>POD</v>
          </cell>
          <cell r="G348" t="str">
            <v>Unilever Mega DC</v>
          </cell>
          <cell r="H348" t="str">
            <v>PT Sekar Arum Jaya Bersaudara</v>
          </cell>
          <cell r="I348" t="str">
            <v>true</v>
          </cell>
          <cell r="J348" t="str">
            <v>TRO-J</v>
          </cell>
          <cell r="K348" t="str">
            <v>Tronton Jumbo</v>
          </cell>
          <cell r="L348">
            <v>500000</v>
          </cell>
          <cell r="M348">
            <v>500000</v>
          </cell>
          <cell r="N348" t="str">
            <v>TDS-TRI-20210618131549338085</v>
          </cell>
          <cell r="O348" t="str">
            <v>oncall</v>
          </cell>
          <cell r="P348" t="str">
            <v>2021-06-18, 20:15:49</v>
          </cell>
          <cell r="Q348" t="str">
            <v>2021-06-19, 09:50:28</v>
          </cell>
          <cell r="R348" t="str">
            <v>2021-06-19, 17:48:24</v>
          </cell>
          <cell r="S348" t="str">
            <v>2021-06-18, 22:00:00</v>
          </cell>
          <cell r="T348" t="str">
            <v>2021-06-19, 17:48:31</v>
          </cell>
          <cell r="U348" t="str">
            <v>2021-06-19, 17:48:43</v>
          </cell>
          <cell r="V348" t="str">
            <v>2021-06-19, 17:49:07</v>
          </cell>
          <cell r="W348" t="str">
            <v>2021-06-21, 22:00:00</v>
          </cell>
          <cell r="X348" t="str">
            <v>2021-06-22, 07:53:17</v>
          </cell>
          <cell r="Y348" t="str">
            <v>2021-06-22, 15:08:17</v>
          </cell>
          <cell r="Z348" t="str">
            <v>0:0:36</v>
          </cell>
          <cell r="AA348" t="str">
            <v>7:15:0</v>
          </cell>
          <cell r="AB348" t="str">
            <v>Samiun</v>
          </cell>
          <cell r="AC348" t="str">
            <v>0812177079055</v>
          </cell>
          <cell r="AD348" t="str">
            <v>B 9926 TS</v>
          </cell>
          <cell r="AE348" t="str">
            <v>Wingbox Tronton</v>
          </cell>
          <cell r="AF348" t="str">
            <v>Unilever West Mega DC</v>
          </cell>
          <cell r="AH348" t="str">
            <v>Jl. Irian X No.202, Cikedokan, Kec. Cikarang Bar., Bekasi, Jawa Barat 17530, Indonesia</v>
          </cell>
          <cell r="AI348" t="str">
            <v>Bekasi</v>
          </cell>
          <cell r="AK348" t="str">
            <v>PT INDOMARCO PRISMATAMA DC YOG</v>
          </cell>
          <cell r="AM348" t="str">
            <v>JL.RING ROAD BARAT NO.99 PADUKUHAN</v>
          </cell>
          <cell r="AN348" t="str">
            <v>Kota Yogyakarta</v>
          </cell>
          <cell r="AP348">
            <v>535</v>
          </cell>
          <cell r="AQ348" t="str">
            <v/>
          </cell>
          <cell r="AR348" t="str">
            <v/>
          </cell>
          <cell r="AS348" t="str">
            <v/>
          </cell>
          <cell r="AT348" t="str">
            <v/>
          </cell>
          <cell r="AU348" t="str">
            <v/>
          </cell>
          <cell r="AV348" t="str">
            <v/>
          </cell>
          <cell r="AW348" t="str">
            <v/>
          </cell>
          <cell r="AX348" t="str">
            <v>tidak ada penawaran</v>
          </cell>
          <cell r="AY348">
            <v>0</v>
          </cell>
          <cell r="AZ348" t="str">
            <v>0</v>
          </cell>
          <cell r="BA348">
            <v>12290</v>
          </cell>
          <cell r="BB348">
            <v>26</v>
          </cell>
          <cell r="BC348" t="str">
            <v/>
          </cell>
          <cell r="BD348" t="str">
            <v>2021-06-22, 15:08:42</v>
          </cell>
          <cell r="BE348" t="str">
            <v>POD 1 2021-06-22, 15:08:42</v>
          </cell>
        </row>
        <row r="349">
          <cell r="D349" t="str">
            <v>4002940653</v>
          </cell>
          <cell r="E349" t="str">
            <v/>
          </cell>
          <cell r="F349" t="str">
            <v>POD</v>
          </cell>
          <cell r="G349" t="str">
            <v>Unilever Mega DC</v>
          </cell>
          <cell r="H349" t="str">
            <v>PT PRIMA SARANA EKSPRES</v>
          </cell>
          <cell r="I349" t="str">
            <v>true</v>
          </cell>
          <cell r="J349" t="str">
            <v>TRO-J</v>
          </cell>
          <cell r="K349" t="str">
            <v>Tronton Jumbo</v>
          </cell>
          <cell r="L349">
            <v>500000</v>
          </cell>
          <cell r="M349">
            <v>500000</v>
          </cell>
          <cell r="N349" t="str">
            <v>TDS-TRI-20210618131547784869</v>
          </cell>
          <cell r="O349" t="str">
            <v>oncall</v>
          </cell>
          <cell r="P349" t="str">
            <v>2021-06-18, 20:15:48</v>
          </cell>
          <cell r="Q349" t="str">
            <v>2021-06-19, 02:05:35</v>
          </cell>
          <cell r="R349" t="str">
            <v>2021-06-19, 06:33:43</v>
          </cell>
          <cell r="S349" t="str">
            <v>2021-06-18, 22:00:00</v>
          </cell>
          <cell r="T349" t="str">
            <v>2021-06-19, 06:33:54</v>
          </cell>
          <cell r="U349" t="str">
            <v>2021-06-19, 06:33:57</v>
          </cell>
          <cell r="V349" t="str">
            <v>2021-06-19, 06:34:04</v>
          </cell>
          <cell r="W349" t="str">
            <v>2021-06-21, 22:00:00</v>
          </cell>
          <cell r="X349" t="str">
            <v>2021-06-21, 19:23:51</v>
          </cell>
          <cell r="Y349" t="str">
            <v>2021-06-21, 19:23:57</v>
          </cell>
          <cell r="Z349" t="str">
            <v>0:0:10</v>
          </cell>
          <cell r="AA349" t="str">
            <v>0:0:6</v>
          </cell>
          <cell r="AB349" t="str">
            <v>Dede</v>
          </cell>
          <cell r="AC349" t="str">
            <v>081218602204</v>
          </cell>
          <cell r="AD349" t="str">
            <v>B9972GU</v>
          </cell>
          <cell r="AE349" t="str">
            <v>Wingbox Tronton</v>
          </cell>
          <cell r="AF349" t="str">
            <v>Unilever West Mega DC</v>
          </cell>
          <cell r="AH349" t="str">
            <v>Jl. Irian X No.202, Cikedokan, Kec. Cikarang Bar., Bekasi, Jawa Barat 17530, Indonesia</v>
          </cell>
          <cell r="AI349" t="str">
            <v>Bekasi</v>
          </cell>
          <cell r="AK349" t="str">
            <v>TRANSMART MAJAPAHIT SEMARANG</v>
          </cell>
          <cell r="AM349" t="str">
            <v>Jl. Brigjen Sudiarto No.761, Plamongan Sari, Kec. Pedurungan, Kota Semarang, Jawa Tengah 50194, Indonesia</v>
          </cell>
          <cell r="AN349" t="str">
            <v>Kota Semarang</v>
          </cell>
          <cell r="AP349">
            <v>417</v>
          </cell>
          <cell r="AQ349" t="str">
            <v/>
          </cell>
          <cell r="AR349" t="str">
            <v/>
          </cell>
          <cell r="AS349" t="str">
            <v/>
          </cell>
          <cell r="AT349" t="str">
            <v/>
          </cell>
          <cell r="AU349" t="str">
            <v/>
          </cell>
          <cell r="AV349" t="str">
            <v/>
          </cell>
          <cell r="AW349" t="str">
            <v/>
          </cell>
          <cell r="AX349" t="str">
            <v>confirm manual</v>
          </cell>
          <cell r="AY349">
            <v>0</v>
          </cell>
          <cell r="AZ349" t="str">
            <v>0</v>
          </cell>
          <cell r="BA349">
            <v>4890</v>
          </cell>
          <cell r="BB349">
            <v>6.67</v>
          </cell>
          <cell r="BC349" t="str">
            <v/>
          </cell>
          <cell r="BD349" t="str">
            <v>2021-06-21, 19:24:37</v>
          </cell>
          <cell r="BE349" t="str">
            <v>POD 1 2021-06-21, 19:24:37</v>
          </cell>
        </row>
        <row r="350">
          <cell r="D350" t="str">
            <v>4002940653</v>
          </cell>
          <cell r="E350" t="str">
            <v/>
          </cell>
          <cell r="F350" t="str">
            <v>POD</v>
          </cell>
          <cell r="G350" t="str">
            <v>Unilever Mega DC</v>
          </cell>
          <cell r="H350" t="str">
            <v>PT PRIMA SARANA EKSPRES</v>
          </cell>
          <cell r="I350" t="str">
            <v>true</v>
          </cell>
          <cell r="J350" t="str">
            <v>TRO-J</v>
          </cell>
          <cell r="K350" t="str">
            <v>Tronton Jumbo</v>
          </cell>
          <cell r="L350">
            <v>5156000</v>
          </cell>
          <cell r="M350">
            <v>5025000</v>
          </cell>
          <cell r="N350" t="str">
            <v>TDS-TRI-20210618131547784869</v>
          </cell>
          <cell r="O350" t="str">
            <v>oncall</v>
          </cell>
          <cell r="P350" t="str">
            <v>2021-06-18, 20:15:47</v>
          </cell>
          <cell r="Q350" t="str">
            <v>2021-06-19, 02:05:35</v>
          </cell>
          <cell r="R350" t="str">
            <v>2021-06-19, 06:33:43</v>
          </cell>
          <cell r="S350" t="str">
            <v>2021-06-18, 22:00:00</v>
          </cell>
          <cell r="T350" t="str">
            <v>2021-06-19, 06:33:54</v>
          </cell>
          <cell r="U350" t="str">
            <v>2021-06-19, 06:33:57</v>
          </cell>
          <cell r="V350" t="str">
            <v>2021-06-19, 06:34:04</v>
          </cell>
          <cell r="W350" t="str">
            <v>2021-06-21, 22:00:00</v>
          </cell>
          <cell r="X350" t="str">
            <v>2021-06-21, 11:52:04</v>
          </cell>
          <cell r="Y350" t="str">
            <v>2021-06-21, 14:40:57</v>
          </cell>
          <cell r="Z350" t="str">
            <v>0:0:10</v>
          </cell>
          <cell r="AA350" t="str">
            <v>2:48:53</v>
          </cell>
          <cell r="AB350" t="str">
            <v>Dede</v>
          </cell>
          <cell r="AC350" t="str">
            <v>081218602204</v>
          </cell>
          <cell r="AD350" t="str">
            <v>B9972GU</v>
          </cell>
          <cell r="AE350" t="str">
            <v>Wingbox Tronton</v>
          </cell>
          <cell r="AF350" t="str">
            <v>Unilever West Mega DC</v>
          </cell>
          <cell r="AH350" t="str">
            <v>Jl. Irian X No.202, Cikedokan, Kec. Cikarang Bar., Bekasi, Jawa Barat 17530, Indonesia</v>
          </cell>
          <cell r="AI350" t="str">
            <v>Bekasi</v>
          </cell>
          <cell r="AK350" t="str">
            <v>CARREFOUR SEMARANG SRONDOL</v>
          </cell>
          <cell r="AM350" t="str">
            <v>KOMPLEK PABRIK RAJA BESI JL.SETIABU</v>
          </cell>
          <cell r="AN350" t="str">
            <v>Kota Semarang</v>
          </cell>
          <cell r="AP350">
            <v>414</v>
          </cell>
          <cell r="AQ350" t="str">
            <v/>
          </cell>
          <cell r="AR350" t="str">
            <v/>
          </cell>
          <cell r="AS350" t="str">
            <v/>
          </cell>
          <cell r="AT350" t="str">
            <v/>
          </cell>
          <cell r="AU350" t="str">
            <v/>
          </cell>
          <cell r="AV350" t="str">
            <v/>
          </cell>
          <cell r="AW350" t="str">
            <v/>
          </cell>
          <cell r="AX350" t="str">
            <v>confirm manual</v>
          </cell>
          <cell r="AY350">
            <v>0</v>
          </cell>
          <cell r="AZ350" t="str">
            <v>0</v>
          </cell>
          <cell r="BA350">
            <v>10050</v>
          </cell>
          <cell r="BB350">
            <v>29.89</v>
          </cell>
          <cell r="BC350" t="str">
            <v/>
          </cell>
          <cell r="BD350" t="str">
            <v>2021-06-21, 19:23:46</v>
          </cell>
          <cell r="BE350" t="str">
            <v>POD 1 2021-06-21, 19:23:46</v>
          </cell>
        </row>
        <row r="351">
          <cell r="D351" t="str">
            <v>4002940871</v>
          </cell>
          <cell r="E351" t="str">
            <v/>
          </cell>
          <cell r="F351" t="str">
            <v>POD</v>
          </cell>
          <cell r="G351" t="str">
            <v>Unilever Mega DC</v>
          </cell>
          <cell r="H351" t="str">
            <v>PT Mega Antaran Prima</v>
          </cell>
          <cell r="I351" t="str">
            <v>true</v>
          </cell>
          <cell r="J351" t="str">
            <v>CDE</v>
          </cell>
          <cell r="K351" t="str">
            <v>CD Engkel Box</v>
          </cell>
          <cell r="L351">
            <v>511233</v>
          </cell>
          <cell r="M351">
            <v>341710</v>
          </cell>
          <cell r="N351" t="str">
            <v>TDS-TRI-20210618131545732110</v>
          </cell>
          <cell r="O351" t="str">
            <v>dedicated</v>
          </cell>
          <cell r="P351" t="str">
            <v>2021-06-18, 20:15:46</v>
          </cell>
          <cell r="Q351" t="str">
            <v>2021-06-18, 20:59:38</v>
          </cell>
          <cell r="R351" t="str">
            <v>2021-06-19, 01:01:48</v>
          </cell>
          <cell r="S351" t="str">
            <v>2021-06-18, 22:00:00</v>
          </cell>
          <cell r="T351" t="str">
            <v>2021-06-19, 06:18:43</v>
          </cell>
          <cell r="U351" t="str">
            <v>2021-06-19, 06:18:52</v>
          </cell>
          <cell r="V351" t="str">
            <v>2021-06-19, 06:18:58</v>
          </cell>
          <cell r="W351" t="str">
            <v>2021-06-19, 22:00:00</v>
          </cell>
          <cell r="X351" t="str">
            <v>2021-06-19, 08:19:20</v>
          </cell>
          <cell r="Y351" t="str">
            <v>2021-06-19, 08:19:25</v>
          </cell>
          <cell r="Z351" t="str">
            <v>0:0:15</v>
          </cell>
          <cell r="AA351" t="str">
            <v>0:0:5</v>
          </cell>
          <cell r="AB351" t="str">
            <v>TARSANA</v>
          </cell>
          <cell r="AC351" t="str">
            <v>087775239722</v>
          </cell>
          <cell r="AD351" t="str">
            <v>B9143KXU</v>
          </cell>
          <cell r="AE351" t="str">
            <v>CD Engkel Box</v>
          </cell>
          <cell r="AF351" t="str">
            <v>Unilever West Mega DC</v>
          </cell>
          <cell r="AH351" t="str">
            <v>Jl. Irian X No.202, Cikedokan, Kec. Cikarang Bar., Bekasi, Jawa Barat 17530, Indonesia</v>
          </cell>
          <cell r="AI351" t="str">
            <v>Bekasi</v>
          </cell>
          <cell r="AK351" t="str">
            <v>DIAMOND ARTHA GADING</v>
          </cell>
          <cell r="AM351" t="str">
            <v>MALL ARTHA GADING KELAPA GADING</v>
          </cell>
          <cell r="AN351" t="str">
            <v>Kota Jakarta Utara</v>
          </cell>
          <cell r="AP351">
            <v>44</v>
          </cell>
          <cell r="AQ351" t="str">
            <v/>
          </cell>
          <cell r="AR351" t="str">
            <v/>
          </cell>
          <cell r="AS351" t="str">
            <v/>
          </cell>
          <cell r="AT351" t="str">
            <v/>
          </cell>
          <cell r="AU351" t="str">
            <v/>
          </cell>
          <cell r="AV351" t="str">
            <v/>
          </cell>
          <cell r="AW351" t="str">
            <v/>
          </cell>
          <cell r="AY351">
            <v>0</v>
          </cell>
          <cell r="AZ351" t="str">
            <v>0</v>
          </cell>
          <cell r="BA351">
            <v>2590</v>
          </cell>
          <cell r="BB351">
            <v>4.57</v>
          </cell>
          <cell r="BC351" t="str">
            <v/>
          </cell>
          <cell r="BD351" t="str">
            <v>2021-06-19, 15:34:55</v>
          </cell>
          <cell r="BE351" t="str">
            <v>POD 1 2021-06-19, 15:34:55</v>
          </cell>
        </row>
        <row r="352">
          <cell r="D352" t="str">
            <v>4002940872</v>
          </cell>
          <cell r="E352" t="str">
            <v/>
          </cell>
          <cell r="F352" t="str">
            <v>POD</v>
          </cell>
          <cell r="G352" t="str">
            <v>Unilever Mega DC</v>
          </cell>
          <cell r="H352" t="str">
            <v>PT Darsindo Cipta Putra Mandiri</v>
          </cell>
          <cell r="I352" t="str">
            <v>true</v>
          </cell>
          <cell r="J352" t="str">
            <v>CDE</v>
          </cell>
          <cell r="K352" t="str">
            <v>CD Engkel Box</v>
          </cell>
          <cell r="L352">
            <v>511233</v>
          </cell>
          <cell r="M352">
            <v>341710</v>
          </cell>
          <cell r="N352" t="str">
            <v>TDS-TRI-20210618131546601799</v>
          </cell>
          <cell r="O352" t="str">
            <v>dedicated</v>
          </cell>
          <cell r="P352" t="str">
            <v>2021-06-18, 20:15:46</v>
          </cell>
          <cell r="Q352" t="str">
            <v>2021-06-18, 21:01:20</v>
          </cell>
          <cell r="R352" t="str">
            <v>2021-06-19, 01:01:38</v>
          </cell>
          <cell r="S352" t="str">
            <v>2021-06-18, 22:00:00</v>
          </cell>
          <cell r="T352" t="str">
            <v>2021-06-19, 05:53:57</v>
          </cell>
          <cell r="U352" t="str">
            <v>2021-06-19, 05:54:02</v>
          </cell>
          <cell r="V352" t="str">
            <v>2021-06-19, 05:54:08</v>
          </cell>
          <cell r="W352" t="str">
            <v>2021-06-19, 22:00:00</v>
          </cell>
          <cell r="X352" t="str">
            <v>2021-06-19, 12:15:26</v>
          </cell>
          <cell r="Y352" t="str">
            <v>2021-06-19, 12:15:31</v>
          </cell>
          <cell r="Z352" t="str">
            <v>0:0:11</v>
          </cell>
          <cell r="AA352" t="str">
            <v>0:0:5</v>
          </cell>
          <cell r="AB352" t="str">
            <v>Dasan Budiyansah</v>
          </cell>
          <cell r="AC352" t="str">
            <v>085716761692</v>
          </cell>
          <cell r="AD352" t="str">
            <v>B9035FXU</v>
          </cell>
          <cell r="AE352" t="str">
            <v>CD Engkel Box</v>
          </cell>
          <cell r="AF352" t="str">
            <v>Unilever West Mega DC</v>
          </cell>
          <cell r="AH352" t="str">
            <v>Jl. Irian X No.202, Cikedokan, Kec. Cikarang Bar., Bekasi, Jawa Barat 17530, Indonesia</v>
          </cell>
          <cell r="AI352" t="str">
            <v>Bekasi</v>
          </cell>
          <cell r="AK352" t="str">
            <v>DIAMOND ARTHA GADING</v>
          </cell>
          <cell r="AM352" t="str">
            <v>MALL ARTHA GADING KELAPA GADING</v>
          </cell>
          <cell r="AN352" t="str">
            <v>Kota Jakarta Utara</v>
          </cell>
          <cell r="AP352">
            <v>44</v>
          </cell>
          <cell r="AQ352" t="str">
            <v/>
          </cell>
          <cell r="AR352" t="str">
            <v/>
          </cell>
          <cell r="AS352" t="str">
            <v/>
          </cell>
          <cell r="AT352" t="str">
            <v/>
          </cell>
          <cell r="AU352" t="str">
            <v/>
          </cell>
          <cell r="AV352" t="str">
            <v/>
          </cell>
          <cell r="AW352" t="str">
            <v/>
          </cell>
          <cell r="AY352">
            <v>0</v>
          </cell>
          <cell r="AZ352" t="str">
            <v>0</v>
          </cell>
          <cell r="BA352">
            <v>2060</v>
          </cell>
          <cell r="BB352">
            <v>4.2699999999999996</v>
          </cell>
          <cell r="BC352" t="str">
            <v/>
          </cell>
          <cell r="BD352" t="str">
            <v>2021-06-19, 15:01:12</v>
          </cell>
          <cell r="BE352" t="str">
            <v>POD 1 2021-06-19, 15:01:12</v>
          </cell>
        </row>
        <row r="353">
          <cell r="D353" t="str">
            <v>4002940864</v>
          </cell>
          <cell r="E353" t="str">
            <v/>
          </cell>
          <cell r="F353" t="str">
            <v>POD</v>
          </cell>
          <cell r="G353" t="str">
            <v>Unilever Mega DC</v>
          </cell>
          <cell r="H353" t="str">
            <v>PT Kabut Halim Mandiri</v>
          </cell>
          <cell r="I353" t="str">
            <v>true</v>
          </cell>
          <cell r="J353" t="str">
            <v>CDE</v>
          </cell>
          <cell r="K353" t="str">
            <v>CD Engkel Box</v>
          </cell>
          <cell r="L353">
            <v>898395</v>
          </cell>
          <cell r="M353">
            <v>608375</v>
          </cell>
          <cell r="N353" t="str">
            <v>TDS-TRI-20210618131544972234</v>
          </cell>
          <cell r="O353" t="str">
            <v>dedicated</v>
          </cell>
          <cell r="P353" t="str">
            <v>2021-06-18, 20:15:45</v>
          </cell>
          <cell r="Q353" t="str">
            <v>2021-06-18, 20:58:06</v>
          </cell>
          <cell r="R353" t="str">
            <v>2021-06-18, 21:43:48</v>
          </cell>
          <cell r="S353" t="str">
            <v>2021-06-18, 22:00:00</v>
          </cell>
          <cell r="T353" t="str">
            <v>2021-06-18, 21:43:55</v>
          </cell>
          <cell r="U353" t="str">
            <v>2021-06-18, 21:43:57</v>
          </cell>
          <cell r="V353" t="str">
            <v>2021-06-18, 21:44:06</v>
          </cell>
          <cell r="W353" t="str">
            <v>2021-06-19, 22:00:00</v>
          </cell>
          <cell r="X353" t="str">
            <v>2021-06-19, 12:36:40</v>
          </cell>
          <cell r="Y353" t="str">
            <v>2021-06-22, 08:28:51</v>
          </cell>
          <cell r="Z353" t="str">
            <v>0:0:11</v>
          </cell>
          <cell r="AA353" t="str">
            <v>67:52:11</v>
          </cell>
          <cell r="AB353" t="str">
            <v>M Rizky</v>
          </cell>
          <cell r="AC353" t="str">
            <v>082114719606</v>
          </cell>
          <cell r="AD353" t="str">
            <v>F9283FG</v>
          </cell>
          <cell r="AE353" t="str">
            <v>CD Engkel Box</v>
          </cell>
          <cell r="AF353" t="str">
            <v>Unilever West Mega DC</v>
          </cell>
          <cell r="AH353" t="str">
            <v>Jl. Irian X No.202, Cikedokan, Kec. Cikarang Bar., Bekasi, Jawa Barat 17530, Indonesia</v>
          </cell>
          <cell r="AI353" t="str">
            <v>Bekasi</v>
          </cell>
          <cell r="AK353" t="str">
            <v>YOGYA DC CIKONENG</v>
          </cell>
          <cell r="AM353" t="str">
            <v>JL. RAYA CIKONENG NO.354</v>
          </cell>
          <cell r="AN353" t="str">
            <v>Kabupaten Ciamis</v>
          </cell>
          <cell r="AP353">
            <v>224</v>
          </cell>
          <cell r="AQ353" t="str">
            <v/>
          </cell>
          <cell r="AR353" t="str">
            <v/>
          </cell>
          <cell r="AS353" t="str">
            <v/>
          </cell>
          <cell r="AT353" t="str">
            <v/>
          </cell>
          <cell r="AU353" t="str">
            <v/>
          </cell>
          <cell r="AV353" t="str">
            <v/>
          </cell>
          <cell r="AW353" t="str">
            <v/>
          </cell>
          <cell r="AY353">
            <v>0</v>
          </cell>
          <cell r="AZ353" t="str">
            <v>0</v>
          </cell>
          <cell r="BA353">
            <v>1440</v>
          </cell>
          <cell r="BB353">
            <v>3</v>
          </cell>
          <cell r="BC353" t="str">
            <v/>
          </cell>
          <cell r="BD353" t="str">
            <v>2021-06-22, 11:24:13</v>
          </cell>
          <cell r="BE353" t="str">
            <v>POD 1 2021-06-22, 11:24:13</v>
          </cell>
        </row>
        <row r="354">
          <cell r="D354" t="str">
            <v>4002940751</v>
          </cell>
          <cell r="E354" t="str">
            <v/>
          </cell>
          <cell r="F354" t="str">
            <v>POD</v>
          </cell>
          <cell r="G354" t="str">
            <v>Unilever Mega DC</v>
          </cell>
          <cell r="H354" t="str">
            <v>PT Mega Bintang Logistik</v>
          </cell>
          <cell r="I354" t="str">
            <v>false</v>
          </cell>
          <cell r="J354" t="str">
            <v>TRO-J</v>
          </cell>
          <cell r="K354" t="str">
            <v>Tronton Jumbo</v>
          </cell>
          <cell r="L354">
            <v>12262300</v>
          </cell>
          <cell r="M354">
            <v>11500000</v>
          </cell>
          <cell r="N354" t="str">
            <v>TDS-TRI-20210618131543588112</v>
          </cell>
          <cell r="O354" t="str">
            <v>oncall</v>
          </cell>
          <cell r="P354" t="str">
            <v>2021-06-18, 20:15:43</v>
          </cell>
          <cell r="Q354" t="str">
            <v>2021-06-18, 21:05:32</v>
          </cell>
          <cell r="R354" t="str">
            <v>2021-06-19, 01:01:59</v>
          </cell>
          <cell r="S354" t="str">
            <v>2021-06-18, 22:00:00</v>
          </cell>
          <cell r="T354" t="str">
            <v>2021-06-19, 18:54:43</v>
          </cell>
          <cell r="U354" t="str">
            <v>2021-06-19, 18:54:56</v>
          </cell>
          <cell r="V354" t="str">
            <v>2021-06-19, 18:55:00</v>
          </cell>
          <cell r="W354" t="str">
            <v>2021-06-24, 22:00:00</v>
          </cell>
          <cell r="X354" t="str">
            <v>2021-06-23, 06:44:25</v>
          </cell>
          <cell r="Y354" t="str">
            <v>2021-06-23, 12:06:20</v>
          </cell>
          <cell r="Z354" t="str">
            <v>0:0:17</v>
          </cell>
          <cell r="AA354" t="str">
            <v>5:21:55</v>
          </cell>
          <cell r="AB354" t="str">
            <v>andri</v>
          </cell>
          <cell r="AC354" t="str">
            <v>082368982862</v>
          </cell>
          <cell r="AD354" t="str">
            <v>BE9124CA</v>
          </cell>
          <cell r="AE354" t="str">
            <v>Wingbox Tronton</v>
          </cell>
          <cell r="AF354" t="str">
            <v>Unilever West Mega DC</v>
          </cell>
          <cell r="AH354" t="str">
            <v>Jl. Irian X No.202, Cikedokan, Kec. Cikarang Bar., Bekasi, Jawa Barat 17530, Indonesia</v>
          </cell>
          <cell r="AI354" t="str">
            <v>Bekasi</v>
          </cell>
          <cell r="AK354" t="str">
            <v>INDOGROSIR PALEMBANG</v>
          </cell>
          <cell r="AM354" t="str">
            <v>JL. PANGERAN AYIN - KENTEN LAUT</v>
          </cell>
          <cell r="AN354" t="str">
            <v>Palembang</v>
          </cell>
          <cell r="AP354">
            <v>581</v>
          </cell>
          <cell r="AQ354" t="str">
            <v/>
          </cell>
          <cell r="AR354" t="str">
            <v/>
          </cell>
          <cell r="AS354" t="str">
            <v/>
          </cell>
          <cell r="AT354" t="str">
            <v/>
          </cell>
          <cell r="AU354" t="str">
            <v/>
          </cell>
          <cell r="AV354" t="str">
            <v/>
          </cell>
          <cell r="AW354" t="str">
            <v/>
          </cell>
          <cell r="AY354">
            <v>0</v>
          </cell>
          <cell r="AZ354" t="str">
            <v>0</v>
          </cell>
          <cell r="BA354">
            <v>6910</v>
          </cell>
          <cell r="BB354">
            <v>22</v>
          </cell>
          <cell r="BC354" t="str">
            <v/>
          </cell>
          <cell r="BD354" t="str">
            <v>2021-06-23, 17:20:10</v>
          </cell>
          <cell r="BE354" t="str">
            <v>POD 1 2021-06-23, 17:22:54</v>
          </cell>
        </row>
        <row r="355">
          <cell r="D355" t="str">
            <v>4002940652</v>
          </cell>
          <cell r="E355" t="str">
            <v/>
          </cell>
          <cell r="F355" t="str">
            <v>POD</v>
          </cell>
          <cell r="G355" t="str">
            <v>Unilever Mega DC</v>
          </cell>
          <cell r="H355" t="str">
            <v>PT PRIMA SARANA EKSPRES</v>
          </cell>
          <cell r="I355" t="str">
            <v>false</v>
          </cell>
          <cell r="J355" t="str">
            <v>TRO-J</v>
          </cell>
          <cell r="K355" t="str">
            <v>Tronton Jumbo</v>
          </cell>
          <cell r="L355">
            <v>5156000</v>
          </cell>
          <cell r="M355">
            <v>4975000</v>
          </cell>
          <cell r="N355" t="str">
            <v>TDS-TRI-20210618131541844020</v>
          </cell>
          <cell r="O355" t="str">
            <v>oncall</v>
          </cell>
          <cell r="P355" t="str">
            <v>2021-06-18, 20:15:42</v>
          </cell>
          <cell r="Q355" t="str">
            <v>2021-06-18, 21:05:31</v>
          </cell>
          <cell r="R355" t="str">
            <v>2021-06-18, 21:12:53</v>
          </cell>
          <cell r="S355" t="str">
            <v>2021-06-18, 22:00:00</v>
          </cell>
          <cell r="T355" t="str">
            <v>2021-06-19, 05:49:14</v>
          </cell>
          <cell r="U355" t="str">
            <v>2021-06-19, 05:49:20</v>
          </cell>
          <cell r="V355" t="str">
            <v>2021-06-19, 05:49:27</v>
          </cell>
          <cell r="W355" t="str">
            <v>2021-06-21, 22:00:00</v>
          </cell>
          <cell r="X355" t="str">
            <v>2021-06-21, 11:54:40</v>
          </cell>
          <cell r="Y355" t="str">
            <v>2021-06-21, 11:55:04</v>
          </cell>
          <cell r="Z355" t="str">
            <v>0:0:13</v>
          </cell>
          <cell r="AA355" t="str">
            <v>0:0:24</v>
          </cell>
          <cell r="AB355" t="str">
            <v>July</v>
          </cell>
          <cell r="AC355" t="str">
            <v>081808228325</v>
          </cell>
          <cell r="AD355" t="str">
            <v>B 9596 TEU</v>
          </cell>
          <cell r="AE355" t="str">
            <v>Wingbox Tronton</v>
          </cell>
          <cell r="AF355" t="str">
            <v>Unilever West Mega DC</v>
          </cell>
          <cell r="AH355" t="str">
            <v>Jl. Irian X No.202, Cikedokan, Kec. Cikarang Bar., Bekasi, Jawa Barat 17530, Indonesia</v>
          </cell>
          <cell r="AI355" t="str">
            <v>Bekasi</v>
          </cell>
          <cell r="AK355" t="str">
            <v>TRANSMART MAJAPAHIT SEMARANG</v>
          </cell>
          <cell r="AM355" t="str">
            <v>Jl. Brigjen Sudiarto No.761, Plamongan Sari, Kec. Pedurungan, Kota Semarang, Jawa Tengah 50194, Indonesia</v>
          </cell>
          <cell r="AN355" t="str">
            <v>Kota Semarang</v>
          </cell>
          <cell r="AP355">
            <v>417</v>
          </cell>
          <cell r="AQ355" t="str">
            <v/>
          </cell>
          <cell r="AR355" t="str">
            <v/>
          </cell>
          <cell r="AS355" t="str">
            <v/>
          </cell>
          <cell r="AT355" t="str">
            <v/>
          </cell>
          <cell r="AU355" t="str">
            <v/>
          </cell>
          <cell r="AV355" t="str">
            <v/>
          </cell>
          <cell r="AW355" t="str">
            <v/>
          </cell>
          <cell r="AY355">
            <v>0</v>
          </cell>
          <cell r="AZ355" t="str">
            <v>0</v>
          </cell>
          <cell r="BA355">
            <v>14940</v>
          </cell>
          <cell r="BB355">
            <v>37</v>
          </cell>
          <cell r="BC355" t="str">
            <v/>
          </cell>
          <cell r="BD355" t="str">
            <v/>
          </cell>
        </row>
        <row r="356">
          <cell r="D356" t="str">
            <v>4002940783</v>
          </cell>
          <cell r="E356" t="str">
            <v/>
          </cell>
          <cell r="F356" t="str">
            <v>POD</v>
          </cell>
          <cell r="G356" t="str">
            <v>Unilever Mega DC</v>
          </cell>
          <cell r="H356" t="str">
            <v>CV Global Synergi Abadi</v>
          </cell>
          <cell r="I356" t="str">
            <v>true</v>
          </cell>
          <cell r="J356" t="str">
            <v>CDE</v>
          </cell>
          <cell r="K356" t="str">
            <v>CD Engkel Box</v>
          </cell>
          <cell r="L356">
            <v>511233</v>
          </cell>
          <cell r="M356">
            <v>341710</v>
          </cell>
          <cell r="N356" t="str">
            <v>TDS-TRI-20210618112408357502</v>
          </cell>
          <cell r="O356" t="str">
            <v>dedicated</v>
          </cell>
          <cell r="P356" t="str">
            <v>2021-06-18, 18:24:08</v>
          </cell>
          <cell r="Q356" t="str">
            <v>2021-06-18, 18:51:44</v>
          </cell>
          <cell r="R356" t="str">
            <v>2021-06-18, 18:52:26</v>
          </cell>
          <cell r="S356" t="str">
            <v>2021-06-18, 20:00:00</v>
          </cell>
          <cell r="T356" t="str">
            <v>2021-06-19, 05:40:43</v>
          </cell>
          <cell r="U356" t="str">
            <v>2021-06-19, 05:40:51</v>
          </cell>
          <cell r="V356" t="str">
            <v>2021-06-19, 05:40:58</v>
          </cell>
          <cell r="W356" t="str">
            <v>2021-06-19, 20:00:00</v>
          </cell>
          <cell r="X356" t="str">
            <v>2021-06-19, 14:32:35</v>
          </cell>
          <cell r="Y356" t="str">
            <v>2021-06-19, 14:32:40</v>
          </cell>
          <cell r="Z356" t="str">
            <v>0:0:15</v>
          </cell>
          <cell r="AA356" t="str">
            <v>0:0:5</v>
          </cell>
          <cell r="AB356" t="str">
            <v>Rohim</v>
          </cell>
          <cell r="AC356" t="str">
            <v>087773017667</v>
          </cell>
          <cell r="AD356" t="str">
            <v>B9653DD</v>
          </cell>
          <cell r="AE356" t="str">
            <v>CD Double Box</v>
          </cell>
          <cell r="AF356" t="str">
            <v>Unilever West Mega DC</v>
          </cell>
          <cell r="AH356" t="str">
            <v>Jl. Irian X No.202, Cikedokan, Kec. Cikarang Bar., Bekasi, Jawa Barat 17530, Indonesia</v>
          </cell>
          <cell r="AI356" t="str">
            <v>Bekasi</v>
          </cell>
          <cell r="AK356" t="str">
            <v>PT LOTTE SHOPPING INDONESIA MERUYA</v>
          </cell>
          <cell r="AM356" t="str">
            <v>GF, LotteMart, Jalan Topaz BT No.77, RT.6/RW.11, North Meruya, Kembangan, West Jakarta City, Jakarta 11620, Indonesia</v>
          </cell>
          <cell r="AN356" t="str">
            <v>West Jakarta City</v>
          </cell>
          <cell r="AP356">
            <v>52</v>
          </cell>
          <cell r="AQ356" t="str">
            <v/>
          </cell>
          <cell r="AR356" t="str">
            <v/>
          </cell>
          <cell r="AS356" t="str">
            <v/>
          </cell>
          <cell r="AT356" t="str">
            <v/>
          </cell>
          <cell r="AU356" t="str">
            <v/>
          </cell>
          <cell r="AV356" t="str">
            <v/>
          </cell>
          <cell r="AW356" t="str">
            <v/>
          </cell>
          <cell r="AY356">
            <v>0</v>
          </cell>
          <cell r="AZ356" t="str">
            <v>0</v>
          </cell>
          <cell r="BA356">
            <v>310</v>
          </cell>
          <cell r="BB356">
            <v>1</v>
          </cell>
          <cell r="BC356" t="str">
            <v/>
          </cell>
          <cell r="BD356" t="str">
            <v>2021-06-19, 15:03:47</v>
          </cell>
          <cell r="BE356" t="str">
            <v>POD 1 2021-06-19, 15:03:47</v>
          </cell>
        </row>
        <row r="357">
          <cell r="D357" t="str">
            <v>4002940783</v>
          </cell>
          <cell r="E357" t="str">
            <v/>
          </cell>
          <cell r="F357" t="str">
            <v>POD</v>
          </cell>
          <cell r="G357" t="str">
            <v>Unilever Mega DC</v>
          </cell>
          <cell r="H357" t="str">
            <v>CV Global Synergi Abadi</v>
          </cell>
          <cell r="I357" t="str">
            <v>true</v>
          </cell>
          <cell r="J357" t="str">
            <v>CDE</v>
          </cell>
          <cell r="K357" t="str">
            <v>CD Engkel Box</v>
          </cell>
          <cell r="L357">
            <v>1</v>
          </cell>
          <cell r="M357">
            <v>1</v>
          </cell>
          <cell r="N357" t="str">
            <v>TDS-TRI-20210618112408357502</v>
          </cell>
          <cell r="O357" t="str">
            <v>dedicated</v>
          </cell>
          <cell r="P357" t="str">
            <v>2021-06-18, 18:24:08</v>
          </cell>
          <cell r="Q357" t="str">
            <v>2021-06-18, 18:51:44</v>
          </cell>
          <cell r="R357" t="str">
            <v>2021-06-18, 18:52:26</v>
          </cell>
          <cell r="S357" t="str">
            <v>2021-06-18, 20:00:00</v>
          </cell>
          <cell r="T357" t="str">
            <v>2021-06-19, 05:40:43</v>
          </cell>
          <cell r="U357" t="str">
            <v>2021-06-19, 05:40:51</v>
          </cell>
          <cell r="V357" t="str">
            <v>2021-06-19, 05:40:58</v>
          </cell>
          <cell r="W357" t="str">
            <v>2021-06-19, 20:00:00</v>
          </cell>
          <cell r="X357" t="str">
            <v>2021-06-19, 07:29:52</v>
          </cell>
          <cell r="Y357" t="str">
            <v>2021-06-19, 09:05:45</v>
          </cell>
          <cell r="Z357" t="str">
            <v>0:0:15</v>
          </cell>
          <cell r="AA357" t="str">
            <v>1:35:53</v>
          </cell>
          <cell r="AB357" t="str">
            <v>Rohim</v>
          </cell>
          <cell r="AC357" t="str">
            <v>087773017667</v>
          </cell>
          <cell r="AD357" t="str">
            <v>B9653DD</v>
          </cell>
          <cell r="AE357" t="str">
            <v>CD Double Box</v>
          </cell>
          <cell r="AF357" t="str">
            <v>Unilever West Mega DC</v>
          </cell>
          <cell r="AH357" t="str">
            <v>Jl. Irian X No.202, Cikedokan, Kec. Cikarang Bar., Bekasi, Jawa Barat 17530, Indonesia</v>
          </cell>
          <cell r="AI357" t="str">
            <v>Bekasi</v>
          </cell>
          <cell r="AK357" t="str">
            <v>HARI HARI KALIDERES</v>
          </cell>
          <cell r="AM357" t="str">
            <v>JL.PETA SELATAN BLOK A NO.1 KALIDE</v>
          </cell>
          <cell r="AN357" t="str">
            <v>Kota Jakarta Barat</v>
          </cell>
          <cell r="AP357">
            <v>60</v>
          </cell>
          <cell r="AQ357" t="str">
            <v/>
          </cell>
          <cell r="AR357" t="str">
            <v/>
          </cell>
          <cell r="AS357" t="str">
            <v/>
          </cell>
          <cell r="AT357" t="str">
            <v/>
          </cell>
          <cell r="AU357" t="str">
            <v/>
          </cell>
          <cell r="AV357" t="str">
            <v/>
          </cell>
          <cell r="AW357" t="str">
            <v/>
          </cell>
          <cell r="AY357">
            <v>0</v>
          </cell>
          <cell r="AZ357" t="str">
            <v>0</v>
          </cell>
          <cell r="BA357">
            <v>890</v>
          </cell>
          <cell r="BB357">
            <v>1.9</v>
          </cell>
          <cell r="BC357" t="str">
            <v/>
          </cell>
          <cell r="BD357" t="str">
            <v>2021-06-19, 13:23:51</v>
          </cell>
          <cell r="BE357" t="str">
            <v>POD 1 2021-06-19, 13:23:51</v>
          </cell>
        </row>
        <row r="358">
          <cell r="D358" t="str">
            <v>4002940682</v>
          </cell>
          <cell r="E358" t="str">
            <v/>
          </cell>
          <cell r="F358" t="str">
            <v>POD</v>
          </cell>
          <cell r="G358" t="str">
            <v>Unilever Mega DC</v>
          </cell>
          <cell r="H358" t="str">
            <v>PT Mega Antaran Prima</v>
          </cell>
          <cell r="I358" t="str">
            <v>true</v>
          </cell>
          <cell r="J358" t="str">
            <v>CDE</v>
          </cell>
          <cell r="K358" t="str">
            <v>CD Engkel Box</v>
          </cell>
          <cell r="L358">
            <v>497358</v>
          </cell>
          <cell r="M358">
            <v>285746</v>
          </cell>
          <cell r="N358" t="str">
            <v>TDS-TRI-20210618112407502356</v>
          </cell>
          <cell r="O358" t="str">
            <v>dedicated</v>
          </cell>
          <cell r="P358" t="str">
            <v>2021-06-18, 18:24:07</v>
          </cell>
          <cell r="Q358" t="str">
            <v>2021-06-18, 18:48:50</v>
          </cell>
          <cell r="R358" t="str">
            <v>2021-06-18, 19:52:35</v>
          </cell>
          <cell r="S358" t="str">
            <v>2021-06-18, 20:00:00</v>
          </cell>
          <cell r="T358" t="str">
            <v>2021-06-18, 19:52:42</v>
          </cell>
          <cell r="U358" t="str">
            <v>2021-06-18, 19:52:47</v>
          </cell>
          <cell r="V358" t="str">
            <v>2021-06-18, 19:52:53</v>
          </cell>
          <cell r="W358" t="str">
            <v>2021-06-19, 20:00:00</v>
          </cell>
          <cell r="X358" t="str">
            <v>2021-06-19, 07:25:55</v>
          </cell>
          <cell r="Y358" t="str">
            <v>2021-06-19, 07:26:03</v>
          </cell>
          <cell r="Z358" t="str">
            <v>0:0:11</v>
          </cell>
          <cell r="AA358" t="str">
            <v>0:0:8</v>
          </cell>
          <cell r="AB358" t="str">
            <v>KARDIMAN</v>
          </cell>
          <cell r="AC358" t="str">
            <v>089654622368</v>
          </cell>
          <cell r="AD358" t="str">
            <v>B9113KRO</v>
          </cell>
          <cell r="AE358" t="str">
            <v>CD Engkel Box</v>
          </cell>
          <cell r="AF358" t="str">
            <v>Unilever West Mega DC</v>
          </cell>
          <cell r="AH358" t="str">
            <v>Jl. Irian X No.202, Cikedokan, Kec. Cikarang Bar., Bekasi, Jawa Barat 17530, Indonesia</v>
          </cell>
          <cell r="AI358" t="str">
            <v>Bekasi</v>
          </cell>
          <cell r="AK358" t="str">
            <v>SAT DC KARAWANG</v>
          </cell>
          <cell r="AM358" t="str">
            <v>JL.BY PASS KARAWANG KEL.MARGASARI</v>
          </cell>
          <cell r="AN358" t="str">
            <v>Karawang Regency</v>
          </cell>
          <cell r="AP358">
            <v>36</v>
          </cell>
          <cell r="AQ358" t="str">
            <v/>
          </cell>
          <cell r="AR358" t="str">
            <v/>
          </cell>
          <cell r="AS358" t="str">
            <v/>
          </cell>
          <cell r="AT358" t="str">
            <v/>
          </cell>
          <cell r="AU358" t="str">
            <v/>
          </cell>
          <cell r="AV358" t="str">
            <v/>
          </cell>
          <cell r="AW358" t="str">
            <v/>
          </cell>
          <cell r="AY358">
            <v>0</v>
          </cell>
          <cell r="AZ358" t="str">
            <v>0</v>
          </cell>
          <cell r="BA358">
            <v>1860</v>
          </cell>
          <cell r="BB358">
            <v>2</v>
          </cell>
          <cell r="BC358" t="str">
            <v/>
          </cell>
          <cell r="BD358" t="str">
            <v>2021-06-19, 08:31:23</v>
          </cell>
          <cell r="BE358" t="str">
            <v>POD 1 2021-06-19, 08:31:23</v>
          </cell>
        </row>
        <row r="359">
          <cell r="D359" t="str">
            <v>4002940682</v>
          </cell>
          <cell r="E359" t="str">
            <v/>
          </cell>
          <cell r="F359" t="str">
            <v>POD</v>
          </cell>
          <cell r="G359" t="str">
            <v>Unilever Mega DC</v>
          </cell>
          <cell r="H359" t="str">
            <v>PT Mega Antaran Prima</v>
          </cell>
          <cell r="I359" t="str">
            <v>true</v>
          </cell>
          <cell r="J359" t="str">
            <v>CDE</v>
          </cell>
          <cell r="K359" t="str">
            <v>CD Engkel Box</v>
          </cell>
          <cell r="L359">
            <v>1</v>
          </cell>
          <cell r="M359">
            <v>1</v>
          </cell>
          <cell r="N359" t="str">
            <v>TDS-TRI-20210618112407502356</v>
          </cell>
          <cell r="O359" t="str">
            <v>dedicated</v>
          </cell>
          <cell r="P359" t="str">
            <v>2021-06-18, 18:24:07</v>
          </cell>
          <cell r="Q359" t="str">
            <v>2021-06-18, 18:48:50</v>
          </cell>
          <cell r="R359" t="str">
            <v>2021-06-18, 19:52:35</v>
          </cell>
          <cell r="S359" t="str">
            <v>2021-06-18, 20:00:00</v>
          </cell>
          <cell r="T359" t="str">
            <v>2021-06-18, 19:52:42</v>
          </cell>
          <cell r="U359" t="str">
            <v>2021-06-18, 19:52:47</v>
          </cell>
          <cell r="V359" t="str">
            <v>2021-06-18, 19:52:53</v>
          </cell>
          <cell r="W359" t="str">
            <v>2021-06-19, 20:00:00</v>
          </cell>
          <cell r="X359" t="str">
            <v>2021-06-19, 08:31:30</v>
          </cell>
          <cell r="Y359" t="str">
            <v>2021-06-19, 09:01:59</v>
          </cell>
          <cell r="Z359" t="str">
            <v>0:0:11</v>
          </cell>
          <cell r="AA359" t="str">
            <v>0:30:29</v>
          </cell>
          <cell r="AB359" t="str">
            <v>KARDIMAN</v>
          </cell>
          <cell r="AC359" t="str">
            <v>089654622368</v>
          </cell>
          <cell r="AD359" t="str">
            <v>B9113KRO</v>
          </cell>
          <cell r="AE359" t="str">
            <v>CD Engkel Box</v>
          </cell>
          <cell r="AF359" t="str">
            <v>Unilever West Mega DC</v>
          </cell>
          <cell r="AH359" t="str">
            <v>Jl. Irian X No.202, Cikedokan, Kec. Cikarang Bar., Bekasi, Jawa Barat 17530, Indonesia</v>
          </cell>
          <cell r="AI359" t="str">
            <v>Bekasi</v>
          </cell>
          <cell r="AK359" t="str">
            <v>indogrosir karawang II</v>
          </cell>
          <cell r="AL359" t="str">
            <v>-</v>
          </cell>
          <cell r="AM359" t="str">
            <v>Jl. kepuh No.22, Nagasari, Kec. Karawang Bar., Kabupaten Karawang, Jawa Barat 41312, Indonesia</v>
          </cell>
          <cell r="AN359" t="str">
            <v>Kabupaten Karawang</v>
          </cell>
          <cell r="AP359">
            <v>34</v>
          </cell>
          <cell r="AQ359" t="str">
            <v/>
          </cell>
          <cell r="AR359" t="str">
            <v/>
          </cell>
          <cell r="AS359" t="str">
            <v/>
          </cell>
          <cell r="AT359" t="str">
            <v/>
          </cell>
          <cell r="AU359" t="str">
            <v/>
          </cell>
          <cell r="AV359" t="str">
            <v/>
          </cell>
          <cell r="AW359" t="str">
            <v/>
          </cell>
          <cell r="AY359">
            <v>0</v>
          </cell>
          <cell r="AZ359" t="str">
            <v>0</v>
          </cell>
          <cell r="BA359">
            <v>920</v>
          </cell>
          <cell r="BB359">
            <v>1.95</v>
          </cell>
          <cell r="BC359" t="str">
            <v/>
          </cell>
          <cell r="BD359" t="str">
            <v>2021-06-19, 10:16:20</v>
          </cell>
          <cell r="BE359" t="str">
            <v>POD 1 2021-06-19, 10:16:20</v>
          </cell>
        </row>
        <row r="360">
          <cell r="D360" t="str">
            <v>4002940635</v>
          </cell>
          <cell r="E360" t="str">
            <v/>
          </cell>
          <cell r="F360" t="str">
            <v>POD</v>
          </cell>
          <cell r="G360" t="str">
            <v>Unilever Mega DC</v>
          </cell>
          <cell r="H360" t="str">
            <v>PT Mega Antaran Prima</v>
          </cell>
          <cell r="I360" t="str">
            <v>true</v>
          </cell>
          <cell r="J360" t="str">
            <v>CDE</v>
          </cell>
          <cell r="K360" t="str">
            <v>CD Engkel Box</v>
          </cell>
          <cell r="L360">
            <v>511233</v>
          </cell>
          <cell r="M360">
            <v>341710</v>
          </cell>
          <cell r="N360" t="str">
            <v>TDS-TRI-20210618112406622768</v>
          </cell>
          <cell r="O360" t="str">
            <v>dedicated</v>
          </cell>
          <cell r="P360" t="str">
            <v>2021-06-18, 18:24:06</v>
          </cell>
          <cell r="Q360" t="str">
            <v>2021-06-18, 18:48:05</v>
          </cell>
          <cell r="R360" t="str">
            <v>2021-06-19, 01:02:09</v>
          </cell>
          <cell r="S360" t="str">
            <v>2021-06-18, 20:00:00</v>
          </cell>
          <cell r="T360" t="str">
            <v>2021-06-19, 06:08:28</v>
          </cell>
          <cell r="U360" t="str">
            <v>2021-06-19, 06:08:31</v>
          </cell>
          <cell r="V360" t="str">
            <v>2021-06-19, 06:08:43</v>
          </cell>
          <cell r="W360" t="str">
            <v>2021-06-19, 20:00:00</v>
          </cell>
          <cell r="X360" t="str">
            <v>2021-06-19, 08:52:21</v>
          </cell>
          <cell r="Y360" t="str">
            <v>2021-06-19, 10:03:42</v>
          </cell>
          <cell r="Z360" t="str">
            <v>0:0:15</v>
          </cell>
          <cell r="AA360" t="str">
            <v>1:11:21</v>
          </cell>
          <cell r="AB360" t="str">
            <v>Erlangga</v>
          </cell>
          <cell r="AC360" t="str">
            <v>085811813049</v>
          </cell>
          <cell r="AD360" t="str">
            <v>B9166KXU</v>
          </cell>
          <cell r="AE360" t="str">
            <v>CD Engkel Box</v>
          </cell>
          <cell r="AF360" t="str">
            <v>Unilever West Mega DC</v>
          </cell>
          <cell r="AH360" t="str">
            <v>Jl. Irian X No.202, Cikedokan, Kec. Cikarang Bar., Bekasi, Jawa Barat 17530, Indonesia</v>
          </cell>
          <cell r="AI360" t="str">
            <v>Bekasi</v>
          </cell>
          <cell r="AK360" t="str">
            <v>CARREFOUR PURI INDAH</v>
          </cell>
          <cell r="AM360" t="str">
            <v>Jl. Puri Indah Raya Blok Q No.1, RT.1/RW.2, Kembangan Sel., Kembangan, Kota Jakarta Barat, Daerah Khusus Ibukota Jakarta 11610, Indonesia</v>
          </cell>
          <cell r="AN360" t="str">
            <v>Kota Jakarta Barat</v>
          </cell>
          <cell r="AP360">
            <v>53</v>
          </cell>
          <cell r="AQ360" t="str">
            <v/>
          </cell>
          <cell r="AR360" t="str">
            <v/>
          </cell>
          <cell r="AS360" t="str">
            <v/>
          </cell>
          <cell r="AT360" t="str">
            <v/>
          </cell>
          <cell r="AU360" t="str">
            <v/>
          </cell>
          <cell r="AV360" t="str">
            <v/>
          </cell>
          <cell r="AW360" t="str">
            <v/>
          </cell>
          <cell r="AY360">
            <v>0</v>
          </cell>
          <cell r="AZ360" t="str">
            <v>0</v>
          </cell>
          <cell r="BA360">
            <v>1570</v>
          </cell>
          <cell r="BB360">
            <v>2.9</v>
          </cell>
          <cell r="BC360" t="str">
            <v/>
          </cell>
          <cell r="BD360" t="str">
            <v>2021-06-19, 14:59:36</v>
          </cell>
          <cell r="BE360" t="str">
            <v>POD 1 2021-06-19, 14:59:36</v>
          </cell>
        </row>
        <row r="361">
          <cell r="D361" t="str">
            <v>4002940635</v>
          </cell>
          <cell r="E361" t="str">
            <v/>
          </cell>
          <cell r="F361" t="str">
            <v>POD</v>
          </cell>
          <cell r="G361" t="str">
            <v>Unilever Mega DC</v>
          </cell>
          <cell r="H361" t="str">
            <v>PT Mega Antaran Prima</v>
          </cell>
          <cell r="I361" t="str">
            <v>true</v>
          </cell>
          <cell r="J361" t="str">
            <v>CDE</v>
          </cell>
          <cell r="K361" t="str">
            <v>CD Engkel Box</v>
          </cell>
          <cell r="L361">
            <v>1</v>
          </cell>
          <cell r="M361">
            <v>1</v>
          </cell>
          <cell r="N361" t="str">
            <v>TDS-TRI-20210618112406622768</v>
          </cell>
          <cell r="O361" t="str">
            <v>dedicated</v>
          </cell>
          <cell r="P361" t="str">
            <v>2021-06-18, 18:24:06</v>
          </cell>
          <cell r="Q361" t="str">
            <v>2021-06-18, 18:48:05</v>
          </cell>
          <cell r="R361" t="str">
            <v>2021-06-19, 01:02:09</v>
          </cell>
          <cell r="S361" t="str">
            <v>2021-06-18, 20:00:00</v>
          </cell>
          <cell r="T361" t="str">
            <v>2021-06-19, 06:08:28</v>
          </cell>
          <cell r="U361" t="str">
            <v>2021-06-19, 06:08:31</v>
          </cell>
          <cell r="V361" t="str">
            <v>2021-06-19, 06:08:43</v>
          </cell>
          <cell r="W361" t="str">
            <v>2021-06-19, 20:00:00</v>
          </cell>
          <cell r="X361" t="str">
            <v>2021-06-19, 15:00:32</v>
          </cell>
          <cell r="Y361" t="str">
            <v>2021-06-19, 15:00:47</v>
          </cell>
          <cell r="Z361" t="str">
            <v>0:0:15</v>
          </cell>
          <cell r="AA361" t="str">
            <v>0:0:15</v>
          </cell>
          <cell r="AB361" t="str">
            <v>Erlangga</v>
          </cell>
          <cell r="AC361" t="str">
            <v>085811813049</v>
          </cell>
          <cell r="AD361" t="str">
            <v>B9166KXU</v>
          </cell>
          <cell r="AE361" t="str">
            <v>CD Engkel Box</v>
          </cell>
          <cell r="AF361" t="str">
            <v>Unilever West Mega DC</v>
          </cell>
          <cell r="AH361" t="str">
            <v>Jl. Irian X No.202, Cikedokan, Kec. Cikarang Bar., Bekasi, Jawa Barat 17530, Indonesia</v>
          </cell>
          <cell r="AI361" t="str">
            <v>Bekasi</v>
          </cell>
          <cell r="AK361" t="str">
            <v>RAMAYANA TANJUNG DUREN(R14)</v>
          </cell>
          <cell r="AM361" t="str">
            <v>TANJUNG DUREN PASAR KOPRO</v>
          </cell>
          <cell r="AN361" t="str">
            <v>Kota Jakarta Barat</v>
          </cell>
          <cell r="AP361">
            <v>47</v>
          </cell>
          <cell r="AQ361" t="str">
            <v/>
          </cell>
          <cell r="AR361" t="str">
            <v/>
          </cell>
          <cell r="AS361" t="str">
            <v/>
          </cell>
          <cell r="AT361" t="str">
            <v/>
          </cell>
          <cell r="AU361" t="str">
            <v/>
          </cell>
          <cell r="AV361" t="str">
            <v/>
          </cell>
          <cell r="AW361" t="str">
            <v/>
          </cell>
          <cell r="AY361">
            <v>0</v>
          </cell>
          <cell r="AZ361" t="str">
            <v>0</v>
          </cell>
          <cell r="BA361">
            <v>120</v>
          </cell>
          <cell r="BB361">
            <v>1</v>
          </cell>
          <cell r="BC361" t="str">
            <v/>
          </cell>
          <cell r="BD361" t="str">
            <v>2021-06-19, 15:11:33</v>
          </cell>
          <cell r="BE361" t="str">
            <v>POD 1 2021-06-19, 15:11:33</v>
          </cell>
        </row>
        <row r="362">
          <cell r="D362" t="str">
            <v>4002940633</v>
          </cell>
          <cell r="E362" t="str">
            <v/>
          </cell>
          <cell r="F362" t="str">
            <v>POD</v>
          </cell>
          <cell r="G362" t="str">
            <v>Unilever Mega DC</v>
          </cell>
          <cell r="H362" t="str">
            <v>Medikar Sarana Utama</v>
          </cell>
          <cell r="I362" t="str">
            <v>true</v>
          </cell>
          <cell r="J362" t="str">
            <v>CDE</v>
          </cell>
          <cell r="K362" t="str">
            <v>CD Engkel Box</v>
          </cell>
          <cell r="L362">
            <v>587033</v>
          </cell>
          <cell r="M362">
            <v>430066</v>
          </cell>
          <cell r="N362" t="str">
            <v>TDS-TRI-20210618112405532501</v>
          </cell>
          <cell r="O362" t="str">
            <v>dedicated</v>
          </cell>
          <cell r="P362" t="str">
            <v>2021-06-18, 18:24:05</v>
          </cell>
          <cell r="Q362" t="str">
            <v>2021-06-18, 18:47:20</v>
          </cell>
          <cell r="R362" t="str">
            <v>2021-06-19, 01:02:22</v>
          </cell>
          <cell r="S362" t="str">
            <v>2021-06-18, 20:00:00</v>
          </cell>
          <cell r="T362" t="str">
            <v>2021-06-19, 02:00:00</v>
          </cell>
          <cell r="U362" t="str">
            <v/>
          </cell>
          <cell r="V362" t="str">
            <v>2021-06-19, 02:00:00</v>
          </cell>
          <cell r="W362" t="str">
            <v>2021-06-19, 20:00:00</v>
          </cell>
          <cell r="X362" t="str">
            <v>2021-06-21, 07:00:00</v>
          </cell>
          <cell r="Y362" t="str">
            <v>2021-06-21, 07:32:00</v>
          </cell>
          <cell r="Z362" t="str">
            <v>0:0:0</v>
          </cell>
          <cell r="AA362" t="str">
            <v>0:32:0</v>
          </cell>
          <cell r="AB362" t="str">
            <v>Rohmani</v>
          </cell>
          <cell r="AC362" t="str">
            <v>087792099004</v>
          </cell>
          <cell r="AD362" t="str">
            <v>B9766UXR</v>
          </cell>
          <cell r="AE362" t="str">
            <v>CDE 4 Ton</v>
          </cell>
          <cell r="AF362" t="str">
            <v>Unilever West Mega DC</v>
          </cell>
          <cell r="AH362" t="str">
            <v>Jl. Irian X No.202, Cikedokan, Kec. Cikarang Bar., Bekasi, Jawa Barat 17530, Indonesia</v>
          </cell>
          <cell r="AI362" t="str">
            <v>Bekasi</v>
          </cell>
          <cell r="AK362" t="str">
            <v>INDOGROSIR CIPUTAT</v>
          </cell>
          <cell r="AM362" t="str">
            <v>JALAN RAYA PARUNG CIPUTAT NO 21</v>
          </cell>
          <cell r="AN362" t="str">
            <v>Tangerang</v>
          </cell>
          <cell r="AP362">
            <v>60</v>
          </cell>
          <cell r="AQ362" t="str">
            <v/>
          </cell>
          <cell r="AR362" t="str">
            <v/>
          </cell>
          <cell r="AS362" t="str">
            <v/>
          </cell>
          <cell r="AT362" t="str">
            <v/>
          </cell>
          <cell r="AU362" t="str">
            <v/>
          </cell>
          <cell r="AV362" t="str">
            <v/>
          </cell>
          <cell r="AW362" t="str">
            <v/>
          </cell>
          <cell r="AY362">
            <v>0</v>
          </cell>
          <cell r="AZ362" t="str">
            <v>0</v>
          </cell>
          <cell r="BA362">
            <v>1100</v>
          </cell>
          <cell r="BB362">
            <v>2.7</v>
          </cell>
          <cell r="BC362" t="str">
            <v/>
          </cell>
          <cell r="BD362" t="str">
            <v/>
          </cell>
        </row>
        <row r="363">
          <cell r="D363" t="str">
            <v>4002940633</v>
          </cell>
          <cell r="E363" t="str">
            <v/>
          </cell>
          <cell r="F363" t="str">
            <v>POD</v>
          </cell>
          <cell r="G363" t="str">
            <v>Unilever Mega DC</v>
          </cell>
          <cell r="H363" t="str">
            <v>Medikar Sarana Utama</v>
          </cell>
          <cell r="I363" t="str">
            <v>true</v>
          </cell>
          <cell r="J363" t="str">
            <v>CDE</v>
          </cell>
          <cell r="K363" t="str">
            <v>CD Engkel Box</v>
          </cell>
          <cell r="L363">
            <v>1</v>
          </cell>
          <cell r="M363">
            <v>1</v>
          </cell>
          <cell r="N363" t="str">
            <v>TDS-TRI-20210618112405532501</v>
          </cell>
          <cell r="O363" t="str">
            <v>dedicated</v>
          </cell>
          <cell r="P363" t="str">
            <v>2021-06-18, 18:24:05</v>
          </cell>
          <cell r="Q363" t="str">
            <v>2021-06-18, 18:47:20</v>
          </cell>
          <cell r="R363" t="str">
            <v>2021-06-19, 01:02:22</v>
          </cell>
          <cell r="S363" t="str">
            <v>2021-06-18, 20:00:00</v>
          </cell>
          <cell r="T363" t="str">
            <v>2021-06-19, 02:00:00</v>
          </cell>
          <cell r="U363" t="str">
            <v/>
          </cell>
          <cell r="V363" t="str">
            <v>2021-06-19, 02:00:00</v>
          </cell>
          <cell r="W363" t="str">
            <v>2021-06-19, 20:00:00</v>
          </cell>
          <cell r="X363" t="str">
            <v>2021-06-21, 10:00:00</v>
          </cell>
          <cell r="Y363" t="str">
            <v>2021-06-21, 10:21:00</v>
          </cell>
          <cell r="Z363" t="str">
            <v>0:0:0</v>
          </cell>
          <cell r="AA363" t="str">
            <v>0:21:0</v>
          </cell>
          <cell r="AB363" t="str">
            <v>Rohmani</v>
          </cell>
          <cell r="AC363" t="str">
            <v>087792099004</v>
          </cell>
          <cell r="AD363" t="str">
            <v>B9766UXR</v>
          </cell>
          <cell r="AE363" t="str">
            <v>CDE 4 Ton</v>
          </cell>
          <cell r="AF363" t="str">
            <v>Unilever West Mega DC</v>
          </cell>
          <cell r="AH363" t="str">
            <v>Jl. Irian X No.202, Cikedokan, Kec. Cikarang Bar., Bekasi, Jawa Barat 17530, Indonesia</v>
          </cell>
          <cell r="AI363" t="str">
            <v>Bekasi</v>
          </cell>
          <cell r="AK363" t="str">
            <v>CARREFOUR CIPUTAT</v>
          </cell>
          <cell r="AM363" t="str">
            <v>JL.RE.MARTADINATA RT3/4</v>
          </cell>
          <cell r="AN363" t="str">
            <v>Tangerang</v>
          </cell>
          <cell r="AP363">
            <v>53</v>
          </cell>
          <cell r="AQ363" t="str">
            <v/>
          </cell>
          <cell r="AR363" t="str">
            <v/>
          </cell>
          <cell r="AS363" t="str">
            <v/>
          </cell>
          <cell r="AT363" t="str">
            <v/>
          </cell>
          <cell r="AU363" t="str">
            <v/>
          </cell>
          <cell r="AV363" t="str">
            <v/>
          </cell>
          <cell r="AW363" t="str">
            <v/>
          </cell>
          <cell r="AY363">
            <v>0</v>
          </cell>
          <cell r="AZ363" t="str">
            <v>0</v>
          </cell>
          <cell r="BA363">
            <v>800</v>
          </cell>
          <cell r="BB363">
            <v>2</v>
          </cell>
          <cell r="BC363" t="str">
            <v/>
          </cell>
          <cell r="BD363" t="str">
            <v/>
          </cell>
        </row>
        <row r="364">
          <cell r="D364" t="str">
            <v>4002940596</v>
          </cell>
          <cell r="E364" t="str">
            <v/>
          </cell>
          <cell r="F364" t="str">
            <v>POD</v>
          </cell>
          <cell r="G364" t="str">
            <v>Unilever Mega DC</v>
          </cell>
          <cell r="H364" t="str">
            <v>PT Darsindo Cipta Putra Mandiri</v>
          </cell>
          <cell r="I364" t="str">
            <v>true</v>
          </cell>
          <cell r="J364" t="str">
            <v>CDE</v>
          </cell>
          <cell r="K364" t="str">
            <v>CD Engkel Box</v>
          </cell>
          <cell r="L364">
            <v>587033</v>
          </cell>
          <cell r="M364">
            <v>430066</v>
          </cell>
          <cell r="N364" t="str">
            <v>TDS-TRI-20210618112404544514</v>
          </cell>
          <cell r="O364" t="str">
            <v>dedicated</v>
          </cell>
          <cell r="P364" t="str">
            <v>2021-06-18, 18:24:04</v>
          </cell>
          <cell r="Q364" t="str">
            <v>2021-06-18, 18:44:58</v>
          </cell>
          <cell r="R364" t="str">
            <v>2021-06-18, 18:47:09</v>
          </cell>
          <cell r="S364" t="str">
            <v>2021-06-18, 20:00:00</v>
          </cell>
          <cell r="T364" t="str">
            <v>2021-06-19, 06:02:24</v>
          </cell>
          <cell r="U364" t="str">
            <v>2021-06-19, 06:02:29</v>
          </cell>
          <cell r="V364" t="str">
            <v>2021-06-19, 06:04:19</v>
          </cell>
          <cell r="W364" t="str">
            <v>2021-06-19, 20:00:00</v>
          </cell>
          <cell r="X364" t="str">
            <v>2021-06-19, 07:53:43</v>
          </cell>
          <cell r="Y364" t="str">
            <v>2021-06-19, 11:56:19</v>
          </cell>
          <cell r="Z364" t="str">
            <v>0:1:55</v>
          </cell>
          <cell r="AA364" t="str">
            <v>4:2:36</v>
          </cell>
          <cell r="AB364" t="str">
            <v>Suryadi</v>
          </cell>
          <cell r="AC364" t="str">
            <v>085891086801</v>
          </cell>
          <cell r="AD364" t="str">
            <v>B9196FXV</v>
          </cell>
          <cell r="AE364" t="str">
            <v>CD Engkel Box</v>
          </cell>
          <cell r="AF364" t="str">
            <v>Unilever West Mega DC</v>
          </cell>
          <cell r="AH364" t="str">
            <v>Jl. Irian X No.202, Cikedokan, Kec. Cikarang Bar., Bekasi, Jawa Barat 17530, Indonesia</v>
          </cell>
          <cell r="AI364" t="str">
            <v>Bekasi</v>
          </cell>
          <cell r="AK364" t="str">
            <v>HARI-HARI CILEDUG</v>
          </cell>
          <cell r="AM364" t="str">
            <v>JL HOS COKROAMINOTO NO 5 CILEDUG</v>
          </cell>
          <cell r="AN364" t="str">
            <v>Kota Tangerang</v>
          </cell>
          <cell r="AP364">
            <v>59</v>
          </cell>
          <cell r="AQ364" t="str">
            <v/>
          </cell>
          <cell r="AR364" t="str">
            <v/>
          </cell>
          <cell r="AS364" t="str">
            <v/>
          </cell>
          <cell r="AT364" t="str">
            <v/>
          </cell>
          <cell r="AU364" t="str">
            <v/>
          </cell>
          <cell r="AV364" t="str">
            <v/>
          </cell>
          <cell r="AW364" t="str">
            <v/>
          </cell>
          <cell r="AY364">
            <v>0</v>
          </cell>
          <cell r="AZ364" t="str">
            <v>0</v>
          </cell>
          <cell r="BA364">
            <v>1390</v>
          </cell>
          <cell r="BB364">
            <v>2.85</v>
          </cell>
          <cell r="BC364" t="str">
            <v/>
          </cell>
          <cell r="BD364" t="str">
            <v>2021-06-19, 14:15:03</v>
          </cell>
          <cell r="BE364" t="str">
            <v>POD 1 2021-06-19, 14:15:02</v>
          </cell>
        </row>
        <row r="365">
          <cell r="D365" t="str">
            <v>4002940596</v>
          </cell>
          <cell r="E365" t="str">
            <v/>
          </cell>
          <cell r="F365" t="str">
            <v>POD</v>
          </cell>
          <cell r="G365" t="str">
            <v>Unilever Mega DC</v>
          </cell>
          <cell r="H365" t="str">
            <v>PT Darsindo Cipta Putra Mandiri</v>
          </cell>
          <cell r="I365" t="str">
            <v>true</v>
          </cell>
          <cell r="J365" t="str">
            <v>CDE</v>
          </cell>
          <cell r="K365" t="str">
            <v>CD Engkel Box</v>
          </cell>
          <cell r="L365">
            <v>1</v>
          </cell>
          <cell r="M365">
            <v>1</v>
          </cell>
          <cell r="N365" t="str">
            <v>TDS-TRI-20210618112404544514</v>
          </cell>
          <cell r="O365" t="str">
            <v>dedicated</v>
          </cell>
          <cell r="P365" t="str">
            <v>2021-06-18, 18:24:04</v>
          </cell>
          <cell r="Q365" t="str">
            <v>2021-06-18, 18:44:58</v>
          </cell>
          <cell r="R365" t="str">
            <v>2021-06-18, 18:47:09</v>
          </cell>
          <cell r="S365" t="str">
            <v>2021-06-18, 20:00:00</v>
          </cell>
          <cell r="T365" t="str">
            <v>2021-06-19, 06:02:24</v>
          </cell>
          <cell r="U365" t="str">
            <v>2021-06-19, 06:02:29</v>
          </cell>
          <cell r="V365" t="str">
            <v>2021-06-19, 06:04:19</v>
          </cell>
          <cell r="W365" t="str">
            <v>2021-06-19, 20:00:00</v>
          </cell>
          <cell r="X365" t="str">
            <v>2021-06-19, 14:15:07</v>
          </cell>
          <cell r="Y365" t="str">
            <v>2021-06-19, 14:15:12</v>
          </cell>
          <cell r="Z365" t="str">
            <v>0:1:55</v>
          </cell>
          <cell r="AA365" t="str">
            <v>0:0:5</v>
          </cell>
          <cell r="AB365" t="str">
            <v>Suryadi</v>
          </cell>
          <cell r="AC365" t="str">
            <v>085891086801</v>
          </cell>
          <cell r="AD365" t="str">
            <v>B9196FXV</v>
          </cell>
          <cell r="AE365" t="str">
            <v>CD Engkel Box</v>
          </cell>
          <cell r="AF365" t="str">
            <v>Unilever West Mega DC</v>
          </cell>
          <cell r="AH365" t="str">
            <v>Jl. Irian X No.202, Cikedokan, Kec. Cikarang Bar., Bekasi, Jawa Barat 17530, Indonesia</v>
          </cell>
          <cell r="AI365" t="str">
            <v>Bekasi</v>
          </cell>
          <cell r="AK365" t="str">
            <v>RAMAYANA CILEDUG(R49)</v>
          </cell>
          <cell r="AM365" t="str">
            <v>JL. COKROAMINOTO RAYA CILEDUG</v>
          </cell>
          <cell r="AN365" t="str">
            <v>Kota Tangerang</v>
          </cell>
          <cell r="AP365">
            <v>56</v>
          </cell>
          <cell r="AQ365" t="str">
            <v/>
          </cell>
          <cell r="AR365" t="str">
            <v/>
          </cell>
          <cell r="AS365" t="str">
            <v/>
          </cell>
          <cell r="AT365" t="str">
            <v/>
          </cell>
          <cell r="AU365" t="str">
            <v/>
          </cell>
          <cell r="AV365" t="str">
            <v/>
          </cell>
          <cell r="AW365" t="str">
            <v/>
          </cell>
          <cell r="AY365">
            <v>0</v>
          </cell>
          <cell r="AZ365" t="str">
            <v>0</v>
          </cell>
          <cell r="BA365">
            <v>90</v>
          </cell>
          <cell r="BB365">
            <v>1</v>
          </cell>
          <cell r="BC365" t="str">
            <v/>
          </cell>
          <cell r="BD365" t="str">
            <v>2021-06-19, 14:21:21</v>
          </cell>
          <cell r="BE365" t="str">
            <v>POD 1 2021-06-19, 14:21:21</v>
          </cell>
        </row>
        <row r="366">
          <cell r="D366" t="str">
            <v>4002940827</v>
          </cell>
          <cell r="E366" t="str">
            <v/>
          </cell>
          <cell r="F366" t="str">
            <v>BOOKED</v>
          </cell>
          <cell r="G366" t="str">
            <v>Unilever Mega DC</v>
          </cell>
          <cell r="H366" t="str">
            <v/>
          </cell>
          <cell r="I366" t="str">
            <v>false</v>
          </cell>
          <cell r="J366" t="str">
            <v>TRO-J</v>
          </cell>
          <cell r="K366" t="str">
            <v>Tronton Jumbo</v>
          </cell>
          <cell r="L366" t="str">
            <v/>
          </cell>
          <cell r="N366" t="str">
            <v>TDS-TRI-20210618112355410685</v>
          </cell>
          <cell r="O366" t="str">
            <v>oncall</v>
          </cell>
          <cell r="P366" t="str">
            <v>2021-06-18, 18:23:55</v>
          </cell>
          <cell r="Q366" t="str">
            <v/>
          </cell>
          <cell r="R366" t="str">
            <v/>
          </cell>
          <cell r="S366" t="str">
            <v>2021-06-18, 20:00:00</v>
          </cell>
          <cell r="T366" t="str">
            <v/>
          </cell>
          <cell r="U366" t="str">
            <v/>
          </cell>
          <cell r="V366" t="str">
            <v/>
          </cell>
          <cell r="W366" t="str">
            <v>2021-06-25, 20:00:00</v>
          </cell>
          <cell r="X366" t="str">
            <v/>
          </cell>
          <cell r="Y366" t="str">
            <v/>
          </cell>
          <cell r="Z366" t="str">
            <v/>
          </cell>
          <cell r="AA366" t="str">
            <v/>
          </cell>
          <cell r="AB366" t="str">
            <v/>
          </cell>
          <cell r="AC366" t="str">
            <v/>
          </cell>
          <cell r="AD366" t="str">
            <v/>
          </cell>
          <cell r="AE366" t="str">
            <v/>
          </cell>
          <cell r="AF366" t="str">
            <v>Unilever West Mega DC</v>
          </cell>
          <cell r="AH366" t="str">
            <v>Jl. Irian X No.202, Cikedokan, Kec. Cikarang Bar., Bekasi, Jawa Barat 17530, Indonesia</v>
          </cell>
          <cell r="AI366" t="str">
            <v>Bekasi</v>
          </cell>
          <cell r="AK366" t="str">
            <v>CARREFOUR DENPASAR</v>
          </cell>
          <cell r="AM366" t="str">
            <v>JL.SUNSET ROAD NO.8 KUTA</v>
          </cell>
          <cell r="AN366" t="str">
            <v>Kabupaten Badung</v>
          </cell>
          <cell r="AP366">
            <v>1148</v>
          </cell>
          <cell r="AQ366" t="str">
            <v/>
          </cell>
          <cell r="AR366" t="str">
            <v/>
          </cell>
          <cell r="AS366" t="str">
            <v/>
          </cell>
          <cell r="AT366" t="str">
            <v/>
          </cell>
          <cell r="AU366" t="str">
            <v/>
          </cell>
          <cell r="AV366" t="str">
            <v/>
          </cell>
          <cell r="AW366" t="str">
            <v/>
          </cell>
          <cell r="AY366">
            <v>0</v>
          </cell>
          <cell r="AZ366" t="str">
            <v>0</v>
          </cell>
          <cell r="BA366">
            <v>8180</v>
          </cell>
          <cell r="BB366">
            <v>25.31</v>
          </cell>
          <cell r="BC366" t="str">
            <v/>
          </cell>
          <cell r="BD366" t="str">
            <v/>
          </cell>
        </row>
        <row r="367">
          <cell r="D367" t="str">
            <v>4002940826</v>
          </cell>
          <cell r="E367" t="str">
            <v/>
          </cell>
          <cell r="F367" t="str">
            <v>BOOKED</v>
          </cell>
          <cell r="G367" t="str">
            <v>Unilever Mega DC</v>
          </cell>
          <cell r="H367" t="str">
            <v/>
          </cell>
          <cell r="I367" t="str">
            <v>false</v>
          </cell>
          <cell r="J367" t="str">
            <v>TRO-J</v>
          </cell>
          <cell r="K367" t="str">
            <v>Tronton Jumbo</v>
          </cell>
          <cell r="L367" t="str">
            <v/>
          </cell>
          <cell r="N367" t="str">
            <v>TDS-TRI-20210618112354414491</v>
          </cell>
          <cell r="O367" t="str">
            <v>oncall</v>
          </cell>
          <cell r="P367" t="str">
            <v>2021-06-18, 18:23:54</v>
          </cell>
          <cell r="Q367" t="str">
            <v/>
          </cell>
          <cell r="R367" t="str">
            <v/>
          </cell>
          <cell r="S367" t="str">
            <v>2021-06-18, 20:00:00</v>
          </cell>
          <cell r="T367" t="str">
            <v/>
          </cell>
          <cell r="U367" t="str">
            <v/>
          </cell>
          <cell r="V367" t="str">
            <v/>
          </cell>
          <cell r="W367" t="str">
            <v>2021-06-25, 20:00:00</v>
          </cell>
          <cell r="X367" t="str">
            <v/>
          </cell>
          <cell r="Y367" t="str">
            <v/>
          </cell>
          <cell r="Z367" t="str">
            <v/>
          </cell>
          <cell r="AA367" t="str">
            <v/>
          </cell>
          <cell r="AB367" t="str">
            <v/>
          </cell>
          <cell r="AC367" t="str">
            <v/>
          </cell>
          <cell r="AD367" t="str">
            <v/>
          </cell>
          <cell r="AE367" t="str">
            <v/>
          </cell>
          <cell r="AF367" t="str">
            <v>Unilever West Mega DC</v>
          </cell>
          <cell r="AH367" t="str">
            <v>Jl. Irian X No.202, Cikedokan, Kec. Cikarang Bar., Bekasi, Jawa Barat 17530, Indonesia</v>
          </cell>
          <cell r="AI367" t="str">
            <v>Bekasi</v>
          </cell>
          <cell r="AK367" t="str">
            <v>CARREFOUR DENPASAR</v>
          </cell>
          <cell r="AM367" t="str">
            <v>JL.SUNSET ROAD NO.8 KUTA</v>
          </cell>
          <cell r="AN367" t="str">
            <v>Kabupaten Badung</v>
          </cell>
          <cell r="AP367">
            <v>1148</v>
          </cell>
          <cell r="AQ367" t="str">
            <v/>
          </cell>
          <cell r="AR367" t="str">
            <v/>
          </cell>
          <cell r="AS367" t="str">
            <v/>
          </cell>
          <cell r="AT367" t="str">
            <v/>
          </cell>
          <cell r="AU367" t="str">
            <v/>
          </cell>
          <cell r="AV367" t="str">
            <v/>
          </cell>
          <cell r="AW367" t="str">
            <v/>
          </cell>
          <cell r="AY367">
            <v>0</v>
          </cell>
          <cell r="AZ367" t="str">
            <v>0</v>
          </cell>
          <cell r="BA367">
            <v>6910</v>
          </cell>
          <cell r="BB367">
            <v>22.21</v>
          </cell>
          <cell r="BC367" t="str">
            <v/>
          </cell>
          <cell r="BD367" t="str">
            <v/>
          </cell>
        </row>
        <row r="368">
          <cell r="D368" t="str">
            <v>4002940818</v>
          </cell>
          <cell r="E368" t="str">
            <v/>
          </cell>
          <cell r="F368" t="str">
            <v>POD</v>
          </cell>
          <cell r="G368" t="str">
            <v>Unilever Mega DC</v>
          </cell>
          <cell r="H368" t="str">
            <v>PT Mega Antaran Prima</v>
          </cell>
          <cell r="I368" t="str">
            <v>true</v>
          </cell>
          <cell r="J368" t="str">
            <v>CDE</v>
          </cell>
          <cell r="K368" t="str">
            <v>CD Engkel Box</v>
          </cell>
          <cell r="L368">
            <v>511233</v>
          </cell>
          <cell r="M368">
            <v>341710</v>
          </cell>
          <cell r="N368" t="str">
            <v>TDS-TRI-20210618112352759820</v>
          </cell>
          <cell r="O368" t="str">
            <v>dedicated</v>
          </cell>
          <cell r="P368" t="str">
            <v>2021-06-18, 18:23:53</v>
          </cell>
          <cell r="Q368" t="str">
            <v>2021-06-18, 18:54:45</v>
          </cell>
          <cell r="R368" t="str">
            <v>2021-06-18, 18:57:21</v>
          </cell>
          <cell r="S368" t="str">
            <v>2021-06-18, 20:00:00</v>
          </cell>
          <cell r="T368" t="str">
            <v>2021-06-19, 06:03:46</v>
          </cell>
          <cell r="U368" t="str">
            <v>2021-06-19, 06:03:50</v>
          </cell>
          <cell r="V368" t="str">
            <v>2021-06-19, 06:03:58</v>
          </cell>
          <cell r="W368" t="str">
            <v>2021-06-19, 20:00:00</v>
          </cell>
          <cell r="X368" t="str">
            <v>2021-06-19, 08:02:41</v>
          </cell>
          <cell r="Y368" t="str">
            <v>2021-06-19, 11:26:05</v>
          </cell>
          <cell r="Z368" t="str">
            <v>0:0:12</v>
          </cell>
          <cell r="AA368" t="str">
            <v>3:23:24</v>
          </cell>
          <cell r="AB368" t="str">
            <v>ANDA</v>
          </cell>
          <cell r="AC368" t="str">
            <v>085889207306</v>
          </cell>
          <cell r="AD368" t="str">
            <v>B9167KXU</v>
          </cell>
          <cell r="AE368" t="str">
            <v>CD Engkel Box</v>
          </cell>
          <cell r="AF368" t="str">
            <v>Unilever West Mega DC</v>
          </cell>
          <cell r="AH368" t="str">
            <v>Jl. Irian X No.202, Cikedokan, Kec. Cikarang Bar., Bekasi, Jawa Barat 17530, Indonesia</v>
          </cell>
          <cell r="AI368" t="str">
            <v>Bekasi</v>
          </cell>
          <cell r="AK368" t="str">
            <v>HARI HARI DUTA HARAPAN INDAH</v>
          </cell>
          <cell r="AM368" t="str">
            <v>KOMP.DUTA HARAPAN INDAH</v>
          </cell>
          <cell r="AN368" t="str">
            <v>Kota Jakarta Utara</v>
          </cell>
          <cell r="AP368">
            <v>52</v>
          </cell>
          <cell r="AQ368" t="str">
            <v/>
          </cell>
          <cell r="AR368" t="str">
            <v/>
          </cell>
          <cell r="AS368" t="str">
            <v/>
          </cell>
          <cell r="AT368" t="str">
            <v/>
          </cell>
          <cell r="AU368" t="str">
            <v/>
          </cell>
          <cell r="AV368" t="str">
            <v/>
          </cell>
          <cell r="AW368" t="str">
            <v/>
          </cell>
          <cell r="AY368">
            <v>0</v>
          </cell>
          <cell r="AZ368" t="str">
            <v>0</v>
          </cell>
          <cell r="BA368">
            <v>1250</v>
          </cell>
          <cell r="BB368">
            <v>2.93</v>
          </cell>
          <cell r="BC368" t="str">
            <v/>
          </cell>
          <cell r="BD368" t="str">
            <v>2021-06-19, 11:26:24</v>
          </cell>
          <cell r="BE368" t="str">
            <v>POD 1 2021-06-19, 11:26:24</v>
          </cell>
        </row>
        <row r="369">
          <cell r="D369" t="str">
            <v>4002940825</v>
          </cell>
          <cell r="E369" t="str">
            <v/>
          </cell>
          <cell r="F369" t="str">
            <v>BOOKED</v>
          </cell>
          <cell r="G369" t="str">
            <v>Unilever Mega DC</v>
          </cell>
          <cell r="H369" t="str">
            <v/>
          </cell>
          <cell r="I369" t="str">
            <v>false</v>
          </cell>
          <cell r="J369" t="str">
            <v>TRO-J</v>
          </cell>
          <cell r="K369" t="str">
            <v>Tronton Jumbo</v>
          </cell>
          <cell r="L369" t="str">
            <v/>
          </cell>
          <cell r="N369" t="str">
            <v>TDS-TRI-20210618112353513916</v>
          </cell>
          <cell r="O369" t="str">
            <v>oncall</v>
          </cell>
          <cell r="P369" t="str">
            <v>2021-06-18, 18:23:53</v>
          </cell>
          <cell r="Q369" t="str">
            <v/>
          </cell>
          <cell r="R369" t="str">
            <v/>
          </cell>
          <cell r="S369" t="str">
            <v>2021-06-18, 20:00:00</v>
          </cell>
          <cell r="T369" t="str">
            <v/>
          </cell>
          <cell r="U369" t="str">
            <v/>
          </cell>
          <cell r="V369" t="str">
            <v/>
          </cell>
          <cell r="W369" t="str">
            <v>2021-06-25, 20:00:00</v>
          </cell>
          <cell r="X369" t="str">
            <v/>
          </cell>
          <cell r="Y369" t="str">
            <v/>
          </cell>
          <cell r="Z369" t="str">
            <v/>
          </cell>
          <cell r="AA369" t="str">
            <v/>
          </cell>
          <cell r="AB369" t="str">
            <v/>
          </cell>
          <cell r="AC369" t="str">
            <v/>
          </cell>
          <cell r="AD369" t="str">
            <v/>
          </cell>
          <cell r="AE369" t="str">
            <v/>
          </cell>
          <cell r="AF369" t="str">
            <v>Unilever West Mega DC</v>
          </cell>
          <cell r="AH369" t="str">
            <v>Jl. Irian X No.202, Cikedokan, Kec. Cikarang Bar., Bekasi, Jawa Barat 17530, Indonesia</v>
          </cell>
          <cell r="AI369" t="str">
            <v>Bekasi</v>
          </cell>
          <cell r="AK369" t="str">
            <v>CARREFOUR DENPASAR</v>
          </cell>
          <cell r="AM369" t="str">
            <v>JL.SUNSET ROAD NO.8 KUTA</v>
          </cell>
          <cell r="AN369" t="str">
            <v>Kabupaten Badung</v>
          </cell>
          <cell r="AP369">
            <v>1148</v>
          </cell>
          <cell r="AQ369" t="str">
            <v/>
          </cell>
          <cell r="AR369" t="str">
            <v/>
          </cell>
          <cell r="AS369" t="str">
            <v/>
          </cell>
          <cell r="AT369" t="str">
            <v/>
          </cell>
          <cell r="AU369" t="str">
            <v/>
          </cell>
          <cell r="AV369" t="str">
            <v/>
          </cell>
          <cell r="AW369" t="str">
            <v/>
          </cell>
          <cell r="AY369">
            <v>0</v>
          </cell>
          <cell r="AZ369" t="str">
            <v>0</v>
          </cell>
          <cell r="BA369">
            <v>15800</v>
          </cell>
          <cell r="BB369">
            <v>38.17</v>
          </cell>
          <cell r="BC369" t="str">
            <v/>
          </cell>
          <cell r="BD369" t="str">
            <v/>
          </cell>
        </row>
        <row r="370">
          <cell r="D370" t="str">
            <v>4002940805</v>
          </cell>
          <cell r="E370" t="str">
            <v/>
          </cell>
          <cell r="F370" t="str">
            <v>POD</v>
          </cell>
          <cell r="G370" t="str">
            <v>Unilever Mega DC</v>
          </cell>
          <cell r="H370" t="str">
            <v>PT Kabut Halim Mandiri</v>
          </cell>
          <cell r="I370" t="str">
            <v>true</v>
          </cell>
          <cell r="J370" t="str">
            <v>CDE</v>
          </cell>
          <cell r="K370" t="str">
            <v>CD Engkel Box</v>
          </cell>
          <cell r="L370">
            <v>627990</v>
          </cell>
          <cell r="M370">
            <v>449654</v>
          </cell>
          <cell r="N370" t="str">
            <v>TDS-TRI-20210618112352071604</v>
          </cell>
          <cell r="O370" t="str">
            <v>dedicated</v>
          </cell>
          <cell r="P370" t="str">
            <v>2021-06-18, 18:23:52</v>
          </cell>
          <cell r="Q370" t="str">
            <v>2021-06-18, 18:59:58</v>
          </cell>
          <cell r="R370" t="str">
            <v>2021-06-19, 01:02:37</v>
          </cell>
          <cell r="S370" t="str">
            <v>2021-06-18, 20:00:00</v>
          </cell>
          <cell r="T370" t="str">
            <v>2021-06-19, 04:56:07</v>
          </cell>
          <cell r="U370" t="str">
            <v>2021-06-19, 04:56:12</v>
          </cell>
          <cell r="V370" t="str">
            <v>2021-06-19, 04:56:17</v>
          </cell>
          <cell r="W370" t="str">
            <v>2021-06-22, 20:00:00</v>
          </cell>
          <cell r="X370" t="str">
            <v>2021-06-19, 09:46:55</v>
          </cell>
          <cell r="Y370" t="str">
            <v>2021-06-19, 12:38:39</v>
          </cell>
          <cell r="Z370" t="str">
            <v>0:0:10</v>
          </cell>
          <cell r="AA370" t="str">
            <v>2:51:44</v>
          </cell>
          <cell r="AB370" t="str">
            <v>Rudy setiawan</v>
          </cell>
          <cell r="AC370" t="str">
            <v>081386917473</v>
          </cell>
          <cell r="AD370" t="str">
            <v>B9481TCD</v>
          </cell>
          <cell r="AE370" t="str">
            <v>CDE Dedicated</v>
          </cell>
          <cell r="AF370" t="str">
            <v>Unilever West Mega DC</v>
          </cell>
          <cell r="AH370" t="str">
            <v>Jl. Irian X No.202, Cikedokan, Kec. Cikarang Bar., Bekasi, Jawa Barat 17530, Indonesia</v>
          </cell>
          <cell r="AI370" t="str">
            <v>Bekasi</v>
          </cell>
          <cell r="AK370" t="str">
            <v>SAT DC KERADENAN</v>
          </cell>
          <cell r="AM370" t="str">
            <v>JL. RAYA PEMDA KERADENAN CIBINONG B</v>
          </cell>
          <cell r="AN370" t="str">
            <v>Bogor</v>
          </cell>
          <cell r="AP370">
            <v>69</v>
          </cell>
          <cell r="AQ370" t="str">
            <v/>
          </cell>
          <cell r="AR370" t="str">
            <v/>
          </cell>
          <cell r="AS370" t="str">
            <v/>
          </cell>
          <cell r="AT370" t="str">
            <v/>
          </cell>
          <cell r="AU370" t="str">
            <v/>
          </cell>
          <cell r="AV370" t="str">
            <v/>
          </cell>
          <cell r="AW370" t="str">
            <v/>
          </cell>
          <cell r="AY370">
            <v>0</v>
          </cell>
          <cell r="AZ370" t="str">
            <v>0</v>
          </cell>
          <cell r="BA370">
            <v>1930</v>
          </cell>
          <cell r="BB370">
            <v>3.89</v>
          </cell>
          <cell r="BC370" t="str">
            <v/>
          </cell>
          <cell r="BD370" t="str">
            <v>2021-06-19, 13:35:53</v>
          </cell>
          <cell r="BE370" t="str">
            <v>POD 1 2021-06-19, 13:35:53</v>
          </cell>
        </row>
        <row r="371">
          <cell r="D371" t="str">
            <v>4002940785</v>
          </cell>
          <cell r="E371" t="str">
            <v/>
          </cell>
          <cell r="F371" t="str">
            <v>POD</v>
          </cell>
          <cell r="G371" t="str">
            <v>Unilever Mega DC</v>
          </cell>
          <cell r="H371" t="str">
            <v>CV Global Synergi Abadi</v>
          </cell>
          <cell r="I371" t="str">
            <v>true</v>
          </cell>
          <cell r="J371" t="str">
            <v>CDE</v>
          </cell>
          <cell r="K371" t="str">
            <v>CD Engkel Box</v>
          </cell>
          <cell r="L371">
            <v>842698</v>
          </cell>
          <cell r="M371">
            <v>579800</v>
          </cell>
          <cell r="N371" t="str">
            <v>TDS-TRI-20210618112350688624</v>
          </cell>
          <cell r="O371" t="str">
            <v>dedicated</v>
          </cell>
          <cell r="P371" t="str">
            <v>2021-06-18, 18:23:51</v>
          </cell>
          <cell r="Q371" t="str">
            <v>2021-06-18, 20:57:15</v>
          </cell>
          <cell r="R371" t="str">
            <v>2021-06-18, 22:20:02</v>
          </cell>
          <cell r="S371" t="str">
            <v>2021-06-18, 20:00:00</v>
          </cell>
          <cell r="T371" t="str">
            <v>2021-06-19, 05:46:41</v>
          </cell>
          <cell r="U371" t="str">
            <v>2021-06-19, 05:46:47</v>
          </cell>
          <cell r="V371" t="str">
            <v>2021-06-19, 05:46:54</v>
          </cell>
          <cell r="W371" t="str">
            <v>2021-06-20, 20:00:00</v>
          </cell>
          <cell r="X371" t="str">
            <v>2021-06-19, 10:58:26</v>
          </cell>
          <cell r="Y371" t="str">
            <v>2021-06-19, 15:15:09</v>
          </cell>
          <cell r="Z371" t="str">
            <v>0:0:13</v>
          </cell>
          <cell r="AA371" t="str">
            <v>4:16:43</v>
          </cell>
          <cell r="AB371" t="str">
            <v>Ading Sukardi</v>
          </cell>
          <cell r="AC371" t="str">
            <v>085723961471</v>
          </cell>
          <cell r="AD371" t="str">
            <v>B9417BCI</v>
          </cell>
          <cell r="AE371" t="str">
            <v>CD Engkel Box</v>
          </cell>
          <cell r="AF371" t="str">
            <v>Unilever West Mega DC</v>
          </cell>
          <cell r="AH371" t="str">
            <v>Jl. Irian X No.202, Cikedokan, Kec. Cikarang Bar., Bekasi, Jawa Barat 17530, Indonesia</v>
          </cell>
          <cell r="AI371" t="str">
            <v>Bekasi</v>
          </cell>
          <cell r="AK371" t="str">
            <v>BORMA MAJALAYA</v>
          </cell>
          <cell r="AM371" t="str">
            <v>JL. RAYA LASWI NO. 104-106</v>
          </cell>
          <cell r="AN371" t="str">
            <v>Bandung</v>
          </cell>
          <cell r="AP371">
            <v>129</v>
          </cell>
          <cell r="AQ371" t="str">
            <v/>
          </cell>
          <cell r="AR371" t="str">
            <v/>
          </cell>
          <cell r="AS371" t="str">
            <v/>
          </cell>
          <cell r="AT371" t="str">
            <v/>
          </cell>
          <cell r="AU371" t="str">
            <v/>
          </cell>
          <cell r="AV371" t="str">
            <v/>
          </cell>
          <cell r="AW371" t="str">
            <v/>
          </cell>
          <cell r="AY371">
            <v>0</v>
          </cell>
          <cell r="AZ371" t="str">
            <v>0</v>
          </cell>
          <cell r="BA371">
            <v>2240</v>
          </cell>
          <cell r="BB371">
            <v>5.25</v>
          </cell>
          <cell r="BC371" t="str">
            <v/>
          </cell>
          <cell r="BD371" t="str">
            <v>2021-06-19, 15:15:37</v>
          </cell>
          <cell r="BE371" t="str">
            <v>POD 1 2021-06-19, 15:15:37</v>
          </cell>
        </row>
        <row r="372">
          <cell r="D372" t="str">
            <v>4002940800</v>
          </cell>
          <cell r="E372" t="str">
            <v/>
          </cell>
          <cell r="F372" t="str">
            <v>POD</v>
          </cell>
          <cell r="G372" t="str">
            <v>Unilever Mega DC</v>
          </cell>
          <cell r="H372" t="str">
            <v>PT Mega Antaran Prima</v>
          </cell>
          <cell r="I372" t="str">
            <v>true</v>
          </cell>
          <cell r="J372" t="str">
            <v>CDE</v>
          </cell>
          <cell r="K372" t="str">
            <v>CD Engkel Box</v>
          </cell>
          <cell r="L372">
            <v>373478</v>
          </cell>
          <cell r="M372">
            <v>233095</v>
          </cell>
          <cell r="N372" t="str">
            <v>TDS-TRI-20210618112351305571</v>
          </cell>
          <cell r="O372" t="str">
            <v>dedicated</v>
          </cell>
          <cell r="P372" t="str">
            <v>2021-06-18, 18:23:51</v>
          </cell>
          <cell r="Q372" t="str">
            <v>2021-06-18, 18:52:33</v>
          </cell>
          <cell r="R372" t="str">
            <v>2021-06-18, 19:37:37</v>
          </cell>
          <cell r="S372" t="str">
            <v>2021-06-18, 20:00:00</v>
          </cell>
          <cell r="T372" t="str">
            <v>2021-06-19, 04:55:53</v>
          </cell>
          <cell r="U372" t="str">
            <v>2021-06-19, 04:56:00</v>
          </cell>
          <cell r="V372" t="str">
            <v>2021-06-19, 04:56:26</v>
          </cell>
          <cell r="W372" t="str">
            <v>2021-06-19, 20:00:00</v>
          </cell>
          <cell r="X372" t="str">
            <v>2021-06-20, 13:05:47</v>
          </cell>
          <cell r="Y372" t="str">
            <v>2021-06-20, 13:05:52</v>
          </cell>
          <cell r="Z372" t="str">
            <v>0:0:33</v>
          </cell>
          <cell r="AA372" t="str">
            <v>0:0:5</v>
          </cell>
          <cell r="AB372" t="str">
            <v>CASMITA</v>
          </cell>
          <cell r="AC372" t="str">
            <v>082112196977</v>
          </cell>
          <cell r="AD372" t="str">
            <v>B9060KXU</v>
          </cell>
          <cell r="AE372" t="str">
            <v>CD Engkel Box</v>
          </cell>
          <cell r="AF372" t="str">
            <v>Unilever West Mega DC</v>
          </cell>
          <cell r="AH372" t="str">
            <v>Jl. Irian X No.202, Cikedokan, Kec. Cikarang Bar., Bekasi, Jawa Barat 17530, Indonesia</v>
          </cell>
          <cell r="AI372" t="str">
            <v>Bekasi</v>
          </cell>
          <cell r="AK372" t="str">
            <v>SAT BEKASI</v>
          </cell>
          <cell r="AM372" t="str">
            <v>JL.IR.JUANDA NO.180 RT3/10 MARGAH</v>
          </cell>
          <cell r="AN372" t="str">
            <v>Cikarang</v>
          </cell>
          <cell r="AP372">
            <v>18</v>
          </cell>
          <cell r="AQ372" t="str">
            <v/>
          </cell>
          <cell r="AR372" t="str">
            <v/>
          </cell>
          <cell r="AS372" t="str">
            <v/>
          </cell>
          <cell r="AT372" t="str">
            <v/>
          </cell>
          <cell r="AU372" t="str">
            <v/>
          </cell>
          <cell r="AV372" t="str">
            <v/>
          </cell>
          <cell r="AW372" t="str">
            <v/>
          </cell>
          <cell r="AY372">
            <v>0</v>
          </cell>
          <cell r="AZ372" t="str">
            <v>0</v>
          </cell>
          <cell r="BA372">
            <v>2520</v>
          </cell>
          <cell r="BB372">
            <v>4.8099999999999996</v>
          </cell>
          <cell r="BC372" t="str">
            <v/>
          </cell>
          <cell r="BD372" t="str">
            <v>2021-06-20, 13:06:10</v>
          </cell>
          <cell r="BE372" t="str">
            <v>POD 1 2021-06-20, 13:06:10</v>
          </cell>
        </row>
        <row r="373">
          <cell r="D373" t="str">
            <v>4002940757</v>
          </cell>
          <cell r="E373" t="str">
            <v/>
          </cell>
          <cell r="F373" t="str">
            <v>POD</v>
          </cell>
          <cell r="G373" t="str">
            <v>Unilever Mega DC</v>
          </cell>
          <cell r="H373" t="str">
            <v>PT Kabut Halim Mandiri</v>
          </cell>
          <cell r="I373" t="str">
            <v>true</v>
          </cell>
          <cell r="J373" t="str">
            <v>CDE</v>
          </cell>
          <cell r="K373" t="str">
            <v>CD Engkel Box</v>
          </cell>
          <cell r="L373">
            <v>557115</v>
          </cell>
          <cell r="M373">
            <v>394283</v>
          </cell>
          <cell r="N373" t="str">
            <v>TDS-TRI-20210618112349895506</v>
          </cell>
          <cell r="O373" t="str">
            <v>dedicated</v>
          </cell>
          <cell r="P373" t="str">
            <v>2021-06-18, 18:23:50</v>
          </cell>
          <cell r="Q373" t="str">
            <v>2021-06-18, 18:51:00</v>
          </cell>
          <cell r="R373" t="str">
            <v>2021-06-19, 01:02:46</v>
          </cell>
          <cell r="S373" t="str">
            <v>2021-06-18, 20:00:00</v>
          </cell>
          <cell r="T373" t="str">
            <v>2021-06-19, 03:09:26</v>
          </cell>
          <cell r="U373" t="str">
            <v>2021-06-19, 03:09:32</v>
          </cell>
          <cell r="V373" t="str">
            <v>2021-06-19, 03:09:40</v>
          </cell>
          <cell r="W373" t="str">
            <v>2021-06-19, 20:00:00</v>
          </cell>
          <cell r="X373" t="str">
            <v>2021-06-19, 05:40:48</v>
          </cell>
          <cell r="Y373" t="str">
            <v>2021-06-19, 05:40:59</v>
          </cell>
          <cell r="Z373" t="str">
            <v>0:0:14</v>
          </cell>
          <cell r="AA373" t="str">
            <v>0:0:11</v>
          </cell>
          <cell r="AB373" t="str">
            <v>Iwan Deni suhendar</v>
          </cell>
          <cell r="AC373" t="str">
            <v>085222333217</v>
          </cell>
          <cell r="AD373" t="str">
            <v>F9287FG</v>
          </cell>
          <cell r="AE373" t="str">
            <v>CD Engkel Box</v>
          </cell>
          <cell r="AF373" t="str">
            <v>Unilever West Mega DC</v>
          </cell>
          <cell r="AH373" t="str">
            <v>Jl. Irian X No.202, Cikedokan, Kec. Cikarang Bar., Bekasi, Jawa Barat 17530, Indonesia</v>
          </cell>
          <cell r="AI373" t="str">
            <v>Bekasi</v>
          </cell>
          <cell r="AK373" t="str">
            <v>PT ECART SERVICES INDONESIA</v>
          </cell>
          <cell r="AM373" t="str">
            <v>Jl. Raya Bogor No.14, RT.5/RW.4, Sukamaju, Kec. Cilodong, Kota Depok, Jawa Barat 16415, Indonesia</v>
          </cell>
          <cell r="AN373" t="str">
            <v>Kota Depok</v>
          </cell>
          <cell r="AP373">
            <v>50</v>
          </cell>
          <cell r="AQ373" t="str">
            <v/>
          </cell>
          <cell r="AR373" t="str">
            <v/>
          </cell>
          <cell r="AS373" t="str">
            <v/>
          </cell>
          <cell r="AT373" t="str">
            <v/>
          </cell>
          <cell r="AU373" t="str">
            <v/>
          </cell>
          <cell r="AV373" t="str">
            <v/>
          </cell>
          <cell r="AW373" t="str">
            <v/>
          </cell>
          <cell r="AY373">
            <v>0</v>
          </cell>
          <cell r="AZ373" t="str">
            <v>0</v>
          </cell>
          <cell r="BA373">
            <v>900</v>
          </cell>
          <cell r="BB373">
            <v>3.58</v>
          </cell>
          <cell r="BC373" t="str">
            <v/>
          </cell>
          <cell r="BD373" t="str">
            <v>2021-06-19, 13:27:01</v>
          </cell>
          <cell r="BE373" t="str">
            <v>POD 1 2021-06-19, 13:27:00</v>
          </cell>
        </row>
        <row r="374">
          <cell r="D374" t="str">
            <v>4002940724</v>
          </cell>
          <cell r="E374" t="str">
            <v/>
          </cell>
          <cell r="F374" t="str">
            <v>POD</v>
          </cell>
          <cell r="G374" t="str">
            <v>Unilever Mega DC</v>
          </cell>
          <cell r="H374" t="str">
            <v>Gading Global Logistic</v>
          </cell>
          <cell r="I374" t="str">
            <v>true</v>
          </cell>
          <cell r="J374" t="str">
            <v>CDE</v>
          </cell>
          <cell r="K374" t="str">
            <v>CD Engkel Box</v>
          </cell>
          <cell r="L374">
            <v>438478</v>
          </cell>
          <cell r="M374">
            <v>245554</v>
          </cell>
          <cell r="N374" t="str">
            <v>TDS-TRI-20210618112349172687</v>
          </cell>
          <cell r="O374" t="str">
            <v>dedicated</v>
          </cell>
          <cell r="P374" t="str">
            <v>2021-06-18, 18:23:49</v>
          </cell>
          <cell r="Q374" t="str">
            <v>2021-06-18, 18:50:11</v>
          </cell>
          <cell r="R374" t="str">
            <v>2021-06-19, 01:02:58</v>
          </cell>
          <cell r="S374" t="str">
            <v>2021-06-18, 20:00:00</v>
          </cell>
          <cell r="T374" t="str">
            <v>2021-06-19, 05:59:46</v>
          </cell>
          <cell r="U374" t="str">
            <v>2021-06-19, 06:02:50</v>
          </cell>
          <cell r="V374" t="str">
            <v>2021-06-19, 06:02:58</v>
          </cell>
          <cell r="W374" t="str">
            <v>2021-06-20, 20:00:00</v>
          </cell>
          <cell r="X374" t="str">
            <v>2021-06-19, 07:17:16</v>
          </cell>
          <cell r="Y374" t="str">
            <v>2021-06-19, 08:37:03</v>
          </cell>
          <cell r="Z374" t="str">
            <v>0:3:12</v>
          </cell>
          <cell r="AA374" t="str">
            <v>1:19:47</v>
          </cell>
          <cell r="AB374" t="str">
            <v>JAMAL</v>
          </cell>
          <cell r="AC374" t="str">
            <v>087879225044</v>
          </cell>
          <cell r="AD374" t="str">
            <v>B9838SYK</v>
          </cell>
          <cell r="AE374" t="str">
            <v>CD Engkel Box</v>
          </cell>
          <cell r="AF374" t="str">
            <v>Unilever West Mega DC</v>
          </cell>
          <cell r="AH374" t="str">
            <v>Jl. Irian X No.202, Cikedokan, Kec. Cikarang Bar., Bekasi, Jawa Barat 17530, Indonesia</v>
          </cell>
          <cell r="AI374" t="str">
            <v>Bekasi</v>
          </cell>
          <cell r="AK374" t="str">
            <v>NAGA SWALAYAN WISMA ASRI</v>
          </cell>
          <cell r="AM374" t="str">
            <v>JL. RAYA PERJUANGAN RT. 04/ RW. 08</v>
          </cell>
          <cell r="AN374" t="str">
            <v>Bekasi</v>
          </cell>
          <cell r="AP374">
            <v>24</v>
          </cell>
          <cell r="AQ374" t="str">
            <v/>
          </cell>
          <cell r="AR374" t="str">
            <v/>
          </cell>
          <cell r="AS374" t="str">
            <v/>
          </cell>
          <cell r="AT374" t="str">
            <v/>
          </cell>
          <cell r="AU374" t="str">
            <v/>
          </cell>
          <cell r="AV374" t="str">
            <v/>
          </cell>
          <cell r="AW374" t="str">
            <v/>
          </cell>
          <cell r="AY374">
            <v>0</v>
          </cell>
          <cell r="AZ374" t="str">
            <v>0</v>
          </cell>
          <cell r="BA374">
            <v>1900</v>
          </cell>
          <cell r="BB374">
            <v>4.8099999999999996</v>
          </cell>
          <cell r="BC374" t="str">
            <v/>
          </cell>
          <cell r="BD374" t="str">
            <v>2021-06-19, 09:28:25</v>
          </cell>
          <cell r="BE374" t="str">
            <v>POD 1 2021-06-19, 09:28:25</v>
          </cell>
        </row>
        <row r="375">
          <cell r="D375" t="str">
            <v>4002940723</v>
          </cell>
          <cell r="E375" t="str">
            <v/>
          </cell>
          <cell r="F375" t="str">
            <v>POD</v>
          </cell>
          <cell r="G375" t="str">
            <v>Unilever Mega DC</v>
          </cell>
          <cell r="H375" t="str">
            <v>Medikar Sarana Utama</v>
          </cell>
          <cell r="I375" t="str">
            <v>true</v>
          </cell>
          <cell r="J375" t="str">
            <v>CDE</v>
          </cell>
          <cell r="K375" t="str">
            <v>CD Engkel Box</v>
          </cell>
          <cell r="L375">
            <v>373478</v>
          </cell>
          <cell r="M375">
            <v>233095</v>
          </cell>
          <cell r="N375" t="str">
            <v>TDS-TRI-20210618112348478306</v>
          </cell>
          <cell r="O375" t="str">
            <v>dedicated</v>
          </cell>
          <cell r="P375" t="str">
            <v>2021-06-18, 18:23:48</v>
          </cell>
          <cell r="Q375" t="str">
            <v>2021-06-18, 18:49:30</v>
          </cell>
          <cell r="R375" t="str">
            <v>2021-06-19, 01:04:43</v>
          </cell>
          <cell r="S375" t="str">
            <v>2021-06-18, 20:00:00</v>
          </cell>
          <cell r="T375" t="str">
            <v>2021-06-19, 02:00:00</v>
          </cell>
          <cell r="U375" t="str">
            <v/>
          </cell>
          <cell r="V375" t="str">
            <v>2021-06-19, 02:00:00</v>
          </cell>
          <cell r="W375" t="str">
            <v>2021-06-20, 20:00:00</v>
          </cell>
          <cell r="X375" t="str">
            <v>2021-06-21, 09:00:00</v>
          </cell>
          <cell r="Y375" t="str">
            <v>2021-06-21, 10:00:00</v>
          </cell>
          <cell r="Z375" t="str">
            <v>0:0:0</v>
          </cell>
          <cell r="AA375" t="str">
            <v>1:0:0</v>
          </cell>
          <cell r="AB375" t="str">
            <v>SADI</v>
          </cell>
          <cell r="AC375" t="str">
            <v>085703144177</v>
          </cell>
          <cell r="AD375" t="str">
            <v>B9326UCG</v>
          </cell>
          <cell r="AE375" t="str">
            <v>CDE 4 Ton</v>
          </cell>
          <cell r="AF375" t="str">
            <v>Unilever West Mega DC</v>
          </cell>
          <cell r="AH375" t="str">
            <v>Jl. Irian X No.202, Cikedokan, Kec. Cikarang Bar., Bekasi, Jawa Barat 17530, Indonesia</v>
          </cell>
          <cell r="AI375" t="str">
            <v>Bekasi</v>
          </cell>
          <cell r="AK375" t="str">
            <v>NAGA CIKARANG</v>
          </cell>
          <cell r="AM375" t="str">
            <v>JL. INDUSTRI RAYA NO.5 CIKARANG</v>
          </cell>
          <cell r="AN375" t="str">
            <v>Cikarang</v>
          </cell>
          <cell r="AP375">
            <v>10</v>
          </cell>
          <cell r="AQ375" t="str">
            <v/>
          </cell>
          <cell r="AR375" t="str">
            <v/>
          </cell>
          <cell r="AS375" t="str">
            <v/>
          </cell>
          <cell r="AT375" t="str">
            <v/>
          </cell>
          <cell r="AU375" t="str">
            <v/>
          </cell>
          <cell r="AV375" t="str">
            <v/>
          </cell>
          <cell r="AW375" t="str">
            <v/>
          </cell>
          <cell r="AY375">
            <v>0</v>
          </cell>
          <cell r="AZ375" t="str">
            <v>0</v>
          </cell>
          <cell r="BA375">
            <v>1660</v>
          </cell>
          <cell r="BB375">
            <v>4.53</v>
          </cell>
          <cell r="BC375" t="str">
            <v/>
          </cell>
          <cell r="BD375" t="str">
            <v/>
          </cell>
        </row>
        <row r="376">
          <cell r="D376" t="str">
            <v>4002940676</v>
          </cell>
          <cell r="E376" t="str">
            <v/>
          </cell>
          <cell r="F376" t="str">
            <v>BOOKED</v>
          </cell>
          <cell r="G376" t="str">
            <v>Unilever Mega DC</v>
          </cell>
          <cell r="H376" t="str">
            <v/>
          </cell>
          <cell r="I376" t="str">
            <v>false</v>
          </cell>
          <cell r="J376" t="str">
            <v>TRO-J</v>
          </cell>
          <cell r="K376" t="str">
            <v>Tronton Jumbo</v>
          </cell>
          <cell r="L376" t="str">
            <v/>
          </cell>
          <cell r="N376" t="str">
            <v>TDS-TRI-20210618112347459128</v>
          </cell>
          <cell r="O376" t="str">
            <v>oncall</v>
          </cell>
          <cell r="P376" t="str">
            <v>2021-06-18, 18:23:47</v>
          </cell>
          <cell r="Q376" t="str">
            <v/>
          </cell>
          <cell r="R376" t="str">
            <v/>
          </cell>
          <cell r="S376" t="str">
            <v>2021-06-18, 20:00:00</v>
          </cell>
          <cell r="T376" t="str">
            <v/>
          </cell>
          <cell r="U376" t="str">
            <v/>
          </cell>
          <cell r="V376" t="str">
            <v/>
          </cell>
          <cell r="W376" t="str">
            <v>2021-06-25, 20:00:00</v>
          </cell>
          <cell r="X376" t="str">
            <v/>
          </cell>
          <cell r="Y376" t="str">
            <v/>
          </cell>
          <cell r="Z376" t="str">
            <v/>
          </cell>
          <cell r="AA376" t="str">
            <v/>
          </cell>
          <cell r="AB376" t="str">
            <v/>
          </cell>
          <cell r="AC376" t="str">
            <v/>
          </cell>
          <cell r="AD376" t="str">
            <v/>
          </cell>
          <cell r="AE376" t="str">
            <v/>
          </cell>
          <cell r="AF376" t="str">
            <v>Unilever West Mega DC</v>
          </cell>
          <cell r="AH376" t="str">
            <v>Jl. Irian X No.202, Cikedokan, Kec. Cikarang Bar., Bekasi, Jawa Barat 17530, Indonesia</v>
          </cell>
          <cell r="AI376" t="str">
            <v>Bekasi</v>
          </cell>
          <cell r="AK376" t="str">
            <v>TRANSMART MATARAM</v>
          </cell>
          <cell r="AM376" t="str">
            <v>JL SELAPARANG NO 60 MAYURA</v>
          </cell>
          <cell r="AN376" t="str">
            <v>Kota Mataram</v>
          </cell>
          <cell r="AP376">
            <v>1276</v>
          </cell>
          <cell r="AQ376" t="str">
            <v/>
          </cell>
          <cell r="AR376" t="str">
            <v/>
          </cell>
          <cell r="AS376" t="str">
            <v/>
          </cell>
          <cell r="AT376" t="str">
            <v/>
          </cell>
          <cell r="AU376" t="str">
            <v/>
          </cell>
          <cell r="AV376" t="str">
            <v/>
          </cell>
          <cell r="AW376" t="str">
            <v/>
          </cell>
          <cell r="AY376">
            <v>0</v>
          </cell>
          <cell r="AZ376" t="str">
            <v>0</v>
          </cell>
          <cell r="BA376">
            <v>19360</v>
          </cell>
          <cell r="BB376">
            <v>35</v>
          </cell>
          <cell r="BC376" t="str">
            <v/>
          </cell>
          <cell r="BD376" t="str">
            <v/>
          </cell>
        </row>
        <row r="377">
          <cell r="D377" t="str">
            <v>4002940651</v>
          </cell>
          <cell r="E377" t="str">
            <v/>
          </cell>
          <cell r="F377" t="str">
            <v>POD</v>
          </cell>
          <cell r="G377" t="str">
            <v>Unilever Mega DC</v>
          </cell>
          <cell r="H377" t="str">
            <v>PT PRIMA SARANA EKSPRES</v>
          </cell>
          <cell r="I377" t="str">
            <v>true</v>
          </cell>
          <cell r="J377" t="str">
            <v>TRO-J</v>
          </cell>
          <cell r="K377" t="str">
            <v>Tronton Jumbo</v>
          </cell>
          <cell r="L377">
            <v>5156000</v>
          </cell>
          <cell r="M377">
            <v>5225000</v>
          </cell>
          <cell r="N377" t="str">
            <v>TDS-TRI-20210618112346376015</v>
          </cell>
          <cell r="O377" t="str">
            <v>oncall</v>
          </cell>
          <cell r="P377" t="str">
            <v>2021-06-18, 18:23:46</v>
          </cell>
          <cell r="Q377" t="str">
            <v>2021-06-19, 02:00:15</v>
          </cell>
          <cell r="R377" t="str">
            <v>2021-06-19, 05:02:27</v>
          </cell>
          <cell r="S377" t="str">
            <v>2021-06-18, 20:00:00</v>
          </cell>
          <cell r="T377" t="str">
            <v>2021-06-19, 05:02:39</v>
          </cell>
          <cell r="U377" t="str">
            <v>2021-06-19, 05:02:43</v>
          </cell>
          <cell r="V377" t="str">
            <v>2021-06-19, 05:02:57</v>
          </cell>
          <cell r="W377" t="str">
            <v>2021-06-21, 20:00:00</v>
          </cell>
          <cell r="X377" t="str">
            <v>2021-06-21, 12:28:09</v>
          </cell>
          <cell r="Y377" t="str">
            <v>2021-06-21, 13:03:00</v>
          </cell>
          <cell r="Z377" t="str">
            <v>0:0:18</v>
          </cell>
          <cell r="AA377" t="str">
            <v>0:34:51</v>
          </cell>
          <cell r="AB377" t="str">
            <v>Deni saputra</v>
          </cell>
          <cell r="AC377" t="str">
            <v>085211750518</v>
          </cell>
          <cell r="AD377" t="str">
            <v>B 9155 PEU</v>
          </cell>
          <cell r="AE377" t="str">
            <v>Wingbox Tronton</v>
          </cell>
          <cell r="AF377" t="str">
            <v>Unilever West Mega DC</v>
          </cell>
          <cell r="AH377" t="str">
            <v>Jl. Irian X No.202, Cikedokan, Kec. Cikarang Bar., Bekasi, Jawa Barat 17530, Indonesia</v>
          </cell>
          <cell r="AI377" t="str">
            <v>Bekasi</v>
          </cell>
          <cell r="AK377" t="str">
            <v>TRANSMART MAJAPAHIT SEMARANG</v>
          </cell>
          <cell r="AM377" t="str">
            <v>Jl. Brigjen Sudiarto No.761, Plamongan Sari, Kec. Pedurungan, Kota Semarang, Jawa Tengah 50194, Indonesia</v>
          </cell>
          <cell r="AN377" t="str">
            <v>Kota Semarang</v>
          </cell>
          <cell r="AP377">
            <v>417</v>
          </cell>
          <cell r="AQ377" t="str">
            <v/>
          </cell>
          <cell r="AR377" t="str">
            <v/>
          </cell>
          <cell r="AS377" t="str">
            <v/>
          </cell>
          <cell r="AT377" t="str">
            <v/>
          </cell>
          <cell r="AU377" t="str">
            <v/>
          </cell>
          <cell r="AV377" t="str">
            <v/>
          </cell>
          <cell r="AW377" t="str">
            <v/>
          </cell>
          <cell r="AX377" t="str">
            <v>manual confirm</v>
          </cell>
          <cell r="AY377">
            <v>0</v>
          </cell>
          <cell r="AZ377" t="str">
            <v>0</v>
          </cell>
          <cell r="BA377">
            <v>19540</v>
          </cell>
          <cell r="BB377">
            <v>27</v>
          </cell>
          <cell r="BC377" t="str">
            <v/>
          </cell>
          <cell r="BD377" t="str">
            <v/>
          </cell>
        </row>
        <row r="378">
          <cell r="D378" t="str">
            <v>4002940650</v>
          </cell>
          <cell r="E378" t="str">
            <v/>
          </cell>
          <cell r="F378" t="str">
            <v>POD</v>
          </cell>
          <cell r="G378" t="str">
            <v>Unilever Mega DC</v>
          </cell>
          <cell r="H378" t="str">
            <v>PT PRIMA SARANA EKSPRES</v>
          </cell>
          <cell r="I378" t="str">
            <v>true</v>
          </cell>
          <cell r="J378" t="str">
            <v>TRO-J</v>
          </cell>
          <cell r="K378" t="str">
            <v>Tronton Jumbo</v>
          </cell>
          <cell r="L378">
            <v>5156000</v>
          </cell>
          <cell r="M378">
            <v>5225000</v>
          </cell>
          <cell r="N378" t="str">
            <v>TDS-TRI-20210618112344690215</v>
          </cell>
          <cell r="O378" t="str">
            <v>oncall</v>
          </cell>
          <cell r="P378" t="str">
            <v>2021-06-18, 18:23:45</v>
          </cell>
          <cell r="Q378" t="str">
            <v>2021-06-19, 01:59:18</v>
          </cell>
          <cell r="R378" t="str">
            <v>2021-06-19, 04:29:02</v>
          </cell>
          <cell r="S378" t="str">
            <v>2021-06-18, 20:00:00</v>
          </cell>
          <cell r="T378" t="str">
            <v>2021-06-19, 04:29:16</v>
          </cell>
          <cell r="U378" t="str">
            <v>2021-06-19, 06:37:07</v>
          </cell>
          <cell r="V378" t="str">
            <v>2021-06-19, 06:37:13</v>
          </cell>
          <cell r="W378" t="str">
            <v>2021-06-21, 20:00:00</v>
          </cell>
          <cell r="X378" t="str">
            <v>2021-06-21, 10:47:09</v>
          </cell>
          <cell r="Y378" t="str">
            <v>2021-06-21, 13:00:00</v>
          </cell>
          <cell r="Z378" t="str">
            <v>2:7:57</v>
          </cell>
          <cell r="AA378" t="str">
            <v>2:12:51</v>
          </cell>
          <cell r="AB378" t="str">
            <v>Rohman</v>
          </cell>
          <cell r="AC378" t="str">
            <v>081218336238</v>
          </cell>
          <cell r="AD378" t="str">
            <v>B 9616 EJ</v>
          </cell>
          <cell r="AE378" t="str">
            <v>Wingbox Tronton</v>
          </cell>
          <cell r="AF378" t="str">
            <v>Unilever West Mega DC</v>
          </cell>
          <cell r="AH378" t="str">
            <v>Jl. Irian X No.202, Cikedokan, Kec. Cikarang Bar., Bekasi, Jawa Barat 17530, Indonesia</v>
          </cell>
          <cell r="AI378" t="str">
            <v>Bekasi</v>
          </cell>
          <cell r="AK378" t="str">
            <v>CARREFOUR SEMARANG SRONDOL</v>
          </cell>
          <cell r="AM378" t="str">
            <v>KOMPLEK PABRIK RAJA BESI JL.SETIABU</v>
          </cell>
          <cell r="AN378" t="str">
            <v>Kota Semarang</v>
          </cell>
          <cell r="AP378">
            <v>414</v>
          </cell>
          <cell r="AQ378" t="str">
            <v/>
          </cell>
          <cell r="AR378" t="str">
            <v/>
          </cell>
          <cell r="AS378" t="str">
            <v/>
          </cell>
          <cell r="AT378" t="str">
            <v/>
          </cell>
          <cell r="AU378" t="str">
            <v/>
          </cell>
          <cell r="AV378" t="str">
            <v/>
          </cell>
          <cell r="AW378" t="str">
            <v/>
          </cell>
          <cell r="AX378" t="str">
            <v>manual confirm</v>
          </cell>
          <cell r="AY378">
            <v>0</v>
          </cell>
          <cell r="AZ378" t="str">
            <v>0</v>
          </cell>
          <cell r="BA378">
            <v>19540</v>
          </cell>
          <cell r="BB378">
            <v>27</v>
          </cell>
          <cell r="BC378" t="str">
            <v/>
          </cell>
          <cell r="BD378" t="str">
            <v/>
          </cell>
        </row>
        <row r="379">
          <cell r="D379" t="str">
            <v>4002940649</v>
          </cell>
          <cell r="E379" t="str">
            <v/>
          </cell>
          <cell r="F379" t="str">
            <v>BOOKED</v>
          </cell>
          <cell r="G379" t="str">
            <v>Unilever Mega DC</v>
          </cell>
          <cell r="H379" t="str">
            <v/>
          </cell>
          <cell r="I379" t="str">
            <v>false</v>
          </cell>
          <cell r="J379" t="str">
            <v>TRO-J</v>
          </cell>
          <cell r="K379" t="str">
            <v>Tronton Jumbo</v>
          </cell>
          <cell r="L379" t="str">
            <v/>
          </cell>
          <cell r="N379" t="str">
            <v>TDS-TRI-20210618112343576263</v>
          </cell>
          <cell r="O379" t="str">
            <v>oncall</v>
          </cell>
          <cell r="P379" t="str">
            <v>2021-06-18, 18:23:43</v>
          </cell>
          <cell r="Q379" t="str">
            <v/>
          </cell>
          <cell r="R379" t="str">
            <v/>
          </cell>
          <cell r="S379" t="str">
            <v>2021-06-18, 20:00:00</v>
          </cell>
          <cell r="T379" t="str">
            <v/>
          </cell>
          <cell r="U379" t="str">
            <v/>
          </cell>
          <cell r="V379" t="str">
            <v/>
          </cell>
          <cell r="W379" t="str">
            <v>2021-06-21, 20:00:00</v>
          </cell>
          <cell r="X379" t="str">
            <v/>
          </cell>
          <cell r="Y379" t="str">
            <v/>
          </cell>
          <cell r="Z379" t="str">
            <v/>
          </cell>
          <cell r="AA379" t="str">
            <v/>
          </cell>
          <cell r="AB379" t="str">
            <v/>
          </cell>
          <cell r="AC379" t="str">
            <v/>
          </cell>
          <cell r="AD379" t="str">
            <v/>
          </cell>
          <cell r="AE379" t="str">
            <v/>
          </cell>
          <cell r="AF379" t="str">
            <v>Unilever West Mega DC</v>
          </cell>
          <cell r="AH379" t="str">
            <v>Jl. Irian X No.202, Cikedokan, Kec. Cikarang Bar., Bekasi, Jawa Barat 17530, Indonesia</v>
          </cell>
          <cell r="AI379" t="str">
            <v>Bekasi</v>
          </cell>
          <cell r="AK379" t="str">
            <v>CARREFOUR MAGELANG NEW ARMADA</v>
          </cell>
          <cell r="AM379" t="str">
            <v>JL. MAYJEN BAMBANG SOEGENG</v>
          </cell>
          <cell r="AN379" t="str">
            <v>Magelang</v>
          </cell>
          <cell r="AP379">
            <v>485</v>
          </cell>
          <cell r="AQ379" t="str">
            <v/>
          </cell>
          <cell r="AR379" t="str">
            <v/>
          </cell>
          <cell r="AS379" t="str">
            <v/>
          </cell>
          <cell r="AT379" t="str">
            <v/>
          </cell>
          <cell r="AU379" t="str">
            <v/>
          </cell>
          <cell r="AV379" t="str">
            <v/>
          </cell>
          <cell r="AW379" t="str">
            <v/>
          </cell>
          <cell r="AY379">
            <v>0</v>
          </cell>
          <cell r="AZ379" t="str">
            <v>0</v>
          </cell>
          <cell r="BA379">
            <v>19540</v>
          </cell>
          <cell r="BB379">
            <v>26.68</v>
          </cell>
          <cell r="BC379" t="str">
            <v/>
          </cell>
          <cell r="BD379" t="str">
            <v/>
          </cell>
        </row>
        <row r="380">
          <cell r="D380" t="str">
            <v>4002940648</v>
          </cell>
          <cell r="E380" t="str">
            <v/>
          </cell>
          <cell r="F380" t="str">
            <v>POD</v>
          </cell>
          <cell r="G380" t="str">
            <v>Unilever Mega DC</v>
          </cell>
          <cell r="H380" t="str">
            <v>PT Sekar Arum Jaya Bersaudara</v>
          </cell>
          <cell r="I380" t="str">
            <v>true</v>
          </cell>
          <cell r="J380" t="str">
            <v>TRO-J</v>
          </cell>
          <cell r="K380" t="str">
            <v>Tronton Jumbo</v>
          </cell>
          <cell r="L380">
            <v>5230000</v>
          </cell>
          <cell r="M380">
            <v>4800000</v>
          </cell>
          <cell r="N380" t="str">
            <v>TDS-TRI-20210618112342362588</v>
          </cell>
          <cell r="O380" t="str">
            <v>oncall</v>
          </cell>
          <cell r="P380" t="str">
            <v>2021-06-18, 18:23:42</v>
          </cell>
          <cell r="Q380" t="str">
            <v>2021-06-19, 09:41:38</v>
          </cell>
          <cell r="R380" t="str">
            <v>2021-06-19, 09:43:29</v>
          </cell>
          <cell r="S380" t="str">
            <v>2021-06-18, 20:00:00</v>
          </cell>
          <cell r="T380" t="str">
            <v>2021-06-19, 09:43:43</v>
          </cell>
          <cell r="U380" t="str">
            <v>2021-06-19, 09:44:25</v>
          </cell>
          <cell r="V380" t="str">
            <v>2021-06-19, 09:44:32</v>
          </cell>
          <cell r="W380" t="str">
            <v>2021-06-21, 20:00:00</v>
          </cell>
          <cell r="X380" t="str">
            <v>2021-06-21, 08:45:23</v>
          </cell>
          <cell r="Y380" t="str">
            <v>2021-06-21, 13:20:11</v>
          </cell>
          <cell r="Z380" t="str">
            <v>0:0:49</v>
          </cell>
          <cell r="AA380" t="str">
            <v>4:34:48</v>
          </cell>
          <cell r="AB380" t="str">
            <v>Sofyan</v>
          </cell>
          <cell r="AC380" t="str">
            <v>083897792809</v>
          </cell>
          <cell r="AD380" t="str">
            <v>T 9078 DD</v>
          </cell>
          <cell r="AE380" t="str">
            <v>Wingbox Tronton</v>
          </cell>
          <cell r="AF380" t="str">
            <v>Unilever West Mega DC</v>
          </cell>
          <cell r="AH380" t="str">
            <v>Jl. Irian X No.202, Cikedokan, Kec. Cikarang Bar., Bekasi, Jawa Barat 17530, Indonesia</v>
          </cell>
          <cell r="AI380" t="str">
            <v>Bekasi</v>
          </cell>
          <cell r="AK380" t="str">
            <v>ALFA MAGUWO</v>
          </cell>
          <cell r="AM380" t="str">
            <v>Jl. Raya Solo KM 8 No. 234, Maguwoharjo, Kecamatan Depok, Kalongan, Maguwoharjo, Kec. Depok, Kabupaten Sleman, Daerah Istimewa Yogyakarta 55282, Indonesia</v>
          </cell>
          <cell r="AN380" t="str">
            <v>Kabupaten Sleman</v>
          </cell>
          <cell r="AP380">
            <v>524</v>
          </cell>
          <cell r="AQ380" t="str">
            <v/>
          </cell>
          <cell r="AR380" t="str">
            <v/>
          </cell>
          <cell r="AS380" t="str">
            <v/>
          </cell>
          <cell r="AT380" t="str">
            <v/>
          </cell>
          <cell r="AU380" t="str">
            <v/>
          </cell>
          <cell r="AV380" t="str">
            <v/>
          </cell>
          <cell r="AW380" t="str">
            <v/>
          </cell>
          <cell r="AX380" t="str">
            <v>margin munus</v>
          </cell>
          <cell r="AY380">
            <v>0</v>
          </cell>
          <cell r="AZ380" t="str">
            <v>0</v>
          </cell>
          <cell r="BA380">
            <v>19540</v>
          </cell>
          <cell r="BB380">
            <v>27</v>
          </cell>
          <cell r="BC380" t="str">
            <v/>
          </cell>
          <cell r="BD380" t="str">
            <v>2021-06-21, 13:20:50</v>
          </cell>
          <cell r="BE380" t="str">
            <v>POD 1 2021-06-21, 13:20:50</v>
          </cell>
        </row>
        <row r="381">
          <cell r="D381" t="str">
            <v>4002940626</v>
          </cell>
          <cell r="E381" t="str">
            <v/>
          </cell>
          <cell r="F381" t="str">
            <v>POD</v>
          </cell>
          <cell r="G381" t="str">
            <v>Unilever Mega DC</v>
          </cell>
          <cell r="H381" t="str">
            <v>PT Mega Antaran Prima</v>
          </cell>
          <cell r="I381" t="str">
            <v>true</v>
          </cell>
          <cell r="J381" t="str">
            <v>CDE</v>
          </cell>
          <cell r="K381" t="str">
            <v>CD Engkel Box</v>
          </cell>
          <cell r="L381">
            <v>438478</v>
          </cell>
          <cell r="M381">
            <v>245554</v>
          </cell>
          <cell r="N381" t="str">
            <v>TDS-TRI-20210618112341456270</v>
          </cell>
          <cell r="O381" t="str">
            <v>dedicated</v>
          </cell>
          <cell r="P381" t="str">
            <v>2021-06-18, 18:23:41</v>
          </cell>
          <cell r="Q381" t="str">
            <v>2021-06-18, 18:46:39</v>
          </cell>
          <cell r="R381" t="str">
            <v>2021-06-19, 01:05:02</v>
          </cell>
          <cell r="S381" t="str">
            <v>2021-06-18, 20:00:00</v>
          </cell>
          <cell r="T381" t="str">
            <v>2021-06-19, 06:49:14</v>
          </cell>
          <cell r="U381" t="str">
            <v>2021-06-19, 06:49:24</v>
          </cell>
          <cell r="V381" t="str">
            <v>2021-06-19, 06:49:25</v>
          </cell>
          <cell r="W381" t="str">
            <v>2021-06-19, 20:00:00</v>
          </cell>
          <cell r="X381" t="str">
            <v>2021-06-19, 09:43:52</v>
          </cell>
          <cell r="Y381" t="str">
            <v>2021-06-19, 09:43:57</v>
          </cell>
          <cell r="Z381" t="str">
            <v>0:0:11</v>
          </cell>
          <cell r="AA381" t="str">
            <v>0:0:5</v>
          </cell>
          <cell r="AB381" t="str">
            <v>TION DANIEL TIRUKAN</v>
          </cell>
          <cell r="AC381" t="str">
            <v>085893958813</v>
          </cell>
          <cell r="AD381" t="str">
            <v>B9140KXU</v>
          </cell>
          <cell r="AE381" t="str">
            <v>CD Engkel Box</v>
          </cell>
          <cell r="AF381" t="str">
            <v>Unilever West Mega DC</v>
          </cell>
          <cell r="AH381" t="str">
            <v>Jl. Irian X No.202, Cikedokan, Kec. Cikarang Bar., Bekasi, Jawa Barat 17530, Indonesia</v>
          </cell>
          <cell r="AI381" t="str">
            <v>Bekasi</v>
          </cell>
          <cell r="AK381" t="str">
            <v>PT RITEL BERSAMA NASIONAL BABY</v>
          </cell>
          <cell r="AM381" t="str">
            <v>Jl. Kawasan Marunda Center, Kec. Tarumajaya, Bekasi, Jawa Barat, Indonesia</v>
          </cell>
          <cell r="AN381" t="str">
            <v>Bekasi</v>
          </cell>
          <cell r="AO381" t="str">
            <v>15506349</v>
          </cell>
          <cell r="AP381">
            <v>45</v>
          </cell>
          <cell r="AQ381" t="str">
            <v/>
          </cell>
          <cell r="AR381" t="str">
            <v/>
          </cell>
          <cell r="AS381" t="str">
            <v/>
          </cell>
          <cell r="AT381" t="str">
            <v/>
          </cell>
          <cell r="AU381" t="str">
            <v/>
          </cell>
          <cell r="AV381" t="str">
            <v/>
          </cell>
          <cell r="AW381" t="str">
            <v/>
          </cell>
          <cell r="AY381">
            <v>0</v>
          </cell>
          <cell r="AZ381" t="str">
            <v>0</v>
          </cell>
          <cell r="BA381">
            <v>2180</v>
          </cell>
          <cell r="BB381">
            <v>5</v>
          </cell>
          <cell r="BC381" t="str">
            <v/>
          </cell>
          <cell r="BD381" t="str">
            <v>2021-06-19, 09:44:12</v>
          </cell>
          <cell r="BE381" t="str">
            <v>POD 1 2021-06-19, 09:44:12</v>
          </cell>
        </row>
        <row r="382">
          <cell r="D382" t="str">
            <v>4002940625</v>
          </cell>
          <cell r="E382" t="str">
            <v/>
          </cell>
          <cell r="F382" t="str">
            <v>POD</v>
          </cell>
          <cell r="G382" t="str">
            <v>Unilever Mega DC</v>
          </cell>
          <cell r="H382" t="str">
            <v>PT Mega Antaran Prima</v>
          </cell>
          <cell r="I382" t="str">
            <v>true</v>
          </cell>
          <cell r="J382" t="str">
            <v>CDE</v>
          </cell>
          <cell r="K382" t="str">
            <v>CD Engkel Box</v>
          </cell>
          <cell r="L382">
            <v>438478</v>
          </cell>
          <cell r="M382">
            <v>245554</v>
          </cell>
          <cell r="N382" t="str">
            <v>TDS-TRI-20210618112340340860</v>
          </cell>
          <cell r="O382" t="str">
            <v>dedicated</v>
          </cell>
          <cell r="P382" t="str">
            <v>2021-06-18, 18:23:40</v>
          </cell>
          <cell r="Q382" t="str">
            <v>2021-06-18, 18:45:55</v>
          </cell>
          <cell r="R382" t="str">
            <v>2021-06-19, 01:05:12</v>
          </cell>
          <cell r="S382" t="str">
            <v>2021-06-18, 20:00:00</v>
          </cell>
          <cell r="T382" t="str">
            <v>2021-06-19, 06:26:00</v>
          </cell>
          <cell r="U382" t="str">
            <v>2021-06-19, 06:26:14</v>
          </cell>
          <cell r="V382" t="str">
            <v>2021-06-19, 06:26:20</v>
          </cell>
          <cell r="W382" t="str">
            <v>2021-06-19, 20:00:00</v>
          </cell>
          <cell r="X382" t="str">
            <v>2021-06-19, 09:18:08</v>
          </cell>
          <cell r="Y382" t="str">
            <v>2021-06-19, 16:16:02</v>
          </cell>
          <cell r="Z382" t="str">
            <v>0:0:20</v>
          </cell>
          <cell r="AA382" t="str">
            <v>6:57:54</v>
          </cell>
          <cell r="AB382" t="str">
            <v>BOYKE SIMORANGKIR</v>
          </cell>
          <cell r="AC382" t="str">
            <v>085714999413</v>
          </cell>
          <cell r="AD382" t="str">
            <v>B9065KXU</v>
          </cell>
          <cell r="AE382" t="str">
            <v>CD Engkel Box</v>
          </cell>
          <cell r="AF382" t="str">
            <v>Unilever West Mega DC</v>
          </cell>
          <cell r="AH382" t="str">
            <v>Jl. Irian X No.202, Cikedokan, Kec. Cikarang Bar., Bekasi, Jawa Barat 17530, Indonesia</v>
          </cell>
          <cell r="AI382" t="str">
            <v>Bekasi</v>
          </cell>
          <cell r="AK382" t="str">
            <v>PT WARUNG PINTAR SEKALI</v>
          </cell>
          <cell r="AM382" t="str">
            <v>Jl. Setia Darma, Setiadarma, Kec. Tambun Sel., Bekasi, Jawa Barat 17510, Indonesia</v>
          </cell>
          <cell r="AN382" t="str">
            <v>Bekasi</v>
          </cell>
          <cell r="AP382">
            <v>14</v>
          </cell>
          <cell r="AQ382" t="str">
            <v/>
          </cell>
          <cell r="AR382" t="str">
            <v/>
          </cell>
          <cell r="AS382" t="str">
            <v/>
          </cell>
          <cell r="AT382" t="str">
            <v/>
          </cell>
          <cell r="AU382" t="str">
            <v/>
          </cell>
          <cell r="AV382" t="str">
            <v/>
          </cell>
          <cell r="AW382" t="str">
            <v/>
          </cell>
          <cell r="AY382">
            <v>0</v>
          </cell>
          <cell r="AZ382" t="str">
            <v>0</v>
          </cell>
          <cell r="BA382">
            <v>1790</v>
          </cell>
          <cell r="BB382">
            <v>4.4800000000000004</v>
          </cell>
          <cell r="BC382" t="str">
            <v/>
          </cell>
          <cell r="BD382" t="str">
            <v>2021-06-19, 18:19:51</v>
          </cell>
          <cell r="BE382" t="str">
            <v>POD 1 2021-06-19, 18:19:51</v>
          </cell>
        </row>
        <row r="383">
          <cell r="D383" t="str">
            <v>4002940540</v>
          </cell>
          <cell r="E383" t="str">
            <v/>
          </cell>
          <cell r="F383" t="str">
            <v>ACCEPTED</v>
          </cell>
          <cell r="G383" t="str">
            <v>Unilever Mega DC</v>
          </cell>
          <cell r="H383" t="str">
            <v>CV Palapa Jaya</v>
          </cell>
          <cell r="I383" t="str">
            <v>false</v>
          </cell>
          <cell r="J383" t="str">
            <v>TRO-J</v>
          </cell>
          <cell r="K383" t="str">
            <v>Tronton Jumbo</v>
          </cell>
          <cell r="L383">
            <v>12262300</v>
          </cell>
          <cell r="M383">
            <v>11200000</v>
          </cell>
          <cell r="N383" t="str">
            <v>TDS-TRI-20210618112338034343</v>
          </cell>
          <cell r="O383" t="str">
            <v>oncall</v>
          </cell>
          <cell r="P383" t="str">
            <v>2021-06-18, 18:23:38</v>
          </cell>
          <cell r="Q383" t="str">
            <v>2021-06-18, 19:10:31</v>
          </cell>
          <cell r="R383" t="str">
            <v>2021-06-19, 01:05:24</v>
          </cell>
          <cell r="S383" t="str">
            <v>2021-06-18, 20:00:00</v>
          </cell>
          <cell r="T383" t="str">
            <v/>
          </cell>
          <cell r="U383" t="str">
            <v/>
          </cell>
          <cell r="V383" t="str">
            <v/>
          </cell>
          <cell r="W383" t="str">
            <v>2021-06-23, 20:00:00</v>
          </cell>
          <cell r="X383" t="str">
            <v/>
          </cell>
          <cell r="Y383" t="str">
            <v/>
          </cell>
          <cell r="Z383" t="str">
            <v/>
          </cell>
          <cell r="AA383" t="str">
            <v/>
          </cell>
          <cell r="AB383" t="str">
            <v>Bonar</v>
          </cell>
          <cell r="AC383" t="str">
            <v>081218394354</v>
          </cell>
          <cell r="AD383" t="str">
            <v>B 9708 TXU</v>
          </cell>
          <cell r="AE383" t="str">
            <v>Wingbox Tronton</v>
          </cell>
          <cell r="AF383" t="str">
            <v>Unilever West Mega DC</v>
          </cell>
          <cell r="AH383" t="str">
            <v>Jl. Irian X No.202, Cikedokan, Kec. Cikarang Bar., Bekasi, Jawa Barat 17530, Indonesia</v>
          </cell>
          <cell r="AI383" t="str">
            <v>Bekasi</v>
          </cell>
          <cell r="AK383" t="str">
            <v>PT INDOMARCO PRISMATAMA DC PLB</v>
          </cell>
          <cell r="AM383" t="str">
            <v>Jl. PANGERAN AYIN, KELURAHAN SUKAMA</v>
          </cell>
          <cell r="AN383" t="str">
            <v>Kota Palembang</v>
          </cell>
          <cell r="AP383">
            <v>574</v>
          </cell>
          <cell r="AQ383" t="str">
            <v/>
          </cell>
          <cell r="AR383" t="str">
            <v/>
          </cell>
          <cell r="AS383" t="str">
            <v/>
          </cell>
          <cell r="AT383" t="str">
            <v/>
          </cell>
          <cell r="AU383" t="str">
            <v/>
          </cell>
          <cell r="AV383" t="str">
            <v/>
          </cell>
          <cell r="AW383" t="str">
            <v/>
          </cell>
          <cell r="AY383">
            <v>0</v>
          </cell>
          <cell r="AZ383" t="str">
            <v>0</v>
          </cell>
          <cell r="BA383">
            <v>18010</v>
          </cell>
          <cell r="BB383">
            <v>40</v>
          </cell>
          <cell r="BC383" t="str">
            <v/>
          </cell>
          <cell r="BD383" t="str">
            <v/>
          </cell>
        </row>
        <row r="384">
          <cell r="D384" t="str">
            <v>4002940588</v>
          </cell>
          <cell r="E384" t="str">
            <v/>
          </cell>
          <cell r="F384" t="str">
            <v>POD</v>
          </cell>
          <cell r="G384" t="str">
            <v>Unilever Mega DC</v>
          </cell>
          <cell r="H384" t="str">
            <v>PT Mega Antaran Prima</v>
          </cell>
          <cell r="I384" t="str">
            <v>true</v>
          </cell>
          <cell r="J384" t="str">
            <v>CDE</v>
          </cell>
          <cell r="K384" t="str">
            <v>CD Engkel Box</v>
          </cell>
          <cell r="L384">
            <v>627990</v>
          </cell>
          <cell r="M384">
            <v>449654</v>
          </cell>
          <cell r="N384" t="str">
            <v>TDS-TRI-20210618041058052662</v>
          </cell>
          <cell r="O384" t="str">
            <v>dedicated</v>
          </cell>
          <cell r="P384" t="str">
            <v>2021-06-18, 11:10:58</v>
          </cell>
          <cell r="Q384" t="str">
            <v>2021-06-18, 18:44:01</v>
          </cell>
          <cell r="R384" t="str">
            <v>2021-06-18, 18:46:35</v>
          </cell>
          <cell r="S384" t="str">
            <v>2021-06-18, 16:00:00</v>
          </cell>
          <cell r="T384" t="str">
            <v>2021-06-18, 18:46:44</v>
          </cell>
          <cell r="U384" t="str">
            <v>2021-06-18, 18:46:49</v>
          </cell>
          <cell r="V384" t="str">
            <v>2021-06-18, 18:46:54</v>
          </cell>
          <cell r="W384" t="str">
            <v>2021-06-19, 16:00:00</v>
          </cell>
          <cell r="X384" t="str">
            <v>2021-06-19, 07:40:19</v>
          </cell>
          <cell r="Y384" t="str">
            <v>2021-06-19, 09:26:02</v>
          </cell>
          <cell r="Z384" t="str">
            <v>0:0:10</v>
          </cell>
          <cell r="AA384" t="str">
            <v>1:45:43</v>
          </cell>
          <cell r="AB384" t="str">
            <v>TALANI</v>
          </cell>
          <cell r="AC384" t="str">
            <v>087829079148</v>
          </cell>
          <cell r="AD384" t="str">
            <v>B9532KRV</v>
          </cell>
          <cell r="AE384" t="str">
            <v>CD Engkel Box</v>
          </cell>
          <cell r="AF384" t="str">
            <v>Unilever West Mega DC</v>
          </cell>
          <cell r="AH384" t="str">
            <v>Jl. Irian X No.202, Cikedokan, Kec. Cikarang Bar., Bekasi, Jawa Barat 17530, Indonesia</v>
          </cell>
          <cell r="AI384" t="str">
            <v>Bekasi</v>
          </cell>
          <cell r="AK384" t="str">
            <v>INDOMARET DC SENTUL</v>
          </cell>
          <cell r="AM384" t="str">
            <v>JL.KP JEMBATAN HITAM RT.03/010</v>
          </cell>
          <cell r="AN384" t="str">
            <v>Bogor</v>
          </cell>
          <cell r="AP384">
            <v>32</v>
          </cell>
          <cell r="AQ384" t="str">
            <v/>
          </cell>
          <cell r="AR384" t="str">
            <v/>
          </cell>
          <cell r="AS384" t="str">
            <v/>
          </cell>
          <cell r="AT384" t="str">
            <v/>
          </cell>
          <cell r="AU384" t="str">
            <v/>
          </cell>
          <cell r="AV384" t="str">
            <v/>
          </cell>
          <cell r="AW384" t="str">
            <v/>
          </cell>
          <cell r="AY384">
            <v>0</v>
          </cell>
          <cell r="AZ384" t="str">
            <v>0</v>
          </cell>
          <cell r="BA384">
            <v>2420</v>
          </cell>
          <cell r="BB384">
            <v>5</v>
          </cell>
          <cell r="BC384" t="str">
            <v/>
          </cell>
          <cell r="BD384" t="str">
            <v>2021-06-19, 13:14:32</v>
          </cell>
          <cell r="BE384" t="str">
            <v>POD 1 2021-06-19, 13:14:32</v>
          </cell>
        </row>
      </sheetData>
      <sheetData sheetId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Keterangan"/>
    </sheetNames>
    <sheetDataSet>
      <sheetData sheetId="0">
        <row r="1">
          <cell r="D1" t="str">
            <v>PO number</v>
          </cell>
          <cell r="E1" t="str">
            <v>shipment number</v>
          </cell>
          <cell r="F1" t="str">
            <v>status</v>
          </cell>
          <cell r="G1" t="str">
            <v>shipper name</v>
          </cell>
          <cell r="H1" t="str">
            <v>transporter name</v>
          </cell>
          <cell r="I1" t="str">
            <v>ritase marketplace</v>
          </cell>
          <cell r="J1" t="str">
            <v>order_load_type</v>
          </cell>
          <cell r="K1" t="str">
            <v>order_load_desc</v>
          </cell>
          <cell r="L1" t="str">
            <v>fee</v>
          </cell>
          <cell r="M1" t="str">
            <v>logistic fee</v>
          </cell>
          <cell r="N1" t="str">
            <v>trip id</v>
          </cell>
        </row>
        <row r="2">
          <cell r="D2" t="str">
            <v>4002943208</v>
          </cell>
          <cell r="E2" t="str">
            <v/>
          </cell>
          <cell r="F2" t="str">
            <v>BOOKED</v>
          </cell>
          <cell r="G2" t="str">
            <v>Unilever Mega DC</v>
          </cell>
          <cell r="H2" t="str">
            <v>RITASE</v>
          </cell>
          <cell r="I2" t="str">
            <v>false</v>
          </cell>
          <cell r="J2" t="str">
            <v>CDE</v>
          </cell>
          <cell r="K2" t="str">
            <v>CD Engkel Box</v>
          </cell>
          <cell r="L2" t="str">
            <v/>
          </cell>
          <cell r="N2" t="str">
            <v>TDS-TRI-20210625175227102107</v>
          </cell>
        </row>
        <row r="3">
          <cell r="D3" t="str">
            <v>4002943207</v>
          </cell>
          <cell r="E3" t="str">
            <v/>
          </cell>
          <cell r="F3" t="str">
            <v>BOOKED</v>
          </cell>
          <cell r="G3" t="str">
            <v>Unilever Mega DC</v>
          </cell>
          <cell r="H3" t="str">
            <v>RITASE</v>
          </cell>
          <cell r="I3" t="str">
            <v>false</v>
          </cell>
          <cell r="J3" t="str">
            <v>CDE</v>
          </cell>
          <cell r="K3" t="str">
            <v>CD Engkel Box</v>
          </cell>
          <cell r="L3" t="str">
            <v/>
          </cell>
          <cell r="N3" t="str">
            <v>TDS-TRI-20210625175225942209</v>
          </cell>
        </row>
        <row r="4">
          <cell r="D4" t="str">
            <v>4002943206</v>
          </cell>
          <cell r="E4" t="str">
            <v/>
          </cell>
          <cell r="F4" t="str">
            <v>BOOKED</v>
          </cell>
          <cell r="G4" t="str">
            <v>Unilever Mega DC</v>
          </cell>
          <cell r="H4" t="str">
            <v>RITASE</v>
          </cell>
          <cell r="I4" t="str">
            <v>false</v>
          </cell>
          <cell r="J4" t="str">
            <v>CDE</v>
          </cell>
          <cell r="K4" t="str">
            <v>CD Engkel Box</v>
          </cell>
          <cell r="L4" t="str">
            <v/>
          </cell>
          <cell r="N4" t="str">
            <v>TDS-TRI-20210625175225238450</v>
          </cell>
        </row>
        <row r="5">
          <cell r="D5" t="str">
            <v>4002943204</v>
          </cell>
          <cell r="E5" t="str">
            <v/>
          </cell>
          <cell r="F5" t="str">
            <v>BOOKED</v>
          </cell>
          <cell r="G5" t="str">
            <v>Unilever Mega DC</v>
          </cell>
          <cell r="H5" t="str">
            <v>RITASE</v>
          </cell>
          <cell r="I5" t="str">
            <v>false</v>
          </cell>
          <cell r="J5" t="str">
            <v>CDE</v>
          </cell>
          <cell r="K5" t="str">
            <v>CD Engkel Box</v>
          </cell>
          <cell r="L5" t="str">
            <v/>
          </cell>
          <cell r="N5" t="str">
            <v>TDS-TRI-20210625175223772964</v>
          </cell>
        </row>
        <row r="6">
          <cell r="D6" t="str">
            <v>4002943205</v>
          </cell>
          <cell r="E6" t="str">
            <v/>
          </cell>
          <cell r="F6" t="str">
            <v>BOOKED</v>
          </cell>
          <cell r="G6" t="str">
            <v>Unilever Mega DC</v>
          </cell>
          <cell r="H6" t="str">
            <v>RITASE</v>
          </cell>
          <cell r="I6" t="str">
            <v>false</v>
          </cell>
          <cell r="J6" t="str">
            <v>CDE</v>
          </cell>
          <cell r="K6" t="str">
            <v>CD Engkel Box</v>
          </cell>
          <cell r="L6" t="str">
            <v/>
          </cell>
          <cell r="N6" t="str">
            <v>TDS-TRI-20210625175224551031</v>
          </cell>
        </row>
        <row r="7">
          <cell r="D7" t="str">
            <v>4002943203</v>
          </cell>
          <cell r="E7" t="str">
            <v/>
          </cell>
          <cell r="F7" t="str">
            <v>BOOKED</v>
          </cell>
          <cell r="G7" t="str">
            <v>Unilever Mega DC</v>
          </cell>
          <cell r="H7" t="str">
            <v>RITASE</v>
          </cell>
          <cell r="I7" t="str">
            <v>false</v>
          </cell>
          <cell r="J7" t="str">
            <v>CDE</v>
          </cell>
          <cell r="K7" t="str">
            <v>CD Engkel Box</v>
          </cell>
          <cell r="L7" t="str">
            <v/>
          </cell>
          <cell r="N7" t="str">
            <v>TDS-TRI-20210625175222888848</v>
          </cell>
        </row>
        <row r="8">
          <cell r="D8" t="str">
            <v>4002943202</v>
          </cell>
          <cell r="E8" t="str">
            <v/>
          </cell>
          <cell r="F8" t="str">
            <v>BOOKED</v>
          </cell>
          <cell r="G8" t="str">
            <v>Unilever Mega DC</v>
          </cell>
          <cell r="H8" t="str">
            <v>RITASE</v>
          </cell>
          <cell r="I8" t="str">
            <v>false</v>
          </cell>
          <cell r="J8" t="str">
            <v>CDE</v>
          </cell>
          <cell r="K8" t="str">
            <v>CD Engkel Box</v>
          </cell>
          <cell r="L8" t="str">
            <v/>
          </cell>
          <cell r="N8" t="str">
            <v>TDS-TRI-20210625175222150872</v>
          </cell>
        </row>
        <row r="9">
          <cell r="D9" t="str">
            <v>4002943201</v>
          </cell>
          <cell r="E9" t="str">
            <v/>
          </cell>
          <cell r="F9" t="str">
            <v>BOOKED</v>
          </cell>
          <cell r="G9" t="str">
            <v>Unilever Mega DC</v>
          </cell>
          <cell r="H9" t="str">
            <v>RITASE</v>
          </cell>
          <cell r="I9" t="str">
            <v>false</v>
          </cell>
          <cell r="J9" t="str">
            <v>CDE</v>
          </cell>
          <cell r="K9" t="str">
            <v>CD Engkel Box</v>
          </cell>
          <cell r="L9" t="str">
            <v/>
          </cell>
          <cell r="N9" t="str">
            <v>TDS-TRI-20210625175221139558</v>
          </cell>
        </row>
        <row r="10">
          <cell r="D10" t="str">
            <v>4002943200</v>
          </cell>
          <cell r="E10" t="str">
            <v/>
          </cell>
          <cell r="F10" t="str">
            <v>BOOKED</v>
          </cell>
          <cell r="G10" t="str">
            <v>Unilever Mega DC</v>
          </cell>
          <cell r="H10" t="str">
            <v>RITASE</v>
          </cell>
          <cell r="I10" t="str">
            <v>false</v>
          </cell>
          <cell r="J10" t="str">
            <v>CDE</v>
          </cell>
          <cell r="K10" t="str">
            <v>CD Engkel Box</v>
          </cell>
          <cell r="L10" t="str">
            <v/>
          </cell>
          <cell r="N10" t="str">
            <v>TDS-TRI-20210625175220298566</v>
          </cell>
        </row>
        <row r="11">
          <cell r="D11" t="str">
            <v>4002943199</v>
          </cell>
          <cell r="E11" t="str">
            <v/>
          </cell>
          <cell r="F11" t="str">
            <v>BOOKED</v>
          </cell>
          <cell r="G11" t="str">
            <v>Unilever Mega DC</v>
          </cell>
          <cell r="H11" t="str">
            <v>RITASE</v>
          </cell>
          <cell r="I11" t="str">
            <v>false</v>
          </cell>
          <cell r="J11" t="str">
            <v>CDE</v>
          </cell>
          <cell r="K11" t="str">
            <v>CD Engkel Box</v>
          </cell>
          <cell r="L11" t="str">
            <v/>
          </cell>
          <cell r="N11" t="str">
            <v>TDS-TRI-20210625175218969049</v>
          </cell>
        </row>
        <row r="12">
          <cell r="D12" t="str">
            <v>4002943198</v>
          </cell>
          <cell r="E12" t="str">
            <v/>
          </cell>
          <cell r="F12" t="str">
            <v>BOOKED</v>
          </cell>
          <cell r="G12" t="str">
            <v>Unilever Mega DC</v>
          </cell>
          <cell r="H12" t="str">
            <v>RITASE</v>
          </cell>
          <cell r="I12" t="str">
            <v>false</v>
          </cell>
          <cell r="J12" t="str">
            <v>CDE</v>
          </cell>
          <cell r="K12" t="str">
            <v>CD Engkel Box</v>
          </cell>
          <cell r="L12" t="str">
            <v/>
          </cell>
          <cell r="N12" t="str">
            <v>TDS-TRI-20210625175217981894</v>
          </cell>
        </row>
        <row r="13">
          <cell r="D13" t="str">
            <v>4002943197</v>
          </cell>
          <cell r="E13" t="str">
            <v/>
          </cell>
          <cell r="F13" t="str">
            <v>BOOKED</v>
          </cell>
          <cell r="G13" t="str">
            <v>Unilever Mega DC</v>
          </cell>
          <cell r="H13" t="str">
            <v>RITASE</v>
          </cell>
          <cell r="I13" t="str">
            <v>false</v>
          </cell>
          <cell r="J13" t="str">
            <v>CDE</v>
          </cell>
          <cell r="K13" t="str">
            <v>CD Engkel Box</v>
          </cell>
          <cell r="L13" t="str">
            <v/>
          </cell>
          <cell r="N13" t="str">
            <v>TDS-TRI-20210625175216991757</v>
          </cell>
        </row>
        <row r="14">
          <cell r="D14" t="str">
            <v>4002943191</v>
          </cell>
          <cell r="E14" t="str">
            <v/>
          </cell>
          <cell r="F14" t="str">
            <v>BOOKED</v>
          </cell>
          <cell r="G14" t="str">
            <v>Unilever Mega DC</v>
          </cell>
          <cell r="H14" t="str">
            <v>RITASE</v>
          </cell>
          <cell r="I14" t="str">
            <v>false</v>
          </cell>
          <cell r="J14" t="str">
            <v>CDE</v>
          </cell>
          <cell r="K14" t="str">
            <v>CD Engkel Box</v>
          </cell>
          <cell r="L14" t="str">
            <v/>
          </cell>
          <cell r="N14" t="str">
            <v>TDS-TRI-20210625175215835302</v>
          </cell>
        </row>
        <row r="15">
          <cell r="D15" t="str">
            <v>4002943190</v>
          </cell>
          <cell r="E15" t="str">
            <v/>
          </cell>
          <cell r="F15" t="str">
            <v>BOOKED</v>
          </cell>
          <cell r="G15" t="str">
            <v>Unilever Mega DC</v>
          </cell>
          <cell r="H15" t="str">
            <v>RITASE</v>
          </cell>
          <cell r="I15" t="str">
            <v>false</v>
          </cell>
          <cell r="J15" t="str">
            <v>CDE</v>
          </cell>
          <cell r="K15" t="str">
            <v>CD Engkel Box</v>
          </cell>
          <cell r="L15" t="str">
            <v/>
          </cell>
          <cell r="N15" t="str">
            <v>TDS-TRI-20210625175215030677</v>
          </cell>
        </row>
        <row r="16">
          <cell r="D16" t="str">
            <v>4002943189</v>
          </cell>
          <cell r="E16" t="str">
            <v/>
          </cell>
          <cell r="F16" t="str">
            <v>BOOKED</v>
          </cell>
          <cell r="G16" t="str">
            <v>Unilever Mega DC</v>
          </cell>
          <cell r="H16" t="str">
            <v>RITASE</v>
          </cell>
          <cell r="I16" t="str">
            <v>false</v>
          </cell>
          <cell r="J16" t="str">
            <v>CDE</v>
          </cell>
          <cell r="K16" t="str">
            <v>CD Engkel Box</v>
          </cell>
          <cell r="L16" t="str">
            <v/>
          </cell>
          <cell r="N16" t="str">
            <v>TDS-TRI-20210625175214058511</v>
          </cell>
        </row>
        <row r="17">
          <cell r="D17" t="str">
            <v>4002943188</v>
          </cell>
          <cell r="E17" t="str">
            <v/>
          </cell>
          <cell r="F17" t="str">
            <v>BOOKED</v>
          </cell>
          <cell r="G17" t="str">
            <v>Unilever Mega DC</v>
          </cell>
          <cell r="H17" t="str">
            <v>RITASE</v>
          </cell>
          <cell r="I17" t="str">
            <v>false</v>
          </cell>
          <cell r="J17" t="str">
            <v>CDE</v>
          </cell>
          <cell r="K17" t="str">
            <v>CD Engkel Box</v>
          </cell>
          <cell r="L17" t="str">
            <v/>
          </cell>
          <cell r="N17" t="str">
            <v>TDS-TRI-20210625175213078004</v>
          </cell>
        </row>
        <row r="18">
          <cell r="D18" t="str">
            <v>4002942975</v>
          </cell>
          <cell r="E18" t="str">
            <v/>
          </cell>
          <cell r="F18" t="str">
            <v>BOOKED</v>
          </cell>
          <cell r="G18" t="str">
            <v>Unilever Mega DC</v>
          </cell>
          <cell r="H18" t="str">
            <v>RITASE</v>
          </cell>
          <cell r="I18" t="str">
            <v>false</v>
          </cell>
          <cell r="J18" t="str">
            <v>CDD</v>
          </cell>
          <cell r="K18" t="str">
            <v>CD Double Box</v>
          </cell>
          <cell r="L18" t="str">
            <v/>
          </cell>
          <cell r="N18" t="str">
            <v>TDS-TRI-20210625175212045877</v>
          </cell>
        </row>
        <row r="19">
          <cell r="D19" t="str">
            <v>4002942924</v>
          </cell>
          <cell r="E19" t="str">
            <v/>
          </cell>
          <cell r="F19" t="str">
            <v>ACCEPTED</v>
          </cell>
          <cell r="G19" t="str">
            <v>Unilever Mega DC</v>
          </cell>
          <cell r="H19" t="str">
            <v>PT Mega Antaran Prima</v>
          </cell>
          <cell r="I19" t="str">
            <v>true</v>
          </cell>
          <cell r="J19" t="str">
            <v>CDE</v>
          </cell>
          <cell r="K19" t="str">
            <v>CD Engkel Box</v>
          </cell>
          <cell r="L19" t="str">
            <v/>
          </cell>
          <cell r="N19" t="str">
            <v>TDS-TRI-20210625145913097213</v>
          </cell>
        </row>
        <row r="20">
          <cell r="D20" t="str">
            <v>4002942924</v>
          </cell>
          <cell r="E20" t="str">
            <v/>
          </cell>
          <cell r="F20" t="str">
            <v>ACCEPTED</v>
          </cell>
          <cell r="G20" t="str">
            <v>Unilever Mega DC</v>
          </cell>
          <cell r="H20" t="str">
            <v>PT Mega Antaran Prima</v>
          </cell>
          <cell r="I20" t="str">
            <v>true</v>
          </cell>
          <cell r="J20" t="str">
            <v>CDE</v>
          </cell>
          <cell r="K20" t="str">
            <v>CD Engkel Box</v>
          </cell>
          <cell r="L20" t="str">
            <v/>
          </cell>
          <cell r="N20" t="str">
            <v>TDS-TRI-20210625145913097213</v>
          </cell>
        </row>
        <row r="21">
          <cell r="D21" t="str">
            <v>4002942921</v>
          </cell>
          <cell r="E21" t="str">
            <v/>
          </cell>
          <cell r="F21" t="str">
            <v>CONFIRMED</v>
          </cell>
          <cell r="G21" t="str">
            <v>Unilever Mega DC</v>
          </cell>
          <cell r="H21" t="str">
            <v>Medikar Sarana Utama</v>
          </cell>
          <cell r="I21" t="str">
            <v>true</v>
          </cell>
          <cell r="J21" t="str">
            <v>CDE</v>
          </cell>
          <cell r="K21" t="str">
            <v>CD Engkel Box</v>
          </cell>
          <cell r="L21" t="str">
            <v/>
          </cell>
          <cell r="N21" t="str">
            <v>TDS-TRI-20210625145911644932</v>
          </cell>
        </row>
        <row r="22">
          <cell r="D22" t="str">
            <v>4002942921</v>
          </cell>
          <cell r="E22" t="str">
            <v/>
          </cell>
          <cell r="F22" t="str">
            <v>CONFIRMED</v>
          </cell>
          <cell r="G22" t="str">
            <v>Unilever Mega DC</v>
          </cell>
          <cell r="H22" t="str">
            <v>Medikar Sarana Utama</v>
          </cell>
          <cell r="I22" t="str">
            <v>true</v>
          </cell>
          <cell r="J22" t="str">
            <v>CDE</v>
          </cell>
          <cell r="K22" t="str">
            <v>CD Engkel Box</v>
          </cell>
          <cell r="L22" t="str">
            <v/>
          </cell>
          <cell r="N22" t="str">
            <v>TDS-TRI-20210625145911644932</v>
          </cell>
        </row>
        <row r="23">
          <cell r="D23" t="str">
            <v>4002942916</v>
          </cell>
          <cell r="E23" t="str">
            <v/>
          </cell>
          <cell r="F23" t="str">
            <v>CONFIRMED</v>
          </cell>
          <cell r="G23" t="str">
            <v>Unilever Mega DC</v>
          </cell>
          <cell r="H23" t="str">
            <v>PT Mega Antaran Prima</v>
          </cell>
          <cell r="I23" t="str">
            <v>true</v>
          </cell>
          <cell r="J23" t="str">
            <v>CDE</v>
          </cell>
          <cell r="K23" t="str">
            <v>CD Engkel Box</v>
          </cell>
          <cell r="L23" t="str">
            <v/>
          </cell>
          <cell r="N23" t="str">
            <v>TDS-TRI-20210625145910238767</v>
          </cell>
        </row>
        <row r="24">
          <cell r="D24" t="str">
            <v>4002942916</v>
          </cell>
          <cell r="E24" t="str">
            <v/>
          </cell>
          <cell r="F24" t="str">
            <v>CONFIRMED</v>
          </cell>
          <cell r="G24" t="str">
            <v>Unilever Mega DC</v>
          </cell>
          <cell r="H24" t="str">
            <v>PT Mega Antaran Prima</v>
          </cell>
          <cell r="I24" t="str">
            <v>true</v>
          </cell>
          <cell r="J24" t="str">
            <v>CDE</v>
          </cell>
          <cell r="K24" t="str">
            <v>CD Engkel Box</v>
          </cell>
          <cell r="L24" t="str">
            <v/>
          </cell>
          <cell r="N24" t="str">
            <v>TDS-TRI-20210625145910238767</v>
          </cell>
        </row>
        <row r="25">
          <cell r="D25" t="str">
            <v>4002943028</v>
          </cell>
          <cell r="E25" t="str">
            <v/>
          </cell>
          <cell r="F25" t="str">
            <v>CONFIRMED</v>
          </cell>
          <cell r="G25" t="str">
            <v>Unilever Mega DC</v>
          </cell>
          <cell r="H25" t="str">
            <v>PT Kabut Halim Mandiri</v>
          </cell>
          <cell r="I25" t="str">
            <v>true</v>
          </cell>
          <cell r="J25" t="str">
            <v>CDE</v>
          </cell>
          <cell r="K25" t="str">
            <v>CD Engkel Box</v>
          </cell>
          <cell r="L25" t="str">
            <v/>
          </cell>
          <cell r="N25" t="str">
            <v>TDS-TRI-20210625145908592170</v>
          </cell>
        </row>
        <row r="26">
          <cell r="D26" t="str">
            <v>4002943026</v>
          </cell>
          <cell r="E26" t="str">
            <v/>
          </cell>
          <cell r="F26" t="str">
            <v>BOOKED</v>
          </cell>
          <cell r="G26" t="str">
            <v>Unilever Mega DC</v>
          </cell>
          <cell r="H26" t="str">
            <v>RITASE</v>
          </cell>
          <cell r="I26" t="str">
            <v>false</v>
          </cell>
          <cell r="J26" t="str">
            <v>FUS</v>
          </cell>
          <cell r="K26" t="str">
            <v>Fuso Box</v>
          </cell>
          <cell r="L26" t="str">
            <v/>
          </cell>
          <cell r="N26" t="str">
            <v>TDS-TRI-20210625145907479063</v>
          </cell>
        </row>
        <row r="27">
          <cell r="D27" t="str">
            <v>4002943170</v>
          </cell>
          <cell r="E27" t="str">
            <v/>
          </cell>
          <cell r="F27" t="str">
            <v>BOOKED</v>
          </cell>
          <cell r="G27" t="str">
            <v>Unilever Mega DC</v>
          </cell>
          <cell r="H27" t="str">
            <v/>
          </cell>
          <cell r="I27" t="str">
            <v>false</v>
          </cell>
          <cell r="J27" t="str">
            <v>TRO-J</v>
          </cell>
          <cell r="K27" t="str">
            <v>Tronton Jumbo</v>
          </cell>
          <cell r="L27" t="str">
            <v/>
          </cell>
          <cell r="N27" t="str">
            <v>TDS-TRI-20210625131838836286</v>
          </cell>
        </row>
        <row r="28">
          <cell r="D28" t="str">
            <v>4002943170</v>
          </cell>
          <cell r="E28" t="str">
            <v/>
          </cell>
          <cell r="F28" t="str">
            <v>BOOKED</v>
          </cell>
          <cell r="G28" t="str">
            <v>Unilever Mega DC</v>
          </cell>
          <cell r="H28" t="str">
            <v/>
          </cell>
          <cell r="I28" t="str">
            <v>false</v>
          </cell>
          <cell r="J28" t="str">
            <v>TRO-J</v>
          </cell>
          <cell r="K28" t="str">
            <v>Tronton Jumbo</v>
          </cell>
          <cell r="L28" t="str">
            <v/>
          </cell>
          <cell r="N28" t="str">
            <v>TDS-TRI-20210625131838836286</v>
          </cell>
        </row>
        <row r="29">
          <cell r="D29" t="str">
            <v>4002943163</v>
          </cell>
          <cell r="E29" t="str">
            <v/>
          </cell>
          <cell r="F29" t="str">
            <v>ACCEPTED</v>
          </cell>
          <cell r="G29" t="str">
            <v>Unilever Mega DC</v>
          </cell>
          <cell r="H29" t="str">
            <v>PT Kabut Halim Mandiri</v>
          </cell>
          <cell r="I29" t="str">
            <v>true</v>
          </cell>
          <cell r="J29" t="str">
            <v>CDE</v>
          </cell>
          <cell r="K29" t="str">
            <v>CD Engkel Box</v>
          </cell>
          <cell r="L29" t="str">
            <v/>
          </cell>
          <cell r="N29" t="str">
            <v>TDS-TRI-20210625131837493900</v>
          </cell>
        </row>
        <row r="30">
          <cell r="D30" t="str">
            <v>4002943163</v>
          </cell>
          <cell r="E30" t="str">
            <v/>
          </cell>
          <cell r="F30" t="str">
            <v>ACCEPTED</v>
          </cell>
          <cell r="G30" t="str">
            <v>Unilever Mega DC</v>
          </cell>
          <cell r="H30" t="str">
            <v>PT Kabut Halim Mandiri</v>
          </cell>
          <cell r="I30" t="str">
            <v>true</v>
          </cell>
          <cell r="J30" t="str">
            <v>CDE</v>
          </cell>
          <cell r="K30" t="str">
            <v>CD Engkel Box</v>
          </cell>
          <cell r="L30" t="str">
            <v/>
          </cell>
          <cell r="N30" t="str">
            <v>TDS-TRI-20210625131837493900</v>
          </cell>
        </row>
        <row r="31">
          <cell r="D31" t="str">
            <v>4002943162</v>
          </cell>
          <cell r="E31" t="str">
            <v/>
          </cell>
          <cell r="F31" t="str">
            <v>LOADED</v>
          </cell>
          <cell r="G31" t="str">
            <v>Unilever Mega DC</v>
          </cell>
          <cell r="H31" t="str">
            <v>PT Kabut Halim Mandiri</v>
          </cell>
          <cell r="I31" t="str">
            <v>true</v>
          </cell>
          <cell r="J31" t="str">
            <v>CDE</v>
          </cell>
          <cell r="K31" t="str">
            <v>CD Engkel Box</v>
          </cell>
          <cell r="L31" t="str">
            <v/>
          </cell>
          <cell r="N31" t="str">
            <v>TDS-TRI-20210625131836444793</v>
          </cell>
        </row>
        <row r="32">
          <cell r="D32" t="str">
            <v>4002943162</v>
          </cell>
          <cell r="E32" t="str">
            <v/>
          </cell>
          <cell r="F32" t="str">
            <v>LOADED</v>
          </cell>
          <cell r="G32" t="str">
            <v>Unilever Mega DC</v>
          </cell>
          <cell r="H32" t="str">
            <v>PT Kabut Halim Mandiri</v>
          </cell>
          <cell r="I32" t="str">
            <v>true</v>
          </cell>
          <cell r="J32" t="str">
            <v>CDE</v>
          </cell>
          <cell r="K32" t="str">
            <v>CD Engkel Box</v>
          </cell>
          <cell r="L32" t="str">
            <v/>
          </cell>
          <cell r="N32" t="str">
            <v>TDS-TRI-20210625131836444793</v>
          </cell>
        </row>
        <row r="33">
          <cell r="D33" t="str">
            <v>4002943150</v>
          </cell>
          <cell r="E33" t="str">
            <v/>
          </cell>
          <cell r="F33" t="str">
            <v>BOOKED</v>
          </cell>
          <cell r="G33" t="str">
            <v>Unilever Mega DC</v>
          </cell>
          <cell r="H33" t="str">
            <v/>
          </cell>
          <cell r="I33" t="str">
            <v>false</v>
          </cell>
          <cell r="J33" t="str">
            <v>TRO-J</v>
          </cell>
          <cell r="K33" t="str">
            <v>Tronton Jumbo</v>
          </cell>
          <cell r="L33" t="str">
            <v/>
          </cell>
          <cell r="N33" t="str">
            <v>TDS-TRI-20210625131827477164</v>
          </cell>
        </row>
        <row r="34">
          <cell r="D34" t="str">
            <v>4002943150</v>
          </cell>
          <cell r="E34" t="str">
            <v/>
          </cell>
          <cell r="F34" t="str">
            <v>BOOKED</v>
          </cell>
          <cell r="G34" t="str">
            <v>Unilever Mega DC</v>
          </cell>
          <cell r="H34" t="str">
            <v/>
          </cell>
          <cell r="I34" t="str">
            <v>false</v>
          </cell>
          <cell r="J34" t="str">
            <v>TRO-J</v>
          </cell>
          <cell r="K34" t="str">
            <v>Tronton Jumbo</v>
          </cell>
          <cell r="L34" t="str">
            <v/>
          </cell>
          <cell r="N34" t="str">
            <v>TDS-TRI-20210625131827477164</v>
          </cell>
        </row>
        <row r="35">
          <cell r="D35" t="str">
            <v>4002942899</v>
          </cell>
          <cell r="E35" t="str">
            <v/>
          </cell>
          <cell r="F35" t="str">
            <v>CONFIRMED</v>
          </cell>
          <cell r="G35" t="str">
            <v>Unilever Mega DC</v>
          </cell>
          <cell r="H35" t="str">
            <v>CV Palapa Jaya</v>
          </cell>
          <cell r="I35" t="str">
            <v>false</v>
          </cell>
          <cell r="J35" t="str">
            <v>TRO-J</v>
          </cell>
          <cell r="K35" t="str">
            <v>Tronton Jumbo</v>
          </cell>
          <cell r="L35">
            <v>12262300</v>
          </cell>
          <cell r="M35">
            <v>11200000</v>
          </cell>
          <cell r="N35" t="str">
            <v>TDS-TRI-20210625131818919397</v>
          </cell>
        </row>
        <row r="36">
          <cell r="D36" t="str">
            <v>4002942899</v>
          </cell>
          <cell r="E36" t="str">
            <v/>
          </cell>
          <cell r="F36" t="str">
            <v>CONFIRMED</v>
          </cell>
          <cell r="G36" t="str">
            <v>Unilever Mega DC</v>
          </cell>
          <cell r="H36" t="str">
            <v>CV Palapa Jaya</v>
          </cell>
          <cell r="I36" t="str">
            <v>false</v>
          </cell>
          <cell r="J36" t="str">
            <v>TRO-J</v>
          </cell>
          <cell r="K36" t="str">
            <v>Tronton Jumbo</v>
          </cell>
          <cell r="L36">
            <v>500000</v>
          </cell>
          <cell r="M36">
            <v>500000</v>
          </cell>
          <cell r="N36" t="str">
            <v>TDS-TRI-20210625131818919397</v>
          </cell>
        </row>
        <row r="37">
          <cell r="D37" t="str">
            <v>4002942842</v>
          </cell>
          <cell r="E37" t="str">
            <v/>
          </cell>
          <cell r="F37" t="str">
            <v>BOOKED</v>
          </cell>
          <cell r="G37" t="str">
            <v>Unilever Mega DC</v>
          </cell>
          <cell r="H37" t="str">
            <v/>
          </cell>
          <cell r="I37" t="str">
            <v>false</v>
          </cell>
          <cell r="J37" t="str">
            <v>TRO-J</v>
          </cell>
          <cell r="K37" t="str">
            <v>Tronton Jumbo</v>
          </cell>
          <cell r="L37">
            <v>12262300</v>
          </cell>
          <cell r="M37">
            <v>11150000</v>
          </cell>
          <cell r="N37" t="str">
            <v>TDS-TRI-20210625131809302505</v>
          </cell>
        </row>
        <row r="38">
          <cell r="D38" t="str">
            <v>4002942842</v>
          </cell>
          <cell r="E38" t="str">
            <v/>
          </cell>
          <cell r="F38" t="str">
            <v>BOOKED</v>
          </cell>
          <cell r="G38" t="str">
            <v>Unilever Mega DC</v>
          </cell>
          <cell r="H38" t="str">
            <v/>
          </cell>
          <cell r="I38" t="str">
            <v>false</v>
          </cell>
          <cell r="J38" t="str">
            <v>TRO-J</v>
          </cell>
          <cell r="K38" t="str">
            <v>Tronton Jumbo</v>
          </cell>
          <cell r="L38">
            <v>500000</v>
          </cell>
          <cell r="M38">
            <v>500000</v>
          </cell>
          <cell r="N38" t="str">
            <v>TDS-TRI-20210625131809302505</v>
          </cell>
        </row>
        <row r="39">
          <cell r="D39" t="str">
            <v>4002942821</v>
          </cell>
          <cell r="E39" t="str">
            <v/>
          </cell>
          <cell r="F39" t="str">
            <v>CONFIRMED</v>
          </cell>
          <cell r="G39" t="str">
            <v>Unilever Mega DC</v>
          </cell>
          <cell r="H39" t="str">
            <v>CV Palapa Jaya</v>
          </cell>
          <cell r="I39" t="str">
            <v>false</v>
          </cell>
          <cell r="J39" t="str">
            <v>TRO-J</v>
          </cell>
          <cell r="K39" t="str">
            <v>Tronton Jumbo</v>
          </cell>
          <cell r="L39">
            <v>12262300</v>
          </cell>
          <cell r="M39">
            <v>11185000</v>
          </cell>
          <cell r="N39" t="str">
            <v>TDS-TRI-20210625131758950029</v>
          </cell>
        </row>
        <row r="40">
          <cell r="D40" t="str">
            <v>4002942821</v>
          </cell>
          <cell r="E40" t="str">
            <v/>
          </cell>
          <cell r="F40" t="str">
            <v>CONFIRMED</v>
          </cell>
          <cell r="G40" t="str">
            <v>Unilever Mega DC</v>
          </cell>
          <cell r="H40" t="str">
            <v>CV Palapa Jaya</v>
          </cell>
          <cell r="I40" t="str">
            <v>false</v>
          </cell>
          <cell r="J40" t="str">
            <v>TRO-J</v>
          </cell>
          <cell r="K40" t="str">
            <v>Tronton Jumbo</v>
          </cell>
          <cell r="L40">
            <v>500000</v>
          </cell>
          <cell r="M40">
            <v>500000</v>
          </cell>
          <cell r="N40" t="str">
            <v>TDS-TRI-20210625131758950029</v>
          </cell>
        </row>
        <row r="41">
          <cell r="D41" t="str">
            <v>4002943156</v>
          </cell>
          <cell r="E41" t="str">
            <v/>
          </cell>
          <cell r="F41" t="str">
            <v>CONFIRMED</v>
          </cell>
          <cell r="G41" t="str">
            <v>Unilever Mega DC</v>
          </cell>
          <cell r="H41" t="str">
            <v>PT Mega Antaran Prima</v>
          </cell>
          <cell r="I41" t="str">
            <v>true</v>
          </cell>
          <cell r="J41" t="str">
            <v>CDE</v>
          </cell>
          <cell r="K41" t="str">
            <v>CD Engkel Box</v>
          </cell>
          <cell r="L41" t="str">
            <v/>
          </cell>
          <cell r="N41" t="str">
            <v>TDS-TRI-20210625131757336415</v>
          </cell>
        </row>
        <row r="42">
          <cell r="D42" t="str">
            <v>4002943149</v>
          </cell>
          <cell r="E42" t="str">
            <v/>
          </cell>
          <cell r="F42" t="str">
            <v>BOOKED</v>
          </cell>
          <cell r="G42" t="str">
            <v>Unilever Mega DC</v>
          </cell>
          <cell r="H42" t="str">
            <v/>
          </cell>
          <cell r="I42" t="str">
            <v>false</v>
          </cell>
          <cell r="J42" t="str">
            <v>TRO-J</v>
          </cell>
          <cell r="K42" t="str">
            <v>Tronton Jumbo</v>
          </cell>
          <cell r="L42" t="str">
            <v/>
          </cell>
          <cell r="N42" t="str">
            <v>TDS-TRI-20210625131756032186</v>
          </cell>
        </row>
        <row r="43">
          <cell r="D43" t="str">
            <v>4002943148</v>
          </cell>
          <cell r="E43" t="str">
            <v/>
          </cell>
          <cell r="F43" t="str">
            <v>BOOKED</v>
          </cell>
          <cell r="G43" t="str">
            <v>Unilever Mega DC</v>
          </cell>
          <cell r="H43" t="str">
            <v>RITASE</v>
          </cell>
          <cell r="I43" t="str">
            <v>false</v>
          </cell>
          <cell r="J43" t="str">
            <v>CDE</v>
          </cell>
          <cell r="K43" t="str">
            <v>CD Engkel Box</v>
          </cell>
          <cell r="L43" t="str">
            <v/>
          </cell>
          <cell r="N43" t="str">
            <v>TDS-TRI-20210625131755217784</v>
          </cell>
        </row>
        <row r="44">
          <cell r="D44" t="str">
            <v>4002943147</v>
          </cell>
          <cell r="E44" t="str">
            <v/>
          </cell>
          <cell r="F44" t="str">
            <v>BOOKED</v>
          </cell>
          <cell r="G44" t="str">
            <v>Unilever Mega DC</v>
          </cell>
          <cell r="H44" t="str">
            <v>RITASE</v>
          </cell>
          <cell r="I44" t="str">
            <v>false</v>
          </cell>
          <cell r="J44" t="str">
            <v>CDE</v>
          </cell>
          <cell r="K44" t="str">
            <v>CD Engkel Box</v>
          </cell>
          <cell r="L44" t="str">
            <v/>
          </cell>
          <cell r="N44" t="str">
            <v>TDS-TRI-20210625131754374034</v>
          </cell>
        </row>
        <row r="45">
          <cell r="D45" t="str">
            <v>4002943146</v>
          </cell>
          <cell r="E45" t="str">
            <v/>
          </cell>
          <cell r="F45" t="str">
            <v>BOOKED</v>
          </cell>
          <cell r="G45" t="str">
            <v>Unilever Mega DC</v>
          </cell>
          <cell r="H45" t="str">
            <v>RITASE</v>
          </cell>
          <cell r="I45" t="str">
            <v>false</v>
          </cell>
          <cell r="J45" t="str">
            <v>CDE</v>
          </cell>
          <cell r="K45" t="str">
            <v>CD Engkel Box</v>
          </cell>
          <cell r="L45" t="str">
            <v/>
          </cell>
          <cell r="N45" t="str">
            <v>TDS-TRI-20210625131753396474</v>
          </cell>
        </row>
        <row r="46">
          <cell r="D46" t="str">
            <v>4002943145</v>
          </cell>
          <cell r="E46" t="str">
            <v/>
          </cell>
          <cell r="F46" t="str">
            <v>BOOKED</v>
          </cell>
          <cell r="G46" t="str">
            <v>Unilever Mega DC</v>
          </cell>
          <cell r="H46" t="str">
            <v>RITASE</v>
          </cell>
          <cell r="I46" t="str">
            <v>false</v>
          </cell>
          <cell r="J46" t="str">
            <v>CDE</v>
          </cell>
          <cell r="K46" t="str">
            <v>CD Engkel Box</v>
          </cell>
          <cell r="L46" t="str">
            <v/>
          </cell>
          <cell r="N46" t="str">
            <v>TDS-TRI-20210625131752253123</v>
          </cell>
        </row>
        <row r="47">
          <cell r="D47" t="str">
            <v>4002943144</v>
          </cell>
          <cell r="E47" t="str">
            <v/>
          </cell>
          <cell r="F47" t="str">
            <v>LOADED</v>
          </cell>
          <cell r="G47" t="str">
            <v>Unilever Mega DC</v>
          </cell>
          <cell r="H47" t="str">
            <v>LINC Express</v>
          </cell>
          <cell r="I47" t="str">
            <v>true</v>
          </cell>
          <cell r="J47" t="str">
            <v>CDE</v>
          </cell>
          <cell r="K47" t="str">
            <v>CD Engkel Box</v>
          </cell>
          <cell r="L47" t="str">
            <v/>
          </cell>
          <cell r="N47" t="str">
            <v>TDS-TRI-20210625131751339204</v>
          </cell>
        </row>
        <row r="48">
          <cell r="D48" t="str">
            <v>4002943143</v>
          </cell>
          <cell r="E48" t="str">
            <v/>
          </cell>
          <cell r="F48" t="str">
            <v>CONFIRMED</v>
          </cell>
          <cell r="G48" t="str">
            <v>Unilever Mega DC</v>
          </cell>
          <cell r="H48" t="str">
            <v>Indo Fast Trans</v>
          </cell>
          <cell r="I48" t="str">
            <v>true</v>
          </cell>
          <cell r="J48" t="str">
            <v>CDE</v>
          </cell>
          <cell r="K48" t="str">
            <v>CD Engkel Box</v>
          </cell>
          <cell r="L48" t="str">
            <v/>
          </cell>
          <cell r="N48" t="str">
            <v>TDS-TRI-20210625131749882788</v>
          </cell>
        </row>
        <row r="49">
          <cell r="D49" t="str">
            <v>4002943142</v>
          </cell>
          <cell r="E49" t="str">
            <v/>
          </cell>
          <cell r="F49" t="str">
            <v>CONFIRMED</v>
          </cell>
          <cell r="G49" t="str">
            <v>Unilever Mega DC</v>
          </cell>
          <cell r="H49" t="str">
            <v>Indo Fast Trans</v>
          </cell>
          <cell r="I49" t="str">
            <v>true</v>
          </cell>
          <cell r="J49" t="str">
            <v>CDE</v>
          </cell>
          <cell r="K49" t="str">
            <v>CD Engkel Box</v>
          </cell>
          <cell r="L49" t="str">
            <v/>
          </cell>
          <cell r="N49" t="str">
            <v>TDS-TRI-20210625131748844675</v>
          </cell>
        </row>
        <row r="50">
          <cell r="D50" t="str">
            <v>4002943141</v>
          </cell>
          <cell r="E50" t="str">
            <v/>
          </cell>
          <cell r="F50" t="str">
            <v>CONFIRMED</v>
          </cell>
          <cell r="G50" t="str">
            <v>Unilever Mega DC</v>
          </cell>
          <cell r="H50" t="str">
            <v>Indo Fast Trans</v>
          </cell>
          <cell r="I50" t="str">
            <v>true</v>
          </cell>
          <cell r="J50" t="str">
            <v>CDE</v>
          </cell>
          <cell r="K50" t="str">
            <v>CD Engkel Box</v>
          </cell>
          <cell r="L50" t="str">
            <v/>
          </cell>
          <cell r="N50" t="str">
            <v>TDS-TRI-20210625131747864833</v>
          </cell>
        </row>
        <row r="51">
          <cell r="D51" t="str">
            <v>4002943140</v>
          </cell>
          <cell r="E51" t="str">
            <v/>
          </cell>
          <cell r="F51" t="str">
            <v>CONFIRMED</v>
          </cell>
          <cell r="G51" t="str">
            <v>Unilever Mega DC</v>
          </cell>
          <cell r="H51" t="str">
            <v>Medikar Sarana Utama</v>
          </cell>
          <cell r="I51" t="str">
            <v>true</v>
          </cell>
          <cell r="J51" t="str">
            <v>CDE</v>
          </cell>
          <cell r="K51" t="str">
            <v>CD Engkel Box</v>
          </cell>
          <cell r="L51" t="str">
            <v/>
          </cell>
          <cell r="N51" t="str">
            <v>TDS-TRI-20210625131746610468</v>
          </cell>
        </row>
        <row r="52">
          <cell r="D52" t="str">
            <v>4002943002</v>
          </cell>
          <cell r="E52" t="str">
            <v/>
          </cell>
          <cell r="F52" t="str">
            <v>CONFIRMED</v>
          </cell>
          <cell r="G52" t="str">
            <v>Unilever Mega DC</v>
          </cell>
          <cell r="H52" t="str">
            <v>PT Mega Bintang Logistik</v>
          </cell>
          <cell r="I52" t="str">
            <v>false</v>
          </cell>
          <cell r="J52" t="str">
            <v>TRO-J</v>
          </cell>
          <cell r="K52" t="str">
            <v>Tronton Jumbo</v>
          </cell>
          <cell r="L52">
            <v>12262300</v>
          </cell>
          <cell r="M52">
            <v>11250000</v>
          </cell>
          <cell r="N52" t="str">
            <v>TDS-TRI-20210625131745355166</v>
          </cell>
        </row>
        <row r="53">
          <cell r="D53" t="str">
            <v>4002942188</v>
          </cell>
          <cell r="E53" t="str">
            <v/>
          </cell>
          <cell r="F53" t="str">
            <v>BOOKED</v>
          </cell>
          <cell r="G53" t="str">
            <v>Unilever Mega DC</v>
          </cell>
          <cell r="H53" t="str">
            <v/>
          </cell>
          <cell r="I53" t="str">
            <v>false</v>
          </cell>
          <cell r="J53" t="str">
            <v>TRO-J</v>
          </cell>
          <cell r="K53" t="str">
            <v>Tronton Jumbo</v>
          </cell>
          <cell r="L53" t="str">
            <v/>
          </cell>
          <cell r="N53" t="str">
            <v>TDS-TRI-20210625131743509709</v>
          </cell>
        </row>
        <row r="54">
          <cell r="D54" t="str">
            <v>4002943025</v>
          </cell>
          <cell r="E54" t="str">
            <v/>
          </cell>
          <cell r="F54" t="str">
            <v>CONFIRMED</v>
          </cell>
          <cell r="G54" t="str">
            <v>Unilever Mega DC</v>
          </cell>
          <cell r="H54" t="str">
            <v>Indo Fast Trans</v>
          </cell>
          <cell r="I54" t="str">
            <v>true</v>
          </cell>
          <cell r="J54" t="str">
            <v>FUS</v>
          </cell>
          <cell r="K54" t="str">
            <v>Fuso Box</v>
          </cell>
          <cell r="L54" t="str">
            <v/>
          </cell>
          <cell r="N54" t="str">
            <v>TDS-TRI-20210625093914055190</v>
          </cell>
        </row>
        <row r="55">
          <cell r="D55" t="str">
            <v>4002943024</v>
          </cell>
          <cell r="E55" t="str">
            <v/>
          </cell>
          <cell r="F55" t="str">
            <v>BOOKED</v>
          </cell>
          <cell r="G55" t="str">
            <v>Unilever Mega DC</v>
          </cell>
          <cell r="H55" t="str">
            <v>RITASE</v>
          </cell>
          <cell r="I55" t="str">
            <v>false</v>
          </cell>
          <cell r="J55" t="str">
            <v>FUS</v>
          </cell>
          <cell r="K55" t="str">
            <v>Fuso Box</v>
          </cell>
          <cell r="L55">
            <v>1100000</v>
          </cell>
          <cell r="N55" t="str">
            <v>TDS-TRI-20210625175314263881</v>
          </cell>
        </row>
        <row r="56">
          <cell r="D56" t="str">
            <v>4002943007</v>
          </cell>
          <cell r="E56" t="str">
            <v/>
          </cell>
          <cell r="F56" t="str">
            <v>CONFIRMED</v>
          </cell>
          <cell r="G56" t="str">
            <v>Unilever Mega DC</v>
          </cell>
          <cell r="H56" t="str">
            <v>PT Mega Antaran Prima</v>
          </cell>
          <cell r="I56" t="str">
            <v>true</v>
          </cell>
          <cell r="J56" t="str">
            <v>CDE</v>
          </cell>
          <cell r="K56" t="str">
            <v>CD Engkel Box</v>
          </cell>
          <cell r="L56" t="str">
            <v/>
          </cell>
          <cell r="N56" t="str">
            <v>TDS-TRI-20210625093912239006</v>
          </cell>
        </row>
        <row r="57">
          <cell r="D57" t="str">
            <v>4002943004</v>
          </cell>
          <cell r="E57" t="str">
            <v/>
          </cell>
          <cell r="F57" t="str">
            <v>CONFIRMED</v>
          </cell>
          <cell r="G57" t="str">
            <v>Unilever Mega DC</v>
          </cell>
          <cell r="H57" t="str">
            <v>PT Indah Praksa Sentosa</v>
          </cell>
          <cell r="I57" t="str">
            <v>true</v>
          </cell>
          <cell r="J57" t="str">
            <v>TRO-J</v>
          </cell>
          <cell r="K57" t="str">
            <v>Tronton Jumbo</v>
          </cell>
          <cell r="L57">
            <v>5340000</v>
          </cell>
          <cell r="M57">
            <v>4800000</v>
          </cell>
          <cell r="N57" t="str">
            <v>TDS-TRI-20210625093900486265</v>
          </cell>
        </row>
        <row r="58">
          <cell r="D58" t="str">
            <v>4002943000</v>
          </cell>
          <cell r="E58" t="str">
            <v/>
          </cell>
          <cell r="F58" t="str">
            <v>CONFIRMED</v>
          </cell>
          <cell r="G58" t="str">
            <v>Unilever Mega DC</v>
          </cell>
          <cell r="H58" t="str">
            <v>PT Indah Praksa Sentosa</v>
          </cell>
          <cell r="I58" t="str">
            <v>true</v>
          </cell>
          <cell r="J58" t="str">
            <v>TRO-J</v>
          </cell>
          <cell r="K58" t="str">
            <v>Tronton Jumbo</v>
          </cell>
          <cell r="L58">
            <v>5340000</v>
          </cell>
          <cell r="M58">
            <v>4800000</v>
          </cell>
          <cell r="N58" t="str">
            <v>TDS-TRI-20210625093859067490</v>
          </cell>
        </row>
        <row r="59">
          <cell r="D59" t="str">
            <v>4002942996</v>
          </cell>
          <cell r="E59" t="str">
            <v/>
          </cell>
          <cell r="F59" t="str">
            <v>ACCEPTED</v>
          </cell>
          <cell r="G59" t="str">
            <v>Unilever Mega DC</v>
          </cell>
          <cell r="H59" t="str">
            <v>PT Darsindo Cipta Putra Mandiri</v>
          </cell>
          <cell r="I59" t="str">
            <v>true</v>
          </cell>
          <cell r="J59" t="str">
            <v>CDE</v>
          </cell>
          <cell r="K59" t="str">
            <v>CD Engkel Box</v>
          </cell>
          <cell r="L59" t="str">
            <v/>
          </cell>
          <cell r="N59" t="str">
            <v>TDS-TRI-20210625093858123743</v>
          </cell>
        </row>
        <row r="60">
          <cell r="D60" t="str">
            <v>4002942978</v>
          </cell>
          <cell r="E60" t="str">
            <v/>
          </cell>
          <cell r="F60" t="str">
            <v>LOADED</v>
          </cell>
          <cell r="G60" t="str">
            <v>Unilever Mega DC</v>
          </cell>
          <cell r="H60" t="str">
            <v>PT Kabut Halim Mandiri</v>
          </cell>
          <cell r="I60" t="str">
            <v>true</v>
          </cell>
          <cell r="J60" t="str">
            <v>CDE</v>
          </cell>
          <cell r="K60" t="str">
            <v>CD Engkel Box</v>
          </cell>
          <cell r="L60" t="str">
            <v/>
          </cell>
          <cell r="N60" t="str">
            <v>TDS-TRI-20210625093856375422</v>
          </cell>
        </row>
        <row r="61">
          <cell r="D61" t="str">
            <v>4002942973</v>
          </cell>
          <cell r="E61" t="str">
            <v/>
          </cell>
          <cell r="F61" t="str">
            <v>ACCEPTED</v>
          </cell>
          <cell r="G61" t="str">
            <v>Unilever Mega DC</v>
          </cell>
          <cell r="H61" t="str">
            <v>CV Global Synergi Abadi</v>
          </cell>
          <cell r="I61" t="str">
            <v>true</v>
          </cell>
          <cell r="J61" t="str">
            <v>CDE</v>
          </cell>
          <cell r="K61" t="str">
            <v>CD Engkel Box</v>
          </cell>
          <cell r="L61" t="str">
            <v/>
          </cell>
          <cell r="N61" t="str">
            <v>TDS-TRI-20210625093855117837</v>
          </cell>
        </row>
        <row r="62">
          <cell r="D62" t="str">
            <v>4002942926</v>
          </cell>
          <cell r="E62" t="str">
            <v/>
          </cell>
          <cell r="F62" t="str">
            <v>CONFIRMED</v>
          </cell>
          <cell r="G62" t="str">
            <v>Unilever Mega DC</v>
          </cell>
          <cell r="H62" t="str">
            <v>PT Indah Praksa Sentosa</v>
          </cell>
          <cell r="I62" t="str">
            <v>true</v>
          </cell>
          <cell r="J62" t="str">
            <v>TRO-J</v>
          </cell>
          <cell r="K62" t="str">
            <v>Tronton Jumbo</v>
          </cell>
          <cell r="L62">
            <v>5340000</v>
          </cell>
          <cell r="M62">
            <v>4800000</v>
          </cell>
          <cell r="N62" t="str">
            <v>TDS-TRI-20210625093842916876</v>
          </cell>
        </row>
        <row r="63">
          <cell r="D63" t="str">
            <v>4002942925</v>
          </cell>
          <cell r="E63" t="str">
            <v/>
          </cell>
          <cell r="F63" t="str">
            <v>PICKUP</v>
          </cell>
          <cell r="G63" t="str">
            <v>Unilever Mega DC</v>
          </cell>
          <cell r="H63" t="str">
            <v>PT Darsindo Cipta Putra Mandiri</v>
          </cell>
          <cell r="I63" t="str">
            <v>true</v>
          </cell>
          <cell r="J63" t="str">
            <v>TRO-J</v>
          </cell>
          <cell r="K63" t="str">
            <v>Tronton Jumbo</v>
          </cell>
          <cell r="L63">
            <v>5230000</v>
          </cell>
          <cell r="M63">
            <v>4500000</v>
          </cell>
          <cell r="N63" t="str">
            <v>TDS-TRI-20210625093841312097</v>
          </cell>
        </row>
        <row r="64">
          <cell r="D64" t="str">
            <v>4002942909</v>
          </cell>
          <cell r="E64" t="str">
            <v/>
          </cell>
          <cell r="F64" t="str">
            <v>CONFIRMED</v>
          </cell>
          <cell r="G64" t="str">
            <v>Unilever Mega DC</v>
          </cell>
          <cell r="H64" t="str">
            <v>PT Mega Antaran Prima</v>
          </cell>
          <cell r="I64" t="str">
            <v>true</v>
          </cell>
          <cell r="J64" t="str">
            <v>CDE</v>
          </cell>
          <cell r="K64" t="str">
            <v>CD Engkel Box</v>
          </cell>
          <cell r="L64" t="str">
            <v/>
          </cell>
          <cell r="N64" t="str">
            <v>TDS-TRI-20210625093840291120</v>
          </cell>
        </row>
        <row r="65">
          <cell r="D65" t="str">
            <v>4002942900</v>
          </cell>
          <cell r="E65" t="str">
            <v/>
          </cell>
          <cell r="F65" t="str">
            <v>CONFIRMED</v>
          </cell>
          <cell r="G65" t="str">
            <v>Unilever Mega DC</v>
          </cell>
          <cell r="H65" t="str">
            <v>PT PRIMA SARANA EKSPRES</v>
          </cell>
          <cell r="I65" t="str">
            <v>true</v>
          </cell>
          <cell r="J65" t="str">
            <v>TRO-J</v>
          </cell>
          <cell r="K65" t="str">
            <v>Tronton Jumbo</v>
          </cell>
          <cell r="L65">
            <v>5156000</v>
          </cell>
          <cell r="M65">
            <v>4225000</v>
          </cell>
          <cell r="N65" t="str">
            <v>TDS-TRI-20210625093828271282</v>
          </cell>
        </row>
        <row r="66">
          <cell r="D66" t="str">
            <v>4002942839</v>
          </cell>
          <cell r="E66" t="str">
            <v/>
          </cell>
          <cell r="F66" t="str">
            <v>CONFIRMED</v>
          </cell>
          <cell r="G66" t="str">
            <v>Unilever Mega DC</v>
          </cell>
          <cell r="H66" t="str">
            <v>PT Mega Antaran Prima</v>
          </cell>
          <cell r="I66" t="str">
            <v>true</v>
          </cell>
          <cell r="J66" t="str">
            <v>CDE</v>
          </cell>
          <cell r="K66" t="str">
            <v>CD Engkel Box</v>
          </cell>
          <cell r="L66" t="str">
            <v/>
          </cell>
          <cell r="N66" t="str">
            <v>TDS-TRI-20210625093827073525</v>
          </cell>
        </row>
        <row r="67">
          <cell r="D67" t="str">
            <v>4002942126</v>
          </cell>
          <cell r="E67" t="str">
            <v/>
          </cell>
          <cell r="F67" t="str">
            <v>BOOKED</v>
          </cell>
          <cell r="G67" t="str">
            <v>Unilever Mega DC</v>
          </cell>
          <cell r="H67" t="str">
            <v/>
          </cell>
          <cell r="I67" t="str">
            <v>false</v>
          </cell>
          <cell r="J67" t="str">
            <v>TRO-J</v>
          </cell>
          <cell r="K67" t="str">
            <v>Tronton Jumbo</v>
          </cell>
          <cell r="L67" t="str">
            <v/>
          </cell>
          <cell r="N67" t="str">
            <v>TDS-TRI-20210625093810633275</v>
          </cell>
        </row>
        <row r="68">
          <cell r="D68" t="str">
            <v>4002942118</v>
          </cell>
          <cell r="E68" t="str">
            <v/>
          </cell>
          <cell r="F68" t="str">
            <v>PICKUP</v>
          </cell>
          <cell r="G68" t="str">
            <v>Unilever Mega DC</v>
          </cell>
          <cell r="H68" t="str">
            <v>PT Mega Bintang Logistik</v>
          </cell>
          <cell r="I68" t="str">
            <v>false</v>
          </cell>
          <cell r="J68" t="str">
            <v>TRO-J</v>
          </cell>
          <cell r="K68" t="str">
            <v>Tronton Jumbo</v>
          </cell>
          <cell r="L68">
            <v>500000</v>
          </cell>
          <cell r="M68">
            <v>500000</v>
          </cell>
          <cell r="N68" t="str">
            <v>TDS-TRI-20210625091602551768</v>
          </cell>
        </row>
        <row r="69">
          <cell r="D69" t="str">
            <v>4002942118</v>
          </cell>
          <cell r="E69" t="str">
            <v/>
          </cell>
          <cell r="F69" t="str">
            <v>PICKUP</v>
          </cell>
          <cell r="G69" t="str">
            <v>Unilever Mega DC</v>
          </cell>
          <cell r="H69" t="str">
            <v>PT Mega Bintang Logistik</v>
          </cell>
          <cell r="I69" t="str">
            <v>false</v>
          </cell>
          <cell r="J69" t="str">
            <v>TRO-J</v>
          </cell>
          <cell r="K69" t="str">
            <v>Tronton Jumbo</v>
          </cell>
          <cell r="L69">
            <v>14536800</v>
          </cell>
          <cell r="M69">
            <v>14000000</v>
          </cell>
          <cell r="N69" t="str">
            <v>TDS-TRI-20210625091602551768</v>
          </cell>
        </row>
        <row r="70">
          <cell r="D70" t="str">
            <v>4002942458</v>
          </cell>
          <cell r="E70" t="str">
            <v/>
          </cell>
          <cell r="F70" t="str">
            <v>PICKUP</v>
          </cell>
          <cell r="G70" t="str">
            <v>Unilever Mega DC</v>
          </cell>
          <cell r="H70" t="str">
            <v>PT Mega Bintang Logistik</v>
          </cell>
          <cell r="I70" t="str">
            <v>false</v>
          </cell>
          <cell r="J70" t="str">
            <v>TRO-J</v>
          </cell>
          <cell r="K70" t="str">
            <v>Tronton Jumbo</v>
          </cell>
          <cell r="L70">
            <v>14536800</v>
          </cell>
          <cell r="M70">
            <v>14000000</v>
          </cell>
          <cell r="N70" t="str">
            <v>TDS-TRI-20210625091601088775</v>
          </cell>
        </row>
        <row r="71">
          <cell r="D71" t="str">
            <v>4002942893</v>
          </cell>
          <cell r="E71" t="str">
            <v/>
          </cell>
          <cell r="F71" t="str">
            <v>BOOKED</v>
          </cell>
          <cell r="G71" t="str">
            <v>Unilever Mega DC</v>
          </cell>
          <cell r="H71" t="str">
            <v>RITASE</v>
          </cell>
          <cell r="I71" t="str">
            <v>false</v>
          </cell>
          <cell r="J71" t="str">
            <v>CDD</v>
          </cell>
          <cell r="K71" t="str">
            <v>CD Double Box</v>
          </cell>
          <cell r="L71" t="str">
            <v/>
          </cell>
          <cell r="N71" t="str">
            <v>TDS-TRI-20210625071232410171</v>
          </cell>
        </row>
        <row r="72">
          <cell r="D72" t="str">
            <v>4002942893</v>
          </cell>
          <cell r="E72" t="str">
            <v/>
          </cell>
          <cell r="F72" t="str">
            <v>BOOKED</v>
          </cell>
          <cell r="G72" t="str">
            <v>Unilever Mega DC</v>
          </cell>
          <cell r="H72" t="str">
            <v>RITASE</v>
          </cell>
          <cell r="I72" t="str">
            <v>false</v>
          </cell>
          <cell r="J72" t="str">
            <v>CDD</v>
          </cell>
          <cell r="K72" t="str">
            <v>CD Double Box</v>
          </cell>
          <cell r="L72" t="str">
            <v/>
          </cell>
          <cell r="N72" t="str">
            <v>TDS-TRI-20210625071232410171</v>
          </cell>
        </row>
        <row r="73">
          <cell r="D73" t="str">
            <v>4002942848</v>
          </cell>
          <cell r="E73" t="str">
            <v/>
          </cell>
          <cell r="F73" t="str">
            <v>BOOKED</v>
          </cell>
          <cell r="G73" t="str">
            <v>Unilever Mega DC</v>
          </cell>
          <cell r="H73" t="str">
            <v>RITASE</v>
          </cell>
          <cell r="I73" t="str">
            <v>false</v>
          </cell>
          <cell r="J73" t="str">
            <v>CDD</v>
          </cell>
          <cell r="K73" t="str">
            <v>CD Double Box</v>
          </cell>
          <cell r="L73" t="str">
            <v/>
          </cell>
          <cell r="N73" t="str">
            <v>TDS-TRI-20210625071231268358</v>
          </cell>
        </row>
        <row r="74">
          <cell r="D74" t="str">
            <v>4002942848</v>
          </cell>
          <cell r="E74" t="str">
            <v/>
          </cell>
          <cell r="F74" t="str">
            <v>BOOKED</v>
          </cell>
          <cell r="G74" t="str">
            <v>Unilever Mega DC</v>
          </cell>
          <cell r="H74" t="str">
            <v>RITASE</v>
          </cell>
          <cell r="I74" t="str">
            <v>false</v>
          </cell>
          <cell r="J74" t="str">
            <v>CDD</v>
          </cell>
          <cell r="K74" t="str">
            <v>CD Double Box</v>
          </cell>
          <cell r="L74" t="str">
            <v/>
          </cell>
          <cell r="N74" t="str">
            <v>TDS-TRI-20210625071231268358</v>
          </cell>
        </row>
        <row r="75">
          <cell r="D75" t="str">
            <v>4002942828</v>
          </cell>
          <cell r="E75" t="str">
            <v/>
          </cell>
          <cell r="F75" t="str">
            <v>BOOKED</v>
          </cell>
          <cell r="G75" t="str">
            <v>Unilever Mega DC</v>
          </cell>
          <cell r="H75" t="str">
            <v>RITASE</v>
          </cell>
          <cell r="I75" t="str">
            <v>false</v>
          </cell>
          <cell r="J75" t="str">
            <v>CDD</v>
          </cell>
          <cell r="K75" t="str">
            <v>CD Double Box</v>
          </cell>
          <cell r="L75" t="str">
            <v/>
          </cell>
          <cell r="N75" t="str">
            <v>TDS-TRI-20210625071230134279</v>
          </cell>
        </row>
        <row r="76">
          <cell r="D76" t="str">
            <v>4002942828</v>
          </cell>
          <cell r="E76" t="str">
            <v/>
          </cell>
          <cell r="F76" t="str">
            <v>BOOKED</v>
          </cell>
          <cell r="G76" t="str">
            <v>Unilever Mega DC</v>
          </cell>
          <cell r="H76" t="str">
            <v>RITASE</v>
          </cell>
          <cell r="I76" t="str">
            <v>false</v>
          </cell>
          <cell r="J76" t="str">
            <v>CDD</v>
          </cell>
          <cell r="K76" t="str">
            <v>CD Double Box</v>
          </cell>
          <cell r="L76" t="str">
            <v/>
          </cell>
          <cell r="N76" t="str">
            <v>TDS-TRI-20210625071230134279</v>
          </cell>
        </row>
        <row r="77">
          <cell r="D77" t="str">
            <v>4002942919</v>
          </cell>
          <cell r="E77" t="str">
            <v/>
          </cell>
          <cell r="F77" t="str">
            <v>CONFIRMED</v>
          </cell>
          <cell r="G77" t="str">
            <v>Unilever Mega DC</v>
          </cell>
          <cell r="H77" t="str">
            <v>PT Rihlah Berkah Utama</v>
          </cell>
          <cell r="I77" t="str">
            <v>true</v>
          </cell>
          <cell r="J77" t="str">
            <v>CDD</v>
          </cell>
          <cell r="K77" t="str">
            <v>CD Double Box</v>
          </cell>
          <cell r="L77">
            <v>1066400</v>
          </cell>
          <cell r="N77" t="str">
            <v>TDS-TRI-20210625071229037285</v>
          </cell>
        </row>
        <row r="78">
          <cell r="D78" t="str">
            <v>4002942918</v>
          </cell>
          <cell r="E78" t="str">
            <v/>
          </cell>
          <cell r="F78" t="str">
            <v>BOOKED</v>
          </cell>
          <cell r="G78" t="str">
            <v>Unilever Mega DC</v>
          </cell>
          <cell r="H78" t="str">
            <v>RITASE</v>
          </cell>
          <cell r="I78" t="str">
            <v>false</v>
          </cell>
          <cell r="J78" t="str">
            <v>CDD-L</v>
          </cell>
          <cell r="K78" t="str">
            <v>CDD Long Box</v>
          </cell>
          <cell r="L78" t="str">
            <v/>
          </cell>
          <cell r="N78" t="str">
            <v>TDS-TRI-20210625071228315769</v>
          </cell>
        </row>
        <row r="79">
          <cell r="D79" t="str">
            <v>4002942915</v>
          </cell>
          <cell r="E79" t="str">
            <v/>
          </cell>
          <cell r="F79" t="str">
            <v>BOOKED</v>
          </cell>
          <cell r="G79" t="str">
            <v>Unilever Mega DC</v>
          </cell>
          <cell r="H79" t="str">
            <v>RITASE</v>
          </cell>
          <cell r="I79" t="str">
            <v>false</v>
          </cell>
          <cell r="J79" t="str">
            <v>CDD</v>
          </cell>
          <cell r="K79" t="str">
            <v>CD Double Box</v>
          </cell>
          <cell r="L79" t="str">
            <v/>
          </cell>
          <cell r="N79" t="str">
            <v>TDS-TRI-20210625071226792721</v>
          </cell>
        </row>
        <row r="80">
          <cell r="D80" t="str">
            <v>4002942917</v>
          </cell>
          <cell r="E80" t="str">
            <v/>
          </cell>
          <cell r="F80" t="str">
            <v>BOOKED</v>
          </cell>
          <cell r="G80" t="str">
            <v>Unilever Mega DC</v>
          </cell>
          <cell r="H80" t="str">
            <v>RITASE</v>
          </cell>
          <cell r="I80" t="str">
            <v>false</v>
          </cell>
          <cell r="J80" t="str">
            <v>CDD</v>
          </cell>
          <cell r="K80" t="str">
            <v>CD Double Box</v>
          </cell>
          <cell r="L80" t="str">
            <v/>
          </cell>
          <cell r="N80" t="str">
            <v>TDS-TRI-20210625071227468074</v>
          </cell>
        </row>
        <row r="81">
          <cell r="D81" t="str">
            <v>4002942913</v>
          </cell>
          <cell r="E81" t="str">
            <v/>
          </cell>
          <cell r="F81" t="str">
            <v>BOOKED</v>
          </cell>
          <cell r="G81" t="str">
            <v>Unilever Mega DC</v>
          </cell>
          <cell r="H81" t="str">
            <v/>
          </cell>
          <cell r="I81" t="str">
            <v>false</v>
          </cell>
          <cell r="J81" t="str">
            <v>TRO-J</v>
          </cell>
          <cell r="K81" t="str">
            <v>Tronton Jumbo</v>
          </cell>
          <cell r="L81" t="str">
            <v/>
          </cell>
          <cell r="N81" t="str">
            <v>TDS-TRI-20210625071225781785</v>
          </cell>
        </row>
        <row r="82">
          <cell r="D82" t="str">
            <v>4002942892</v>
          </cell>
          <cell r="E82" t="str">
            <v/>
          </cell>
          <cell r="F82" t="str">
            <v>BOOKED</v>
          </cell>
          <cell r="G82" t="str">
            <v>Unilever Mega DC</v>
          </cell>
          <cell r="H82" t="str">
            <v>RITASE</v>
          </cell>
          <cell r="I82" t="str">
            <v>false</v>
          </cell>
          <cell r="J82" t="str">
            <v>CDD-L</v>
          </cell>
          <cell r="K82" t="str">
            <v>CDD Long Box</v>
          </cell>
          <cell r="L82" t="str">
            <v/>
          </cell>
          <cell r="N82" t="str">
            <v>TDS-TRI-20210625071225073323</v>
          </cell>
        </row>
        <row r="83">
          <cell r="D83" t="str">
            <v>4002942820</v>
          </cell>
          <cell r="E83" t="str">
            <v/>
          </cell>
          <cell r="F83" t="str">
            <v>CONFIRMED</v>
          </cell>
          <cell r="G83" t="str">
            <v>Unilever Mega DC</v>
          </cell>
          <cell r="H83" t="str">
            <v>CV Palapa Jaya</v>
          </cell>
          <cell r="I83" t="str">
            <v>false</v>
          </cell>
          <cell r="J83" t="str">
            <v>TRO-J</v>
          </cell>
          <cell r="K83" t="str">
            <v>Tronton Jumbo</v>
          </cell>
          <cell r="L83">
            <v>12262300</v>
          </cell>
          <cell r="M83">
            <v>11180000</v>
          </cell>
          <cell r="N83" t="str">
            <v>TDS-TRI-20210625071224021141</v>
          </cell>
        </row>
        <row r="84">
          <cell r="D84" t="str">
            <v>4002942817</v>
          </cell>
          <cell r="E84" t="str">
            <v/>
          </cell>
          <cell r="F84" t="str">
            <v>BOOKED</v>
          </cell>
          <cell r="G84" t="str">
            <v>Unilever Mega DC</v>
          </cell>
          <cell r="H84" t="str">
            <v/>
          </cell>
          <cell r="I84" t="str">
            <v>false</v>
          </cell>
          <cell r="J84" t="str">
            <v>TRO-J</v>
          </cell>
          <cell r="K84" t="str">
            <v>Tronton Jumbo</v>
          </cell>
          <cell r="L84" t="str">
            <v/>
          </cell>
          <cell r="N84" t="str">
            <v>TDS-TRI-20210625071223101223</v>
          </cell>
        </row>
        <row r="85">
          <cell r="D85" t="str">
            <v>4002942816</v>
          </cell>
          <cell r="E85" t="str">
            <v/>
          </cell>
          <cell r="F85" t="str">
            <v>BOOKED</v>
          </cell>
          <cell r="G85" t="str">
            <v>Unilever Mega DC</v>
          </cell>
          <cell r="H85" t="str">
            <v/>
          </cell>
          <cell r="I85" t="str">
            <v>false</v>
          </cell>
          <cell r="J85" t="str">
            <v>TRO-J</v>
          </cell>
          <cell r="K85" t="str">
            <v>Tronton Jumbo</v>
          </cell>
          <cell r="L85" t="str">
            <v/>
          </cell>
          <cell r="N85" t="str">
            <v>TDS-TRI-20210625071222148057</v>
          </cell>
        </row>
        <row r="86">
          <cell r="D86" t="str">
            <v>4002942815</v>
          </cell>
          <cell r="E86" t="str">
            <v/>
          </cell>
          <cell r="F86" t="str">
            <v>BOOKED</v>
          </cell>
          <cell r="G86" t="str">
            <v>Unilever Mega DC</v>
          </cell>
          <cell r="H86" t="str">
            <v/>
          </cell>
          <cell r="I86" t="str">
            <v>false</v>
          </cell>
          <cell r="J86" t="str">
            <v>TRO-J</v>
          </cell>
          <cell r="K86" t="str">
            <v>Tronton Jumbo</v>
          </cell>
          <cell r="L86" t="str">
            <v/>
          </cell>
          <cell r="N86" t="str">
            <v>TDS-TRI-20210625071221142605</v>
          </cell>
        </row>
        <row r="87">
          <cell r="D87" t="str">
            <v>4002942814</v>
          </cell>
          <cell r="E87" t="str">
            <v/>
          </cell>
          <cell r="F87" t="str">
            <v>BOOKED</v>
          </cell>
          <cell r="G87" t="str">
            <v>Unilever Mega DC</v>
          </cell>
          <cell r="H87" t="str">
            <v/>
          </cell>
          <cell r="I87" t="str">
            <v>false</v>
          </cell>
          <cell r="J87" t="str">
            <v>TRO-J</v>
          </cell>
          <cell r="K87" t="str">
            <v>Tronton Jumbo</v>
          </cell>
          <cell r="L87" t="str">
            <v/>
          </cell>
          <cell r="N87" t="str">
            <v>TDS-TRI-20210625071220202046</v>
          </cell>
        </row>
        <row r="88">
          <cell r="D88" t="str">
            <v>4002942812</v>
          </cell>
          <cell r="E88" t="str">
            <v/>
          </cell>
          <cell r="F88" t="str">
            <v>PICKUP</v>
          </cell>
          <cell r="G88" t="str">
            <v>Unilever Mega DC</v>
          </cell>
          <cell r="H88" t="str">
            <v>PT PRIMA SARANA EKSPRES</v>
          </cell>
          <cell r="I88" t="str">
            <v>false</v>
          </cell>
          <cell r="J88" t="str">
            <v>TRO-J</v>
          </cell>
          <cell r="K88" t="str">
            <v>Tronton Jumbo</v>
          </cell>
          <cell r="L88">
            <v>5340000</v>
          </cell>
          <cell r="M88">
            <v>5324500</v>
          </cell>
          <cell r="N88" t="str">
            <v>TDS-TRI-20210625071219027327</v>
          </cell>
        </row>
        <row r="89">
          <cell r="D89" t="str">
            <v>4002942811</v>
          </cell>
          <cell r="E89" t="str">
            <v/>
          </cell>
          <cell r="F89" t="str">
            <v>BOOKED</v>
          </cell>
          <cell r="G89" t="str">
            <v>Unilever Mega DC</v>
          </cell>
          <cell r="H89" t="str">
            <v/>
          </cell>
          <cell r="I89" t="str">
            <v>false</v>
          </cell>
          <cell r="J89" t="str">
            <v>TRO-J</v>
          </cell>
          <cell r="K89" t="str">
            <v>Tronton Jumbo</v>
          </cell>
          <cell r="L89" t="str">
            <v/>
          </cell>
          <cell r="N89" t="str">
            <v>TDS-TRI-20210625071217847818</v>
          </cell>
        </row>
        <row r="90">
          <cell r="D90" t="str">
            <v>4002942810</v>
          </cell>
          <cell r="E90" t="str">
            <v/>
          </cell>
          <cell r="F90" t="str">
            <v>CONFIRMED</v>
          </cell>
          <cell r="G90" t="str">
            <v>Unilever Mega DC</v>
          </cell>
          <cell r="H90" t="str">
            <v>PT PRIMA SARANA EKSPRES</v>
          </cell>
          <cell r="I90" t="str">
            <v>false</v>
          </cell>
          <cell r="J90" t="str">
            <v>TRO-J</v>
          </cell>
          <cell r="K90" t="str">
            <v>Tronton Jumbo</v>
          </cell>
          <cell r="L90">
            <v>5340000</v>
          </cell>
          <cell r="M90">
            <v>4983000</v>
          </cell>
          <cell r="N90" t="str">
            <v>TDS-TRI-20210625071216804858</v>
          </cell>
        </row>
        <row r="91">
          <cell r="D91" t="str">
            <v>4002942748</v>
          </cell>
          <cell r="E91" t="str">
            <v/>
          </cell>
          <cell r="F91" t="str">
            <v>CONFIRMED</v>
          </cell>
          <cell r="G91" t="str">
            <v>Unilever Mega DC</v>
          </cell>
          <cell r="H91" t="str">
            <v>PT PRIMA SARANA EKSPRES</v>
          </cell>
          <cell r="I91" t="str">
            <v>true</v>
          </cell>
          <cell r="J91" t="str">
            <v>TRO-J</v>
          </cell>
          <cell r="K91" t="str">
            <v>Tronton Jumbo</v>
          </cell>
          <cell r="L91">
            <v>5156000</v>
          </cell>
          <cell r="M91">
            <v>4225000</v>
          </cell>
          <cell r="N91" t="str">
            <v>TDS-TRI-20210625071215447865</v>
          </cell>
        </row>
        <row r="92">
          <cell r="D92" t="str">
            <v>4002942747</v>
          </cell>
          <cell r="E92" t="str">
            <v/>
          </cell>
          <cell r="F92" t="str">
            <v>PICKUP</v>
          </cell>
          <cell r="G92" t="str">
            <v>Unilever Mega DC</v>
          </cell>
          <cell r="H92" t="str">
            <v>PT PRIMA SARANA EKSPRES</v>
          </cell>
          <cell r="I92" t="str">
            <v>true</v>
          </cell>
          <cell r="J92" t="str">
            <v>TRO-J</v>
          </cell>
          <cell r="K92" t="str">
            <v>Tronton Jumbo</v>
          </cell>
          <cell r="L92">
            <v>5156000</v>
          </cell>
          <cell r="M92">
            <v>4225000</v>
          </cell>
          <cell r="N92" t="str">
            <v>TDS-TRI-20210625071213939756</v>
          </cell>
        </row>
        <row r="93">
          <cell r="D93" t="str">
            <v>4002942746</v>
          </cell>
          <cell r="E93" t="str">
            <v/>
          </cell>
          <cell r="F93" t="str">
            <v>ACCEPTED</v>
          </cell>
          <cell r="G93" t="str">
            <v>Unilever Mega DC</v>
          </cell>
          <cell r="H93" t="str">
            <v>PT PRIMA SARANA EKSPRES</v>
          </cell>
          <cell r="I93" t="str">
            <v>true</v>
          </cell>
          <cell r="J93" t="str">
            <v>TRO-J</v>
          </cell>
          <cell r="K93" t="str">
            <v>Tronton Jumbo</v>
          </cell>
          <cell r="L93">
            <v>5156000</v>
          </cell>
          <cell r="M93">
            <v>4225000</v>
          </cell>
          <cell r="N93" t="str">
            <v>TDS-TRI-20210625071212814578</v>
          </cell>
        </row>
        <row r="94">
          <cell r="D94" t="str">
            <v>4002942859</v>
          </cell>
          <cell r="E94" t="str">
            <v/>
          </cell>
          <cell r="F94" t="str">
            <v>CONFIRMED</v>
          </cell>
          <cell r="G94" t="str">
            <v>Unilever Mega DC</v>
          </cell>
          <cell r="H94" t="str">
            <v>CV Global Synergi Abadi</v>
          </cell>
          <cell r="I94" t="str">
            <v>true</v>
          </cell>
          <cell r="J94" t="str">
            <v>CDE</v>
          </cell>
          <cell r="K94" t="str">
            <v>CD Engkel Box</v>
          </cell>
          <cell r="L94" t="str">
            <v/>
          </cell>
          <cell r="N94" t="str">
            <v>TDS-TRI-20210625071212001095</v>
          </cell>
        </row>
        <row r="95">
          <cell r="D95" t="str">
            <v>4002942858</v>
          </cell>
          <cell r="E95" t="str">
            <v/>
          </cell>
          <cell r="F95" t="str">
            <v>CONFIRMED</v>
          </cell>
          <cell r="G95" t="str">
            <v>Unilever Mega DC</v>
          </cell>
          <cell r="H95" t="str">
            <v>CV Global Synergi Abadi</v>
          </cell>
          <cell r="I95" t="str">
            <v>true</v>
          </cell>
          <cell r="J95" t="str">
            <v>CDE</v>
          </cell>
          <cell r="K95" t="str">
            <v>CD Engkel Box</v>
          </cell>
          <cell r="L95" t="str">
            <v/>
          </cell>
          <cell r="N95" t="str">
            <v>TDS-TRI-20210625071210968743</v>
          </cell>
        </row>
        <row r="96">
          <cell r="D96" t="str">
            <v>4002942855</v>
          </cell>
          <cell r="E96" t="str">
            <v/>
          </cell>
          <cell r="F96" t="str">
            <v>CONFIRMED</v>
          </cell>
          <cell r="G96" t="str">
            <v>Unilever Mega DC</v>
          </cell>
          <cell r="H96" t="str">
            <v>CV Global Synergi Abadi</v>
          </cell>
          <cell r="I96" t="str">
            <v>true</v>
          </cell>
          <cell r="J96" t="str">
            <v>CDE</v>
          </cell>
          <cell r="K96" t="str">
            <v>CD Engkel Box</v>
          </cell>
          <cell r="L96" t="str">
            <v/>
          </cell>
          <cell r="N96" t="str">
            <v>TDS-TRI-20210625071210208732</v>
          </cell>
        </row>
        <row r="97">
          <cell r="D97" t="str">
            <v>4002942854</v>
          </cell>
          <cell r="E97" t="str">
            <v/>
          </cell>
          <cell r="F97" t="str">
            <v>CONFIRMED</v>
          </cell>
          <cell r="G97" t="str">
            <v>Unilever Mega DC</v>
          </cell>
          <cell r="H97" t="str">
            <v>CV Global Synergi Abadi</v>
          </cell>
          <cell r="I97" t="str">
            <v>true</v>
          </cell>
          <cell r="J97" t="str">
            <v>CDE</v>
          </cell>
          <cell r="K97" t="str">
            <v>CD Engkel Box</v>
          </cell>
          <cell r="L97" t="str">
            <v/>
          </cell>
          <cell r="N97" t="str">
            <v>TDS-TRI-20210625071209463237</v>
          </cell>
        </row>
        <row r="98">
          <cell r="D98" t="str">
            <v>4002942849</v>
          </cell>
          <cell r="E98" t="str">
            <v/>
          </cell>
          <cell r="F98" t="str">
            <v>BOOKED</v>
          </cell>
          <cell r="G98" t="str">
            <v>Unilever Mega DC</v>
          </cell>
          <cell r="H98" t="str">
            <v>RITASE</v>
          </cell>
          <cell r="I98" t="str">
            <v>false</v>
          </cell>
          <cell r="J98" t="str">
            <v>CDD</v>
          </cell>
          <cell r="K98" t="str">
            <v>CD Double Box</v>
          </cell>
          <cell r="L98" t="str">
            <v/>
          </cell>
          <cell r="N98" t="str">
            <v>TDS-TRI-20210625071208521743</v>
          </cell>
        </row>
        <row r="99">
          <cell r="D99" t="str">
            <v>4002942770</v>
          </cell>
          <cell r="E99" t="str">
            <v/>
          </cell>
          <cell r="F99" t="str">
            <v>ACCEPTED</v>
          </cell>
          <cell r="G99" t="str">
            <v>Unilever Mega DC</v>
          </cell>
          <cell r="H99" t="str">
            <v>PT Mega Antaran Prima</v>
          </cell>
          <cell r="I99" t="str">
            <v>true</v>
          </cell>
          <cell r="J99" t="str">
            <v>CDE</v>
          </cell>
          <cell r="K99" t="str">
            <v>CD Engkel Box</v>
          </cell>
          <cell r="L99" t="str">
            <v/>
          </cell>
          <cell r="N99" t="str">
            <v>TDS-TRI-20210625071207674338</v>
          </cell>
        </row>
        <row r="100">
          <cell r="D100" t="str">
            <v>4002942751</v>
          </cell>
          <cell r="E100" t="str">
            <v/>
          </cell>
          <cell r="F100" t="str">
            <v>CONFIRMED</v>
          </cell>
          <cell r="G100" t="str">
            <v>Unilever Mega DC</v>
          </cell>
          <cell r="H100" t="str">
            <v>PT Kabut Halim Mandiri</v>
          </cell>
          <cell r="I100" t="str">
            <v>true</v>
          </cell>
          <cell r="J100" t="str">
            <v>CDE</v>
          </cell>
          <cell r="K100" t="str">
            <v>CD Engkel Box</v>
          </cell>
          <cell r="L100" t="str">
            <v/>
          </cell>
          <cell r="N100" t="str">
            <v>TDS-TRI-20210625071205813009</v>
          </cell>
        </row>
        <row r="101">
          <cell r="D101" t="str">
            <v>4002942767</v>
          </cell>
          <cell r="E101" t="str">
            <v/>
          </cell>
          <cell r="F101" t="str">
            <v>LOADED</v>
          </cell>
          <cell r="G101" t="str">
            <v>Unilever Mega DC</v>
          </cell>
          <cell r="H101" t="str">
            <v>PT Kabut Halim Mandiri</v>
          </cell>
          <cell r="I101" t="str">
            <v>true</v>
          </cell>
          <cell r="J101" t="str">
            <v>CDE</v>
          </cell>
          <cell r="K101" t="str">
            <v>CD Engkel Box</v>
          </cell>
          <cell r="L101" t="str">
            <v/>
          </cell>
          <cell r="N101" t="str">
            <v>TDS-TRI-20210625071206594985</v>
          </cell>
        </row>
      </sheetData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Keterangan"/>
    </sheetNames>
    <sheetDataSet>
      <sheetData sheetId="0">
        <row r="1">
          <cell r="D1" t="str">
            <v>PO number</v>
          </cell>
          <cell r="E1" t="str">
            <v>shipment number</v>
          </cell>
          <cell r="F1" t="str">
            <v>status</v>
          </cell>
          <cell r="G1" t="str">
            <v>shipper name</v>
          </cell>
          <cell r="H1" t="str">
            <v>transporter name</v>
          </cell>
          <cell r="I1" t="str">
            <v>ritase marketplace</v>
          </cell>
          <cell r="J1" t="str">
            <v>order_load_type</v>
          </cell>
          <cell r="K1" t="str">
            <v>order_load_desc</v>
          </cell>
          <cell r="L1" t="str">
            <v>fee</v>
          </cell>
          <cell r="M1" t="str">
            <v>logistic fee</v>
          </cell>
          <cell r="N1" t="str">
            <v>trip id</v>
          </cell>
        </row>
        <row r="2">
          <cell r="D2" t="str">
            <v>4002941167</v>
          </cell>
          <cell r="E2" t="str">
            <v/>
          </cell>
          <cell r="F2" t="str">
            <v>BOOKED</v>
          </cell>
          <cell r="G2" t="str">
            <v>Unilever Mega DC</v>
          </cell>
          <cell r="H2" t="str">
            <v>RITASE</v>
          </cell>
          <cell r="I2" t="str">
            <v>false</v>
          </cell>
          <cell r="J2" t="str">
            <v>CDE</v>
          </cell>
          <cell r="K2" t="str">
            <v>CD Engkel Box</v>
          </cell>
          <cell r="L2" t="str">
            <v/>
          </cell>
          <cell r="N2" t="str">
            <v>TDS-TRI-20210620044744691499</v>
          </cell>
        </row>
        <row r="3">
          <cell r="D3" t="str">
            <v>4002941167</v>
          </cell>
          <cell r="E3" t="str">
            <v/>
          </cell>
          <cell r="F3" t="str">
            <v>BOOKED</v>
          </cell>
          <cell r="G3" t="str">
            <v>Unilever Mega DC</v>
          </cell>
          <cell r="H3" t="str">
            <v>RITASE</v>
          </cell>
          <cell r="I3" t="str">
            <v>false</v>
          </cell>
          <cell r="J3" t="str">
            <v>CDE</v>
          </cell>
          <cell r="K3" t="str">
            <v>CD Engkel Box</v>
          </cell>
          <cell r="L3" t="str">
            <v/>
          </cell>
          <cell r="N3" t="str">
            <v>TDS-TRI-20210620044744691499</v>
          </cell>
        </row>
        <row r="4">
          <cell r="D4" t="str">
            <v>4002941158</v>
          </cell>
          <cell r="E4" t="str">
            <v/>
          </cell>
          <cell r="F4" t="str">
            <v>BOOKED</v>
          </cell>
          <cell r="G4" t="str">
            <v>Unilever Mega DC</v>
          </cell>
          <cell r="H4" t="str">
            <v>RITASE</v>
          </cell>
          <cell r="I4" t="str">
            <v>false</v>
          </cell>
          <cell r="J4" t="str">
            <v>CDE</v>
          </cell>
          <cell r="K4" t="str">
            <v>CD Engkel Box</v>
          </cell>
          <cell r="L4" t="str">
            <v/>
          </cell>
          <cell r="N4" t="str">
            <v>TDS-TRI-20210620044743429923</v>
          </cell>
        </row>
        <row r="5">
          <cell r="D5" t="str">
            <v>4002941158</v>
          </cell>
          <cell r="E5" t="str">
            <v/>
          </cell>
          <cell r="F5" t="str">
            <v>BOOKED</v>
          </cell>
          <cell r="G5" t="str">
            <v>Unilever Mega DC</v>
          </cell>
          <cell r="H5" t="str">
            <v>RITASE</v>
          </cell>
          <cell r="I5" t="str">
            <v>false</v>
          </cell>
          <cell r="J5" t="str">
            <v>CDE</v>
          </cell>
          <cell r="K5" t="str">
            <v>CD Engkel Box</v>
          </cell>
          <cell r="L5" t="str">
            <v/>
          </cell>
          <cell r="N5" t="str">
            <v>TDS-TRI-20210620044743429923</v>
          </cell>
        </row>
        <row r="6">
          <cell r="D6" t="str">
            <v>4002941150</v>
          </cell>
          <cell r="E6" t="str">
            <v/>
          </cell>
          <cell r="F6" t="str">
            <v>BOOKED</v>
          </cell>
          <cell r="G6" t="str">
            <v>Unilever Mega DC</v>
          </cell>
          <cell r="H6" t="str">
            <v>RITASE</v>
          </cell>
          <cell r="I6" t="str">
            <v>false</v>
          </cell>
          <cell r="J6" t="str">
            <v>CDE</v>
          </cell>
          <cell r="K6" t="str">
            <v>CD Engkel Box</v>
          </cell>
          <cell r="L6" t="str">
            <v/>
          </cell>
          <cell r="N6" t="str">
            <v>TDS-TRI-20210620044742104944</v>
          </cell>
        </row>
        <row r="7">
          <cell r="D7" t="str">
            <v>4002941150</v>
          </cell>
          <cell r="E7" t="str">
            <v/>
          </cell>
          <cell r="F7" t="str">
            <v>BOOKED</v>
          </cell>
          <cell r="G7" t="str">
            <v>Unilever Mega DC</v>
          </cell>
          <cell r="H7" t="str">
            <v>RITASE</v>
          </cell>
          <cell r="I7" t="str">
            <v>false</v>
          </cell>
          <cell r="J7" t="str">
            <v>CDE</v>
          </cell>
          <cell r="K7" t="str">
            <v>CD Engkel Box</v>
          </cell>
          <cell r="L7" t="str">
            <v/>
          </cell>
          <cell r="N7" t="str">
            <v>TDS-TRI-20210620044742104944</v>
          </cell>
        </row>
        <row r="8">
          <cell r="D8" t="str">
            <v>4002941113</v>
          </cell>
          <cell r="E8" t="str">
            <v/>
          </cell>
          <cell r="F8" t="str">
            <v>BOOKED</v>
          </cell>
          <cell r="G8" t="str">
            <v>Unilever Mega DC</v>
          </cell>
          <cell r="H8" t="str">
            <v>RITASE</v>
          </cell>
          <cell r="I8" t="str">
            <v>false</v>
          </cell>
          <cell r="J8" t="str">
            <v>CDE</v>
          </cell>
          <cell r="K8" t="str">
            <v>CD Engkel Box</v>
          </cell>
          <cell r="L8" t="str">
            <v/>
          </cell>
          <cell r="N8" t="str">
            <v>TDS-TRI-20210620044740858254</v>
          </cell>
        </row>
        <row r="9">
          <cell r="D9" t="str">
            <v>4002941113</v>
          </cell>
          <cell r="E9" t="str">
            <v/>
          </cell>
          <cell r="F9" t="str">
            <v>BOOKED</v>
          </cell>
          <cell r="G9" t="str">
            <v>Unilever Mega DC</v>
          </cell>
          <cell r="H9" t="str">
            <v>RITASE</v>
          </cell>
          <cell r="I9" t="str">
            <v>false</v>
          </cell>
          <cell r="J9" t="str">
            <v>CDE</v>
          </cell>
          <cell r="K9" t="str">
            <v>CD Engkel Box</v>
          </cell>
          <cell r="L9" t="str">
            <v/>
          </cell>
          <cell r="N9" t="str">
            <v>TDS-TRI-20210620044740858254</v>
          </cell>
        </row>
        <row r="10">
          <cell r="D10" t="str">
            <v>4002941097</v>
          </cell>
          <cell r="E10" t="str">
            <v/>
          </cell>
          <cell r="F10" t="str">
            <v>BOOKED</v>
          </cell>
          <cell r="G10" t="str">
            <v>Unilever Mega DC</v>
          </cell>
          <cell r="H10" t="str">
            <v>RITASE</v>
          </cell>
          <cell r="I10" t="str">
            <v>false</v>
          </cell>
          <cell r="J10" t="str">
            <v>CDE</v>
          </cell>
          <cell r="K10" t="str">
            <v>CD Engkel Box</v>
          </cell>
          <cell r="L10" t="str">
            <v/>
          </cell>
          <cell r="N10" t="str">
            <v>TDS-TRI-20210620044739369634</v>
          </cell>
        </row>
        <row r="11">
          <cell r="D11" t="str">
            <v>4002941097</v>
          </cell>
          <cell r="E11" t="str">
            <v/>
          </cell>
          <cell r="F11" t="str">
            <v>BOOKED</v>
          </cell>
          <cell r="G11" t="str">
            <v>Unilever Mega DC</v>
          </cell>
          <cell r="H11" t="str">
            <v>RITASE</v>
          </cell>
          <cell r="I11" t="str">
            <v>false</v>
          </cell>
          <cell r="J11" t="str">
            <v>CDE</v>
          </cell>
          <cell r="K11" t="str">
            <v>CD Engkel Box</v>
          </cell>
          <cell r="L11" t="str">
            <v/>
          </cell>
          <cell r="N11" t="str">
            <v>TDS-TRI-20210620044739369634</v>
          </cell>
        </row>
        <row r="12">
          <cell r="D12" t="str">
            <v>4002941090</v>
          </cell>
          <cell r="E12" t="str">
            <v/>
          </cell>
          <cell r="F12" t="str">
            <v>BOOKED</v>
          </cell>
          <cell r="G12" t="str">
            <v>Unilever Mega DC</v>
          </cell>
          <cell r="H12" t="str">
            <v>RITASE</v>
          </cell>
          <cell r="I12" t="str">
            <v>false</v>
          </cell>
          <cell r="J12" t="str">
            <v>CDE</v>
          </cell>
          <cell r="K12" t="str">
            <v>CD Engkel Box</v>
          </cell>
          <cell r="L12" t="str">
            <v/>
          </cell>
          <cell r="N12" t="str">
            <v>TDS-TRI-20210620044737928073</v>
          </cell>
        </row>
        <row r="13">
          <cell r="D13" t="str">
            <v>4002941090</v>
          </cell>
          <cell r="E13" t="str">
            <v/>
          </cell>
          <cell r="F13" t="str">
            <v>BOOKED</v>
          </cell>
          <cell r="G13" t="str">
            <v>Unilever Mega DC</v>
          </cell>
          <cell r="H13" t="str">
            <v>RITASE</v>
          </cell>
          <cell r="I13" t="str">
            <v>false</v>
          </cell>
          <cell r="J13" t="str">
            <v>CDE</v>
          </cell>
          <cell r="K13" t="str">
            <v>CD Engkel Box</v>
          </cell>
          <cell r="L13" t="str">
            <v/>
          </cell>
          <cell r="N13" t="str">
            <v>TDS-TRI-20210620044737928073</v>
          </cell>
        </row>
        <row r="14">
          <cell r="D14" t="str">
            <v>4002941166</v>
          </cell>
          <cell r="E14" t="str">
            <v/>
          </cell>
          <cell r="F14" t="str">
            <v>BOOKED</v>
          </cell>
          <cell r="G14" t="str">
            <v>Unilever Mega DC</v>
          </cell>
          <cell r="H14" t="str">
            <v>RITASE</v>
          </cell>
          <cell r="I14" t="str">
            <v>false</v>
          </cell>
          <cell r="J14" t="str">
            <v>CDE</v>
          </cell>
          <cell r="K14" t="str">
            <v>CD Engkel Box</v>
          </cell>
          <cell r="L14" t="str">
            <v/>
          </cell>
          <cell r="N14" t="str">
            <v>TDS-TRI-20210620044736518840</v>
          </cell>
        </row>
        <row r="15">
          <cell r="D15" t="str">
            <v>4002941163</v>
          </cell>
          <cell r="E15" t="str">
            <v/>
          </cell>
          <cell r="F15" t="str">
            <v>BOOKED</v>
          </cell>
          <cell r="G15" t="str">
            <v>Unilever Mega DC</v>
          </cell>
          <cell r="H15" t="str">
            <v/>
          </cell>
          <cell r="I15" t="str">
            <v>false</v>
          </cell>
          <cell r="J15" t="str">
            <v>TRO-J</v>
          </cell>
          <cell r="K15" t="str">
            <v>Tronton Jumbo</v>
          </cell>
          <cell r="L15" t="str">
            <v/>
          </cell>
          <cell r="N15" t="str">
            <v>TDS-TRI-20210620044734657813</v>
          </cell>
        </row>
        <row r="16">
          <cell r="D16" t="str">
            <v>4002941162</v>
          </cell>
          <cell r="E16" t="str">
            <v/>
          </cell>
          <cell r="F16" t="str">
            <v>BOOKED</v>
          </cell>
          <cell r="G16" t="str">
            <v>Unilever Mega DC</v>
          </cell>
          <cell r="H16" t="str">
            <v/>
          </cell>
          <cell r="I16" t="str">
            <v>false</v>
          </cell>
          <cell r="J16" t="str">
            <v>TRO-J</v>
          </cell>
          <cell r="K16" t="str">
            <v>Tronton Jumbo</v>
          </cell>
          <cell r="L16" t="str">
            <v/>
          </cell>
          <cell r="N16" t="str">
            <v>TDS-TRI-20210620044732835698</v>
          </cell>
        </row>
        <row r="17">
          <cell r="D17" t="str">
            <v>4002941156</v>
          </cell>
          <cell r="E17" t="str">
            <v/>
          </cell>
          <cell r="F17" t="str">
            <v>BOOKED</v>
          </cell>
          <cell r="G17" t="str">
            <v>Unilever Mega DC</v>
          </cell>
          <cell r="H17" t="str">
            <v>RITASE</v>
          </cell>
          <cell r="I17" t="str">
            <v>false</v>
          </cell>
          <cell r="J17" t="str">
            <v>CDE</v>
          </cell>
          <cell r="K17" t="str">
            <v>CD Engkel Box</v>
          </cell>
          <cell r="L17" t="str">
            <v/>
          </cell>
          <cell r="N17" t="str">
            <v>TDS-TRI-20210620044731869108</v>
          </cell>
        </row>
        <row r="18">
          <cell r="D18" t="str">
            <v>4002941147</v>
          </cell>
          <cell r="E18" t="str">
            <v/>
          </cell>
          <cell r="F18" t="str">
            <v>BOOKED</v>
          </cell>
          <cell r="G18" t="str">
            <v>Unilever Mega DC</v>
          </cell>
          <cell r="H18" t="str">
            <v>RITASE</v>
          </cell>
          <cell r="I18" t="str">
            <v>false</v>
          </cell>
          <cell r="J18" t="str">
            <v>CDE</v>
          </cell>
          <cell r="K18" t="str">
            <v>CD Engkel Box</v>
          </cell>
          <cell r="L18" t="str">
            <v/>
          </cell>
          <cell r="N18" t="str">
            <v>TDS-TRI-20210620044730818931</v>
          </cell>
        </row>
        <row r="19">
          <cell r="D19" t="str">
            <v>4002941096</v>
          </cell>
          <cell r="E19" t="str">
            <v/>
          </cell>
          <cell r="F19" t="str">
            <v>BOOKED</v>
          </cell>
          <cell r="G19" t="str">
            <v>Unilever Mega DC</v>
          </cell>
          <cell r="H19" t="str">
            <v>RITASE</v>
          </cell>
          <cell r="I19" t="str">
            <v>false</v>
          </cell>
          <cell r="J19" t="str">
            <v>CDE</v>
          </cell>
          <cell r="K19" t="str">
            <v>CD Engkel Box</v>
          </cell>
          <cell r="L19" t="str">
            <v/>
          </cell>
          <cell r="N19" t="str">
            <v>TDS-TRI-20210620044729687462</v>
          </cell>
        </row>
        <row r="20">
          <cell r="D20" t="str">
            <v>4002941040</v>
          </cell>
          <cell r="E20" t="str">
            <v/>
          </cell>
          <cell r="F20" t="str">
            <v>BOOKED</v>
          </cell>
          <cell r="G20" t="str">
            <v>Unilever Mega DC</v>
          </cell>
          <cell r="H20" t="str">
            <v>RITASE</v>
          </cell>
          <cell r="I20" t="str">
            <v>false</v>
          </cell>
          <cell r="J20" t="str">
            <v>CDE</v>
          </cell>
          <cell r="K20" t="str">
            <v>CD Engkel Box</v>
          </cell>
          <cell r="L20" t="str">
            <v/>
          </cell>
          <cell r="N20" t="str">
            <v>TDS-TRI-20210620044728600530</v>
          </cell>
        </row>
      </sheetData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Shipment</v>
          </cell>
          <cell r="B1" t="str">
            <v>Trans</v>
          </cell>
          <cell r="C1" t="str">
            <v>Truck</v>
          </cell>
          <cell r="D1" t="str">
            <v>ShipToName</v>
          </cell>
          <cell r="E1" t="str">
            <v>Qty</v>
          </cell>
          <cell r="F1" t="str">
            <v>type_truck</v>
          </cell>
          <cell r="G1" t="str">
            <v>Zona</v>
          </cell>
          <cell r="H1" t="str">
            <v>Remarks</v>
          </cell>
          <cell r="I1" t="str">
            <v>RDD</v>
          </cell>
          <cell r="J1" t="str">
            <v>Prioritas Plan</v>
          </cell>
          <cell r="K1" t="str">
            <v>St</v>
          </cell>
          <cell r="L1" t="str">
            <v>Status</v>
          </cell>
          <cell r="M1" t="str">
            <v>Gate</v>
          </cell>
          <cell r="N1" t="str">
            <v>No Truck</v>
          </cell>
        </row>
        <row r="2">
          <cell r="A2">
            <v>4002941167</v>
          </cell>
          <cell r="B2" t="str">
            <v>DTI</v>
          </cell>
          <cell r="C2">
            <v>1</v>
          </cell>
          <cell r="D2" t="str">
            <v>LOTTEMART HYPER KELAPA GADING</v>
          </cell>
          <cell r="E2">
            <v>51</v>
          </cell>
          <cell r="F2" t="str">
            <v>GB</v>
          </cell>
          <cell r="G2" t="str">
            <v>Greater Jakarta</v>
          </cell>
          <cell r="H2" t="str">
            <v>GID 21/Multidrop</v>
          </cell>
          <cell r="I2">
            <v>44368</v>
          </cell>
          <cell r="J2" t="str">
            <v>Priority 1</v>
          </cell>
          <cell r="K2">
            <v>2</v>
          </cell>
          <cell r="L2" t="str">
            <v>Not Yet Process</v>
          </cell>
          <cell r="M2">
            <v>0</v>
          </cell>
          <cell r="N2" t="str">
            <v>B 9838 SYK</v>
          </cell>
        </row>
        <row r="3">
          <cell r="A3">
            <v>4002941167</v>
          </cell>
          <cell r="B3" t="str">
            <v>DTI</v>
          </cell>
          <cell r="D3" t="str">
            <v>DIAMOND ARTHA GADING</v>
          </cell>
          <cell r="E3">
            <v>100</v>
          </cell>
          <cell r="F3" t="str">
            <v>GB</v>
          </cell>
          <cell r="G3" t="str">
            <v>Greater Jakarta</v>
          </cell>
          <cell r="H3" t="str">
            <v>GID 21/Multidrop</v>
          </cell>
          <cell r="I3">
            <v>44368</v>
          </cell>
          <cell r="J3" t="str">
            <v>Priority 1</v>
          </cell>
          <cell r="K3">
            <v>2</v>
          </cell>
          <cell r="L3" t="str">
            <v>Not Yet Process</v>
          </cell>
          <cell r="M3">
            <v>0</v>
          </cell>
          <cell r="N3" t="str">
            <v>B 9838 SYK</v>
          </cell>
        </row>
        <row r="4">
          <cell r="A4">
            <v>4002941147</v>
          </cell>
          <cell r="B4" t="str">
            <v>DTI</v>
          </cell>
          <cell r="C4">
            <v>1</v>
          </cell>
          <cell r="D4" t="str">
            <v>CARREFOUR DC CIKARANG</v>
          </cell>
          <cell r="E4">
            <v>248</v>
          </cell>
          <cell r="F4" t="str">
            <v>GB</v>
          </cell>
          <cell r="G4" t="str">
            <v>Greater Jakarta</v>
          </cell>
          <cell r="H4" t="str">
            <v>GID 21</v>
          </cell>
          <cell r="I4">
            <v>44368</v>
          </cell>
          <cell r="J4" t="str">
            <v>Night Delivery</v>
          </cell>
          <cell r="K4">
            <v>2</v>
          </cell>
          <cell r="L4" t="str">
            <v>Not Yet Process</v>
          </cell>
          <cell r="M4">
            <v>0</v>
          </cell>
          <cell r="N4" t="str">
            <v>B 9526 TCJ</v>
          </cell>
        </row>
        <row r="5">
          <cell r="A5">
            <v>4002941180</v>
          </cell>
          <cell r="B5" t="str">
            <v>DTI</v>
          </cell>
          <cell r="C5">
            <v>1</v>
          </cell>
          <cell r="D5" t="str">
            <v>INDOGROSIR BANDUNG</v>
          </cell>
          <cell r="E5">
            <v>130</v>
          </cell>
          <cell r="F5" t="str">
            <v>GB</v>
          </cell>
          <cell r="G5" t="str">
            <v>Jabar</v>
          </cell>
          <cell r="H5" t="str">
            <v>GID 21</v>
          </cell>
          <cell r="I5">
            <v>44369</v>
          </cell>
          <cell r="J5" t="str">
            <v>Priority 2</v>
          </cell>
          <cell r="K5">
            <v>2</v>
          </cell>
          <cell r="L5" t="str">
            <v>Not Yet Process</v>
          </cell>
          <cell r="M5">
            <v>0</v>
          </cell>
          <cell r="N5" t="str">
            <v>B 9035 FXU</v>
          </cell>
        </row>
        <row r="6">
          <cell r="A6">
            <v>4002941096</v>
          </cell>
          <cell r="B6" t="str">
            <v>DTI</v>
          </cell>
          <cell r="C6">
            <v>1</v>
          </cell>
          <cell r="D6" t="str">
            <v>PT ECART SERVICES INDONESIA</v>
          </cell>
          <cell r="E6">
            <v>470</v>
          </cell>
          <cell r="F6" t="str">
            <v>GB</v>
          </cell>
          <cell r="G6" t="str">
            <v>Greater Jakarta</v>
          </cell>
          <cell r="H6" t="str">
            <v>SP2/GI 21/BUNDLING</v>
          </cell>
          <cell r="I6">
            <v>44368</v>
          </cell>
          <cell r="J6" t="str">
            <v>Night Delivery</v>
          </cell>
          <cell r="K6">
            <v>6</v>
          </cell>
          <cell r="L6" t="str">
            <v>Loading Completed</v>
          </cell>
          <cell r="M6" t="str">
            <v>19B;19B1</v>
          </cell>
          <cell r="N6" t="str">
            <v>B 9028 EXR</v>
          </cell>
        </row>
        <row r="7">
          <cell r="A7">
            <v>4002941166</v>
          </cell>
          <cell r="B7" t="str">
            <v>DTI</v>
          </cell>
          <cell r="C7">
            <v>1</v>
          </cell>
          <cell r="D7" t="str">
            <v>PT. INDOMARCO PRISMATAMA DC BKS</v>
          </cell>
          <cell r="E7">
            <v>170</v>
          </cell>
          <cell r="F7" t="str">
            <v>GB</v>
          </cell>
          <cell r="G7" t="str">
            <v>Greater Jakarta</v>
          </cell>
          <cell r="H7" t="str">
            <v>GID 21</v>
          </cell>
          <cell r="I7">
            <v>44368</v>
          </cell>
          <cell r="J7" t="str">
            <v>Night Delivery</v>
          </cell>
          <cell r="K7">
            <v>2</v>
          </cell>
          <cell r="L7" t="str">
            <v>Picking Process</v>
          </cell>
          <cell r="M7" t="str">
            <v>04B;04B1</v>
          </cell>
          <cell r="N7" t="str">
            <v>B 9020 EXR</v>
          </cell>
        </row>
        <row r="8">
          <cell r="A8">
            <v>4002941090</v>
          </cell>
          <cell r="B8" t="str">
            <v>DTI</v>
          </cell>
          <cell r="C8">
            <v>1</v>
          </cell>
          <cell r="D8" t="str">
            <v>HERO DISTRIBUSI FT</v>
          </cell>
          <cell r="E8">
            <v>176</v>
          </cell>
          <cell r="F8" t="str">
            <v>GB</v>
          </cell>
          <cell r="G8" t="str">
            <v>Greater Jakarta</v>
          </cell>
          <cell r="H8" t="str">
            <v>GID 21/Multidrop</v>
          </cell>
          <cell r="I8">
            <v>44368</v>
          </cell>
          <cell r="J8" t="str">
            <v>Night Delivery</v>
          </cell>
          <cell r="K8">
            <v>2</v>
          </cell>
          <cell r="L8" t="str">
            <v>Not Yet Process</v>
          </cell>
          <cell r="M8">
            <v>0</v>
          </cell>
          <cell r="N8" t="str">
            <v>B 9060 KXU</v>
          </cell>
        </row>
        <row r="9">
          <cell r="A9">
            <v>4002941090</v>
          </cell>
          <cell r="B9" t="str">
            <v>DTI</v>
          </cell>
          <cell r="D9" t="str">
            <v>HERO DISTRIBUSI</v>
          </cell>
          <cell r="E9">
            <v>43</v>
          </cell>
          <cell r="F9" t="str">
            <v>GB</v>
          </cell>
          <cell r="G9" t="str">
            <v>Greater Jakarta</v>
          </cell>
          <cell r="H9" t="str">
            <v>GID 21/Multidrop</v>
          </cell>
          <cell r="I9">
            <v>44368</v>
          </cell>
          <cell r="J9" t="str">
            <v>Night Delivery</v>
          </cell>
          <cell r="K9">
            <v>2</v>
          </cell>
          <cell r="L9" t="str">
            <v>Not Yet Process</v>
          </cell>
          <cell r="M9">
            <v>0</v>
          </cell>
          <cell r="N9" t="str">
            <v>B 9060 KXU</v>
          </cell>
        </row>
        <row r="10">
          <cell r="A10">
            <v>4002941158</v>
          </cell>
          <cell r="B10" t="str">
            <v>DTI</v>
          </cell>
          <cell r="C10">
            <v>1</v>
          </cell>
          <cell r="D10" t="str">
            <v>PT CENTURY FRANCHISINDO UTAMA</v>
          </cell>
          <cell r="E10">
            <v>82</v>
          </cell>
          <cell r="F10" t="str">
            <v>GB</v>
          </cell>
          <cell r="G10" t="str">
            <v>Greater Jakarta</v>
          </cell>
          <cell r="H10" t="str">
            <v>GID 21/Multidrop</v>
          </cell>
          <cell r="I10">
            <v>44368</v>
          </cell>
          <cell r="J10" t="str">
            <v>Night Delivery</v>
          </cell>
          <cell r="K10">
            <v>2</v>
          </cell>
          <cell r="L10" t="str">
            <v>Not Yet Process</v>
          </cell>
          <cell r="M10">
            <v>0</v>
          </cell>
          <cell r="N10" t="str">
            <v>B 9173 KXU</v>
          </cell>
        </row>
        <row r="11">
          <cell r="A11">
            <v>4002941158</v>
          </cell>
          <cell r="B11" t="str">
            <v>DTI</v>
          </cell>
          <cell r="D11" t="str">
            <v>PT. PERINTIS PELAYANAN PARIPURN</v>
          </cell>
          <cell r="E11">
            <v>340</v>
          </cell>
          <cell r="F11" t="str">
            <v>GB</v>
          </cell>
          <cell r="G11" t="str">
            <v>Greater Jakarta</v>
          </cell>
          <cell r="H11" t="str">
            <v>GID 21/Multidrop</v>
          </cell>
          <cell r="I11">
            <v>44368</v>
          </cell>
          <cell r="J11" t="str">
            <v>Night Delivery</v>
          </cell>
          <cell r="K11">
            <v>2</v>
          </cell>
          <cell r="L11" t="str">
            <v>Not Yet Process</v>
          </cell>
          <cell r="M11">
            <v>0</v>
          </cell>
          <cell r="N11" t="str">
            <v>B 9173 KXU</v>
          </cell>
        </row>
        <row r="12">
          <cell r="A12">
            <v>4002941097</v>
          </cell>
          <cell r="B12" t="str">
            <v>DTI</v>
          </cell>
          <cell r="C12">
            <v>1</v>
          </cell>
          <cell r="D12" t="str">
            <v>RAMAYANA TAJUR S 121</v>
          </cell>
          <cell r="E12">
            <v>36</v>
          </cell>
          <cell r="F12" t="str">
            <v>GB</v>
          </cell>
          <cell r="G12" t="str">
            <v>Greater Jakarta</v>
          </cell>
          <cell r="H12" t="str">
            <v>GID 21/Multidrop</v>
          </cell>
          <cell r="I12">
            <v>44357</v>
          </cell>
          <cell r="J12" t="str">
            <v>Priority 1</v>
          </cell>
          <cell r="K12">
            <v>6</v>
          </cell>
          <cell r="L12" t="str">
            <v>Loading Completed</v>
          </cell>
          <cell r="M12" t="str">
            <v>02B;02B1</v>
          </cell>
          <cell r="N12" t="str">
            <v>B 9113 KRO</v>
          </cell>
        </row>
        <row r="13">
          <cell r="A13">
            <v>4002941097</v>
          </cell>
          <cell r="B13" t="str">
            <v>DTI</v>
          </cell>
          <cell r="D13" t="str">
            <v>LOTTE SHOPPING PAKANSARI</v>
          </cell>
          <cell r="E13">
            <v>506</v>
          </cell>
          <cell r="F13" t="str">
            <v>GB</v>
          </cell>
          <cell r="G13" t="str">
            <v>Greater Jakarta</v>
          </cell>
          <cell r="H13" t="str">
            <v>GID 21/Multidrop</v>
          </cell>
          <cell r="I13">
            <v>44357</v>
          </cell>
          <cell r="J13" t="str">
            <v>Priority 1</v>
          </cell>
          <cell r="K13">
            <v>6</v>
          </cell>
          <cell r="L13" t="str">
            <v>Loading Completed</v>
          </cell>
          <cell r="M13" t="str">
            <v>02B;02B1</v>
          </cell>
          <cell r="N13" t="str">
            <v>B 9113 KRO</v>
          </cell>
        </row>
        <row r="14">
          <cell r="A14">
            <v>4002941150</v>
          </cell>
          <cell r="B14" t="str">
            <v>DTI</v>
          </cell>
          <cell r="C14">
            <v>1</v>
          </cell>
          <cell r="D14" t="str">
            <v>TOKMA SUKASEURI</v>
          </cell>
          <cell r="E14">
            <v>123</v>
          </cell>
          <cell r="F14" t="str">
            <v>GB</v>
          </cell>
          <cell r="G14" t="str">
            <v>Greater Jakarta</v>
          </cell>
          <cell r="H14" t="str">
            <v>GID 21/Multidrop</v>
          </cell>
          <cell r="I14">
            <v>44368</v>
          </cell>
          <cell r="J14" t="str">
            <v>Priority 1</v>
          </cell>
          <cell r="K14">
            <v>2</v>
          </cell>
          <cell r="L14" t="str">
            <v>Not Yet Process</v>
          </cell>
          <cell r="M14">
            <v>0</v>
          </cell>
          <cell r="N14" t="str">
            <v>B 9532 KRV</v>
          </cell>
        </row>
        <row r="15">
          <cell r="A15">
            <v>4002941150</v>
          </cell>
          <cell r="B15" t="str">
            <v>DTI</v>
          </cell>
          <cell r="D15" t="str">
            <v>LOTTE SHOPPING KARAWANG</v>
          </cell>
          <cell r="E15">
            <v>144</v>
          </cell>
          <cell r="F15" t="str">
            <v>GB</v>
          </cell>
          <cell r="G15" t="str">
            <v>Greater Jakarta</v>
          </cell>
          <cell r="H15" t="str">
            <v>GID 21/Multidrop</v>
          </cell>
          <cell r="I15">
            <v>44368</v>
          </cell>
          <cell r="J15" t="str">
            <v>Priority 1</v>
          </cell>
          <cell r="K15">
            <v>2</v>
          </cell>
          <cell r="L15" t="str">
            <v>Not Yet Process</v>
          </cell>
          <cell r="M15">
            <v>0</v>
          </cell>
          <cell r="N15" t="str">
            <v>B 9532 KRV</v>
          </cell>
        </row>
        <row r="16">
          <cell r="A16">
            <v>4002941156</v>
          </cell>
          <cell r="B16" t="str">
            <v>DTI</v>
          </cell>
          <cell r="C16">
            <v>1</v>
          </cell>
          <cell r="D16" t="str">
            <v>BORMA CIKUTRA</v>
          </cell>
          <cell r="E16">
            <v>257</v>
          </cell>
          <cell r="F16" t="str">
            <v>GB</v>
          </cell>
          <cell r="G16" t="str">
            <v>Jabar</v>
          </cell>
          <cell r="H16" t="str">
            <v>GID 21</v>
          </cell>
          <cell r="I16">
            <v>44369</v>
          </cell>
          <cell r="J16" t="str">
            <v>Priority 2</v>
          </cell>
          <cell r="K16">
            <v>2</v>
          </cell>
          <cell r="L16" t="str">
            <v>Not Yet Process</v>
          </cell>
          <cell r="M16">
            <v>0</v>
          </cell>
          <cell r="N16" t="str">
            <v>B 9143 KXU</v>
          </cell>
        </row>
        <row r="17">
          <cell r="A17">
            <v>4002941040</v>
          </cell>
          <cell r="B17" t="str">
            <v>DTI</v>
          </cell>
          <cell r="C17">
            <v>1</v>
          </cell>
          <cell r="D17" t="str">
            <v>TIP TOP RAWAMANGUN</v>
          </cell>
          <cell r="E17">
            <v>174</v>
          </cell>
          <cell r="F17" t="str">
            <v>GB</v>
          </cell>
          <cell r="G17" t="str">
            <v>Greater Jakarta</v>
          </cell>
          <cell r="H17" t="str">
            <v>GI 21</v>
          </cell>
          <cell r="I17">
            <v>44368</v>
          </cell>
          <cell r="J17" t="str">
            <v>Night Delivery</v>
          </cell>
          <cell r="K17">
            <v>6</v>
          </cell>
          <cell r="L17" t="str">
            <v>Loading Completed</v>
          </cell>
          <cell r="M17" t="str">
            <v>02A;02A2</v>
          </cell>
          <cell r="N17" t="str">
            <v>B 9271 TCD</v>
          </cell>
        </row>
        <row r="18">
          <cell r="A18">
            <v>4002941113</v>
          </cell>
          <cell r="B18" t="str">
            <v>DTI</v>
          </cell>
          <cell r="C18">
            <v>1</v>
          </cell>
          <cell r="D18" t="str">
            <v>LOTTEMART HYPER KUNINGAN CITY</v>
          </cell>
          <cell r="E18">
            <v>62</v>
          </cell>
          <cell r="F18" t="str">
            <v>GB</v>
          </cell>
          <cell r="G18" t="str">
            <v>Greater Jakarta</v>
          </cell>
          <cell r="H18" t="str">
            <v>GID 21/Multidrop</v>
          </cell>
          <cell r="I18">
            <v>44368</v>
          </cell>
          <cell r="J18" t="str">
            <v>Priority 1</v>
          </cell>
          <cell r="K18">
            <v>6</v>
          </cell>
          <cell r="L18" t="str">
            <v>Loading Completed</v>
          </cell>
          <cell r="M18" t="str">
            <v>02A;02A2</v>
          </cell>
          <cell r="N18" t="str">
            <v>B 9475 TXS</v>
          </cell>
        </row>
        <row r="19">
          <cell r="A19">
            <v>4002941113</v>
          </cell>
          <cell r="B19" t="str">
            <v>DTI</v>
          </cell>
          <cell r="D19" t="str">
            <v>CARREFOUR CASABLANCA</v>
          </cell>
          <cell r="E19">
            <v>88</v>
          </cell>
          <cell r="F19" t="str">
            <v>GB</v>
          </cell>
          <cell r="G19" t="str">
            <v>Greater Jakarta</v>
          </cell>
          <cell r="H19" t="str">
            <v>GID 21/Multidrop</v>
          </cell>
          <cell r="I19">
            <v>44368</v>
          </cell>
          <cell r="J19" t="str">
            <v>Priority 1</v>
          </cell>
          <cell r="K19">
            <v>6</v>
          </cell>
          <cell r="L19" t="str">
            <v>Loading Completed</v>
          </cell>
          <cell r="M19" t="str">
            <v>02A;02A2</v>
          </cell>
          <cell r="N19" t="str">
            <v>B 9475 TXS</v>
          </cell>
        </row>
        <row r="20">
          <cell r="A20">
            <v>4002941162</v>
          </cell>
          <cell r="B20" t="str">
            <v>DTI</v>
          </cell>
          <cell r="C20">
            <v>1</v>
          </cell>
          <cell r="D20" t="str">
            <v>PT LOTTE SHOPPING INDONESIA SOLO</v>
          </cell>
          <cell r="E20">
            <v>2000</v>
          </cell>
          <cell r="F20" t="str">
            <v>9K</v>
          </cell>
          <cell r="G20" t="str">
            <v>Jateng</v>
          </cell>
          <cell r="H20" t="str">
            <v>GID 21</v>
          </cell>
          <cell r="I20">
            <v>44370</v>
          </cell>
          <cell r="J20" t="str">
            <v>Priority 3</v>
          </cell>
          <cell r="K20">
            <v>2</v>
          </cell>
          <cell r="L20" t="str">
            <v>Waiting Truck</v>
          </cell>
          <cell r="M20">
            <v>0</v>
          </cell>
          <cell r="N20" t="str">
            <v>B</v>
          </cell>
        </row>
        <row r="21">
          <cell r="A21">
            <v>4002941163</v>
          </cell>
          <cell r="B21" t="str">
            <v>DTI</v>
          </cell>
          <cell r="C21">
            <v>1</v>
          </cell>
          <cell r="D21" t="str">
            <v>LOTTE SHOPPING TEGAL</v>
          </cell>
          <cell r="E21">
            <v>2012</v>
          </cell>
          <cell r="F21" t="str">
            <v>9K</v>
          </cell>
          <cell r="G21" t="str">
            <v>Jateng</v>
          </cell>
          <cell r="H21" t="str">
            <v>GID 21</v>
          </cell>
          <cell r="I21">
            <v>44369</v>
          </cell>
          <cell r="J21" t="str">
            <v>Priority 3</v>
          </cell>
          <cell r="K21">
            <v>2</v>
          </cell>
          <cell r="L21" t="str">
            <v>Waiting Truck</v>
          </cell>
          <cell r="M21">
            <v>0</v>
          </cell>
          <cell r="N21" t="str">
            <v>B</v>
          </cell>
        </row>
        <row r="22">
          <cell r="A22">
            <v>4002940819</v>
          </cell>
          <cell r="B22" t="str">
            <v>DTI</v>
          </cell>
          <cell r="C22">
            <v>1</v>
          </cell>
          <cell r="D22" t="str">
            <v>PT SUMBER TRIJAYA LESTARI ALFACART</v>
          </cell>
          <cell r="E22">
            <v>520</v>
          </cell>
          <cell r="F22" t="str">
            <v>9G</v>
          </cell>
          <cell r="G22" t="str">
            <v>Jateng</v>
          </cell>
          <cell r="H22" t="str">
            <v>GID 21/Multidrop</v>
          </cell>
          <cell r="I22">
            <v>44370</v>
          </cell>
          <cell r="J22" t="str">
            <v>Priority 3</v>
          </cell>
          <cell r="K22">
            <v>2</v>
          </cell>
          <cell r="L22" t="str">
            <v>Waiting Truck</v>
          </cell>
          <cell r="M22">
            <v>0</v>
          </cell>
          <cell r="N22" t="str">
            <v>B</v>
          </cell>
        </row>
        <row r="23">
          <cell r="A23">
            <v>4002940819</v>
          </cell>
          <cell r="B23" t="str">
            <v>DTI</v>
          </cell>
          <cell r="D23" t="str">
            <v>SAT DC CILACAP</v>
          </cell>
          <cell r="E23">
            <v>330</v>
          </cell>
          <cell r="F23" t="str">
            <v>9G</v>
          </cell>
          <cell r="G23" t="str">
            <v>Jateng</v>
          </cell>
          <cell r="H23" t="str">
            <v>GID 21/Multidrop</v>
          </cell>
          <cell r="I23">
            <v>44370</v>
          </cell>
          <cell r="J23" t="str">
            <v>Priority 3</v>
          </cell>
          <cell r="K23">
            <v>2</v>
          </cell>
          <cell r="L23" t="str">
            <v>Waiting Truck</v>
          </cell>
          <cell r="M23">
            <v>0</v>
          </cell>
          <cell r="N23" t="str">
            <v>B</v>
          </cell>
        </row>
        <row r="24">
          <cell r="A24">
            <v>4002941148</v>
          </cell>
          <cell r="B24" t="str">
            <v>DTI</v>
          </cell>
          <cell r="C24">
            <v>1</v>
          </cell>
          <cell r="D24" t="str">
            <v>YOGYA DC TEGAL</v>
          </cell>
          <cell r="E24">
            <v>117</v>
          </cell>
          <cell r="F24" t="str">
            <v>9G</v>
          </cell>
          <cell r="G24" t="str">
            <v>Jateng</v>
          </cell>
          <cell r="H24" t="str">
            <v>GID 21/Multidrop</v>
          </cell>
          <cell r="I24">
            <v>44370</v>
          </cell>
          <cell r="J24" t="str">
            <v>Priority 3</v>
          </cell>
          <cell r="K24">
            <v>2</v>
          </cell>
          <cell r="L24" t="str">
            <v>Waiting Truck</v>
          </cell>
          <cell r="M24">
            <v>0</v>
          </cell>
          <cell r="N24" t="str">
            <v>B</v>
          </cell>
        </row>
        <row r="25">
          <cell r="A25">
            <v>4002941148</v>
          </cell>
          <cell r="B25" t="str">
            <v>DTI</v>
          </cell>
          <cell r="D25" t="str">
            <v>YOGYA DC SUMBER</v>
          </cell>
          <cell r="E25">
            <v>793</v>
          </cell>
          <cell r="F25" t="str">
            <v>9G</v>
          </cell>
          <cell r="G25" t="str">
            <v>Jabar</v>
          </cell>
          <cell r="H25" t="str">
            <v>GID 21/Multidrop</v>
          </cell>
          <cell r="I25">
            <v>44370</v>
          </cell>
          <cell r="J25" t="str">
            <v>Priority 3</v>
          </cell>
          <cell r="K25">
            <v>2</v>
          </cell>
          <cell r="L25" t="str">
            <v>Waiting Truck</v>
          </cell>
          <cell r="M25">
            <v>0</v>
          </cell>
          <cell r="N25" t="str">
            <v>B</v>
          </cell>
        </row>
        <row r="26">
          <cell r="A26">
            <v>4002941177</v>
          </cell>
          <cell r="B26" t="str">
            <v>DTI</v>
          </cell>
          <cell r="C26">
            <v>1</v>
          </cell>
          <cell r="D26" t="str">
            <v>INDOGROSIR PALEMBANG</v>
          </cell>
          <cell r="E26">
            <v>1750</v>
          </cell>
          <cell r="F26" t="str">
            <v>9K</v>
          </cell>
          <cell r="G26" t="str">
            <v>Sumatra</v>
          </cell>
          <cell r="H26" t="str">
            <v>GID 21</v>
          </cell>
          <cell r="I26">
            <v>44372</v>
          </cell>
          <cell r="J26" t="str">
            <v>Priority 3</v>
          </cell>
          <cell r="K26">
            <v>2</v>
          </cell>
          <cell r="L26" t="str">
            <v>Waiting Truck</v>
          </cell>
          <cell r="M26">
            <v>0</v>
          </cell>
          <cell r="N26" t="str">
            <v>B</v>
          </cell>
        </row>
        <row r="27">
          <cell r="A27">
            <v>4002941178</v>
          </cell>
          <cell r="B27" t="str">
            <v>DTI</v>
          </cell>
          <cell r="C27">
            <v>1</v>
          </cell>
          <cell r="D27" t="str">
            <v>INDOGROSIR PALEMBANG</v>
          </cell>
          <cell r="E27">
            <v>1518</v>
          </cell>
          <cell r="F27" t="str">
            <v>9K</v>
          </cell>
          <cell r="G27" t="str">
            <v>Sumatra</v>
          </cell>
          <cell r="H27" t="str">
            <v>GID 21/Multidrop</v>
          </cell>
          <cell r="I27">
            <v>44372</v>
          </cell>
          <cell r="J27" t="str">
            <v>Priority 3</v>
          </cell>
          <cell r="K27">
            <v>2</v>
          </cell>
          <cell r="L27" t="str">
            <v>Waiting Truck</v>
          </cell>
          <cell r="M27">
            <v>0</v>
          </cell>
          <cell r="N27" t="str">
            <v>B</v>
          </cell>
        </row>
        <row r="28">
          <cell r="A28">
            <v>4002941178</v>
          </cell>
          <cell r="B28" t="str">
            <v>DTI</v>
          </cell>
          <cell r="D28" t="str">
            <v>PT SUMBER ALFARIA TRIJAYA PALEMBAN</v>
          </cell>
          <cell r="E28">
            <v>279</v>
          </cell>
          <cell r="F28" t="str">
            <v>9K</v>
          </cell>
          <cell r="G28" t="str">
            <v>Sumatra</v>
          </cell>
          <cell r="H28" t="str">
            <v>GID 21/Multidrop</v>
          </cell>
          <cell r="I28">
            <v>44372</v>
          </cell>
          <cell r="J28" t="str">
            <v>Priority 3</v>
          </cell>
          <cell r="K28">
            <v>2</v>
          </cell>
          <cell r="L28" t="str">
            <v>Waiting Truck</v>
          </cell>
          <cell r="M28">
            <v>0</v>
          </cell>
          <cell r="N28" t="str">
            <v>B</v>
          </cell>
        </row>
        <row r="29">
          <cell r="A29">
            <v>4002941179</v>
          </cell>
          <cell r="B29" t="str">
            <v>DTI</v>
          </cell>
          <cell r="C29">
            <v>1</v>
          </cell>
          <cell r="D29" t="str">
            <v>INDOGROSIR PALEMBANG</v>
          </cell>
          <cell r="E29">
            <v>1930</v>
          </cell>
          <cell r="F29" t="str">
            <v>9K</v>
          </cell>
          <cell r="G29" t="str">
            <v>Sumatra</v>
          </cell>
          <cell r="H29" t="str">
            <v>GID 21</v>
          </cell>
          <cell r="I29">
            <v>44372</v>
          </cell>
          <cell r="J29" t="str">
            <v>Priority 3</v>
          </cell>
          <cell r="K29">
            <v>2</v>
          </cell>
          <cell r="L29" t="str">
            <v>Waiting Truck</v>
          </cell>
          <cell r="M29">
            <v>0</v>
          </cell>
          <cell r="N29" t="str">
            <v>B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Keterangan"/>
    </sheetNames>
    <sheetDataSet>
      <sheetData sheetId="0" refreshError="1">
        <row r="1">
          <cell r="D1" t="str">
            <v>PO number</v>
          </cell>
          <cell r="E1" t="str">
            <v>shipment number</v>
          </cell>
          <cell r="F1" t="str">
            <v>status</v>
          </cell>
          <cell r="G1" t="str">
            <v>shipper name</v>
          </cell>
          <cell r="H1" t="str">
            <v>transporter name</v>
          </cell>
          <cell r="I1" t="str">
            <v>ritase marketplace</v>
          </cell>
          <cell r="J1" t="str">
            <v>order_load_type</v>
          </cell>
          <cell r="K1" t="str">
            <v>order_load_desc</v>
          </cell>
          <cell r="L1" t="str">
            <v>fee</v>
          </cell>
          <cell r="M1" t="str">
            <v>logistic fee</v>
          </cell>
          <cell r="N1" t="str">
            <v>trip id</v>
          </cell>
          <cell r="O1" t="str">
            <v>vendor type</v>
          </cell>
          <cell r="P1" t="str">
            <v>created time</v>
          </cell>
          <cell r="Q1" t="str">
            <v>confirmed time</v>
          </cell>
          <cell r="R1" t="str">
            <v>accepted time</v>
          </cell>
          <cell r="S1" t="str">
            <v>ready time</v>
          </cell>
          <cell r="T1" t="str">
            <v>actual pickup time</v>
          </cell>
          <cell r="U1" t="str">
            <v>start load time</v>
          </cell>
          <cell r="V1" t="str">
            <v>finish load time</v>
          </cell>
          <cell r="W1" t="str">
            <v>estimate dropoff time</v>
          </cell>
          <cell r="X1" t="str">
            <v>actual dropoff time</v>
          </cell>
          <cell r="Y1" t="str">
            <v>actual unload time</v>
          </cell>
          <cell r="Z1" t="str">
            <v>duration pickup -&gt; load</v>
          </cell>
          <cell r="AA1" t="str">
            <v>duration dropoff -&gt; unload</v>
          </cell>
          <cell r="AB1" t="str">
            <v>driver name</v>
          </cell>
          <cell r="AC1" t="str">
            <v>driver phone number</v>
          </cell>
          <cell r="AD1" t="str">
            <v>license plate</v>
          </cell>
          <cell r="AE1" t="str">
            <v>vehicle type</v>
          </cell>
          <cell r="AF1" t="str">
            <v>origin contact name</v>
          </cell>
          <cell r="AG1" t="str">
            <v>origin contact number</v>
          </cell>
          <cell r="AH1" t="str">
            <v>origin address</v>
          </cell>
          <cell r="AI1" t="str">
            <v>origin city</v>
          </cell>
          <cell r="AJ1" t="str">
            <v>origin external ID</v>
          </cell>
          <cell r="AK1" t="str">
            <v>destination contact name</v>
          </cell>
          <cell r="AL1" t="str">
            <v>destination contact number</v>
          </cell>
          <cell r="AM1" t="str">
            <v>destination address</v>
          </cell>
          <cell r="AN1" t="str">
            <v>destination city</v>
          </cell>
          <cell r="AO1" t="str">
            <v>destination external ID</v>
          </cell>
          <cell r="AP1" t="str">
            <v>distance (km)</v>
          </cell>
          <cell r="AQ1" t="str">
            <v>remarks</v>
          </cell>
          <cell r="AR1" t="str">
            <v>container number</v>
          </cell>
          <cell r="AS1" t="str">
            <v>seal number</v>
          </cell>
          <cell r="AT1" t="str">
            <v>tare weight (kg)</v>
          </cell>
          <cell r="AU1" t="str">
            <v>container number 2</v>
          </cell>
          <cell r="AV1" t="str">
            <v>seal number 2</v>
          </cell>
          <cell r="AW1" t="str">
            <v>tare weight 2 (kg)</v>
          </cell>
          <cell r="AX1" t="str">
            <v>cancel reason</v>
          </cell>
          <cell r="AY1" t="str">
            <v>has insurance</v>
          </cell>
          <cell r="AZ1" t="str">
            <v>insurance fee</v>
          </cell>
          <cell r="BA1" t="str">
            <v>total weight</v>
          </cell>
          <cell r="BB1" t="str">
            <v>total CBM</v>
          </cell>
          <cell r="BC1" t="str">
            <v>tag</v>
          </cell>
          <cell r="BD1" t="str">
            <v>proof of delivery time</v>
          </cell>
          <cell r="BE1" t="str">
            <v>proof of delivery</v>
          </cell>
        </row>
        <row r="2">
          <cell r="D2" t="str">
            <v>4002939584</v>
          </cell>
          <cell r="E2" t="str">
            <v/>
          </cell>
          <cell r="F2" t="str">
            <v>BOOKED</v>
          </cell>
          <cell r="G2" t="str">
            <v>Unilever Mega DC</v>
          </cell>
          <cell r="H2" t="str">
            <v/>
          </cell>
          <cell r="I2" t="str">
            <v>false</v>
          </cell>
          <cell r="J2" t="str">
            <v>TRO-J</v>
          </cell>
          <cell r="K2" t="str">
            <v>Tronton Jumbo</v>
          </cell>
          <cell r="L2" t="str">
            <v/>
          </cell>
          <cell r="N2" t="str">
            <v>TDS-TRI-20210615044125961782</v>
          </cell>
          <cell r="O2" t="str">
            <v>oncall</v>
          </cell>
          <cell r="P2" t="str">
            <v>2021-06-15, 11:41:26</v>
          </cell>
          <cell r="Q2" t="str">
            <v/>
          </cell>
          <cell r="R2" t="str">
            <v/>
          </cell>
          <cell r="S2" t="str">
            <v>2021-06-16, 16:00:00</v>
          </cell>
          <cell r="T2" t="str">
            <v/>
          </cell>
          <cell r="U2" t="str">
            <v/>
          </cell>
          <cell r="V2" t="str">
            <v/>
          </cell>
          <cell r="W2" t="str">
            <v>2021-06-18, 16:00:00</v>
          </cell>
          <cell r="X2" t="str">
            <v/>
          </cell>
          <cell r="Y2" t="str">
            <v/>
          </cell>
          <cell r="Z2" t="str">
            <v/>
          </cell>
          <cell r="AA2" t="str">
            <v/>
          </cell>
          <cell r="AB2" t="str">
            <v/>
          </cell>
          <cell r="AC2" t="str">
            <v/>
          </cell>
          <cell r="AD2" t="str">
            <v/>
          </cell>
          <cell r="AE2" t="str">
            <v/>
          </cell>
          <cell r="AF2" t="str">
            <v>Unilever West Mega DC</v>
          </cell>
          <cell r="AH2" t="str">
            <v>Jl. Irian X No.202, Cikedokan, Kec. Cikarang Bar., Bekasi, Jawa Barat 17530, Indonesia</v>
          </cell>
          <cell r="AI2" t="str">
            <v>Bekasi</v>
          </cell>
          <cell r="AK2" t="str">
            <v>PT LOTTE SHOPPING INDONESIA SEMARAN</v>
          </cell>
          <cell r="AM2" t="str">
            <v>JL.BRIGJEN SUDIARTO NO.132</v>
          </cell>
          <cell r="AN2" t="str">
            <v>Kota Semarang</v>
          </cell>
          <cell r="AP2">
            <v>413</v>
          </cell>
          <cell r="AQ2" t="str">
            <v/>
          </cell>
          <cell r="AR2" t="str">
            <v/>
          </cell>
          <cell r="AS2" t="str">
            <v/>
          </cell>
          <cell r="AT2" t="str">
            <v/>
          </cell>
          <cell r="AU2" t="str">
            <v/>
          </cell>
          <cell r="AV2" t="str">
            <v/>
          </cell>
          <cell r="AW2" t="str">
            <v/>
          </cell>
          <cell r="AY2">
            <v>0</v>
          </cell>
          <cell r="AZ2" t="str">
            <v>0</v>
          </cell>
          <cell r="BA2">
            <v>12360</v>
          </cell>
          <cell r="BB2">
            <v>39</v>
          </cell>
          <cell r="BC2" t="str">
            <v/>
          </cell>
          <cell r="BD2" t="str">
            <v/>
          </cell>
        </row>
        <row r="3">
          <cell r="D3" t="str">
            <v>4002939531</v>
          </cell>
          <cell r="E3" t="str">
            <v/>
          </cell>
          <cell r="F3" t="str">
            <v>BOOKED</v>
          </cell>
          <cell r="G3" t="str">
            <v>Unilever Mega DC</v>
          </cell>
          <cell r="H3" t="str">
            <v>RITASE</v>
          </cell>
          <cell r="I3" t="str">
            <v>false</v>
          </cell>
          <cell r="J3" t="str">
            <v>CDE</v>
          </cell>
          <cell r="K3" t="str">
            <v>CD Engkel Box</v>
          </cell>
          <cell r="L3" t="str">
            <v/>
          </cell>
          <cell r="N3" t="str">
            <v>TDS-TRI-20210615044125130308</v>
          </cell>
          <cell r="O3" t="str">
            <v>dedicated</v>
          </cell>
          <cell r="P3" t="str">
            <v>2021-06-15, 11:41:25</v>
          </cell>
          <cell r="Q3" t="str">
            <v/>
          </cell>
          <cell r="R3" t="str">
            <v/>
          </cell>
          <cell r="S3" t="str">
            <v>2021-06-16, 16:00:00</v>
          </cell>
          <cell r="T3" t="str">
            <v/>
          </cell>
          <cell r="U3" t="str">
            <v/>
          </cell>
          <cell r="V3" t="str">
            <v/>
          </cell>
          <cell r="W3" t="str">
            <v>2021-06-17, 16:00:00</v>
          </cell>
          <cell r="X3" t="str">
            <v/>
          </cell>
          <cell r="Y3" t="str">
            <v/>
          </cell>
          <cell r="Z3" t="str">
            <v/>
          </cell>
          <cell r="AA3" t="str">
            <v/>
          </cell>
          <cell r="AB3" t="str">
            <v/>
          </cell>
          <cell r="AC3" t="str">
            <v/>
          </cell>
          <cell r="AD3" t="str">
            <v/>
          </cell>
          <cell r="AE3" t="str">
            <v/>
          </cell>
          <cell r="AF3" t="str">
            <v>Unilever West Mega DC</v>
          </cell>
          <cell r="AH3" t="str">
            <v>Jl. Irian X No.202, Cikedokan, Kec. Cikarang Bar., Bekasi, Jawa Barat 17530, Indonesia</v>
          </cell>
          <cell r="AI3" t="str">
            <v>Bekasi</v>
          </cell>
          <cell r="AK3" t="str">
            <v>TRANSMART CIMAHI</v>
          </cell>
          <cell r="AM3" t="str">
            <v>JL. RAYA BARAT NO. 729</v>
          </cell>
          <cell r="AN3" t="str">
            <v>Kota Cimahi</v>
          </cell>
          <cell r="AP3">
            <v>106</v>
          </cell>
          <cell r="AQ3" t="str">
            <v/>
          </cell>
          <cell r="AR3" t="str">
            <v/>
          </cell>
          <cell r="AS3" t="str">
            <v/>
          </cell>
          <cell r="AT3" t="str">
            <v/>
          </cell>
          <cell r="AU3" t="str">
            <v/>
          </cell>
          <cell r="AV3" t="str">
            <v/>
          </cell>
          <cell r="AW3" t="str">
            <v/>
          </cell>
          <cell r="AY3">
            <v>0</v>
          </cell>
          <cell r="AZ3" t="str">
            <v>0</v>
          </cell>
          <cell r="BA3">
            <v>2510</v>
          </cell>
          <cell r="BB3">
            <v>4</v>
          </cell>
          <cell r="BC3" t="str">
            <v/>
          </cell>
          <cell r="BD3" t="str">
            <v/>
          </cell>
        </row>
        <row r="4">
          <cell r="D4" t="str">
            <v>4002939530</v>
          </cell>
          <cell r="E4" t="str">
            <v/>
          </cell>
          <cell r="F4" t="str">
            <v>BOOKED</v>
          </cell>
          <cell r="G4" t="str">
            <v>Unilever Mega DC</v>
          </cell>
          <cell r="H4" t="str">
            <v>RITASE</v>
          </cell>
          <cell r="I4" t="str">
            <v>false</v>
          </cell>
          <cell r="J4" t="str">
            <v>CDE</v>
          </cell>
          <cell r="K4" t="str">
            <v>CD Engkel Box</v>
          </cell>
          <cell r="L4" t="str">
            <v/>
          </cell>
          <cell r="N4" t="str">
            <v>TDS-TRI-20210615044124189864</v>
          </cell>
          <cell r="O4" t="str">
            <v>dedicated</v>
          </cell>
          <cell r="P4" t="str">
            <v>2021-06-15, 11:41:24</v>
          </cell>
          <cell r="Q4" t="str">
            <v/>
          </cell>
          <cell r="R4" t="str">
            <v/>
          </cell>
          <cell r="S4" t="str">
            <v>2021-06-16, 16:00:00</v>
          </cell>
          <cell r="T4" t="str">
            <v/>
          </cell>
          <cell r="U4" t="str">
            <v/>
          </cell>
          <cell r="V4" t="str">
            <v/>
          </cell>
          <cell r="W4" t="str">
            <v>2021-06-17, 16:00:00</v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>Unilever West Mega DC</v>
          </cell>
          <cell r="AH4" t="str">
            <v>Jl. Irian X No.202, Cikedokan, Kec. Cikarang Bar., Bekasi, Jawa Barat 17530, Indonesia</v>
          </cell>
          <cell r="AI4" t="str">
            <v>Bekasi</v>
          </cell>
          <cell r="AK4" t="str">
            <v>TRANSMART CIMAHI</v>
          </cell>
          <cell r="AM4" t="str">
            <v>JL. RAYA BARAT NO. 729</v>
          </cell>
          <cell r="AN4" t="str">
            <v>Kota Cimahi</v>
          </cell>
          <cell r="AP4">
            <v>106</v>
          </cell>
          <cell r="AQ4" t="str">
            <v/>
          </cell>
          <cell r="AR4" t="str">
            <v/>
          </cell>
          <cell r="AS4" t="str">
            <v/>
          </cell>
          <cell r="AT4" t="str">
            <v/>
          </cell>
          <cell r="AU4" t="str">
            <v/>
          </cell>
          <cell r="AV4" t="str">
            <v/>
          </cell>
          <cell r="AW4" t="str">
            <v/>
          </cell>
          <cell r="AY4">
            <v>0</v>
          </cell>
          <cell r="AZ4" t="str">
            <v>0</v>
          </cell>
          <cell r="BA4">
            <v>2510</v>
          </cell>
          <cell r="BB4">
            <v>4.38</v>
          </cell>
          <cell r="BC4" t="str">
            <v/>
          </cell>
          <cell r="BD4" t="str">
            <v/>
          </cell>
        </row>
        <row r="5">
          <cell r="D5" t="str">
            <v>4002939529</v>
          </cell>
          <cell r="E5" t="str">
            <v/>
          </cell>
          <cell r="F5" t="str">
            <v>BOOKED</v>
          </cell>
          <cell r="G5" t="str">
            <v>Unilever Mega DC</v>
          </cell>
          <cell r="H5" t="str">
            <v>RITASE</v>
          </cell>
          <cell r="I5" t="str">
            <v>false</v>
          </cell>
          <cell r="J5" t="str">
            <v>CDE</v>
          </cell>
          <cell r="K5" t="str">
            <v>CD Engkel Box</v>
          </cell>
          <cell r="L5" t="str">
            <v/>
          </cell>
          <cell r="N5" t="str">
            <v>TDS-TRI-20210615044123371593</v>
          </cell>
          <cell r="O5" t="str">
            <v>dedicated</v>
          </cell>
          <cell r="P5" t="str">
            <v>2021-06-15, 11:41:23</v>
          </cell>
          <cell r="Q5" t="str">
            <v/>
          </cell>
          <cell r="R5" t="str">
            <v/>
          </cell>
          <cell r="S5" t="str">
            <v>2021-06-16, 16:00:00</v>
          </cell>
          <cell r="T5" t="str">
            <v/>
          </cell>
          <cell r="U5" t="str">
            <v/>
          </cell>
          <cell r="V5" t="str">
            <v/>
          </cell>
          <cell r="W5" t="str">
            <v>2021-06-17, 16:00:00</v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>Unilever West Mega DC</v>
          </cell>
          <cell r="AH5" t="str">
            <v>Jl. Irian X No.202, Cikedokan, Kec. Cikarang Bar., Bekasi, Jawa Barat 17530, Indonesia</v>
          </cell>
          <cell r="AI5" t="str">
            <v>Bekasi</v>
          </cell>
          <cell r="AK5" t="str">
            <v>TRANSMART CIMAHI</v>
          </cell>
          <cell r="AM5" t="str">
            <v>JL. RAYA BARAT NO. 729</v>
          </cell>
          <cell r="AN5" t="str">
            <v>Kota Cimahi</v>
          </cell>
          <cell r="AP5">
            <v>106</v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Y5">
            <v>0</v>
          </cell>
          <cell r="AZ5" t="str">
            <v>0</v>
          </cell>
          <cell r="BA5">
            <v>1670</v>
          </cell>
          <cell r="BB5">
            <v>4</v>
          </cell>
          <cell r="BC5" t="str">
            <v/>
          </cell>
          <cell r="BD5" t="str">
            <v/>
          </cell>
        </row>
        <row r="6">
          <cell r="D6" t="str">
            <v>4002939528</v>
          </cell>
          <cell r="E6" t="str">
            <v/>
          </cell>
          <cell r="F6" t="str">
            <v>BOOKED</v>
          </cell>
          <cell r="G6" t="str">
            <v>Unilever Mega DC</v>
          </cell>
          <cell r="H6" t="str">
            <v>RITASE</v>
          </cell>
          <cell r="I6" t="str">
            <v>false</v>
          </cell>
          <cell r="J6" t="str">
            <v>CDE</v>
          </cell>
          <cell r="K6" t="str">
            <v>CD Engkel Box</v>
          </cell>
          <cell r="L6" t="str">
            <v/>
          </cell>
          <cell r="N6" t="str">
            <v>TDS-TRI-20210615044122516763</v>
          </cell>
          <cell r="O6" t="str">
            <v>dedicated</v>
          </cell>
          <cell r="P6" t="str">
            <v>2021-06-15, 11:41:22</v>
          </cell>
          <cell r="Q6" t="str">
            <v/>
          </cell>
          <cell r="R6" t="str">
            <v/>
          </cell>
          <cell r="S6" t="str">
            <v>2021-06-16, 16:00:00</v>
          </cell>
          <cell r="T6" t="str">
            <v/>
          </cell>
          <cell r="U6" t="str">
            <v/>
          </cell>
          <cell r="V6" t="str">
            <v/>
          </cell>
          <cell r="W6" t="str">
            <v>2021-06-17, 16:00:00</v>
          </cell>
          <cell r="X6" t="str">
            <v/>
          </cell>
          <cell r="Y6" t="str">
            <v/>
          </cell>
          <cell r="Z6" t="str">
            <v/>
          </cell>
          <cell r="AA6" t="str">
            <v/>
          </cell>
          <cell r="AB6" t="str">
            <v/>
          </cell>
          <cell r="AC6" t="str">
            <v/>
          </cell>
          <cell r="AD6" t="str">
            <v/>
          </cell>
          <cell r="AE6" t="str">
            <v/>
          </cell>
          <cell r="AF6" t="str">
            <v>Unilever West Mega DC</v>
          </cell>
          <cell r="AH6" t="str">
            <v>Jl. Irian X No.202, Cikedokan, Kec. Cikarang Bar., Bekasi, Jawa Barat 17530, Indonesia</v>
          </cell>
          <cell r="AI6" t="str">
            <v>Bekasi</v>
          </cell>
          <cell r="AK6" t="str">
            <v>TRANSMART CIMAHI</v>
          </cell>
          <cell r="AM6" t="str">
            <v>JL. RAYA BARAT NO. 729</v>
          </cell>
          <cell r="AN6" t="str">
            <v>Kota Cimahi</v>
          </cell>
          <cell r="AP6">
            <v>106</v>
          </cell>
          <cell r="AQ6" t="str">
            <v/>
          </cell>
          <cell r="AR6" t="str">
            <v/>
          </cell>
          <cell r="AS6" t="str">
            <v/>
          </cell>
          <cell r="AT6" t="str">
            <v/>
          </cell>
          <cell r="AU6" t="str">
            <v/>
          </cell>
          <cell r="AV6" t="str">
            <v/>
          </cell>
          <cell r="AW6" t="str">
            <v/>
          </cell>
          <cell r="AY6">
            <v>0</v>
          </cell>
          <cell r="AZ6" t="str">
            <v>0</v>
          </cell>
          <cell r="BA6">
            <v>2830</v>
          </cell>
          <cell r="BB6">
            <v>3.87</v>
          </cell>
          <cell r="BC6" t="str">
            <v/>
          </cell>
          <cell r="BD6" t="str">
            <v/>
          </cell>
        </row>
        <row r="7">
          <cell r="D7" t="str">
            <v>4002939527</v>
          </cell>
          <cell r="E7" t="str">
            <v/>
          </cell>
          <cell r="F7" t="str">
            <v>BOOKED</v>
          </cell>
          <cell r="G7" t="str">
            <v>Unilever Mega DC</v>
          </cell>
          <cell r="H7" t="str">
            <v>RITASE</v>
          </cell>
          <cell r="I7" t="str">
            <v>false</v>
          </cell>
          <cell r="J7" t="str">
            <v>CDE</v>
          </cell>
          <cell r="K7" t="str">
            <v>CD Engkel Box</v>
          </cell>
          <cell r="L7" t="str">
            <v/>
          </cell>
          <cell r="N7" t="str">
            <v>TDS-TRI-20210615044121581460</v>
          </cell>
          <cell r="O7" t="str">
            <v>dedicated</v>
          </cell>
          <cell r="P7" t="str">
            <v>2021-06-15, 11:41:21</v>
          </cell>
          <cell r="Q7" t="str">
            <v/>
          </cell>
          <cell r="R7" t="str">
            <v/>
          </cell>
          <cell r="S7" t="str">
            <v>2021-06-16, 16:00:00</v>
          </cell>
          <cell r="T7" t="str">
            <v/>
          </cell>
          <cell r="U7" t="str">
            <v/>
          </cell>
          <cell r="V7" t="str">
            <v/>
          </cell>
          <cell r="W7" t="str">
            <v>2021-06-17, 16:00:00</v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>Unilever West Mega DC</v>
          </cell>
          <cell r="AH7" t="str">
            <v>Jl. Irian X No.202, Cikedokan, Kec. Cikarang Bar., Bekasi, Jawa Barat 17530, Indonesia</v>
          </cell>
          <cell r="AI7" t="str">
            <v>Bekasi</v>
          </cell>
          <cell r="AK7" t="str">
            <v>TRANSMART CIMAHI</v>
          </cell>
          <cell r="AM7" t="str">
            <v>JL. RAYA BARAT NO. 729</v>
          </cell>
          <cell r="AN7" t="str">
            <v>Kota Cimahi</v>
          </cell>
          <cell r="AP7">
            <v>106</v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Y7">
            <v>0</v>
          </cell>
          <cell r="AZ7" t="str">
            <v>0</v>
          </cell>
          <cell r="BA7">
            <v>2830</v>
          </cell>
          <cell r="BB7">
            <v>3.87</v>
          </cell>
          <cell r="BC7" t="str">
            <v/>
          </cell>
          <cell r="BD7" t="str">
            <v/>
          </cell>
        </row>
        <row r="8">
          <cell r="D8" t="str">
            <v>4002939526</v>
          </cell>
          <cell r="E8" t="str">
            <v/>
          </cell>
          <cell r="F8" t="str">
            <v>BOOKED</v>
          </cell>
          <cell r="G8" t="str">
            <v>Unilever Mega DC</v>
          </cell>
          <cell r="H8" t="str">
            <v>RITASE</v>
          </cell>
          <cell r="I8" t="str">
            <v>false</v>
          </cell>
          <cell r="J8" t="str">
            <v>CDE</v>
          </cell>
          <cell r="K8" t="str">
            <v>CD Engkel Box</v>
          </cell>
          <cell r="L8" t="str">
            <v/>
          </cell>
          <cell r="N8" t="str">
            <v>TDS-TRI-20210615044120750793</v>
          </cell>
          <cell r="O8" t="str">
            <v>dedicated</v>
          </cell>
          <cell r="P8" t="str">
            <v>2021-06-15, 11:41:20</v>
          </cell>
          <cell r="Q8" t="str">
            <v/>
          </cell>
          <cell r="R8" t="str">
            <v/>
          </cell>
          <cell r="S8" t="str">
            <v>2021-06-16, 16:00:00</v>
          </cell>
          <cell r="T8" t="str">
            <v/>
          </cell>
          <cell r="U8" t="str">
            <v/>
          </cell>
          <cell r="V8" t="str">
            <v/>
          </cell>
          <cell r="W8" t="str">
            <v>2021-06-17, 16:00:00</v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>Unilever West Mega DC</v>
          </cell>
          <cell r="AH8" t="str">
            <v>Jl. Irian X No.202, Cikedokan, Kec. Cikarang Bar., Bekasi, Jawa Barat 17530, Indonesia</v>
          </cell>
          <cell r="AI8" t="str">
            <v>Bekasi</v>
          </cell>
          <cell r="AK8" t="str">
            <v>TRANSMART CIMAHI</v>
          </cell>
          <cell r="AM8" t="str">
            <v>JL. RAYA BARAT NO. 729</v>
          </cell>
          <cell r="AN8" t="str">
            <v>Kota Cimahi</v>
          </cell>
          <cell r="AP8">
            <v>106</v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Y8">
            <v>0</v>
          </cell>
          <cell r="AZ8" t="str">
            <v>0</v>
          </cell>
          <cell r="BA8">
            <v>2830</v>
          </cell>
          <cell r="BB8">
            <v>4</v>
          </cell>
          <cell r="BC8" t="str">
            <v/>
          </cell>
          <cell r="BD8" t="str">
            <v/>
          </cell>
        </row>
        <row r="9">
          <cell r="D9" t="str">
            <v>4002939525</v>
          </cell>
          <cell r="E9" t="str">
            <v/>
          </cell>
          <cell r="F9" t="str">
            <v>BOOKED</v>
          </cell>
          <cell r="G9" t="str">
            <v>Unilever Mega DC</v>
          </cell>
          <cell r="H9" t="str">
            <v>RITASE</v>
          </cell>
          <cell r="I9" t="str">
            <v>false</v>
          </cell>
          <cell r="J9" t="str">
            <v>CDE</v>
          </cell>
          <cell r="K9" t="str">
            <v>CD Engkel Box</v>
          </cell>
          <cell r="L9" t="str">
            <v/>
          </cell>
          <cell r="N9" t="str">
            <v>TDS-TRI-20210615044119366406</v>
          </cell>
          <cell r="O9" t="str">
            <v>dedicated</v>
          </cell>
          <cell r="P9" t="str">
            <v>2021-06-15, 11:41:19</v>
          </cell>
          <cell r="Q9" t="str">
            <v/>
          </cell>
          <cell r="R9" t="str">
            <v/>
          </cell>
          <cell r="S9" t="str">
            <v>2021-06-16, 16:00:00</v>
          </cell>
          <cell r="T9" t="str">
            <v/>
          </cell>
          <cell r="U9" t="str">
            <v/>
          </cell>
          <cell r="V9" t="str">
            <v/>
          </cell>
          <cell r="W9" t="str">
            <v>2021-06-17, 16:00:00</v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>Unilever West Mega DC</v>
          </cell>
          <cell r="AH9" t="str">
            <v>Jl. Irian X No.202, Cikedokan, Kec. Cikarang Bar., Bekasi, Jawa Barat 17530, Indonesia</v>
          </cell>
          <cell r="AI9" t="str">
            <v>Bekasi</v>
          </cell>
          <cell r="AK9" t="str">
            <v>TRANSMART CIMAHI</v>
          </cell>
          <cell r="AM9" t="str">
            <v>JL. RAYA BARAT NO. 729</v>
          </cell>
          <cell r="AN9" t="str">
            <v>Kota Cimahi</v>
          </cell>
          <cell r="AP9">
            <v>106</v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Y9">
            <v>0</v>
          </cell>
          <cell r="AZ9" t="str">
            <v>0</v>
          </cell>
          <cell r="BA9">
            <v>1350</v>
          </cell>
          <cell r="BB9">
            <v>4.8899999999999997</v>
          </cell>
          <cell r="BC9" t="str">
            <v/>
          </cell>
          <cell r="BD9" t="str">
            <v/>
          </cell>
        </row>
        <row r="10">
          <cell r="D10" t="str">
            <v>4002939524</v>
          </cell>
          <cell r="E10" t="str">
            <v/>
          </cell>
          <cell r="F10" t="str">
            <v>BOOKED</v>
          </cell>
          <cell r="G10" t="str">
            <v>Unilever Mega DC</v>
          </cell>
          <cell r="H10" t="str">
            <v>RITASE</v>
          </cell>
          <cell r="I10" t="str">
            <v>false</v>
          </cell>
          <cell r="J10" t="str">
            <v>CDE</v>
          </cell>
          <cell r="K10" t="str">
            <v>CD Engkel Box</v>
          </cell>
          <cell r="L10" t="str">
            <v/>
          </cell>
          <cell r="N10" t="str">
            <v>TDS-TRI-20210615044118463398</v>
          </cell>
          <cell r="O10" t="str">
            <v>dedicated</v>
          </cell>
          <cell r="P10" t="str">
            <v>2021-06-15, 11:41:18</v>
          </cell>
          <cell r="Q10" t="str">
            <v/>
          </cell>
          <cell r="R10" t="str">
            <v/>
          </cell>
          <cell r="S10" t="str">
            <v>2021-06-16, 16:00:00</v>
          </cell>
          <cell r="T10" t="str">
            <v/>
          </cell>
          <cell r="U10" t="str">
            <v/>
          </cell>
          <cell r="V10" t="str">
            <v/>
          </cell>
          <cell r="W10" t="str">
            <v>2021-06-17, 16:00:00</v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>Unilever West Mega DC</v>
          </cell>
          <cell r="AH10" t="str">
            <v>Jl. Irian X No.202, Cikedokan, Kec. Cikarang Bar., Bekasi, Jawa Barat 17530, Indonesia</v>
          </cell>
          <cell r="AI10" t="str">
            <v>Bekasi</v>
          </cell>
          <cell r="AK10" t="str">
            <v>TRANSMART CIMAHI</v>
          </cell>
          <cell r="AM10" t="str">
            <v>JL. RAYA BARAT NO. 729</v>
          </cell>
          <cell r="AN10" t="str">
            <v>Kota Cimahi</v>
          </cell>
          <cell r="AP10">
            <v>106</v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Y10">
            <v>0</v>
          </cell>
          <cell r="AZ10" t="str">
            <v>0</v>
          </cell>
          <cell r="BA10">
            <v>1120</v>
          </cell>
          <cell r="BB10">
            <v>4</v>
          </cell>
          <cell r="BC10" t="str">
            <v/>
          </cell>
          <cell r="BD10" t="str">
            <v/>
          </cell>
        </row>
        <row r="11">
          <cell r="D11" t="str">
            <v>4002939503</v>
          </cell>
          <cell r="E11" t="str">
            <v/>
          </cell>
          <cell r="F11" t="str">
            <v>BOOKED</v>
          </cell>
          <cell r="G11" t="str">
            <v>Unilever Mega DC</v>
          </cell>
          <cell r="H11" t="str">
            <v>RITASE</v>
          </cell>
          <cell r="I11" t="str">
            <v>false</v>
          </cell>
          <cell r="J11" t="str">
            <v>CDE</v>
          </cell>
          <cell r="K11" t="str">
            <v>CD Engkel Box</v>
          </cell>
          <cell r="L11" t="str">
            <v/>
          </cell>
          <cell r="N11" t="str">
            <v>TDS-TRI-20210615044117593959</v>
          </cell>
          <cell r="O11" t="str">
            <v>dedicated</v>
          </cell>
          <cell r="P11" t="str">
            <v>2021-06-15, 11:41:17</v>
          </cell>
          <cell r="Q11" t="str">
            <v/>
          </cell>
          <cell r="R11" t="str">
            <v/>
          </cell>
          <cell r="S11" t="str">
            <v>2021-06-16, 16:00:00</v>
          </cell>
          <cell r="T11" t="str">
            <v/>
          </cell>
          <cell r="U11" t="str">
            <v/>
          </cell>
          <cell r="V11" t="str">
            <v/>
          </cell>
          <cell r="W11" t="str">
            <v>2021-06-16, 16:00:00</v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>Unilever West Mega DC</v>
          </cell>
          <cell r="AH11" t="str">
            <v>Jl. Irian X No.202, Cikedokan, Kec. Cikarang Bar., Bekasi, Jawa Barat 17530, Indonesia</v>
          </cell>
          <cell r="AI11" t="str">
            <v>Bekasi</v>
          </cell>
          <cell r="AK11" t="str">
            <v>TIP TOP BOGOR</v>
          </cell>
          <cell r="AM11" t="str">
            <v>Jl. Brigjen Saptadji Hadiprawira No.68, RT.03/RW.07, Cilendek Bar., Kec. Bogor Bar., Kota Bogor, Jawa Barat 16112, Indonesia</v>
          </cell>
          <cell r="AN11" t="str">
            <v>Kota Bogor</v>
          </cell>
          <cell r="AP11">
            <v>75</v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Y11">
            <v>0</v>
          </cell>
          <cell r="AZ11" t="str">
            <v>0</v>
          </cell>
          <cell r="BA11">
            <v>2300</v>
          </cell>
          <cell r="BB11">
            <v>5.4</v>
          </cell>
          <cell r="BC11" t="str">
            <v/>
          </cell>
          <cell r="BD11" t="str">
            <v/>
          </cell>
        </row>
        <row r="12">
          <cell r="D12" t="str">
            <v>4002939498</v>
          </cell>
          <cell r="E12" t="str">
            <v/>
          </cell>
          <cell r="F12" t="str">
            <v>BOOKED</v>
          </cell>
          <cell r="G12" t="str">
            <v>Unilever Mega DC</v>
          </cell>
          <cell r="H12" t="str">
            <v>RITASE</v>
          </cell>
          <cell r="I12" t="str">
            <v>false</v>
          </cell>
          <cell r="J12" t="str">
            <v>CDE</v>
          </cell>
          <cell r="K12" t="str">
            <v>CD Engkel Box</v>
          </cell>
          <cell r="L12" t="str">
            <v/>
          </cell>
          <cell r="N12" t="str">
            <v>TDS-TRI-20210615044116406500</v>
          </cell>
          <cell r="O12" t="str">
            <v>dedicated</v>
          </cell>
          <cell r="P12" t="str">
            <v>2021-06-15, 11:41:16</v>
          </cell>
          <cell r="Q12" t="str">
            <v/>
          </cell>
          <cell r="R12" t="str">
            <v/>
          </cell>
          <cell r="S12" t="str">
            <v>2021-06-16, 16:00:00</v>
          </cell>
          <cell r="T12" t="str">
            <v/>
          </cell>
          <cell r="U12" t="str">
            <v/>
          </cell>
          <cell r="V12" t="str">
            <v/>
          </cell>
          <cell r="W12" t="str">
            <v>2021-06-16, 16:00:00</v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>Unilever West Mega DC</v>
          </cell>
          <cell r="AH12" t="str">
            <v>Jl. Irian X No.202, Cikedokan, Kec. Cikarang Bar., Bekasi, Jawa Barat 17530, Indonesia</v>
          </cell>
          <cell r="AI12" t="str">
            <v>Bekasi</v>
          </cell>
          <cell r="AK12" t="str">
            <v>HARI-HARI CILEDUG</v>
          </cell>
          <cell r="AM12" t="str">
            <v>JL HOS COKROAMINOTO NO 5 CILEDUG</v>
          </cell>
          <cell r="AN12" t="str">
            <v>Kota Tangerang</v>
          </cell>
          <cell r="AP12">
            <v>59</v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Y12">
            <v>0</v>
          </cell>
          <cell r="AZ12" t="str">
            <v>0</v>
          </cell>
          <cell r="BA12">
            <v>1060</v>
          </cell>
          <cell r="BB12">
            <v>3.13</v>
          </cell>
          <cell r="BC12" t="str">
            <v/>
          </cell>
          <cell r="BD12" t="str">
            <v/>
          </cell>
        </row>
        <row r="13">
          <cell r="D13" t="str">
            <v>4002939496</v>
          </cell>
          <cell r="E13" t="str">
            <v/>
          </cell>
          <cell r="F13" t="str">
            <v>BOOKED</v>
          </cell>
          <cell r="G13" t="str">
            <v>Unilever Mega DC</v>
          </cell>
          <cell r="H13" t="str">
            <v>RITASE</v>
          </cell>
          <cell r="I13" t="str">
            <v>false</v>
          </cell>
          <cell r="J13" t="str">
            <v>CDE</v>
          </cell>
          <cell r="K13" t="str">
            <v>CD Engkel Box</v>
          </cell>
          <cell r="L13" t="str">
            <v/>
          </cell>
          <cell r="N13" t="str">
            <v>TDS-TRI-20210615044115297496</v>
          </cell>
          <cell r="O13" t="str">
            <v>dedicated</v>
          </cell>
          <cell r="P13" t="str">
            <v>2021-06-15, 11:41:15</v>
          </cell>
          <cell r="Q13" t="str">
            <v/>
          </cell>
          <cell r="R13" t="str">
            <v/>
          </cell>
          <cell r="S13" t="str">
            <v>2021-06-16, 16:00:00</v>
          </cell>
          <cell r="T13" t="str">
            <v/>
          </cell>
          <cell r="U13" t="str">
            <v/>
          </cell>
          <cell r="V13" t="str">
            <v/>
          </cell>
          <cell r="W13" t="str">
            <v>2021-06-16, 16:00:00</v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>Unilever West Mega DC</v>
          </cell>
          <cell r="AH13" t="str">
            <v>Jl. Irian X No.202, Cikedokan, Kec. Cikarang Bar., Bekasi, Jawa Barat 17530, Indonesia</v>
          </cell>
          <cell r="AI13" t="str">
            <v>Bekasi</v>
          </cell>
          <cell r="AK13" t="str">
            <v>HARI HARI KALIDERES</v>
          </cell>
          <cell r="AM13" t="str">
            <v>JL.PETA SELATAN BLOK A NO.1 KALIDE</v>
          </cell>
          <cell r="AN13" t="str">
            <v>Kota Jakarta Barat</v>
          </cell>
          <cell r="AP13">
            <v>60</v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Y13">
            <v>0</v>
          </cell>
          <cell r="AZ13" t="str">
            <v>0</v>
          </cell>
          <cell r="BA13">
            <v>2300</v>
          </cell>
          <cell r="BB13">
            <v>5.57</v>
          </cell>
          <cell r="BC13" t="str">
            <v/>
          </cell>
          <cell r="BD13" t="str">
            <v/>
          </cell>
        </row>
        <row r="14">
          <cell r="D14" t="str">
            <v>4002939492</v>
          </cell>
          <cell r="E14" t="str">
            <v/>
          </cell>
          <cell r="F14" t="str">
            <v>BOOKED</v>
          </cell>
          <cell r="G14" t="str">
            <v>Unilever Mega DC</v>
          </cell>
          <cell r="H14" t="str">
            <v>RITASE</v>
          </cell>
          <cell r="I14" t="str">
            <v>false</v>
          </cell>
          <cell r="J14" t="str">
            <v>CDE</v>
          </cell>
          <cell r="K14" t="str">
            <v>CD Engkel Box</v>
          </cell>
          <cell r="L14" t="str">
            <v/>
          </cell>
          <cell r="N14" t="str">
            <v>TDS-TRI-20210615044114288701</v>
          </cell>
          <cell r="O14" t="str">
            <v>dedicated</v>
          </cell>
          <cell r="P14" t="str">
            <v>2021-06-15, 11:41:14</v>
          </cell>
          <cell r="Q14" t="str">
            <v/>
          </cell>
          <cell r="R14" t="str">
            <v/>
          </cell>
          <cell r="S14" t="str">
            <v>2021-06-16, 16:00:00</v>
          </cell>
          <cell r="T14" t="str">
            <v/>
          </cell>
          <cell r="U14" t="str">
            <v/>
          </cell>
          <cell r="V14" t="str">
            <v/>
          </cell>
          <cell r="W14" t="str">
            <v>2021-06-16, 16:00:00</v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>Unilever West Mega DC</v>
          </cell>
          <cell r="AH14" t="str">
            <v>Jl. Irian X No.202, Cikedokan, Kec. Cikarang Bar., Bekasi, Jawa Barat 17530, Indonesia</v>
          </cell>
          <cell r="AI14" t="str">
            <v>Bekasi</v>
          </cell>
          <cell r="AK14" t="str">
            <v>HARI HARI DUTA HARAPAN INDAH</v>
          </cell>
          <cell r="AM14" t="str">
            <v>KOMP.DUTA HARAPAN INDAH</v>
          </cell>
          <cell r="AN14" t="str">
            <v>Kota Jakarta Utara</v>
          </cell>
          <cell r="AP14">
            <v>52</v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Y14">
            <v>0</v>
          </cell>
          <cell r="AZ14" t="str">
            <v>0</v>
          </cell>
          <cell r="BA14">
            <v>1120</v>
          </cell>
          <cell r="BB14">
            <v>3</v>
          </cell>
          <cell r="BC14" t="str">
            <v/>
          </cell>
          <cell r="BD14" t="str">
            <v/>
          </cell>
        </row>
      </sheetData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Keterangan"/>
    </sheetNames>
    <sheetDataSet>
      <sheetData sheetId="0">
        <row r="1">
          <cell r="D1" t="str">
            <v>PO number</v>
          </cell>
          <cell r="E1" t="str">
            <v>shipment number</v>
          </cell>
          <cell r="F1" t="str">
            <v>status</v>
          </cell>
          <cell r="G1" t="str">
            <v>shipper name</v>
          </cell>
          <cell r="H1" t="str">
            <v>transporter name</v>
          </cell>
          <cell r="I1" t="str">
            <v>ritase marketplace</v>
          </cell>
          <cell r="J1" t="str">
            <v>order_load_type</v>
          </cell>
          <cell r="K1" t="str">
            <v>order_load_desc</v>
          </cell>
          <cell r="L1" t="str">
            <v>fee</v>
          </cell>
          <cell r="M1" t="str">
            <v>logistic fee</v>
          </cell>
          <cell r="N1" t="str">
            <v>trip id</v>
          </cell>
        </row>
        <row r="2">
          <cell r="D2">
            <v>4002939727</v>
          </cell>
          <cell r="E2" t="str">
            <v/>
          </cell>
          <cell r="F2" t="str">
            <v>BOOKED</v>
          </cell>
          <cell r="G2" t="str">
            <v>Unilever Mega DC</v>
          </cell>
          <cell r="H2" t="str">
            <v>RITASE</v>
          </cell>
          <cell r="I2" t="str">
            <v>false</v>
          </cell>
          <cell r="J2" t="str">
            <v>CDE</v>
          </cell>
          <cell r="K2" t="str">
            <v>CD Engkel Box</v>
          </cell>
          <cell r="L2" t="str">
            <v/>
          </cell>
          <cell r="N2" t="str">
            <v>TDS-TRI-20210615101155543430</v>
          </cell>
        </row>
        <row r="3">
          <cell r="D3">
            <v>4002939727</v>
          </cell>
          <cell r="E3" t="str">
            <v/>
          </cell>
          <cell r="F3" t="str">
            <v>BOOKED</v>
          </cell>
          <cell r="G3" t="str">
            <v>Unilever Mega DC</v>
          </cell>
          <cell r="H3" t="str">
            <v>RITASE</v>
          </cell>
          <cell r="I3" t="str">
            <v>false</v>
          </cell>
          <cell r="J3" t="str">
            <v>CDE</v>
          </cell>
          <cell r="K3" t="str">
            <v>CD Engkel Box</v>
          </cell>
          <cell r="L3" t="str">
            <v/>
          </cell>
          <cell r="N3" t="str">
            <v>TDS-TRI-20210615101155543430</v>
          </cell>
        </row>
        <row r="4">
          <cell r="D4">
            <v>4002939666</v>
          </cell>
          <cell r="E4" t="str">
            <v/>
          </cell>
          <cell r="F4" t="str">
            <v>BOOKED</v>
          </cell>
          <cell r="G4" t="str">
            <v>Unilever Mega DC</v>
          </cell>
          <cell r="H4" t="str">
            <v>RITASE</v>
          </cell>
          <cell r="I4" t="str">
            <v>false</v>
          </cell>
          <cell r="J4" t="str">
            <v>CDE</v>
          </cell>
          <cell r="K4" t="str">
            <v>CD Engkel Box</v>
          </cell>
          <cell r="L4" t="str">
            <v/>
          </cell>
          <cell r="N4" t="str">
            <v>TDS-TRI-20210615101154479504</v>
          </cell>
        </row>
        <row r="5">
          <cell r="D5">
            <v>4002939666</v>
          </cell>
          <cell r="E5" t="str">
            <v/>
          </cell>
          <cell r="F5" t="str">
            <v>BOOKED</v>
          </cell>
          <cell r="G5" t="str">
            <v>Unilever Mega DC</v>
          </cell>
          <cell r="H5" t="str">
            <v>RITASE</v>
          </cell>
          <cell r="I5" t="str">
            <v>false</v>
          </cell>
          <cell r="J5" t="str">
            <v>CDE</v>
          </cell>
          <cell r="K5" t="str">
            <v>CD Engkel Box</v>
          </cell>
          <cell r="L5" t="str">
            <v/>
          </cell>
          <cell r="N5" t="str">
            <v>TDS-TRI-20210615101154479504</v>
          </cell>
        </row>
        <row r="6">
          <cell r="D6">
            <v>4002939638</v>
          </cell>
          <cell r="E6" t="str">
            <v/>
          </cell>
          <cell r="F6" t="str">
            <v>BOOKED</v>
          </cell>
          <cell r="G6" t="str">
            <v>Unilever Mega DC</v>
          </cell>
          <cell r="H6" t="str">
            <v>RITASE</v>
          </cell>
          <cell r="I6" t="str">
            <v>false</v>
          </cell>
          <cell r="J6" t="str">
            <v>CDE</v>
          </cell>
          <cell r="K6" t="str">
            <v>CD Engkel Box</v>
          </cell>
          <cell r="L6" t="str">
            <v/>
          </cell>
          <cell r="N6" t="str">
            <v>TDS-TRI-20210615101153488744</v>
          </cell>
        </row>
        <row r="7">
          <cell r="D7">
            <v>4002939638</v>
          </cell>
          <cell r="E7" t="str">
            <v/>
          </cell>
          <cell r="F7" t="str">
            <v>BOOKED</v>
          </cell>
          <cell r="G7" t="str">
            <v>Unilever Mega DC</v>
          </cell>
          <cell r="H7" t="str">
            <v>RITASE</v>
          </cell>
          <cell r="I7" t="str">
            <v>false</v>
          </cell>
          <cell r="J7" t="str">
            <v>CDE</v>
          </cell>
          <cell r="K7" t="str">
            <v>CD Engkel Box</v>
          </cell>
          <cell r="L7" t="str">
            <v/>
          </cell>
          <cell r="N7" t="str">
            <v>TDS-TRI-20210615101153488744</v>
          </cell>
        </row>
        <row r="8">
          <cell r="D8">
            <v>4002939581</v>
          </cell>
          <cell r="E8" t="str">
            <v/>
          </cell>
          <cell r="F8" t="str">
            <v>BOOKED</v>
          </cell>
          <cell r="G8" t="str">
            <v>Unilever Mega DC</v>
          </cell>
          <cell r="H8" t="str">
            <v>RITASE</v>
          </cell>
          <cell r="I8" t="str">
            <v>false</v>
          </cell>
          <cell r="J8" t="str">
            <v>CDE</v>
          </cell>
          <cell r="K8" t="str">
            <v>CD Engkel Box</v>
          </cell>
          <cell r="L8" t="str">
            <v/>
          </cell>
          <cell r="N8" t="str">
            <v>TDS-TRI-20210615101152504881</v>
          </cell>
        </row>
        <row r="9">
          <cell r="D9">
            <v>4002939581</v>
          </cell>
          <cell r="E9" t="str">
            <v/>
          </cell>
          <cell r="F9" t="str">
            <v>BOOKED</v>
          </cell>
          <cell r="G9" t="str">
            <v>Unilever Mega DC</v>
          </cell>
          <cell r="H9" t="str">
            <v>RITASE</v>
          </cell>
          <cell r="I9" t="str">
            <v>false</v>
          </cell>
          <cell r="J9" t="str">
            <v>CDE</v>
          </cell>
          <cell r="K9" t="str">
            <v>CD Engkel Box</v>
          </cell>
          <cell r="L9" t="str">
            <v/>
          </cell>
          <cell r="N9" t="str">
            <v>TDS-TRI-20210615101152504881</v>
          </cell>
        </row>
        <row r="10">
          <cell r="D10">
            <v>4002939453</v>
          </cell>
          <cell r="E10" t="str">
            <v/>
          </cell>
          <cell r="F10" t="str">
            <v>BOOKED</v>
          </cell>
          <cell r="G10" t="str">
            <v>Unilever Mega DC</v>
          </cell>
          <cell r="H10" t="str">
            <v>RITASE</v>
          </cell>
          <cell r="I10" t="str">
            <v>false</v>
          </cell>
          <cell r="J10" t="str">
            <v>CDE</v>
          </cell>
          <cell r="K10" t="str">
            <v>CD Engkel Box</v>
          </cell>
          <cell r="L10" t="str">
            <v/>
          </cell>
          <cell r="N10" t="str">
            <v>TDS-TRI-20210615101151430746</v>
          </cell>
        </row>
        <row r="11">
          <cell r="D11">
            <v>4002939453</v>
          </cell>
          <cell r="E11" t="str">
            <v/>
          </cell>
          <cell r="F11" t="str">
            <v>BOOKED</v>
          </cell>
          <cell r="G11" t="str">
            <v>Unilever Mega DC</v>
          </cell>
          <cell r="H11" t="str">
            <v>RITASE</v>
          </cell>
          <cell r="I11" t="str">
            <v>false</v>
          </cell>
          <cell r="J11" t="str">
            <v>CDE</v>
          </cell>
          <cell r="K11" t="str">
            <v>CD Engkel Box</v>
          </cell>
          <cell r="L11" t="str">
            <v/>
          </cell>
          <cell r="N11" t="str">
            <v>TDS-TRI-20210615101151430746</v>
          </cell>
        </row>
        <row r="12">
          <cell r="D12">
            <v>4002939449</v>
          </cell>
          <cell r="E12" t="str">
            <v/>
          </cell>
          <cell r="F12" t="str">
            <v>BOOKED</v>
          </cell>
          <cell r="G12" t="str">
            <v>Unilever Mega DC</v>
          </cell>
          <cell r="H12" t="str">
            <v>RITASE</v>
          </cell>
          <cell r="I12" t="str">
            <v>false</v>
          </cell>
          <cell r="J12" t="str">
            <v>CDE</v>
          </cell>
          <cell r="K12" t="str">
            <v>CD Engkel Box</v>
          </cell>
          <cell r="L12" t="str">
            <v/>
          </cell>
          <cell r="N12" t="str">
            <v>TDS-TRI-20210615101150179762</v>
          </cell>
        </row>
        <row r="13">
          <cell r="D13">
            <v>4002939449</v>
          </cell>
          <cell r="E13" t="str">
            <v/>
          </cell>
          <cell r="F13" t="str">
            <v>BOOKED</v>
          </cell>
          <cell r="G13" t="str">
            <v>Unilever Mega DC</v>
          </cell>
          <cell r="H13" t="str">
            <v>RITASE</v>
          </cell>
          <cell r="I13" t="str">
            <v>false</v>
          </cell>
          <cell r="J13" t="str">
            <v>CDE</v>
          </cell>
          <cell r="K13" t="str">
            <v>CD Engkel Box</v>
          </cell>
          <cell r="L13" t="str">
            <v/>
          </cell>
          <cell r="N13" t="str">
            <v>TDS-TRI-20210615101150179762</v>
          </cell>
        </row>
        <row r="14">
          <cell r="D14">
            <v>4002939742</v>
          </cell>
          <cell r="E14" t="str">
            <v/>
          </cell>
          <cell r="F14" t="str">
            <v>BOOKED</v>
          </cell>
          <cell r="G14" t="str">
            <v>Unilever Mega DC</v>
          </cell>
          <cell r="H14" t="str">
            <v>RITASE</v>
          </cell>
          <cell r="I14" t="str">
            <v>false</v>
          </cell>
          <cell r="J14" t="str">
            <v>CDE</v>
          </cell>
          <cell r="K14" t="str">
            <v>CD Engkel Box</v>
          </cell>
          <cell r="L14" t="str">
            <v/>
          </cell>
          <cell r="N14" t="str">
            <v>TDS-TRI-20210615101147718924</v>
          </cell>
        </row>
        <row r="15">
          <cell r="D15">
            <v>4002939749</v>
          </cell>
          <cell r="E15" t="str">
            <v/>
          </cell>
          <cell r="F15" t="str">
            <v>BOOKED</v>
          </cell>
          <cell r="G15" t="str">
            <v>Unilever Mega DC</v>
          </cell>
          <cell r="H15" t="str">
            <v/>
          </cell>
          <cell r="I15" t="str">
            <v>false</v>
          </cell>
          <cell r="J15" t="str">
            <v>TRO-J</v>
          </cell>
          <cell r="K15" t="str">
            <v>Tronton Jumbo</v>
          </cell>
          <cell r="L15" t="str">
            <v/>
          </cell>
          <cell r="N15" t="str">
            <v>TDS-TRI-20210615101148582471</v>
          </cell>
        </row>
        <row r="16">
          <cell r="D16">
            <v>4002939729</v>
          </cell>
          <cell r="E16" t="str">
            <v/>
          </cell>
          <cell r="F16" t="str">
            <v>BOOKED</v>
          </cell>
          <cell r="G16" t="str">
            <v>Unilever Mega DC</v>
          </cell>
          <cell r="H16" t="str">
            <v>RITASE</v>
          </cell>
          <cell r="I16" t="str">
            <v>false</v>
          </cell>
          <cell r="J16" t="str">
            <v>CDE</v>
          </cell>
          <cell r="K16" t="str">
            <v>CD Engkel Box</v>
          </cell>
          <cell r="L16" t="str">
            <v/>
          </cell>
          <cell r="N16" t="str">
            <v>TDS-TRI-20210615101145716368</v>
          </cell>
        </row>
        <row r="17">
          <cell r="D17">
            <v>4002939735</v>
          </cell>
          <cell r="E17" t="str">
            <v/>
          </cell>
          <cell r="F17" t="str">
            <v>BOOKED</v>
          </cell>
          <cell r="G17" t="str">
            <v>Unilever Mega DC</v>
          </cell>
          <cell r="H17" t="str">
            <v>RITASE</v>
          </cell>
          <cell r="I17" t="str">
            <v>false</v>
          </cell>
          <cell r="J17" t="str">
            <v>CDE</v>
          </cell>
          <cell r="K17" t="str">
            <v>CD Engkel Box</v>
          </cell>
          <cell r="L17" t="str">
            <v/>
          </cell>
          <cell r="N17" t="str">
            <v>TDS-TRI-20210615101146650241</v>
          </cell>
        </row>
        <row r="18">
          <cell r="D18">
            <v>4002939714</v>
          </cell>
          <cell r="E18" t="str">
            <v/>
          </cell>
          <cell r="F18" t="str">
            <v>BOOKED</v>
          </cell>
          <cell r="G18" t="str">
            <v>Unilever Mega DC</v>
          </cell>
          <cell r="H18" t="str">
            <v>RITASE</v>
          </cell>
          <cell r="I18" t="str">
            <v>false</v>
          </cell>
          <cell r="J18" t="str">
            <v>CDE</v>
          </cell>
          <cell r="K18" t="str">
            <v>CD Engkel Box</v>
          </cell>
          <cell r="L18" t="str">
            <v/>
          </cell>
          <cell r="N18" t="str">
            <v>TDS-TRI-20210615101143754675</v>
          </cell>
        </row>
        <row r="19">
          <cell r="D19">
            <v>4002939716</v>
          </cell>
          <cell r="E19" t="str">
            <v/>
          </cell>
          <cell r="F19" t="str">
            <v>BOOKED</v>
          </cell>
          <cell r="G19" t="str">
            <v>Unilever Mega DC</v>
          </cell>
          <cell r="H19" t="str">
            <v>RITASE</v>
          </cell>
          <cell r="I19" t="str">
            <v>false</v>
          </cell>
          <cell r="J19" t="str">
            <v>CDE</v>
          </cell>
          <cell r="K19" t="str">
            <v>CD Engkel Box</v>
          </cell>
          <cell r="L19" t="str">
            <v/>
          </cell>
          <cell r="N19" t="str">
            <v>TDS-TRI-20210615101144648927</v>
          </cell>
        </row>
        <row r="20">
          <cell r="D20">
            <v>4002939669</v>
          </cell>
          <cell r="E20" t="str">
            <v/>
          </cell>
          <cell r="F20" t="str">
            <v>BOOKED</v>
          </cell>
          <cell r="G20" t="str">
            <v>Unilever Mega DC</v>
          </cell>
          <cell r="H20" t="str">
            <v>RITASE</v>
          </cell>
          <cell r="I20" t="str">
            <v>false</v>
          </cell>
          <cell r="J20" t="str">
            <v>CDE</v>
          </cell>
          <cell r="K20" t="str">
            <v>CD Engkel Box</v>
          </cell>
          <cell r="L20" t="str">
            <v/>
          </cell>
          <cell r="N20" t="str">
            <v>TDS-TRI-20210615101142872733</v>
          </cell>
        </row>
        <row r="21">
          <cell r="D21">
            <v>4002939668</v>
          </cell>
          <cell r="E21" t="str">
            <v/>
          </cell>
          <cell r="F21" t="str">
            <v>BOOKED</v>
          </cell>
          <cell r="G21" t="str">
            <v>Unilever Mega DC</v>
          </cell>
          <cell r="H21" t="str">
            <v>RITASE</v>
          </cell>
          <cell r="I21" t="str">
            <v>false</v>
          </cell>
          <cell r="J21" t="str">
            <v>CDE</v>
          </cell>
          <cell r="K21" t="str">
            <v>CD Engkel Box</v>
          </cell>
          <cell r="L21" t="str">
            <v/>
          </cell>
          <cell r="N21" t="str">
            <v>TDS-TRI-20210615101142049224</v>
          </cell>
        </row>
        <row r="22">
          <cell r="D22">
            <v>4002939667</v>
          </cell>
          <cell r="E22" t="str">
            <v/>
          </cell>
          <cell r="F22" t="str">
            <v>BOOKED</v>
          </cell>
          <cell r="G22" t="str">
            <v>Unilever Mega DC</v>
          </cell>
          <cell r="H22" t="str">
            <v>RITASE</v>
          </cell>
          <cell r="I22" t="str">
            <v>false</v>
          </cell>
          <cell r="J22" t="str">
            <v>CDE</v>
          </cell>
          <cell r="K22" t="str">
            <v>CD Engkel Box</v>
          </cell>
          <cell r="L22" t="str">
            <v/>
          </cell>
          <cell r="N22" t="str">
            <v>TDS-TRI-20210615101141090544</v>
          </cell>
        </row>
        <row r="23">
          <cell r="D23">
            <v>4002939630</v>
          </cell>
          <cell r="E23" t="str">
            <v/>
          </cell>
          <cell r="F23" t="str">
            <v>BOOKED</v>
          </cell>
          <cell r="G23" t="str">
            <v>Unilever Mega DC</v>
          </cell>
          <cell r="H23" t="str">
            <v/>
          </cell>
          <cell r="I23" t="str">
            <v>false</v>
          </cell>
          <cell r="J23" t="str">
            <v>TRO-J</v>
          </cell>
          <cell r="K23" t="str">
            <v>Tronton Jumbo</v>
          </cell>
          <cell r="L23" t="str">
            <v/>
          </cell>
          <cell r="N23" t="str">
            <v>TDS-TRI-20210615101139769399</v>
          </cell>
        </row>
        <row r="24">
          <cell r="D24">
            <v>4002939628</v>
          </cell>
          <cell r="E24" t="str">
            <v/>
          </cell>
          <cell r="F24" t="str">
            <v>BOOKED</v>
          </cell>
          <cell r="G24" t="str">
            <v>Unilever Mega DC</v>
          </cell>
          <cell r="H24" t="str">
            <v/>
          </cell>
          <cell r="I24" t="str">
            <v>false</v>
          </cell>
          <cell r="J24" t="str">
            <v>TRO-J</v>
          </cell>
          <cell r="K24" t="str">
            <v>Tronton Jumbo</v>
          </cell>
          <cell r="L24" t="str">
            <v/>
          </cell>
          <cell r="N24" t="str">
            <v>TDS-TRI-20210615101138352438</v>
          </cell>
        </row>
        <row r="25">
          <cell r="D25">
            <v>4002939558</v>
          </cell>
          <cell r="E25" t="str">
            <v/>
          </cell>
          <cell r="F25" t="str">
            <v>BOOKED</v>
          </cell>
          <cell r="G25" t="str">
            <v>Unilever Mega DC</v>
          </cell>
          <cell r="H25" t="str">
            <v/>
          </cell>
          <cell r="I25" t="str">
            <v>false</v>
          </cell>
          <cell r="J25" t="str">
            <v>TRO-J</v>
          </cell>
          <cell r="K25" t="str">
            <v>Tronton Jumbo</v>
          </cell>
          <cell r="L25" t="str">
            <v/>
          </cell>
          <cell r="N25" t="str">
            <v>TDS-TRI-20210615101136452529</v>
          </cell>
        </row>
        <row r="26">
          <cell r="D26">
            <v>4002939461</v>
          </cell>
          <cell r="E26" t="str">
            <v/>
          </cell>
          <cell r="F26" t="str">
            <v>BOOKED</v>
          </cell>
          <cell r="G26" t="str">
            <v>Unilever Mega DC</v>
          </cell>
          <cell r="H26" t="str">
            <v>RITASE</v>
          </cell>
          <cell r="I26" t="str">
            <v>false</v>
          </cell>
          <cell r="J26" t="str">
            <v>CDE</v>
          </cell>
          <cell r="K26" t="str">
            <v>CD Engkel Box</v>
          </cell>
          <cell r="L26" t="str">
            <v/>
          </cell>
          <cell r="N26" t="str">
            <v>TDS-TRI-20210615101135328785</v>
          </cell>
        </row>
        <row r="27">
          <cell r="D27">
            <v>4002939584</v>
          </cell>
          <cell r="E27" t="str">
            <v/>
          </cell>
          <cell r="F27" t="str">
            <v>CONFIRMED</v>
          </cell>
          <cell r="G27" t="str">
            <v>Unilever Mega DC</v>
          </cell>
          <cell r="H27" t="str">
            <v>PT PRIMA SARANA EKSPRES</v>
          </cell>
          <cell r="I27" t="str">
            <v>true</v>
          </cell>
          <cell r="J27" t="str">
            <v>TRO-J</v>
          </cell>
          <cell r="K27" t="str">
            <v>Tronton Jumbo</v>
          </cell>
          <cell r="L27">
            <v>5156000</v>
          </cell>
          <cell r="M27">
            <v>4225000</v>
          </cell>
          <cell r="N27" t="str">
            <v>TDS-TRI-20210615044125961782</v>
          </cell>
        </row>
        <row r="28">
          <cell r="D28">
            <v>4002939531</v>
          </cell>
          <cell r="E28" t="str">
            <v/>
          </cell>
          <cell r="F28" t="str">
            <v>BOOKED</v>
          </cell>
          <cell r="G28" t="str">
            <v>Unilever Mega DC</v>
          </cell>
          <cell r="H28" t="str">
            <v>RITASE</v>
          </cell>
          <cell r="I28" t="str">
            <v>false</v>
          </cell>
          <cell r="J28" t="str">
            <v>CDE</v>
          </cell>
          <cell r="K28" t="str">
            <v>CD Engkel Box</v>
          </cell>
          <cell r="L28" t="str">
            <v/>
          </cell>
          <cell r="N28" t="str">
            <v>TDS-TRI-20210615044125130308</v>
          </cell>
        </row>
        <row r="29">
          <cell r="D29">
            <v>4002939530</v>
          </cell>
          <cell r="E29" t="str">
            <v/>
          </cell>
          <cell r="F29" t="str">
            <v>BOOKED</v>
          </cell>
          <cell r="G29" t="str">
            <v>Unilever Mega DC</v>
          </cell>
          <cell r="H29" t="str">
            <v>RITASE</v>
          </cell>
          <cell r="I29" t="str">
            <v>false</v>
          </cell>
          <cell r="J29" t="str">
            <v>CDE</v>
          </cell>
          <cell r="K29" t="str">
            <v>CD Engkel Box</v>
          </cell>
          <cell r="L29" t="str">
            <v/>
          </cell>
          <cell r="N29" t="str">
            <v>TDS-TRI-20210615044124189864</v>
          </cell>
        </row>
        <row r="30">
          <cell r="D30">
            <v>4002939529</v>
          </cell>
          <cell r="E30" t="str">
            <v/>
          </cell>
          <cell r="F30" t="str">
            <v>BOOKED</v>
          </cell>
          <cell r="G30" t="str">
            <v>Unilever Mega DC</v>
          </cell>
          <cell r="H30" t="str">
            <v>RITASE</v>
          </cell>
          <cell r="I30" t="str">
            <v>false</v>
          </cell>
          <cell r="J30" t="str">
            <v>CDE</v>
          </cell>
          <cell r="K30" t="str">
            <v>CD Engkel Box</v>
          </cell>
          <cell r="L30" t="str">
            <v/>
          </cell>
          <cell r="N30" t="str">
            <v>TDS-TRI-20210615044123371593</v>
          </cell>
        </row>
        <row r="31">
          <cell r="D31">
            <v>4002939528</v>
          </cell>
          <cell r="E31" t="str">
            <v/>
          </cell>
          <cell r="F31" t="str">
            <v>BOOKED</v>
          </cell>
          <cell r="G31" t="str">
            <v>Unilever Mega DC</v>
          </cell>
          <cell r="H31" t="str">
            <v>RITASE</v>
          </cell>
          <cell r="I31" t="str">
            <v>false</v>
          </cell>
          <cell r="J31" t="str">
            <v>CDE</v>
          </cell>
          <cell r="K31" t="str">
            <v>CD Engkel Box</v>
          </cell>
          <cell r="L31" t="str">
            <v/>
          </cell>
          <cell r="N31" t="str">
            <v>TDS-TRI-20210615044122516763</v>
          </cell>
        </row>
        <row r="32">
          <cell r="D32">
            <v>4002939527</v>
          </cell>
          <cell r="E32" t="str">
            <v/>
          </cell>
          <cell r="F32" t="str">
            <v>BOOKED</v>
          </cell>
          <cell r="G32" t="str">
            <v>Unilever Mega DC</v>
          </cell>
          <cell r="H32" t="str">
            <v>RITASE</v>
          </cell>
          <cell r="I32" t="str">
            <v>false</v>
          </cell>
          <cell r="J32" t="str">
            <v>CDE</v>
          </cell>
          <cell r="K32" t="str">
            <v>CD Engkel Box</v>
          </cell>
          <cell r="L32" t="str">
            <v/>
          </cell>
          <cell r="N32" t="str">
            <v>TDS-TRI-20210615044121581460</v>
          </cell>
        </row>
        <row r="33">
          <cell r="D33">
            <v>4002939526</v>
          </cell>
          <cell r="E33" t="str">
            <v/>
          </cell>
          <cell r="F33" t="str">
            <v>BOOKED</v>
          </cell>
          <cell r="G33" t="str">
            <v>Unilever Mega DC</v>
          </cell>
          <cell r="H33" t="str">
            <v>RITASE</v>
          </cell>
          <cell r="I33" t="str">
            <v>false</v>
          </cell>
          <cell r="J33" t="str">
            <v>CDE</v>
          </cell>
          <cell r="K33" t="str">
            <v>CD Engkel Box</v>
          </cell>
          <cell r="L33" t="str">
            <v/>
          </cell>
          <cell r="N33" t="str">
            <v>TDS-TRI-20210615044120750793</v>
          </cell>
        </row>
        <row r="34">
          <cell r="D34">
            <v>4002939525</v>
          </cell>
          <cell r="E34" t="str">
            <v/>
          </cell>
          <cell r="F34" t="str">
            <v>BOOKED</v>
          </cell>
          <cell r="G34" t="str">
            <v>Unilever Mega DC</v>
          </cell>
          <cell r="H34" t="str">
            <v>RITASE</v>
          </cell>
          <cell r="I34" t="str">
            <v>false</v>
          </cell>
          <cell r="J34" t="str">
            <v>CDE</v>
          </cell>
          <cell r="K34" t="str">
            <v>CD Engkel Box</v>
          </cell>
          <cell r="L34" t="str">
            <v/>
          </cell>
          <cell r="N34" t="str">
            <v>TDS-TRI-20210615044119366406</v>
          </cell>
        </row>
        <row r="35">
          <cell r="D35">
            <v>4002939524</v>
          </cell>
          <cell r="E35" t="str">
            <v/>
          </cell>
          <cell r="F35" t="str">
            <v>BOOKED</v>
          </cell>
          <cell r="G35" t="str">
            <v>Unilever Mega DC</v>
          </cell>
          <cell r="H35" t="str">
            <v>RITASE</v>
          </cell>
          <cell r="I35" t="str">
            <v>false</v>
          </cell>
          <cell r="J35" t="str">
            <v>CDE</v>
          </cell>
          <cell r="K35" t="str">
            <v>CD Engkel Box</v>
          </cell>
          <cell r="L35" t="str">
            <v/>
          </cell>
          <cell r="N35" t="str">
            <v>TDS-TRI-20210615044118463398</v>
          </cell>
        </row>
        <row r="36">
          <cell r="D36">
            <v>4002939503</v>
          </cell>
          <cell r="E36" t="str">
            <v/>
          </cell>
          <cell r="F36" t="str">
            <v>CONFIRMED</v>
          </cell>
          <cell r="G36" t="str">
            <v>Unilever Mega DC</v>
          </cell>
          <cell r="H36" t="str">
            <v>CV Global Synergi Abadi</v>
          </cell>
          <cell r="I36" t="str">
            <v>true</v>
          </cell>
          <cell r="J36" t="str">
            <v>CDE</v>
          </cell>
          <cell r="K36" t="str">
            <v>CD Engkel Box</v>
          </cell>
          <cell r="L36" t="str">
            <v/>
          </cell>
          <cell r="N36" t="str">
            <v>TDS-TRI-20210615044117593959</v>
          </cell>
        </row>
        <row r="37">
          <cell r="D37">
            <v>4002939498</v>
          </cell>
          <cell r="E37" t="str">
            <v/>
          </cell>
          <cell r="F37" t="str">
            <v>PICKUP</v>
          </cell>
          <cell r="G37" t="str">
            <v>Unilever Mega DC</v>
          </cell>
          <cell r="H37" t="str">
            <v>PT Mega Antaran Prima</v>
          </cell>
          <cell r="I37" t="str">
            <v>true</v>
          </cell>
          <cell r="J37" t="str">
            <v>CDE</v>
          </cell>
          <cell r="K37" t="str">
            <v>CD Engkel Box</v>
          </cell>
          <cell r="L37" t="str">
            <v/>
          </cell>
          <cell r="N37" t="str">
            <v>TDS-TRI-20210615044116406500</v>
          </cell>
        </row>
        <row r="38">
          <cell r="D38">
            <v>4002939496</v>
          </cell>
          <cell r="E38" t="str">
            <v/>
          </cell>
          <cell r="F38" t="str">
            <v>CONFIRMED</v>
          </cell>
          <cell r="G38" t="str">
            <v>Unilever Mega DC</v>
          </cell>
          <cell r="H38" t="str">
            <v>PT Mega Antaran Prima</v>
          </cell>
          <cell r="I38" t="str">
            <v>true</v>
          </cell>
          <cell r="J38" t="str">
            <v>CDE</v>
          </cell>
          <cell r="K38" t="str">
            <v>CD Engkel Box</v>
          </cell>
          <cell r="L38" t="str">
            <v/>
          </cell>
          <cell r="N38" t="str">
            <v>TDS-TRI-20210615044115297496</v>
          </cell>
        </row>
        <row r="39">
          <cell r="D39">
            <v>4002939492</v>
          </cell>
          <cell r="E39" t="str">
            <v/>
          </cell>
          <cell r="F39" t="str">
            <v>CONFIRMED</v>
          </cell>
          <cell r="G39" t="str">
            <v>Unilever Mega DC</v>
          </cell>
          <cell r="H39" t="str">
            <v>CV Global Synergi Abadi</v>
          </cell>
          <cell r="I39" t="str">
            <v>true</v>
          </cell>
          <cell r="J39" t="str">
            <v>CDE</v>
          </cell>
          <cell r="K39" t="str">
            <v>CD Engkel Box</v>
          </cell>
          <cell r="L39" t="str">
            <v/>
          </cell>
          <cell r="N39" t="str">
            <v>TDS-TRI-20210615044114288701</v>
          </cell>
        </row>
      </sheetData>
      <sheetData sheetId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Keterangan"/>
    </sheetNames>
    <sheetDataSet>
      <sheetData sheetId="0">
        <row r="1">
          <cell r="D1" t="str">
            <v>PO number</v>
          </cell>
          <cell r="E1" t="str">
            <v>shipment number</v>
          </cell>
          <cell r="F1" t="str">
            <v>status</v>
          </cell>
          <cell r="G1" t="str">
            <v>shipper name</v>
          </cell>
          <cell r="H1" t="str">
            <v>transporter name</v>
          </cell>
          <cell r="I1" t="str">
            <v>ritase marketplace</v>
          </cell>
          <cell r="J1" t="str">
            <v>order_load_type</v>
          </cell>
          <cell r="K1" t="str">
            <v>order_load_desc</v>
          </cell>
          <cell r="L1" t="str">
            <v>fee</v>
          </cell>
          <cell r="M1" t="str">
            <v>logistic fee</v>
          </cell>
          <cell r="N1" t="str">
            <v>trip id</v>
          </cell>
        </row>
        <row r="2">
          <cell r="D2">
            <v>4002939753</v>
          </cell>
          <cell r="E2" t="str">
            <v/>
          </cell>
          <cell r="F2" t="str">
            <v>BOOKED</v>
          </cell>
          <cell r="G2" t="str">
            <v>Unilever Mega DC</v>
          </cell>
          <cell r="H2" t="str">
            <v/>
          </cell>
          <cell r="I2" t="str">
            <v>false</v>
          </cell>
          <cell r="J2" t="str">
            <v>CDD-L</v>
          </cell>
          <cell r="K2" t="str">
            <v>CDD Long Box</v>
          </cell>
          <cell r="L2">
            <v>2966700</v>
          </cell>
          <cell r="N2" t="str">
            <v>TDS-TRI-20210615135918488179</v>
          </cell>
        </row>
        <row r="3">
          <cell r="D3">
            <v>4002939753</v>
          </cell>
          <cell r="E3" t="str">
            <v/>
          </cell>
          <cell r="F3" t="str">
            <v>BOOKED</v>
          </cell>
          <cell r="G3" t="str">
            <v>Unilever Mega DC</v>
          </cell>
          <cell r="H3" t="str">
            <v/>
          </cell>
          <cell r="I3" t="str">
            <v>false</v>
          </cell>
          <cell r="J3" t="str">
            <v>CDD-L</v>
          </cell>
          <cell r="K3" t="str">
            <v>CDD Long Box</v>
          </cell>
          <cell r="L3">
            <v>500000</v>
          </cell>
          <cell r="N3" t="str">
            <v>TDS-TRI-20210615135918488179</v>
          </cell>
        </row>
        <row r="4">
          <cell r="D4">
            <v>4002939629</v>
          </cell>
          <cell r="E4" t="str">
            <v/>
          </cell>
          <cell r="F4" t="str">
            <v>CONFIRMED</v>
          </cell>
          <cell r="G4" t="str">
            <v>Unilever Mega DC</v>
          </cell>
          <cell r="H4" t="str">
            <v>PT Mega Bintang Logistik</v>
          </cell>
          <cell r="I4" t="str">
            <v>false</v>
          </cell>
          <cell r="J4" t="str">
            <v>TRO-J</v>
          </cell>
          <cell r="K4" t="str">
            <v>Tronton Jumbo</v>
          </cell>
          <cell r="L4">
            <v>12262300</v>
          </cell>
          <cell r="M4">
            <v>11300000</v>
          </cell>
          <cell r="N4" t="str">
            <v>TDS-TRI-20210615135710044305</v>
          </cell>
        </row>
        <row r="5">
          <cell r="D5">
            <v>4002939629</v>
          </cell>
          <cell r="E5" t="str">
            <v/>
          </cell>
          <cell r="F5" t="str">
            <v>CONFIRMED</v>
          </cell>
          <cell r="G5" t="str">
            <v>Unilever Mega DC</v>
          </cell>
          <cell r="H5" t="str">
            <v>PT Mega Bintang Logistik</v>
          </cell>
          <cell r="I5" t="str">
            <v>false</v>
          </cell>
          <cell r="J5" t="str">
            <v>TRO-J</v>
          </cell>
          <cell r="K5" t="str">
            <v>Tronton Jumbo</v>
          </cell>
          <cell r="L5">
            <v>500000</v>
          </cell>
          <cell r="M5">
            <v>500000</v>
          </cell>
          <cell r="N5" t="str">
            <v>TDS-TRI-20210615135710044305</v>
          </cell>
        </row>
        <row r="6">
          <cell r="D6">
            <v>4002938924</v>
          </cell>
          <cell r="E6" t="str">
            <v/>
          </cell>
          <cell r="F6" t="str">
            <v>BOOKED</v>
          </cell>
          <cell r="G6" t="str">
            <v>Unilever Mega DC</v>
          </cell>
          <cell r="H6" t="str">
            <v/>
          </cell>
          <cell r="I6" t="str">
            <v>false</v>
          </cell>
          <cell r="J6" t="str">
            <v>TRO-J</v>
          </cell>
          <cell r="K6" t="str">
            <v>Tronton Jumbo</v>
          </cell>
          <cell r="L6" t="str">
            <v/>
          </cell>
          <cell r="N6" t="str">
            <v>TDS-TRI-20210615135708376016</v>
          </cell>
        </row>
        <row r="7">
          <cell r="D7">
            <v>4002938924</v>
          </cell>
          <cell r="E7" t="str">
            <v/>
          </cell>
          <cell r="F7" t="str">
            <v>BOOKED</v>
          </cell>
          <cell r="G7" t="str">
            <v>Unilever Mega DC</v>
          </cell>
          <cell r="H7" t="str">
            <v/>
          </cell>
          <cell r="I7" t="str">
            <v>false</v>
          </cell>
          <cell r="J7" t="str">
            <v>TRO-J</v>
          </cell>
          <cell r="K7" t="str">
            <v>Tronton Jumbo</v>
          </cell>
          <cell r="L7" t="str">
            <v/>
          </cell>
          <cell r="N7" t="str">
            <v>TDS-TRI-20210615135708376016</v>
          </cell>
        </row>
        <row r="8">
          <cell r="D8">
            <v>4002939790</v>
          </cell>
          <cell r="E8" t="str">
            <v/>
          </cell>
          <cell r="F8" t="str">
            <v>BOOKED</v>
          </cell>
          <cell r="G8" t="str">
            <v>Unilever Mega DC</v>
          </cell>
          <cell r="H8" t="str">
            <v>RITASE</v>
          </cell>
          <cell r="I8" t="str">
            <v>false</v>
          </cell>
          <cell r="J8" t="str">
            <v>CDE</v>
          </cell>
          <cell r="K8" t="str">
            <v>CD Engkel Box</v>
          </cell>
          <cell r="L8" t="str">
            <v/>
          </cell>
          <cell r="N8" t="str">
            <v>TDS-TRI-20210615135706973789</v>
          </cell>
        </row>
        <row r="9">
          <cell r="D9">
            <v>4002939771</v>
          </cell>
          <cell r="E9" t="str">
            <v/>
          </cell>
          <cell r="F9" t="str">
            <v>BOOKED</v>
          </cell>
          <cell r="G9" t="str">
            <v>Unilever Mega DC</v>
          </cell>
          <cell r="H9" t="str">
            <v>RITASE</v>
          </cell>
          <cell r="I9" t="str">
            <v>false</v>
          </cell>
          <cell r="J9" t="str">
            <v>CDE</v>
          </cell>
          <cell r="K9" t="str">
            <v>CD Engkel Box</v>
          </cell>
          <cell r="L9" t="str">
            <v/>
          </cell>
          <cell r="N9" t="str">
            <v>TDS-TRI-20210615135706091182</v>
          </cell>
        </row>
        <row r="10">
          <cell r="D10">
            <v>4002939770</v>
          </cell>
          <cell r="E10" t="str">
            <v/>
          </cell>
          <cell r="F10" t="str">
            <v>BOOKED</v>
          </cell>
          <cell r="G10" t="str">
            <v>Unilever Mega DC</v>
          </cell>
          <cell r="H10" t="str">
            <v>RITASE</v>
          </cell>
          <cell r="I10" t="str">
            <v>false</v>
          </cell>
          <cell r="J10" t="str">
            <v>CDE</v>
          </cell>
          <cell r="K10" t="str">
            <v>CD Engkel Box</v>
          </cell>
          <cell r="L10" t="str">
            <v/>
          </cell>
          <cell r="N10" t="str">
            <v>TDS-TRI-20210615135704994886</v>
          </cell>
        </row>
        <row r="11">
          <cell r="D11">
            <v>4002939769</v>
          </cell>
          <cell r="E11" t="str">
            <v/>
          </cell>
          <cell r="F11" t="str">
            <v>BOOKED</v>
          </cell>
          <cell r="G11" t="str">
            <v>Unilever Mega DC</v>
          </cell>
          <cell r="H11" t="str">
            <v>RITASE</v>
          </cell>
          <cell r="I11" t="str">
            <v>false</v>
          </cell>
          <cell r="J11" t="str">
            <v>CDE</v>
          </cell>
          <cell r="K11" t="str">
            <v>CD Engkel Box</v>
          </cell>
          <cell r="L11" t="str">
            <v/>
          </cell>
          <cell r="N11" t="str">
            <v>TDS-TRI-20210615135703819061</v>
          </cell>
        </row>
        <row r="12">
          <cell r="D12">
            <v>4002939585</v>
          </cell>
          <cell r="E12" t="str">
            <v/>
          </cell>
          <cell r="F12" t="str">
            <v>BOOKED</v>
          </cell>
          <cell r="G12" t="str">
            <v>Unilever Mega DC</v>
          </cell>
          <cell r="H12" t="str">
            <v/>
          </cell>
          <cell r="I12" t="str">
            <v>false</v>
          </cell>
          <cell r="J12" t="str">
            <v>TRO-J</v>
          </cell>
          <cell r="K12" t="str">
            <v>Tronton Jumbo</v>
          </cell>
          <cell r="L12" t="str">
            <v/>
          </cell>
          <cell r="N12" t="str">
            <v>TDS-TRI-20210615135701731007</v>
          </cell>
        </row>
        <row r="13">
          <cell r="D13">
            <v>4002939459</v>
          </cell>
          <cell r="E13" t="str">
            <v/>
          </cell>
          <cell r="F13" t="str">
            <v>BOOKED</v>
          </cell>
          <cell r="G13" t="str">
            <v>Unilever Mega DC</v>
          </cell>
          <cell r="H13" t="str">
            <v>RITASE</v>
          </cell>
          <cell r="I13" t="str">
            <v>false</v>
          </cell>
          <cell r="J13" t="str">
            <v>CDE</v>
          </cell>
          <cell r="K13" t="str">
            <v>CD Engkel Box</v>
          </cell>
          <cell r="L13" t="str">
            <v/>
          </cell>
          <cell r="N13" t="str">
            <v>TDS-TRI-20210615135700502711</v>
          </cell>
        </row>
        <row r="14">
          <cell r="D14">
            <v>4002939727</v>
          </cell>
          <cell r="E14" t="str">
            <v/>
          </cell>
          <cell r="F14" t="str">
            <v>LOADED</v>
          </cell>
          <cell r="G14" t="str">
            <v>Unilever Mega DC</v>
          </cell>
          <cell r="H14" t="str">
            <v>PT Darsindo Cipta Putra Mandiri</v>
          </cell>
          <cell r="I14" t="str">
            <v>true</v>
          </cell>
          <cell r="J14" t="str">
            <v>CDE</v>
          </cell>
          <cell r="K14" t="str">
            <v>CD Engkel Box</v>
          </cell>
          <cell r="L14" t="str">
            <v/>
          </cell>
          <cell r="N14" t="str">
            <v>TDS-TRI-20210615101155543430</v>
          </cell>
        </row>
        <row r="15">
          <cell r="D15">
            <v>4002939727</v>
          </cell>
          <cell r="E15" t="str">
            <v/>
          </cell>
          <cell r="F15" t="str">
            <v>LOADED</v>
          </cell>
          <cell r="G15" t="str">
            <v>Unilever Mega DC</v>
          </cell>
          <cell r="H15" t="str">
            <v>PT Darsindo Cipta Putra Mandiri</v>
          </cell>
          <cell r="I15" t="str">
            <v>true</v>
          </cell>
          <cell r="J15" t="str">
            <v>CDE</v>
          </cell>
          <cell r="K15" t="str">
            <v>CD Engkel Box</v>
          </cell>
          <cell r="L15" t="str">
            <v/>
          </cell>
          <cell r="N15" t="str">
            <v>TDS-TRI-20210615101155543430</v>
          </cell>
        </row>
        <row r="16">
          <cell r="D16">
            <v>4002939666</v>
          </cell>
          <cell r="E16" t="str">
            <v/>
          </cell>
          <cell r="F16" t="str">
            <v>CONFIRMED</v>
          </cell>
          <cell r="G16" t="str">
            <v>Unilever Mega DC</v>
          </cell>
          <cell r="H16" t="str">
            <v>PT Kabut Halim Mandiri</v>
          </cell>
          <cell r="I16" t="str">
            <v>true</v>
          </cell>
          <cell r="J16" t="str">
            <v>CDE</v>
          </cell>
          <cell r="K16" t="str">
            <v>CD Engkel Box</v>
          </cell>
          <cell r="L16" t="str">
            <v/>
          </cell>
          <cell r="N16" t="str">
            <v>TDS-TRI-20210615101154479504</v>
          </cell>
        </row>
        <row r="17">
          <cell r="D17">
            <v>4002939666</v>
          </cell>
          <cell r="E17" t="str">
            <v/>
          </cell>
          <cell r="F17" t="str">
            <v>CONFIRMED</v>
          </cell>
          <cell r="G17" t="str">
            <v>Unilever Mega DC</v>
          </cell>
          <cell r="H17" t="str">
            <v>PT Kabut Halim Mandiri</v>
          </cell>
          <cell r="I17" t="str">
            <v>true</v>
          </cell>
          <cell r="J17" t="str">
            <v>CDE</v>
          </cell>
          <cell r="K17" t="str">
            <v>CD Engkel Box</v>
          </cell>
          <cell r="L17" t="str">
            <v/>
          </cell>
          <cell r="N17" t="str">
            <v>TDS-TRI-20210615101154479504</v>
          </cell>
        </row>
        <row r="18">
          <cell r="D18">
            <v>4002939638</v>
          </cell>
          <cell r="E18" t="str">
            <v/>
          </cell>
          <cell r="F18" t="str">
            <v>CONFIRMED</v>
          </cell>
          <cell r="G18" t="str">
            <v>Unilever Mega DC</v>
          </cell>
          <cell r="H18" t="str">
            <v>CV Global Synergi Abadi</v>
          </cell>
          <cell r="I18" t="str">
            <v>true</v>
          </cell>
          <cell r="J18" t="str">
            <v>CDE</v>
          </cell>
          <cell r="K18" t="str">
            <v>CD Engkel Box</v>
          </cell>
          <cell r="L18" t="str">
            <v/>
          </cell>
          <cell r="N18" t="str">
            <v>TDS-TRI-20210615101153488744</v>
          </cell>
        </row>
        <row r="19">
          <cell r="D19">
            <v>4002939638</v>
          </cell>
          <cell r="E19" t="str">
            <v/>
          </cell>
          <cell r="F19" t="str">
            <v>CONFIRMED</v>
          </cell>
          <cell r="G19" t="str">
            <v>Unilever Mega DC</v>
          </cell>
          <cell r="H19" t="str">
            <v>CV Global Synergi Abadi</v>
          </cell>
          <cell r="I19" t="str">
            <v>true</v>
          </cell>
          <cell r="J19" t="str">
            <v>CDE</v>
          </cell>
          <cell r="K19" t="str">
            <v>CD Engkel Box</v>
          </cell>
          <cell r="L19" t="str">
            <v/>
          </cell>
          <cell r="N19" t="str">
            <v>TDS-TRI-20210615101153488744</v>
          </cell>
        </row>
        <row r="20">
          <cell r="D20">
            <v>4002939581</v>
          </cell>
          <cell r="E20" t="str">
            <v/>
          </cell>
          <cell r="F20" t="str">
            <v>ACCEPTED</v>
          </cell>
          <cell r="G20" t="str">
            <v>Unilever Mega DC</v>
          </cell>
          <cell r="H20" t="str">
            <v>PT Kabut Halim Mandiri</v>
          </cell>
          <cell r="I20" t="str">
            <v>true</v>
          </cell>
          <cell r="J20" t="str">
            <v>CDE</v>
          </cell>
          <cell r="K20" t="str">
            <v>CD Engkel Box</v>
          </cell>
          <cell r="L20" t="str">
            <v/>
          </cell>
          <cell r="N20" t="str">
            <v>TDS-TRI-20210615101152504881</v>
          </cell>
        </row>
        <row r="21">
          <cell r="D21">
            <v>4002939581</v>
          </cell>
          <cell r="E21" t="str">
            <v/>
          </cell>
          <cell r="F21" t="str">
            <v>ACCEPTED</v>
          </cell>
          <cell r="G21" t="str">
            <v>Unilever Mega DC</v>
          </cell>
          <cell r="H21" t="str">
            <v>PT Kabut Halim Mandiri</v>
          </cell>
          <cell r="I21" t="str">
            <v>true</v>
          </cell>
          <cell r="J21" t="str">
            <v>CDE</v>
          </cell>
          <cell r="K21" t="str">
            <v>CD Engkel Box</v>
          </cell>
          <cell r="L21" t="str">
            <v/>
          </cell>
          <cell r="N21" t="str">
            <v>TDS-TRI-20210615101152504881</v>
          </cell>
        </row>
        <row r="22">
          <cell r="D22">
            <v>4002939453</v>
          </cell>
          <cell r="E22" t="str">
            <v/>
          </cell>
          <cell r="F22" t="str">
            <v>BOOKED</v>
          </cell>
          <cell r="G22" t="str">
            <v>Unilever Mega DC</v>
          </cell>
          <cell r="H22" t="str">
            <v>RITASE</v>
          </cell>
          <cell r="I22" t="str">
            <v>false</v>
          </cell>
          <cell r="J22" t="str">
            <v>CDE</v>
          </cell>
          <cell r="K22" t="str">
            <v>CD Engkel Box</v>
          </cell>
          <cell r="L22" t="str">
            <v/>
          </cell>
          <cell r="N22" t="str">
            <v>TDS-TRI-20210615101151430746</v>
          </cell>
        </row>
        <row r="23">
          <cell r="D23">
            <v>4002939453</v>
          </cell>
          <cell r="E23" t="str">
            <v/>
          </cell>
          <cell r="F23" t="str">
            <v>BOOKED</v>
          </cell>
          <cell r="G23" t="str">
            <v>Unilever Mega DC</v>
          </cell>
          <cell r="H23" t="str">
            <v>RITASE</v>
          </cell>
          <cell r="I23" t="str">
            <v>false</v>
          </cell>
          <cell r="J23" t="str">
            <v>CDE</v>
          </cell>
          <cell r="K23" t="str">
            <v>CD Engkel Box</v>
          </cell>
          <cell r="L23" t="str">
            <v/>
          </cell>
          <cell r="N23" t="str">
            <v>TDS-TRI-20210615101151430746</v>
          </cell>
        </row>
        <row r="24">
          <cell r="D24">
            <v>4002939449</v>
          </cell>
          <cell r="E24" t="str">
            <v/>
          </cell>
          <cell r="F24" t="str">
            <v>CONFIRMED</v>
          </cell>
          <cell r="G24" t="str">
            <v>Unilever Mega DC</v>
          </cell>
          <cell r="H24" t="str">
            <v>PT Mega Antaran Prima</v>
          </cell>
          <cell r="I24" t="str">
            <v>true</v>
          </cell>
          <cell r="J24" t="str">
            <v>CDE</v>
          </cell>
          <cell r="K24" t="str">
            <v>CD Engkel Box</v>
          </cell>
          <cell r="L24" t="str">
            <v/>
          </cell>
          <cell r="N24" t="str">
            <v>TDS-TRI-20210615101150179762</v>
          </cell>
        </row>
        <row r="25">
          <cell r="D25">
            <v>4002939449</v>
          </cell>
          <cell r="E25" t="str">
            <v/>
          </cell>
          <cell r="F25" t="str">
            <v>CONFIRMED</v>
          </cell>
          <cell r="G25" t="str">
            <v>Unilever Mega DC</v>
          </cell>
          <cell r="H25" t="str">
            <v>PT Mega Antaran Prima</v>
          </cell>
          <cell r="I25" t="str">
            <v>true</v>
          </cell>
          <cell r="J25" t="str">
            <v>CDE</v>
          </cell>
          <cell r="K25" t="str">
            <v>CD Engkel Box</v>
          </cell>
          <cell r="L25" t="str">
            <v/>
          </cell>
          <cell r="N25" t="str">
            <v>TDS-TRI-20210615101150179762</v>
          </cell>
        </row>
        <row r="26">
          <cell r="D26">
            <v>4002939742</v>
          </cell>
          <cell r="E26" t="str">
            <v/>
          </cell>
          <cell r="F26" t="str">
            <v>ACCEPTED</v>
          </cell>
          <cell r="G26" t="str">
            <v>Unilever Mega DC</v>
          </cell>
          <cell r="H26" t="str">
            <v>PT Mega Antaran Prima</v>
          </cell>
          <cell r="I26" t="str">
            <v>true</v>
          </cell>
          <cell r="J26" t="str">
            <v>CDE</v>
          </cell>
          <cell r="K26" t="str">
            <v>CD Engkel Box</v>
          </cell>
          <cell r="L26" t="str">
            <v/>
          </cell>
          <cell r="N26" t="str">
            <v>TDS-TRI-20210615101147718924</v>
          </cell>
        </row>
        <row r="27">
          <cell r="D27">
            <v>4002939749</v>
          </cell>
          <cell r="E27" t="str">
            <v/>
          </cell>
          <cell r="F27" t="str">
            <v>BOOKED</v>
          </cell>
          <cell r="G27" t="str">
            <v>Unilever Mega DC</v>
          </cell>
          <cell r="H27" t="str">
            <v/>
          </cell>
          <cell r="I27" t="str">
            <v>false</v>
          </cell>
          <cell r="J27" t="str">
            <v>TRO-J</v>
          </cell>
          <cell r="K27" t="str">
            <v>Tronton Jumbo</v>
          </cell>
          <cell r="L27" t="str">
            <v/>
          </cell>
          <cell r="N27" t="str">
            <v>TDS-TRI-20210615101148582471</v>
          </cell>
        </row>
        <row r="28">
          <cell r="D28">
            <v>4002939729</v>
          </cell>
          <cell r="E28" t="str">
            <v/>
          </cell>
          <cell r="F28" t="str">
            <v>BOOKED</v>
          </cell>
          <cell r="G28" t="str">
            <v>Unilever Mega DC</v>
          </cell>
          <cell r="H28" t="str">
            <v>RITASE</v>
          </cell>
          <cell r="I28" t="str">
            <v>false</v>
          </cell>
          <cell r="J28" t="str">
            <v>CDE</v>
          </cell>
          <cell r="K28" t="str">
            <v>CD Engkel Box</v>
          </cell>
          <cell r="L28" t="str">
            <v/>
          </cell>
          <cell r="N28" t="str">
            <v>TDS-TRI-20210615101145716368</v>
          </cell>
        </row>
        <row r="29">
          <cell r="D29">
            <v>4002939735</v>
          </cell>
          <cell r="E29" t="str">
            <v/>
          </cell>
          <cell r="F29" t="str">
            <v>PICKUP</v>
          </cell>
          <cell r="G29" t="str">
            <v>Unilever Mega DC</v>
          </cell>
          <cell r="H29" t="str">
            <v>PT Kabut Halim Mandiri</v>
          </cell>
          <cell r="I29" t="str">
            <v>true</v>
          </cell>
          <cell r="J29" t="str">
            <v>CDE</v>
          </cell>
          <cell r="K29" t="str">
            <v>CD Engkel Box</v>
          </cell>
          <cell r="L29" t="str">
            <v/>
          </cell>
          <cell r="N29" t="str">
            <v>TDS-TRI-20210615101146650241</v>
          </cell>
        </row>
        <row r="30">
          <cell r="D30">
            <v>4002939714</v>
          </cell>
          <cell r="E30" t="str">
            <v/>
          </cell>
          <cell r="F30" t="str">
            <v>CONFIRMED</v>
          </cell>
          <cell r="G30" t="str">
            <v>Unilever Mega DC</v>
          </cell>
          <cell r="H30" t="str">
            <v>PT Kabut Halim Mandiri</v>
          </cell>
          <cell r="I30" t="str">
            <v>true</v>
          </cell>
          <cell r="J30" t="str">
            <v>CDE</v>
          </cell>
          <cell r="K30" t="str">
            <v>CD Engkel Box</v>
          </cell>
          <cell r="L30" t="str">
            <v/>
          </cell>
          <cell r="N30" t="str">
            <v>TDS-TRI-20210615101143754675</v>
          </cell>
        </row>
        <row r="31">
          <cell r="D31">
            <v>4002939716</v>
          </cell>
          <cell r="E31" t="str">
            <v/>
          </cell>
          <cell r="F31" t="str">
            <v>ACCEPTED</v>
          </cell>
          <cell r="G31" t="str">
            <v>Unilever Mega DC</v>
          </cell>
          <cell r="H31" t="str">
            <v>PT Mega Antaran Prima</v>
          </cell>
          <cell r="I31" t="str">
            <v>true</v>
          </cell>
          <cell r="J31" t="str">
            <v>CDE</v>
          </cell>
          <cell r="K31" t="str">
            <v>CD Engkel Box</v>
          </cell>
          <cell r="L31" t="str">
            <v/>
          </cell>
          <cell r="N31" t="str">
            <v>TDS-TRI-20210615101144648927</v>
          </cell>
        </row>
        <row r="32">
          <cell r="D32">
            <v>4002939669</v>
          </cell>
          <cell r="E32" t="str">
            <v/>
          </cell>
          <cell r="F32" t="str">
            <v>CONFIRMED</v>
          </cell>
          <cell r="G32" t="str">
            <v>Unilever Mega DC</v>
          </cell>
          <cell r="H32" t="str">
            <v>PT Mega Antaran Prima</v>
          </cell>
          <cell r="I32" t="str">
            <v>true</v>
          </cell>
          <cell r="J32" t="str">
            <v>CDE</v>
          </cell>
          <cell r="K32" t="str">
            <v>CD Engkel Box</v>
          </cell>
          <cell r="L32" t="str">
            <v/>
          </cell>
          <cell r="N32" t="str">
            <v>TDS-TRI-20210615101142872733</v>
          </cell>
        </row>
        <row r="33">
          <cell r="D33">
            <v>4002939668</v>
          </cell>
          <cell r="E33" t="str">
            <v/>
          </cell>
          <cell r="F33" t="str">
            <v>CONFIRMED</v>
          </cell>
          <cell r="G33" t="str">
            <v>Unilever Mega DC</v>
          </cell>
          <cell r="H33" t="str">
            <v>PT Mega Antaran Prima</v>
          </cell>
          <cell r="I33" t="str">
            <v>true</v>
          </cell>
          <cell r="J33" t="str">
            <v>CDE</v>
          </cell>
          <cell r="K33" t="str">
            <v>CD Engkel Box</v>
          </cell>
          <cell r="L33" t="str">
            <v/>
          </cell>
          <cell r="N33" t="str">
            <v>TDS-TRI-20210615101142049224</v>
          </cell>
        </row>
        <row r="34">
          <cell r="D34">
            <v>4002939667</v>
          </cell>
          <cell r="E34" t="str">
            <v/>
          </cell>
          <cell r="F34" t="str">
            <v>ACCEPTED</v>
          </cell>
          <cell r="G34" t="str">
            <v>Unilever Mega DC</v>
          </cell>
          <cell r="H34" t="str">
            <v>PT Kabut Halim Mandiri</v>
          </cell>
          <cell r="I34" t="str">
            <v>true</v>
          </cell>
          <cell r="J34" t="str">
            <v>CDE</v>
          </cell>
          <cell r="K34" t="str">
            <v>CD Engkel Box</v>
          </cell>
          <cell r="L34" t="str">
            <v/>
          </cell>
          <cell r="N34" t="str">
            <v>TDS-TRI-20210615101141090544</v>
          </cell>
        </row>
        <row r="35">
          <cell r="D35">
            <v>4002939630</v>
          </cell>
          <cell r="E35" t="str">
            <v/>
          </cell>
          <cell r="F35" t="str">
            <v>BOOKED</v>
          </cell>
          <cell r="G35" t="str">
            <v>Unilever Mega DC</v>
          </cell>
          <cell r="H35" t="str">
            <v/>
          </cell>
          <cell r="I35" t="str">
            <v>false</v>
          </cell>
          <cell r="J35" t="str">
            <v>TRO-J</v>
          </cell>
          <cell r="K35" t="str">
            <v>Tronton Jumbo</v>
          </cell>
          <cell r="L35" t="str">
            <v/>
          </cell>
          <cell r="N35" t="str">
            <v>TDS-TRI-20210615101139769399</v>
          </cell>
        </row>
        <row r="36">
          <cell r="D36">
            <v>4002939628</v>
          </cell>
          <cell r="E36" t="str">
            <v/>
          </cell>
          <cell r="F36" t="str">
            <v>CONFIRMED</v>
          </cell>
          <cell r="G36" t="str">
            <v>Unilever Mega DC</v>
          </cell>
          <cell r="H36" t="str">
            <v>CV Palapa Jaya</v>
          </cell>
          <cell r="I36" t="str">
            <v>false</v>
          </cell>
          <cell r="J36" t="str">
            <v>TRO-J</v>
          </cell>
          <cell r="K36" t="str">
            <v>Tronton Jumbo</v>
          </cell>
          <cell r="L36">
            <v>12262300</v>
          </cell>
          <cell r="M36">
            <v>11350000</v>
          </cell>
          <cell r="N36" t="str">
            <v>TDS-TRI-20210615101138352438</v>
          </cell>
        </row>
        <row r="37">
          <cell r="D37">
            <v>4002939558</v>
          </cell>
          <cell r="E37" t="str">
            <v/>
          </cell>
          <cell r="F37" t="str">
            <v>CONFIRMED</v>
          </cell>
          <cell r="G37" t="str">
            <v>Unilever Mega DC</v>
          </cell>
          <cell r="H37" t="str">
            <v>CV Palapa Jaya</v>
          </cell>
          <cell r="I37" t="str">
            <v>false</v>
          </cell>
          <cell r="J37" t="str">
            <v>TRO-J</v>
          </cell>
          <cell r="K37" t="str">
            <v>Tronton Jumbo</v>
          </cell>
          <cell r="L37">
            <v>12262300</v>
          </cell>
          <cell r="M37">
            <v>11350000</v>
          </cell>
          <cell r="N37" t="str">
            <v>TDS-TRI-20210615101136452529</v>
          </cell>
        </row>
        <row r="38">
          <cell r="D38">
            <v>4002939461</v>
          </cell>
          <cell r="E38" t="str">
            <v/>
          </cell>
          <cell r="F38" t="str">
            <v>BOOKED</v>
          </cell>
          <cell r="G38" t="str">
            <v>Unilever Mega DC</v>
          </cell>
          <cell r="H38" t="str">
            <v>RITASE</v>
          </cell>
          <cell r="I38" t="str">
            <v>false</v>
          </cell>
          <cell r="J38" t="str">
            <v>CDE</v>
          </cell>
          <cell r="K38" t="str">
            <v>CD Engkel Box</v>
          </cell>
          <cell r="L38" t="str">
            <v/>
          </cell>
          <cell r="N38" t="str">
            <v>TDS-TRI-20210615101135328785</v>
          </cell>
        </row>
        <row r="39">
          <cell r="D39">
            <v>4002939584</v>
          </cell>
          <cell r="E39" t="str">
            <v/>
          </cell>
          <cell r="F39" t="str">
            <v>CONFIRMED</v>
          </cell>
          <cell r="G39" t="str">
            <v>Unilever Mega DC</v>
          </cell>
          <cell r="H39" t="str">
            <v>PT PRIMA SARANA EKSPRES</v>
          </cell>
          <cell r="I39" t="str">
            <v>true</v>
          </cell>
          <cell r="J39" t="str">
            <v>TRO-J</v>
          </cell>
          <cell r="K39" t="str">
            <v>Tronton Jumbo</v>
          </cell>
          <cell r="L39">
            <v>5156000</v>
          </cell>
          <cell r="M39">
            <v>4225000</v>
          </cell>
          <cell r="N39" t="str">
            <v>TDS-TRI-20210615044125961782</v>
          </cell>
        </row>
        <row r="40">
          <cell r="D40">
            <v>4002939531</v>
          </cell>
          <cell r="E40" t="str">
            <v/>
          </cell>
          <cell r="F40" t="str">
            <v>BOOKED</v>
          </cell>
          <cell r="G40" t="str">
            <v>Unilever Mega DC</v>
          </cell>
          <cell r="H40" t="str">
            <v>RITASE</v>
          </cell>
          <cell r="I40" t="str">
            <v>false</v>
          </cell>
          <cell r="J40" t="str">
            <v>CDE</v>
          </cell>
          <cell r="K40" t="str">
            <v>CD Engkel Box</v>
          </cell>
          <cell r="L40" t="str">
            <v/>
          </cell>
          <cell r="N40" t="str">
            <v>TDS-TRI-20210615044125130308</v>
          </cell>
        </row>
        <row r="41">
          <cell r="D41">
            <v>4002939530</v>
          </cell>
          <cell r="E41" t="str">
            <v/>
          </cell>
          <cell r="F41" t="str">
            <v>BOOKED</v>
          </cell>
          <cell r="G41" t="str">
            <v>Unilever Mega DC</v>
          </cell>
          <cell r="H41" t="str">
            <v>RITASE</v>
          </cell>
          <cell r="I41" t="str">
            <v>false</v>
          </cell>
          <cell r="J41" t="str">
            <v>CDE</v>
          </cell>
          <cell r="K41" t="str">
            <v>CD Engkel Box</v>
          </cell>
          <cell r="L41" t="str">
            <v/>
          </cell>
          <cell r="N41" t="str">
            <v>TDS-TRI-20210615044124189864</v>
          </cell>
        </row>
        <row r="42">
          <cell r="D42">
            <v>4002939529</v>
          </cell>
          <cell r="E42" t="str">
            <v/>
          </cell>
          <cell r="F42" t="str">
            <v>BOOKED</v>
          </cell>
          <cell r="G42" t="str">
            <v>Unilever Mega DC</v>
          </cell>
          <cell r="H42" t="str">
            <v>RITASE</v>
          </cell>
          <cell r="I42" t="str">
            <v>false</v>
          </cell>
          <cell r="J42" t="str">
            <v>CDE</v>
          </cell>
          <cell r="K42" t="str">
            <v>CD Engkel Box</v>
          </cell>
          <cell r="L42" t="str">
            <v/>
          </cell>
          <cell r="N42" t="str">
            <v>TDS-TRI-20210615044123371593</v>
          </cell>
        </row>
        <row r="43">
          <cell r="D43">
            <v>4002939528</v>
          </cell>
          <cell r="E43" t="str">
            <v/>
          </cell>
          <cell r="F43" t="str">
            <v>BOOKED</v>
          </cell>
          <cell r="G43" t="str">
            <v>Unilever Mega DC</v>
          </cell>
          <cell r="H43" t="str">
            <v>RITASE</v>
          </cell>
          <cell r="I43" t="str">
            <v>false</v>
          </cell>
          <cell r="J43" t="str">
            <v>CDE</v>
          </cell>
          <cell r="K43" t="str">
            <v>CD Engkel Box</v>
          </cell>
          <cell r="L43" t="str">
            <v/>
          </cell>
          <cell r="N43" t="str">
            <v>TDS-TRI-20210615044122516763</v>
          </cell>
        </row>
        <row r="44">
          <cell r="D44">
            <v>4002939527</v>
          </cell>
          <cell r="E44" t="str">
            <v/>
          </cell>
          <cell r="F44" t="str">
            <v>BOOKED</v>
          </cell>
          <cell r="G44" t="str">
            <v>Unilever Mega DC</v>
          </cell>
          <cell r="H44" t="str">
            <v>RITASE</v>
          </cell>
          <cell r="I44" t="str">
            <v>false</v>
          </cell>
          <cell r="J44" t="str">
            <v>CDE</v>
          </cell>
          <cell r="K44" t="str">
            <v>CD Engkel Box</v>
          </cell>
          <cell r="L44" t="str">
            <v/>
          </cell>
          <cell r="N44" t="str">
            <v>TDS-TRI-20210615044121581460</v>
          </cell>
        </row>
        <row r="45">
          <cell r="D45">
            <v>4002939526</v>
          </cell>
          <cell r="E45" t="str">
            <v/>
          </cell>
          <cell r="F45" t="str">
            <v>BOOKED</v>
          </cell>
          <cell r="G45" t="str">
            <v>Unilever Mega DC</v>
          </cell>
          <cell r="H45" t="str">
            <v>RITASE</v>
          </cell>
          <cell r="I45" t="str">
            <v>false</v>
          </cell>
          <cell r="J45" t="str">
            <v>CDE</v>
          </cell>
          <cell r="K45" t="str">
            <v>CD Engkel Box</v>
          </cell>
          <cell r="L45" t="str">
            <v/>
          </cell>
          <cell r="N45" t="str">
            <v>TDS-TRI-20210615044120750793</v>
          </cell>
        </row>
        <row r="46">
          <cell r="D46">
            <v>4002939525</v>
          </cell>
          <cell r="E46" t="str">
            <v/>
          </cell>
          <cell r="F46" t="str">
            <v>BOOKED</v>
          </cell>
          <cell r="G46" t="str">
            <v>Unilever Mega DC</v>
          </cell>
          <cell r="H46" t="str">
            <v>RITASE</v>
          </cell>
          <cell r="I46" t="str">
            <v>false</v>
          </cell>
          <cell r="J46" t="str">
            <v>CDE</v>
          </cell>
          <cell r="K46" t="str">
            <v>CD Engkel Box</v>
          </cell>
          <cell r="L46" t="str">
            <v/>
          </cell>
          <cell r="N46" t="str">
            <v>TDS-TRI-20210615044119366406</v>
          </cell>
        </row>
        <row r="47">
          <cell r="D47">
            <v>4002939524</v>
          </cell>
          <cell r="E47" t="str">
            <v/>
          </cell>
          <cell r="F47" t="str">
            <v>BOOKED</v>
          </cell>
          <cell r="G47" t="str">
            <v>Unilever Mega DC</v>
          </cell>
          <cell r="H47" t="str">
            <v>RITASE</v>
          </cell>
          <cell r="I47" t="str">
            <v>false</v>
          </cell>
          <cell r="J47" t="str">
            <v>CDE</v>
          </cell>
          <cell r="K47" t="str">
            <v>CD Engkel Box</v>
          </cell>
          <cell r="L47" t="str">
            <v/>
          </cell>
          <cell r="N47" t="str">
            <v>TDS-TRI-20210615044118463398</v>
          </cell>
        </row>
        <row r="48">
          <cell r="D48">
            <v>4002939503</v>
          </cell>
          <cell r="E48" t="str">
            <v/>
          </cell>
          <cell r="F48" t="str">
            <v>ACCEPTED</v>
          </cell>
          <cell r="G48" t="str">
            <v>Unilever Mega DC</v>
          </cell>
          <cell r="H48" t="str">
            <v>CV Global Synergi Abadi</v>
          </cell>
          <cell r="I48" t="str">
            <v>true</v>
          </cell>
          <cell r="J48" t="str">
            <v>CDE</v>
          </cell>
          <cell r="K48" t="str">
            <v>CD Engkel Box</v>
          </cell>
          <cell r="L48" t="str">
            <v/>
          </cell>
          <cell r="N48" t="str">
            <v>TDS-TRI-20210615044117593959</v>
          </cell>
        </row>
        <row r="49">
          <cell r="D49">
            <v>4002939498</v>
          </cell>
          <cell r="E49" t="str">
            <v/>
          </cell>
          <cell r="F49" t="str">
            <v>PICKUP</v>
          </cell>
          <cell r="G49" t="str">
            <v>Unilever Mega DC</v>
          </cell>
          <cell r="H49" t="str">
            <v>PT Mega Antaran Prima</v>
          </cell>
          <cell r="I49" t="str">
            <v>true</v>
          </cell>
          <cell r="J49" t="str">
            <v>CDE</v>
          </cell>
          <cell r="K49" t="str">
            <v>CD Engkel Box</v>
          </cell>
          <cell r="L49" t="str">
            <v/>
          </cell>
          <cell r="N49" t="str">
            <v>TDS-TRI-20210615044116406500</v>
          </cell>
        </row>
        <row r="50">
          <cell r="D50">
            <v>4002939496</v>
          </cell>
          <cell r="E50" t="str">
            <v/>
          </cell>
          <cell r="F50" t="str">
            <v>LOADED</v>
          </cell>
          <cell r="G50" t="str">
            <v>Unilever Mega DC</v>
          </cell>
          <cell r="H50" t="str">
            <v>PT Mega Antaran Prima</v>
          </cell>
          <cell r="I50" t="str">
            <v>true</v>
          </cell>
          <cell r="J50" t="str">
            <v>CDE</v>
          </cell>
          <cell r="K50" t="str">
            <v>CD Engkel Box</v>
          </cell>
          <cell r="L50" t="str">
            <v/>
          </cell>
          <cell r="N50" t="str">
            <v>TDS-TRI-20210615044115297496</v>
          </cell>
        </row>
        <row r="51">
          <cell r="D51">
            <v>4002939492</v>
          </cell>
          <cell r="E51" t="str">
            <v/>
          </cell>
          <cell r="F51" t="str">
            <v>CONFIRMED</v>
          </cell>
          <cell r="G51" t="str">
            <v>Unilever Mega DC</v>
          </cell>
          <cell r="H51" t="str">
            <v>CV Global Synergi Abadi</v>
          </cell>
          <cell r="I51" t="str">
            <v>true</v>
          </cell>
          <cell r="J51" t="str">
            <v>CDE</v>
          </cell>
          <cell r="K51" t="str">
            <v>CD Engkel Box</v>
          </cell>
          <cell r="L51" t="str">
            <v/>
          </cell>
          <cell r="N51" t="str">
            <v>TDS-TRI-20210615044114288701</v>
          </cell>
        </row>
      </sheetData>
      <sheetData sheetId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1">
          <cell r="A1" t="str">
            <v>B 9173 KXU</v>
          </cell>
          <cell r="D1" t="str">
            <v>-</v>
          </cell>
          <cell r="E1" t="str">
            <v>CV.MEGA ANTARAN PRIMA</v>
          </cell>
          <cell r="F1" t="str">
            <v>-</v>
          </cell>
          <cell r="G1">
            <v>44373.838206018518</v>
          </cell>
          <cell r="H1" t="str">
            <v>-</v>
          </cell>
        </row>
        <row r="2">
          <cell r="D2" t="str">
            <v>-</v>
          </cell>
          <cell r="E2" t="str">
            <v>MEGA</v>
          </cell>
          <cell r="F2" t="str">
            <v>-</v>
          </cell>
          <cell r="G2">
            <v>44373.837800925925</v>
          </cell>
          <cell r="H2" t="str">
            <v>-</v>
          </cell>
        </row>
        <row r="3">
          <cell r="D3" t="str">
            <v>-</v>
          </cell>
          <cell r="E3" t="str">
            <v>CV. Global Synergi Abadi</v>
          </cell>
          <cell r="F3" t="str">
            <v>-</v>
          </cell>
          <cell r="G3">
            <v>44373.830972222226</v>
          </cell>
          <cell r="H3" t="str">
            <v>-</v>
          </cell>
        </row>
        <row r="4">
          <cell r="D4">
            <v>82125194792</v>
          </cell>
          <cell r="E4" t="str">
            <v>MPX</v>
          </cell>
          <cell r="F4">
            <v>4002943128</v>
          </cell>
          <cell r="G4">
            <v>44373.829027777778</v>
          </cell>
          <cell r="H4" t="str">
            <v>-</v>
          </cell>
        </row>
        <row r="5">
          <cell r="D5" t="str">
            <v>-</v>
          </cell>
          <cell r="E5" t="str">
            <v>PT.K abut Halim Mandiri</v>
          </cell>
          <cell r="F5" t="str">
            <v>-</v>
          </cell>
          <cell r="G5">
            <v>44373.827476851853</v>
          </cell>
          <cell r="H5" t="str">
            <v>-</v>
          </cell>
        </row>
        <row r="6">
          <cell r="D6">
            <v>81383946900</v>
          </cell>
          <cell r="E6" t="str">
            <v>palapa</v>
          </cell>
          <cell r="F6">
            <v>4002942899</v>
          </cell>
          <cell r="G6">
            <v>44373.826747685183</v>
          </cell>
          <cell r="H6" t="str">
            <v>-</v>
          </cell>
        </row>
        <row r="7">
          <cell r="D7" t="str">
            <v>-</v>
          </cell>
          <cell r="E7" t="str">
            <v>MEGA ANTARAN PRIMA</v>
          </cell>
          <cell r="F7" t="str">
            <v>-</v>
          </cell>
          <cell r="G7">
            <v>44373.825370370374</v>
          </cell>
          <cell r="H7" t="str">
            <v>-</v>
          </cell>
        </row>
        <row r="8">
          <cell r="D8" t="str">
            <v>-</v>
          </cell>
          <cell r="E8" t="str">
            <v>CV.MEGA ANTARAN PRIMA</v>
          </cell>
          <cell r="F8" t="str">
            <v>-</v>
          </cell>
          <cell r="G8">
            <v>44373.823275462964</v>
          </cell>
          <cell r="H8" t="str">
            <v>-</v>
          </cell>
        </row>
        <row r="9">
          <cell r="D9" t="str">
            <v>-</v>
          </cell>
          <cell r="E9" t="str">
            <v>QUICK CARGO</v>
          </cell>
          <cell r="F9" t="str">
            <v>-</v>
          </cell>
          <cell r="G9">
            <v>44373.822268518517</v>
          </cell>
          <cell r="H9" t="str">
            <v>-</v>
          </cell>
        </row>
        <row r="10">
          <cell r="D10">
            <v>81218394354</v>
          </cell>
          <cell r="E10" t="str">
            <v>PALAPA</v>
          </cell>
          <cell r="F10">
            <v>4002942821</v>
          </cell>
          <cell r="G10">
            <v>44373.806562500002</v>
          </cell>
          <cell r="H10" t="str">
            <v>-</v>
          </cell>
        </row>
        <row r="11">
          <cell r="D11" t="str">
            <v>-</v>
          </cell>
          <cell r="E11" t="str">
            <v>PT.K abut Halim Mandiri</v>
          </cell>
          <cell r="F11" t="str">
            <v>-</v>
          </cell>
          <cell r="G11">
            <v>44373.802256944444</v>
          </cell>
          <cell r="H11" t="str">
            <v>-</v>
          </cell>
        </row>
        <row r="12">
          <cell r="D12" t="str">
            <v>-</v>
          </cell>
          <cell r="E12" t="str">
            <v>KHL</v>
          </cell>
          <cell r="F12" t="str">
            <v>-</v>
          </cell>
          <cell r="G12">
            <v>44373.801574074074</v>
          </cell>
          <cell r="H12" t="str">
            <v>-</v>
          </cell>
        </row>
        <row r="13">
          <cell r="D13" t="str">
            <v>-</v>
          </cell>
          <cell r="E13" t="str">
            <v>MEGA ANTARAN PRIMA</v>
          </cell>
          <cell r="F13" t="str">
            <v>-</v>
          </cell>
          <cell r="G13">
            <v>44373.800567129627</v>
          </cell>
          <cell r="H13" t="str">
            <v>-</v>
          </cell>
        </row>
        <row r="14">
          <cell r="D14" t="str">
            <v>-</v>
          </cell>
          <cell r="E14" t="str">
            <v>KHL</v>
          </cell>
          <cell r="F14" t="str">
            <v>-</v>
          </cell>
          <cell r="G14">
            <v>44373.799733796295</v>
          </cell>
          <cell r="H14" t="str">
            <v>-</v>
          </cell>
        </row>
        <row r="15">
          <cell r="D15" t="str">
            <v>-</v>
          </cell>
          <cell r="E15" t="str">
            <v>INDOFAST</v>
          </cell>
          <cell r="F15" t="str">
            <v>-</v>
          </cell>
          <cell r="G15">
            <v>44373.797071759262</v>
          </cell>
          <cell r="H15" t="str">
            <v>-</v>
          </cell>
        </row>
        <row r="16">
          <cell r="D16" t="str">
            <v>-</v>
          </cell>
          <cell r="E16" t="str">
            <v>PT. Prima Sarana Ekspres</v>
          </cell>
          <cell r="F16" t="str">
            <v>-</v>
          </cell>
          <cell r="G16">
            <v>44373.767638888887</v>
          </cell>
          <cell r="H16" t="str">
            <v>-</v>
          </cell>
        </row>
        <row r="17">
          <cell r="D17" t="str">
            <v>-</v>
          </cell>
          <cell r="E17" t="str">
            <v>RIHLOG</v>
          </cell>
          <cell r="F17" t="str">
            <v>-</v>
          </cell>
          <cell r="G17">
            <v>44373.767199074071</v>
          </cell>
          <cell r="H17" t="str">
            <v>-</v>
          </cell>
        </row>
        <row r="18">
          <cell r="D18">
            <v>82377686384</v>
          </cell>
          <cell r="E18" t="str">
            <v>MBL</v>
          </cell>
          <cell r="F18">
            <v>4002943127</v>
          </cell>
          <cell r="G18">
            <v>44373.741064814814</v>
          </cell>
          <cell r="H18" t="str">
            <v>-</v>
          </cell>
        </row>
        <row r="19">
          <cell r="D19" t="str">
            <v>-</v>
          </cell>
          <cell r="E19" t="str">
            <v>DARSINDO</v>
          </cell>
          <cell r="F19" t="str">
            <v>-</v>
          </cell>
          <cell r="G19">
            <v>44373.738449074073</v>
          </cell>
          <cell r="H19" t="str">
            <v>-</v>
          </cell>
        </row>
        <row r="20">
          <cell r="D20" t="str">
            <v>-</v>
          </cell>
          <cell r="E20" t="str">
            <v>DARSINDO</v>
          </cell>
          <cell r="F20" t="str">
            <v>-</v>
          </cell>
          <cell r="G20">
            <v>44373.736597222225</v>
          </cell>
          <cell r="H20" t="str">
            <v>-</v>
          </cell>
        </row>
        <row r="21">
          <cell r="D21" t="str">
            <v>-</v>
          </cell>
          <cell r="E21" t="str">
            <v>KHL</v>
          </cell>
          <cell r="F21" t="str">
            <v>-</v>
          </cell>
          <cell r="G21">
            <v>44373.729259259257</v>
          </cell>
          <cell r="H21" t="str">
            <v>-</v>
          </cell>
        </row>
        <row r="22">
          <cell r="D22" t="str">
            <v>-</v>
          </cell>
          <cell r="E22" t="str">
            <v>CV.MEGA ANTARAN PRIMA</v>
          </cell>
          <cell r="F22" t="str">
            <v>-</v>
          </cell>
          <cell r="G22">
            <v>44373.728437500002</v>
          </cell>
          <cell r="H22" t="str">
            <v>-</v>
          </cell>
        </row>
        <row r="23">
          <cell r="D23" t="str">
            <v>-</v>
          </cell>
          <cell r="E23" t="str">
            <v>INDOFAST</v>
          </cell>
          <cell r="F23" t="str">
            <v>-</v>
          </cell>
          <cell r="G23">
            <v>44373.726168981484</v>
          </cell>
          <cell r="H23" t="str">
            <v>-</v>
          </cell>
        </row>
        <row r="24">
          <cell r="D24" t="str">
            <v>-</v>
          </cell>
          <cell r="E24" t="str">
            <v>KABUT HALIM</v>
          </cell>
          <cell r="F24" t="str">
            <v>-</v>
          </cell>
          <cell r="G24">
            <v>44373.725081018521</v>
          </cell>
          <cell r="H24" t="str">
            <v>-</v>
          </cell>
        </row>
        <row r="25">
          <cell r="D25" t="str">
            <v>-</v>
          </cell>
          <cell r="E25" t="str">
            <v>CV. Global Synergi Abadi</v>
          </cell>
          <cell r="F25" t="str">
            <v>-</v>
          </cell>
          <cell r="G25">
            <v>44373.700972222221</v>
          </cell>
          <cell r="H25" t="str">
            <v>-</v>
          </cell>
        </row>
        <row r="26">
          <cell r="D26" t="str">
            <v>-</v>
          </cell>
          <cell r="E26" t="str">
            <v>MSU</v>
          </cell>
          <cell r="F26" t="str">
            <v>-</v>
          </cell>
          <cell r="G26">
            <v>44373.689618055556</v>
          </cell>
          <cell r="H26" t="str">
            <v>-</v>
          </cell>
        </row>
        <row r="27">
          <cell r="D27" t="str">
            <v>-</v>
          </cell>
          <cell r="E27" t="str">
            <v>PT. Kabut Halim Mandiri</v>
          </cell>
          <cell r="F27" t="str">
            <v>-</v>
          </cell>
          <cell r="G27">
            <v>44373.676805555559</v>
          </cell>
          <cell r="H27" t="str">
            <v>-</v>
          </cell>
        </row>
        <row r="28">
          <cell r="D28" t="str">
            <v>-</v>
          </cell>
          <cell r="E28" t="str">
            <v>INDOFAST</v>
          </cell>
          <cell r="F28" t="str">
            <v>-</v>
          </cell>
          <cell r="G28">
            <v>44373.673206018517</v>
          </cell>
          <cell r="H28" t="str">
            <v>-</v>
          </cell>
        </row>
        <row r="29">
          <cell r="D29" t="str">
            <v>-</v>
          </cell>
          <cell r="E29" t="str">
            <v>GLOBAL SINERGI ABADI</v>
          </cell>
          <cell r="F29" t="str">
            <v>-</v>
          </cell>
          <cell r="G29">
            <v>44373.672395833331</v>
          </cell>
          <cell r="H29" t="str">
            <v>-</v>
          </cell>
        </row>
        <row r="30">
          <cell r="D30" t="str">
            <v>-</v>
          </cell>
          <cell r="E30" t="str">
            <v>CV.GADING GLOBAL</v>
          </cell>
          <cell r="F30" t="str">
            <v>-</v>
          </cell>
          <cell r="G30">
            <v>44373.662141203706</v>
          </cell>
          <cell r="H30" t="str">
            <v>-</v>
          </cell>
        </row>
        <row r="31">
          <cell r="D31" t="str">
            <v>-</v>
          </cell>
          <cell r="E31" t="str">
            <v>CV.MEGA ANTARAN PRIMA</v>
          </cell>
          <cell r="F31" t="str">
            <v>-</v>
          </cell>
          <cell r="G31">
            <v>44373.620312500003</v>
          </cell>
          <cell r="H31" t="str">
            <v>-</v>
          </cell>
        </row>
        <row r="32">
          <cell r="D32" t="str">
            <v>-</v>
          </cell>
          <cell r="E32" t="str">
            <v>PT.K abut Halim Mandiri</v>
          </cell>
          <cell r="F32" t="str">
            <v>-</v>
          </cell>
          <cell r="G32">
            <v>44373.61037037037</v>
          </cell>
          <cell r="H32" t="str">
            <v>-</v>
          </cell>
        </row>
        <row r="33">
          <cell r="D33" t="str">
            <v>-</v>
          </cell>
          <cell r="E33" t="str">
            <v>PT. Kabut Halim Mandiri</v>
          </cell>
          <cell r="F33" t="str">
            <v>-</v>
          </cell>
          <cell r="G33">
            <v>44373.609780092593</v>
          </cell>
          <cell r="H33" t="str">
            <v>-</v>
          </cell>
        </row>
        <row r="34">
          <cell r="D34">
            <v>81317036454</v>
          </cell>
          <cell r="E34" t="str">
            <v>MBL</v>
          </cell>
          <cell r="F34">
            <v>4002943002</v>
          </cell>
          <cell r="G34">
            <v>44373.57099537037</v>
          </cell>
          <cell r="H34" t="str">
            <v>-</v>
          </cell>
        </row>
        <row r="35">
          <cell r="D35" t="str">
            <v>-</v>
          </cell>
          <cell r="E35" t="str">
            <v>CV.MEGA ANTARAN PRIMA</v>
          </cell>
          <cell r="F35" t="str">
            <v>-</v>
          </cell>
          <cell r="G35">
            <v>44373.56763888889</v>
          </cell>
          <cell r="H35" t="str">
            <v>-</v>
          </cell>
        </row>
        <row r="36">
          <cell r="D36" t="str">
            <v>-</v>
          </cell>
          <cell r="E36" t="str">
            <v>LINC</v>
          </cell>
          <cell r="F36" t="str">
            <v>-</v>
          </cell>
          <cell r="G36">
            <v>44373.542881944442</v>
          </cell>
          <cell r="H36" t="str">
            <v>-</v>
          </cell>
        </row>
        <row r="37">
          <cell r="D37" t="str">
            <v>-</v>
          </cell>
          <cell r="E37" t="str">
            <v>CV. Global Synergi Abadi</v>
          </cell>
          <cell r="F37" t="str">
            <v>-</v>
          </cell>
          <cell r="G37">
            <v>44373.48474537037</v>
          </cell>
          <cell r="H37" t="str">
            <v>-</v>
          </cell>
        </row>
        <row r="38">
          <cell r="D38" t="str">
            <v>-</v>
          </cell>
          <cell r="E38" t="str">
            <v>LINC</v>
          </cell>
          <cell r="F38" t="str">
            <v>-</v>
          </cell>
          <cell r="G38">
            <v>44373.468645833331</v>
          </cell>
          <cell r="H38" t="str">
            <v>-</v>
          </cell>
        </row>
        <row r="39">
          <cell r="D39" t="str">
            <v>-</v>
          </cell>
          <cell r="E39" t="str">
            <v>MSU</v>
          </cell>
          <cell r="F39" t="str">
            <v>-</v>
          </cell>
          <cell r="G39">
            <v>44373.468055555553</v>
          </cell>
          <cell r="H39" t="str">
            <v>-</v>
          </cell>
        </row>
        <row r="40">
          <cell r="D40" t="str">
            <v>-</v>
          </cell>
          <cell r="E40" t="str">
            <v>PT. Kabut Halim Mandiri</v>
          </cell>
          <cell r="F40" t="str">
            <v>-</v>
          </cell>
          <cell r="G40">
            <v>44373.467569444445</v>
          </cell>
          <cell r="H40" t="str">
            <v>-</v>
          </cell>
        </row>
        <row r="41">
          <cell r="D41" t="str">
            <v>-</v>
          </cell>
          <cell r="E41" t="str">
            <v>PT.K abut Halim Mandiri</v>
          </cell>
          <cell r="F41" t="str">
            <v>-</v>
          </cell>
          <cell r="G41">
            <v>44373.467118055552</v>
          </cell>
          <cell r="H41" t="str">
            <v>-</v>
          </cell>
        </row>
        <row r="42">
          <cell r="D42" t="str">
            <v>-</v>
          </cell>
          <cell r="E42" t="str">
            <v>MEGA ANTARAN PRIMA</v>
          </cell>
          <cell r="F42" t="str">
            <v>-</v>
          </cell>
          <cell r="G42">
            <v>44373.463171296295</v>
          </cell>
          <cell r="H42" t="str">
            <v>-</v>
          </cell>
        </row>
        <row r="43">
          <cell r="D43" t="str">
            <v>-</v>
          </cell>
          <cell r="E43" t="str">
            <v>CV. Mega Fortuna</v>
          </cell>
          <cell r="F43" t="str">
            <v>-</v>
          </cell>
          <cell r="G43">
            <v>44373.450486111113</v>
          </cell>
          <cell r="H43" t="str">
            <v>-</v>
          </cell>
        </row>
        <row r="44">
          <cell r="D44" t="str">
            <v>-</v>
          </cell>
          <cell r="E44" t="str">
            <v>KABUT HALIM</v>
          </cell>
          <cell r="F44" t="str">
            <v>-</v>
          </cell>
          <cell r="G44">
            <v>44373.45</v>
          </cell>
          <cell r="H44" t="str">
            <v>-</v>
          </cell>
        </row>
        <row r="45">
          <cell r="D45" t="str">
            <v>-</v>
          </cell>
          <cell r="E45" t="str">
            <v>MEGA</v>
          </cell>
          <cell r="F45" t="str">
            <v>-</v>
          </cell>
          <cell r="G45">
            <v>44373.44939814815</v>
          </cell>
          <cell r="H45" t="str">
            <v>-</v>
          </cell>
        </row>
        <row r="46">
          <cell r="D46" t="str">
            <v>.</v>
          </cell>
          <cell r="E46" t="str">
            <v>Darsindo</v>
          </cell>
          <cell r="F46" t="str">
            <v>.</v>
          </cell>
          <cell r="G46">
            <v>44373.026446759257</v>
          </cell>
          <cell r="H46" t="str">
            <v>-</v>
          </cell>
        </row>
        <row r="47">
          <cell r="D47" t="str">
            <v>.</v>
          </cell>
          <cell r="E47" t="str">
            <v>PALAPA</v>
          </cell>
          <cell r="F47">
            <v>4002942820</v>
          </cell>
          <cell r="G47">
            <v>44372.940613425926</v>
          </cell>
          <cell r="H47" t="str">
            <v>-</v>
          </cell>
        </row>
        <row r="48">
          <cell r="D48" t="str">
            <v>-</v>
          </cell>
          <cell r="E48" t="str">
            <v>CV. Mega Fortuna</v>
          </cell>
          <cell r="F48" t="str">
            <v>-</v>
          </cell>
          <cell r="G48">
            <v>44372.569641203707</v>
          </cell>
          <cell r="H48" t="str">
            <v>-</v>
          </cell>
        </row>
        <row r="49">
          <cell r="D49" t="str">
            <v>-</v>
          </cell>
          <cell r="E49" t="str">
            <v>CV. Mega Fortuna</v>
          </cell>
          <cell r="F49" t="str">
            <v>-</v>
          </cell>
          <cell r="G49">
            <v>44372.391076388885</v>
          </cell>
          <cell r="H49" t="str">
            <v>-</v>
          </cell>
        </row>
        <row r="50">
          <cell r="D50" t="str">
            <v>-</v>
          </cell>
          <cell r="E50" t="str">
            <v>MSU</v>
          </cell>
          <cell r="F50" t="str">
            <v>-</v>
          </cell>
          <cell r="G50">
            <v>44372.390185185184</v>
          </cell>
          <cell r="H50" t="str">
            <v>-</v>
          </cell>
        </row>
        <row r="51">
          <cell r="D51" t="str">
            <v>-</v>
          </cell>
          <cell r="E51" t="str">
            <v>INDOFAST</v>
          </cell>
          <cell r="F51" t="str">
            <v>-</v>
          </cell>
          <cell r="G51">
            <v>44369.614178240743</v>
          </cell>
          <cell r="H51" t="str">
            <v>-</v>
          </cell>
        </row>
      </sheetData>
      <sheetData sheetId="1"/>
      <sheetData sheetId="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Keterangan"/>
    </sheetNames>
    <sheetDataSet>
      <sheetData sheetId="0">
        <row r="1">
          <cell r="D1" t="str">
            <v>PO number</v>
          </cell>
          <cell r="E1" t="str">
            <v>shipment number</v>
          </cell>
          <cell r="F1" t="str">
            <v>status</v>
          </cell>
          <cell r="G1" t="str">
            <v>shipper name</v>
          </cell>
          <cell r="H1" t="str">
            <v>transporter name</v>
          </cell>
          <cell r="I1" t="str">
            <v>ritase marketplace</v>
          </cell>
          <cell r="J1" t="str">
            <v>order_load_type</v>
          </cell>
          <cell r="K1" t="str">
            <v>order_load_desc</v>
          </cell>
          <cell r="L1" t="str">
            <v>fee</v>
          </cell>
          <cell r="M1" t="str">
            <v>logistic fee</v>
          </cell>
          <cell r="N1" t="str">
            <v>trip id</v>
          </cell>
          <cell r="O1" t="str">
            <v>vendor type</v>
          </cell>
          <cell r="P1" t="str">
            <v>created time</v>
          </cell>
          <cell r="Q1" t="str">
            <v>confirmed time</v>
          </cell>
          <cell r="R1" t="str">
            <v>accepted time</v>
          </cell>
          <cell r="S1" t="str">
            <v>ready time</v>
          </cell>
          <cell r="T1" t="str">
            <v>actual pickup time</v>
          </cell>
          <cell r="U1" t="str">
            <v>start load time</v>
          </cell>
          <cell r="V1" t="str">
            <v>finish load time</v>
          </cell>
          <cell r="W1" t="str">
            <v>estimate dropoff time</v>
          </cell>
          <cell r="X1" t="str">
            <v>actual dropoff time</v>
          </cell>
          <cell r="Y1" t="str">
            <v>actual unload time</v>
          </cell>
          <cell r="Z1" t="str">
            <v>duration pickup -&gt; load</v>
          </cell>
          <cell r="AA1" t="str">
            <v>duration dropoff -&gt; unload</v>
          </cell>
          <cell r="AB1" t="str">
            <v>driver name</v>
          </cell>
          <cell r="AC1" t="str">
            <v>driver phone number</v>
          </cell>
          <cell r="AD1" t="str">
            <v>license plate</v>
          </cell>
          <cell r="AE1" t="str">
            <v>vehicle type</v>
          </cell>
          <cell r="AF1" t="str">
            <v>origin contact name</v>
          </cell>
          <cell r="AG1" t="str">
            <v>origin contact number</v>
          </cell>
          <cell r="AH1" t="str">
            <v>origin address</v>
          </cell>
          <cell r="AI1" t="str">
            <v>origin city</v>
          </cell>
          <cell r="AJ1" t="str">
            <v>origin external ID</v>
          </cell>
          <cell r="AK1" t="str">
            <v>destination contact name</v>
          </cell>
          <cell r="AL1" t="str">
            <v>destination contact number</v>
          </cell>
          <cell r="AM1" t="str">
            <v>destination address</v>
          </cell>
          <cell r="AN1" t="str">
            <v>destination city</v>
          </cell>
          <cell r="AO1" t="str">
            <v>destination external ID</v>
          </cell>
          <cell r="AP1" t="str">
            <v>distance (km)</v>
          </cell>
          <cell r="AQ1" t="str">
            <v>remarks</v>
          </cell>
          <cell r="AR1" t="str">
            <v>container number</v>
          </cell>
          <cell r="AS1" t="str">
            <v>seal number</v>
          </cell>
          <cell r="AT1" t="str">
            <v>tare weight (kg)</v>
          </cell>
          <cell r="AU1" t="str">
            <v>container number 2</v>
          </cell>
          <cell r="AV1" t="str">
            <v>seal number 2</v>
          </cell>
          <cell r="AW1" t="str">
            <v>tare weight 2 (kg)</v>
          </cell>
          <cell r="AX1" t="str">
            <v>cancel reason</v>
          </cell>
          <cell r="AY1" t="str">
            <v>has insurance</v>
          </cell>
          <cell r="AZ1" t="str">
            <v>insurance fee</v>
          </cell>
          <cell r="BA1" t="str">
            <v>total weight</v>
          </cell>
          <cell r="BB1" t="str">
            <v>total CBM</v>
          </cell>
          <cell r="BC1" t="str">
            <v>tag</v>
          </cell>
          <cell r="BD1" t="str">
            <v>proof of delivery time</v>
          </cell>
        </row>
        <row r="2">
          <cell r="D2" t="str">
            <v>4002937313</v>
          </cell>
          <cell r="E2" t="str">
            <v/>
          </cell>
          <cell r="F2" t="str">
            <v>CONFIRMED</v>
          </cell>
          <cell r="G2" t="str">
            <v>Unilever Mega DC</v>
          </cell>
          <cell r="H2" t="str">
            <v>PT Tiara Fajar Transportindo</v>
          </cell>
          <cell r="I2" t="str">
            <v>false</v>
          </cell>
          <cell r="J2" t="str">
            <v>FUS</v>
          </cell>
          <cell r="K2" t="str">
            <v>Fuso Box</v>
          </cell>
          <cell r="L2">
            <v>3223800</v>
          </cell>
          <cell r="N2" t="str">
            <v>TDS-TRI-20210616130617634296</v>
          </cell>
          <cell r="O2" t="str">
            <v>oncall</v>
          </cell>
          <cell r="P2" t="str">
            <v>2021-06-16, 20:06:17</v>
          </cell>
          <cell r="Q2" t="str">
            <v>2021-06-16, 20:55:33</v>
          </cell>
          <cell r="R2" t="str">
            <v/>
          </cell>
          <cell r="S2" t="str">
            <v>2021-06-17, 22:00:00</v>
          </cell>
          <cell r="T2" t="str">
            <v/>
          </cell>
          <cell r="U2" t="str">
            <v/>
          </cell>
          <cell r="V2" t="str">
            <v/>
          </cell>
          <cell r="W2" t="str">
            <v>2021-06-19, 22:00:00</v>
          </cell>
          <cell r="X2" t="str">
            <v/>
          </cell>
          <cell r="Y2" t="str">
            <v/>
          </cell>
          <cell r="Z2" t="str">
            <v/>
          </cell>
          <cell r="AA2" t="str">
            <v/>
          </cell>
          <cell r="AB2" t="str">
            <v>Ruhiyat</v>
          </cell>
          <cell r="AC2" t="str">
            <v>082113857949</v>
          </cell>
          <cell r="AD2" t="str">
            <v>Z9050LF</v>
          </cell>
          <cell r="AE2" t="str">
            <v>Fuso Box</v>
          </cell>
          <cell r="AF2" t="str">
            <v>Unilever West Mega DC</v>
          </cell>
          <cell r="AH2" t="str">
            <v>Jl. Irian X No.202, Cikedokan, Kec. Cikarang Bar., Bekasi, Jawa Barat 17530, Indonesia</v>
          </cell>
          <cell r="AI2" t="str">
            <v>Bekasi</v>
          </cell>
          <cell r="AK2" t="str">
            <v>SAT DC CILACAP</v>
          </cell>
          <cell r="AM2" t="str">
            <v>KOMP.KAWASAN INDUSTRI CILACAP</v>
          </cell>
          <cell r="AN2" t="str">
            <v>Kabupaten Cilacap</v>
          </cell>
          <cell r="AP2">
            <v>346</v>
          </cell>
          <cell r="AQ2" t="str">
            <v/>
          </cell>
          <cell r="AR2" t="str">
            <v/>
          </cell>
          <cell r="AS2" t="str">
            <v/>
          </cell>
          <cell r="AT2" t="str">
            <v/>
          </cell>
          <cell r="AU2" t="str">
            <v/>
          </cell>
          <cell r="AV2" t="str">
            <v/>
          </cell>
          <cell r="AW2" t="str">
            <v/>
          </cell>
          <cell r="AY2">
            <v>0</v>
          </cell>
          <cell r="AZ2" t="str">
            <v>0</v>
          </cell>
          <cell r="BA2">
            <v>8380</v>
          </cell>
          <cell r="BB2">
            <v>17</v>
          </cell>
          <cell r="BC2" t="str">
            <v/>
          </cell>
          <cell r="BD2" t="str">
            <v/>
          </cell>
        </row>
        <row r="3">
          <cell r="D3" t="str">
            <v>4002940126</v>
          </cell>
          <cell r="E3" t="str">
            <v/>
          </cell>
          <cell r="F3" t="str">
            <v>CONFIRMED</v>
          </cell>
          <cell r="G3" t="str">
            <v>Unilever Mega DC</v>
          </cell>
          <cell r="H3" t="str">
            <v>PT Mega Antaran Prima</v>
          </cell>
          <cell r="I3" t="str">
            <v>true</v>
          </cell>
          <cell r="J3" t="str">
            <v>CDE</v>
          </cell>
          <cell r="K3" t="str">
            <v>CD Engkel Box</v>
          </cell>
          <cell r="L3" t="str">
            <v/>
          </cell>
          <cell r="N3" t="str">
            <v>TDS-TRI-20210616130558029424</v>
          </cell>
          <cell r="O3" t="str">
            <v>dedicated</v>
          </cell>
          <cell r="P3" t="str">
            <v>2021-06-16, 20:05:58</v>
          </cell>
          <cell r="Q3" t="str">
            <v>2021-06-16, 22:59:53</v>
          </cell>
          <cell r="R3" t="str">
            <v/>
          </cell>
          <cell r="S3" t="str">
            <v>2021-06-17, 22:00:00</v>
          </cell>
          <cell r="T3" t="str">
            <v/>
          </cell>
          <cell r="U3" t="str">
            <v/>
          </cell>
          <cell r="V3" t="str">
            <v/>
          </cell>
          <cell r="W3" t="str">
            <v>2021-06-18, 22:00:00</v>
          </cell>
          <cell r="X3" t="str">
            <v/>
          </cell>
          <cell r="Y3" t="str">
            <v/>
          </cell>
          <cell r="Z3" t="str">
            <v/>
          </cell>
          <cell r="AA3" t="str">
            <v/>
          </cell>
          <cell r="AB3" t="str">
            <v>ARSUDI</v>
          </cell>
          <cell r="AC3" t="str">
            <v>085217312173</v>
          </cell>
          <cell r="AD3" t="str">
            <v>B9150KXU</v>
          </cell>
          <cell r="AE3" t="str">
            <v>CD Engkel Box</v>
          </cell>
          <cell r="AF3" t="str">
            <v>Unilever West Mega DC</v>
          </cell>
          <cell r="AH3" t="str">
            <v>Jl. Irian X No.202, Cikedokan, Kec. Cikarang Bar., Bekasi, Jawa Barat 17530, Indonesia</v>
          </cell>
          <cell r="AI3" t="str">
            <v>Bekasi</v>
          </cell>
          <cell r="AK3" t="str">
            <v>LOTTEMART HYPER FESTIVAL CITY MALL</v>
          </cell>
          <cell r="AM3" t="str">
            <v>LANTAI LOWER GROUND, JL PETA NO. 24</v>
          </cell>
          <cell r="AN3" t="str">
            <v>Kota Bandung</v>
          </cell>
          <cell r="AP3">
            <v>117</v>
          </cell>
          <cell r="AQ3" t="str">
            <v/>
          </cell>
          <cell r="AR3" t="str">
            <v/>
          </cell>
          <cell r="AS3" t="str">
            <v/>
          </cell>
          <cell r="AT3" t="str">
            <v/>
          </cell>
          <cell r="AU3" t="str">
            <v/>
          </cell>
          <cell r="AV3" t="str">
            <v/>
          </cell>
          <cell r="AW3" t="str">
            <v/>
          </cell>
          <cell r="AY3">
            <v>0</v>
          </cell>
          <cell r="AZ3" t="str">
            <v>0</v>
          </cell>
          <cell r="BA3">
            <v>190</v>
          </cell>
          <cell r="BB3">
            <v>1</v>
          </cell>
          <cell r="BC3" t="str">
            <v/>
          </cell>
          <cell r="BD3" t="str">
            <v/>
          </cell>
        </row>
        <row r="4">
          <cell r="D4" t="str">
            <v>4002940126</v>
          </cell>
          <cell r="E4" t="str">
            <v/>
          </cell>
          <cell r="F4" t="str">
            <v>CONFIRMED</v>
          </cell>
          <cell r="G4" t="str">
            <v>Unilever Mega DC</v>
          </cell>
          <cell r="H4" t="str">
            <v>PT Mega Antaran Prima</v>
          </cell>
          <cell r="I4" t="str">
            <v>true</v>
          </cell>
          <cell r="J4" t="str">
            <v>CDE</v>
          </cell>
          <cell r="K4" t="str">
            <v>CD Engkel Box</v>
          </cell>
          <cell r="L4" t="str">
            <v/>
          </cell>
          <cell r="N4" t="str">
            <v>TDS-TRI-20210616130558029424</v>
          </cell>
          <cell r="O4" t="str">
            <v>dedicated</v>
          </cell>
          <cell r="P4" t="str">
            <v>2021-06-16, 20:05:58</v>
          </cell>
          <cell r="Q4" t="str">
            <v>2021-06-16, 22:59:53</v>
          </cell>
          <cell r="R4" t="str">
            <v/>
          </cell>
          <cell r="S4" t="str">
            <v>2021-06-17, 22:00:00</v>
          </cell>
          <cell r="T4" t="str">
            <v/>
          </cell>
          <cell r="U4" t="str">
            <v/>
          </cell>
          <cell r="V4" t="str">
            <v/>
          </cell>
          <cell r="W4" t="str">
            <v>2021-06-18, 22:00:00</v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>ARSUDI</v>
          </cell>
          <cell r="AC4" t="str">
            <v>085217312173</v>
          </cell>
          <cell r="AD4" t="str">
            <v>B9150KXU</v>
          </cell>
          <cell r="AE4" t="str">
            <v>CD Engkel Box</v>
          </cell>
          <cell r="AF4" t="str">
            <v>Unilever West Mega DC</v>
          </cell>
          <cell r="AH4" t="str">
            <v>Jl. Irian X No.202, Cikedokan, Kec. Cikarang Bar., Bekasi, Jawa Barat 17530, Indonesia</v>
          </cell>
          <cell r="AI4" t="str">
            <v>Bekasi</v>
          </cell>
          <cell r="AK4" t="str">
            <v>BORMA DAGO</v>
          </cell>
          <cell r="AM4" t="str">
            <v>JL. Ir. H. JUANDA No. 348</v>
          </cell>
          <cell r="AN4" t="str">
            <v>Kota Bandung</v>
          </cell>
          <cell r="AP4">
            <v>120</v>
          </cell>
          <cell r="AQ4" t="str">
            <v/>
          </cell>
          <cell r="AR4" t="str">
            <v/>
          </cell>
          <cell r="AS4" t="str">
            <v/>
          </cell>
          <cell r="AT4" t="str">
            <v/>
          </cell>
          <cell r="AU4" t="str">
            <v/>
          </cell>
          <cell r="AV4" t="str">
            <v/>
          </cell>
          <cell r="AW4" t="str">
            <v/>
          </cell>
          <cell r="AY4">
            <v>0</v>
          </cell>
          <cell r="AZ4" t="str">
            <v>0</v>
          </cell>
          <cell r="BA4">
            <v>1390</v>
          </cell>
          <cell r="BB4">
            <v>3</v>
          </cell>
          <cell r="BC4" t="str">
            <v/>
          </cell>
          <cell r="BD4" t="str">
            <v/>
          </cell>
        </row>
        <row r="5">
          <cell r="D5" t="str">
            <v>4002940125</v>
          </cell>
          <cell r="E5" t="str">
            <v/>
          </cell>
          <cell r="F5" t="str">
            <v>CONFIRMED</v>
          </cell>
          <cell r="G5" t="str">
            <v>Unilever Mega DC</v>
          </cell>
          <cell r="H5" t="str">
            <v>PT Kabut Halim Mandiri</v>
          </cell>
          <cell r="I5" t="str">
            <v>true</v>
          </cell>
          <cell r="J5" t="str">
            <v>CDE</v>
          </cell>
          <cell r="K5" t="str">
            <v>CD Engkel Box</v>
          </cell>
          <cell r="L5" t="str">
            <v/>
          </cell>
          <cell r="N5" t="str">
            <v>TDS-TRI-20210616130556951528</v>
          </cell>
          <cell r="O5" t="str">
            <v>dedicated</v>
          </cell>
          <cell r="P5" t="str">
            <v>2021-06-16, 20:05:57</v>
          </cell>
          <cell r="Q5" t="str">
            <v>2021-06-16, 22:58:23</v>
          </cell>
          <cell r="R5" t="str">
            <v/>
          </cell>
          <cell r="S5" t="str">
            <v>2021-06-17, 22:00:00</v>
          </cell>
          <cell r="T5" t="str">
            <v/>
          </cell>
          <cell r="U5" t="str">
            <v/>
          </cell>
          <cell r="V5" t="str">
            <v/>
          </cell>
          <cell r="W5" t="str">
            <v>2021-06-18, 22:00:00</v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>Wahidayat</v>
          </cell>
          <cell r="AC5" t="str">
            <v>089685060253</v>
          </cell>
          <cell r="AD5" t="str">
            <v>B9020EXR</v>
          </cell>
          <cell r="AE5" t="str">
            <v>CD Engkel Box</v>
          </cell>
          <cell r="AF5" t="str">
            <v>Unilever West Mega DC</v>
          </cell>
          <cell r="AH5" t="str">
            <v>Jl. Irian X No.202, Cikedokan, Kec. Cikarang Bar., Bekasi, Jawa Barat 17530, Indonesia</v>
          </cell>
          <cell r="AI5" t="str">
            <v>Bekasi</v>
          </cell>
          <cell r="AK5" t="str">
            <v>BORMA DAGO</v>
          </cell>
          <cell r="AM5" t="str">
            <v>JL. Ir. H. JUANDA No. 348</v>
          </cell>
          <cell r="AN5" t="str">
            <v>Kota Bandung</v>
          </cell>
          <cell r="AP5">
            <v>120</v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Y5">
            <v>0</v>
          </cell>
          <cell r="AZ5" t="str">
            <v>0</v>
          </cell>
          <cell r="BA5">
            <v>1750</v>
          </cell>
          <cell r="BB5">
            <v>4</v>
          </cell>
          <cell r="BC5" t="str">
            <v/>
          </cell>
          <cell r="BD5" t="str">
            <v/>
          </cell>
        </row>
        <row r="6">
          <cell r="D6" t="str">
            <v>4002940125</v>
          </cell>
          <cell r="E6" t="str">
            <v/>
          </cell>
          <cell r="F6" t="str">
            <v>CONFIRMED</v>
          </cell>
          <cell r="G6" t="str">
            <v>Unilever Mega DC</v>
          </cell>
          <cell r="H6" t="str">
            <v>PT Kabut Halim Mandiri</v>
          </cell>
          <cell r="I6" t="str">
            <v>true</v>
          </cell>
          <cell r="J6" t="str">
            <v>CDE</v>
          </cell>
          <cell r="K6" t="str">
            <v>CD Engkel Box</v>
          </cell>
          <cell r="L6" t="str">
            <v/>
          </cell>
          <cell r="N6" t="str">
            <v>TDS-TRI-20210616130556951528</v>
          </cell>
          <cell r="O6" t="str">
            <v>dedicated</v>
          </cell>
          <cell r="P6" t="str">
            <v>2021-06-16, 20:05:57</v>
          </cell>
          <cell r="Q6" t="str">
            <v>2021-06-16, 22:58:23</v>
          </cell>
          <cell r="R6" t="str">
            <v/>
          </cell>
          <cell r="S6" t="str">
            <v>2021-06-17, 22:00:00</v>
          </cell>
          <cell r="T6" t="str">
            <v/>
          </cell>
          <cell r="U6" t="str">
            <v/>
          </cell>
          <cell r="V6" t="str">
            <v/>
          </cell>
          <cell r="W6" t="str">
            <v>2021-06-18, 22:00:00</v>
          </cell>
          <cell r="X6" t="str">
            <v/>
          </cell>
          <cell r="Y6" t="str">
            <v/>
          </cell>
          <cell r="Z6" t="str">
            <v/>
          </cell>
          <cell r="AA6" t="str">
            <v/>
          </cell>
          <cell r="AB6" t="str">
            <v>Wahidayat</v>
          </cell>
          <cell r="AC6" t="str">
            <v>089685060253</v>
          </cell>
          <cell r="AD6" t="str">
            <v>B9020EXR</v>
          </cell>
          <cell r="AE6" t="str">
            <v>CD Engkel Box</v>
          </cell>
          <cell r="AF6" t="str">
            <v>Unilever West Mega DC</v>
          </cell>
          <cell r="AH6" t="str">
            <v>Jl. Irian X No.202, Cikedokan, Kec. Cikarang Bar., Bekasi, Jawa Barat 17530, Indonesia</v>
          </cell>
          <cell r="AI6" t="str">
            <v>Bekasi</v>
          </cell>
          <cell r="AK6" t="str">
            <v>PT LOTTE SHOPPING INDONESIA BANDUNG</v>
          </cell>
          <cell r="AM6" t="str">
            <v>JL.SUKARNO HATTA</v>
          </cell>
          <cell r="AN6" t="str">
            <v>Kota Bandung</v>
          </cell>
          <cell r="AP6">
            <v>125</v>
          </cell>
          <cell r="AQ6" t="str">
            <v/>
          </cell>
          <cell r="AR6" t="str">
            <v/>
          </cell>
          <cell r="AS6" t="str">
            <v/>
          </cell>
          <cell r="AT6" t="str">
            <v/>
          </cell>
          <cell r="AU6" t="str">
            <v/>
          </cell>
          <cell r="AV6" t="str">
            <v/>
          </cell>
          <cell r="AW6" t="str">
            <v/>
          </cell>
          <cell r="AY6">
            <v>0</v>
          </cell>
          <cell r="AZ6" t="str">
            <v>0</v>
          </cell>
          <cell r="BA6">
            <v>260</v>
          </cell>
          <cell r="BB6">
            <v>1</v>
          </cell>
          <cell r="BC6" t="str">
            <v/>
          </cell>
          <cell r="BD6" t="str">
            <v/>
          </cell>
        </row>
        <row r="7">
          <cell r="D7" t="str">
            <v>4002940071</v>
          </cell>
          <cell r="E7" t="str">
            <v/>
          </cell>
          <cell r="F7" t="str">
            <v>CONFIRMED</v>
          </cell>
          <cell r="G7" t="str">
            <v>Unilever Mega DC</v>
          </cell>
          <cell r="H7" t="str">
            <v>PT Kabut Halim Mandiri</v>
          </cell>
          <cell r="I7" t="str">
            <v>true</v>
          </cell>
          <cell r="J7" t="str">
            <v>CDE</v>
          </cell>
          <cell r="K7" t="str">
            <v>CD Engkel Box</v>
          </cell>
          <cell r="L7" t="str">
            <v/>
          </cell>
          <cell r="N7" t="str">
            <v>TDS-TRI-20210616130555796644</v>
          </cell>
          <cell r="O7" t="str">
            <v>dedicated</v>
          </cell>
          <cell r="P7" t="str">
            <v>2021-06-16, 20:05:56</v>
          </cell>
          <cell r="Q7" t="str">
            <v>2021-06-16, 22:52:31</v>
          </cell>
          <cell r="R7" t="str">
            <v/>
          </cell>
          <cell r="S7" t="str">
            <v>2021-06-17, 22:00:00</v>
          </cell>
          <cell r="T7" t="str">
            <v/>
          </cell>
          <cell r="U7" t="str">
            <v/>
          </cell>
          <cell r="V7" t="str">
            <v/>
          </cell>
          <cell r="W7" t="str">
            <v>2021-06-18, 22:00:00</v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>Maarif</v>
          </cell>
          <cell r="AC7" t="str">
            <v>087722200755</v>
          </cell>
          <cell r="AD7" t="str">
            <v>F9284FG</v>
          </cell>
          <cell r="AE7" t="str">
            <v>CD Engkel Box</v>
          </cell>
          <cell r="AF7" t="str">
            <v>Unilever West Mega DC</v>
          </cell>
          <cell r="AH7" t="str">
            <v>Jl. Irian X No.202, Cikedokan, Kec. Cikarang Bar., Bekasi, Jawa Barat 17530, Indonesia</v>
          </cell>
          <cell r="AI7" t="str">
            <v>Bekasi</v>
          </cell>
          <cell r="AK7" t="str">
            <v>RAMAYANA KARAWANG (R-67)</v>
          </cell>
          <cell r="AM7" t="str">
            <v>JL.TUPAREV KARAWANG</v>
          </cell>
          <cell r="AN7" t="str">
            <v>Kabupaten Karawang</v>
          </cell>
          <cell r="AP7">
            <v>34</v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Y7">
            <v>0</v>
          </cell>
          <cell r="AZ7" t="str">
            <v>0</v>
          </cell>
          <cell r="BA7">
            <v>350</v>
          </cell>
          <cell r="BB7">
            <v>1</v>
          </cell>
          <cell r="BC7" t="str">
            <v/>
          </cell>
          <cell r="BD7" t="str">
            <v/>
          </cell>
        </row>
        <row r="8">
          <cell r="D8" t="str">
            <v>4002940071</v>
          </cell>
          <cell r="E8" t="str">
            <v/>
          </cell>
          <cell r="F8" t="str">
            <v>CONFIRMED</v>
          </cell>
          <cell r="G8" t="str">
            <v>Unilever Mega DC</v>
          </cell>
          <cell r="H8" t="str">
            <v>PT Kabut Halim Mandiri</v>
          </cell>
          <cell r="I8" t="str">
            <v>true</v>
          </cell>
          <cell r="J8" t="str">
            <v>CDE</v>
          </cell>
          <cell r="K8" t="str">
            <v>CD Engkel Box</v>
          </cell>
          <cell r="L8" t="str">
            <v/>
          </cell>
          <cell r="N8" t="str">
            <v>TDS-TRI-20210616130555796644</v>
          </cell>
          <cell r="O8" t="str">
            <v>dedicated</v>
          </cell>
          <cell r="P8" t="str">
            <v>2021-06-16, 20:05:55</v>
          </cell>
          <cell r="Q8" t="str">
            <v>2021-06-16, 22:52:31</v>
          </cell>
          <cell r="R8" t="str">
            <v/>
          </cell>
          <cell r="S8" t="str">
            <v>2021-06-17, 22:00:00</v>
          </cell>
          <cell r="T8" t="str">
            <v/>
          </cell>
          <cell r="U8" t="str">
            <v/>
          </cell>
          <cell r="V8" t="str">
            <v/>
          </cell>
          <cell r="W8" t="str">
            <v>2021-06-18, 22:00:00</v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>Maarif</v>
          </cell>
          <cell r="AC8" t="str">
            <v>087722200755</v>
          </cell>
          <cell r="AD8" t="str">
            <v>F9284FG</v>
          </cell>
          <cell r="AE8" t="str">
            <v>CD Engkel Box</v>
          </cell>
          <cell r="AF8" t="str">
            <v>Unilever West Mega DC</v>
          </cell>
          <cell r="AH8" t="str">
            <v>Jl. Irian X No.202, Cikedokan, Kec. Cikarang Bar., Bekasi, Jawa Barat 17530, Indonesia</v>
          </cell>
          <cell r="AI8" t="str">
            <v>Bekasi</v>
          </cell>
          <cell r="AK8" t="str">
            <v>SAT DC KARAWANG</v>
          </cell>
          <cell r="AM8" t="str">
            <v>JL.BY PASS KARAWANG KEL.MARGASARI</v>
          </cell>
          <cell r="AN8" t="str">
            <v>Karawang Regency</v>
          </cell>
          <cell r="AP8">
            <v>36</v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Y8">
            <v>0</v>
          </cell>
          <cell r="AZ8" t="str">
            <v>0</v>
          </cell>
          <cell r="BA8">
            <v>910</v>
          </cell>
          <cell r="BB8">
            <v>1.42</v>
          </cell>
          <cell r="BC8" t="str">
            <v/>
          </cell>
          <cell r="BD8" t="str">
            <v/>
          </cell>
        </row>
        <row r="9">
          <cell r="D9" t="str">
            <v>4002939982</v>
          </cell>
          <cell r="E9" t="str">
            <v/>
          </cell>
          <cell r="F9" t="str">
            <v>PICKUP</v>
          </cell>
          <cell r="G9" t="str">
            <v>Unilever Mega DC</v>
          </cell>
          <cell r="H9" t="str">
            <v>CV Palapa Jaya</v>
          </cell>
          <cell r="I9" t="str">
            <v>false</v>
          </cell>
          <cell r="J9" t="str">
            <v>TRO-J</v>
          </cell>
          <cell r="K9" t="str">
            <v>Tronton Jumbo</v>
          </cell>
          <cell r="L9">
            <v>12262300</v>
          </cell>
          <cell r="M9">
            <v>11250000</v>
          </cell>
          <cell r="N9" t="str">
            <v>TDS-TRI-20210616130554072034</v>
          </cell>
          <cell r="O9" t="str">
            <v>oncall</v>
          </cell>
          <cell r="P9" t="str">
            <v>2021-06-16, 20:05:54</v>
          </cell>
          <cell r="Q9" t="str">
            <v>2021-06-16, 20:55:33</v>
          </cell>
          <cell r="R9" t="str">
            <v>2021-06-16, 20:56:01</v>
          </cell>
          <cell r="S9" t="str">
            <v>2021-06-17, 22:00:00</v>
          </cell>
          <cell r="T9" t="str">
            <v>2021-06-16, 22:16:40</v>
          </cell>
          <cell r="U9" t="str">
            <v/>
          </cell>
          <cell r="V9" t="str">
            <v/>
          </cell>
          <cell r="W9" t="str">
            <v>2021-06-22, 22:00:00</v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>Fredi</v>
          </cell>
          <cell r="AC9" t="str">
            <v>082113414270</v>
          </cell>
          <cell r="AD9" t="str">
            <v>B9413AI</v>
          </cell>
          <cell r="AE9" t="str">
            <v>Wingbox Tronton</v>
          </cell>
          <cell r="AF9" t="str">
            <v>Unilever West Mega DC</v>
          </cell>
          <cell r="AH9" t="str">
            <v>Jl. Irian X No.202, Cikedokan, Kec. Cikarang Bar., Bekasi, Jawa Barat 17530, Indonesia</v>
          </cell>
          <cell r="AI9" t="str">
            <v>Bekasi</v>
          </cell>
          <cell r="AK9" t="str">
            <v>INDOGROSIR PALEMBANG</v>
          </cell>
          <cell r="AM9" t="str">
            <v>JL. PANGERAN AYIN - KENTEN LAUT</v>
          </cell>
          <cell r="AN9" t="str">
            <v>Palembang</v>
          </cell>
          <cell r="AP9">
            <v>566</v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Y9">
            <v>0</v>
          </cell>
          <cell r="AZ9" t="str">
            <v>0</v>
          </cell>
          <cell r="BA9">
            <v>13850</v>
          </cell>
          <cell r="BB9">
            <v>30.95</v>
          </cell>
          <cell r="BC9" t="str">
            <v/>
          </cell>
          <cell r="BD9" t="str">
            <v/>
          </cell>
        </row>
        <row r="10">
          <cell r="D10" t="str">
            <v>4002939982</v>
          </cell>
          <cell r="E10" t="str">
            <v/>
          </cell>
          <cell r="F10" t="str">
            <v>PICKUP</v>
          </cell>
          <cell r="G10" t="str">
            <v>Unilever Mega DC</v>
          </cell>
          <cell r="H10" t="str">
            <v>CV Palapa Jaya</v>
          </cell>
          <cell r="I10" t="str">
            <v>false</v>
          </cell>
          <cell r="J10" t="str">
            <v>TRO-J</v>
          </cell>
          <cell r="K10" t="str">
            <v>Tronton Jumbo</v>
          </cell>
          <cell r="L10">
            <v>500000</v>
          </cell>
          <cell r="M10">
            <v>500000</v>
          </cell>
          <cell r="N10" t="str">
            <v>TDS-TRI-20210616130554072034</v>
          </cell>
          <cell r="O10" t="str">
            <v>oncall</v>
          </cell>
          <cell r="P10" t="str">
            <v>2021-06-16, 20:05:54</v>
          </cell>
          <cell r="Q10" t="str">
            <v>2021-06-16, 20:55:33</v>
          </cell>
          <cell r="R10" t="str">
            <v>2021-06-16, 20:56:01</v>
          </cell>
          <cell r="S10" t="str">
            <v>2021-06-17, 22:00:00</v>
          </cell>
          <cell r="T10" t="str">
            <v>2021-06-16, 22:16:40</v>
          </cell>
          <cell r="U10" t="str">
            <v/>
          </cell>
          <cell r="V10" t="str">
            <v/>
          </cell>
          <cell r="W10" t="str">
            <v>2021-06-22, 22:00:00</v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>Fredi</v>
          </cell>
          <cell r="AC10" t="str">
            <v>082113414270</v>
          </cell>
          <cell r="AD10" t="str">
            <v>B9413AI</v>
          </cell>
          <cell r="AE10" t="str">
            <v>Wingbox Tronton</v>
          </cell>
          <cell r="AF10" t="str">
            <v>Unilever West Mega DC</v>
          </cell>
          <cell r="AH10" t="str">
            <v>Jl. Irian X No.202, Cikedokan, Kec. Cikarang Bar., Bekasi, Jawa Barat 17530, Indonesia</v>
          </cell>
          <cell r="AI10" t="str">
            <v>Bekasi</v>
          </cell>
          <cell r="AK10" t="str">
            <v>PT LOTTE SHOPPING INDONESIA PALEMBA</v>
          </cell>
          <cell r="AM10" t="str">
            <v>JL.RADEN SUKAMTO NO.8A PATAl</v>
          </cell>
          <cell r="AN10" t="str">
            <v>Palembang</v>
          </cell>
          <cell r="AP10">
            <v>562</v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Y10">
            <v>0</v>
          </cell>
          <cell r="AZ10" t="str">
            <v>0</v>
          </cell>
          <cell r="BA10">
            <v>2340</v>
          </cell>
          <cell r="BB10">
            <v>4.25</v>
          </cell>
          <cell r="BC10" t="str">
            <v/>
          </cell>
          <cell r="BD10" t="str">
            <v/>
          </cell>
        </row>
        <row r="11">
          <cell r="D11" t="str">
            <v>4002940120</v>
          </cell>
          <cell r="E11" t="str">
            <v/>
          </cell>
          <cell r="F11" t="str">
            <v>CONFIRMED</v>
          </cell>
          <cell r="G11" t="str">
            <v>Unilever Mega DC</v>
          </cell>
          <cell r="H11" t="str">
            <v>Gading Global Logistic</v>
          </cell>
          <cell r="I11" t="str">
            <v>true</v>
          </cell>
          <cell r="J11" t="str">
            <v>CDE</v>
          </cell>
          <cell r="K11" t="str">
            <v>CD Engkel Box</v>
          </cell>
          <cell r="L11" t="str">
            <v/>
          </cell>
          <cell r="N11" t="str">
            <v>TDS-TRI-20210616130552850412</v>
          </cell>
          <cell r="O11" t="str">
            <v>dedicated</v>
          </cell>
          <cell r="P11" t="str">
            <v>2021-06-16, 20:05:53</v>
          </cell>
          <cell r="Q11" t="str">
            <v>2021-06-16, 22:55:32</v>
          </cell>
          <cell r="R11" t="str">
            <v/>
          </cell>
          <cell r="S11" t="str">
            <v>2021-06-17, 22:00:00</v>
          </cell>
          <cell r="T11" t="str">
            <v/>
          </cell>
          <cell r="U11" t="str">
            <v/>
          </cell>
          <cell r="V11" t="str">
            <v/>
          </cell>
          <cell r="W11" t="str">
            <v>2021-06-20, 22:00:00</v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>AGUS SUPRIYATNA</v>
          </cell>
          <cell r="AC11" t="str">
            <v>085591179375</v>
          </cell>
          <cell r="AD11" t="str">
            <v>B9838SYK</v>
          </cell>
          <cell r="AE11" t="str">
            <v>CD Engkel Box</v>
          </cell>
          <cell r="AF11" t="str">
            <v>Unilever West Mega DC</v>
          </cell>
          <cell r="AH11" t="str">
            <v>Jl. Irian X No.202, Cikedokan, Kec. Cikarang Bar., Bekasi, Jawa Barat 17530, Indonesia</v>
          </cell>
          <cell r="AI11" t="str">
            <v>Bekasi</v>
          </cell>
          <cell r="AK11" t="str">
            <v>SAT DC BANDUNG</v>
          </cell>
          <cell r="AM11" t="str">
            <v>JL.SOEKARNO HATTA NO.791</v>
          </cell>
          <cell r="AN11" t="str">
            <v>Kota Bandung</v>
          </cell>
          <cell r="AP11">
            <v>130</v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Y11">
            <v>0</v>
          </cell>
          <cell r="AZ11" t="str">
            <v>0</v>
          </cell>
          <cell r="BA11">
            <v>950</v>
          </cell>
          <cell r="BB11">
            <v>2.37</v>
          </cell>
          <cell r="BC11" t="str">
            <v/>
          </cell>
          <cell r="BD11" t="str">
            <v/>
          </cell>
        </row>
        <row r="12">
          <cell r="D12" t="str">
            <v>4002940106</v>
          </cell>
          <cell r="E12" t="str">
            <v/>
          </cell>
          <cell r="F12" t="str">
            <v>CONFIRMED</v>
          </cell>
          <cell r="G12" t="str">
            <v>Unilever Mega DC</v>
          </cell>
          <cell r="H12" t="str">
            <v>CV Palapa Jaya</v>
          </cell>
          <cell r="I12" t="str">
            <v>false</v>
          </cell>
          <cell r="J12" t="str">
            <v>TRO-J</v>
          </cell>
          <cell r="K12" t="str">
            <v>Tronton Jumbo</v>
          </cell>
          <cell r="L12">
            <v>12262300</v>
          </cell>
          <cell r="M12">
            <v>11250000</v>
          </cell>
          <cell r="N12" t="str">
            <v>TDS-TRI-20210616130551760887</v>
          </cell>
          <cell r="O12" t="str">
            <v>oncall</v>
          </cell>
          <cell r="P12" t="str">
            <v>2021-06-16, 20:05:51</v>
          </cell>
          <cell r="Q12" t="str">
            <v>2021-06-16, 20:55:32</v>
          </cell>
          <cell r="R12" t="str">
            <v/>
          </cell>
          <cell r="S12" t="str">
            <v>2021-06-17, 22:00:00</v>
          </cell>
          <cell r="T12" t="str">
            <v/>
          </cell>
          <cell r="U12" t="str">
            <v/>
          </cell>
          <cell r="V12" t="str">
            <v/>
          </cell>
          <cell r="W12" t="str">
            <v>2021-06-23, 22:00:00</v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>Radi Saragih</v>
          </cell>
          <cell r="AC12" t="str">
            <v>081383946800</v>
          </cell>
          <cell r="AD12" t="str">
            <v>B 9706 TXU</v>
          </cell>
          <cell r="AE12" t="str">
            <v>Wingbox Tronton</v>
          </cell>
          <cell r="AF12" t="str">
            <v>Unilever West Mega DC</v>
          </cell>
          <cell r="AH12" t="str">
            <v>Jl. Irian X No.202, Cikedokan, Kec. Cikarang Bar., Bekasi, Jawa Barat 17530, Indonesia</v>
          </cell>
          <cell r="AI12" t="str">
            <v>Bekasi</v>
          </cell>
          <cell r="AK12" t="str">
            <v>PT SUMBER ALFARIA TRIJAYA PALEMBAN</v>
          </cell>
          <cell r="AM12" t="str">
            <v>Jl. TEMBUS ALANG-ALANG LEBAR RT12 R</v>
          </cell>
          <cell r="AN12" t="str">
            <v>Kota Palembang</v>
          </cell>
          <cell r="AP12">
            <v>573</v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Y12">
            <v>0</v>
          </cell>
          <cell r="AZ12" t="str">
            <v>0</v>
          </cell>
          <cell r="BA12">
            <v>15390</v>
          </cell>
          <cell r="BB12">
            <v>32.11</v>
          </cell>
          <cell r="BC12" t="str">
            <v/>
          </cell>
          <cell r="BD12" t="str">
            <v/>
          </cell>
        </row>
        <row r="13">
          <cell r="D13" t="str">
            <v>4002940105</v>
          </cell>
          <cell r="E13" t="str">
            <v/>
          </cell>
          <cell r="F13" t="str">
            <v>CONFIRMED</v>
          </cell>
          <cell r="G13" t="str">
            <v>Unilever Mega DC</v>
          </cell>
          <cell r="H13" t="str">
            <v>CV Palapa Jaya</v>
          </cell>
          <cell r="I13" t="str">
            <v>false</v>
          </cell>
          <cell r="J13" t="str">
            <v>TRO-J</v>
          </cell>
          <cell r="K13" t="str">
            <v>Tronton Jumbo</v>
          </cell>
          <cell r="L13">
            <v>12262300</v>
          </cell>
          <cell r="M13">
            <v>11250000</v>
          </cell>
          <cell r="N13" t="str">
            <v>TDS-TRI-20210616130541102739</v>
          </cell>
          <cell r="O13" t="str">
            <v>oncall</v>
          </cell>
          <cell r="P13" t="str">
            <v>2021-06-16, 20:05:41</v>
          </cell>
          <cell r="Q13" t="str">
            <v>2021-06-16, 20:55:32</v>
          </cell>
          <cell r="R13" t="str">
            <v/>
          </cell>
          <cell r="S13" t="str">
            <v>2021-06-17, 22:00:00</v>
          </cell>
          <cell r="T13" t="str">
            <v/>
          </cell>
          <cell r="U13" t="str">
            <v/>
          </cell>
          <cell r="V13" t="str">
            <v/>
          </cell>
          <cell r="W13" t="str">
            <v>2021-06-23, 22:00:00</v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>Rohman</v>
          </cell>
          <cell r="AC13" t="str">
            <v>081285690473</v>
          </cell>
          <cell r="AD13" t="str">
            <v>B 9708 TXU</v>
          </cell>
          <cell r="AE13" t="str">
            <v>Wingbox Tronton</v>
          </cell>
          <cell r="AF13" t="str">
            <v>Unilever West Mega DC</v>
          </cell>
          <cell r="AH13" t="str">
            <v>Jl. Irian X No.202, Cikedokan, Kec. Cikarang Bar., Bekasi, Jawa Barat 17530, Indonesia</v>
          </cell>
          <cell r="AI13" t="str">
            <v>Bekasi</v>
          </cell>
          <cell r="AK13" t="str">
            <v>PT SUMBER ALFARIA TRIJAYA PALEMBAN</v>
          </cell>
          <cell r="AM13" t="str">
            <v>Jl. TEMBUS ALANG-ALANG LEBAR RT12 R</v>
          </cell>
          <cell r="AN13" t="str">
            <v>Kota Palembang</v>
          </cell>
          <cell r="AP13">
            <v>573</v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Y13">
            <v>0</v>
          </cell>
          <cell r="AZ13" t="str">
            <v>0</v>
          </cell>
          <cell r="BA13">
            <v>15810</v>
          </cell>
          <cell r="BB13">
            <v>28</v>
          </cell>
          <cell r="BC13" t="str">
            <v/>
          </cell>
          <cell r="BD13" t="str">
            <v/>
          </cell>
        </row>
        <row r="14">
          <cell r="D14" t="str">
            <v>4002940072</v>
          </cell>
          <cell r="E14" t="str">
            <v/>
          </cell>
          <cell r="F14" t="str">
            <v>CONFIRMED</v>
          </cell>
          <cell r="G14" t="str">
            <v>Unilever Mega DC</v>
          </cell>
          <cell r="H14" t="str">
            <v>CV Global Synergi Abadi</v>
          </cell>
          <cell r="I14" t="str">
            <v>true</v>
          </cell>
          <cell r="J14" t="str">
            <v>CDE</v>
          </cell>
          <cell r="K14" t="str">
            <v>CD Engkel Box</v>
          </cell>
          <cell r="L14" t="str">
            <v/>
          </cell>
          <cell r="N14" t="str">
            <v>TDS-TRI-20210616130540246798</v>
          </cell>
          <cell r="O14" t="str">
            <v>dedicated</v>
          </cell>
          <cell r="P14" t="str">
            <v>2021-06-16, 20:05:40</v>
          </cell>
          <cell r="Q14" t="str">
            <v>2021-06-16, 22:53:50</v>
          </cell>
          <cell r="R14" t="str">
            <v/>
          </cell>
          <cell r="S14" t="str">
            <v>2021-06-17, 22:00:00</v>
          </cell>
          <cell r="T14" t="str">
            <v/>
          </cell>
          <cell r="U14" t="str">
            <v/>
          </cell>
          <cell r="V14" t="str">
            <v/>
          </cell>
          <cell r="W14" t="str">
            <v>2021-06-17, 22:00:00</v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>beni</v>
          </cell>
          <cell r="AC14" t="str">
            <v>085774120091</v>
          </cell>
          <cell r="AD14" t="str">
            <v>B9054NO</v>
          </cell>
          <cell r="AE14" t="str">
            <v>CD Engkel Box</v>
          </cell>
          <cell r="AF14" t="str">
            <v>Unilever West Mega DC</v>
          </cell>
          <cell r="AH14" t="str">
            <v>Jl. Irian X No.202, Cikedokan, Kec. Cikarang Bar., Bekasi, Jawa Barat 17530, Indonesia</v>
          </cell>
          <cell r="AI14" t="str">
            <v>Bekasi</v>
          </cell>
          <cell r="AK14" t="str">
            <v>RAMAYANA KEBAYORAN LAMA R102</v>
          </cell>
          <cell r="AM14" t="str">
            <v>JL.RAYA PASAR KEBAYORAN LAMA</v>
          </cell>
          <cell r="AN14" t="str">
            <v>Kota Jakarta Selatan</v>
          </cell>
          <cell r="AP14">
            <v>48</v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Y14">
            <v>0</v>
          </cell>
          <cell r="AZ14" t="str">
            <v>0</v>
          </cell>
          <cell r="BA14">
            <v>1730</v>
          </cell>
          <cell r="BB14">
            <v>3.4</v>
          </cell>
          <cell r="BC14" t="str">
            <v/>
          </cell>
          <cell r="BD14" t="str">
            <v/>
          </cell>
        </row>
        <row r="15">
          <cell r="D15" t="str">
            <v>4002940055</v>
          </cell>
          <cell r="E15" t="str">
            <v/>
          </cell>
          <cell r="F15" t="str">
            <v>CONFIRMED</v>
          </cell>
          <cell r="G15" t="str">
            <v>Unilever Mega DC</v>
          </cell>
          <cell r="H15" t="str">
            <v>PT PRIMA SARANA EKSPRES</v>
          </cell>
          <cell r="I15" t="str">
            <v>true</v>
          </cell>
          <cell r="J15" t="str">
            <v>CDE</v>
          </cell>
          <cell r="K15" t="str">
            <v>CD Engkel Box</v>
          </cell>
          <cell r="L15" t="str">
            <v/>
          </cell>
          <cell r="N15" t="str">
            <v>TDS-TRI-20210616102757113457</v>
          </cell>
          <cell r="O15" t="str">
            <v>dedicated</v>
          </cell>
          <cell r="P15" t="str">
            <v>2021-06-16, 17:27:57</v>
          </cell>
          <cell r="Q15" t="str">
            <v>2021-06-16, 22:50:51</v>
          </cell>
          <cell r="R15" t="str">
            <v/>
          </cell>
          <cell r="S15" t="str">
            <v>2021-06-17, 20:00:00</v>
          </cell>
          <cell r="T15" t="str">
            <v/>
          </cell>
          <cell r="U15" t="str">
            <v/>
          </cell>
          <cell r="V15" t="str">
            <v/>
          </cell>
          <cell r="W15" t="str">
            <v>2021-06-18, 20:00:00</v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>Adon</v>
          </cell>
          <cell r="AC15" t="str">
            <v>085215670138</v>
          </cell>
          <cell r="AD15" t="str">
            <v>B9061TXS</v>
          </cell>
          <cell r="AE15" t="str">
            <v>CD Engkel Box</v>
          </cell>
          <cell r="AF15" t="str">
            <v>Unilever West Mega DC</v>
          </cell>
          <cell r="AH15" t="str">
            <v>Jl. Irian X No.202, Cikedokan, Kec. Cikarang Bar., Bekasi, Jawa Barat 17530, Indonesia</v>
          </cell>
          <cell r="AI15" t="str">
            <v>Bekasi</v>
          </cell>
          <cell r="AK15" t="str">
            <v>BORMA TAMAN KOPO INDAH</v>
          </cell>
          <cell r="AM15" t="str">
            <v>KOMPLEK TAMAN KOPO INDAH II</v>
          </cell>
          <cell r="AN15" t="str">
            <v>Bandung</v>
          </cell>
          <cell r="AP15">
            <v>118</v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Y15">
            <v>0</v>
          </cell>
          <cell r="AZ15" t="str">
            <v>0</v>
          </cell>
          <cell r="BA15">
            <v>2290</v>
          </cell>
          <cell r="BB15">
            <v>5</v>
          </cell>
          <cell r="BC15" t="str">
            <v/>
          </cell>
          <cell r="BD15" t="str">
            <v/>
          </cell>
        </row>
        <row r="16">
          <cell r="D16" t="str">
            <v>4002940055</v>
          </cell>
          <cell r="E16" t="str">
            <v/>
          </cell>
          <cell r="F16" t="str">
            <v>CONFIRMED</v>
          </cell>
          <cell r="G16" t="str">
            <v>Unilever Mega DC</v>
          </cell>
          <cell r="H16" t="str">
            <v>PT PRIMA SARANA EKSPRES</v>
          </cell>
          <cell r="I16" t="str">
            <v>true</v>
          </cell>
          <cell r="J16" t="str">
            <v>CDE</v>
          </cell>
          <cell r="K16" t="str">
            <v>CD Engkel Box</v>
          </cell>
          <cell r="L16" t="str">
            <v/>
          </cell>
          <cell r="N16" t="str">
            <v>TDS-TRI-20210616102757113457</v>
          </cell>
          <cell r="O16" t="str">
            <v>dedicated</v>
          </cell>
          <cell r="P16" t="str">
            <v>2021-06-16, 17:27:57</v>
          </cell>
          <cell r="Q16" t="str">
            <v>2021-06-16, 22:50:51</v>
          </cell>
          <cell r="R16" t="str">
            <v/>
          </cell>
          <cell r="S16" t="str">
            <v>2021-06-17, 20:00:00</v>
          </cell>
          <cell r="T16" t="str">
            <v/>
          </cell>
          <cell r="U16" t="str">
            <v/>
          </cell>
          <cell r="V16" t="str">
            <v/>
          </cell>
          <cell r="W16" t="str">
            <v>2021-06-18, 20:00:00</v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>Adon</v>
          </cell>
          <cell r="AC16" t="str">
            <v>085215670138</v>
          </cell>
          <cell r="AD16" t="str">
            <v>B9061TXS</v>
          </cell>
          <cell r="AE16" t="str">
            <v>CD Engkel Box</v>
          </cell>
          <cell r="AF16" t="str">
            <v>Unilever West Mega DC</v>
          </cell>
          <cell r="AH16" t="str">
            <v>Jl. Irian X No.202, Cikedokan, Kec. Cikarang Bar., Bekasi, Jawa Barat 17530, Indonesia</v>
          </cell>
          <cell r="AI16" t="str">
            <v>Bekasi</v>
          </cell>
          <cell r="AK16" t="str">
            <v>YOGYA DC MOH TOHA</v>
          </cell>
          <cell r="AM16" t="str">
            <v>JALAN DAYEUH KOLOT NO 34</v>
          </cell>
          <cell r="AN16" t="str">
            <v>Bandung</v>
          </cell>
          <cell r="AP16">
            <v>120</v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Y16">
            <v>0</v>
          </cell>
          <cell r="AZ16" t="str">
            <v>0</v>
          </cell>
          <cell r="BA16">
            <v>460</v>
          </cell>
          <cell r="BB16">
            <v>1</v>
          </cell>
          <cell r="BC16" t="str">
            <v/>
          </cell>
          <cell r="BD16" t="str">
            <v/>
          </cell>
        </row>
        <row r="17">
          <cell r="D17" t="str">
            <v>4002940050</v>
          </cell>
          <cell r="E17" t="str">
            <v/>
          </cell>
          <cell r="F17" t="str">
            <v>CONFIRMED</v>
          </cell>
          <cell r="G17" t="str">
            <v>Unilever Mega DC</v>
          </cell>
          <cell r="H17" t="str">
            <v>PT Kabut Halim Mandiri</v>
          </cell>
          <cell r="I17" t="str">
            <v>true</v>
          </cell>
          <cell r="J17" t="str">
            <v>CDE</v>
          </cell>
          <cell r="K17" t="str">
            <v>CD Engkel Box</v>
          </cell>
          <cell r="L17" t="str">
            <v/>
          </cell>
          <cell r="N17" t="str">
            <v>TDS-TRI-20210616102755952910</v>
          </cell>
          <cell r="O17" t="str">
            <v>dedicated</v>
          </cell>
          <cell r="P17" t="str">
            <v>2021-06-16, 17:27:56</v>
          </cell>
          <cell r="Q17" t="str">
            <v>2021-06-16, 22:49:35</v>
          </cell>
          <cell r="R17" t="str">
            <v/>
          </cell>
          <cell r="S17" t="str">
            <v>2021-06-17, 20:00:00</v>
          </cell>
          <cell r="T17" t="str">
            <v/>
          </cell>
          <cell r="U17" t="str">
            <v/>
          </cell>
          <cell r="V17" t="str">
            <v/>
          </cell>
          <cell r="W17" t="str">
            <v>2021-06-17, 20:00:00</v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>Hadi mas renol</v>
          </cell>
          <cell r="AC17" t="str">
            <v>081299351818</v>
          </cell>
          <cell r="AD17" t="str">
            <v>F9282FG</v>
          </cell>
          <cell r="AE17" t="str">
            <v>CD Engkel Box</v>
          </cell>
          <cell r="AF17" t="str">
            <v>Unilever West Mega DC</v>
          </cell>
          <cell r="AH17" t="str">
            <v>Jl. Irian X No.202, Cikedokan, Kec. Cikarang Bar., Bekasi, Jawa Barat 17530, Indonesia</v>
          </cell>
          <cell r="AI17" t="str">
            <v>Bekasi</v>
          </cell>
          <cell r="AK17" t="str">
            <v>DC MIDI BRANCH JABABEKA</v>
          </cell>
          <cell r="AM17" t="str">
            <v>Jl. Jababeka XI, Harja Mekar, Kec. Cikarang Utara, Bekasi, Jawa Barat 17530, Indonesia</v>
          </cell>
          <cell r="AN17" t="str">
            <v>Cikarang</v>
          </cell>
          <cell r="AP17">
            <v>16</v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Y17">
            <v>0</v>
          </cell>
          <cell r="AZ17" t="str">
            <v>0</v>
          </cell>
          <cell r="BA17">
            <v>140</v>
          </cell>
          <cell r="BB17">
            <v>6</v>
          </cell>
          <cell r="BC17" t="str">
            <v/>
          </cell>
          <cell r="BD17" t="str">
            <v/>
          </cell>
        </row>
        <row r="18">
          <cell r="D18" t="str">
            <v>4002940050</v>
          </cell>
          <cell r="E18" t="str">
            <v/>
          </cell>
          <cell r="F18" t="str">
            <v>CONFIRMED</v>
          </cell>
          <cell r="G18" t="str">
            <v>Unilever Mega DC</v>
          </cell>
          <cell r="H18" t="str">
            <v>PT Kabut Halim Mandiri</v>
          </cell>
          <cell r="I18" t="str">
            <v>true</v>
          </cell>
          <cell r="J18" t="str">
            <v>CDE</v>
          </cell>
          <cell r="K18" t="str">
            <v>CD Engkel Box</v>
          </cell>
          <cell r="L18" t="str">
            <v/>
          </cell>
          <cell r="N18" t="str">
            <v>TDS-TRI-20210616102755952910</v>
          </cell>
          <cell r="O18" t="str">
            <v>dedicated</v>
          </cell>
          <cell r="P18" t="str">
            <v>2021-06-16, 17:27:56</v>
          </cell>
          <cell r="Q18" t="str">
            <v>2021-06-16, 22:49:36</v>
          </cell>
          <cell r="R18" t="str">
            <v/>
          </cell>
          <cell r="S18" t="str">
            <v>2021-06-17, 20:00:00</v>
          </cell>
          <cell r="T18" t="str">
            <v/>
          </cell>
          <cell r="U18" t="str">
            <v/>
          </cell>
          <cell r="V18" t="str">
            <v/>
          </cell>
          <cell r="W18" t="str">
            <v>2021-06-17, 20:00:00</v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>Hadi mas renol</v>
          </cell>
          <cell r="AC18" t="str">
            <v>081299351818</v>
          </cell>
          <cell r="AD18" t="str">
            <v>F9282FG</v>
          </cell>
          <cell r="AE18" t="str">
            <v>CD Engkel Box</v>
          </cell>
          <cell r="AF18" t="str">
            <v>Unilever West Mega DC</v>
          </cell>
          <cell r="AH18" t="str">
            <v>Jl. Irian X No.202, Cikedokan, Kec. Cikarang Bar., Bekasi, Jawa Barat 17530, Indonesia</v>
          </cell>
          <cell r="AI18" t="str">
            <v>Bekasi</v>
          </cell>
          <cell r="AK18" t="str">
            <v>TOKMA PILAR</v>
          </cell>
          <cell r="AM18" t="str">
            <v>Jl. Ki Hajar Dewantara, Sukaraya, Kec. Karangbahagia, Bekasi, Jawa Barat, Indonesia</v>
          </cell>
          <cell r="AN18" t="str">
            <v>Cikarang</v>
          </cell>
          <cell r="AP18">
            <v>15</v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Y18">
            <v>0</v>
          </cell>
          <cell r="AZ18" t="str">
            <v>0</v>
          </cell>
          <cell r="BA18">
            <v>2410</v>
          </cell>
          <cell r="BB18">
            <v>5.77</v>
          </cell>
          <cell r="BC18" t="str">
            <v/>
          </cell>
          <cell r="BD18" t="str">
            <v/>
          </cell>
        </row>
        <row r="19">
          <cell r="D19" t="str">
            <v>4002939913</v>
          </cell>
          <cell r="E19" t="str">
            <v/>
          </cell>
          <cell r="F19" t="str">
            <v>CONFIRMED</v>
          </cell>
          <cell r="G19" t="str">
            <v>Unilever Mega DC</v>
          </cell>
          <cell r="H19" t="str">
            <v>PT PRIMA SARANA EKSPRES</v>
          </cell>
          <cell r="I19" t="str">
            <v>true</v>
          </cell>
          <cell r="J19" t="str">
            <v>CDE</v>
          </cell>
          <cell r="K19" t="str">
            <v>CD Engkel Box</v>
          </cell>
          <cell r="L19" t="str">
            <v/>
          </cell>
          <cell r="N19" t="str">
            <v>TDS-TRI-20210616102754858005</v>
          </cell>
          <cell r="O19" t="str">
            <v>dedicated</v>
          </cell>
          <cell r="P19" t="str">
            <v>2021-06-16, 17:27:55</v>
          </cell>
          <cell r="Q19" t="str">
            <v>2021-06-16, 22:40:07</v>
          </cell>
          <cell r="R19" t="str">
            <v/>
          </cell>
          <cell r="S19" t="str">
            <v>2021-06-17, 20:00:00</v>
          </cell>
          <cell r="T19" t="str">
            <v/>
          </cell>
          <cell r="U19" t="str">
            <v/>
          </cell>
          <cell r="V19" t="str">
            <v/>
          </cell>
          <cell r="W19" t="str">
            <v>2021-06-18, 20:00:00</v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>Sahuri</v>
          </cell>
          <cell r="AC19" t="str">
            <v>085719440929</v>
          </cell>
          <cell r="AD19" t="str">
            <v>B9271TCD</v>
          </cell>
          <cell r="AE19" t="str">
            <v>CD Engkel Box</v>
          </cell>
          <cell r="AF19" t="str">
            <v>Unilever West Mega DC</v>
          </cell>
          <cell r="AH19" t="str">
            <v>Jl. Irian X No.202, Cikedokan, Kec. Cikarang Bar., Bekasi, Jawa Barat 17530, Indonesia</v>
          </cell>
          <cell r="AI19" t="str">
            <v>Bekasi</v>
          </cell>
          <cell r="AK19" t="str">
            <v>CARREFOUR KIARACONDONG BANDUNG</v>
          </cell>
          <cell r="AM19" t="str">
            <v>JL. SOEKARNO HATTA SAMPING SAMSAT</v>
          </cell>
          <cell r="AN19" t="str">
            <v>Kota Bandung</v>
          </cell>
          <cell r="AP19">
            <v>125</v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Y19">
            <v>0</v>
          </cell>
          <cell r="AZ19" t="str">
            <v>0</v>
          </cell>
          <cell r="BA19">
            <v>130</v>
          </cell>
          <cell r="BB19">
            <v>6</v>
          </cell>
          <cell r="BC19" t="str">
            <v/>
          </cell>
          <cell r="BD19" t="str">
            <v/>
          </cell>
        </row>
        <row r="20">
          <cell r="D20" t="str">
            <v>4002939913</v>
          </cell>
          <cell r="E20" t="str">
            <v/>
          </cell>
          <cell r="F20" t="str">
            <v>CONFIRMED</v>
          </cell>
          <cell r="G20" t="str">
            <v>Unilever Mega DC</v>
          </cell>
          <cell r="H20" t="str">
            <v>PT PRIMA SARANA EKSPRES</v>
          </cell>
          <cell r="I20" t="str">
            <v>true</v>
          </cell>
          <cell r="J20" t="str">
            <v>CDE</v>
          </cell>
          <cell r="K20" t="str">
            <v>CD Engkel Box</v>
          </cell>
          <cell r="L20" t="str">
            <v/>
          </cell>
          <cell r="N20" t="str">
            <v>TDS-TRI-20210616102754858005</v>
          </cell>
          <cell r="O20" t="str">
            <v>dedicated</v>
          </cell>
          <cell r="P20" t="str">
            <v>2021-06-16, 17:27:54</v>
          </cell>
          <cell r="Q20" t="str">
            <v>2021-06-16, 22:40:07</v>
          </cell>
          <cell r="R20" t="str">
            <v/>
          </cell>
          <cell r="S20" t="str">
            <v>2021-06-17, 20:00:00</v>
          </cell>
          <cell r="T20" t="str">
            <v/>
          </cell>
          <cell r="U20" t="str">
            <v/>
          </cell>
          <cell r="V20" t="str">
            <v/>
          </cell>
          <cell r="W20" t="str">
            <v>2021-06-18, 20:00:00</v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>Sahuri</v>
          </cell>
          <cell r="AC20" t="str">
            <v>085719440929</v>
          </cell>
          <cell r="AD20" t="str">
            <v>B9271TCD</v>
          </cell>
          <cell r="AE20" t="str">
            <v>CD Engkel Box</v>
          </cell>
          <cell r="AF20" t="str">
            <v>Unilever West Mega DC</v>
          </cell>
          <cell r="AH20" t="str">
            <v>Jl. Irian X No.202, Cikedokan, Kec. Cikarang Bar., Bekasi, Jawa Barat 17530, Indonesia</v>
          </cell>
          <cell r="AI20" t="str">
            <v>Bekasi</v>
          </cell>
          <cell r="AK20" t="str">
            <v>PT BINTANG ASET INDONESIA</v>
          </cell>
          <cell r="AM20" t="str">
            <v>Jl. Soekarno-Hatta No.480, Batununggal, Kec. Bandung Kidul, Kota Bandung, Jawa Barat 40266, Indonesia</v>
          </cell>
          <cell r="AN20" t="str">
            <v>Kota Bandung</v>
          </cell>
          <cell r="AP20">
            <v>123</v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Y20">
            <v>0</v>
          </cell>
          <cell r="AZ20" t="str">
            <v>0</v>
          </cell>
          <cell r="BA20">
            <v>1750</v>
          </cell>
          <cell r="BB20">
            <v>4.5</v>
          </cell>
          <cell r="BC20" t="str">
            <v/>
          </cell>
          <cell r="BD20" t="str">
            <v/>
          </cell>
        </row>
        <row r="21">
          <cell r="D21" t="str">
            <v>4002940049</v>
          </cell>
          <cell r="E21" t="str">
            <v/>
          </cell>
          <cell r="F21" t="str">
            <v>CONFIRMED</v>
          </cell>
          <cell r="G21" t="str">
            <v>Unilever Mega DC</v>
          </cell>
          <cell r="H21" t="str">
            <v>Gading Global Logistic</v>
          </cell>
          <cell r="I21" t="str">
            <v>true</v>
          </cell>
          <cell r="J21" t="str">
            <v>CDE</v>
          </cell>
          <cell r="K21" t="str">
            <v>CD Engkel Box</v>
          </cell>
          <cell r="L21" t="str">
            <v/>
          </cell>
          <cell r="N21" t="str">
            <v>TDS-TRI-20210616102753479969</v>
          </cell>
          <cell r="O21" t="str">
            <v>dedicated</v>
          </cell>
          <cell r="P21" t="str">
            <v>2021-06-16, 17:27:53</v>
          </cell>
          <cell r="Q21" t="str">
            <v>2021-06-16, 22:47:41</v>
          </cell>
          <cell r="R21" t="str">
            <v/>
          </cell>
          <cell r="S21" t="str">
            <v>2021-06-17, 20:00:00</v>
          </cell>
          <cell r="T21" t="str">
            <v/>
          </cell>
          <cell r="U21" t="str">
            <v/>
          </cell>
          <cell r="V21" t="str">
            <v/>
          </cell>
          <cell r="W21" t="str">
            <v>2021-06-18, 20:00:00</v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>JAMAL</v>
          </cell>
          <cell r="AC21" t="str">
            <v>087879225044</v>
          </cell>
          <cell r="AD21" t="str">
            <v>B9892FCB</v>
          </cell>
          <cell r="AE21" t="str">
            <v>CD Engkel Box</v>
          </cell>
          <cell r="AF21" t="str">
            <v>Unilever West Mega DC</v>
          </cell>
          <cell r="AH21" t="str">
            <v>Jl. Irian X No.202, Cikedokan, Kec. Cikarang Bar., Bekasi, Jawa Barat 17530, Indonesia</v>
          </cell>
          <cell r="AI21" t="str">
            <v>Bekasi</v>
          </cell>
          <cell r="AK21" t="str">
            <v>TOKMA PAGADEN</v>
          </cell>
          <cell r="AM21" t="str">
            <v>JL RAYA PAGADEN RT 19 RW 05</v>
          </cell>
          <cell r="AN21" t="str">
            <v>Kabupaten Subang</v>
          </cell>
          <cell r="AP21">
            <v>102</v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Y21">
            <v>0</v>
          </cell>
          <cell r="AZ21" t="str">
            <v>0</v>
          </cell>
          <cell r="BA21">
            <v>2120</v>
          </cell>
          <cell r="BB21">
            <v>5.26</v>
          </cell>
          <cell r="BC21" t="str">
            <v/>
          </cell>
          <cell r="BD21" t="str">
            <v/>
          </cell>
        </row>
        <row r="22">
          <cell r="D22" t="str">
            <v>4002940047</v>
          </cell>
          <cell r="E22" t="str">
            <v/>
          </cell>
          <cell r="F22" t="str">
            <v>CONFIRMED</v>
          </cell>
          <cell r="G22" t="str">
            <v>Unilever Mega DC</v>
          </cell>
          <cell r="H22" t="str">
            <v>PT Darsindo Cipta Putra Mandiri</v>
          </cell>
          <cell r="I22" t="str">
            <v>true</v>
          </cell>
          <cell r="J22" t="str">
            <v>CDE</v>
          </cell>
          <cell r="K22" t="str">
            <v>CD Engkel Box</v>
          </cell>
          <cell r="L22" t="str">
            <v/>
          </cell>
          <cell r="N22" t="str">
            <v>TDS-TRI-20210616102752472245</v>
          </cell>
          <cell r="O22" t="str">
            <v>dedicated</v>
          </cell>
          <cell r="P22" t="str">
            <v>2021-06-16, 17:27:52</v>
          </cell>
          <cell r="Q22" t="str">
            <v>2021-06-16, 22:43:40</v>
          </cell>
          <cell r="R22" t="str">
            <v/>
          </cell>
          <cell r="S22" t="str">
            <v>2021-06-17, 20:00:00</v>
          </cell>
          <cell r="T22" t="str">
            <v/>
          </cell>
          <cell r="U22" t="str">
            <v/>
          </cell>
          <cell r="V22" t="str">
            <v/>
          </cell>
          <cell r="W22" t="str">
            <v>2021-06-18, 20:00:00</v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>Suryadi</v>
          </cell>
          <cell r="AC22" t="str">
            <v>085891086801</v>
          </cell>
          <cell r="AD22" t="str">
            <v>B9196FXV</v>
          </cell>
          <cell r="AE22" t="str">
            <v>CD Engkel Box</v>
          </cell>
          <cell r="AF22" t="str">
            <v>Unilever West Mega DC</v>
          </cell>
          <cell r="AH22" t="str">
            <v>Jl. Irian X No.202, Cikedokan, Kec. Cikarang Bar., Bekasi, Jawa Barat 17530, Indonesia</v>
          </cell>
          <cell r="AI22" t="str">
            <v>Bekasi</v>
          </cell>
          <cell r="AK22" t="str">
            <v>BORMA RANCA BELUT</v>
          </cell>
          <cell r="AM22" t="str">
            <v>JL. RAYA BARAT NO. 822</v>
          </cell>
          <cell r="AN22" t="str">
            <v>Kota Cimahi</v>
          </cell>
          <cell r="AP22">
            <v>106</v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Y22">
            <v>0</v>
          </cell>
          <cell r="AZ22" t="str">
            <v>0</v>
          </cell>
          <cell r="BA22">
            <v>2190</v>
          </cell>
          <cell r="BB22">
            <v>5.18</v>
          </cell>
          <cell r="BC22" t="str">
            <v/>
          </cell>
          <cell r="BD22" t="str">
            <v/>
          </cell>
        </row>
        <row r="23">
          <cell r="D23" t="str">
            <v>4002940043</v>
          </cell>
          <cell r="E23" t="str">
            <v/>
          </cell>
          <cell r="F23" t="str">
            <v>CONFIRMED</v>
          </cell>
          <cell r="G23" t="str">
            <v>Unilever Mega DC</v>
          </cell>
          <cell r="H23" t="str">
            <v>PT Darsindo Cipta Putra Mandiri</v>
          </cell>
          <cell r="I23" t="str">
            <v>true</v>
          </cell>
          <cell r="J23" t="str">
            <v>CDE</v>
          </cell>
          <cell r="K23" t="str">
            <v>CD Engkel Box</v>
          </cell>
          <cell r="L23" t="str">
            <v/>
          </cell>
          <cell r="N23" t="str">
            <v>TDS-TRI-20210616102751466036</v>
          </cell>
          <cell r="O23" t="str">
            <v>dedicated</v>
          </cell>
          <cell r="P23" t="str">
            <v>2021-06-16, 17:27:51</v>
          </cell>
          <cell r="Q23" t="str">
            <v>2021-06-16, 22:41:52</v>
          </cell>
          <cell r="R23" t="str">
            <v/>
          </cell>
          <cell r="S23" t="str">
            <v>2021-06-17, 20:00:00</v>
          </cell>
          <cell r="T23" t="str">
            <v/>
          </cell>
          <cell r="U23" t="str">
            <v/>
          </cell>
          <cell r="V23" t="str">
            <v/>
          </cell>
          <cell r="W23" t="str">
            <v>2021-06-18, 20:00:00</v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>Feri</v>
          </cell>
          <cell r="AC23" t="str">
            <v>083186833516</v>
          </cell>
          <cell r="AD23" t="str">
            <v>B9146FXU</v>
          </cell>
          <cell r="AE23" t="str">
            <v>CD Engkel Box</v>
          </cell>
          <cell r="AF23" t="str">
            <v>Unilever West Mega DC</v>
          </cell>
          <cell r="AH23" t="str">
            <v>Jl. Irian X No.202, Cikedokan, Kec. Cikarang Bar., Bekasi, Jawa Barat 17530, Indonesia</v>
          </cell>
          <cell r="AI23" t="str">
            <v>Bekasi</v>
          </cell>
          <cell r="AK23" t="str">
            <v>BORMA KOPO SAYATI</v>
          </cell>
          <cell r="AM23" t="str">
            <v>JL. KOPO SAYATI NO 102</v>
          </cell>
          <cell r="AN23" t="str">
            <v>Kota Bandung</v>
          </cell>
          <cell r="AP23">
            <v>115</v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Y23">
            <v>0</v>
          </cell>
          <cell r="AZ23" t="str">
            <v>0</v>
          </cell>
          <cell r="BA23">
            <v>2230</v>
          </cell>
          <cell r="BB23">
            <v>5</v>
          </cell>
          <cell r="BC23" t="str">
            <v/>
          </cell>
          <cell r="BD23" t="str">
            <v/>
          </cell>
        </row>
        <row r="24">
          <cell r="D24" t="str">
            <v>4002939984</v>
          </cell>
          <cell r="E24" t="str">
            <v/>
          </cell>
          <cell r="F24" t="str">
            <v>BOOKED</v>
          </cell>
          <cell r="G24" t="str">
            <v>Unilever Mega DC</v>
          </cell>
          <cell r="H24" t="str">
            <v/>
          </cell>
          <cell r="I24" t="str">
            <v>false</v>
          </cell>
          <cell r="J24" t="str">
            <v>TRO-J</v>
          </cell>
          <cell r="K24" t="str">
            <v>Tronton Jumbo</v>
          </cell>
          <cell r="L24" t="str">
            <v/>
          </cell>
          <cell r="N24" t="str">
            <v>TDS-TRI-20210616102750005469</v>
          </cell>
          <cell r="O24" t="str">
            <v>oncall</v>
          </cell>
          <cell r="P24" t="str">
            <v>2021-06-16, 17:27:50</v>
          </cell>
          <cell r="Q24" t="str">
            <v/>
          </cell>
          <cell r="R24" t="str">
            <v/>
          </cell>
          <cell r="S24" t="str">
            <v>2021-06-17, 20:00:00</v>
          </cell>
          <cell r="T24" t="str">
            <v/>
          </cell>
          <cell r="U24" t="str">
            <v/>
          </cell>
          <cell r="V24" t="str">
            <v/>
          </cell>
          <cell r="W24" t="str">
            <v>2021-06-25, 20:00:00</v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>Unilever West Mega DC</v>
          </cell>
          <cell r="AH24" t="str">
            <v>Jl. Irian X No.202, Cikedokan, Kec. Cikarang Bar., Bekasi, Jawa Barat 17530, Indonesia</v>
          </cell>
          <cell r="AI24" t="str">
            <v>Bekasi</v>
          </cell>
          <cell r="AK24" t="str">
            <v>PT LOTTE SHOPPING INDONESIA DENPASA</v>
          </cell>
          <cell r="AM24" t="str">
            <v>JL.BY PASS NGURAH RAI NO.222</v>
          </cell>
          <cell r="AN24" t="str">
            <v>Kabupaten Badung</v>
          </cell>
          <cell r="AP24">
            <v>1170</v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Y24">
            <v>0</v>
          </cell>
          <cell r="AZ24" t="str">
            <v>0</v>
          </cell>
          <cell r="BA24">
            <v>17040</v>
          </cell>
          <cell r="BB24">
            <v>36.04</v>
          </cell>
          <cell r="BC24" t="str">
            <v/>
          </cell>
          <cell r="BD24" t="str">
            <v/>
          </cell>
        </row>
        <row r="25">
          <cell r="D25" t="str">
            <v>4002939844</v>
          </cell>
          <cell r="E25" t="str">
            <v/>
          </cell>
          <cell r="F25" t="str">
            <v>BOOKED</v>
          </cell>
          <cell r="G25" t="str">
            <v>Unilever Mega DC</v>
          </cell>
          <cell r="H25" t="str">
            <v/>
          </cell>
          <cell r="I25" t="str">
            <v>false</v>
          </cell>
          <cell r="J25" t="str">
            <v>TRO-J</v>
          </cell>
          <cell r="K25" t="str">
            <v>Tronton Jumbo</v>
          </cell>
          <cell r="L25" t="str">
            <v/>
          </cell>
          <cell r="N25" t="str">
            <v>TDS-TRI-20210616102748082744</v>
          </cell>
          <cell r="O25" t="str">
            <v>oncall</v>
          </cell>
          <cell r="P25" t="str">
            <v>2021-06-16, 17:27:48</v>
          </cell>
          <cell r="Q25" t="str">
            <v/>
          </cell>
          <cell r="R25" t="str">
            <v/>
          </cell>
          <cell r="S25" t="str">
            <v>2021-06-17, 20:00:00</v>
          </cell>
          <cell r="T25" t="str">
            <v/>
          </cell>
          <cell r="U25" t="str">
            <v/>
          </cell>
          <cell r="V25" t="str">
            <v/>
          </cell>
          <cell r="W25" t="str">
            <v>2021-06-23, 20:00:00</v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>Unilever West Mega DC</v>
          </cell>
          <cell r="AH25" t="str">
            <v>Jl. Irian X No.202, Cikedokan, Kec. Cikarang Bar., Bekasi, Jawa Barat 17530, Indonesia</v>
          </cell>
          <cell r="AI25" t="str">
            <v>Bekasi</v>
          </cell>
          <cell r="AK25" t="str">
            <v>PT LOTTE SHOPPING INDONESIA DENPASA</v>
          </cell>
          <cell r="AM25" t="str">
            <v>JL.BY PASS NGURAH RAI NO.222</v>
          </cell>
          <cell r="AN25" t="str">
            <v>Kabupaten Badung</v>
          </cell>
          <cell r="AP25">
            <v>1170</v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Y25">
            <v>0</v>
          </cell>
          <cell r="AZ25" t="str">
            <v>0</v>
          </cell>
          <cell r="BA25">
            <v>14820</v>
          </cell>
          <cell r="BB25">
            <v>32.86</v>
          </cell>
          <cell r="BC25" t="str">
            <v/>
          </cell>
          <cell r="BD25" t="str">
            <v/>
          </cell>
        </row>
        <row r="26">
          <cell r="D26" t="str">
            <v>4002939837</v>
          </cell>
          <cell r="E26" t="str">
            <v/>
          </cell>
          <cell r="F26" t="str">
            <v>CONFIRMED</v>
          </cell>
          <cell r="G26" t="str">
            <v>Unilever Mega DC</v>
          </cell>
          <cell r="H26" t="str">
            <v>PT Mega Antaran Prima</v>
          </cell>
          <cell r="I26" t="str">
            <v>true</v>
          </cell>
          <cell r="J26" t="str">
            <v>CDE</v>
          </cell>
          <cell r="K26" t="str">
            <v>CD Engkel Box</v>
          </cell>
          <cell r="L26" t="str">
            <v/>
          </cell>
          <cell r="N26" t="str">
            <v>TDS-TRI-20210616102746840926</v>
          </cell>
          <cell r="O26" t="str">
            <v>dedicated</v>
          </cell>
          <cell r="P26" t="str">
            <v>2021-06-16, 17:27:47</v>
          </cell>
          <cell r="Q26" t="str">
            <v>2021-06-16, 22:38:14</v>
          </cell>
          <cell r="R26" t="str">
            <v/>
          </cell>
          <cell r="S26" t="str">
            <v>2021-06-17, 20:00:00</v>
          </cell>
          <cell r="T26" t="str">
            <v/>
          </cell>
          <cell r="U26" t="str">
            <v/>
          </cell>
          <cell r="V26" t="str">
            <v/>
          </cell>
          <cell r="W26" t="str">
            <v>2021-06-18, 20:00:00</v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>DADAN DARMAWAN</v>
          </cell>
          <cell r="AC26" t="str">
            <v>083895174172</v>
          </cell>
          <cell r="AD26" t="str">
            <v>B9064KXU</v>
          </cell>
          <cell r="AE26" t="str">
            <v>CD Engkel Box</v>
          </cell>
          <cell r="AF26" t="str">
            <v>Unilever West Mega DC</v>
          </cell>
          <cell r="AH26" t="str">
            <v>Jl. Irian X No.202, Cikedokan, Kec. Cikarang Bar., Bekasi, Jawa Barat 17530, Indonesia</v>
          </cell>
          <cell r="AI26" t="str">
            <v>Bekasi</v>
          </cell>
          <cell r="AK26" t="str">
            <v>INDOMARET DC PURWAKARTA</v>
          </cell>
          <cell r="AM26" t="str">
            <v>KAWASAN KOTA BUKIT INDAH</v>
          </cell>
          <cell r="AN26" t="str">
            <v>Purwakarta Regency</v>
          </cell>
          <cell r="AP26">
            <v>52</v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Y26">
            <v>0</v>
          </cell>
          <cell r="AZ26" t="str">
            <v>0</v>
          </cell>
          <cell r="BA26">
            <v>2000</v>
          </cell>
          <cell r="BB26">
            <v>5.0999999999999996</v>
          </cell>
          <cell r="BC26" t="str">
            <v/>
          </cell>
          <cell r="BD26" t="str">
            <v/>
          </cell>
        </row>
        <row r="27">
          <cell r="D27" t="str">
            <v>4002938885</v>
          </cell>
          <cell r="E27" t="str">
            <v/>
          </cell>
          <cell r="F27" t="str">
            <v>ACCEPTED</v>
          </cell>
          <cell r="G27" t="str">
            <v>Unilever Mega DC</v>
          </cell>
          <cell r="H27" t="str">
            <v>PT Mega Bintang Logistik</v>
          </cell>
          <cell r="I27" t="str">
            <v>false</v>
          </cell>
          <cell r="J27" t="str">
            <v>TRO-J</v>
          </cell>
          <cell r="K27" t="str">
            <v>Tronton Jumbo</v>
          </cell>
          <cell r="L27">
            <v>12262300</v>
          </cell>
          <cell r="M27">
            <v>11300000</v>
          </cell>
          <cell r="N27" t="str">
            <v>TDS-TRI-20210616102744539416</v>
          </cell>
          <cell r="O27" t="str">
            <v>oncall</v>
          </cell>
          <cell r="P27" t="str">
            <v>2021-06-16, 17:27:44</v>
          </cell>
          <cell r="Q27" t="str">
            <v>2021-06-16, 18:08:57</v>
          </cell>
          <cell r="R27" t="str">
            <v>2021-06-16, 18:10:56</v>
          </cell>
          <cell r="S27" t="str">
            <v>2021-06-17, 20:00:00</v>
          </cell>
          <cell r="T27" t="str">
            <v/>
          </cell>
          <cell r="U27" t="str">
            <v/>
          </cell>
          <cell r="V27" t="str">
            <v/>
          </cell>
          <cell r="W27" t="str">
            <v>2021-06-22, 20:00:00</v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>Basuki</v>
          </cell>
          <cell r="AC27" t="str">
            <v>0823782296370</v>
          </cell>
          <cell r="AD27" t="str">
            <v>BE8127WT</v>
          </cell>
          <cell r="AE27" t="str">
            <v>Wingbox Tronton</v>
          </cell>
          <cell r="AF27" t="str">
            <v>Unilever West Mega DC</v>
          </cell>
          <cell r="AH27" t="str">
            <v>Jl. Irian X No.202, Cikedokan, Kec. Cikarang Bar., Bekasi, Jawa Barat 17530, Indonesia</v>
          </cell>
          <cell r="AI27" t="str">
            <v>Bekasi</v>
          </cell>
          <cell r="AK27" t="str">
            <v>INDOGROSIR PALEMBANG</v>
          </cell>
          <cell r="AM27" t="str">
            <v>JL. PANGERAN AYIN - KENTEN LAUT</v>
          </cell>
          <cell r="AN27" t="str">
            <v>Palembang</v>
          </cell>
          <cell r="AP27">
            <v>566</v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Y27">
            <v>0</v>
          </cell>
          <cell r="AZ27" t="str">
            <v>0</v>
          </cell>
          <cell r="BA27">
            <v>8640</v>
          </cell>
          <cell r="BB27">
            <v>39</v>
          </cell>
          <cell r="BC27" t="str">
            <v/>
          </cell>
          <cell r="BD27" t="str">
            <v/>
          </cell>
        </row>
        <row r="28">
          <cell r="D28" t="str">
            <v>4002939813</v>
          </cell>
          <cell r="E28" t="str">
            <v/>
          </cell>
          <cell r="F28" t="str">
            <v>CONFIRMED</v>
          </cell>
          <cell r="G28" t="str">
            <v>Unilever Mega DC</v>
          </cell>
          <cell r="H28" t="str">
            <v>PT Tiara Fajar Transportindo</v>
          </cell>
          <cell r="I28" t="str">
            <v>true</v>
          </cell>
          <cell r="J28" t="str">
            <v>FUS-PAR</v>
          </cell>
          <cell r="K28" t="str">
            <v>FUSO</v>
          </cell>
          <cell r="L28">
            <v>500000</v>
          </cell>
          <cell r="M28">
            <v>250000</v>
          </cell>
          <cell r="N28" t="str">
            <v>TDS-TRI-20210616051425361787</v>
          </cell>
          <cell r="O28" t="str">
            <v>oncall</v>
          </cell>
          <cell r="P28" t="str">
            <v>2021-06-16, 12:14:25</v>
          </cell>
          <cell r="Q28" t="str">
            <v>2021-06-16, 14:48:37</v>
          </cell>
          <cell r="R28" t="str">
            <v/>
          </cell>
          <cell r="S28" t="str">
            <v>2021-06-16, 16:00:00</v>
          </cell>
          <cell r="T28" t="str">
            <v/>
          </cell>
          <cell r="U28" t="str">
            <v/>
          </cell>
          <cell r="V28" t="str">
            <v/>
          </cell>
          <cell r="W28" t="str">
            <v>2021-06-17, 16:00:00</v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>Topid</v>
          </cell>
          <cell r="AC28" t="str">
            <v>082116894368</v>
          </cell>
          <cell r="AD28" t="str">
            <v>Z9311MG</v>
          </cell>
          <cell r="AE28" t="str">
            <v>Fuso Box</v>
          </cell>
          <cell r="AF28" t="str">
            <v>Unilever West Mega DC</v>
          </cell>
          <cell r="AH28" t="str">
            <v>Jl. Irian X No.202, Cikedokan, Kec. Cikarang Bar., Bekasi, Jawa Barat 17530, Indonesia</v>
          </cell>
          <cell r="AI28" t="str">
            <v>Bekasi</v>
          </cell>
          <cell r="AK28" t="str">
            <v>YOGYA DC TEGAL</v>
          </cell>
          <cell r="AM28" t="str">
            <v>JL.RAYA DAMPYAKNO.8KEL.DAMPYAKKEC.K</v>
          </cell>
          <cell r="AN28" t="str">
            <v>Tegal</v>
          </cell>
          <cell r="AP28">
            <v>260</v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>Tidak ada bidd, blast manual</v>
          </cell>
          <cell r="AY28">
            <v>0</v>
          </cell>
          <cell r="AZ28" t="str">
            <v>0</v>
          </cell>
          <cell r="BA28">
            <v>2950</v>
          </cell>
          <cell r="BB28">
            <v>7.41</v>
          </cell>
          <cell r="BC28" t="str">
            <v/>
          </cell>
          <cell r="BD28" t="str">
            <v/>
          </cell>
        </row>
        <row r="29">
          <cell r="D29" t="str">
            <v>4002939813</v>
          </cell>
          <cell r="E29" t="str">
            <v/>
          </cell>
          <cell r="F29" t="str">
            <v>CONFIRMED</v>
          </cell>
          <cell r="G29" t="str">
            <v>Unilever Mega DC</v>
          </cell>
          <cell r="H29" t="str">
            <v>PT Tiara Fajar Transportindo</v>
          </cell>
          <cell r="I29" t="str">
            <v>true</v>
          </cell>
          <cell r="J29" t="str">
            <v>FUS-PAR</v>
          </cell>
          <cell r="K29" t="str">
            <v>FUSO</v>
          </cell>
          <cell r="L29">
            <v>3433300</v>
          </cell>
          <cell r="M29">
            <v>3650000</v>
          </cell>
          <cell r="N29" t="str">
            <v>TDS-TRI-20210616051425361787</v>
          </cell>
          <cell r="O29" t="str">
            <v>oncall</v>
          </cell>
          <cell r="P29" t="str">
            <v>2021-06-16, 12:14:25</v>
          </cell>
          <cell r="Q29" t="str">
            <v>2021-06-16, 14:48:37</v>
          </cell>
          <cell r="R29" t="str">
            <v/>
          </cell>
          <cell r="S29" t="str">
            <v>2021-06-16, 16:00:00</v>
          </cell>
          <cell r="T29" t="str">
            <v/>
          </cell>
          <cell r="U29" t="str">
            <v/>
          </cell>
          <cell r="V29" t="str">
            <v/>
          </cell>
          <cell r="W29" t="str">
            <v>2021-06-17, 16:00:00</v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>Topid</v>
          </cell>
          <cell r="AC29" t="str">
            <v>082116894368</v>
          </cell>
          <cell r="AD29" t="str">
            <v>Z9311MG</v>
          </cell>
          <cell r="AE29" t="str">
            <v>Fuso Box</v>
          </cell>
          <cell r="AF29" t="str">
            <v>Unilever West Mega DC</v>
          </cell>
          <cell r="AH29" t="str">
            <v>Jl. Irian X No.202, Cikedokan, Kec. Cikarang Bar., Bekasi, Jawa Barat 17530, Indonesia</v>
          </cell>
          <cell r="AI29" t="str">
            <v>Bekasi</v>
          </cell>
          <cell r="AK29" t="str">
            <v>YOGYA DC SUMBER</v>
          </cell>
          <cell r="AM29" t="str">
            <v>JL.PANGERAN CAKRABUANA</v>
          </cell>
          <cell r="AN29" t="str">
            <v>Cirebon</v>
          </cell>
          <cell r="AP29">
            <v>188</v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>Tidak ada bidd, blast manual</v>
          </cell>
          <cell r="AY29">
            <v>0</v>
          </cell>
          <cell r="AZ29" t="str">
            <v>0</v>
          </cell>
          <cell r="BA29">
            <v>4980</v>
          </cell>
          <cell r="BB29">
            <v>11</v>
          </cell>
          <cell r="BC29" t="str">
            <v/>
          </cell>
          <cell r="BD29" t="str">
            <v/>
          </cell>
        </row>
        <row r="30">
          <cell r="D30" t="str">
            <v>4002939945</v>
          </cell>
          <cell r="E30" t="str">
            <v/>
          </cell>
          <cell r="F30" t="str">
            <v>CONFIRMED</v>
          </cell>
          <cell r="G30" t="str">
            <v>Unilever Mega DC</v>
          </cell>
          <cell r="H30" t="str">
            <v>PT Mega Antaran Prima</v>
          </cell>
          <cell r="I30" t="str">
            <v>true</v>
          </cell>
          <cell r="J30" t="str">
            <v>CDE</v>
          </cell>
          <cell r="K30" t="str">
            <v>CD Engkel Box</v>
          </cell>
          <cell r="L30" t="str">
            <v/>
          </cell>
          <cell r="N30" t="str">
            <v>TDS-TRI-20210616051032789040</v>
          </cell>
          <cell r="O30" t="str">
            <v>dedicated</v>
          </cell>
          <cell r="P30" t="str">
            <v>2021-06-16, 12:10:33</v>
          </cell>
          <cell r="Q30" t="str">
            <v>2021-06-16, 18:48:54</v>
          </cell>
          <cell r="R30" t="str">
            <v/>
          </cell>
          <cell r="S30" t="str">
            <v>2021-06-16, 16:00:00</v>
          </cell>
          <cell r="T30" t="str">
            <v/>
          </cell>
          <cell r="U30" t="str">
            <v/>
          </cell>
          <cell r="V30" t="str">
            <v/>
          </cell>
          <cell r="W30" t="str">
            <v>2021-06-17, 16:00:00</v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>CASMITA</v>
          </cell>
          <cell r="AC30" t="str">
            <v>082112196977</v>
          </cell>
          <cell r="AD30" t="str">
            <v>B9060KXU</v>
          </cell>
          <cell r="AE30" t="str">
            <v>CD Engkel Box</v>
          </cell>
          <cell r="AF30" t="str">
            <v>Unilever West Mega DC</v>
          </cell>
          <cell r="AH30" t="str">
            <v>Jl. Irian X No.202, Cikedokan, Kec. Cikarang Bar., Bekasi, Jawa Barat 17530, Indonesia</v>
          </cell>
          <cell r="AI30" t="str">
            <v>Bekasi</v>
          </cell>
          <cell r="AK30" t="str">
            <v>PT LOTTE SHOPPING INDONESIA MERUYA</v>
          </cell>
          <cell r="AM30" t="str">
            <v>GF, LotteMart, Jalan Topaz BT No.77, RT.6/RW.11, North Meruya, Kembangan, West Jakarta City, Jakarta 11620, Indonesia</v>
          </cell>
          <cell r="AN30" t="str">
            <v>West Jakarta City</v>
          </cell>
          <cell r="AP30">
            <v>52</v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Y30">
            <v>0</v>
          </cell>
          <cell r="AZ30" t="str">
            <v>0</v>
          </cell>
          <cell r="BA30">
            <v>680</v>
          </cell>
          <cell r="BB30">
            <v>1.81</v>
          </cell>
          <cell r="BC30" t="str">
            <v/>
          </cell>
          <cell r="BD30" t="str">
            <v/>
          </cell>
        </row>
        <row r="31">
          <cell r="D31" t="str">
            <v>4002939945</v>
          </cell>
          <cell r="E31" t="str">
            <v/>
          </cell>
          <cell r="F31" t="str">
            <v>CONFIRMED</v>
          </cell>
          <cell r="G31" t="str">
            <v>Unilever Mega DC</v>
          </cell>
          <cell r="H31" t="str">
            <v>PT Mega Antaran Prima</v>
          </cell>
          <cell r="I31" t="str">
            <v>true</v>
          </cell>
          <cell r="J31" t="str">
            <v>CDE</v>
          </cell>
          <cell r="K31" t="str">
            <v>CD Engkel Box</v>
          </cell>
          <cell r="L31" t="str">
            <v/>
          </cell>
          <cell r="N31" t="str">
            <v>TDS-TRI-20210616051032789040</v>
          </cell>
          <cell r="O31" t="str">
            <v>dedicated</v>
          </cell>
          <cell r="P31" t="str">
            <v>2021-06-16, 12:10:32</v>
          </cell>
          <cell r="Q31" t="str">
            <v>2021-06-16, 18:48:54</v>
          </cell>
          <cell r="R31" t="str">
            <v/>
          </cell>
          <cell r="S31" t="str">
            <v>2021-06-16, 16:00:00</v>
          </cell>
          <cell r="T31" t="str">
            <v/>
          </cell>
          <cell r="U31" t="str">
            <v/>
          </cell>
          <cell r="V31" t="str">
            <v/>
          </cell>
          <cell r="W31" t="str">
            <v>2021-06-17, 16:00:00</v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>CASMITA</v>
          </cell>
          <cell r="AC31" t="str">
            <v>082112196977</v>
          </cell>
          <cell r="AD31" t="str">
            <v>B9060KXU</v>
          </cell>
          <cell r="AE31" t="str">
            <v>CD Engkel Box</v>
          </cell>
          <cell r="AF31" t="str">
            <v>Unilever West Mega DC</v>
          </cell>
          <cell r="AH31" t="str">
            <v>Jl. Irian X No.202, Cikedokan, Kec. Cikarang Bar., Bekasi, Jawa Barat 17530, Indonesia</v>
          </cell>
          <cell r="AI31" t="str">
            <v>Bekasi</v>
          </cell>
          <cell r="AK31" t="str">
            <v>PT BINTANG ASET INDONESIA JAKARTA</v>
          </cell>
          <cell r="AM31" t="str">
            <v>Jl. Kemandoran IV No.37 A, RT.3/RW.3, Grogol Utara, Kec. Kby. Lama, Kota Jakarta Selatan, Daerah Khusus Ibukota Jakarta 12210, Indonesia</v>
          </cell>
          <cell r="AN31" t="str">
            <v>Kota Jakarta Selatan</v>
          </cell>
          <cell r="AP31">
            <v>44</v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Y31">
            <v>0</v>
          </cell>
          <cell r="AZ31" t="str">
            <v>0</v>
          </cell>
          <cell r="BA31">
            <v>740</v>
          </cell>
          <cell r="BB31">
            <v>1.79</v>
          </cell>
          <cell r="BC31" t="str">
            <v/>
          </cell>
          <cell r="BD31" t="str">
            <v/>
          </cell>
        </row>
        <row r="32">
          <cell r="D32" t="str">
            <v>4002939921</v>
          </cell>
          <cell r="E32" t="str">
            <v/>
          </cell>
          <cell r="F32" t="str">
            <v>CONFIRMED</v>
          </cell>
          <cell r="G32" t="str">
            <v>Unilever Mega DC</v>
          </cell>
          <cell r="H32" t="str">
            <v>PT Mega Antaran Prima</v>
          </cell>
          <cell r="I32" t="str">
            <v>true</v>
          </cell>
          <cell r="J32" t="str">
            <v>CDE</v>
          </cell>
          <cell r="K32" t="str">
            <v>CD Engkel Box</v>
          </cell>
          <cell r="L32" t="str">
            <v/>
          </cell>
          <cell r="N32" t="str">
            <v>TDS-TRI-20210616051031379467</v>
          </cell>
          <cell r="O32" t="str">
            <v>dedicated</v>
          </cell>
          <cell r="P32" t="str">
            <v>2021-06-16, 12:10:31</v>
          </cell>
          <cell r="Q32" t="str">
            <v>2021-06-16, 22:34:43</v>
          </cell>
          <cell r="R32" t="str">
            <v/>
          </cell>
          <cell r="S32" t="str">
            <v>2021-06-16, 16:00:00</v>
          </cell>
          <cell r="T32" t="str">
            <v/>
          </cell>
          <cell r="U32" t="str">
            <v/>
          </cell>
          <cell r="V32" t="str">
            <v/>
          </cell>
          <cell r="W32" t="str">
            <v>2021-06-18, 16:00:00</v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>SAMSUL ANWAR</v>
          </cell>
          <cell r="AC32" t="str">
            <v>087851750511</v>
          </cell>
          <cell r="AD32" t="str">
            <v>B9173KXU</v>
          </cell>
          <cell r="AE32" t="str">
            <v>CDE Dedicated</v>
          </cell>
          <cell r="AF32" t="str">
            <v>Unilever West Mega DC</v>
          </cell>
          <cell r="AH32" t="str">
            <v>Jl. Irian X No.202, Cikedokan, Kec. Cikarang Bar., Bekasi, Jawa Barat 17530, Indonesia</v>
          </cell>
          <cell r="AI32" t="str">
            <v>Bekasi</v>
          </cell>
          <cell r="AK32" t="str">
            <v>BORMA PASIR IMPUN</v>
          </cell>
          <cell r="AM32" t="str">
            <v>JL. AH NASUTION NO.137</v>
          </cell>
          <cell r="AN32" t="str">
            <v>Kota Bandung</v>
          </cell>
          <cell r="AP32">
            <v>123</v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Y32">
            <v>0</v>
          </cell>
          <cell r="AZ32" t="str">
            <v>0</v>
          </cell>
          <cell r="BA32">
            <v>1340</v>
          </cell>
          <cell r="BB32">
            <v>3</v>
          </cell>
          <cell r="BC32" t="str">
            <v/>
          </cell>
          <cell r="BD32" t="str">
            <v/>
          </cell>
        </row>
        <row r="33">
          <cell r="D33" t="str">
            <v>4002939921</v>
          </cell>
          <cell r="E33" t="str">
            <v/>
          </cell>
          <cell r="F33" t="str">
            <v>CONFIRMED</v>
          </cell>
          <cell r="G33" t="str">
            <v>Unilever Mega DC</v>
          </cell>
          <cell r="H33" t="str">
            <v>PT Mega Antaran Prima</v>
          </cell>
          <cell r="I33" t="str">
            <v>true</v>
          </cell>
          <cell r="J33" t="str">
            <v>CDE</v>
          </cell>
          <cell r="K33" t="str">
            <v>CD Engkel Box</v>
          </cell>
          <cell r="L33" t="str">
            <v/>
          </cell>
          <cell r="N33" t="str">
            <v>TDS-TRI-20210616051031379467</v>
          </cell>
          <cell r="O33" t="str">
            <v>dedicated</v>
          </cell>
          <cell r="P33" t="str">
            <v>2021-06-16, 12:10:31</v>
          </cell>
          <cell r="Q33" t="str">
            <v>2021-06-16, 22:34:43</v>
          </cell>
          <cell r="R33" t="str">
            <v/>
          </cell>
          <cell r="S33" t="str">
            <v>2021-06-16, 16:00:00</v>
          </cell>
          <cell r="T33" t="str">
            <v/>
          </cell>
          <cell r="U33" t="str">
            <v/>
          </cell>
          <cell r="V33" t="str">
            <v/>
          </cell>
          <cell r="W33" t="str">
            <v>2021-06-18, 16:00:00</v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>SAMSUL ANWAR</v>
          </cell>
          <cell r="AC33" t="str">
            <v>087851750511</v>
          </cell>
          <cell r="AD33" t="str">
            <v>B9173KXU</v>
          </cell>
          <cell r="AE33" t="str">
            <v>CDE Dedicated</v>
          </cell>
          <cell r="AF33" t="str">
            <v>Unilever West Mega DC</v>
          </cell>
          <cell r="AH33" t="str">
            <v>Jl. Irian X No.202, Cikedokan, Kec. Cikarang Bar., Bekasi, Jawa Barat 17530, Indonesia</v>
          </cell>
          <cell r="AI33" t="str">
            <v>Bekasi</v>
          </cell>
          <cell r="AK33" t="str">
            <v>TRANSMART CIMAHI</v>
          </cell>
          <cell r="AM33" t="str">
            <v>JL. RAYA BARAT NO. 729</v>
          </cell>
          <cell r="AN33" t="str">
            <v>Kota Cimahi</v>
          </cell>
          <cell r="AP33">
            <v>106</v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Y33">
            <v>0</v>
          </cell>
          <cell r="AZ33" t="str">
            <v>0</v>
          </cell>
          <cell r="BA33">
            <v>600</v>
          </cell>
          <cell r="BB33">
            <v>1</v>
          </cell>
          <cell r="BC33" t="str">
            <v/>
          </cell>
          <cell r="BD33" t="str">
            <v/>
          </cell>
        </row>
        <row r="34">
          <cell r="D34" t="str">
            <v>4002939914</v>
          </cell>
          <cell r="E34" t="str">
            <v/>
          </cell>
          <cell r="F34" t="str">
            <v>LOADED</v>
          </cell>
          <cell r="G34" t="str">
            <v>Unilever Mega DC</v>
          </cell>
          <cell r="H34" t="str">
            <v>PT Kabut Halim Mandiri</v>
          </cell>
          <cell r="I34" t="str">
            <v>true</v>
          </cell>
          <cell r="J34" t="str">
            <v>CDE</v>
          </cell>
          <cell r="K34" t="str">
            <v>CD Engkel Box</v>
          </cell>
          <cell r="L34" t="str">
            <v/>
          </cell>
          <cell r="N34" t="str">
            <v>TDS-TRI-20210616051030233342</v>
          </cell>
          <cell r="O34" t="str">
            <v>dedicated</v>
          </cell>
          <cell r="P34" t="str">
            <v>2021-06-16, 12:10:30</v>
          </cell>
          <cell r="Q34" t="str">
            <v>2021-06-16, 18:47:27</v>
          </cell>
          <cell r="R34" t="str">
            <v>2021-06-16, 19:24:16</v>
          </cell>
          <cell r="S34" t="str">
            <v>2021-06-16, 16:00:00</v>
          </cell>
          <cell r="T34" t="str">
            <v>2021-06-16, 19:24:28</v>
          </cell>
          <cell r="U34" t="str">
            <v>2021-06-16, 21:26:38</v>
          </cell>
          <cell r="V34" t="str">
            <v>2021-06-16, 21:26:51</v>
          </cell>
          <cell r="W34" t="str">
            <v>2021-06-17, 16:00:00</v>
          </cell>
          <cell r="X34" t="str">
            <v/>
          </cell>
          <cell r="Y34" t="str">
            <v/>
          </cell>
          <cell r="Z34" t="str">
            <v>2:2:23</v>
          </cell>
          <cell r="AA34" t="str">
            <v/>
          </cell>
          <cell r="AB34" t="str">
            <v>Dedi swardi</v>
          </cell>
          <cell r="AC34" t="str">
            <v>085218782844</v>
          </cell>
          <cell r="AD34" t="str">
            <v>B9025EXR</v>
          </cell>
          <cell r="AE34" t="str">
            <v>CD Engkel Box</v>
          </cell>
          <cell r="AF34" t="str">
            <v>Unilever West Mega DC</v>
          </cell>
          <cell r="AH34" t="str">
            <v>Jl. Irian X No.202, Cikedokan, Kec. Cikarang Bar., Bekasi, Jawa Barat 17530, Indonesia</v>
          </cell>
          <cell r="AI34" t="str">
            <v>Bekasi</v>
          </cell>
          <cell r="AK34" t="str">
            <v>LOTTEMART HYPER GANDARIA</v>
          </cell>
          <cell r="AM34" t="str">
            <v>GANDARIA CITY MALL JL.KH M SHAFII</v>
          </cell>
          <cell r="AN34" t="str">
            <v>Kota Jakarta Selatan</v>
          </cell>
          <cell r="AP34">
            <v>47</v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Y34">
            <v>0</v>
          </cell>
          <cell r="AZ34" t="str">
            <v>0</v>
          </cell>
          <cell r="BA34">
            <v>420</v>
          </cell>
          <cell r="BB34">
            <v>2.72</v>
          </cell>
          <cell r="BC34" t="str">
            <v/>
          </cell>
          <cell r="BD34" t="str">
            <v/>
          </cell>
        </row>
        <row r="35">
          <cell r="D35" t="str">
            <v>4002939914</v>
          </cell>
          <cell r="E35" t="str">
            <v/>
          </cell>
          <cell r="F35" t="str">
            <v>LOADED</v>
          </cell>
          <cell r="G35" t="str">
            <v>Unilever Mega DC</v>
          </cell>
          <cell r="H35" t="str">
            <v>PT Kabut Halim Mandiri</v>
          </cell>
          <cell r="I35" t="str">
            <v>true</v>
          </cell>
          <cell r="J35" t="str">
            <v>CDE</v>
          </cell>
          <cell r="K35" t="str">
            <v>CD Engkel Box</v>
          </cell>
          <cell r="L35" t="str">
            <v/>
          </cell>
          <cell r="N35" t="str">
            <v>TDS-TRI-20210616051030233342</v>
          </cell>
          <cell r="O35" t="str">
            <v>dedicated</v>
          </cell>
          <cell r="P35" t="str">
            <v>2021-06-16, 12:10:30</v>
          </cell>
          <cell r="Q35" t="str">
            <v>2021-06-16, 18:47:27</v>
          </cell>
          <cell r="R35" t="str">
            <v>2021-06-16, 19:24:16</v>
          </cell>
          <cell r="S35" t="str">
            <v>2021-06-16, 16:00:00</v>
          </cell>
          <cell r="T35" t="str">
            <v>2021-06-16, 19:24:28</v>
          </cell>
          <cell r="U35" t="str">
            <v>2021-06-16, 21:26:38</v>
          </cell>
          <cell r="V35" t="str">
            <v>2021-06-16, 21:26:51</v>
          </cell>
          <cell r="W35" t="str">
            <v>2021-06-17, 16:00:00</v>
          </cell>
          <cell r="X35" t="str">
            <v/>
          </cell>
          <cell r="Y35" t="str">
            <v/>
          </cell>
          <cell r="Z35" t="str">
            <v>2:2:23</v>
          </cell>
          <cell r="AA35" t="str">
            <v/>
          </cell>
          <cell r="AB35" t="str">
            <v>Dedi swardi</v>
          </cell>
          <cell r="AC35" t="str">
            <v>085218782844</v>
          </cell>
          <cell r="AD35" t="str">
            <v>B9025EXR</v>
          </cell>
          <cell r="AE35" t="str">
            <v>CD Engkel Box</v>
          </cell>
          <cell r="AF35" t="str">
            <v>Unilever West Mega DC</v>
          </cell>
          <cell r="AH35" t="str">
            <v>Jl. Irian X No.202, Cikedokan, Kec. Cikarang Bar., Bekasi, Jawa Barat 17530, Indonesia</v>
          </cell>
          <cell r="AI35" t="str">
            <v>Bekasi</v>
          </cell>
          <cell r="AK35" t="str">
            <v>SIRCLO LIQUIDATION TANGERANG</v>
          </cell>
          <cell r="AM35" t="str">
            <v>Jl. Raya Legok - Karawaci No.KM.6.2, Cijantra, Kec. Pagedangan, Tangerang, Banten 15820, Indonesia</v>
          </cell>
          <cell r="AN35" t="str">
            <v>Tangerang</v>
          </cell>
          <cell r="AO35" t="str">
            <v>15537033</v>
          </cell>
          <cell r="AP35">
            <v>71</v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Y35">
            <v>0</v>
          </cell>
          <cell r="AZ35" t="str">
            <v>0</v>
          </cell>
          <cell r="BA35">
            <v>420</v>
          </cell>
          <cell r="BB35">
            <v>1</v>
          </cell>
          <cell r="BC35" t="str">
            <v/>
          </cell>
          <cell r="BD35" t="str">
            <v/>
          </cell>
        </row>
        <row r="36">
          <cell r="D36" t="str">
            <v>4002939922</v>
          </cell>
          <cell r="E36" t="str">
            <v/>
          </cell>
          <cell r="F36" t="str">
            <v>CONFIRMED</v>
          </cell>
          <cell r="G36" t="str">
            <v>Unilever Mega DC</v>
          </cell>
          <cell r="H36" t="str">
            <v>PT Mega Antaran Prima</v>
          </cell>
          <cell r="I36" t="str">
            <v>true</v>
          </cell>
          <cell r="J36" t="str">
            <v>CDE</v>
          </cell>
          <cell r="K36" t="str">
            <v>CD Engkel Box</v>
          </cell>
          <cell r="L36" t="str">
            <v/>
          </cell>
          <cell r="N36" t="str">
            <v>TDS-TRI-20210616051026890223</v>
          </cell>
          <cell r="O36" t="str">
            <v>dedicated</v>
          </cell>
          <cell r="P36" t="str">
            <v>2021-06-16, 12:10:27</v>
          </cell>
          <cell r="Q36" t="str">
            <v>2021-06-16, 22:36:35</v>
          </cell>
          <cell r="R36" t="str">
            <v/>
          </cell>
          <cell r="S36" t="str">
            <v>2021-06-16, 16:00:00</v>
          </cell>
          <cell r="T36" t="str">
            <v/>
          </cell>
          <cell r="U36" t="str">
            <v/>
          </cell>
          <cell r="V36" t="str">
            <v/>
          </cell>
          <cell r="W36" t="str">
            <v>2021-06-18, 16:00:00</v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>ANDA</v>
          </cell>
          <cell r="AC36" t="str">
            <v>085889207306</v>
          </cell>
          <cell r="AD36" t="str">
            <v>B9167KXU</v>
          </cell>
          <cell r="AE36" t="str">
            <v>CD Engkel Box</v>
          </cell>
          <cell r="AF36" t="str">
            <v>Unilever West Mega DC</v>
          </cell>
          <cell r="AH36" t="str">
            <v>Jl. Irian X No.202, Cikedokan, Kec. Cikarang Bar., Bekasi, Jawa Barat 17530, Indonesia</v>
          </cell>
          <cell r="AI36" t="str">
            <v>Bekasi</v>
          </cell>
          <cell r="AK36" t="str">
            <v>TRANSMART CIMAHI</v>
          </cell>
          <cell r="AM36" t="str">
            <v>JL. RAYA BARAT NO. 729</v>
          </cell>
          <cell r="AN36" t="str">
            <v>Kota Cimahi</v>
          </cell>
          <cell r="AP36">
            <v>106</v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Y36">
            <v>0</v>
          </cell>
          <cell r="AZ36" t="str">
            <v>0</v>
          </cell>
          <cell r="BA36">
            <v>2570</v>
          </cell>
          <cell r="BB36">
            <v>5</v>
          </cell>
          <cell r="BC36" t="str">
            <v/>
          </cell>
          <cell r="BD36" t="str">
            <v/>
          </cell>
        </row>
        <row r="37">
          <cell r="D37" t="str">
            <v>4002939925</v>
          </cell>
          <cell r="E37" t="str">
            <v/>
          </cell>
          <cell r="F37" t="str">
            <v>CONFIRMED</v>
          </cell>
          <cell r="G37" t="str">
            <v>Unilever Mega DC</v>
          </cell>
          <cell r="H37" t="str">
            <v>Medikar Sarana Utama</v>
          </cell>
          <cell r="I37" t="str">
            <v>true</v>
          </cell>
          <cell r="J37" t="str">
            <v>CDE</v>
          </cell>
          <cell r="K37" t="str">
            <v>CD Engkel Box</v>
          </cell>
          <cell r="L37" t="str">
            <v/>
          </cell>
          <cell r="N37" t="str">
            <v>TDS-TRI-20210616051025787161</v>
          </cell>
          <cell r="O37" t="str">
            <v>dedicated</v>
          </cell>
          <cell r="P37" t="str">
            <v>2021-06-16, 12:10:26</v>
          </cell>
          <cell r="Q37" t="str">
            <v>2021-06-16, 22:33:28</v>
          </cell>
          <cell r="R37" t="str">
            <v/>
          </cell>
          <cell r="S37" t="str">
            <v>2021-06-16, 16:00:00</v>
          </cell>
          <cell r="T37" t="str">
            <v/>
          </cell>
          <cell r="U37" t="str">
            <v/>
          </cell>
          <cell r="V37" t="str">
            <v/>
          </cell>
          <cell r="W37" t="str">
            <v>2021-06-18, 16:00:00</v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>PERGAULAN SITORUS</v>
          </cell>
          <cell r="AC37" t="str">
            <v>081385246572</v>
          </cell>
          <cell r="AD37" t="str">
            <v>B9526TCJ</v>
          </cell>
          <cell r="AE37" t="str">
            <v>CD Engkel Box</v>
          </cell>
          <cell r="AF37" t="str">
            <v>Unilever West Mega DC</v>
          </cell>
          <cell r="AH37" t="str">
            <v>Jl. Irian X No.202, Cikedokan, Kec. Cikarang Bar., Bekasi, Jawa Barat 17530, Indonesia</v>
          </cell>
          <cell r="AI37" t="str">
            <v>Bekasi</v>
          </cell>
          <cell r="AK37" t="str">
            <v>BORMA PASIR IMPUN</v>
          </cell>
          <cell r="AM37" t="str">
            <v>JL. AH NASUTION NO.137</v>
          </cell>
          <cell r="AN37" t="str">
            <v>Kota Bandung</v>
          </cell>
          <cell r="AP37">
            <v>123</v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Y37">
            <v>0</v>
          </cell>
          <cell r="AZ37" t="str">
            <v>0</v>
          </cell>
          <cell r="BA37">
            <v>1930</v>
          </cell>
          <cell r="BB37">
            <v>4.6500000000000004</v>
          </cell>
          <cell r="BC37" t="str">
            <v/>
          </cell>
          <cell r="BD37" t="str">
            <v/>
          </cell>
        </row>
        <row r="38">
          <cell r="D38" t="str">
            <v>4002939875</v>
          </cell>
          <cell r="E38" t="str">
            <v/>
          </cell>
          <cell r="F38" t="str">
            <v>CONFIRMED</v>
          </cell>
          <cell r="G38" t="str">
            <v>Unilever Mega DC</v>
          </cell>
          <cell r="H38" t="str">
            <v>CV Global Synergi Abadi</v>
          </cell>
          <cell r="I38" t="str">
            <v>true</v>
          </cell>
          <cell r="J38" t="str">
            <v>CDE</v>
          </cell>
          <cell r="K38" t="str">
            <v>CD Engkel Box</v>
          </cell>
          <cell r="L38" t="str">
            <v/>
          </cell>
          <cell r="N38" t="str">
            <v>TDS-TRI-20210616051024681837</v>
          </cell>
          <cell r="O38" t="str">
            <v>dedicated</v>
          </cell>
          <cell r="P38" t="str">
            <v>2021-06-16, 12:10:24</v>
          </cell>
          <cell r="Q38" t="str">
            <v>2021-06-16, 18:45:47</v>
          </cell>
          <cell r="R38" t="str">
            <v/>
          </cell>
          <cell r="S38" t="str">
            <v>2021-06-16, 16:00:00</v>
          </cell>
          <cell r="T38" t="str">
            <v/>
          </cell>
          <cell r="U38" t="str">
            <v/>
          </cell>
          <cell r="V38" t="str">
            <v/>
          </cell>
          <cell r="W38" t="str">
            <v>2021-06-17, 16:00:00</v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>UJANG SURYANA</v>
          </cell>
          <cell r="AC38" t="str">
            <v>087873310998</v>
          </cell>
          <cell r="AD38" t="str">
            <v>B9073AR</v>
          </cell>
          <cell r="AE38" t="str">
            <v>CD Engkel Box</v>
          </cell>
          <cell r="AF38" t="str">
            <v>Unilever West Mega DC</v>
          </cell>
          <cell r="AH38" t="str">
            <v>Jl. Irian X No.202, Cikedokan, Kec. Cikarang Bar., Bekasi, Jawa Barat 17530, Indonesia</v>
          </cell>
          <cell r="AI38" t="str">
            <v>Bekasi</v>
          </cell>
          <cell r="AK38" t="str">
            <v>SIRCLO TAMAN TEKNO</v>
          </cell>
          <cell r="AM38" t="str">
            <v>taman tekno BSD, Kademangan, Kec. Setu, Kota Tangerang Selatan, Banten 15314, Indonesia</v>
          </cell>
          <cell r="AN38" t="str">
            <v>Kota Tangerang Selatan</v>
          </cell>
          <cell r="AP38">
            <v>67</v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Y38">
            <v>0</v>
          </cell>
          <cell r="AZ38" t="str">
            <v>0</v>
          </cell>
          <cell r="BA38">
            <v>2730</v>
          </cell>
          <cell r="BB38">
            <v>5</v>
          </cell>
          <cell r="BC38" t="str">
            <v/>
          </cell>
          <cell r="BD38" t="str">
            <v/>
          </cell>
        </row>
        <row r="39">
          <cell r="D39" t="str">
            <v>4002939841</v>
          </cell>
          <cell r="E39" t="str">
            <v/>
          </cell>
          <cell r="F39" t="str">
            <v>LOADED</v>
          </cell>
          <cell r="G39" t="str">
            <v>Unilever Mega DC</v>
          </cell>
          <cell r="H39" t="str">
            <v>PT Mega Antaran Prima</v>
          </cell>
          <cell r="I39" t="str">
            <v>true</v>
          </cell>
          <cell r="J39" t="str">
            <v>CDE</v>
          </cell>
          <cell r="K39" t="str">
            <v>CD Engkel Box</v>
          </cell>
          <cell r="L39" t="str">
            <v/>
          </cell>
          <cell r="N39" t="str">
            <v>TDS-TRI-20210616051023689329</v>
          </cell>
          <cell r="O39" t="str">
            <v>dedicated</v>
          </cell>
          <cell r="P39" t="str">
            <v>2021-06-16, 12:10:23</v>
          </cell>
          <cell r="Q39" t="str">
            <v>2021-06-16, 18:42:46</v>
          </cell>
          <cell r="R39" t="str">
            <v>2021-06-16, 18:53:14</v>
          </cell>
          <cell r="S39" t="str">
            <v>2021-06-16, 16:00:00</v>
          </cell>
          <cell r="T39" t="str">
            <v>2021-06-16, 18:57:38</v>
          </cell>
          <cell r="U39" t="str">
            <v>2021-06-16, 18:57:41</v>
          </cell>
          <cell r="V39" t="str">
            <v>2021-06-16, 18:57:48</v>
          </cell>
          <cell r="W39" t="str">
            <v>2021-06-17, 16:00:00</v>
          </cell>
          <cell r="X39" t="str">
            <v/>
          </cell>
          <cell r="Y39" t="str">
            <v/>
          </cell>
          <cell r="Z39" t="str">
            <v>0:0:10</v>
          </cell>
          <cell r="AA39" t="str">
            <v/>
          </cell>
          <cell r="AB39" t="str">
            <v>KARDIMAN</v>
          </cell>
          <cell r="AC39" t="str">
            <v>089654622368</v>
          </cell>
          <cell r="AD39" t="str">
            <v>B9113KRO</v>
          </cell>
          <cell r="AE39" t="str">
            <v>CD Engkel Box</v>
          </cell>
          <cell r="AF39" t="str">
            <v>Unilever West Mega DC</v>
          </cell>
          <cell r="AH39" t="str">
            <v>Jl. Irian X No.202, Cikedokan, Kec. Cikarang Bar., Bekasi, Jawa Barat 17530, Indonesia</v>
          </cell>
          <cell r="AI39" t="str">
            <v>Bekasi</v>
          </cell>
          <cell r="AK39" t="str">
            <v>PT. INDOMARCO PRISMATAMA DC BKS</v>
          </cell>
          <cell r="AM39" t="str">
            <v>JL.JABABEKA RAYA BLOK A NO6-15 RT4/</v>
          </cell>
          <cell r="AN39" t="str">
            <v>Cikarang</v>
          </cell>
          <cell r="AP39">
            <v>11</v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Y39">
            <v>0</v>
          </cell>
          <cell r="AZ39" t="str">
            <v>0</v>
          </cell>
          <cell r="BA39">
            <v>2020</v>
          </cell>
          <cell r="BB39">
            <v>3.92</v>
          </cell>
          <cell r="BC39" t="str">
            <v/>
          </cell>
          <cell r="BD39" t="str">
            <v/>
          </cell>
        </row>
        <row r="40">
          <cell r="D40" t="str">
            <v>4002939840</v>
          </cell>
          <cell r="E40" t="str">
            <v/>
          </cell>
          <cell r="F40" t="str">
            <v>LOADED</v>
          </cell>
          <cell r="G40" t="str">
            <v>Unilever Mega DC</v>
          </cell>
          <cell r="H40" t="str">
            <v>PT Mega Antaran Prima</v>
          </cell>
          <cell r="I40" t="str">
            <v>true</v>
          </cell>
          <cell r="J40" t="str">
            <v>CDE</v>
          </cell>
          <cell r="K40" t="str">
            <v>CD Engkel Box</v>
          </cell>
          <cell r="L40" t="str">
            <v/>
          </cell>
          <cell r="N40" t="str">
            <v>TDS-TRI-20210616051022761207</v>
          </cell>
          <cell r="O40" t="str">
            <v>dedicated</v>
          </cell>
          <cell r="P40" t="str">
            <v>2021-06-16, 12:10:22</v>
          </cell>
          <cell r="Q40" t="str">
            <v>2021-06-16, 18:41:09</v>
          </cell>
          <cell r="R40" t="str">
            <v>2021-06-16, 18:42:55</v>
          </cell>
          <cell r="S40" t="str">
            <v>2021-06-16, 16:00:00</v>
          </cell>
          <cell r="T40" t="str">
            <v>2021-06-16, 18:43:09</v>
          </cell>
          <cell r="U40" t="str">
            <v>2021-06-16, 18:43:24</v>
          </cell>
          <cell r="V40" t="str">
            <v>2021-06-16, 18:43:33</v>
          </cell>
          <cell r="W40" t="str">
            <v>2021-06-17, 16:00:00</v>
          </cell>
          <cell r="X40" t="str">
            <v/>
          </cell>
          <cell r="Y40" t="str">
            <v/>
          </cell>
          <cell r="Z40" t="str">
            <v>0:0:24</v>
          </cell>
          <cell r="AA40" t="str">
            <v/>
          </cell>
          <cell r="AB40" t="str">
            <v>TALANI</v>
          </cell>
          <cell r="AC40" t="str">
            <v>087829079148</v>
          </cell>
          <cell r="AD40" t="str">
            <v>B9532KRV</v>
          </cell>
          <cell r="AE40" t="str">
            <v>CD Engkel Box</v>
          </cell>
          <cell r="AF40" t="str">
            <v>Unilever West Mega DC</v>
          </cell>
          <cell r="AH40" t="str">
            <v>Jl. Irian X No.202, Cikedokan, Kec. Cikarang Bar., Bekasi, Jawa Barat 17530, Indonesia</v>
          </cell>
          <cell r="AI40" t="str">
            <v>Bekasi</v>
          </cell>
          <cell r="AK40" t="str">
            <v>INDOMARET DC UKANIK 2</v>
          </cell>
          <cell r="AM40" t="str">
            <v>JL. GATOT SUBROTO KM. 34 RT. 03 RW.</v>
          </cell>
          <cell r="AN40" t="str">
            <v>Tangerang</v>
          </cell>
          <cell r="AP40">
            <v>41</v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Y40">
            <v>0</v>
          </cell>
          <cell r="AZ40" t="str">
            <v>0</v>
          </cell>
          <cell r="BA40">
            <v>2180</v>
          </cell>
          <cell r="BB40">
            <v>4</v>
          </cell>
          <cell r="BC40" t="str">
            <v/>
          </cell>
          <cell r="BD40" t="str">
            <v/>
          </cell>
        </row>
        <row r="41">
          <cell r="D41" t="str">
            <v>4002939839</v>
          </cell>
          <cell r="E41" t="str">
            <v/>
          </cell>
          <cell r="F41" t="str">
            <v>CONFIRMED</v>
          </cell>
          <cell r="G41" t="str">
            <v>Unilever Mega DC</v>
          </cell>
          <cell r="H41" t="str">
            <v>PT Kabut Halim Mandiri</v>
          </cell>
          <cell r="I41" t="str">
            <v>true</v>
          </cell>
          <cell r="J41" t="str">
            <v>CDE</v>
          </cell>
          <cell r="K41" t="str">
            <v>CD Engkel Box</v>
          </cell>
          <cell r="L41" t="str">
            <v/>
          </cell>
          <cell r="N41" t="str">
            <v>TDS-TRI-20210616051021366266</v>
          </cell>
          <cell r="O41" t="str">
            <v>dedicated</v>
          </cell>
          <cell r="P41" t="str">
            <v>2021-06-16, 12:10:21</v>
          </cell>
          <cell r="Q41" t="str">
            <v>2021-06-16, 12:51:03</v>
          </cell>
          <cell r="R41" t="str">
            <v/>
          </cell>
          <cell r="S41" t="str">
            <v>2021-06-16, 16:00:00</v>
          </cell>
          <cell r="T41" t="str">
            <v/>
          </cell>
          <cell r="U41" t="str">
            <v/>
          </cell>
          <cell r="V41" t="str">
            <v/>
          </cell>
          <cell r="W41" t="str">
            <v>2021-06-17, 16:00:00</v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>Iwan Deni suhendar</v>
          </cell>
          <cell r="AC41" t="str">
            <v>085222333217</v>
          </cell>
          <cell r="AD41" t="str">
            <v>F9287FG</v>
          </cell>
          <cell r="AE41" t="str">
            <v>CD Engkel Box</v>
          </cell>
          <cell r="AF41" t="str">
            <v>Unilever West Mega DC</v>
          </cell>
          <cell r="AH41" t="str">
            <v>Jl. Irian X No.202, Cikedokan, Kec. Cikarang Bar., Bekasi, Jawa Barat 17530, Indonesia</v>
          </cell>
          <cell r="AI41" t="str">
            <v>Bekasi</v>
          </cell>
          <cell r="AK41" t="str">
            <v>INDOMARET DC UKANIK</v>
          </cell>
          <cell r="AM41" t="str">
            <v>JL. RAYA SERANG, DESA KADU RT.03 RW</v>
          </cell>
          <cell r="AN41" t="str">
            <v>Tangerang</v>
          </cell>
          <cell r="AP41">
            <v>85</v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Y41">
            <v>0</v>
          </cell>
          <cell r="AZ41" t="str">
            <v>0</v>
          </cell>
          <cell r="BA41">
            <v>2010</v>
          </cell>
          <cell r="BB41">
            <v>3.83</v>
          </cell>
          <cell r="BC41" t="str">
            <v/>
          </cell>
          <cell r="BD41" t="str">
            <v/>
          </cell>
        </row>
        <row r="42">
          <cell r="D42" t="str">
            <v>4002939838</v>
          </cell>
          <cell r="E42" t="str">
            <v/>
          </cell>
          <cell r="F42" t="str">
            <v>ACCEPTED</v>
          </cell>
          <cell r="G42" t="str">
            <v>Unilever Mega DC</v>
          </cell>
          <cell r="H42" t="str">
            <v>PT Mega Antaran Prima</v>
          </cell>
          <cell r="I42" t="str">
            <v>true</v>
          </cell>
          <cell r="J42" t="str">
            <v>CDE</v>
          </cell>
          <cell r="K42" t="str">
            <v>CD Engkel Box</v>
          </cell>
          <cell r="L42" t="str">
            <v/>
          </cell>
          <cell r="N42" t="str">
            <v>TDS-TRI-20210616051020348216</v>
          </cell>
          <cell r="O42" t="str">
            <v>dedicated</v>
          </cell>
          <cell r="P42" t="str">
            <v>2021-06-16, 12:10:20</v>
          </cell>
          <cell r="Q42" t="str">
            <v>2021-06-16, 12:50:17</v>
          </cell>
          <cell r="R42" t="str">
            <v>2021-06-16, 13:33:21</v>
          </cell>
          <cell r="S42" t="str">
            <v>2021-06-16, 16:00:00</v>
          </cell>
          <cell r="T42" t="str">
            <v/>
          </cell>
          <cell r="U42" t="str">
            <v/>
          </cell>
          <cell r="V42" t="str">
            <v/>
          </cell>
          <cell r="W42" t="str">
            <v>2021-06-17, 16:00:00</v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>UJANG MAMUN</v>
          </cell>
          <cell r="AC42" t="str">
            <v>087782171835</v>
          </cell>
          <cell r="AD42" t="str">
            <v>F8536AP</v>
          </cell>
          <cell r="AE42" t="str">
            <v>CD Engkel Box</v>
          </cell>
          <cell r="AF42" t="str">
            <v>Unilever West Mega DC</v>
          </cell>
          <cell r="AH42" t="str">
            <v>Jl. Irian X No.202, Cikedokan, Kec. Cikarang Bar., Bekasi, Jawa Barat 17530, Indonesia</v>
          </cell>
          <cell r="AI42" t="str">
            <v>Bekasi</v>
          </cell>
          <cell r="AK42" t="str">
            <v>INDOMARET DC SENTUL</v>
          </cell>
          <cell r="AM42" t="str">
            <v>JL.KP JEMBATAN HITAM RT.03/010</v>
          </cell>
          <cell r="AN42" t="str">
            <v>Bogor</v>
          </cell>
          <cell r="AP42">
            <v>32</v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Y42">
            <v>0</v>
          </cell>
          <cell r="AZ42" t="str">
            <v>0</v>
          </cell>
          <cell r="BA42">
            <v>2660</v>
          </cell>
          <cell r="BB42">
            <v>4.59</v>
          </cell>
          <cell r="BC42" t="str">
            <v/>
          </cell>
          <cell r="BD42" t="str">
            <v/>
          </cell>
        </row>
        <row r="43">
          <cell r="D43" t="str">
            <v>4002939836</v>
          </cell>
          <cell r="E43" t="str">
            <v/>
          </cell>
          <cell r="F43" t="str">
            <v>CONFIRMED</v>
          </cell>
          <cell r="G43" t="str">
            <v>Unilever Mega DC</v>
          </cell>
          <cell r="H43" t="str">
            <v>CV Global Synergi Abadi</v>
          </cell>
          <cell r="I43" t="str">
            <v>true</v>
          </cell>
          <cell r="J43" t="str">
            <v>CDE</v>
          </cell>
          <cell r="K43" t="str">
            <v>CD Engkel Box</v>
          </cell>
          <cell r="L43" t="str">
            <v/>
          </cell>
          <cell r="N43" t="str">
            <v>TDS-TRI-20210616051019040250</v>
          </cell>
          <cell r="O43" t="str">
            <v>dedicated</v>
          </cell>
          <cell r="P43" t="str">
            <v>2021-06-16, 12:10:19</v>
          </cell>
          <cell r="Q43" t="str">
            <v>2021-06-16, 12:49:31</v>
          </cell>
          <cell r="R43" t="str">
            <v/>
          </cell>
          <cell r="S43" t="str">
            <v>2021-06-16, 16:00:00</v>
          </cell>
          <cell r="T43" t="str">
            <v/>
          </cell>
          <cell r="U43" t="str">
            <v/>
          </cell>
          <cell r="V43" t="str">
            <v/>
          </cell>
          <cell r="W43" t="str">
            <v>2021-06-17, 16:00:00</v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>NISSAN SUSILO</v>
          </cell>
          <cell r="AC43" t="str">
            <v>081519687631</v>
          </cell>
          <cell r="AD43" t="str">
            <v>B9556HA</v>
          </cell>
          <cell r="AE43" t="str">
            <v>CD Engkel Box</v>
          </cell>
          <cell r="AF43" t="str">
            <v>Unilever West Mega DC</v>
          </cell>
          <cell r="AH43" t="str">
            <v>Jl. Irian X No.202, Cikedokan, Kec. Cikarang Bar., Bekasi, Jawa Barat 17530, Indonesia</v>
          </cell>
          <cell r="AI43" t="str">
            <v>Bekasi</v>
          </cell>
          <cell r="AK43" t="str">
            <v>INDOMARET DC JAKARTA 2</v>
          </cell>
          <cell r="AM43" t="str">
            <v>JL. ANCOL 8 NO. 2, ANCOL BARAT</v>
          </cell>
          <cell r="AN43" t="str">
            <v>Kota Jakarta Utara</v>
          </cell>
          <cell r="AP43">
            <v>57</v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Y43">
            <v>0</v>
          </cell>
          <cell r="AZ43" t="str">
            <v>0</v>
          </cell>
          <cell r="BA43">
            <v>2730</v>
          </cell>
          <cell r="BB43">
            <v>4.97</v>
          </cell>
          <cell r="BC43" t="str">
            <v/>
          </cell>
          <cell r="BD43" t="str">
            <v/>
          </cell>
        </row>
        <row r="44">
          <cell r="D44" t="str">
            <v>4002939833</v>
          </cell>
          <cell r="E44" t="str">
            <v/>
          </cell>
          <cell r="F44" t="str">
            <v>LOADED</v>
          </cell>
          <cell r="G44" t="str">
            <v>Unilever Mega DC</v>
          </cell>
          <cell r="H44" t="str">
            <v>PT Kabut Halim Mandiri</v>
          </cell>
          <cell r="I44" t="str">
            <v>true</v>
          </cell>
          <cell r="J44" t="str">
            <v>CDE</v>
          </cell>
          <cell r="K44" t="str">
            <v>CD Engkel Box</v>
          </cell>
          <cell r="L44" t="str">
            <v/>
          </cell>
          <cell r="N44" t="str">
            <v>TDS-TRI-20210616051017256683</v>
          </cell>
          <cell r="O44" t="str">
            <v>dedicated</v>
          </cell>
          <cell r="P44" t="str">
            <v>2021-06-16, 12:10:17</v>
          </cell>
          <cell r="Q44" t="str">
            <v>2021-06-16, 12:48:49</v>
          </cell>
          <cell r="R44" t="str">
            <v>2021-06-16, 15:09:18</v>
          </cell>
          <cell r="S44" t="str">
            <v>2021-06-16, 16:00:00</v>
          </cell>
          <cell r="T44" t="str">
            <v>2021-06-16, 15:09:23</v>
          </cell>
          <cell r="U44" t="str">
            <v>2021-06-16, 15:09:32</v>
          </cell>
          <cell r="V44" t="str">
            <v>2021-06-16, 15:09:37</v>
          </cell>
          <cell r="W44" t="str">
            <v>2021-06-17, 16:00:00</v>
          </cell>
          <cell r="X44" t="str">
            <v/>
          </cell>
          <cell r="Y44" t="str">
            <v/>
          </cell>
          <cell r="Z44" t="str">
            <v>0:0:14</v>
          </cell>
          <cell r="AA44" t="str">
            <v/>
          </cell>
          <cell r="AB44" t="str">
            <v>M Rizky</v>
          </cell>
          <cell r="AC44" t="str">
            <v>082114719606</v>
          </cell>
          <cell r="AD44" t="str">
            <v>F9283FG</v>
          </cell>
          <cell r="AE44" t="str">
            <v>CD Engkel Box</v>
          </cell>
          <cell r="AF44" t="str">
            <v>Unilever West Mega DC</v>
          </cell>
          <cell r="AH44" t="str">
            <v>Jl. Irian X No.202, Cikedokan, Kec. Cikarang Bar., Bekasi, Jawa Barat 17530, Indonesia</v>
          </cell>
          <cell r="AI44" t="str">
            <v>Bekasi</v>
          </cell>
          <cell r="AK44" t="str">
            <v>INDOMARCO PRISMATAMA DC PARUNG</v>
          </cell>
          <cell r="AM44" t="str">
            <v>JL.PEMBANGUNAN RT1/2 GUNUNG SINDUR</v>
          </cell>
          <cell r="AN44" t="str">
            <v>Bogor</v>
          </cell>
          <cell r="AP44">
            <v>73</v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Y44">
            <v>0</v>
          </cell>
          <cell r="AZ44" t="str">
            <v>0</v>
          </cell>
          <cell r="BA44">
            <v>2140</v>
          </cell>
          <cell r="BB44">
            <v>4</v>
          </cell>
          <cell r="BC44" t="str">
            <v/>
          </cell>
          <cell r="BD44" t="str">
            <v/>
          </cell>
        </row>
        <row r="45">
          <cell r="D45" t="str">
            <v>4002939753</v>
          </cell>
          <cell r="E45" t="str">
            <v/>
          </cell>
          <cell r="F45" t="str">
            <v>LOADED</v>
          </cell>
          <cell r="G45" t="str">
            <v>Unilever Mega DC</v>
          </cell>
          <cell r="H45" t="str">
            <v>PT Tiara Fajar Transportindo</v>
          </cell>
          <cell r="I45" t="str">
            <v>true</v>
          </cell>
          <cell r="J45" t="str">
            <v>FUS-PAR</v>
          </cell>
          <cell r="K45" t="str">
            <v>FUSO</v>
          </cell>
          <cell r="L45">
            <v>2966700</v>
          </cell>
          <cell r="M45">
            <v>2700000</v>
          </cell>
          <cell r="N45" t="str">
            <v>TDS-TRI-20210615135918488179</v>
          </cell>
          <cell r="O45" t="str">
            <v>oncall</v>
          </cell>
          <cell r="P45" t="str">
            <v>2021-06-15, 20:59:18</v>
          </cell>
          <cell r="Q45" t="str">
            <v>2021-06-15, 23:23:32</v>
          </cell>
          <cell r="R45" t="str">
            <v>2021-06-16, 00:58:27</v>
          </cell>
          <cell r="S45" t="str">
            <v>2021-06-16, 22:00:00</v>
          </cell>
          <cell r="T45" t="str">
            <v>2021-06-16, 07:03:59</v>
          </cell>
          <cell r="U45" t="str">
            <v>2021-06-16, 07:04:04</v>
          </cell>
          <cell r="V45" t="str">
            <v>2021-06-16, 07:04:11</v>
          </cell>
          <cell r="W45" t="str">
            <v>2021-06-18, 22:00:00</v>
          </cell>
          <cell r="X45" t="str">
            <v/>
          </cell>
          <cell r="Y45" t="str">
            <v/>
          </cell>
          <cell r="Z45" t="str">
            <v>0:0:12</v>
          </cell>
          <cell r="AA45" t="str">
            <v/>
          </cell>
          <cell r="AB45" t="str">
            <v>Nahla</v>
          </cell>
          <cell r="AC45" t="str">
            <v>085773722360</v>
          </cell>
          <cell r="AD45" t="str">
            <v>Z9670HA</v>
          </cell>
          <cell r="AE45" t="str">
            <v>Fuso Box</v>
          </cell>
          <cell r="AF45" t="str">
            <v>Unilever West Mega DC</v>
          </cell>
          <cell r="AH45" t="str">
            <v>Jl. Irian X No.202, Cikedokan, Kec. Cikarang Bar., Bekasi, Jawa Barat 17530, Indonesia</v>
          </cell>
          <cell r="AI45" t="str">
            <v>Bekasi</v>
          </cell>
          <cell r="AK45" t="str">
            <v>LOTTE SHOPPING TEGAL</v>
          </cell>
          <cell r="AM45" t="str">
            <v>Jl. Raya Singkil No.18, Kb. Baru, Adiwerna, Kec. Adiwerna, Tegal, Jawa Tengah 52194, Indonesia</v>
          </cell>
          <cell r="AN45" t="str">
            <v>Tegal</v>
          </cell>
          <cell r="AP45">
            <v>260</v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>manual confirm</v>
          </cell>
          <cell r="AY45">
            <v>0</v>
          </cell>
          <cell r="AZ45" t="str">
            <v>0</v>
          </cell>
          <cell r="BA45">
            <v>5180</v>
          </cell>
          <cell r="BB45">
            <v>11</v>
          </cell>
          <cell r="BC45" t="str">
            <v/>
          </cell>
          <cell r="BD45" t="str">
            <v/>
          </cell>
        </row>
        <row r="46">
          <cell r="D46" t="str">
            <v>4002939753</v>
          </cell>
          <cell r="E46" t="str">
            <v/>
          </cell>
          <cell r="F46" t="str">
            <v>UNLOADED</v>
          </cell>
          <cell r="G46" t="str">
            <v>Unilever Mega DC</v>
          </cell>
          <cell r="H46" t="str">
            <v>PT Tiara Fajar Transportindo</v>
          </cell>
          <cell r="I46" t="str">
            <v>true</v>
          </cell>
          <cell r="J46" t="str">
            <v>FUS-PAR</v>
          </cell>
          <cell r="K46" t="str">
            <v>FUSO</v>
          </cell>
          <cell r="L46">
            <v>500000</v>
          </cell>
          <cell r="M46">
            <v>1</v>
          </cell>
          <cell r="N46" t="str">
            <v>TDS-TRI-20210615135918488179</v>
          </cell>
          <cell r="O46" t="str">
            <v>oncall</v>
          </cell>
          <cell r="P46" t="str">
            <v>2021-06-15, 20:59:18</v>
          </cell>
          <cell r="Q46" t="str">
            <v>2021-06-15, 23:23:32</v>
          </cell>
          <cell r="R46" t="str">
            <v>2021-06-16, 00:58:27</v>
          </cell>
          <cell r="S46" t="str">
            <v>2021-06-16, 22:00:00</v>
          </cell>
          <cell r="T46" t="str">
            <v>2021-06-16, 07:03:59</v>
          </cell>
          <cell r="U46" t="str">
            <v>2021-06-16, 07:04:04</v>
          </cell>
          <cell r="V46" t="str">
            <v>2021-06-16, 07:04:11</v>
          </cell>
          <cell r="W46" t="str">
            <v>2021-06-18, 22:00:00</v>
          </cell>
          <cell r="X46" t="str">
            <v>2021-06-16, 15:53:25</v>
          </cell>
          <cell r="Y46" t="str">
            <v>2021-06-16, 16:29:15</v>
          </cell>
          <cell r="Z46" t="str">
            <v>0:0:12</v>
          </cell>
          <cell r="AA46" t="str">
            <v>0:35:50</v>
          </cell>
          <cell r="AB46" t="str">
            <v>Nahla</v>
          </cell>
          <cell r="AC46" t="str">
            <v>085773722360</v>
          </cell>
          <cell r="AD46" t="str">
            <v>Z9670HA</v>
          </cell>
          <cell r="AE46" t="str">
            <v>Fuso Box</v>
          </cell>
          <cell r="AF46" t="str">
            <v>Unilever West Mega DC</v>
          </cell>
          <cell r="AH46" t="str">
            <v>Jl. Irian X No.202, Cikedokan, Kec. Cikarang Bar., Bekasi, Jawa Barat 17530, Indonesia</v>
          </cell>
          <cell r="AI46" t="str">
            <v>Bekasi</v>
          </cell>
          <cell r="AK46" t="str">
            <v>PT CIPTA COMMERCE INDONESIA  TEGAL</v>
          </cell>
          <cell r="AM46" t="str">
            <v>Jl. Raya Maribaya No.99a, Maribaya, Kec. Kramat, Tegal, Jawa Tengah 52181, Indonesia</v>
          </cell>
          <cell r="AN46" t="str">
            <v>Tegal</v>
          </cell>
          <cell r="AP46">
            <v>268</v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>manual confirm</v>
          </cell>
          <cell r="AY46">
            <v>0</v>
          </cell>
          <cell r="AZ46" t="str">
            <v>0</v>
          </cell>
          <cell r="BA46">
            <v>3590</v>
          </cell>
          <cell r="BB46">
            <v>10.050000000000001</v>
          </cell>
          <cell r="BC46" t="str">
            <v/>
          </cell>
          <cell r="BD46" t="str">
            <v/>
          </cell>
        </row>
        <row r="47">
          <cell r="D47" t="str">
            <v>4002939629</v>
          </cell>
          <cell r="E47" t="str">
            <v/>
          </cell>
          <cell r="F47" t="str">
            <v>LOADED</v>
          </cell>
          <cell r="G47" t="str">
            <v>Unilever Mega DC</v>
          </cell>
          <cell r="H47" t="str">
            <v>PT Mega Bintang Logistik</v>
          </cell>
          <cell r="I47" t="str">
            <v>false</v>
          </cell>
          <cell r="J47" t="str">
            <v>TRO-J</v>
          </cell>
          <cell r="K47" t="str">
            <v>Tronton Jumbo</v>
          </cell>
          <cell r="L47">
            <v>12262300</v>
          </cell>
          <cell r="M47">
            <v>11300000</v>
          </cell>
          <cell r="N47" t="str">
            <v>TDS-TRI-20210615135710044305</v>
          </cell>
          <cell r="O47" t="str">
            <v>oncall</v>
          </cell>
          <cell r="P47" t="str">
            <v>2021-06-15, 20:57:10</v>
          </cell>
          <cell r="Q47" t="str">
            <v>2021-06-15, 21:41:10</v>
          </cell>
          <cell r="R47" t="str">
            <v>2021-06-16, 14:30:04</v>
          </cell>
          <cell r="S47" t="str">
            <v>2021-06-16, 22:00:00</v>
          </cell>
          <cell r="T47" t="str">
            <v>2021-06-16, 16:40:26</v>
          </cell>
          <cell r="U47" t="str">
            <v>2021-06-16, 19:36:19</v>
          </cell>
          <cell r="V47" t="str">
            <v>2021-06-16, 22:01:46</v>
          </cell>
          <cell r="W47" t="str">
            <v>2021-06-22, 22:00:00</v>
          </cell>
          <cell r="X47" t="str">
            <v/>
          </cell>
          <cell r="Y47" t="str">
            <v/>
          </cell>
          <cell r="Z47" t="str">
            <v>5:21:20</v>
          </cell>
          <cell r="AA47" t="str">
            <v/>
          </cell>
          <cell r="AB47" t="str">
            <v>Riki</v>
          </cell>
          <cell r="AC47" t="str">
            <v>081254571996</v>
          </cell>
          <cell r="AD47" t="str">
            <v>BE8517OB</v>
          </cell>
          <cell r="AE47" t="str">
            <v>Wingbox Tronton</v>
          </cell>
          <cell r="AF47" t="str">
            <v>Unilever West Mega DC</v>
          </cell>
          <cell r="AH47" t="str">
            <v>Jl. Irian X No.202, Cikedokan, Kec. Cikarang Bar., Bekasi, Jawa Barat 17530, Indonesia</v>
          </cell>
          <cell r="AI47" t="str">
            <v>Bekasi</v>
          </cell>
          <cell r="AK47" t="str">
            <v>INDOGROSIR PALEMBANG</v>
          </cell>
          <cell r="AM47" t="str">
            <v>JL. PANGERAN AYIN - KENTEN LAUT</v>
          </cell>
          <cell r="AN47" t="str">
            <v>Palembang</v>
          </cell>
          <cell r="AP47">
            <v>566</v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Y47">
            <v>0</v>
          </cell>
          <cell r="AZ47" t="str">
            <v>0</v>
          </cell>
          <cell r="BA47">
            <v>7570</v>
          </cell>
          <cell r="BB47">
            <v>20</v>
          </cell>
          <cell r="BC47" t="str">
            <v/>
          </cell>
          <cell r="BD47" t="str">
            <v/>
          </cell>
        </row>
        <row r="48">
          <cell r="D48" t="str">
            <v>4002939629</v>
          </cell>
          <cell r="E48" t="str">
            <v/>
          </cell>
          <cell r="F48" t="str">
            <v>LOADED</v>
          </cell>
          <cell r="G48" t="str">
            <v>Unilever Mega DC</v>
          </cell>
          <cell r="H48" t="str">
            <v>PT Mega Bintang Logistik</v>
          </cell>
          <cell r="I48" t="str">
            <v>false</v>
          </cell>
          <cell r="J48" t="str">
            <v>TRO-J</v>
          </cell>
          <cell r="K48" t="str">
            <v>Tronton Jumbo</v>
          </cell>
          <cell r="L48">
            <v>500000</v>
          </cell>
          <cell r="M48">
            <v>500000</v>
          </cell>
          <cell r="N48" t="str">
            <v>TDS-TRI-20210615135710044305</v>
          </cell>
          <cell r="O48" t="str">
            <v>oncall</v>
          </cell>
          <cell r="P48" t="str">
            <v>2021-06-15, 20:57:10</v>
          </cell>
          <cell r="Q48" t="str">
            <v>2021-06-15, 21:41:10</v>
          </cell>
          <cell r="R48" t="str">
            <v>2021-06-16, 14:30:04</v>
          </cell>
          <cell r="S48" t="str">
            <v>2021-06-16, 22:00:00</v>
          </cell>
          <cell r="T48" t="str">
            <v>2021-06-16, 16:40:26</v>
          </cell>
          <cell r="U48" t="str">
            <v>2021-06-16, 19:36:19</v>
          </cell>
          <cell r="V48" t="str">
            <v>2021-06-16, 22:01:46</v>
          </cell>
          <cell r="W48" t="str">
            <v>2021-06-22, 22:00:00</v>
          </cell>
          <cell r="X48" t="str">
            <v/>
          </cell>
          <cell r="Y48" t="str">
            <v/>
          </cell>
          <cell r="Z48" t="str">
            <v>5:21:20</v>
          </cell>
          <cell r="AA48" t="str">
            <v/>
          </cell>
          <cell r="AB48" t="str">
            <v>Riki</v>
          </cell>
          <cell r="AC48" t="str">
            <v>081254571996</v>
          </cell>
          <cell r="AD48" t="str">
            <v>BE8517OB</v>
          </cell>
          <cell r="AE48" t="str">
            <v>Wingbox Tronton</v>
          </cell>
          <cell r="AF48" t="str">
            <v>Unilever West Mega DC</v>
          </cell>
          <cell r="AH48" t="str">
            <v>Jl. Irian X No.202, Cikedokan, Kec. Cikarang Bar., Bekasi, Jawa Barat 17530, Indonesia</v>
          </cell>
          <cell r="AI48" t="str">
            <v>Bekasi</v>
          </cell>
          <cell r="AK48" t="str">
            <v>PT LOTTE SHOPPING INDONESIA PALEMBA</v>
          </cell>
          <cell r="AM48" t="str">
            <v>JL.RADEN SUKAMTO NO.8A PATAl</v>
          </cell>
          <cell r="AN48" t="str">
            <v>Palembang</v>
          </cell>
          <cell r="AP48">
            <v>562</v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Y48">
            <v>0</v>
          </cell>
          <cell r="AZ48" t="str">
            <v>0</v>
          </cell>
          <cell r="BA48">
            <v>7530</v>
          </cell>
          <cell r="BB48">
            <v>21.36</v>
          </cell>
          <cell r="BC48" t="str">
            <v/>
          </cell>
          <cell r="BD48" t="str">
            <v/>
          </cell>
        </row>
        <row r="49">
          <cell r="D49" t="str">
            <v>4002938924</v>
          </cell>
          <cell r="E49" t="str">
            <v/>
          </cell>
          <cell r="F49" t="str">
            <v>BOOKED</v>
          </cell>
          <cell r="G49" t="str">
            <v>Unilever Mega DC</v>
          </cell>
          <cell r="H49" t="str">
            <v/>
          </cell>
          <cell r="I49" t="str">
            <v>false</v>
          </cell>
          <cell r="J49" t="str">
            <v>TRO-J</v>
          </cell>
          <cell r="K49" t="str">
            <v>Tronton Jumbo</v>
          </cell>
          <cell r="L49" t="str">
            <v/>
          </cell>
          <cell r="N49" t="str">
            <v>TDS-TRI-20210615135708376016</v>
          </cell>
          <cell r="O49" t="str">
            <v>oncall</v>
          </cell>
          <cell r="P49" t="str">
            <v>2021-06-15, 20:57:08</v>
          </cell>
          <cell r="Q49" t="str">
            <v/>
          </cell>
          <cell r="R49" t="str">
            <v/>
          </cell>
          <cell r="S49" t="str">
            <v>2021-06-16, 22:00:00</v>
          </cell>
          <cell r="T49" t="str">
            <v/>
          </cell>
          <cell r="U49" t="str">
            <v/>
          </cell>
          <cell r="V49" t="str">
            <v/>
          </cell>
          <cell r="W49" t="str">
            <v>2021-06-21, 22:00:00</v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>Unilever West Mega DC</v>
          </cell>
          <cell r="AH49" t="str">
            <v>Jl. Irian X No.202, Cikedokan, Kec. Cikarang Bar., Bekasi, Jawa Barat 17530, Indonesia</v>
          </cell>
          <cell r="AI49" t="str">
            <v>Bekasi</v>
          </cell>
          <cell r="AK49" t="str">
            <v>PT LOTTE SHOPPING INDONESIA DENPASA</v>
          </cell>
          <cell r="AM49" t="str">
            <v>JL.BY PASS NGURAH RAI NO.222</v>
          </cell>
          <cell r="AN49" t="str">
            <v>Kabupaten Badung</v>
          </cell>
          <cell r="AP49">
            <v>1170</v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Y49">
            <v>0</v>
          </cell>
          <cell r="AZ49" t="str">
            <v>0</v>
          </cell>
          <cell r="BA49">
            <v>17180</v>
          </cell>
          <cell r="BB49">
            <v>38</v>
          </cell>
          <cell r="BC49" t="str">
            <v/>
          </cell>
          <cell r="BD49" t="str">
            <v/>
          </cell>
        </row>
        <row r="50">
          <cell r="D50" t="str">
            <v>4002938924</v>
          </cell>
          <cell r="E50" t="str">
            <v/>
          </cell>
          <cell r="F50" t="str">
            <v>BOOKED</v>
          </cell>
          <cell r="G50" t="str">
            <v>Unilever Mega DC</v>
          </cell>
          <cell r="H50" t="str">
            <v/>
          </cell>
          <cell r="I50" t="str">
            <v>false</v>
          </cell>
          <cell r="J50" t="str">
            <v>TRO-J</v>
          </cell>
          <cell r="K50" t="str">
            <v>Tronton Jumbo</v>
          </cell>
          <cell r="L50" t="str">
            <v/>
          </cell>
          <cell r="N50" t="str">
            <v>TDS-TRI-20210615135708376016</v>
          </cell>
          <cell r="O50" t="str">
            <v>oncall</v>
          </cell>
          <cell r="P50" t="str">
            <v>2021-06-15, 20:57:08</v>
          </cell>
          <cell r="Q50" t="str">
            <v/>
          </cell>
          <cell r="R50" t="str">
            <v/>
          </cell>
          <cell r="S50" t="str">
            <v>2021-06-16, 22:00:00</v>
          </cell>
          <cell r="T50" t="str">
            <v/>
          </cell>
          <cell r="U50" t="str">
            <v/>
          </cell>
          <cell r="V50" t="str">
            <v/>
          </cell>
          <cell r="W50" t="str">
            <v>2021-06-21, 22:00:00</v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>Unilever West Mega DC</v>
          </cell>
          <cell r="AH50" t="str">
            <v>Jl. Irian X No.202, Cikedokan, Kec. Cikarang Bar., Bekasi, Jawa Barat 17530, Indonesia</v>
          </cell>
          <cell r="AI50" t="str">
            <v>Bekasi</v>
          </cell>
          <cell r="AK50" t="str">
            <v>CARREFOUR DENPASAR</v>
          </cell>
          <cell r="AM50" t="str">
            <v>JL.SUNSET ROAD NO.8 KUTA</v>
          </cell>
          <cell r="AN50" t="str">
            <v>Kabupaten Badung</v>
          </cell>
          <cell r="AP50">
            <v>1148</v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Y50">
            <v>0</v>
          </cell>
          <cell r="AZ50" t="str">
            <v>0</v>
          </cell>
          <cell r="BA50">
            <v>840</v>
          </cell>
          <cell r="BB50">
            <v>2.16</v>
          </cell>
          <cell r="BC50" t="str">
            <v/>
          </cell>
          <cell r="BD50" t="str">
            <v/>
          </cell>
        </row>
        <row r="51">
          <cell r="D51" t="str">
            <v>4002939790</v>
          </cell>
          <cell r="E51" t="str">
            <v/>
          </cell>
          <cell r="F51" t="str">
            <v>ACCEPTED</v>
          </cell>
          <cell r="G51" t="str">
            <v>Unilever Mega DC</v>
          </cell>
          <cell r="H51" t="str">
            <v>PT Mega Antaran Prima</v>
          </cell>
          <cell r="I51" t="str">
            <v>true</v>
          </cell>
          <cell r="J51" t="str">
            <v>CDE</v>
          </cell>
          <cell r="K51" t="str">
            <v>CD Engkel Box</v>
          </cell>
          <cell r="L51" t="str">
            <v/>
          </cell>
          <cell r="N51" t="str">
            <v>TDS-TRI-20210615135706973789</v>
          </cell>
          <cell r="O51" t="str">
            <v>dedicated</v>
          </cell>
          <cell r="P51" t="str">
            <v>2021-06-15, 20:57:07</v>
          </cell>
          <cell r="Q51" t="str">
            <v>2021-06-15, 22:25:40</v>
          </cell>
          <cell r="R51" t="str">
            <v>2021-06-16, 00:58:51</v>
          </cell>
          <cell r="S51" t="str">
            <v>2021-06-16, 22:00:00</v>
          </cell>
          <cell r="T51" t="str">
            <v/>
          </cell>
          <cell r="U51" t="str">
            <v/>
          </cell>
          <cell r="V51" t="str">
            <v/>
          </cell>
          <cell r="W51" t="str">
            <v>2021-06-17, 22:00:00</v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>VIJAY</v>
          </cell>
          <cell r="AC51" t="str">
            <v>082123748103</v>
          </cell>
          <cell r="AD51" t="str">
            <v>B9062KXU</v>
          </cell>
          <cell r="AE51" t="str">
            <v>CD Engkel Box</v>
          </cell>
          <cell r="AF51" t="str">
            <v>Unilever West Mega DC</v>
          </cell>
          <cell r="AH51" t="str">
            <v>Jl. Irian X No.202, Cikedokan, Kec. Cikarang Bar., Bekasi, Jawa Barat 17530, Indonesia</v>
          </cell>
          <cell r="AI51" t="str">
            <v>Bekasi</v>
          </cell>
          <cell r="AK51" t="str">
            <v>BORMA PRAMA BABAKAN SARI</v>
          </cell>
          <cell r="AM51" t="str">
            <v>Jl. Babakan Sari 1, Babakan Sari, Kec. Kiaracondong, Kota Bandung, Jawa Barat, Indonesia</v>
          </cell>
          <cell r="AN51" t="str">
            <v>Kota Bandung</v>
          </cell>
          <cell r="AP51">
            <v>122</v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Y51">
            <v>0</v>
          </cell>
          <cell r="AZ51" t="str">
            <v>0</v>
          </cell>
          <cell r="BA51">
            <v>1740</v>
          </cell>
          <cell r="BB51">
            <v>4</v>
          </cell>
          <cell r="BC51" t="str">
            <v/>
          </cell>
          <cell r="BD51" t="str">
            <v/>
          </cell>
        </row>
        <row r="52">
          <cell r="D52" t="str">
            <v>4002939771</v>
          </cell>
          <cell r="E52" t="str">
            <v/>
          </cell>
          <cell r="F52" t="str">
            <v>LOADED</v>
          </cell>
          <cell r="G52" t="str">
            <v>Unilever Mega DC</v>
          </cell>
          <cell r="H52" t="str">
            <v>PT Mega Antaran Prima</v>
          </cell>
          <cell r="I52" t="str">
            <v>true</v>
          </cell>
          <cell r="J52" t="str">
            <v>CDE</v>
          </cell>
          <cell r="K52" t="str">
            <v>CD Engkel Box</v>
          </cell>
          <cell r="L52" t="str">
            <v/>
          </cell>
          <cell r="N52" t="str">
            <v>TDS-TRI-20210615135706091182</v>
          </cell>
          <cell r="O52" t="str">
            <v>dedicated</v>
          </cell>
          <cell r="P52" t="str">
            <v>2021-06-15, 20:57:06</v>
          </cell>
          <cell r="Q52" t="str">
            <v>2021-06-15, 22:24:46</v>
          </cell>
          <cell r="R52" t="str">
            <v>2021-06-15, 22:25:53</v>
          </cell>
          <cell r="S52" t="str">
            <v>2021-06-16, 22:00:00</v>
          </cell>
          <cell r="T52" t="str">
            <v>2021-06-16, 20:00:58</v>
          </cell>
          <cell r="U52" t="str">
            <v>2021-06-16, 20:01:01</v>
          </cell>
          <cell r="V52" t="str">
            <v>2021-06-16, 20:01:08</v>
          </cell>
          <cell r="W52" t="str">
            <v>2021-06-17, 22:00:00</v>
          </cell>
          <cell r="X52" t="str">
            <v/>
          </cell>
          <cell r="Y52" t="str">
            <v/>
          </cell>
          <cell r="Z52" t="str">
            <v>0:0:10</v>
          </cell>
          <cell r="AA52" t="str">
            <v/>
          </cell>
          <cell r="AB52" t="str">
            <v>BOYKE SIMORANGKIR</v>
          </cell>
          <cell r="AC52" t="str">
            <v>085714999413</v>
          </cell>
          <cell r="AD52" t="str">
            <v>B9065KXU</v>
          </cell>
          <cell r="AE52" t="str">
            <v>CD Engkel Box</v>
          </cell>
          <cell r="AF52" t="str">
            <v>Unilever West Mega DC</v>
          </cell>
          <cell r="AH52" t="str">
            <v>Jl. Irian X No.202, Cikedokan, Kec. Cikarang Bar., Bekasi, Jawa Barat 17530, Indonesia</v>
          </cell>
          <cell r="AI52" t="str">
            <v>Bekasi</v>
          </cell>
          <cell r="AK52" t="str">
            <v>BORMA GEMPOL</v>
          </cell>
          <cell r="AM52" t="str">
            <v>JL.GEMPOL SARI RAYA NO.9</v>
          </cell>
          <cell r="AN52" t="str">
            <v>Kota Cimahi</v>
          </cell>
          <cell r="AP52">
            <v>116</v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Y52">
            <v>0</v>
          </cell>
          <cell r="AZ52" t="str">
            <v>0</v>
          </cell>
          <cell r="BA52">
            <v>2250</v>
          </cell>
          <cell r="BB52">
            <v>5.04</v>
          </cell>
          <cell r="BC52" t="str">
            <v/>
          </cell>
          <cell r="BD52" t="str">
            <v/>
          </cell>
        </row>
        <row r="53">
          <cell r="D53" t="str">
            <v>4002939770</v>
          </cell>
          <cell r="E53" t="str">
            <v/>
          </cell>
          <cell r="F53" t="str">
            <v>LOADED</v>
          </cell>
          <cell r="G53" t="str">
            <v>Unilever Mega DC</v>
          </cell>
          <cell r="H53" t="str">
            <v>PT Mega Antaran Prima</v>
          </cell>
          <cell r="I53" t="str">
            <v>true</v>
          </cell>
          <cell r="J53" t="str">
            <v>CDE</v>
          </cell>
          <cell r="K53" t="str">
            <v>CD Engkel Box</v>
          </cell>
          <cell r="L53" t="str">
            <v/>
          </cell>
          <cell r="N53" t="str">
            <v>TDS-TRI-20210615135704994886</v>
          </cell>
          <cell r="O53" t="str">
            <v>dedicated</v>
          </cell>
          <cell r="P53" t="str">
            <v>2021-06-15, 20:57:05</v>
          </cell>
          <cell r="Q53" t="str">
            <v>2021-06-15, 22:23:55</v>
          </cell>
          <cell r="R53" t="str">
            <v>2021-06-16, 00:59:03</v>
          </cell>
          <cell r="S53" t="str">
            <v>2021-06-16, 22:00:00</v>
          </cell>
          <cell r="T53" t="str">
            <v>2021-06-16, 22:20:52</v>
          </cell>
          <cell r="U53" t="str">
            <v>2021-06-16, 22:20:59</v>
          </cell>
          <cell r="V53" t="str">
            <v>2021-06-16, 22:21:06</v>
          </cell>
          <cell r="W53" t="str">
            <v>2021-06-17, 22:00:00</v>
          </cell>
          <cell r="X53" t="str">
            <v/>
          </cell>
          <cell r="Y53" t="str">
            <v/>
          </cell>
          <cell r="Z53" t="str">
            <v>0:0:14</v>
          </cell>
          <cell r="AA53" t="str">
            <v/>
          </cell>
          <cell r="AB53" t="str">
            <v>H DALLA SUPRIATNA</v>
          </cell>
          <cell r="AC53" t="str">
            <v>085817413022</v>
          </cell>
          <cell r="AD53" t="str">
            <v>B9148KXU</v>
          </cell>
          <cell r="AE53" t="str">
            <v>CD Engkel Box</v>
          </cell>
          <cell r="AF53" t="str">
            <v>Unilever West Mega DC</v>
          </cell>
          <cell r="AH53" t="str">
            <v>Jl. Irian X No.202, Cikedokan, Kec. Cikarang Bar., Bekasi, Jawa Barat 17530, Indonesia</v>
          </cell>
          <cell r="AI53" t="str">
            <v>Bekasi</v>
          </cell>
          <cell r="AK53" t="str">
            <v>ALFAMART DC PLUMBON CIREBON</v>
          </cell>
          <cell r="AM53" t="str">
            <v>Jl. Pangeran Antasari, Cirebon, Jawa Barat 45155, Indonesia</v>
          </cell>
          <cell r="AN53" t="str">
            <v>Cirebon</v>
          </cell>
          <cell r="AP53">
            <v>177</v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Y53">
            <v>0</v>
          </cell>
          <cell r="AZ53" t="str">
            <v>0</v>
          </cell>
          <cell r="BA53">
            <v>1500</v>
          </cell>
          <cell r="BB53">
            <v>5</v>
          </cell>
          <cell r="BC53" t="str">
            <v/>
          </cell>
          <cell r="BD53" t="str">
            <v/>
          </cell>
        </row>
        <row r="54">
          <cell r="D54" t="str">
            <v>4002939769</v>
          </cell>
          <cell r="E54" t="str">
            <v/>
          </cell>
          <cell r="F54" t="str">
            <v>LOADED</v>
          </cell>
          <cell r="G54" t="str">
            <v>Unilever Mega DC</v>
          </cell>
          <cell r="H54" t="str">
            <v>PT PRIMA SARANA EKSPRES</v>
          </cell>
          <cell r="I54" t="str">
            <v>true</v>
          </cell>
          <cell r="J54" t="str">
            <v>CDE</v>
          </cell>
          <cell r="K54" t="str">
            <v>CD Engkel Box</v>
          </cell>
          <cell r="L54" t="str">
            <v/>
          </cell>
          <cell r="N54" t="str">
            <v>TDS-TRI-20210615135703819061</v>
          </cell>
          <cell r="O54" t="str">
            <v>dedicated</v>
          </cell>
          <cell r="P54" t="str">
            <v>2021-06-15, 20:57:04</v>
          </cell>
          <cell r="Q54" t="str">
            <v>2021-06-15, 22:22:48</v>
          </cell>
          <cell r="R54" t="str">
            <v>2021-06-15, 22:23:10</v>
          </cell>
          <cell r="S54" t="str">
            <v>2021-06-16, 22:00:00</v>
          </cell>
          <cell r="T54" t="str">
            <v>2021-06-15, 22:23:16</v>
          </cell>
          <cell r="U54" t="str">
            <v>2021-06-16, 10:20:38</v>
          </cell>
          <cell r="V54" t="str">
            <v>2021-06-16, 10:20:53</v>
          </cell>
          <cell r="W54" t="str">
            <v>2021-06-17, 22:00:00</v>
          </cell>
          <cell r="X54" t="str">
            <v/>
          </cell>
          <cell r="Y54" t="str">
            <v/>
          </cell>
          <cell r="Z54" t="str">
            <v>11:57:37</v>
          </cell>
          <cell r="AA54" t="str">
            <v/>
          </cell>
          <cell r="AB54" t="str">
            <v>Edi efendi</v>
          </cell>
          <cell r="AC54" t="str">
            <v>082210549948</v>
          </cell>
          <cell r="AD54" t="str">
            <v>B9475TXS</v>
          </cell>
          <cell r="AE54" t="str">
            <v>CD Engkel Box</v>
          </cell>
          <cell r="AF54" t="str">
            <v>Unilever West Mega DC</v>
          </cell>
          <cell r="AH54" t="str">
            <v>Jl. Irian X No.202, Cikedokan, Kec. Cikarang Bar., Bekasi, Jawa Barat 17530, Indonesia</v>
          </cell>
          <cell r="AI54" t="str">
            <v>Bekasi</v>
          </cell>
          <cell r="AK54" t="str">
            <v>BORMA KERKOP</v>
          </cell>
          <cell r="AM54" t="str">
            <v>JL. KERKOP NO. 33</v>
          </cell>
          <cell r="AN54" t="str">
            <v>Kota Cimahi</v>
          </cell>
          <cell r="AP54">
            <v>109</v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Y54">
            <v>0</v>
          </cell>
          <cell r="AZ54" t="str">
            <v>0</v>
          </cell>
          <cell r="BA54">
            <v>2500</v>
          </cell>
          <cell r="BB54">
            <v>5.92</v>
          </cell>
          <cell r="BC54" t="str">
            <v/>
          </cell>
          <cell r="BD54" t="str">
            <v/>
          </cell>
        </row>
        <row r="55">
          <cell r="D55" t="str">
            <v>4002939585</v>
          </cell>
          <cell r="E55" t="str">
            <v/>
          </cell>
          <cell r="F55" t="str">
            <v>PICKUP</v>
          </cell>
          <cell r="G55" t="str">
            <v>Unilever Mega DC</v>
          </cell>
          <cell r="H55" t="str">
            <v>PT Sekar Arum Jaya Bersaudara</v>
          </cell>
          <cell r="I55" t="str">
            <v>true</v>
          </cell>
          <cell r="J55" t="str">
            <v>TRO-J</v>
          </cell>
          <cell r="K55" t="str">
            <v>Tronton Jumbo</v>
          </cell>
          <cell r="L55">
            <v>5230000</v>
          </cell>
          <cell r="M55">
            <v>4800000</v>
          </cell>
          <cell r="N55" t="str">
            <v>TDS-TRI-20210615135701731007</v>
          </cell>
          <cell r="O55" t="str">
            <v>oncall</v>
          </cell>
          <cell r="P55" t="str">
            <v>2021-06-15, 20:57:02</v>
          </cell>
          <cell r="Q55" t="str">
            <v>2021-06-16, 15:32:01</v>
          </cell>
          <cell r="R55" t="str">
            <v>2021-06-16, 16:07:10</v>
          </cell>
          <cell r="S55" t="str">
            <v>2021-06-16, 22:00:00</v>
          </cell>
          <cell r="T55" t="str">
            <v>2021-06-16, 16:07:15</v>
          </cell>
          <cell r="U55" t="str">
            <v/>
          </cell>
          <cell r="V55" t="str">
            <v/>
          </cell>
          <cell r="W55" t="str">
            <v>2021-06-18, 22:00:00</v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>Sunaryo</v>
          </cell>
          <cell r="AC55" t="str">
            <v>081212962582</v>
          </cell>
          <cell r="AD55" t="str">
            <v>T 9820 DD</v>
          </cell>
          <cell r="AE55" t="str">
            <v>Wingbox Tronton</v>
          </cell>
          <cell r="AF55" t="str">
            <v>Unilever West Mega DC</v>
          </cell>
          <cell r="AH55" t="str">
            <v>Jl. Irian X No.202, Cikedokan, Kec. Cikarang Bar., Bekasi, Jawa Barat 17530, Indonesia</v>
          </cell>
          <cell r="AI55" t="str">
            <v>Bekasi</v>
          </cell>
          <cell r="AK55" t="str">
            <v>PT LOTTE SHOPPING INDONESIA YOGYAKA</v>
          </cell>
          <cell r="AM55" t="str">
            <v>JL.RING ROAD UTARA DESA MAGUHARJO</v>
          </cell>
          <cell r="AN55" t="str">
            <v>Kabupaten Sleman</v>
          </cell>
          <cell r="AP55">
            <v>522</v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>Tidak ada bidd, blast manual</v>
          </cell>
          <cell r="AY55">
            <v>0</v>
          </cell>
          <cell r="AZ55" t="str">
            <v>0</v>
          </cell>
          <cell r="BA55">
            <v>18350</v>
          </cell>
          <cell r="BB55">
            <v>39.700000000000003</v>
          </cell>
          <cell r="BC55" t="str">
            <v/>
          </cell>
          <cell r="BD55" t="str">
            <v/>
          </cell>
        </row>
        <row r="56">
          <cell r="D56" t="str">
            <v>4002939459</v>
          </cell>
          <cell r="E56" t="str">
            <v/>
          </cell>
          <cell r="F56" t="str">
            <v>ACCEPTED</v>
          </cell>
          <cell r="G56" t="str">
            <v>Unilever Mega DC</v>
          </cell>
          <cell r="H56" t="str">
            <v>PT Mega Antaran Prima</v>
          </cell>
          <cell r="I56" t="str">
            <v>true</v>
          </cell>
          <cell r="J56" t="str">
            <v>CDE</v>
          </cell>
          <cell r="K56" t="str">
            <v>CD Engkel Box</v>
          </cell>
          <cell r="L56" t="str">
            <v/>
          </cell>
          <cell r="N56" t="str">
            <v>TDS-TRI-20210615135700502711</v>
          </cell>
          <cell r="O56" t="str">
            <v>dedicated</v>
          </cell>
          <cell r="P56" t="str">
            <v>2021-06-15, 20:57:00</v>
          </cell>
          <cell r="Q56" t="str">
            <v>2021-06-15, 22:21:26</v>
          </cell>
          <cell r="R56" t="str">
            <v>2021-06-16, 00:59:32</v>
          </cell>
          <cell r="S56" t="str">
            <v>2021-06-16, 22:00:00</v>
          </cell>
          <cell r="T56" t="str">
            <v/>
          </cell>
          <cell r="U56" t="str">
            <v/>
          </cell>
          <cell r="V56" t="str">
            <v/>
          </cell>
          <cell r="W56" t="str">
            <v>2021-06-17, 22:00:00</v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>SUPOYO</v>
          </cell>
          <cell r="AC56" t="str">
            <v>085717659670</v>
          </cell>
          <cell r="AD56" t="str">
            <v>B9663KXR</v>
          </cell>
          <cell r="AE56" t="str">
            <v>CDE Dedicated</v>
          </cell>
          <cell r="AF56" t="str">
            <v>Unilever West Mega DC</v>
          </cell>
          <cell r="AH56" t="str">
            <v>Jl. Irian X No.202, Cikedokan, Kec. Cikarang Bar., Bekasi, Jawa Barat 17530, Indonesia</v>
          </cell>
          <cell r="AI56" t="str">
            <v>Bekasi</v>
          </cell>
          <cell r="AK56" t="str">
            <v>INDOMARET DC CIREBON</v>
          </cell>
          <cell r="AM56" t="str">
            <v>blok g, Jl. Pangeran Antasari No.189, Lurah, Kec. Plumbon, Cirebon, Jawa Barat 45155, Indonesia</v>
          </cell>
          <cell r="AN56" t="str">
            <v>Cirebon</v>
          </cell>
          <cell r="AP56">
            <v>177</v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Y56">
            <v>0</v>
          </cell>
          <cell r="AZ56" t="str">
            <v>0</v>
          </cell>
          <cell r="BA56">
            <v>2640</v>
          </cell>
          <cell r="BB56">
            <v>4.5</v>
          </cell>
          <cell r="BC56" t="str">
            <v/>
          </cell>
          <cell r="BD56" t="str">
            <v/>
          </cell>
        </row>
        <row r="57">
          <cell r="D57" t="str">
            <v>4002939727</v>
          </cell>
          <cell r="E57" t="str">
            <v/>
          </cell>
          <cell r="F57" t="str">
            <v>POD</v>
          </cell>
          <cell r="G57" t="str">
            <v>Unilever Mega DC</v>
          </cell>
          <cell r="H57" t="str">
            <v>PT Darsindo Cipta Putra Mandiri</v>
          </cell>
          <cell r="I57" t="str">
            <v>true</v>
          </cell>
          <cell r="J57" t="str">
            <v>CDE</v>
          </cell>
          <cell r="K57" t="str">
            <v>CD Engkel Box</v>
          </cell>
          <cell r="L57" t="str">
            <v/>
          </cell>
          <cell r="N57" t="str">
            <v>TDS-TRI-20210615101155543430</v>
          </cell>
          <cell r="O57" t="str">
            <v>dedicated</v>
          </cell>
          <cell r="P57" t="str">
            <v>2021-06-15, 17:11:55</v>
          </cell>
          <cell r="Q57" t="str">
            <v>2021-06-15, 17:55:10</v>
          </cell>
          <cell r="R57" t="str">
            <v>2021-06-15, 19:36:47</v>
          </cell>
          <cell r="S57" t="str">
            <v>2021-06-16, 20:00:00</v>
          </cell>
          <cell r="T57" t="str">
            <v>2021-06-15, 19:36:57</v>
          </cell>
          <cell r="U57" t="str">
            <v>2021-06-15, 19:37:00</v>
          </cell>
          <cell r="V57" t="str">
            <v>2021-06-15, 19:37:07</v>
          </cell>
          <cell r="W57" t="str">
            <v>2021-06-16, 20:00:00</v>
          </cell>
          <cell r="X57" t="str">
            <v>2021-06-16, 08:52:36</v>
          </cell>
          <cell r="Y57" t="str">
            <v>2021-06-16, 08:52:42</v>
          </cell>
          <cell r="Z57" t="str">
            <v>0:0:10</v>
          </cell>
          <cell r="AA57" t="str">
            <v>0:0:6</v>
          </cell>
          <cell r="AB57" t="str">
            <v>Feri</v>
          </cell>
          <cell r="AC57" t="str">
            <v>083186833516</v>
          </cell>
          <cell r="AD57" t="str">
            <v>B9146FXU</v>
          </cell>
          <cell r="AE57" t="str">
            <v>CD Engkel Box</v>
          </cell>
          <cell r="AF57" t="str">
            <v>Unilever West Mega DC</v>
          </cell>
          <cell r="AH57" t="str">
            <v>Jl. Irian X No.202, Cikedokan, Kec. Cikarang Bar., Bekasi, Jawa Barat 17530, Indonesia</v>
          </cell>
          <cell r="AI57" t="str">
            <v>Bekasi</v>
          </cell>
          <cell r="AK57" t="str">
            <v>LOTTE WHOLESALE JATAKE</v>
          </cell>
          <cell r="AM57" t="str">
            <v>JL.GATOT SUBTORO (SEBERANG YONIF 20</v>
          </cell>
          <cell r="AN57" t="str">
            <v>Kota Tangerang</v>
          </cell>
          <cell r="AP57">
            <v>41</v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Y57">
            <v>0</v>
          </cell>
          <cell r="AZ57" t="str">
            <v>0</v>
          </cell>
          <cell r="BA57">
            <v>1890</v>
          </cell>
          <cell r="BB57">
            <v>4.3</v>
          </cell>
          <cell r="BC57" t="str">
            <v/>
          </cell>
          <cell r="BD57" t="str">
            <v>2021-06-16, 10:52:11</v>
          </cell>
        </row>
        <row r="58">
          <cell r="D58" t="str">
            <v>4002939727</v>
          </cell>
          <cell r="E58" t="str">
            <v/>
          </cell>
          <cell r="F58" t="str">
            <v>POD</v>
          </cell>
          <cell r="G58" t="str">
            <v>Unilever Mega DC</v>
          </cell>
          <cell r="H58" t="str">
            <v>PT Darsindo Cipta Putra Mandiri</v>
          </cell>
          <cell r="I58" t="str">
            <v>true</v>
          </cell>
          <cell r="J58" t="str">
            <v>CDE</v>
          </cell>
          <cell r="K58" t="str">
            <v>CD Engkel Box</v>
          </cell>
          <cell r="L58" t="str">
            <v/>
          </cell>
          <cell r="N58" t="str">
            <v>TDS-TRI-20210615101155543430</v>
          </cell>
          <cell r="O58" t="str">
            <v>dedicated</v>
          </cell>
          <cell r="P58" t="str">
            <v>2021-06-15, 17:11:55</v>
          </cell>
          <cell r="Q58" t="str">
            <v>2021-06-15, 17:55:10</v>
          </cell>
          <cell r="R58" t="str">
            <v>2021-06-15, 19:36:47</v>
          </cell>
          <cell r="S58" t="str">
            <v>2021-06-16, 20:00:00</v>
          </cell>
          <cell r="T58" t="str">
            <v>2021-06-15, 19:36:57</v>
          </cell>
          <cell r="U58" t="str">
            <v>2021-06-15, 19:37:00</v>
          </cell>
          <cell r="V58" t="str">
            <v>2021-06-15, 19:37:07</v>
          </cell>
          <cell r="W58" t="str">
            <v>2021-06-16, 20:00:00</v>
          </cell>
          <cell r="X58" t="str">
            <v>2021-06-16, 11:31:51</v>
          </cell>
          <cell r="Y58" t="str">
            <v>2021-06-16, 11:31:59</v>
          </cell>
          <cell r="Z58" t="str">
            <v>0:0:10</v>
          </cell>
          <cell r="AA58" t="str">
            <v>0:0:8</v>
          </cell>
          <cell r="AB58" t="str">
            <v>Feri</v>
          </cell>
          <cell r="AC58" t="str">
            <v>083186833516</v>
          </cell>
          <cell r="AD58" t="str">
            <v>B9146FXU</v>
          </cell>
          <cell r="AE58" t="str">
            <v>CD Engkel Box</v>
          </cell>
          <cell r="AF58" t="str">
            <v>Unilever West Mega DC</v>
          </cell>
          <cell r="AH58" t="str">
            <v>Jl. Irian X No.202, Cikedokan, Kec. Cikarang Bar., Bekasi, Jawa Barat 17530, Indonesia</v>
          </cell>
          <cell r="AI58" t="str">
            <v>Bekasi</v>
          </cell>
          <cell r="AK58" t="str">
            <v>LULU HYPERMARKET CIMONE</v>
          </cell>
          <cell r="AM58" t="str">
            <v>Jl. Gatot Subroto, Cimone, Kec. Karawaci, Kota Tangerang, Banten, Indonesia</v>
          </cell>
          <cell r="AN58" t="str">
            <v>Kota Tangerang</v>
          </cell>
          <cell r="AP58">
            <v>70</v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Y58">
            <v>0</v>
          </cell>
          <cell r="AZ58" t="str">
            <v>0</v>
          </cell>
          <cell r="BA58">
            <v>310</v>
          </cell>
          <cell r="BB58">
            <v>1</v>
          </cell>
          <cell r="BC58" t="str">
            <v/>
          </cell>
          <cell r="BD58" t="str">
            <v>2021-06-16, 15:05:56</v>
          </cell>
        </row>
        <row r="59">
          <cell r="D59" t="str">
            <v>4002939666</v>
          </cell>
          <cell r="E59" t="str">
            <v/>
          </cell>
          <cell r="F59" t="str">
            <v>POD</v>
          </cell>
          <cell r="G59" t="str">
            <v>Unilever Mega DC</v>
          </cell>
          <cell r="H59" t="str">
            <v>PT Kabut Halim Mandiri</v>
          </cell>
          <cell r="I59" t="str">
            <v>true</v>
          </cell>
          <cell r="J59" t="str">
            <v>CDE</v>
          </cell>
          <cell r="K59" t="str">
            <v>CD Engkel Box</v>
          </cell>
          <cell r="L59" t="str">
            <v/>
          </cell>
          <cell r="N59" t="str">
            <v>TDS-TRI-20210615101154479504</v>
          </cell>
          <cell r="O59" t="str">
            <v>dedicated</v>
          </cell>
          <cell r="P59" t="str">
            <v>2021-06-15, 17:11:54</v>
          </cell>
          <cell r="Q59" t="str">
            <v>2021-06-15, 18:17:02</v>
          </cell>
          <cell r="R59" t="str">
            <v>2021-06-16, 00:59:42</v>
          </cell>
          <cell r="S59" t="str">
            <v>2021-06-16, 20:00:00</v>
          </cell>
          <cell r="T59" t="str">
            <v>2021-06-16, 03:00:00</v>
          </cell>
          <cell r="U59" t="str">
            <v/>
          </cell>
          <cell r="V59" t="str">
            <v>2021-06-16, 05:00:00</v>
          </cell>
          <cell r="W59" t="str">
            <v>2021-06-16, 20:00:00</v>
          </cell>
          <cell r="X59" t="str">
            <v>2021-06-16, 13:20:09</v>
          </cell>
          <cell r="Y59" t="str">
            <v>2021-06-16, 13:20:14</v>
          </cell>
          <cell r="Z59" t="str">
            <v>2:0:0</v>
          </cell>
          <cell r="AA59" t="str">
            <v>0:0:5</v>
          </cell>
          <cell r="AB59" t="str">
            <v>Wahidayat</v>
          </cell>
          <cell r="AC59" t="str">
            <v>089685060253</v>
          </cell>
          <cell r="AD59" t="str">
            <v>B9020EXR</v>
          </cell>
          <cell r="AE59" t="str">
            <v>CD Engkel Box</v>
          </cell>
          <cell r="AF59" t="str">
            <v>Unilever West Mega DC</v>
          </cell>
          <cell r="AH59" t="str">
            <v>Jl. Irian X No.202, Cikedokan, Kec. Cikarang Bar., Bekasi, Jawa Barat 17530, Indonesia</v>
          </cell>
          <cell r="AI59" t="str">
            <v>Bekasi</v>
          </cell>
          <cell r="AK59" t="str">
            <v>NAGA SWALAYAN KRANJI</v>
          </cell>
          <cell r="AM59" t="str">
            <v>JL.RAYA JEND.SUDIRMAN NO.57 KRANJI</v>
          </cell>
          <cell r="AN59" t="str">
            <v>Kota Bekasi</v>
          </cell>
          <cell r="AP59">
            <v>24</v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Y59">
            <v>0</v>
          </cell>
          <cell r="AZ59" t="str">
            <v>0</v>
          </cell>
          <cell r="BA59">
            <v>840</v>
          </cell>
          <cell r="BB59">
            <v>2</v>
          </cell>
          <cell r="BC59" t="str">
            <v/>
          </cell>
          <cell r="BD59" t="str">
            <v>2021-06-16, 13:51:41</v>
          </cell>
        </row>
        <row r="60">
          <cell r="D60" t="str">
            <v>4002939666</v>
          </cell>
          <cell r="E60" t="str">
            <v/>
          </cell>
          <cell r="F60" t="str">
            <v>POD</v>
          </cell>
          <cell r="G60" t="str">
            <v>Unilever Mega DC</v>
          </cell>
          <cell r="H60" t="str">
            <v>PT Kabut Halim Mandiri</v>
          </cell>
          <cell r="I60" t="str">
            <v>true</v>
          </cell>
          <cell r="J60" t="str">
            <v>CDE</v>
          </cell>
          <cell r="K60" t="str">
            <v>CD Engkel Box</v>
          </cell>
          <cell r="L60" t="str">
            <v/>
          </cell>
          <cell r="N60" t="str">
            <v>TDS-TRI-20210615101154479504</v>
          </cell>
          <cell r="O60" t="str">
            <v>dedicated</v>
          </cell>
          <cell r="P60" t="str">
            <v>2021-06-15, 17:11:54</v>
          </cell>
          <cell r="Q60" t="str">
            <v>2021-06-15, 18:17:02</v>
          </cell>
          <cell r="R60" t="str">
            <v>2021-06-16, 00:59:42</v>
          </cell>
          <cell r="S60" t="str">
            <v>2021-06-16, 20:00:00</v>
          </cell>
          <cell r="T60" t="str">
            <v>2021-06-16, 03:00:00</v>
          </cell>
          <cell r="U60" t="str">
            <v/>
          </cell>
          <cell r="V60" t="str">
            <v>2021-06-16, 05:00:00</v>
          </cell>
          <cell r="W60" t="str">
            <v>2021-06-16, 20:00:00</v>
          </cell>
          <cell r="X60" t="str">
            <v>2021-06-16, 08:32:43</v>
          </cell>
          <cell r="Y60" t="str">
            <v>2021-06-16, 09:56:39</v>
          </cell>
          <cell r="Z60" t="str">
            <v>2:0:0</v>
          </cell>
          <cell r="AA60" t="str">
            <v>1:23:56</v>
          </cell>
          <cell r="AB60" t="str">
            <v>Wahidayat</v>
          </cell>
          <cell r="AC60" t="str">
            <v>089685060253</v>
          </cell>
          <cell r="AD60" t="str">
            <v>B9020EXR</v>
          </cell>
          <cell r="AE60" t="str">
            <v>CD Engkel Box</v>
          </cell>
          <cell r="AF60" t="str">
            <v>Unilever West Mega DC</v>
          </cell>
          <cell r="AH60" t="str">
            <v>Jl. Irian X No.202, Cikedokan, Kec. Cikarang Bar., Bekasi, Jawa Barat 17530, Indonesia</v>
          </cell>
          <cell r="AI60" t="str">
            <v>Bekasi</v>
          </cell>
          <cell r="AK60" t="str">
            <v>NAGA TAMBUN</v>
          </cell>
          <cell r="AM60" t="str">
            <v>TAMBUN TAMBUN</v>
          </cell>
          <cell r="AN60" t="str">
            <v>Bekasi</v>
          </cell>
          <cell r="AP60">
            <v>11</v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Y60">
            <v>0</v>
          </cell>
          <cell r="AZ60" t="str">
            <v>0</v>
          </cell>
          <cell r="BA60">
            <v>1030</v>
          </cell>
          <cell r="BB60">
            <v>2</v>
          </cell>
          <cell r="BC60" t="str">
            <v/>
          </cell>
          <cell r="BD60" t="str">
            <v>2021-06-16, 12:06:20</v>
          </cell>
        </row>
        <row r="61">
          <cell r="D61" t="str">
            <v>4002939638</v>
          </cell>
          <cell r="E61" t="str">
            <v/>
          </cell>
          <cell r="F61" t="str">
            <v>ACCEPTED</v>
          </cell>
          <cell r="G61" t="str">
            <v>Unilever Mega DC</v>
          </cell>
          <cell r="H61" t="str">
            <v>CV Global Synergi Abadi</v>
          </cell>
          <cell r="I61" t="str">
            <v>true</v>
          </cell>
          <cell r="J61" t="str">
            <v>CDE</v>
          </cell>
          <cell r="K61" t="str">
            <v>CD Engkel Box</v>
          </cell>
          <cell r="L61" t="str">
            <v/>
          </cell>
          <cell r="N61" t="str">
            <v>TDS-TRI-20210615101153488744</v>
          </cell>
          <cell r="O61" t="str">
            <v>dedicated</v>
          </cell>
          <cell r="P61" t="str">
            <v>2021-06-15, 17:11:53</v>
          </cell>
          <cell r="Q61" t="str">
            <v>2021-06-15, 17:48:28</v>
          </cell>
          <cell r="R61" t="str">
            <v>2021-06-16, 00:59:52</v>
          </cell>
          <cell r="S61" t="str">
            <v>2021-06-16, 20:00:00</v>
          </cell>
          <cell r="T61" t="str">
            <v/>
          </cell>
          <cell r="U61" t="str">
            <v/>
          </cell>
          <cell r="V61" t="str">
            <v/>
          </cell>
          <cell r="W61" t="str">
            <v>2021-06-16, 20:00:00</v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>UJANG SURYANA</v>
          </cell>
          <cell r="AC61" t="str">
            <v>087873310998</v>
          </cell>
          <cell r="AD61" t="str">
            <v>B9073AR</v>
          </cell>
          <cell r="AE61" t="str">
            <v>CD Engkel Box</v>
          </cell>
          <cell r="AF61" t="str">
            <v>Unilever West Mega DC</v>
          </cell>
          <cell r="AH61" t="str">
            <v>Jl. Irian X No.202, Cikedokan, Kec. Cikarang Bar., Bekasi, Jawa Barat 17530, Indonesia</v>
          </cell>
          <cell r="AI61" t="str">
            <v>Bekasi</v>
          </cell>
          <cell r="AK61" t="str">
            <v>PT LOTTE SHOPPING INDONESIA CIBITUN</v>
          </cell>
          <cell r="AM61" t="str">
            <v>Jl. Sumatera No.1, Gandasari, Kec. Cikarang Bar., Bekasi, Jawa Barat 17530, Indonesia</v>
          </cell>
          <cell r="AN61" t="str">
            <v>Bekasi</v>
          </cell>
          <cell r="AO61" t="str">
            <v>20807001</v>
          </cell>
          <cell r="AP61">
            <v>6</v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Y61">
            <v>0</v>
          </cell>
          <cell r="AZ61" t="str">
            <v>0</v>
          </cell>
          <cell r="BA61">
            <v>1590</v>
          </cell>
          <cell r="BB61">
            <v>2.88</v>
          </cell>
          <cell r="BC61" t="str">
            <v/>
          </cell>
          <cell r="BD61" t="str">
            <v/>
          </cell>
        </row>
        <row r="62">
          <cell r="D62" t="str">
            <v>4002939638</v>
          </cell>
          <cell r="E62" t="str">
            <v/>
          </cell>
          <cell r="F62" t="str">
            <v>ACCEPTED</v>
          </cell>
          <cell r="G62" t="str">
            <v>Unilever Mega DC</v>
          </cell>
          <cell r="H62" t="str">
            <v>CV Global Synergi Abadi</v>
          </cell>
          <cell r="I62" t="str">
            <v>true</v>
          </cell>
          <cell r="J62" t="str">
            <v>CDE</v>
          </cell>
          <cell r="K62" t="str">
            <v>CD Engkel Box</v>
          </cell>
          <cell r="L62" t="str">
            <v/>
          </cell>
          <cell r="N62" t="str">
            <v>TDS-TRI-20210615101153488744</v>
          </cell>
          <cell r="O62" t="str">
            <v>dedicated</v>
          </cell>
          <cell r="P62" t="str">
            <v>2021-06-15, 17:11:53</v>
          </cell>
          <cell r="Q62" t="str">
            <v>2021-06-15, 17:48:28</v>
          </cell>
          <cell r="R62" t="str">
            <v>2021-06-16, 00:59:52</v>
          </cell>
          <cell r="S62" t="str">
            <v>2021-06-16, 20:00:00</v>
          </cell>
          <cell r="T62" t="str">
            <v/>
          </cell>
          <cell r="U62" t="str">
            <v/>
          </cell>
          <cell r="V62" t="str">
            <v/>
          </cell>
          <cell r="W62" t="str">
            <v>2021-06-16, 20:00:00</v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>UJANG SURYANA</v>
          </cell>
          <cell r="AC62" t="str">
            <v>087873310998</v>
          </cell>
          <cell r="AD62" t="str">
            <v>B9073AR</v>
          </cell>
          <cell r="AE62" t="str">
            <v>CD Engkel Box</v>
          </cell>
          <cell r="AF62" t="str">
            <v>Unilever West Mega DC</v>
          </cell>
          <cell r="AH62" t="str">
            <v>Jl. Irian X No.202, Cikedokan, Kec. Cikarang Bar., Bekasi, Jawa Barat 17530, Indonesia</v>
          </cell>
          <cell r="AI62" t="str">
            <v>Bekasi</v>
          </cell>
          <cell r="AK62" t="str">
            <v>HERO DISTRIBUSI</v>
          </cell>
          <cell r="AM62" t="str">
            <v>JL.KALIMALANG KAMPUNG CIKEDOKAN</v>
          </cell>
          <cell r="AN62" t="str">
            <v>Cikarang</v>
          </cell>
          <cell r="AP62">
            <v>13</v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Y62">
            <v>0</v>
          </cell>
          <cell r="AZ62" t="str">
            <v>0</v>
          </cell>
          <cell r="BA62">
            <v>1220</v>
          </cell>
          <cell r="BB62">
            <v>3</v>
          </cell>
          <cell r="BC62" t="str">
            <v/>
          </cell>
          <cell r="BD62" t="str">
            <v/>
          </cell>
        </row>
        <row r="63">
          <cell r="D63" t="str">
            <v>4002939581</v>
          </cell>
          <cell r="E63" t="str">
            <v/>
          </cell>
          <cell r="F63" t="str">
            <v>POD</v>
          </cell>
          <cell r="G63" t="str">
            <v>Unilever Mega DC</v>
          </cell>
          <cell r="H63" t="str">
            <v>PT Kabut Halim Mandiri</v>
          </cell>
          <cell r="I63" t="str">
            <v>true</v>
          </cell>
          <cell r="J63" t="str">
            <v>CDE</v>
          </cell>
          <cell r="K63" t="str">
            <v>CD Engkel Box</v>
          </cell>
          <cell r="L63" t="str">
            <v/>
          </cell>
          <cell r="N63" t="str">
            <v>TDS-TRI-20210615101152504881</v>
          </cell>
          <cell r="O63" t="str">
            <v>dedicated</v>
          </cell>
          <cell r="P63" t="str">
            <v>2021-06-15, 17:11:52</v>
          </cell>
          <cell r="Q63" t="str">
            <v>2021-06-15, 18:13:21</v>
          </cell>
          <cell r="R63" t="str">
            <v>2021-06-15, 18:55:47</v>
          </cell>
          <cell r="S63" t="str">
            <v>2021-06-16, 20:00:00</v>
          </cell>
          <cell r="T63" t="str">
            <v>2021-06-16, 07:46:32</v>
          </cell>
          <cell r="U63" t="str">
            <v>2021-06-16, 07:46:37</v>
          </cell>
          <cell r="V63" t="str">
            <v>2021-06-16, 08:03:05</v>
          </cell>
          <cell r="W63" t="str">
            <v>2021-06-16, 20:00:00</v>
          </cell>
          <cell r="X63" t="str">
            <v>2021-06-16, 11:10:25</v>
          </cell>
          <cell r="Y63" t="str">
            <v>2021-06-16, 12:50:35</v>
          </cell>
          <cell r="Z63" t="str">
            <v>0:16:33</v>
          </cell>
          <cell r="AA63" t="str">
            <v>1:40:10</v>
          </cell>
          <cell r="AB63" t="str">
            <v>Arief Nur Rahmad</v>
          </cell>
          <cell r="AC63" t="str">
            <v>082135588881</v>
          </cell>
          <cell r="AD63" t="str">
            <v>B9028EXR</v>
          </cell>
          <cell r="AE63" t="str">
            <v>CD Engkel Box</v>
          </cell>
          <cell r="AF63" t="str">
            <v>Unilever West Mega DC</v>
          </cell>
          <cell r="AH63" t="str">
            <v>Jl. Irian X No.202, Cikedokan, Kec. Cikarang Bar., Bekasi, Jawa Barat 17530, Indonesia</v>
          </cell>
          <cell r="AI63" t="str">
            <v>Bekasi</v>
          </cell>
          <cell r="AK63" t="str">
            <v>LOTTEMART HYPER TAMAN SURYA</v>
          </cell>
          <cell r="AM63" t="str">
            <v>JL. SATU MARET BLOK DD-1, KOMPLEKS</v>
          </cell>
          <cell r="AN63" t="str">
            <v>Kota Jakarta Barat</v>
          </cell>
          <cell r="AP63">
            <v>62</v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Y63">
            <v>0</v>
          </cell>
          <cell r="AZ63" t="str">
            <v>0</v>
          </cell>
          <cell r="BA63">
            <v>250</v>
          </cell>
          <cell r="BB63">
            <v>1</v>
          </cell>
          <cell r="BC63" t="str">
            <v/>
          </cell>
          <cell r="BD63" t="str">
            <v>2021-06-16, 12:51:21</v>
          </cell>
        </row>
        <row r="64">
          <cell r="D64" t="str">
            <v>4002939581</v>
          </cell>
          <cell r="E64" t="str">
            <v/>
          </cell>
          <cell r="F64" t="str">
            <v>POD</v>
          </cell>
          <cell r="G64" t="str">
            <v>Unilever Mega DC</v>
          </cell>
          <cell r="H64" t="str">
            <v>PT Kabut Halim Mandiri</v>
          </cell>
          <cell r="I64" t="str">
            <v>true</v>
          </cell>
          <cell r="J64" t="str">
            <v>CDE</v>
          </cell>
          <cell r="K64" t="str">
            <v>CD Engkel Box</v>
          </cell>
          <cell r="L64" t="str">
            <v/>
          </cell>
          <cell r="N64" t="str">
            <v>TDS-TRI-20210615101152504881</v>
          </cell>
          <cell r="O64" t="str">
            <v>dedicated</v>
          </cell>
          <cell r="P64" t="str">
            <v>2021-06-15, 17:11:52</v>
          </cell>
          <cell r="Q64" t="str">
            <v>2021-06-15, 18:13:21</v>
          </cell>
          <cell r="R64" t="str">
            <v>2021-06-15, 18:55:47</v>
          </cell>
          <cell r="S64" t="str">
            <v>2021-06-16, 20:00:00</v>
          </cell>
          <cell r="T64" t="str">
            <v>2021-06-16, 07:46:32</v>
          </cell>
          <cell r="U64" t="str">
            <v>2021-06-16, 07:46:37</v>
          </cell>
          <cell r="V64" t="str">
            <v>2021-06-16, 08:03:05</v>
          </cell>
          <cell r="W64" t="str">
            <v>2021-06-16, 20:00:00</v>
          </cell>
          <cell r="X64" t="str">
            <v>2021-06-16, 12:51:26</v>
          </cell>
          <cell r="Y64" t="str">
            <v>2021-06-16, 19:14:04</v>
          </cell>
          <cell r="Z64" t="str">
            <v>0:16:33</v>
          </cell>
          <cell r="AA64" t="str">
            <v>6:22:38</v>
          </cell>
          <cell r="AB64" t="str">
            <v>Arief Nur Rahmad</v>
          </cell>
          <cell r="AC64" t="str">
            <v>082135588881</v>
          </cell>
          <cell r="AD64" t="str">
            <v>B9028EXR</v>
          </cell>
          <cell r="AE64" t="str">
            <v>CD Engkel Box</v>
          </cell>
          <cell r="AF64" t="str">
            <v>Unilever West Mega DC</v>
          </cell>
          <cell r="AH64" t="str">
            <v>Jl. Irian X No.202, Cikedokan, Kec. Cikarang Bar., Bekasi, Jawa Barat 17530, Indonesia</v>
          </cell>
          <cell r="AI64" t="str">
            <v>Bekasi</v>
          </cell>
          <cell r="AK64" t="str">
            <v>HARI HARI KALIDERES</v>
          </cell>
          <cell r="AM64" t="str">
            <v>JL.PETA SELATAN BLOK A NO.1 KALIDE</v>
          </cell>
          <cell r="AN64" t="str">
            <v>Kota Jakarta Barat</v>
          </cell>
          <cell r="AP64">
            <v>60</v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Y64">
            <v>0</v>
          </cell>
          <cell r="AZ64" t="str">
            <v>0</v>
          </cell>
          <cell r="BA64">
            <v>450</v>
          </cell>
          <cell r="BB64">
            <v>2.5499999999999998</v>
          </cell>
          <cell r="BC64" t="str">
            <v/>
          </cell>
          <cell r="BD64" t="str">
            <v>2021-06-16, 19:14:20</v>
          </cell>
        </row>
        <row r="65">
          <cell r="D65" t="str">
            <v>4002939453</v>
          </cell>
          <cell r="E65" t="str">
            <v/>
          </cell>
          <cell r="F65" t="str">
            <v>LOADED</v>
          </cell>
          <cell r="G65" t="str">
            <v>Unilever Mega DC</v>
          </cell>
          <cell r="H65" t="str">
            <v>PT Mega Antaran Prima</v>
          </cell>
          <cell r="I65" t="str">
            <v>true</v>
          </cell>
          <cell r="J65" t="str">
            <v>CDE</v>
          </cell>
          <cell r="K65" t="str">
            <v>CD Engkel Box</v>
          </cell>
          <cell r="L65" t="str">
            <v/>
          </cell>
          <cell r="N65" t="str">
            <v>TDS-TRI-20210615101151430746</v>
          </cell>
          <cell r="O65" t="str">
            <v>dedicated</v>
          </cell>
          <cell r="P65" t="str">
            <v>2021-06-15, 17:11:51</v>
          </cell>
          <cell r="Q65" t="str">
            <v>2021-06-15, 22:17:59</v>
          </cell>
          <cell r="R65" t="str">
            <v>2021-06-16, 01:00:01</v>
          </cell>
          <cell r="S65" t="str">
            <v>2021-06-16, 20:00:00</v>
          </cell>
          <cell r="T65" t="str">
            <v>2021-06-16, 12:11:33</v>
          </cell>
          <cell r="U65" t="str">
            <v>2021-06-16, 12:11:35</v>
          </cell>
          <cell r="V65" t="str">
            <v>2021-06-16, 12:11:47</v>
          </cell>
          <cell r="W65" t="str">
            <v>2021-06-17, 20:00:00</v>
          </cell>
          <cell r="X65" t="str">
            <v/>
          </cell>
          <cell r="Y65" t="str">
            <v/>
          </cell>
          <cell r="Z65" t="str">
            <v>0:0:14</v>
          </cell>
          <cell r="AA65" t="str">
            <v/>
          </cell>
          <cell r="AB65" t="str">
            <v>Deni Growok</v>
          </cell>
          <cell r="AC65" t="str">
            <v>083195556334</v>
          </cell>
          <cell r="AD65" t="str">
            <v>B9782KRU</v>
          </cell>
          <cell r="AE65" t="str">
            <v>CDE</v>
          </cell>
          <cell r="AF65" t="str">
            <v>Unilever West Mega DC</v>
          </cell>
          <cell r="AH65" t="str">
            <v>Jl. Irian X No.202, Cikedokan, Kec. Cikarang Bar., Bekasi, Jawa Barat 17530, Indonesia</v>
          </cell>
          <cell r="AI65" t="str">
            <v>Bekasi</v>
          </cell>
          <cell r="AK65" t="str">
            <v>LOTTE WHOLESALE SERANG</v>
          </cell>
          <cell r="AM65" t="str">
            <v>JL. MAYOR SYAFEI, KPG KEPANGDEAN</v>
          </cell>
          <cell r="AN65" t="str">
            <v>Kota Serang</v>
          </cell>
          <cell r="AP65">
            <v>126</v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Y65">
            <v>0</v>
          </cell>
          <cell r="AZ65" t="str">
            <v>0</v>
          </cell>
          <cell r="BA65">
            <v>860</v>
          </cell>
          <cell r="BB65">
            <v>1.3</v>
          </cell>
          <cell r="BC65" t="str">
            <v/>
          </cell>
          <cell r="BD65" t="str">
            <v/>
          </cell>
        </row>
        <row r="66">
          <cell r="D66" t="str">
            <v>4002939453</v>
          </cell>
          <cell r="E66" t="str">
            <v/>
          </cell>
          <cell r="F66" t="str">
            <v>LOADED</v>
          </cell>
          <cell r="G66" t="str">
            <v>Unilever Mega DC</v>
          </cell>
          <cell r="H66" t="str">
            <v>PT Mega Antaran Prima</v>
          </cell>
          <cell r="I66" t="str">
            <v>true</v>
          </cell>
          <cell r="J66" t="str">
            <v>CDE</v>
          </cell>
          <cell r="K66" t="str">
            <v>CD Engkel Box</v>
          </cell>
          <cell r="L66" t="str">
            <v/>
          </cell>
          <cell r="N66" t="str">
            <v>TDS-TRI-20210615101151430746</v>
          </cell>
          <cell r="O66" t="str">
            <v>dedicated</v>
          </cell>
          <cell r="P66" t="str">
            <v>2021-06-15, 17:11:51</v>
          </cell>
          <cell r="Q66" t="str">
            <v>2021-06-15, 22:17:59</v>
          </cell>
          <cell r="R66" t="str">
            <v>2021-06-16, 01:00:01</v>
          </cell>
          <cell r="S66" t="str">
            <v>2021-06-16, 20:00:00</v>
          </cell>
          <cell r="T66" t="str">
            <v>2021-06-16, 12:11:33</v>
          </cell>
          <cell r="U66" t="str">
            <v>2021-06-16, 12:11:35</v>
          </cell>
          <cell r="V66" t="str">
            <v>2021-06-16, 12:11:47</v>
          </cell>
          <cell r="W66" t="str">
            <v>2021-06-17, 20:00:00</v>
          </cell>
          <cell r="X66" t="str">
            <v/>
          </cell>
          <cell r="Y66" t="str">
            <v/>
          </cell>
          <cell r="Z66" t="str">
            <v>0:0:14</v>
          </cell>
          <cell r="AA66" t="str">
            <v/>
          </cell>
          <cell r="AB66" t="str">
            <v>Deni Growok</v>
          </cell>
          <cell r="AC66" t="str">
            <v>083195556334</v>
          </cell>
          <cell r="AD66" t="str">
            <v>B9782KRU</v>
          </cell>
          <cell r="AE66" t="str">
            <v>CDE</v>
          </cell>
          <cell r="AF66" t="str">
            <v>Unilever West Mega DC</v>
          </cell>
          <cell r="AH66" t="str">
            <v>Jl. Irian X No.202, Cikedokan, Kec. Cikarang Bar., Bekasi, Jawa Barat 17530, Indonesia</v>
          </cell>
          <cell r="AI66" t="str">
            <v>Bekasi</v>
          </cell>
          <cell r="AK66" t="str">
            <v>SAT DC SERANG</v>
          </cell>
          <cell r="AM66" t="str">
            <v>JL RAYA CILEGON KM 3 LEGOK TEGAL PA</v>
          </cell>
          <cell r="AN66" t="str">
            <v>Kota Serang</v>
          </cell>
          <cell r="AP66">
            <v>125</v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Y66">
            <v>0</v>
          </cell>
          <cell r="AZ66" t="str">
            <v>0</v>
          </cell>
          <cell r="BA66">
            <v>490</v>
          </cell>
          <cell r="BB66">
            <v>1.38</v>
          </cell>
          <cell r="BC66" t="str">
            <v/>
          </cell>
          <cell r="BD66" t="str">
            <v/>
          </cell>
        </row>
        <row r="67">
          <cell r="D67" t="str">
            <v>4002939449</v>
          </cell>
          <cell r="E67" t="str">
            <v/>
          </cell>
          <cell r="F67" t="str">
            <v>POD</v>
          </cell>
          <cell r="G67" t="str">
            <v>Unilever Mega DC</v>
          </cell>
          <cell r="H67" t="str">
            <v>PT Mega Antaran Prima</v>
          </cell>
          <cell r="I67" t="str">
            <v>true</v>
          </cell>
          <cell r="J67" t="str">
            <v>CDE</v>
          </cell>
          <cell r="K67" t="str">
            <v>CD Engkel Box</v>
          </cell>
          <cell r="L67" t="str">
            <v/>
          </cell>
          <cell r="N67" t="str">
            <v>TDS-TRI-20210615101150179762</v>
          </cell>
          <cell r="O67" t="str">
            <v>dedicated</v>
          </cell>
          <cell r="P67" t="str">
            <v>2021-06-15, 17:11:50</v>
          </cell>
          <cell r="Q67" t="str">
            <v>2021-06-15, 18:25:53</v>
          </cell>
          <cell r="R67" t="str">
            <v>2021-06-16, 01:01:35</v>
          </cell>
          <cell r="S67" t="str">
            <v>2021-06-16, 20:00:00</v>
          </cell>
          <cell r="T67" t="str">
            <v>2021-06-16, 05:41:43</v>
          </cell>
          <cell r="U67" t="str">
            <v>2021-06-16, 05:41:53</v>
          </cell>
          <cell r="V67" t="str">
            <v>2021-06-16, 05:41:59</v>
          </cell>
          <cell r="W67" t="str">
            <v>2021-06-16, 20:00:00</v>
          </cell>
          <cell r="X67" t="str">
            <v>2021-06-16, 07:09:15</v>
          </cell>
          <cell r="Y67" t="str">
            <v>2021-06-16, 08:56:06</v>
          </cell>
          <cell r="Z67" t="str">
            <v>0:0:16</v>
          </cell>
          <cell r="AA67" t="str">
            <v>1:46:51</v>
          </cell>
          <cell r="AB67" t="str">
            <v>CASMITA</v>
          </cell>
          <cell r="AC67" t="str">
            <v>082112196977</v>
          </cell>
          <cell r="AD67" t="str">
            <v>B9060KXU</v>
          </cell>
          <cell r="AE67" t="str">
            <v>CD Engkel Box</v>
          </cell>
          <cell r="AF67" t="str">
            <v>Unilever West Mega DC</v>
          </cell>
          <cell r="AH67" t="str">
            <v>Jl. Irian X No.202, Cikedokan, Kec. Cikarang Bar., Bekasi, Jawa Barat 17530, Indonesia</v>
          </cell>
          <cell r="AI67" t="str">
            <v>Bekasi</v>
          </cell>
          <cell r="AK67" t="str">
            <v>LOTTEMART HYPER KUNINGAN CITY</v>
          </cell>
          <cell r="AM67" t="str">
            <v>JL. Prof. Dr. SATRIO KAV. 18-UNIT L</v>
          </cell>
          <cell r="AN67" t="str">
            <v>Kota Jakarta Selatan</v>
          </cell>
          <cell r="AP67">
            <v>39</v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Y67">
            <v>0</v>
          </cell>
          <cell r="AZ67" t="str">
            <v>0</v>
          </cell>
          <cell r="BA67">
            <v>820</v>
          </cell>
          <cell r="BB67">
            <v>2</v>
          </cell>
          <cell r="BC67" t="str">
            <v/>
          </cell>
          <cell r="BD67" t="str">
            <v>2021-06-16, 10:39:10</v>
          </cell>
        </row>
        <row r="68">
          <cell r="D68" t="str">
            <v>4002939449</v>
          </cell>
          <cell r="E68" t="str">
            <v/>
          </cell>
          <cell r="F68" t="str">
            <v>POD</v>
          </cell>
          <cell r="G68" t="str">
            <v>Unilever Mega DC</v>
          </cell>
          <cell r="H68" t="str">
            <v>PT Mega Antaran Prima</v>
          </cell>
          <cell r="I68" t="str">
            <v>true</v>
          </cell>
          <cell r="J68" t="str">
            <v>CDE</v>
          </cell>
          <cell r="K68" t="str">
            <v>CD Engkel Box</v>
          </cell>
          <cell r="L68" t="str">
            <v/>
          </cell>
          <cell r="N68" t="str">
            <v>TDS-TRI-20210615101150179762</v>
          </cell>
          <cell r="O68" t="str">
            <v>dedicated</v>
          </cell>
          <cell r="P68" t="str">
            <v>2021-06-15, 17:11:50</v>
          </cell>
          <cell r="Q68" t="str">
            <v>2021-06-15, 18:25:53</v>
          </cell>
          <cell r="R68" t="str">
            <v>2021-06-16, 01:01:35</v>
          </cell>
          <cell r="S68" t="str">
            <v>2021-06-16, 20:00:00</v>
          </cell>
          <cell r="T68" t="str">
            <v>2021-06-16, 05:41:43</v>
          </cell>
          <cell r="U68" t="str">
            <v>2021-06-16, 05:41:53</v>
          </cell>
          <cell r="V68" t="str">
            <v>2021-06-16, 05:41:59</v>
          </cell>
          <cell r="W68" t="str">
            <v>2021-06-16, 20:00:00</v>
          </cell>
          <cell r="X68" t="str">
            <v>2021-06-16, 10:39:17</v>
          </cell>
          <cell r="Y68" t="str">
            <v>2021-06-16, 10:39:25</v>
          </cell>
          <cell r="Z68" t="str">
            <v>0:0:16</v>
          </cell>
          <cell r="AA68" t="str">
            <v>0:0:8</v>
          </cell>
          <cell r="AB68" t="str">
            <v>CASMITA</v>
          </cell>
          <cell r="AC68" t="str">
            <v>082112196977</v>
          </cell>
          <cell r="AD68" t="str">
            <v>B9060KXU</v>
          </cell>
          <cell r="AE68" t="str">
            <v>CD Engkel Box</v>
          </cell>
          <cell r="AF68" t="str">
            <v>Unilever West Mega DC</v>
          </cell>
          <cell r="AH68" t="str">
            <v>Jl. Irian X No.202, Cikedokan, Kec. Cikarang Bar., Bekasi, Jawa Barat 17530, Indonesia</v>
          </cell>
          <cell r="AI68" t="str">
            <v>Bekasi</v>
          </cell>
          <cell r="AK68" t="str">
            <v>LOTTEMART GREEN PRAMUKA CITY</v>
          </cell>
          <cell r="AL68" t="str">
            <v>-</v>
          </cell>
          <cell r="AM68" t="str">
            <v>Jln. A. Yani No.Kav 49, RT.13/RW.9, Rawasari, Kec. Cemp. Putih, Kota Jakarta Pusat, Daerah Khusus Ibukota Jakarta 10570, Indonesia</v>
          </cell>
          <cell r="AN68" t="str">
            <v>Kota Jakarta Pusat</v>
          </cell>
          <cell r="AP68">
            <v>39</v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Y68">
            <v>0</v>
          </cell>
          <cell r="AZ68" t="str">
            <v>0</v>
          </cell>
          <cell r="BA68">
            <v>600</v>
          </cell>
          <cell r="BB68">
            <v>1.3</v>
          </cell>
          <cell r="BC68" t="str">
            <v/>
          </cell>
          <cell r="BD68" t="str">
            <v>2021-06-16, 13:25:30</v>
          </cell>
        </row>
        <row r="69">
          <cell r="D69" t="str">
            <v>4002939742</v>
          </cell>
          <cell r="E69" t="str">
            <v/>
          </cell>
          <cell r="F69" t="str">
            <v>POD</v>
          </cell>
          <cell r="G69" t="str">
            <v>Unilever Mega DC</v>
          </cell>
          <cell r="H69" t="str">
            <v>PT Mega Antaran Prima</v>
          </cell>
          <cell r="I69" t="str">
            <v>true</v>
          </cell>
          <cell r="J69" t="str">
            <v>CDE</v>
          </cell>
          <cell r="K69" t="str">
            <v>CD Engkel Box</v>
          </cell>
          <cell r="L69" t="str">
            <v/>
          </cell>
          <cell r="N69" t="str">
            <v>TDS-TRI-20210615101147718924</v>
          </cell>
          <cell r="O69" t="str">
            <v>dedicated</v>
          </cell>
          <cell r="P69" t="str">
            <v>2021-06-15, 17:11:48</v>
          </cell>
          <cell r="Q69" t="str">
            <v>2021-06-15, 18:29:39</v>
          </cell>
          <cell r="R69" t="str">
            <v>2021-06-15, 18:33:36</v>
          </cell>
          <cell r="S69" t="str">
            <v>2021-06-16, 20:00:00</v>
          </cell>
          <cell r="T69" t="str">
            <v>2021-06-16, 05:19:49</v>
          </cell>
          <cell r="U69" t="str">
            <v>2021-06-16, 05:19:54</v>
          </cell>
          <cell r="V69" t="str">
            <v>2021-06-16, 05:20:04</v>
          </cell>
          <cell r="W69" t="str">
            <v>2021-06-16, 20:00:00</v>
          </cell>
          <cell r="X69" t="str">
            <v>2021-06-16, 07:10:51</v>
          </cell>
          <cell r="Y69" t="str">
            <v>2021-06-16, 12:05:27</v>
          </cell>
          <cell r="Z69" t="str">
            <v>0:0:15</v>
          </cell>
          <cell r="AA69" t="str">
            <v>4:54:36</v>
          </cell>
          <cell r="AB69" t="str">
            <v>ANDA</v>
          </cell>
          <cell r="AC69" t="str">
            <v>085889207306</v>
          </cell>
          <cell r="AD69" t="str">
            <v>B9167KXU</v>
          </cell>
          <cell r="AE69" t="str">
            <v>CD Engkel Box</v>
          </cell>
          <cell r="AF69" t="str">
            <v>Unilever West Mega DC</v>
          </cell>
          <cell r="AH69" t="str">
            <v>Jl. Irian X No.202, Cikedokan, Kec. Cikarang Bar., Bekasi, Jawa Barat 17530, Indonesia</v>
          </cell>
          <cell r="AI69" t="str">
            <v>Bekasi</v>
          </cell>
          <cell r="AK69" t="str">
            <v>LULU HYPERMARKET SAWANGAN</v>
          </cell>
          <cell r="AM69" t="str">
            <v>Jl. Raya Parung - Ciputat No.20, Kedaung, Kec. Sawangan, Kota Depok, Jawa Barat 16516, Indonesia</v>
          </cell>
          <cell r="AN69" t="str">
            <v>Kota Depok</v>
          </cell>
          <cell r="AO69" t="str">
            <v>15482674</v>
          </cell>
          <cell r="AP69">
            <v>60</v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Y69">
            <v>0</v>
          </cell>
          <cell r="AZ69" t="str">
            <v>0</v>
          </cell>
          <cell r="BA69">
            <v>2410</v>
          </cell>
          <cell r="BB69">
            <v>5.79</v>
          </cell>
          <cell r="BC69" t="str">
            <v/>
          </cell>
          <cell r="BD69" t="str">
            <v>2021-06-16, 12:06:50</v>
          </cell>
        </row>
        <row r="70">
          <cell r="D70" t="str">
            <v>4002939749</v>
          </cell>
          <cell r="E70" t="str">
            <v/>
          </cell>
          <cell r="F70" t="str">
            <v>BOOKED</v>
          </cell>
          <cell r="G70" t="str">
            <v>Unilever Mega DC</v>
          </cell>
          <cell r="H70" t="str">
            <v/>
          </cell>
          <cell r="I70" t="str">
            <v>false</v>
          </cell>
          <cell r="J70" t="str">
            <v>TRO-J</v>
          </cell>
          <cell r="K70" t="str">
            <v>Tronton Jumbo</v>
          </cell>
          <cell r="L70" t="str">
            <v/>
          </cell>
          <cell r="N70" t="str">
            <v>TDS-TRI-20210615101148582471</v>
          </cell>
          <cell r="O70" t="str">
            <v>oncall</v>
          </cell>
          <cell r="P70" t="str">
            <v>2021-06-15, 17:11:48</v>
          </cell>
          <cell r="Q70" t="str">
            <v/>
          </cell>
          <cell r="R70" t="str">
            <v/>
          </cell>
          <cell r="S70" t="str">
            <v>2021-06-16, 20:00:00</v>
          </cell>
          <cell r="T70" t="str">
            <v/>
          </cell>
          <cell r="U70" t="str">
            <v/>
          </cell>
          <cell r="V70" t="str">
            <v/>
          </cell>
          <cell r="W70" t="str">
            <v>2021-06-18, 20:00:00</v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>Unilever West Mega DC</v>
          </cell>
          <cell r="AH70" t="str">
            <v>Jl. Irian X No.202, Cikedokan, Kec. Cikarang Bar., Bekasi, Jawa Barat 17530, Indonesia</v>
          </cell>
          <cell r="AI70" t="str">
            <v>Bekasi</v>
          </cell>
          <cell r="AK70" t="str">
            <v>PT LOTTE SHOPPING INDONESIA SOLO</v>
          </cell>
          <cell r="AM70" t="str">
            <v>JL.BHAYANGKARA (EX.LAPANGAN TIPES)</v>
          </cell>
          <cell r="AN70" t="str">
            <v>Kota Surakarta</v>
          </cell>
          <cell r="AP70">
            <v>498</v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Y70">
            <v>0</v>
          </cell>
          <cell r="AZ70" t="str">
            <v>0</v>
          </cell>
          <cell r="BA70">
            <v>13360</v>
          </cell>
          <cell r="BB70">
            <v>37.78</v>
          </cell>
          <cell r="BC70" t="str">
            <v/>
          </cell>
          <cell r="BD70" t="str">
            <v/>
          </cell>
        </row>
        <row r="71">
          <cell r="D71" t="str">
            <v>4002939729</v>
          </cell>
          <cell r="E71" t="str">
            <v/>
          </cell>
          <cell r="F71" t="str">
            <v>LOADED</v>
          </cell>
          <cell r="G71" t="str">
            <v>Unilever Mega DC</v>
          </cell>
          <cell r="H71" t="str">
            <v>PT Mega Antaran Prima</v>
          </cell>
          <cell r="I71" t="str">
            <v>true</v>
          </cell>
          <cell r="J71" t="str">
            <v>CDE</v>
          </cell>
          <cell r="K71" t="str">
            <v>CD Engkel Box</v>
          </cell>
          <cell r="L71" t="str">
            <v/>
          </cell>
          <cell r="N71" t="str">
            <v>TDS-TRI-20210615101145716368</v>
          </cell>
          <cell r="O71" t="str">
            <v>dedicated</v>
          </cell>
          <cell r="P71" t="str">
            <v>2021-06-15, 17:11:46</v>
          </cell>
          <cell r="Q71" t="str">
            <v>2021-06-15, 22:20:27</v>
          </cell>
          <cell r="R71" t="str">
            <v>2021-06-16, 01:01:47</v>
          </cell>
          <cell r="S71" t="str">
            <v>2021-06-16, 20:00:00</v>
          </cell>
          <cell r="T71" t="str">
            <v>2021-06-16, 22:28:13</v>
          </cell>
          <cell r="U71" t="str">
            <v>2021-06-16, 22:28:18</v>
          </cell>
          <cell r="V71" t="str">
            <v>2021-06-16, 22:28:27</v>
          </cell>
          <cell r="W71" t="str">
            <v>2021-06-17, 20:00:00</v>
          </cell>
          <cell r="X71" t="str">
            <v/>
          </cell>
          <cell r="Y71" t="str">
            <v/>
          </cell>
          <cell r="Z71" t="str">
            <v>0:0:14</v>
          </cell>
          <cell r="AA71" t="str">
            <v/>
          </cell>
          <cell r="AB71" t="str">
            <v>TION DANIEL TIRUKAN</v>
          </cell>
          <cell r="AC71" t="str">
            <v>085893958813</v>
          </cell>
          <cell r="AD71" t="str">
            <v>B9140KXU</v>
          </cell>
          <cell r="AE71" t="str">
            <v>CD Engkel Box</v>
          </cell>
          <cell r="AF71" t="str">
            <v>Unilever West Mega DC</v>
          </cell>
          <cell r="AH71" t="str">
            <v>Jl. Irian X No.202, Cikedokan, Kec. Cikarang Bar., Bekasi, Jawa Barat 17530, Indonesia</v>
          </cell>
          <cell r="AI71" t="str">
            <v>Bekasi</v>
          </cell>
          <cell r="AK71" t="str">
            <v>CARREFOUR CIPADU BANDUNG</v>
          </cell>
          <cell r="AM71" t="str">
            <v>JL. AH NASUTION NO. 73</v>
          </cell>
          <cell r="AN71" t="str">
            <v>Kota Bandung</v>
          </cell>
          <cell r="AP71">
            <v>125</v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Y71">
            <v>0</v>
          </cell>
          <cell r="AZ71" t="str">
            <v>0</v>
          </cell>
          <cell r="BA71">
            <v>1740</v>
          </cell>
          <cell r="BB71">
            <v>5.18</v>
          </cell>
          <cell r="BC71" t="str">
            <v/>
          </cell>
          <cell r="BD71" t="str">
            <v/>
          </cell>
        </row>
        <row r="72">
          <cell r="D72" t="str">
            <v>4002939735</v>
          </cell>
          <cell r="E72" t="str">
            <v/>
          </cell>
          <cell r="F72" t="str">
            <v>POD</v>
          </cell>
          <cell r="G72" t="str">
            <v>Unilever Mega DC</v>
          </cell>
          <cell r="H72" t="str">
            <v>PT Kabut Halim Mandiri</v>
          </cell>
          <cell r="I72" t="str">
            <v>true</v>
          </cell>
          <cell r="J72" t="str">
            <v>CDE</v>
          </cell>
          <cell r="K72" t="str">
            <v>CD Engkel Box</v>
          </cell>
          <cell r="L72" t="str">
            <v/>
          </cell>
          <cell r="N72" t="str">
            <v>TDS-TRI-20210615101146650241</v>
          </cell>
          <cell r="O72" t="str">
            <v>dedicated</v>
          </cell>
          <cell r="P72" t="str">
            <v>2021-06-15, 17:11:46</v>
          </cell>
          <cell r="Q72" t="str">
            <v>2021-06-15, 18:24:15</v>
          </cell>
          <cell r="R72" t="str">
            <v>2021-06-15, 20:25:09</v>
          </cell>
          <cell r="S72" t="str">
            <v>2021-06-16, 20:00:00</v>
          </cell>
          <cell r="T72" t="str">
            <v>2021-06-15, 20:26:13</v>
          </cell>
          <cell r="U72" t="str">
            <v>2021-06-16, 05:36:18</v>
          </cell>
          <cell r="V72" t="str">
            <v>2021-06-16, 05:36:24</v>
          </cell>
          <cell r="W72" t="str">
            <v>2021-06-16, 20:00:00</v>
          </cell>
          <cell r="X72" t="str">
            <v>2021-06-16, 09:33:36</v>
          </cell>
          <cell r="Y72" t="str">
            <v>2021-06-16, 09:33:43</v>
          </cell>
          <cell r="Z72" t="str">
            <v>9:10:11</v>
          </cell>
          <cell r="AA72" t="str">
            <v>0:0:7</v>
          </cell>
          <cell r="AB72" t="str">
            <v>Maarif</v>
          </cell>
          <cell r="AC72" t="str">
            <v>087722200755</v>
          </cell>
          <cell r="AD72" t="str">
            <v>F9284FG</v>
          </cell>
          <cell r="AE72" t="str">
            <v>CD Engkel Box</v>
          </cell>
          <cell r="AF72" t="str">
            <v>Unilever West Mega DC</v>
          </cell>
          <cell r="AH72" t="str">
            <v>Jl. Irian X No.202, Cikedokan, Kec. Cikarang Bar., Bekasi, Jawa Barat 17530, Indonesia</v>
          </cell>
          <cell r="AI72" t="str">
            <v>Bekasi</v>
          </cell>
          <cell r="AK72" t="str">
            <v>HERO DISTRIBUSI FT</v>
          </cell>
          <cell r="AM72" t="str">
            <v>JL KALIMALANG KAMPUNG CIKEDOKAN A</v>
          </cell>
          <cell r="AN72" t="str">
            <v>Cikarang</v>
          </cell>
          <cell r="AP72">
            <v>13</v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Y72">
            <v>0</v>
          </cell>
          <cell r="AZ72" t="str">
            <v>0</v>
          </cell>
          <cell r="BA72">
            <v>2180</v>
          </cell>
          <cell r="BB72">
            <v>4.6500000000000004</v>
          </cell>
          <cell r="BC72" t="str">
            <v/>
          </cell>
          <cell r="BD72" t="str">
            <v>2021-06-16, 09:55:47</v>
          </cell>
        </row>
        <row r="73">
          <cell r="D73" t="str">
            <v>4002939714</v>
          </cell>
          <cell r="E73" t="str">
            <v/>
          </cell>
          <cell r="F73" t="str">
            <v>POD</v>
          </cell>
          <cell r="G73" t="str">
            <v>Unilever Mega DC</v>
          </cell>
          <cell r="H73" t="str">
            <v>PT Kabut Halim Mandiri</v>
          </cell>
          <cell r="I73" t="str">
            <v>true</v>
          </cell>
          <cell r="J73" t="str">
            <v>CDE</v>
          </cell>
          <cell r="K73" t="str">
            <v>CD Engkel Box</v>
          </cell>
          <cell r="L73" t="str">
            <v/>
          </cell>
          <cell r="N73" t="str">
            <v>TDS-TRI-20210615101143754675</v>
          </cell>
          <cell r="O73" t="str">
            <v>dedicated</v>
          </cell>
          <cell r="P73" t="str">
            <v>2021-06-15, 17:11:44</v>
          </cell>
          <cell r="Q73" t="str">
            <v>2021-06-15, 18:23:15</v>
          </cell>
          <cell r="R73" t="str">
            <v>2021-06-16, 01:01:58</v>
          </cell>
          <cell r="S73" t="str">
            <v>2021-06-16, 20:00:00</v>
          </cell>
          <cell r="T73" t="str">
            <v>2021-06-16, 05:56:49</v>
          </cell>
          <cell r="U73" t="str">
            <v>2021-06-16, 05:57:07</v>
          </cell>
          <cell r="V73" t="str">
            <v>2021-06-16, 05:57:18</v>
          </cell>
          <cell r="W73" t="str">
            <v>2021-06-16, 20:00:00</v>
          </cell>
          <cell r="X73" t="str">
            <v>2021-06-16, 09:19:28</v>
          </cell>
          <cell r="Y73" t="str">
            <v>2021-06-16, 09:19:59</v>
          </cell>
          <cell r="Z73" t="str">
            <v>0:0:29</v>
          </cell>
          <cell r="AA73" t="str">
            <v>0:0:31</v>
          </cell>
          <cell r="AB73" t="str">
            <v>Iwan F 9283 FG</v>
          </cell>
          <cell r="AC73" t="str">
            <v>081286213529</v>
          </cell>
          <cell r="AD73" t="str">
            <v>F9287FG</v>
          </cell>
          <cell r="AE73" t="str">
            <v>CD Engkel Box</v>
          </cell>
          <cell r="AF73" t="str">
            <v>Unilever West Mega DC</v>
          </cell>
          <cell r="AH73" t="str">
            <v>Jl. Irian X No.202, Cikedokan, Kec. Cikarang Bar., Bekasi, Jawa Barat 17530, Indonesia</v>
          </cell>
          <cell r="AI73" t="str">
            <v>Bekasi</v>
          </cell>
          <cell r="AK73" t="str">
            <v>PT LOTTE SHOPPING INDONESIA BEKASI</v>
          </cell>
          <cell r="AM73" t="str">
            <v>Jl. Jend. Ahmad Yani No.18, Marga Jaya, Bekasi Sel., Kota Bks, Jawa Barat 17148, Indonesia</v>
          </cell>
          <cell r="AN73" t="str">
            <v>Cikarang</v>
          </cell>
          <cell r="AP73">
            <v>21</v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Y73">
            <v>0</v>
          </cell>
          <cell r="AZ73" t="str">
            <v>0</v>
          </cell>
          <cell r="BA73">
            <v>2150</v>
          </cell>
          <cell r="BB73">
            <v>5.48</v>
          </cell>
          <cell r="BC73" t="str">
            <v/>
          </cell>
          <cell r="BD73" t="str">
            <v>2021-06-16, 09:20:40</v>
          </cell>
        </row>
        <row r="74">
          <cell r="D74" t="str">
            <v>4002939716</v>
          </cell>
          <cell r="E74" t="str">
            <v/>
          </cell>
          <cell r="F74" t="str">
            <v>POD</v>
          </cell>
          <cell r="G74" t="str">
            <v>Unilever Mega DC</v>
          </cell>
          <cell r="H74" t="str">
            <v>PT Mega Antaran Prima</v>
          </cell>
          <cell r="I74" t="str">
            <v>true</v>
          </cell>
          <cell r="J74" t="str">
            <v>CDE</v>
          </cell>
          <cell r="K74" t="str">
            <v>CD Engkel Box</v>
          </cell>
          <cell r="L74" t="str">
            <v/>
          </cell>
          <cell r="N74" t="str">
            <v>TDS-TRI-20210615101144648927</v>
          </cell>
          <cell r="O74" t="str">
            <v>dedicated</v>
          </cell>
          <cell r="P74" t="str">
            <v>2021-06-15, 17:11:44</v>
          </cell>
          <cell r="Q74" t="str">
            <v>2021-06-15, 18:28:44</v>
          </cell>
          <cell r="R74" t="str">
            <v>2021-06-15, 20:09:12</v>
          </cell>
          <cell r="S74" t="str">
            <v>2021-06-16, 20:00:00</v>
          </cell>
          <cell r="T74" t="str">
            <v>2021-06-15, 22:06:11</v>
          </cell>
          <cell r="U74" t="str">
            <v>2021-06-15, 22:06:52</v>
          </cell>
          <cell r="V74" t="str">
            <v>2021-06-16, 06:15:11</v>
          </cell>
          <cell r="W74" t="str">
            <v>2021-06-16, 20:00:00</v>
          </cell>
          <cell r="X74" t="str">
            <v>2021-06-16, 12:01:29</v>
          </cell>
          <cell r="Y74" t="str">
            <v>2021-06-16, 12:02:12</v>
          </cell>
          <cell r="Z74" t="str">
            <v>8:9:0</v>
          </cell>
          <cell r="AA74" t="str">
            <v>0:0:43</v>
          </cell>
          <cell r="AB74" t="str">
            <v>DADAN DARMAWAN</v>
          </cell>
          <cell r="AC74" t="str">
            <v>083895174172</v>
          </cell>
          <cell r="AD74" t="str">
            <v>B9064KXU</v>
          </cell>
          <cell r="AE74" t="str">
            <v>CD Engkel Box</v>
          </cell>
          <cell r="AF74" t="str">
            <v>Unilever West Mega DC</v>
          </cell>
          <cell r="AH74" t="str">
            <v>Jl. Irian X No.202, Cikedokan, Kec. Cikarang Bar., Bekasi, Jawa Barat 17530, Indonesia</v>
          </cell>
          <cell r="AI74" t="str">
            <v>Bekasi</v>
          </cell>
          <cell r="AK74" t="str">
            <v>WAREHOUSE BITUNG</v>
          </cell>
          <cell r="AM74" t="str">
            <v>JL. TELESONIC NO. 8</v>
          </cell>
          <cell r="AN74" t="str">
            <v>Tangerang</v>
          </cell>
          <cell r="AP74">
            <v>76</v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Y74">
            <v>0</v>
          </cell>
          <cell r="AZ74" t="str">
            <v>0</v>
          </cell>
          <cell r="BA74">
            <v>2090</v>
          </cell>
          <cell r="BB74">
            <v>5.42</v>
          </cell>
          <cell r="BC74" t="str">
            <v/>
          </cell>
          <cell r="BD74" t="str">
            <v>2021-06-16, 17:30:15</v>
          </cell>
        </row>
        <row r="75">
          <cell r="D75" t="str">
            <v>4002939669</v>
          </cell>
          <cell r="E75" t="str">
            <v/>
          </cell>
          <cell r="F75" t="str">
            <v>POD</v>
          </cell>
          <cell r="G75" t="str">
            <v>Unilever Mega DC</v>
          </cell>
          <cell r="H75" t="str">
            <v>PT Mega Antaran Prima</v>
          </cell>
          <cell r="I75" t="str">
            <v>true</v>
          </cell>
          <cell r="J75" t="str">
            <v>CDE</v>
          </cell>
          <cell r="K75" t="str">
            <v>CD Engkel Box</v>
          </cell>
          <cell r="L75" t="str">
            <v/>
          </cell>
          <cell r="N75" t="str">
            <v>TDS-TRI-20210615101142872733</v>
          </cell>
          <cell r="O75" t="str">
            <v>dedicated</v>
          </cell>
          <cell r="P75" t="str">
            <v>2021-06-15, 17:11:43</v>
          </cell>
          <cell r="Q75" t="str">
            <v>2021-06-15, 18:27:31</v>
          </cell>
          <cell r="R75" t="str">
            <v>2021-06-16, 01:02:30</v>
          </cell>
          <cell r="S75" t="str">
            <v>2021-06-16, 20:00:00</v>
          </cell>
          <cell r="T75" t="str">
            <v>2021-06-16, 06:17:01</v>
          </cell>
          <cell r="U75" t="str">
            <v>2021-06-16, 06:17:03</v>
          </cell>
          <cell r="V75" t="str">
            <v>2021-06-16, 06:17:09</v>
          </cell>
          <cell r="W75" t="str">
            <v>2021-06-16, 20:00:00</v>
          </cell>
          <cell r="X75" t="str">
            <v>2021-06-16, 08:09:39</v>
          </cell>
          <cell r="Y75" t="str">
            <v>2021-06-16, 09:28:42</v>
          </cell>
          <cell r="Z75" t="str">
            <v>0:0:8</v>
          </cell>
          <cell r="AA75" t="str">
            <v>1:19:3</v>
          </cell>
          <cell r="AB75" t="str">
            <v>KARDIMAN</v>
          </cell>
          <cell r="AC75" t="str">
            <v>089654622368</v>
          </cell>
          <cell r="AD75" t="str">
            <v>B9113KRO</v>
          </cell>
          <cell r="AE75" t="str">
            <v>CD Engkel Box</v>
          </cell>
          <cell r="AF75" t="str">
            <v>Unilever West Mega DC</v>
          </cell>
          <cell r="AH75" t="str">
            <v>Jl. Irian X No.202, Cikedokan, Kec. Cikarang Bar., Bekasi, Jawa Barat 17530, Indonesia</v>
          </cell>
          <cell r="AI75" t="str">
            <v>Bekasi</v>
          </cell>
          <cell r="AK75" t="str">
            <v>NAGA SWALAYAN HANKAM</v>
          </cell>
          <cell r="AM75" t="str">
            <v>Jl. Raya Hankam No.29, Jatirahayu, Kec. Pd. Melati, Kota Bks, Jawa Barat 17414, Indonesia</v>
          </cell>
          <cell r="AN75" t="str">
            <v>Kota Bekasi</v>
          </cell>
          <cell r="AP75">
            <v>32</v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Y75">
            <v>0</v>
          </cell>
          <cell r="AZ75" t="str">
            <v>0</v>
          </cell>
          <cell r="BA75">
            <v>1790</v>
          </cell>
          <cell r="BB75">
            <v>4.0999999999999996</v>
          </cell>
          <cell r="BC75" t="str">
            <v/>
          </cell>
          <cell r="BD75" t="str">
            <v>2021-06-16, 10:35:43</v>
          </cell>
        </row>
        <row r="76">
          <cell r="D76" t="str">
            <v>4002939668</v>
          </cell>
          <cell r="E76" t="str">
            <v/>
          </cell>
          <cell r="F76" t="str">
            <v>POD</v>
          </cell>
          <cell r="G76" t="str">
            <v>Unilever Mega DC</v>
          </cell>
          <cell r="H76" t="str">
            <v>PT Mega Antaran Prima</v>
          </cell>
          <cell r="I76" t="str">
            <v>true</v>
          </cell>
          <cell r="J76" t="str">
            <v>CDE</v>
          </cell>
          <cell r="K76" t="str">
            <v>CD Engkel Box</v>
          </cell>
          <cell r="L76" t="str">
            <v/>
          </cell>
          <cell r="N76" t="str">
            <v>TDS-TRI-20210615101142049224</v>
          </cell>
          <cell r="O76" t="str">
            <v>dedicated</v>
          </cell>
          <cell r="P76" t="str">
            <v>2021-06-15, 17:11:42</v>
          </cell>
          <cell r="Q76" t="str">
            <v>2021-06-15, 18:26:40</v>
          </cell>
          <cell r="R76" t="str">
            <v>2021-06-16, 01:02:40</v>
          </cell>
          <cell r="S76" t="str">
            <v>2021-06-16, 20:00:00</v>
          </cell>
          <cell r="T76" t="str">
            <v>2021-06-16, 05:37:53</v>
          </cell>
          <cell r="U76" t="str">
            <v>2021-06-16, 05:38:00</v>
          </cell>
          <cell r="V76" t="str">
            <v>2021-06-16, 05:38:05</v>
          </cell>
          <cell r="W76" t="str">
            <v>2021-06-16, 20:00:00</v>
          </cell>
          <cell r="X76" t="str">
            <v>2021-06-16, 09:13:31</v>
          </cell>
          <cell r="Y76" t="str">
            <v>2021-06-16, 09:13:36</v>
          </cell>
          <cell r="Z76" t="str">
            <v>0:0:12</v>
          </cell>
          <cell r="AA76" t="str">
            <v>0:0:5</v>
          </cell>
          <cell r="AB76" t="str">
            <v>TALANI</v>
          </cell>
          <cell r="AC76" t="str">
            <v>087829079148</v>
          </cell>
          <cell r="AD76" t="str">
            <v>B9532KRV</v>
          </cell>
          <cell r="AE76" t="str">
            <v>CD Engkel Box</v>
          </cell>
          <cell r="AF76" t="str">
            <v>Unilever West Mega DC</v>
          </cell>
          <cell r="AH76" t="str">
            <v>Jl. Irian X No.202, Cikedokan, Kec. Cikarang Bar., Bekasi, Jawa Barat 17530, Indonesia</v>
          </cell>
          <cell r="AI76" t="str">
            <v>Bekasi</v>
          </cell>
          <cell r="AK76" t="str">
            <v>NAGA JATI ASIH</v>
          </cell>
          <cell r="AM76" t="str">
            <v>JL. WIBAWA MUKTI NO. 1</v>
          </cell>
          <cell r="AN76" t="str">
            <v>Kota Bekasi</v>
          </cell>
          <cell r="AP76">
            <v>27</v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Y76">
            <v>0</v>
          </cell>
          <cell r="AZ76" t="str">
            <v>0</v>
          </cell>
          <cell r="BA76">
            <v>1340</v>
          </cell>
          <cell r="BB76">
            <v>3.32</v>
          </cell>
          <cell r="BC76" t="str">
            <v/>
          </cell>
          <cell r="BD76" t="str">
            <v>2021-06-16, 09:13:54</v>
          </cell>
        </row>
        <row r="77">
          <cell r="D77" t="str">
            <v>4002939667</v>
          </cell>
          <cell r="E77" t="str">
            <v/>
          </cell>
          <cell r="F77" t="str">
            <v>POD</v>
          </cell>
          <cell r="G77" t="str">
            <v>Unilever Mega DC</v>
          </cell>
          <cell r="H77" t="str">
            <v>PT Kabut Halim Mandiri</v>
          </cell>
          <cell r="I77" t="str">
            <v>true</v>
          </cell>
          <cell r="J77" t="str">
            <v>CDE</v>
          </cell>
          <cell r="K77" t="str">
            <v>CD Engkel Box</v>
          </cell>
          <cell r="L77" t="str">
            <v/>
          </cell>
          <cell r="N77" t="str">
            <v>TDS-TRI-20210615101141090544</v>
          </cell>
          <cell r="O77" t="str">
            <v>dedicated</v>
          </cell>
          <cell r="P77" t="str">
            <v>2021-06-15, 17:11:41</v>
          </cell>
          <cell r="Q77" t="str">
            <v>2021-06-15, 18:22:09</v>
          </cell>
          <cell r="R77" t="str">
            <v>2021-06-15, 18:29:53</v>
          </cell>
          <cell r="S77" t="str">
            <v>2021-06-16, 20:00:00</v>
          </cell>
          <cell r="T77" t="str">
            <v>2021-06-16, 05:38:57</v>
          </cell>
          <cell r="U77" t="str">
            <v>2021-06-16, 05:39:02</v>
          </cell>
          <cell r="V77" t="str">
            <v>2021-06-16, 05:39:19</v>
          </cell>
          <cell r="W77" t="str">
            <v>2021-06-16, 20:00:00</v>
          </cell>
          <cell r="X77" t="str">
            <v>2021-06-16, 07:48:17</v>
          </cell>
          <cell r="Y77" t="str">
            <v>2021-06-16, 07:48:24</v>
          </cell>
          <cell r="Z77" t="str">
            <v>0:0:22</v>
          </cell>
          <cell r="AA77" t="str">
            <v>0:0:7</v>
          </cell>
          <cell r="AB77" t="str">
            <v>Dedi swardi</v>
          </cell>
          <cell r="AC77" t="str">
            <v>085218782844</v>
          </cell>
          <cell r="AD77" t="str">
            <v>B9025EXR</v>
          </cell>
          <cell r="AE77" t="str">
            <v>CD Engkel Box</v>
          </cell>
          <cell r="AF77" t="str">
            <v>Unilever West Mega DC</v>
          </cell>
          <cell r="AH77" t="str">
            <v>Jl. Irian X No.202, Cikedokan, Kec. Cikarang Bar., Bekasi, Jawa Barat 17530, Indonesia</v>
          </cell>
          <cell r="AI77" t="str">
            <v>Bekasi</v>
          </cell>
          <cell r="AK77" t="str">
            <v>NAGA PEKAYON</v>
          </cell>
          <cell r="AM77" t="str">
            <v>JL.RAYA PEKAYON NO.28</v>
          </cell>
          <cell r="AN77" t="str">
            <v>Kota Bekasi</v>
          </cell>
          <cell r="AP77">
            <v>23</v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Y77">
            <v>0</v>
          </cell>
          <cell r="AZ77" t="str">
            <v>0</v>
          </cell>
          <cell r="BA77">
            <v>1810</v>
          </cell>
          <cell r="BB77">
            <v>4</v>
          </cell>
          <cell r="BC77" t="str">
            <v/>
          </cell>
          <cell r="BD77" t="str">
            <v>2021-06-16, 12:15:22</v>
          </cell>
        </row>
        <row r="78">
          <cell r="D78" t="str">
            <v>4002939630</v>
          </cell>
          <cell r="E78" t="str">
            <v/>
          </cell>
          <cell r="F78" t="str">
            <v>BOOKED</v>
          </cell>
          <cell r="G78" t="str">
            <v>Unilever Mega DC</v>
          </cell>
          <cell r="H78" t="str">
            <v/>
          </cell>
          <cell r="I78" t="str">
            <v>false</v>
          </cell>
          <cell r="J78" t="str">
            <v>TRO-J</v>
          </cell>
          <cell r="K78" t="str">
            <v>Tronton Jumbo</v>
          </cell>
          <cell r="L78" t="str">
            <v/>
          </cell>
          <cell r="N78" t="str">
            <v>TDS-TRI-20210615101139769399</v>
          </cell>
          <cell r="O78" t="str">
            <v>oncall</v>
          </cell>
          <cell r="P78" t="str">
            <v>2021-06-15, 17:11:39</v>
          </cell>
          <cell r="Q78" t="str">
            <v/>
          </cell>
          <cell r="R78" t="str">
            <v/>
          </cell>
          <cell r="S78" t="str">
            <v>2021-06-16, 20:00:00</v>
          </cell>
          <cell r="T78" t="str">
            <v/>
          </cell>
          <cell r="U78" t="str">
            <v/>
          </cell>
          <cell r="V78" t="str">
            <v/>
          </cell>
          <cell r="W78" t="str">
            <v>2021-06-22, 20:00:00</v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>Unilever West Mega DC</v>
          </cell>
          <cell r="AH78" t="str">
            <v>Jl. Irian X No.202, Cikedokan, Kec. Cikarang Bar., Bekasi, Jawa Barat 17530, Indonesia</v>
          </cell>
          <cell r="AI78" t="str">
            <v>Bekasi</v>
          </cell>
          <cell r="AK78" t="str">
            <v>PT LOTTE SHOPPING INDONESIA DENPASA</v>
          </cell>
          <cell r="AM78" t="str">
            <v>JL.BY PASS NGURAH RAI NO.222</v>
          </cell>
          <cell r="AN78" t="str">
            <v>Kabupaten Badung</v>
          </cell>
          <cell r="AP78">
            <v>1170</v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Y78">
            <v>0</v>
          </cell>
          <cell r="AZ78" t="str">
            <v>0</v>
          </cell>
          <cell r="BA78">
            <v>18370</v>
          </cell>
          <cell r="BB78">
            <v>39</v>
          </cell>
          <cell r="BC78" t="str">
            <v/>
          </cell>
          <cell r="BD78" t="str">
            <v/>
          </cell>
        </row>
        <row r="79">
          <cell r="D79" t="str">
            <v>4002939628</v>
          </cell>
          <cell r="E79" t="str">
            <v/>
          </cell>
          <cell r="F79" t="str">
            <v>ACCEPTED</v>
          </cell>
          <cell r="G79" t="str">
            <v>Unilever Mega DC</v>
          </cell>
          <cell r="H79" t="str">
            <v>CV Palapa Jaya</v>
          </cell>
          <cell r="I79" t="str">
            <v>false</v>
          </cell>
          <cell r="J79" t="str">
            <v>TRO-J</v>
          </cell>
          <cell r="K79" t="str">
            <v>Tronton Jumbo</v>
          </cell>
          <cell r="L79">
            <v>12262300</v>
          </cell>
          <cell r="M79">
            <v>11350000</v>
          </cell>
          <cell r="N79" t="str">
            <v>TDS-TRI-20210615101138352438</v>
          </cell>
          <cell r="O79" t="str">
            <v>oncall</v>
          </cell>
          <cell r="P79" t="str">
            <v>2021-06-15, 17:11:38</v>
          </cell>
          <cell r="Q79" t="str">
            <v>2021-06-15, 18:00:32</v>
          </cell>
          <cell r="R79" t="str">
            <v>2021-06-16, 01:02:49</v>
          </cell>
          <cell r="S79" t="str">
            <v>2021-06-16, 20:00:00</v>
          </cell>
          <cell r="T79" t="str">
            <v/>
          </cell>
          <cell r="U79" t="str">
            <v/>
          </cell>
          <cell r="V79" t="str">
            <v/>
          </cell>
          <cell r="W79" t="str">
            <v>2021-06-21, 20:00:00</v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>Rugun</v>
          </cell>
          <cell r="AC79" t="str">
            <v>081296517461</v>
          </cell>
          <cell r="AD79" t="str">
            <v xml:space="preserve">B 9007 TXT </v>
          </cell>
          <cell r="AE79" t="str">
            <v>Wingbox Tronton</v>
          </cell>
          <cell r="AF79" t="str">
            <v>Unilever West Mega DC</v>
          </cell>
          <cell r="AH79" t="str">
            <v>Jl. Irian X No.202, Cikedokan, Kec. Cikarang Bar., Bekasi, Jawa Barat 17530, Indonesia</v>
          </cell>
          <cell r="AI79" t="str">
            <v>Bekasi</v>
          </cell>
          <cell r="AK79" t="str">
            <v>INDOGROSIR PALEMBANG</v>
          </cell>
          <cell r="AM79" t="str">
            <v>JL. PANGERAN AYIN - KENTEN LAUT</v>
          </cell>
          <cell r="AN79" t="str">
            <v>Palembang</v>
          </cell>
          <cell r="AP79">
            <v>566</v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Y79">
            <v>0</v>
          </cell>
          <cell r="AZ79" t="str">
            <v>0</v>
          </cell>
          <cell r="BA79">
            <v>14460</v>
          </cell>
          <cell r="BB79">
            <v>41.3</v>
          </cell>
          <cell r="BC79" t="str">
            <v/>
          </cell>
          <cell r="BD79" t="str">
            <v/>
          </cell>
        </row>
        <row r="80">
          <cell r="D80" t="str">
            <v>4002939558</v>
          </cell>
          <cell r="E80" t="str">
            <v/>
          </cell>
          <cell r="F80" t="str">
            <v>ACCEPTED</v>
          </cell>
          <cell r="G80" t="str">
            <v>Unilever Mega DC</v>
          </cell>
          <cell r="H80" t="str">
            <v>CV Palapa Jaya</v>
          </cell>
          <cell r="I80" t="str">
            <v>false</v>
          </cell>
          <cell r="J80" t="str">
            <v>TRO-J</v>
          </cell>
          <cell r="K80" t="str">
            <v>Tronton Jumbo</v>
          </cell>
          <cell r="L80">
            <v>12262300</v>
          </cell>
          <cell r="M80">
            <v>11350000</v>
          </cell>
          <cell r="N80" t="str">
            <v>TDS-TRI-20210615101136452529</v>
          </cell>
          <cell r="O80" t="str">
            <v>oncall</v>
          </cell>
          <cell r="P80" t="str">
            <v>2021-06-15, 17:11:36</v>
          </cell>
          <cell r="Q80" t="str">
            <v>2021-06-15, 18:00:31</v>
          </cell>
          <cell r="R80" t="str">
            <v>2021-06-16, 01:02:59</v>
          </cell>
          <cell r="S80" t="str">
            <v>2021-06-16, 20:00:00</v>
          </cell>
          <cell r="T80" t="str">
            <v/>
          </cell>
          <cell r="U80" t="str">
            <v/>
          </cell>
          <cell r="V80" t="str">
            <v/>
          </cell>
          <cell r="W80" t="str">
            <v>2021-06-19, 20:00:00</v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>Berliaman</v>
          </cell>
          <cell r="AC80" t="str">
            <v>081219666979</v>
          </cell>
          <cell r="AD80" t="str">
            <v>B 9376 TEV</v>
          </cell>
          <cell r="AE80" t="str">
            <v>Wingbox Tronton</v>
          </cell>
          <cell r="AF80" t="str">
            <v>Unilever West Mega DC</v>
          </cell>
          <cell r="AH80" t="str">
            <v>Jl. Irian X No.202, Cikedokan, Kec. Cikarang Bar., Bekasi, Jawa Barat 17530, Indonesia</v>
          </cell>
          <cell r="AI80" t="str">
            <v>Bekasi</v>
          </cell>
          <cell r="AK80" t="str">
            <v>INDOGROSIR PALEMBANG</v>
          </cell>
          <cell r="AM80" t="str">
            <v>JL. PANGERAN AYIN - KENTEN LAUT</v>
          </cell>
          <cell r="AN80" t="str">
            <v>Palembang</v>
          </cell>
          <cell r="AP80">
            <v>566</v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Y80">
            <v>0</v>
          </cell>
          <cell r="AZ80" t="str">
            <v>0</v>
          </cell>
          <cell r="BA80">
            <v>14850</v>
          </cell>
          <cell r="BB80">
            <v>41.61</v>
          </cell>
          <cell r="BC80" t="str">
            <v/>
          </cell>
          <cell r="BD80" t="str">
            <v/>
          </cell>
        </row>
        <row r="81">
          <cell r="D81" t="str">
            <v>4002939461</v>
          </cell>
          <cell r="E81" t="str">
            <v/>
          </cell>
          <cell r="F81" t="str">
            <v>CONFIRMED</v>
          </cell>
          <cell r="G81" t="str">
            <v>Unilever Mega DC</v>
          </cell>
          <cell r="H81" t="str">
            <v>PT Mega Antaran Prima</v>
          </cell>
          <cell r="I81" t="str">
            <v>true</v>
          </cell>
          <cell r="J81" t="str">
            <v>CDE</v>
          </cell>
          <cell r="K81" t="str">
            <v>CD Engkel Box</v>
          </cell>
          <cell r="L81" t="str">
            <v/>
          </cell>
          <cell r="N81" t="str">
            <v>TDS-TRI-20210615101135328785</v>
          </cell>
          <cell r="O81" t="str">
            <v>dedicated</v>
          </cell>
          <cell r="P81" t="str">
            <v>2021-06-15, 17:11:35</v>
          </cell>
          <cell r="Q81" t="str">
            <v>2021-06-15, 22:19:23</v>
          </cell>
          <cell r="R81" t="str">
            <v/>
          </cell>
          <cell r="S81" t="str">
            <v>2021-06-16, 20:00:00</v>
          </cell>
          <cell r="T81" t="str">
            <v/>
          </cell>
          <cell r="U81" t="str">
            <v/>
          </cell>
          <cell r="V81" t="str">
            <v/>
          </cell>
          <cell r="W81" t="str">
            <v>2021-06-17, 20:00:00</v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>Erlangga</v>
          </cell>
          <cell r="AC81" t="str">
            <v>085811813049</v>
          </cell>
          <cell r="AD81" t="str">
            <v>B9166KXU</v>
          </cell>
          <cell r="AE81" t="str">
            <v>CD Engkel Box</v>
          </cell>
          <cell r="AF81" t="str">
            <v>Unilever West Mega DC</v>
          </cell>
          <cell r="AH81" t="str">
            <v>Jl. Irian X No.202, Cikedokan, Kec. Cikarang Bar., Bekasi, Jawa Barat 17530, Indonesia</v>
          </cell>
          <cell r="AI81" t="str">
            <v>Bekasi</v>
          </cell>
          <cell r="AK81" t="str">
            <v>INDOMARET DC LEBAK</v>
          </cell>
          <cell r="AM81" t="str">
            <v>Jl. Raya Rangkasbitung-Pandeglang KM. 12,5, Cibuah, Warunggunung, Cibuah, Warunggunung, Lebak Regency, Banten 42352, Indonesia</v>
          </cell>
          <cell r="AN81" t="str">
            <v>Rangkas Bitung</v>
          </cell>
          <cell r="AP81">
            <v>141</v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Y81">
            <v>0</v>
          </cell>
          <cell r="AZ81" t="str">
            <v>0</v>
          </cell>
          <cell r="BA81">
            <v>2030</v>
          </cell>
          <cell r="BB81">
            <v>4</v>
          </cell>
          <cell r="BC81" t="str">
            <v/>
          </cell>
          <cell r="BD81" t="str">
            <v/>
          </cell>
        </row>
        <row r="82">
          <cell r="D82" t="str">
            <v>4002939584</v>
          </cell>
          <cell r="E82" t="str">
            <v/>
          </cell>
          <cell r="F82" t="str">
            <v>LOADED</v>
          </cell>
          <cell r="G82" t="str">
            <v>Unilever Mega DC</v>
          </cell>
          <cell r="H82" t="str">
            <v>PT PRIMA SARANA EKSPRES</v>
          </cell>
          <cell r="I82" t="str">
            <v>true</v>
          </cell>
          <cell r="J82" t="str">
            <v>TRO-J</v>
          </cell>
          <cell r="K82" t="str">
            <v>Tronton Jumbo</v>
          </cell>
          <cell r="L82">
            <v>5156000</v>
          </cell>
          <cell r="M82">
            <v>4225000</v>
          </cell>
          <cell r="N82" t="str">
            <v>TDS-TRI-20210615044125961782</v>
          </cell>
          <cell r="O82" t="str">
            <v>oncall</v>
          </cell>
          <cell r="P82" t="str">
            <v>2021-06-15, 11:41:26</v>
          </cell>
          <cell r="Q82" t="str">
            <v>2021-06-15, 13:48:50</v>
          </cell>
          <cell r="R82" t="str">
            <v>2021-06-16, 04:23:20</v>
          </cell>
          <cell r="S82" t="str">
            <v>2021-06-16, 16:00:00</v>
          </cell>
          <cell r="T82" t="str">
            <v>2021-06-16, 04:23:51</v>
          </cell>
          <cell r="U82" t="str">
            <v>2021-06-16, 04:23:56</v>
          </cell>
          <cell r="V82" t="str">
            <v>2021-06-16, 04:24:02</v>
          </cell>
          <cell r="W82" t="str">
            <v>2021-06-18, 16:00:00</v>
          </cell>
          <cell r="X82" t="str">
            <v/>
          </cell>
          <cell r="Y82" t="str">
            <v/>
          </cell>
          <cell r="Z82" t="str">
            <v>0:0:11</v>
          </cell>
          <cell r="AA82" t="str">
            <v/>
          </cell>
          <cell r="AB82" t="str">
            <v>sakrias</v>
          </cell>
          <cell r="AC82" t="str">
            <v>081770911122</v>
          </cell>
          <cell r="AD82" t="str">
            <v>B9138PEU</v>
          </cell>
          <cell r="AE82" t="str">
            <v>Wingbox Tronton</v>
          </cell>
          <cell r="AF82" t="str">
            <v>Unilever West Mega DC</v>
          </cell>
          <cell r="AH82" t="str">
            <v>Jl. Irian X No.202, Cikedokan, Kec. Cikarang Bar., Bekasi, Jawa Barat 17530, Indonesia</v>
          </cell>
          <cell r="AI82" t="str">
            <v>Bekasi</v>
          </cell>
          <cell r="AK82" t="str">
            <v>PT LOTTE SHOPPING INDONESIA SEMARAN</v>
          </cell>
          <cell r="AM82" t="str">
            <v>JL.BRIGJEN SUDIARTO NO.132</v>
          </cell>
          <cell r="AN82" t="str">
            <v>Kota Semarang</v>
          </cell>
          <cell r="AP82">
            <v>413</v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>Assign Manual</v>
          </cell>
          <cell r="AY82">
            <v>0</v>
          </cell>
          <cell r="AZ82" t="str">
            <v>0</v>
          </cell>
          <cell r="BA82">
            <v>12360</v>
          </cell>
          <cell r="BB82">
            <v>39</v>
          </cell>
          <cell r="BC82" t="str">
            <v/>
          </cell>
          <cell r="BD82" t="str">
            <v/>
          </cell>
        </row>
        <row r="83">
          <cell r="D83" t="str">
            <v>4002939531</v>
          </cell>
          <cell r="E83" t="str">
            <v/>
          </cell>
          <cell r="F83" t="str">
            <v>BOOKED</v>
          </cell>
          <cell r="G83" t="str">
            <v>Unilever Mega DC</v>
          </cell>
          <cell r="H83" t="str">
            <v>RITASE</v>
          </cell>
          <cell r="I83" t="str">
            <v>false</v>
          </cell>
          <cell r="J83" t="str">
            <v>CDE</v>
          </cell>
          <cell r="K83" t="str">
            <v>CD Engkel Box</v>
          </cell>
          <cell r="L83" t="str">
            <v/>
          </cell>
          <cell r="N83" t="str">
            <v>TDS-TRI-20210615044125130308</v>
          </cell>
          <cell r="O83" t="str">
            <v>dedicated</v>
          </cell>
          <cell r="P83" t="str">
            <v>2021-06-15, 11:41:25</v>
          </cell>
          <cell r="Q83" t="str">
            <v/>
          </cell>
          <cell r="R83" t="str">
            <v/>
          </cell>
          <cell r="S83" t="str">
            <v>2021-06-16, 16:00:00</v>
          </cell>
          <cell r="T83" t="str">
            <v/>
          </cell>
          <cell r="U83" t="str">
            <v/>
          </cell>
          <cell r="V83" t="str">
            <v/>
          </cell>
          <cell r="W83" t="str">
            <v>2021-06-17, 16:00:00</v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>Unilever West Mega DC</v>
          </cell>
          <cell r="AH83" t="str">
            <v>Jl. Irian X No.202, Cikedokan, Kec. Cikarang Bar., Bekasi, Jawa Barat 17530, Indonesia</v>
          </cell>
          <cell r="AI83" t="str">
            <v>Bekasi</v>
          </cell>
          <cell r="AK83" t="str">
            <v>TRANSMART CIMAHI</v>
          </cell>
          <cell r="AM83" t="str">
            <v>JL. RAYA BARAT NO. 729</v>
          </cell>
          <cell r="AN83" t="str">
            <v>Kota Cimahi</v>
          </cell>
          <cell r="AP83">
            <v>106</v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Y83">
            <v>0</v>
          </cell>
          <cell r="AZ83" t="str">
            <v>0</v>
          </cell>
          <cell r="BA83">
            <v>2510</v>
          </cell>
          <cell r="BB83">
            <v>4</v>
          </cell>
          <cell r="BC83" t="str">
            <v/>
          </cell>
          <cell r="BD83" t="str">
            <v/>
          </cell>
        </row>
        <row r="84">
          <cell r="D84" t="str">
            <v>4002939530</v>
          </cell>
          <cell r="E84" t="str">
            <v/>
          </cell>
          <cell r="F84" t="str">
            <v>BOOKED</v>
          </cell>
          <cell r="G84" t="str">
            <v>Unilever Mega DC</v>
          </cell>
          <cell r="H84" t="str">
            <v>RITASE</v>
          </cell>
          <cell r="I84" t="str">
            <v>false</v>
          </cell>
          <cell r="J84" t="str">
            <v>CDE</v>
          </cell>
          <cell r="K84" t="str">
            <v>CD Engkel Box</v>
          </cell>
          <cell r="L84" t="str">
            <v/>
          </cell>
          <cell r="N84" t="str">
            <v>TDS-TRI-20210615044124189864</v>
          </cell>
          <cell r="O84" t="str">
            <v>dedicated</v>
          </cell>
          <cell r="P84" t="str">
            <v>2021-06-15, 11:41:24</v>
          </cell>
          <cell r="Q84" t="str">
            <v/>
          </cell>
          <cell r="R84" t="str">
            <v/>
          </cell>
          <cell r="S84" t="str">
            <v>2021-06-16, 16:00:00</v>
          </cell>
          <cell r="T84" t="str">
            <v/>
          </cell>
          <cell r="U84" t="str">
            <v/>
          </cell>
          <cell r="V84" t="str">
            <v/>
          </cell>
          <cell r="W84" t="str">
            <v>2021-06-17, 16:00:00</v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>Unilever West Mega DC</v>
          </cell>
          <cell r="AH84" t="str">
            <v>Jl. Irian X No.202, Cikedokan, Kec. Cikarang Bar., Bekasi, Jawa Barat 17530, Indonesia</v>
          </cell>
          <cell r="AI84" t="str">
            <v>Bekasi</v>
          </cell>
          <cell r="AK84" t="str">
            <v>TRANSMART CIMAHI</v>
          </cell>
          <cell r="AM84" t="str">
            <v>JL. RAYA BARAT NO. 729</v>
          </cell>
          <cell r="AN84" t="str">
            <v>Kota Cimahi</v>
          </cell>
          <cell r="AP84">
            <v>106</v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Y84">
            <v>0</v>
          </cell>
          <cell r="AZ84" t="str">
            <v>0</v>
          </cell>
          <cell r="BA84">
            <v>2510</v>
          </cell>
          <cell r="BB84">
            <v>4.38</v>
          </cell>
          <cell r="BC84" t="str">
            <v/>
          </cell>
          <cell r="BD84" t="str">
            <v/>
          </cell>
        </row>
        <row r="85">
          <cell r="D85" t="str">
            <v>4002939529</v>
          </cell>
          <cell r="E85" t="str">
            <v/>
          </cell>
          <cell r="F85" t="str">
            <v>LOADED</v>
          </cell>
          <cell r="G85" t="str">
            <v>Unilever Mega DC</v>
          </cell>
          <cell r="H85" t="str">
            <v>PT Kabut Halim Mandiri</v>
          </cell>
          <cell r="I85" t="str">
            <v>true</v>
          </cell>
          <cell r="J85" t="str">
            <v>CDE</v>
          </cell>
          <cell r="K85" t="str">
            <v>CD Engkel Box</v>
          </cell>
          <cell r="L85" t="str">
            <v/>
          </cell>
          <cell r="N85" t="str">
            <v>TDS-TRI-20210615044123371593</v>
          </cell>
          <cell r="O85" t="str">
            <v>dedicated</v>
          </cell>
          <cell r="P85" t="str">
            <v>2021-06-15, 11:41:23</v>
          </cell>
          <cell r="Q85" t="str">
            <v>2021-06-15, 22:16:28</v>
          </cell>
          <cell r="R85" t="str">
            <v>2021-06-15, 22:58:00</v>
          </cell>
          <cell r="S85" t="str">
            <v>2021-06-16, 16:00:00</v>
          </cell>
          <cell r="T85" t="str">
            <v>2021-06-15, 22:59:32</v>
          </cell>
          <cell r="U85" t="str">
            <v>2021-06-15, 22:58:12</v>
          </cell>
          <cell r="V85" t="str">
            <v>2021-06-15, 22:59:52</v>
          </cell>
          <cell r="W85" t="str">
            <v>2021-06-17, 16:00:00</v>
          </cell>
          <cell r="X85" t="str">
            <v/>
          </cell>
          <cell r="Y85" t="str">
            <v/>
          </cell>
          <cell r="Z85" t="str">
            <v>0:0:20</v>
          </cell>
          <cell r="AA85" t="str">
            <v/>
          </cell>
          <cell r="AB85" t="str">
            <v>Anan</v>
          </cell>
          <cell r="AC85" t="str">
            <v>081585289622</v>
          </cell>
          <cell r="AD85" t="str">
            <v>B9029EXR</v>
          </cell>
          <cell r="AE85" t="str">
            <v>CD Engkel Box</v>
          </cell>
          <cell r="AF85" t="str">
            <v>Unilever West Mega DC</v>
          </cell>
          <cell r="AH85" t="str">
            <v>Jl. Irian X No.202, Cikedokan, Kec. Cikarang Bar., Bekasi, Jawa Barat 17530, Indonesia</v>
          </cell>
          <cell r="AI85" t="str">
            <v>Bekasi</v>
          </cell>
          <cell r="AK85" t="str">
            <v>TRANSMART CIMAHI</v>
          </cell>
          <cell r="AM85" t="str">
            <v>JL. RAYA BARAT NO. 729</v>
          </cell>
          <cell r="AN85" t="str">
            <v>Kota Cimahi</v>
          </cell>
          <cell r="AP85">
            <v>106</v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Y85">
            <v>0</v>
          </cell>
          <cell r="AZ85" t="str">
            <v>0</v>
          </cell>
          <cell r="BA85">
            <v>1670</v>
          </cell>
          <cell r="BB85">
            <v>4</v>
          </cell>
          <cell r="BC85" t="str">
            <v/>
          </cell>
          <cell r="BD85" t="str">
            <v/>
          </cell>
        </row>
        <row r="86">
          <cell r="D86" t="str">
            <v>4002939528</v>
          </cell>
          <cell r="E86" t="str">
            <v/>
          </cell>
          <cell r="F86" t="str">
            <v>ACCEPTED</v>
          </cell>
          <cell r="G86" t="str">
            <v>Unilever Mega DC</v>
          </cell>
          <cell r="H86" t="str">
            <v>Medikar Sarana Utama</v>
          </cell>
          <cell r="I86" t="str">
            <v>true</v>
          </cell>
          <cell r="J86" t="str">
            <v>CDE</v>
          </cell>
          <cell r="K86" t="str">
            <v>CD Engkel Box</v>
          </cell>
          <cell r="L86" t="str">
            <v/>
          </cell>
          <cell r="N86" t="str">
            <v>TDS-TRI-20210615044122516763</v>
          </cell>
          <cell r="O86" t="str">
            <v>dedicated</v>
          </cell>
          <cell r="P86" t="str">
            <v>2021-06-15, 11:41:22</v>
          </cell>
          <cell r="Q86" t="str">
            <v>2021-06-15, 22:15:17</v>
          </cell>
          <cell r="R86" t="str">
            <v>2021-06-16, 01:06:47</v>
          </cell>
          <cell r="S86" t="str">
            <v>2021-06-16, 16:00:00</v>
          </cell>
          <cell r="T86" t="str">
            <v/>
          </cell>
          <cell r="U86" t="str">
            <v/>
          </cell>
          <cell r="V86" t="str">
            <v/>
          </cell>
          <cell r="W86" t="str">
            <v>2021-06-17, 16:00:00</v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>SADI</v>
          </cell>
          <cell r="AC86" t="str">
            <v>085703144177</v>
          </cell>
          <cell r="AD86" t="str">
            <v>B9766UXR</v>
          </cell>
          <cell r="AE86" t="str">
            <v>CDE 4 Ton</v>
          </cell>
          <cell r="AF86" t="str">
            <v>Unilever West Mega DC</v>
          </cell>
          <cell r="AH86" t="str">
            <v>Jl. Irian X No.202, Cikedokan, Kec. Cikarang Bar., Bekasi, Jawa Barat 17530, Indonesia</v>
          </cell>
          <cell r="AI86" t="str">
            <v>Bekasi</v>
          </cell>
          <cell r="AK86" t="str">
            <v>TRANSMART CIMAHI</v>
          </cell>
          <cell r="AM86" t="str">
            <v>JL. RAYA BARAT NO. 729</v>
          </cell>
          <cell r="AN86" t="str">
            <v>Kota Cimahi</v>
          </cell>
          <cell r="AP86">
            <v>106</v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Y86">
            <v>0</v>
          </cell>
          <cell r="AZ86" t="str">
            <v>0</v>
          </cell>
          <cell r="BA86">
            <v>2830</v>
          </cell>
          <cell r="BB86">
            <v>3.87</v>
          </cell>
          <cell r="BC86" t="str">
            <v/>
          </cell>
          <cell r="BD86" t="str">
            <v/>
          </cell>
        </row>
        <row r="87">
          <cell r="D87" t="str">
            <v>4002939527</v>
          </cell>
          <cell r="E87" t="str">
            <v/>
          </cell>
          <cell r="F87" t="str">
            <v>ACCEPTED</v>
          </cell>
          <cell r="G87" t="str">
            <v>Unilever Mega DC</v>
          </cell>
          <cell r="H87" t="str">
            <v>PT Kabut Halim Mandiri</v>
          </cell>
          <cell r="I87" t="str">
            <v>true</v>
          </cell>
          <cell r="J87" t="str">
            <v>CDE</v>
          </cell>
          <cell r="K87" t="str">
            <v>CD Engkel Box</v>
          </cell>
          <cell r="L87" t="str">
            <v/>
          </cell>
          <cell r="N87" t="str">
            <v>TDS-TRI-20210615044121581460</v>
          </cell>
          <cell r="O87" t="str">
            <v>dedicated</v>
          </cell>
          <cell r="P87" t="str">
            <v>2021-06-15, 11:41:21</v>
          </cell>
          <cell r="Q87" t="str">
            <v>2021-06-15, 22:13:36</v>
          </cell>
          <cell r="R87" t="str">
            <v>2021-06-15, 22:14:00</v>
          </cell>
          <cell r="S87" t="str">
            <v>2021-06-16, 16:00:00</v>
          </cell>
          <cell r="T87" t="str">
            <v/>
          </cell>
          <cell r="U87" t="str">
            <v/>
          </cell>
          <cell r="V87" t="str">
            <v/>
          </cell>
          <cell r="W87" t="str">
            <v>2021-06-17, 16:00:00</v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>anggi</v>
          </cell>
          <cell r="AC87" t="str">
            <v>085778603335</v>
          </cell>
          <cell r="AD87" t="str">
            <v>F9285FG</v>
          </cell>
          <cell r="AE87" t="str">
            <v>CD Engkel Box</v>
          </cell>
          <cell r="AF87" t="str">
            <v>Unilever West Mega DC</v>
          </cell>
          <cell r="AH87" t="str">
            <v>Jl. Irian X No.202, Cikedokan, Kec. Cikarang Bar., Bekasi, Jawa Barat 17530, Indonesia</v>
          </cell>
          <cell r="AI87" t="str">
            <v>Bekasi</v>
          </cell>
          <cell r="AK87" t="str">
            <v>TRANSMART CIMAHI</v>
          </cell>
          <cell r="AM87" t="str">
            <v>JL. RAYA BARAT NO. 729</v>
          </cell>
          <cell r="AN87" t="str">
            <v>Kota Cimahi</v>
          </cell>
          <cell r="AP87">
            <v>106</v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Y87">
            <v>0</v>
          </cell>
          <cell r="AZ87" t="str">
            <v>0</v>
          </cell>
          <cell r="BA87">
            <v>2830</v>
          </cell>
          <cell r="BB87">
            <v>3.87</v>
          </cell>
          <cell r="BC87" t="str">
            <v/>
          </cell>
          <cell r="BD87" t="str">
            <v/>
          </cell>
        </row>
        <row r="88">
          <cell r="D88" t="str">
            <v>4002939526</v>
          </cell>
          <cell r="E88" t="str">
            <v/>
          </cell>
          <cell r="F88" t="str">
            <v>LOADED</v>
          </cell>
          <cell r="G88" t="str">
            <v>Unilever Mega DC</v>
          </cell>
          <cell r="H88" t="str">
            <v>PT Mega Antaran Prima</v>
          </cell>
          <cell r="I88" t="str">
            <v>true</v>
          </cell>
          <cell r="J88" t="str">
            <v>CDE</v>
          </cell>
          <cell r="K88" t="str">
            <v>CD Engkel Box</v>
          </cell>
          <cell r="L88" t="str">
            <v/>
          </cell>
          <cell r="N88" t="str">
            <v>TDS-TRI-20210615044120750793</v>
          </cell>
          <cell r="O88" t="str">
            <v>dedicated</v>
          </cell>
          <cell r="P88" t="str">
            <v>2021-06-15, 11:41:20</v>
          </cell>
          <cell r="Q88" t="str">
            <v>2021-06-15, 22:12:28</v>
          </cell>
          <cell r="R88" t="str">
            <v>2021-06-16, 01:07:38</v>
          </cell>
          <cell r="S88" t="str">
            <v>2021-06-16, 16:00:00</v>
          </cell>
          <cell r="T88" t="str">
            <v>2021-06-16, 14:46:58</v>
          </cell>
          <cell r="U88" t="str">
            <v>2021-06-16, 14:47:22</v>
          </cell>
          <cell r="V88" t="str">
            <v>2021-06-16, 22:51:55</v>
          </cell>
          <cell r="W88" t="str">
            <v>2021-06-17, 16:00:00</v>
          </cell>
          <cell r="X88" t="str">
            <v/>
          </cell>
          <cell r="Y88" t="str">
            <v/>
          </cell>
          <cell r="Z88" t="str">
            <v>8:4:57</v>
          </cell>
          <cell r="AA88" t="str">
            <v/>
          </cell>
          <cell r="AB88" t="str">
            <v>ADI PURBANTARA</v>
          </cell>
          <cell r="AC88" t="str">
            <v>089652314447</v>
          </cell>
          <cell r="AD88" t="str">
            <v>B9019KXR</v>
          </cell>
          <cell r="AE88" t="str">
            <v>CD Engkel Box</v>
          </cell>
          <cell r="AF88" t="str">
            <v>Unilever West Mega DC</v>
          </cell>
          <cell r="AH88" t="str">
            <v>Jl. Irian X No.202, Cikedokan, Kec. Cikarang Bar., Bekasi, Jawa Barat 17530, Indonesia</v>
          </cell>
          <cell r="AI88" t="str">
            <v>Bekasi</v>
          </cell>
          <cell r="AK88" t="str">
            <v>TRANSMART CIMAHI</v>
          </cell>
          <cell r="AM88" t="str">
            <v>JL. RAYA BARAT NO. 729</v>
          </cell>
          <cell r="AN88" t="str">
            <v>Kota Cimahi</v>
          </cell>
          <cell r="AP88">
            <v>106</v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Y88">
            <v>0</v>
          </cell>
          <cell r="AZ88" t="str">
            <v>0</v>
          </cell>
          <cell r="BA88">
            <v>2830</v>
          </cell>
          <cell r="BB88">
            <v>4</v>
          </cell>
          <cell r="BC88" t="str">
            <v/>
          </cell>
          <cell r="BD88" t="str">
            <v/>
          </cell>
        </row>
        <row r="89">
          <cell r="D89" t="str">
            <v>4002939525</v>
          </cell>
          <cell r="E89" t="str">
            <v/>
          </cell>
          <cell r="F89" t="str">
            <v>BOOKED</v>
          </cell>
          <cell r="G89" t="str">
            <v>Unilever Mega DC</v>
          </cell>
          <cell r="H89" t="str">
            <v>RITASE</v>
          </cell>
          <cell r="I89" t="str">
            <v>false</v>
          </cell>
          <cell r="J89" t="str">
            <v>CDE</v>
          </cell>
          <cell r="K89" t="str">
            <v>CD Engkel Box</v>
          </cell>
          <cell r="L89" t="str">
            <v/>
          </cell>
          <cell r="N89" t="str">
            <v>TDS-TRI-20210615044119366406</v>
          </cell>
          <cell r="O89" t="str">
            <v>dedicated</v>
          </cell>
          <cell r="P89" t="str">
            <v>2021-06-15, 11:41:19</v>
          </cell>
          <cell r="Q89" t="str">
            <v/>
          </cell>
          <cell r="R89" t="str">
            <v/>
          </cell>
          <cell r="S89" t="str">
            <v>2021-06-16, 16:00:00</v>
          </cell>
          <cell r="T89" t="str">
            <v/>
          </cell>
          <cell r="U89" t="str">
            <v/>
          </cell>
          <cell r="V89" t="str">
            <v/>
          </cell>
          <cell r="W89" t="str">
            <v>2021-06-17, 16:00:00</v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>Unilever West Mega DC</v>
          </cell>
          <cell r="AH89" t="str">
            <v>Jl. Irian X No.202, Cikedokan, Kec. Cikarang Bar., Bekasi, Jawa Barat 17530, Indonesia</v>
          </cell>
          <cell r="AI89" t="str">
            <v>Bekasi</v>
          </cell>
          <cell r="AK89" t="str">
            <v>TRANSMART CIMAHI</v>
          </cell>
          <cell r="AM89" t="str">
            <v>JL. RAYA BARAT NO. 729</v>
          </cell>
          <cell r="AN89" t="str">
            <v>Kota Cimahi</v>
          </cell>
          <cell r="AP89">
            <v>106</v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Y89">
            <v>0</v>
          </cell>
          <cell r="AZ89" t="str">
            <v>0</v>
          </cell>
          <cell r="BA89">
            <v>1350</v>
          </cell>
          <cell r="BB89">
            <v>4.8899999999999997</v>
          </cell>
          <cell r="BC89" t="str">
            <v/>
          </cell>
          <cell r="BD89" t="str">
            <v/>
          </cell>
        </row>
        <row r="90">
          <cell r="D90" t="str">
            <v>4002939524</v>
          </cell>
          <cell r="E90" t="str">
            <v/>
          </cell>
          <cell r="F90" t="str">
            <v>ACCEPTED</v>
          </cell>
          <cell r="G90" t="str">
            <v>Unilever Mega DC</v>
          </cell>
          <cell r="H90" t="str">
            <v>Medikar Sarana Utama</v>
          </cell>
          <cell r="I90" t="str">
            <v>true</v>
          </cell>
          <cell r="J90" t="str">
            <v>CDE</v>
          </cell>
          <cell r="K90" t="str">
            <v>CD Engkel Box</v>
          </cell>
          <cell r="L90" t="str">
            <v/>
          </cell>
          <cell r="N90" t="str">
            <v>TDS-TRI-20210615044118463398</v>
          </cell>
          <cell r="O90" t="str">
            <v>dedicated</v>
          </cell>
          <cell r="P90" t="str">
            <v>2021-06-15, 11:41:18</v>
          </cell>
          <cell r="Q90" t="str">
            <v>2021-06-15, 22:11:26</v>
          </cell>
          <cell r="R90" t="str">
            <v>2021-06-16, 01:07:49</v>
          </cell>
          <cell r="S90" t="str">
            <v>2021-06-16, 16:00:00</v>
          </cell>
          <cell r="T90" t="str">
            <v/>
          </cell>
          <cell r="U90" t="str">
            <v/>
          </cell>
          <cell r="V90" t="str">
            <v/>
          </cell>
          <cell r="W90" t="str">
            <v>2021-06-17, 16:00:00</v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>PERGAULAN SITORUS</v>
          </cell>
          <cell r="AC90" t="str">
            <v>081385246572</v>
          </cell>
          <cell r="AD90" t="str">
            <v>B9326UCG</v>
          </cell>
          <cell r="AE90" t="str">
            <v>CDE 4 Ton</v>
          </cell>
          <cell r="AF90" t="str">
            <v>Unilever West Mega DC</v>
          </cell>
          <cell r="AH90" t="str">
            <v>Jl. Irian X No.202, Cikedokan, Kec. Cikarang Bar., Bekasi, Jawa Barat 17530, Indonesia</v>
          </cell>
          <cell r="AI90" t="str">
            <v>Bekasi</v>
          </cell>
          <cell r="AK90" t="str">
            <v>TRANSMART CIMAHI</v>
          </cell>
          <cell r="AM90" t="str">
            <v>JL. RAYA BARAT NO. 729</v>
          </cell>
          <cell r="AN90" t="str">
            <v>Kota Cimahi</v>
          </cell>
          <cell r="AP90">
            <v>106</v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Y90">
            <v>0</v>
          </cell>
          <cell r="AZ90" t="str">
            <v>0</v>
          </cell>
          <cell r="BA90">
            <v>1120</v>
          </cell>
          <cell r="BB90">
            <v>4</v>
          </cell>
          <cell r="BC90" t="str">
            <v/>
          </cell>
          <cell r="BD90" t="str">
            <v/>
          </cell>
        </row>
        <row r="91">
          <cell r="D91" t="str">
            <v>4002939503</v>
          </cell>
          <cell r="E91" t="str">
            <v/>
          </cell>
          <cell r="F91" t="str">
            <v>POD</v>
          </cell>
          <cell r="G91" t="str">
            <v>Unilever Mega DC</v>
          </cell>
          <cell r="H91" t="str">
            <v>CV Global Synergi Abadi</v>
          </cell>
          <cell r="I91" t="str">
            <v>true</v>
          </cell>
          <cell r="J91" t="str">
            <v>CDE</v>
          </cell>
          <cell r="K91" t="str">
            <v>CD Engkel Box</v>
          </cell>
          <cell r="L91" t="str">
            <v/>
          </cell>
          <cell r="N91" t="str">
            <v>TDS-TRI-20210615044117593959</v>
          </cell>
          <cell r="O91" t="str">
            <v>dedicated</v>
          </cell>
          <cell r="P91" t="str">
            <v>2021-06-15, 11:41:17</v>
          </cell>
          <cell r="Q91" t="str">
            <v>2021-06-15, 14:17:01</v>
          </cell>
          <cell r="R91" t="str">
            <v>2021-06-15, 17:45:36</v>
          </cell>
          <cell r="S91" t="str">
            <v>2021-06-16, 16:00:00</v>
          </cell>
          <cell r="T91" t="str">
            <v>2021-06-16, 05:20:37</v>
          </cell>
          <cell r="U91" t="str">
            <v>2021-06-16, 05:20:40</v>
          </cell>
          <cell r="V91" t="str">
            <v>2021-06-16, 05:20:47</v>
          </cell>
          <cell r="W91" t="str">
            <v>2021-06-16, 05:20:47</v>
          </cell>
          <cell r="X91" t="str">
            <v>2021-06-16, 08:18:15</v>
          </cell>
          <cell r="Y91" t="str">
            <v>2021-06-16, 08:18:20</v>
          </cell>
          <cell r="Z91" t="str">
            <v>0:0:10</v>
          </cell>
          <cell r="AA91" t="str">
            <v>0:0:5</v>
          </cell>
          <cell r="AB91" t="str">
            <v>Ading Sukardi</v>
          </cell>
          <cell r="AC91" t="str">
            <v>085723961471</v>
          </cell>
          <cell r="AD91" t="str">
            <v>B9417BCI</v>
          </cell>
          <cell r="AE91" t="str">
            <v>CD Engkel Box</v>
          </cell>
          <cell r="AF91" t="str">
            <v>Unilever West Mega DC</v>
          </cell>
          <cell r="AH91" t="str">
            <v>Jl. Irian X No.202, Cikedokan, Kec. Cikarang Bar., Bekasi, Jawa Barat 17530, Indonesia</v>
          </cell>
          <cell r="AI91" t="str">
            <v>Bekasi</v>
          </cell>
          <cell r="AK91" t="str">
            <v>TIP TOP BOGOR</v>
          </cell>
          <cell r="AM91" t="str">
            <v>Jl. Brigjen Saptadji Hadiprawira No.68, RT.03/RW.07, Cilendek Bar., Kec. Bogor Bar., Kota Bogor, Jawa Barat 16112, Indonesia</v>
          </cell>
          <cell r="AN91" t="str">
            <v>Kota Bogor</v>
          </cell>
          <cell r="AP91">
            <v>75</v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Y91">
            <v>0</v>
          </cell>
          <cell r="AZ91" t="str">
            <v>0</v>
          </cell>
          <cell r="BA91">
            <v>2300</v>
          </cell>
          <cell r="BB91">
            <v>5.4</v>
          </cell>
          <cell r="BC91" t="str">
            <v/>
          </cell>
          <cell r="BD91" t="str">
            <v>2021-06-16, 11:03:40</v>
          </cell>
        </row>
        <row r="92">
          <cell r="D92" t="str">
            <v>4002939498</v>
          </cell>
          <cell r="E92" t="str">
            <v/>
          </cell>
          <cell r="F92" t="str">
            <v>POD</v>
          </cell>
          <cell r="G92" t="str">
            <v>Unilever Mega DC</v>
          </cell>
          <cell r="H92" t="str">
            <v>PT Mega Antaran Prima</v>
          </cell>
          <cell r="I92" t="str">
            <v>true</v>
          </cell>
          <cell r="J92" t="str">
            <v>CDE</v>
          </cell>
          <cell r="K92" t="str">
            <v>CD Engkel Box</v>
          </cell>
          <cell r="L92" t="str">
            <v/>
          </cell>
          <cell r="N92" t="str">
            <v>TDS-TRI-20210615044116406500</v>
          </cell>
          <cell r="O92" t="str">
            <v>dedicated</v>
          </cell>
          <cell r="P92" t="str">
            <v>2021-06-15, 11:41:16</v>
          </cell>
          <cell r="Q92" t="str">
            <v>2021-06-15, 14:15:11</v>
          </cell>
          <cell r="R92" t="str">
            <v>2021-06-15, 16:01:47</v>
          </cell>
          <cell r="S92" t="str">
            <v>2021-06-16, 16:00:00</v>
          </cell>
          <cell r="T92" t="str">
            <v>2021-06-15, 16:01:54</v>
          </cell>
          <cell r="U92" t="str">
            <v>2021-06-16, 02:41:19</v>
          </cell>
          <cell r="V92" t="str">
            <v>2021-06-16, 02:41:26</v>
          </cell>
          <cell r="W92" t="str">
            <v>2021-06-16, 16:00:00</v>
          </cell>
          <cell r="X92" t="str">
            <v>2021-06-16, 05:13:26</v>
          </cell>
          <cell r="Y92" t="str">
            <v>2021-06-16, 11:20:29</v>
          </cell>
          <cell r="Z92" t="str">
            <v>10:39:32</v>
          </cell>
          <cell r="AA92" t="str">
            <v>6:7:3</v>
          </cell>
          <cell r="AB92" t="str">
            <v>SAMSUL ANWAR</v>
          </cell>
          <cell r="AC92" t="str">
            <v>087851750511</v>
          </cell>
          <cell r="AD92" t="str">
            <v>B9173KXU</v>
          </cell>
          <cell r="AE92" t="str">
            <v>CDE Dedicated</v>
          </cell>
          <cell r="AF92" t="str">
            <v>Unilever West Mega DC</v>
          </cell>
          <cell r="AH92" t="str">
            <v>Jl. Irian X No.202, Cikedokan, Kec. Cikarang Bar., Bekasi, Jawa Barat 17530, Indonesia</v>
          </cell>
          <cell r="AI92" t="str">
            <v>Bekasi</v>
          </cell>
          <cell r="AK92" t="str">
            <v>HARI-HARI CILEDUG</v>
          </cell>
          <cell r="AM92" t="str">
            <v>JL HOS COKROAMINOTO NO 5 CILEDUG</v>
          </cell>
          <cell r="AN92" t="str">
            <v>Kota Tangerang</v>
          </cell>
          <cell r="AP92">
            <v>59</v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Y92">
            <v>0</v>
          </cell>
          <cell r="AZ92" t="str">
            <v>0</v>
          </cell>
          <cell r="BA92">
            <v>1060</v>
          </cell>
          <cell r="BB92">
            <v>3.13</v>
          </cell>
          <cell r="BC92" t="str">
            <v/>
          </cell>
          <cell r="BD92" t="str">
            <v>2021-06-16, 15:53:08</v>
          </cell>
        </row>
        <row r="93">
          <cell r="D93" t="str">
            <v>4002939496</v>
          </cell>
          <cell r="E93" t="str">
            <v/>
          </cell>
          <cell r="F93" t="str">
            <v>POD</v>
          </cell>
          <cell r="G93" t="str">
            <v>Unilever Mega DC</v>
          </cell>
          <cell r="H93" t="str">
            <v>PT Mega Antaran Prima</v>
          </cell>
          <cell r="I93" t="str">
            <v>true</v>
          </cell>
          <cell r="J93" t="str">
            <v>CDE</v>
          </cell>
          <cell r="K93" t="str">
            <v>CD Engkel Box</v>
          </cell>
          <cell r="L93" t="str">
            <v/>
          </cell>
          <cell r="N93" t="str">
            <v>TDS-TRI-20210615044115297496</v>
          </cell>
          <cell r="O93" t="str">
            <v>dedicated</v>
          </cell>
          <cell r="P93" t="str">
            <v>2021-06-15, 11:41:15</v>
          </cell>
          <cell r="Q93" t="str">
            <v>2021-06-15, 14:10:44</v>
          </cell>
          <cell r="R93" t="str">
            <v>2021-06-15, 20:52:24</v>
          </cell>
          <cell r="S93" t="str">
            <v>2021-06-16, 16:00:00</v>
          </cell>
          <cell r="T93" t="str">
            <v>2021-06-15, 20:52:28</v>
          </cell>
          <cell r="U93" t="str">
            <v>2021-06-15, 20:52:32</v>
          </cell>
          <cell r="V93" t="str">
            <v>2021-06-15, 20:52:43</v>
          </cell>
          <cell r="W93" t="str">
            <v>2021-06-16, 16:00:00</v>
          </cell>
          <cell r="X93" t="str">
            <v>2021-06-16, 05:58:33</v>
          </cell>
          <cell r="Y93" t="str">
            <v>2021-06-16, 05:58:38</v>
          </cell>
          <cell r="Z93" t="str">
            <v>0:0:15</v>
          </cell>
          <cell r="AA93" t="str">
            <v>0:0:5</v>
          </cell>
          <cell r="AB93" t="str">
            <v>TARSANA</v>
          </cell>
          <cell r="AC93" t="str">
            <v>087775239722</v>
          </cell>
          <cell r="AD93" t="str">
            <v>B9143KXU</v>
          </cell>
          <cell r="AE93" t="str">
            <v>CD Engkel Box</v>
          </cell>
          <cell r="AF93" t="str">
            <v>Unilever West Mega DC</v>
          </cell>
          <cell r="AH93" t="str">
            <v>Jl. Irian X No.202, Cikedokan, Kec. Cikarang Bar., Bekasi, Jawa Barat 17530, Indonesia</v>
          </cell>
          <cell r="AI93" t="str">
            <v>Bekasi</v>
          </cell>
          <cell r="AK93" t="str">
            <v>HARI HARI KALIDERES</v>
          </cell>
          <cell r="AM93" t="str">
            <v>JL.PETA SELATAN BLOK A NO.1 KALIDE</v>
          </cell>
          <cell r="AN93" t="str">
            <v>Kota Jakarta Barat</v>
          </cell>
          <cell r="AP93">
            <v>60</v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Y93">
            <v>0</v>
          </cell>
          <cell r="AZ93" t="str">
            <v>0</v>
          </cell>
          <cell r="BA93">
            <v>2300</v>
          </cell>
          <cell r="BB93">
            <v>5.57</v>
          </cell>
          <cell r="BC93" t="str">
            <v/>
          </cell>
          <cell r="BD93" t="str">
            <v>2021-06-16, 22:18:12</v>
          </cell>
        </row>
        <row r="94">
          <cell r="D94" t="str">
            <v>4002939492</v>
          </cell>
          <cell r="E94" t="str">
            <v/>
          </cell>
          <cell r="F94" t="str">
            <v>POD</v>
          </cell>
          <cell r="G94" t="str">
            <v>Unilever Mega DC</v>
          </cell>
          <cell r="H94" t="str">
            <v>CV Global Synergi Abadi</v>
          </cell>
          <cell r="I94" t="str">
            <v>true</v>
          </cell>
          <cell r="J94" t="str">
            <v>CDE</v>
          </cell>
          <cell r="K94" t="str">
            <v>CD Engkel Box</v>
          </cell>
          <cell r="L94" t="str">
            <v/>
          </cell>
          <cell r="N94" t="str">
            <v>TDS-TRI-20210615044114288701</v>
          </cell>
          <cell r="O94" t="str">
            <v>dedicated</v>
          </cell>
          <cell r="P94" t="str">
            <v>2021-06-15, 11:41:14</v>
          </cell>
          <cell r="Q94" t="str">
            <v>2021-06-15, 14:08:21</v>
          </cell>
          <cell r="R94" t="str">
            <v>2021-06-16, 01:06:27</v>
          </cell>
          <cell r="S94" t="str">
            <v>2021-06-16, 16:00:00</v>
          </cell>
          <cell r="T94" t="str">
            <v>2021-06-16, 06:10:58</v>
          </cell>
          <cell r="U94" t="str">
            <v>2021-06-16, 06:11:03</v>
          </cell>
          <cell r="V94" t="str">
            <v>2021-06-16, 06:11:07</v>
          </cell>
          <cell r="W94" t="str">
            <v>2021-06-16, 16:00:00</v>
          </cell>
          <cell r="X94" t="str">
            <v>2021-06-16, 11:06:44</v>
          </cell>
          <cell r="Y94" t="str">
            <v>2021-06-16, 11:06:53</v>
          </cell>
          <cell r="Z94" t="str">
            <v>0:0:9</v>
          </cell>
          <cell r="AA94" t="str">
            <v>0:0:9</v>
          </cell>
          <cell r="AB94" t="str">
            <v>beni</v>
          </cell>
          <cell r="AC94" t="str">
            <v>085774120091</v>
          </cell>
          <cell r="AD94" t="str">
            <v>B9054NO</v>
          </cell>
          <cell r="AE94" t="str">
            <v>CD Engkel Box</v>
          </cell>
          <cell r="AF94" t="str">
            <v>Unilever West Mega DC</v>
          </cell>
          <cell r="AH94" t="str">
            <v>Jl. Irian X No.202, Cikedokan, Kec. Cikarang Bar., Bekasi, Jawa Barat 17530, Indonesia</v>
          </cell>
          <cell r="AI94" t="str">
            <v>Bekasi</v>
          </cell>
          <cell r="AK94" t="str">
            <v>HARI HARI DUTA HARAPAN INDAH</v>
          </cell>
          <cell r="AM94" t="str">
            <v>KOMP.DUTA HARAPAN INDAH</v>
          </cell>
          <cell r="AN94" t="str">
            <v>Kota Jakarta Utara</v>
          </cell>
          <cell r="AP94">
            <v>52</v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Y94">
            <v>0</v>
          </cell>
          <cell r="AZ94" t="str">
            <v>0</v>
          </cell>
          <cell r="BA94">
            <v>1120</v>
          </cell>
          <cell r="BB94">
            <v>3</v>
          </cell>
          <cell r="BC94" t="str">
            <v/>
          </cell>
          <cell r="BD94" t="str">
            <v>2021-06-16, 11:52:06</v>
          </cell>
        </row>
      </sheetData>
      <sheetData sheetId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Keterangan"/>
    </sheetNames>
    <sheetDataSet>
      <sheetData sheetId="0">
        <row r="1">
          <cell r="D1" t="str">
            <v>PO number</v>
          </cell>
          <cell r="E1" t="str">
            <v>shipment number</v>
          </cell>
          <cell r="F1" t="str">
            <v>status</v>
          </cell>
          <cell r="G1" t="str">
            <v>shipper name</v>
          </cell>
          <cell r="H1" t="str">
            <v>transporter name</v>
          </cell>
          <cell r="I1" t="str">
            <v>ritase marketplace</v>
          </cell>
          <cell r="J1" t="str">
            <v>order_load_type</v>
          </cell>
          <cell r="K1" t="str">
            <v>order_load_desc</v>
          </cell>
          <cell r="L1" t="str">
            <v>fee</v>
          </cell>
          <cell r="M1" t="str">
            <v>logistic fee</v>
          </cell>
          <cell r="N1" t="str">
            <v>trip id</v>
          </cell>
          <cell r="O1" t="str">
            <v>vendor type</v>
          </cell>
          <cell r="P1" t="str">
            <v>created time</v>
          </cell>
          <cell r="Q1" t="str">
            <v>confirmed time</v>
          </cell>
          <cell r="R1" t="str">
            <v>accepted time</v>
          </cell>
          <cell r="S1" t="str">
            <v>ready time</v>
          </cell>
          <cell r="T1" t="str">
            <v>actual pickup time</v>
          </cell>
          <cell r="U1" t="str">
            <v>start load time</v>
          </cell>
          <cell r="V1" t="str">
            <v>finish load time</v>
          </cell>
          <cell r="W1" t="str">
            <v>estimate dropoff time</v>
          </cell>
          <cell r="X1" t="str">
            <v>actual dropoff time</v>
          </cell>
          <cell r="Y1" t="str">
            <v>actual unload time</v>
          </cell>
          <cell r="Z1" t="str">
            <v>duration pickup -&gt; load</v>
          </cell>
          <cell r="AA1" t="str">
            <v>duration dropoff -&gt; unload</v>
          </cell>
          <cell r="AB1" t="str">
            <v>driver name</v>
          </cell>
          <cell r="AC1" t="str">
            <v>driver phone number</v>
          </cell>
          <cell r="AD1" t="str">
            <v>license plate</v>
          </cell>
          <cell r="AE1" t="str">
            <v>vehicle type</v>
          </cell>
          <cell r="AF1" t="str">
            <v>origin contact name</v>
          </cell>
          <cell r="AG1" t="str">
            <v>origin contact number</v>
          </cell>
          <cell r="AH1" t="str">
            <v>origin address</v>
          </cell>
          <cell r="AI1" t="str">
            <v>origin city</v>
          </cell>
          <cell r="AJ1" t="str">
            <v>origin external ID</v>
          </cell>
          <cell r="AK1" t="str">
            <v>destination contact name</v>
          </cell>
          <cell r="AL1" t="str">
            <v>destination contact number</v>
          </cell>
          <cell r="AM1" t="str">
            <v>destination address</v>
          </cell>
          <cell r="AN1" t="str">
            <v>destination city</v>
          </cell>
          <cell r="AO1" t="str">
            <v>destination external ID</v>
          </cell>
          <cell r="AP1" t="str">
            <v>distance (km)</v>
          </cell>
          <cell r="AQ1" t="str">
            <v>remarks</v>
          </cell>
          <cell r="AR1" t="str">
            <v>container number</v>
          </cell>
          <cell r="AS1" t="str">
            <v>seal number</v>
          </cell>
          <cell r="AT1" t="str">
            <v>tare weight (kg)</v>
          </cell>
          <cell r="AU1" t="str">
            <v>container number 2</v>
          </cell>
          <cell r="AV1" t="str">
            <v>seal number 2</v>
          </cell>
          <cell r="AW1" t="str">
            <v>tare weight 2 (kg)</v>
          </cell>
          <cell r="AX1" t="str">
            <v>cancel reason</v>
          </cell>
          <cell r="AY1" t="str">
            <v>has insurance</v>
          </cell>
          <cell r="AZ1" t="str">
            <v>insurance fee</v>
          </cell>
          <cell r="BA1" t="str">
            <v>total weight</v>
          </cell>
          <cell r="BB1" t="str">
            <v>total CBM</v>
          </cell>
          <cell r="BC1" t="str">
            <v>tag</v>
          </cell>
          <cell r="BD1" t="str">
            <v>proof of delivery time</v>
          </cell>
          <cell r="BE1" t="str">
            <v>proof of delivery</v>
          </cell>
        </row>
        <row r="2">
          <cell r="D2">
            <v>4002940539</v>
          </cell>
          <cell r="E2" t="str">
            <v/>
          </cell>
          <cell r="F2" t="str">
            <v>BOOKED</v>
          </cell>
          <cell r="G2" t="str">
            <v>Unilever Mega DC</v>
          </cell>
          <cell r="H2" t="str">
            <v>RITASE</v>
          </cell>
          <cell r="I2" t="str">
            <v>false</v>
          </cell>
          <cell r="J2" t="str">
            <v>TRO-J</v>
          </cell>
          <cell r="K2" t="str">
            <v>Tronton Jumbo</v>
          </cell>
          <cell r="L2" t="str">
            <v/>
          </cell>
          <cell r="N2" t="str">
            <v>TDS-TRI-20210617133831299345</v>
          </cell>
          <cell r="O2" t="str">
            <v>dedicated</v>
          </cell>
          <cell r="P2" t="str">
            <v>2021-06-17, 20:38:31</v>
          </cell>
          <cell r="Q2" t="str">
            <v/>
          </cell>
          <cell r="R2" t="str">
            <v/>
          </cell>
          <cell r="S2" t="str">
            <v>2021-06-17, 22:00:00</v>
          </cell>
          <cell r="T2" t="str">
            <v/>
          </cell>
          <cell r="U2" t="str">
            <v/>
          </cell>
          <cell r="V2" t="str">
            <v/>
          </cell>
          <cell r="W2" t="str">
            <v>2021-06-25, 22:00:00</v>
          </cell>
          <cell r="X2" t="str">
            <v/>
          </cell>
          <cell r="Y2" t="str">
            <v/>
          </cell>
          <cell r="Z2" t="str">
            <v/>
          </cell>
          <cell r="AA2" t="str">
            <v/>
          </cell>
          <cell r="AB2" t="str">
            <v/>
          </cell>
          <cell r="AC2" t="str">
            <v/>
          </cell>
          <cell r="AD2" t="str">
            <v/>
          </cell>
          <cell r="AE2" t="str">
            <v/>
          </cell>
          <cell r="AF2" t="str">
            <v>Unilever West Mega DC</v>
          </cell>
          <cell r="AH2" t="str">
            <v>Jl. Irian X No.202, Cikedokan, Kec. Cikarang Bar., Bekasi, Jawa Barat 17530, Indonesia</v>
          </cell>
          <cell r="AI2" t="str">
            <v>Bekasi</v>
          </cell>
          <cell r="AK2" t="str">
            <v>PT SUMBER ALFARIA TRIJAYA PALEMBAN</v>
          </cell>
          <cell r="AM2" t="str">
            <v>Jl. TEMBUS ALANG-ALANG LEBAR RT12 R</v>
          </cell>
          <cell r="AN2" t="str">
            <v>Kota Palembang</v>
          </cell>
          <cell r="AP2">
            <v>573</v>
          </cell>
          <cell r="AQ2" t="str">
            <v/>
          </cell>
          <cell r="AR2" t="str">
            <v/>
          </cell>
          <cell r="AS2" t="str">
            <v/>
          </cell>
          <cell r="AT2" t="str">
            <v/>
          </cell>
          <cell r="AU2" t="str">
            <v/>
          </cell>
          <cell r="AV2" t="str">
            <v/>
          </cell>
          <cell r="AW2" t="str">
            <v/>
          </cell>
          <cell r="AY2">
            <v>0</v>
          </cell>
          <cell r="AZ2" t="str">
            <v>0</v>
          </cell>
          <cell r="BA2">
            <v>11430</v>
          </cell>
          <cell r="BB2">
            <v>28</v>
          </cell>
          <cell r="BC2" t="str">
            <v/>
          </cell>
          <cell r="BD2" t="str">
            <v/>
          </cell>
        </row>
        <row r="3">
          <cell r="D3">
            <v>4002940539</v>
          </cell>
          <cell r="E3" t="str">
            <v/>
          </cell>
          <cell r="F3" t="str">
            <v>BOOKED</v>
          </cell>
          <cell r="G3" t="str">
            <v>Unilever Mega DC</v>
          </cell>
          <cell r="H3" t="str">
            <v>RITASE</v>
          </cell>
          <cell r="I3" t="str">
            <v>false</v>
          </cell>
          <cell r="J3" t="str">
            <v>TRO-J</v>
          </cell>
          <cell r="K3" t="str">
            <v>Tronton Jumbo</v>
          </cell>
          <cell r="L3" t="str">
            <v/>
          </cell>
          <cell r="N3" t="str">
            <v>TDS-TRI-20210617133831299345</v>
          </cell>
          <cell r="O3" t="str">
            <v>dedicated</v>
          </cell>
          <cell r="P3" t="str">
            <v>2021-06-17, 20:38:31</v>
          </cell>
          <cell r="Q3" t="str">
            <v/>
          </cell>
          <cell r="R3" t="str">
            <v/>
          </cell>
          <cell r="S3" t="str">
            <v>2021-06-17, 22:00:00</v>
          </cell>
          <cell r="T3" t="str">
            <v/>
          </cell>
          <cell r="U3" t="str">
            <v/>
          </cell>
          <cell r="V3" t="str">
            <v/>
          </cell>
          <cell r="W3" t="str">
            <v>2021-06-25, 22:00:00</v>
          </cell>
          <cell r="X3" t="str">
            <v/>
          </cell>
          <cell r="Y3" t="str">
            <v/>
          </cell>
          <cell r="Z3" t="str">
            <v/>
          </cell>
          <cell r="AA3" t="str">
            <v/>
          </cell>
          <cell r="AB3" t="str">
            <v/>
          </cell>
          <cell r="AC3" t="str">
            <v/>
          </cell>
          <cell r="AD3" t="str">
            <v/>
          </cell>
          <cell r="AE3" t="str">
            <v/>
          </cell>
          <cell r="AF3" t="str">
            <v>Unilever West Mega DC</v>
          </cell>
          <cell r="AH3" t="str">
            <v>Jl. Irian X No.202, Cikedokan, Kec. Cikarang Bar., Bekasi, Jawa Barat 17530, Indonesia</v>
          </cell>
          <cell r="AI3" t="str">
            <v>Bekasi</v>
          </cell>
          <cell r="AK3" t="str">
            <v>DIAMOND PALEMBANG</v>
          </cell>
          <cell r="AM3" t="str">
            <v>JL. R. SUKAMTO KOMP. PTC KEL.8</v>
          </cell>
          <cell r="AN3" t="str">
            <v>Kota Palembang</v>
          </cell>
          <cell r="AP3">
            <v>569</v>
          </cell>
          <cell r="AQ3" t="str">
            <v/>
          </cell>
          <cell r="AR3" t="str">
            <v/>
          </cell>
          <cell r="AS3" t="str">
            <v/>
          </cell>
          <cell r="AT3" t="str">
            <v/>
          </cell>
          <cell r="AU3" t="str">
            <v/>
          </cell>
          <cell r="AV3" t="str">
            <v/>
          </cell>
          <cell r="AW3" t="str">
            <v/>
          </cell>
          <cell r="AY3">
            <v>0</v>
          </cell>
          <cell r="AZ3" t="str">
            <v>0</v>
          </cell>
          <cell r="BA3">
            <v>4160</v>
          </cell>
          <cell r="BB3">
            <v>12</v>
          </cell>
          <cell r="BC3" t="str">
            <v/>
          </cell>
          <cell r="BD3" t="str">
            <v/>
          </cell>
        </row>
        <row r="4">
          <cell r="D4">
            <v>4002940474</v>
          </cell>
          <cell r="E4" t="str">
            <v/>
          </cell>
          <cell r="F4" t="str">
            <v>CONFIRMED</v>
          </cell>
          <cell r="G4" t="str">
            <v>Unilever Mega DC</v>
          </cell>
          <cell r="H4" t="str">
            <v>PT Kabut Halim Mandiri</v>
          </cell>
          <cell r="I4" t="str">
            <v>true</v>
          </cell>
          <cell r="J4" t="str">
            <v>CDE</v>
          </cell>
          <cell r="K4" t="str">
            <v>CD Engkel Box</v>
          </cell>
          <cell r="L4" t="str">
            <v/>
          </cell>
          <cell r="N4" t="str">
            <v>TDS-TRI-20210617133830119492</v>
          </cell>
          <cell r="O4" t="str">
            <v>dedicated</v>
          </cell>
          <cell r="P4" t="str">
            <v>2021-06-17, 20:38:30</v>
          </cell>
          <cell r="Q4" t="str">
            <v>2021-06-17, 22:29:00</v>
          </cell>
          <cell r="R4" t="str">
            <v/>
          </cell>
          <cell r="S4" t="str">
            <v>2021-06-17, 22:00:00</v>
          </cell>
          <cell r="T4" t="str">
            <v/>
          </cell>
          <cell r="U4" t="str">
            <v/>
          </cell>
          <cell r="V4" t="str">
            <v/>
          </cell>
          <cell r="W4" t="str">
            <v>2021-06-18, 22:00:00</v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>Anan</v>
          </cell>
          <cell r="AC4" t="str">
            <v>081585289622</v>
          </cell>
          <cell r="AD4" t="str">
            <v>B9029EXR</v>
          </cell>
          <cell r="AE4" t="str">
            <v>CD Engkel Box</v>
          </cell>
          <cell r="AF4" t="str">
            <v>Unilever West Mega DC</v>
          </cell>
          <cell r="AH4" t="str">
            <v>Jl. Irian X No.202, Cikedokan, Kec. Cikarang Bar., Bekasi, Jawa Barat 17530, Indonesia</v>
          </cell>
          <cell r="AI4" t="str">
            <v>Bekasi</v>
          </cell>
          <cell r="AK4" t="str">
            <v>RAMAYANA JATINEGARA S125</v>
          </cell>
          <cell r="AM4" t="str">
            <v>JL MATRAMAN RAYA NO 173 175 RT 11 R</v>
          </cell>
          <cell r="AN4" t="str">
            <v>Kota Jakarta Timur</v>
          </cell>
          <cell r="AP4">
            <v>36</v>
          </cell>
          <cell r="AQ4" t="str">
            <v/>
          </cell>
          <cell r="AR4" t="str">
            <v/>
          </cell>
          <cell r="AS4" t="str">
            <v/>
          </cell>
          <cell r="AT4" t="str">
            <v/>
          </cell>
          <cell r="AU4" t="str">
            <v/>
          </cell>
          <cell r="AV4" t="str">
            <v/>
          </cell>
          <cell r="AW4" t="str">
            <v/>
          </cell>
          <cell r="AY4">
            <v>0</v>
          </cell>
          <cell r="AZ4" t="str">
            <v>0</v>
          </cell>
          <cell r="BA4">
            <v>90</v>
          </cell>
          <cell r="BB4">
            <v>1</v>
          </cell>
          <cell r="BC4" t="str">
            <v/>
          </cell>
          <cell r="BD4" t="str">
            <v/>
          </cell>
        </row>
        <row r="5">
          <cell r="D5">
            <v>4002940474</v>
          </cell>
          <cell r="E5" t="str">
            <v/>
          </cell>
          <cell r="F5" t="str">
            <v>CONFIRMED</v>
          </cell>
          <cell r="G5" t="str">
            <v>Unilever Mega DC</v>
          </cell>
          <cell r="H5" t="str">
            <v>PT Kabut Halim Mandiri</v>
          </cell>
          <cell r="I5" t="str">
            <v>true</v>
          </cell>
          <cell r="J5" t="str">
            <v>CDE</v>
          </cell>
          <cell r="K5" t="str">
            <v>CD Engkel Box</v>
          </cell>
          <cell r="L5" t="str">
            <v/>
          </cell>
          <cell r="N5" t="str">
            <v>TDS-TRI-20210617133830119492</v>
          </cell>
          <cell r="O5" t="str">
            <v>dedicated</v>
          </cell>
          <cell r="P5" t="str">
            <v>2021-06-17, 20:38:30</v>
          </cell>
          <cell r="Q5" t="str">
            <v>2021-06-17, 22:29:00</v>
          </cell>
          <cell r="R5" t="str">
            <v/>
          </cell>
          <cell r="S5" t="str">
            <v>2021-06-17, 22:00:00</v>
          </cell>
          <cell r="T5" t="str">
            <v/>
          </cell>
          <cell r="U5" t="str">
            <v/>
          </cell>
          <cell r="V5" t="str">
            <v/>
          </cell>
          <cell r="W5" t="str">
            <v>2021-06-18, 22:00:00</v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>Anan</v>
          </cell>
          <cell r="AC5" t="str">
            <v>081585289622</v>
          </cell>
          <cell r="AD5" t="str">
            <v>B9029EXR</v>
          </cell>
          <cell r="AE5" t="str">
            <v>CD Engkel Box</v>
          </cell>
          <cell r="AF5" t="str">
            <v>Unilever West Mega DC</v>
          </cell>
          <cell r="AH5" t="str">
            <v>Jl. Irian X No.202, Cikedokan, Kec. Cikarang Bar., Bekasi, Jawa Barat 17530, Indonesia</v>
          </cell>
          <cell r="AI5" t="str">
            <v>Bekasi</v>
          </cell>
          <cell r="AK5" t="str">
            <v>TIP TOP PONDOK GEDE</v>
          </cell>
          <cell r="AM5" t="str">
            <v>JL. JATIRAHAYU NO.30 RT.07 RW. 03</v>
          </cell>
          <cell r="AN5" t="str">
            <v>Bekasi City</v>
          </cell>
          <cell r="AP5">
            <v>32</v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Y5">
            <v>0</v>
          </cell>
          <cell r="AZ5" t="str">
            <v>0</v>
          </cell>
          <cell r="BA5">
            <v>1650</v>
          </cell>
          <cell r="BB5">
            <v>4</v>
          </cell>
          <cell r="BC5" t="str">
            <v/>
          </cell>
          <cell r="BD5" t="str">
            <v/>
          </cell>
        </row>
        <row r="6">
          <cell r="D6">
            <v>4002940445</v>
          </cell>
          <cell r="E6" t="str">
            <v/>
          </cell>
          <cell r="F6" t="str">
            <v>BOOKED</v>
          </cell>
          <cell r="G6" t="str">
            <v>Unilever Mega DC</v>
          </cell>
          <cell r="H6" t="str">
            <v>RITASE</v>
          </cell>
          <cell r="I6" t="str">
            <v>false</v>
          </cell>
          <cell r="J6" t="str">
            <v>TRO-J</v>
          </cell>
          <cell r="K6" t="str">
            <v>Tronton Jumbo</v>
          </cell>
          <cell r="L6" t="str">
            <v/>
          </cell>
          <cell r="N6" t="str">
            <v>TDS-TRI-20210617133828565317</v>
          </cell>
          <cell r="O6" t="str">
            <v>dedicated</v>
          </cell>
          <cell r="P6" t="str">
            <v>2021-06-17, 20:38:28</v>
          </cell>
          <cell r="Q6" t="str">
            <v/>
          </cell>
          <cell r="R6" t="str">
            <v/>
          </cell>
          <cell r="S6" t="str">
            <v>2021-06-17, 22:00:00</v>
          </cell>
          <cell r="T6" t="str">
            <v/>
          </cell>
          <cell r="U6" t="str">
            <v/>
          </cell>
          <cell r="V6" t="str">
            <v/>
          </cell>
          <cell r="W6" t="str">
            <v>2021-06-25, 22:00:00</v>
          </cell>
          <cell r="X6" t="str">
            <v/>
          </cell>
          <cell r="Y6" t="str">
            <v/>
          </cell>
          <cell r="Z6" t="str">
            <v/>
          </cell>
          <cell r="AA6" t="str">
            <v/>
          </cell>
          <cell r="AB6" t="str">
            <v/>
          </cell>
          <cell r="AC6" t="str">
            <v/>
          </cell>
          <cell r="AD6" t="str">
            <v/>
          </cell>
          <cell r="AE6" t="str">
            <v/>
          </cell>
          <cell r="AF6" t="str">
            <v>Unilever West Mega DC</v>
          </cell>
          <cell r="AH6" t="str">
            <v>Jl. Irian X No.202, Cikedokan, Kec. Cikarang Bar., Bekasi, Jawa Barat 17530, Indonesia</v>
          </cell>
          <cell r="AI6" t="str">
            <v>Bekasi</v>
          </cell>
          <cell r="AK6" t="str">
            <v>TRANSMART MATARAM</v>
          </cell>
          <cell r="AM6" t="str">
            <v>JL SELAPARANG NO 60 MAYURA</v>
          </cell>
          <cell r="AN6" t="str">
            <v>Kota Mataram</v>
          </cell>
          <cell r="AP6">
            <v>1276</v>
          </cell>
          <cell r="AQ6" t="str">
            <v/>
          </cell>
          <cell r="AR6" t="str">
            <v/>
          </cell>
          <cell r="AS6" t="str">
            <v/>
          </cell>
          <cell r="AT6" t="str">
            <v/>
          </cell>
          <cell r="AU6" t="str">
            <v/>
          </cell>
          <cell r="AV6" t="str">
            <v/>
          </cell>
          <cell r="AW6" t="str">
            <v/>
          </cell>
          <cell r="AY6">
            <v>0</v>
          </cell>
          <cell r="AZ6" t="str">
            <v>0</v>
          </cell>
          <cell r="BA6">
            <v>7170</v>
          </cell>
          <cell r="BB6">
            <v>13.18</v>
          </cell>
          <cell r="BC6" t="str">
            <v/>
          </cell>
          <cell r="BD6" t="str">
            <v/>
          </cell>
        </row>
        <row r="7">
          <cell r="D7">
            <v>4002940445</v>
          </cell>
          <cell r="E7" t="str">
            <v/>
          </cell>
          <cell r="F7" t="str">
            <v>BOOKED</v>
          </cell>
          <cell r="G7" t="str">
            <v>Unilever Mega DC</v>
          </cell>
          <cell r="H7" t="str">
            <v>RITASE</v>
          </cell>
          <cell r="I7" t="str">
            <v>false</v>
          </cell>
          <cell r="J7" t="str">
            <v>TRO-J</v>
          </cell>
          <cell r="K7" t="str">
            <v>Tronton Jumbo</v>
          </cell>
          <cell r="L7" t="str">
            <v/>
          </cell>
          <cell r="N7" t="str">
            <v>TDS-TRI-20210617133828565317</v>
          </cell>
          <cell r="O7" t="str">
            <v>dedicated</v>
          </cell>
          <cell r="P7" t="str">
            <v>2021-06-17, 20:38:28</v>
          </cell>
          <cell r="Q7" t="str">
            <v/>
          </cell>
          <cell r="R7" t="str">
            <v/>
          </cell>
          <cell r="S7" t="str">
            <v>2021-06-17, 22:00:00</v>
          </cell>
          <cell r="T7" t="str">
            <v/>
          </cell>
          <cell r="U7" t="str">
            <v/>
          </cell>
          <cell r="V7" t="str">
            <v/>
          </cell>
          <cell r="W7" t="str">
            <v>2021-06-25, 22:00:00</v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>Unilever West Mega DC</v>
          </cell>
          <cell r="AH7" t="str">
            <v>Jl. Irian X No.202, Cikedokan, Kec. Cikarang Bar., Bekasi, Jawa Barat 17530, Indonesia</v>
          </cell>
          <cell r="AI7" t="str">
            <v>Bekasi</v>
          </cell>
          <cell r="AK7" t="str">
            <v>LOTTE WHOLESALE MATARAM</v>
          </cell>
          <cell r="AM7" t="str">
            <v>Mataram City, West Nusa Tenggara, Indonesia</v>
          </cell>
          <cell r="AN7" t="str">
            <v>Mataram City</v>
          </cell>
          <cell r="AO7" t="str">
            <v>15462134</v>
          </cell>
          <cell r="AP7">
            <v>1275</v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Y7">
            <v>0</v>
          </cell>
          <cell r="AZ7" t="str">
            <v>0</v>
          </cell>
          <cell r="BA7">
            <v>13310</v>
          </cell>
          <cell r="BB7">
            <v>30</v>
          </cell>
          <cell r="BC7" t="str">
            <v/>
          </cell>
          <cell r="BD7" t="str">
            <v/>
          </cell>
        </row>
        <row r="8">
          <cell r="D8">
            <v>4002940425</v>
          </cell>
          <cell r="E8" t="str">
            <v/>
          </cell>
          <cell r="F8" t="str">
            <v>BOOKED</v>
          </cell>
          <cell r="G8" t="str">
            <v>Unilever Mega DC</v>
          </cell>
          <cell r="H8" t="str">
            <v>RITASE</v>
          </cell>
          <cell r="I8" t="str">
            <v>false</v>
          </cell>
          <cell r="J8" t="str">
            <v>CDE</v>
          </cell>
          <cell r="K8" t="str">
            <v>CD Engkel Box</v>
          </cell>
          <cell r="L8" t="str">
            <v/>
          </cell>
          <cell r="N8" t="str">
            <v>TDS-TRI-20210617133827298320</v>
          </cell>
          <cell r="O8" t="str">
            <v>dedicated</v>
          </cell>
          <cell r="P8" t="str">
            <v>2021-06-17, 20:38:27</v>
          </cell>
          <cell r="Q8" t="str">
            <v/>
          </cell>
          <cell r="R8" t="str">
            <v/>
          </cell>
          <cell r="S8" t="str">
            <v>2021-06-17, 22:00:00</v>
          </cell>
          <cell r="T8" t="str">
            <v/>
          </cell>
          <cell r="U8" t="str">
            <v/>
          </cell>
          <cell r="V8" t="str">
            <v/>
          </cell>
          <cell r="W8" t="str">
            <v>2021-06-18, 22:00:00</v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>Unilever West Mega DC</v>
          </cell>
          <cell r="AH8" t="str">
            <v>Jl. Irian X No.202, Cikedokan, Kec. Cikarang Bar., Bekasi, Jawa Barat 17530, Indonesia</v>
          </cell>
          <cell r="AI8" t="str">
            <v>Bekasi</v>
          </cell>
          <cell r="AK8" t="str">
            <v>PT LOTTE SHOPPING INDONESIA PADALARANG</v>
          </cell>
          <cell r="AM8" t="str">
            <v>Jl. Raya Padalarang No.476, Ciburuy, Padalarang, Kabupaten Bandung Barat, Jawa Barat 40553, Indonesia</v>
          </cell>
          <cell r="AN8" t="str">
            <v>Kabupaten Bandung Barat</v>
          </cell>
          <cell r="AP8">
            <v>109</v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Y8">
            <v>0</v>
          </cell>
          <cell r="AZ8" t="str">
            <v>0</v>
          </cell>
          <cell r="BA8">
            <v>270</v>
          </cell>
          <cell r="BB8">
            <v>1</v>
          </cell>
          <cell r="BC8" t="str">
            <v/>
          </cell>
          <cell r="BD8" t="str">
            <v/>
          </cell>
        </row>
        <row r="9">
          <cell r="D9">
            <v>4002940425</v>
          </cell>
          <cell r="E9" t="str">
            <v/>
          </cell>
          <cell r="F9" t="str">
            <v>BOOKED</v>
          </cell>
          <cell r="G9" t="str">
            <v>Unilever Mega DC</v>
          </cell>
          <cell r="H9" t="str">
            <v>RITASE</v>
          </cell>
          <cell r="I9" t="str">
            <v>false</v>
          </cell>
          <cell r="J9" t="str">
            <v>CDE</v>
          </cell>
          <cell r="K9" t="str">
            <v>CD Engkel Box</v>
          </cell>
          <cell r="L9" t="str">
            <v/>
          </cell>
          <cell r="N9" t="str">
            <v>TDS-TRI-20210617133827298320</v>
          </cell>
          <cell r="O9" t="str">
            <v>dedicated</v>
          </cell>
          <cell r="P9" t="str">
            <v>2021-06-17, 20:38:27</v>
          </cell>
          <cell r="Q9" t="str">
            <v/>
          </cell>
          <cell r="R9" t="str">
            <v/>
          </cell>
          <cell r="S9" t="str">
            <v>2021-06-17, 22:00:00</v>
          </cell>
          <cell r="T9" t="str">
            <v/>
          </cell>
          <cell r="U9" t="str">
            <v/>
          </cell>
          <cell r="V9" t="str">
            <v/>
          </cell>
          <cell r="W9" t="str">
            <v>2021-06-18, 22:00:00</v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>Unilever West Mega DC</v>
          </cell>
          <cell r="AH9" t="str">
            <v>Jl. Irian X No.202, Cikedokan, Kec. Cikarang Bar., Bekasi, Jawa Barat 17530, Indonesia</v>
          </cell>
          <cell r="AI9" t="str">
            <v>Bekasi</v>
          </cell>
          <cell r="AK9" t="str">
            <v>PT LOTTE SHOPPING INDONESIA BANDUNG</v>
          </cell>
          <cell r="AM9" t="str">
            <v>JL.SUKARNO HATTA</v>
          </cell>
          <cell r="AN9" t="str">
            <v>Kota Bandung</v>
          </cell>
          <cell r="AP9">
            <v>125</v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Y9">
            <v>0</v>
          </cell>
          <cell r="AZ9" t="str">
            <v>0</v>
          </cell>
          <cell r="BA9">
            <v>2120</v>
          </cell>
          <cell r="BB9">
            <v>4.76</v>
          </cell>
          <cell r="BC9" t="str">
            <v/>
          </cell>
          <cell r="BD9" t="str">
            <v/>
          </cell>
        </row>
        <row r="10">
          <cell r="D10">
            <v>4002940392</v>
          </cell>
          <cell r="E10" t="str">
            <v/>
          </cell>
          <cell r="F10" t="str">
            <v>ACCEPTED</v>
          </cell>
          <cell r="G10" t="str">
            <v>Unilever Mega DC</v>
          </cell>
          <cell r="H10" t="str">
            <v>PT Mega Bintang Logistik</v>
          </cell>
          <cell r="I10" t="str">
            <v>false</v>
          </cell>
          <cell r="J10" t="str">
            <v>TRO-J</v>
          </cell>
          <cell r="K10" t="str">
            <v>Tronton Jumbo</v>
          </cell>
          <cell r="L10">
            <v>12262300</v>
          </cell>
          <cell r="M10">
            <v>11249000</v>
          </cell>
          <cell r="N10" t="str">
            <v>TDS-TRI-20210617133825154451</v>
          </cell>
          <cell r="O10" t="str">
            <v>oncall</v>
          </cell>
          <cell r="P10" t="str">
            <v>2021-06-17, 20:38:25</v>
          </cell>
          <cell r="Q10" t="str">
            <v>2021-06-17, 21:25:31</v>
          </cell>
          <cell r="R10" t="str">
            <v>2021-06-17, 21:29:28</v>
          </cell>
          <cell r="S10" t="str">
            <v>2021-06-17, 22:00:00</v>
          </cell>
          <cell r="T10" t="str">
            <v/>
          </cell>
          <cell r="U10" t="str">
            <v/>
          </cell>
          <cell r="V10" t="str">
            <v/>
          </cell>
          <cell r="W10" t="str">
            <v>2021-06-23, 22:00:00</v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>slamet</v>
          </cell>
          <cell r="AC10" t="str">
            <v>082287282660</v>
          </cell>
          <cell r="AD10" t="str">
            <v>BE9345BN</v>
          </cell>
          <cell r="AE10" t="str">
            <v>Wingbox Tronton</v>
          </cell>
          <cell r="AF10" t="str">
            <v>Unilever West Mega DC</v>
          </cell>
          <cell r="AH10" t="str">
            <v>Jl. Irian X No.202, Cikedokan, Kec. Cikarang Bar., Bekasi, Jawa Barat 17530, Indonesia</v>
          </cell>
          <cell r="AI10" t="str">
            <v>Bekasi</v>
          </cell>
          <cell r="AK10" t="str">
            <v>PT INDOMARCO PRISMATAMA DC PLB</v>
          </cell>
          <cell r="AM10" t="str">
            <v>Jl. PANGERAN AYIN, KELURAHAN SUKAMA</v>
          </cell>
          <cell r="AN10" t="str">
            <v>Kota Palembang</v>
          </cell>
          <cell r="AP10">
            <v>574</v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Y10">
            <v>0</v>
          </cell>
          <cell r="AZ10" t="str">
            <v>0</v>
          </cell>
          <cell r="BA10">
            <v>5040</v>
          </cell>
          <cell r="BB10">
            <v>14</v>
          </cell>
          <cell r="BC10" t="str">
            <v/>
          </cell>
          <cell r="BD10" t="str">
            <v/>
          </cell>
        </row>
        <row r="11">
          <cell r="D11">
            <v>4002940392</v>
          </cell>
          <cell r="E11" t="str">
            <v/>
          </cell>
          <cell r="F11" t="str">
            <v>ACCEPTED</v>
          </cell>
          <cell r="G11" t="str">
            <v>Unilever Mega DC</v>
          </cell>
          <cell r="H11" t="str">
            <v>PT Mega Bintang Logistik</v>
          </cell>
          <cell r="I11" t="str">
            <v>false</v>
          </cell>
          <cell r="J11" t="str">
            <v>TRO-J</v>
          </cell>
          <cell r="K11" t="str">
            <v>Tronton Jumbo</v>
          </cell>
          <cell r="L11">
            <v>500000</v>
          </cell>
          <cell r="M11">
            <v>500000</v>
          </cell>
          <cell r="N11" t="str">
            <v>TDS-TRI-20210617133825154451</v>
          </cell>
          <cell r="O11" t="str">
            <v>oncall</v>
          </cell>
          <cell r="P11" t="str">
            <v>2021-06-17, 20:38:25</v>
          </cell>
          <cell r="Q11" t="str">
            <v>2021-06-17, 21:25:31</v>
          </cell>
          <cell r="R11" t="str">
            <v>2021-06-17, 21:29:28</v>
          </cell>
          <cell r="S11" t="str">
            <v>2021-06-17, 22:00:00</v>
          </cell>
          <cell r="T11" t="str">
            <v/>
          </cell>
          <cell r="U11" t="str">
            <v/>
          </cell>
          <cell r="V11" t="str">
            <v/>
          </cell>
          <cell r="W11" t="str">
            <v>2021-06-23, 22:00:00</v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>slamet</v>
          </cell>
          <cell r="AC11" t="str">
            <v>082287282660</v>
          </cell>
          <cell r="AD11" t="str">
            <v>BE9345BN</v>
          </cell>
          <cell r="AE11" t="str">
            <v>Wingbox Tronton</v>
          </cell>
          <cell r="AF11" t="str">
            <v>Unilever West Mega DC</v>
          </cell>
          <cell r="AH11" t="str">
            <v>Jl. Irian X No.202, Cikedokan, Kec. Cikarang Bar., Bekasi, Jawa Barat 17530, Indonesia</v>
          </cell>
          <cell r="AI11" t="str">
            <v>Bekasi</v>
          </cell>
          <cell r="AK11" t="str">
            <v>PT LOTTE SHOPPING INDONESIA PALEMBA</v>
          </cell>
          <cell r="AM11" t="str">
            <v>JL.RADEN SUKAMTO NO.8A PATAl</v>
          </cell>
          <cell r="AN11" t="str">
            <v>Palembang</v>
          </cell>
          <cell r="AP11">
            <v>562</v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Y11">
            <v>0</v>
          </cell>
          <cell r="AZ11" t="str">
            <v>0</v>
          </cell>
          <cell r="BA11">
            <v>3080</v>
          </cell>
          <cell r="BB11">
            <v>25.35</v>
          </cell>
          <cell r="BC11" t="str">
            <v/>
          </cell>
          <cell r="BD11" t="str">
            <v/>
          </cell>
        </row>
        <row r="12">
          <cell r="D12">
            <v>4002940558</v>
          </cell>
          <cell r="E12" t="str">
            <v/>
          </cell>
          <cell r="F12" t="str">
            <v>BOOKED</v>
          </cell>
          <cell r="G12" t="str">
            <v>Unilever Mega DC</v>
          </cell>
          <cell r="H12" t="str">
            <v>RITASE</v>
          </cell>
          <cell r="I12" t="str">
            <v>false</v>
          </cell>
          <cell r="J12" t="str">
            <v>CDE</v>
          </cell>
          <cell r="K12" t="str">
            <v>CD Engkel Box</v>
          </cell>
          <cell r="L12" t="str">
            <v/>
          </cell>
          <cell r="N12" t="str">
            <v>TDS-TRI-20210617133823672886</v>
          </cell>
          <cell r="O12" t="str">
            <v>dedicated</v>
          </cell>
          <cell r="P12" t="str">
            <v>2021-06-17, 20:38:24</v>
          </cell>
          <cell r="Q12" t="str">
            <v/>
          </cell>
          <cell r="R12" t="str">
            <v/>
          </cell>
          <cell r="S12" t="str">
            <v>2021-06-17, 22:00:00</v>
          </cell>
          <cell r="T12" t="str">
            <v/>
          </cell>
          <cell r="U12" t="str">
            <v/>
          </cell>
          <cell r="V12" t="str">
            <v/>
          </cell>
          <cell r="W12" t="str">
            <v>2021-06-19, 22:00:00</v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>Unilever West Mega DC</v>
          </cell>
          <cell r="AH12" t="str">
            <v>Jl. Irian X No.202, Cikedokan, Kec. Cikarang Bar., Bekasi, Jawa Barat 17530, Indonesia</v>
          </cell>
          <cell r="AI12" t="str">
            <v>Bekasi</v>
          </cell>
          <cell r="AK12" t="str">
            <v>TRANSMART TASIKMALAYA</v>
          </cell>
          <cell r="AM12" t="str">
            <v>Jl. Ir. H. Juanda No.18, RW.1, Sukamulya, Bungursari, Tasikmalaya, Jawa Barat 46151, Indonesia</v>
          </cell>
          <cell r="AN12" t="str">
            <v>Tasikmalaya</v>
          </cell>
          <cell r="AP12">
            <v>221</v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Y12">
            <v>0</v>
          </cell>
          <cell r="AZ12" t="str">
            <v>0</v>
          </cell>
          <cell r="BA12">
            <v>1530</v>
          </cell>
          <cell r="BB12">
            <v>4</v>
          </cell>
          <cell r="BC12" t="str">
            <v/>
          </cell>
          <cell r="BD12" t="str">
            <v/>
          </cell>
        </row>
        <row r="13">
          <cell r="D13">
            <v>4002940538</v>
          </cell>
          <cell r="E13" t="str">
            <v/>
          </cell>
          <cell r="F13" t="str">
            <v>CONFIRMED</v>
          </cell>
          <cell r="G13" t="str">
            <v>Unilever Mega DC</v>
          </cell>
          <cell r="H13" t="str">
            <v>PT Mega Bintang Logistik</v>
          </cell>
          <cell r="I13" t="str">
            <v>false</v>
          </cell>
          <cell r="J13" t="str">
            <v>TRO-J</v>
          </cell>
          <cell r="K13" t="str">
            <v>Tronton Jumbo</v>
          </cell>
          <cell r="L13">
            <v>12262300</v>
          </cell>
          <cell r="M13">
            <v>11249000</v>
          </cell>
          <cell r="N13" t="str">
            <v>TDS-TRI-20210617133822532917</v>
          </cell>
          <cell r="O13" t="str">
            <v>oncall</v>
          </cell>
          <cell r="P13" t="str">
            <v>2021-06-17, 20:38:22</v>
          </cell>
          <cell r="Q13" t="str">
            <v>2021-06-17, 21:25:31</v>
          </cell>
          <cell r="R13" t="str">
            <v/>
          </cell>
          <cell r="S13" t="str">
            <v>2021-06-17, 22:00:00</v>
          </cell>
          <cell r="T13" t="str">
            <v/>
          </cell>
          <cell r="U13" t="str">
            <v/>
          </cell>
          <cell r="V13" t="str">
            <v/>
          </cell>
          <cell r="W13" t="str">
            <v>2021-06-25, 22:00:00</v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>Ismail</v>
          </cell>
          <cell r="AC13" t="str">
            <v>082377383240</v>
          </cell>
          <cell r="AD13" t="str">
            <v>BE8317OU</v>
          </cell>
          <cell r="AE13" t="str">
            <v>Wingbox Tronton</v>
          </cell>
          <cell r="AF13" t="str">
            <v>Unilever West Mega DC</v>
          </cell>
          <cell r="AH13" t="str">
            <v>Jl. Irian X No.202, Cikedokan, Kec. Cikarang Bar., Bekasi, Jawa Barat 17530, Indonesia</v>
          </cell>
          <cell r="AI13" t="str">
            <v>Bekasi</v>
          </cell>
          <cell r="AK13" t="str">
            <v>PT SUMBER ALFARIA TRIJAYA PALEMBAN</v>
          </cell>
          <cell r="AM13" t="str">
            <v>Jl. TEMBUS ALANG-ALANG LEBAR RT12 R</v>
          </cell>
          <cell r="AN13" t="str">
            <v>Kota Palembang</v>
          </cell>
          <cell r="AP13">
            <v>573</v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Y13">
            <v>0</v>
          </cell>
          <cell r="AZ13" t="str">
            <v>0</v>
          </cell>
          <cell r="BA13">
            <v>18230</v>
          </cell>
          <cell r="BB13">
            <v>33.619999999999997</v>
          </cell>
          <cell r="BC13" t="str">
            <v/>
          </cell>
          <cell r="BD13" t="str">
            <v/>
          </cell>
        </row>
        <row r="14">
          <cell r="D14">
            <v>4002940446</v>
          </cell>
          <cell r="E14" t="str">
            <v/>
          </cell>
          <cell r="F14" t="str">
            <v>BOOKED</v>
          </cell>
          <cell r="G14" t="str">
            <v>Unilever Mega DC</v>
          </cell>
          <cell r="H14" t="str">
            <v>RITASE</v>
          </cell>
          <cell r="I14" t="str">
            <v>false</v>
          </cell>
          <cell r="J14" t="str">
            <v>TRO-J</v>
          </cell>
          <cell r="K14" t="str">
            <v>Tronton Jumbo</v>
          </cell>
          <cell r="L14" t="str">
            <v/>
          </cell>
          <cell r="N14" t="str">
            <v>TDS-TRI-20210617133821136545</v>
          </cell>
          <cell r="O14" t="str">
            <v>dedicated</v>
          </cell>
          <cell r="P14" t="str">
            <v>2021-06-17, 20:38:21</v>
          </cell>
          <cell r="Q14" t="str">
            <v/>
          </cell>
          <cell r="R14" t="str">
            <v/>
          </cell>
          <cell r="S14" t="str">
            <v>2021-06-17, 22:00:00</v>
          </cell>
          <cell r="T14" t="str">
            <v/>
          </cell>
          <cell r="U14" t="str">
            <v/>
          </cell>
          <cell r="V14" t="str">
            <v/>
          </cell>
          <cell r="W14" t="str">
            <v>2021-06-22, 22:00:00</v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>Unilever West Mega DC</v>
          </cell>
          <cell r="AH14" t="str">
            <v>Jl. Irian X No.202, Cikedokan, Kec. Cikarang Bar., Bekasi, Jawa Barat 17530, Indonesia</v>
          </cell>
          <cell r="AI14" t="str">
            <v>Bekasi</v>
          </cell>
          <cell r="AK14" t="str">
            <v>DIAMOND PALEMBANG</v>
          </cell>
          <cell r="AM14" t="str">
            <v>JL. R. SUKAMTO KOMP. PTC KEL.8</v>
          </cell>
          <cell r="AN14" t="str">
            <v>Kota Palembang</v>
          </cell>
          <cell r="AP14">
            <v>569</v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Y14">
            <v>0</v>
          </cell>
          <cell r="AZ14" t="str">
            <v>0</v>
          </cell>
          <cell r="BA14">
            <v>15910</v>
          </cell>
          <cell r="BB14">
            <v>39.89</v>
          </cell>
          <cell r="BC14" t="str">
            <v/>
          </cell>
          <cell r="BD14" t="str">
            <v/>
          </cell>
        </row>
        <row r="15">
          <cell r="D15">
            <v>4002940444</v>
          </cell>
          <cell r="E15" t="str">
            <v/>
          </cell>
          <cell r="F15" t="str">
            <v>BOOKED</v>
          </cell>
          <cell r="G15" t="str">
            <v>Unilever Mega DC</v>
          </cell>
          <cell r="H15" t="str">
            <v>RITASE</v>
          </cell>
          <cell r="I15" t="str">
            <v>false</v>
          </cell>
          <cell r="J15" t="str">
            <v>TRO-J</v>
          </cell>
          <cell r="K15" t="str">
            <v>Tronton Jumbo</v>
          </cell>
          <cell r="L15" t="str">
            <v/>
          </cell>
          <cell r="N15" t="str">
            <v>TDS-TRI-20210617133820150304</v>
          </cell>
          <cell r="O15" t="str">
            <v>dedicated</v>
          </cell>
          <cell r="P15" t="str">
            <v>2021-06-17, 20:38:20</v>
          </cell>
          <cell r="Q15" t="str">
            <v/>
          </cell>
          <cell r="R15" t="str">
            <v/>
          </cell>
          <cell r="S15" t="str">
            <v>2021-06-17, 22:00:00</v>
          </cell>
          <cell r="T15" t="str">
            <v/>
          </cell>
          <cell r="U15" t="str">
            <v/>
          </cell>
          <cell r="V15" t="str">
            <v/>
          </cell>
          <cell r="W15" t="str">
            <v>2021-06-25, 22:00:00</v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>Unilever West Mega DC</v>
          </cell>
          <cell r="AH15" t="str">
            <v>Jl. Irian X No.202, Cikedokan, Kec. Cikarang Bar., Bekasi, Jawa Barat 17530, Indonesia</v>
          </cell>
          <cell r="AI15" t="str">
            <v>Bekasi</v>
          </cell>
          <cell r="AK15" t="str">
            <v>TRANSMART MATARAM</v>
          </cell>
          <cell r="AM15" t="str">
            <v>JL SELAPARANG NO 60 MAYURA</v>
          </cell>
          <cell r="AN15" t="str">
            <v>Kota Mataram</v>
          </cell>
          <cell r="AP15">
            <v>1276</v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Y15">
            <v>0</v>
          </cell>
          <cell r="AZ15" t="str">
            <v>0</v>
          </cell>
          <cell r="BA15">
            <v>19800</v>
          </cell>
          <cell r="BB15">
            <v>36</v>
          </cell>
          <cell r="BC15" t="str">
            <v/>
          </cell>
          <cell r="BD15" t="str">
            <v/>
          </cell>
        </row>
        <row r="16">
          <cell r="D16">
            <v>4002940386</v>
          </cell>
          <cell r="E16" t="str">
            <v/>
          </cell>
          <cell r="F16" t="str">
            <v>CONFIRMED</v>
          </cell>
          <cell r="G16" t="str">
            <v>Unilever Mega DC</v>
          </cell>
          <cell r="H16" t="str">
            <v>PT Kabut Halim Mandiri</v>
          </cell>
          <cell r="I16" t="str">
            <v>true</v>
          </cell>
          <cell r="J16" t="str">
            <v>CDE</v>
          </cell>
          <cell r="K16" t="str">
            <v>CD Engkel Box</v>
          </cell>
          <cell r="L16" t="str">
            <v/>
          </cell>
          <cell r="N16" t="str">
            <v>TDS-TRI-20210617084233942092</v>
          </cell>
          <cell r="O16" t="str">
            <v>dedicated</v>
          </cell>
          <cell r="P16" t="str">
            <v>2021-06-17, 15:42:34</v>
          </cell>
          <cell r="Q16" t="str">
            <v>2021-06-17, 19:19:37</v>
          </cell>
          <cell r="R16" t="str">
            <v/>
          </cell>
          <cell r="S16" t="str">
            <v>2021-06-17, 20:00:00</v>
          </cell>
          <cell r="T16" t="str">
            <v/>
          </cell>
          <cell r="U16" t="str">
            <v/>
          </cell>
          <cell r="V16" t="str">
            <v/>
          </cell>
          <cell r="W16" t="str">
            <v>2021-06-18, 20:00:00</v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>Maarif</v>
          </cell>
          <cell r="AC16" t="str">
            <v>087722200755</v>
          </cell>
          <cell r="AD16" t="str">
            <v>F9284FG</v>
          </cell>
          <cell r="AE16" t="str">
            <v>CD Engkel Box</v>
          </cell>
          <cell r="AF16" t="str">
            <v>Unilever West Mega DC</v>
          </cell>
          <cell r="AH16" t="str">
            <v>Jl. Irian X No.202, Cikedokan, Kec. Cikarang Bar., Bekasi, Jawa Barat 17530, Indonesia</v>
          </cell>
          <cell r="AI16" t="str">
            <v>Bekasi</v>
          </cell>
          <cell r="AK16" t="str">
            <v>TIP TOP RAWAMANGUN</v>
          </cell>
          <cell r="AM16" t="str">
            <v>JL.BALAI PUSTAKA TIMUR NO.35</v>
          </cell>
          <cell r="AN16" t="str">
            <v>Kota Jakarta Timur</v>
          </cell>
          <cell r="AP16">
            <v>39</v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Y16">
            <v>0</v>
          </cell>
          <cell r="AZ16" t="str">
            <v>0</v>
          </cell>
          <cell r="BA16">
            <v>180</v>
          </cell>
          <cell r="BB16">
            <v>1</v>
          </cell>
          <cell r="BC16" t="str">
            <v/>
          </cell>
          <cell r="BD16" t="str">
            <v/>
          </cell>
        </row>
        <row r="17">
          <cell r="D17">
            <v>4002940371</v>
          </cell>
          <cell r="E17" t="str">
            <v/>
          </cell>
          <cell r="F17" t="str">
            <v>PICKUP</v>
          </cell>
          <cell r="G17" t="str">
            <v>Unilever Mega DC</v>
          </cell>
          <cell r="H17" t="str">
            <v>PT Kabut Halim Mandiri</v>
          </cell>
          <cell r="I17" t="str">
            <v>true</v>
          </cell>
          <cell r="J17" t="str">
            <v>CDE</v>
          </cell>
          <cell r="K17" t="str">
            <v>CD Engkel Box</v>
          </cell>
          <cell r="L17" t="str">
            <v/>
          </cell>
          <cell r="N17" t="str">
            <v>TDS-TRI-20210617084232979088</v>
          </cell>
          <cell r="O17" t="str">
            <v>dedicated</v>
          </cell>
          <cell r="P17" t="str">
            <v>2021-06-17, 15:42:33</v>
          </cell>
          <cell r="Q17" t="str">
            <v>2021-06-17, 19:17:56</v>
          </cell>
          <cell r="R17" t="str">
            <v>2021-06-17, 19:50:17</v>
          </cell>
          <cell r="S17" t="str">
            <v>2021-06-17, 20:00:00</v>
          </cell>
          <cell r="T17" t="str">
            <v>2021-06-17, 19:50:33</v>
          </cell>
          <cell r="U17" t="str">
            <v/>
          </cell>
          <cell r="V17" t="str">
            <v/>
          </cell>
          <cell r="W17" t="str">
            <v>2021-06-18, 20:00:00</v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>Dedi swardi</v>
          </cell>
          <cell r="AC17" t="str">
            <v>085218782844</v>
          </cell>
          <cell r="AD17" t="str">
            <v>B9025EXR</v>
          </cell>
          <cell r="AE17" t="str">
            <v>CD Engkel Box</v>
          </cell>
          <cell r="AF17" t="str">
            <v>Unilever West Mega DC</v>
          </cell>
          <cell r="AH17" t="str">
            <v>Jl. Irian X No.202, Cikedokan, Kec. Cikarang Bar., Bekasi, Jawa Barat 17530, Indonesia</v>
          </cell>
          <cell r="AI17" t="str">
            <v>Bekasi</v>
          </cell>
          <cell r="AK17" t="str">
            <v>RAMAYANA BOGOR TRADE MALL R-16</v>
          </cell>
          <cell r="AM17" t="str">
            <v>RAMAYANA BOGOR TRADE MALL</v>
          </cell>
          <cell r="AN17" t="str">
            <v>Kota Bogor</v>
          </cell>
          <cell r="AP17">
            <v>73</v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Y17">
            <v>0</v>
          </cell>
          <cell r="AZ17" t="str">
            <v>0</v>
          </cell>
          <cell r="BA17">
            <v>330</v>
          </cell>
          <cell r="BB17">
            <v>1</v>
          </cell>
          <cell r="BC17" t="str">
            <v/>
          </cell>
          <cell r="BD17" t="str">
            <v/>
          </cell>
        </row>
        <row r="18">
          <cell r="D18">
            <v>4002940386</v>
          </cell>
          <cell r="E18" t="str">
            <v/>
          </cell>
          <cell r="F18" t="str">
            <v>CONFIRMED</v>
          </cell>
          <cell r="G18" t="str">
            <v>Unilever Mega DC</v>
          </cell>
          <cell r="H18" t="str">
            <v>PT Kabut Halim Mandiri</v>
          </cell>
          <cell r="I18" t="str">
            <v>true</v>
          </cell>
          <cell r="J18" t="str">
            <v>CDE</v>
          </cell>
          <cell r="K18" t="str">
            <v>CD Engkel Box</v>
          </cell>
          <cell r="L18" t="str">
            <v/>
          </cell>
          <cell r="N18" t="str">
            <v>TDS-TRI-20210617084233942092</v>
          </cell>
          <cell r="O18" t="str">
            <v>dedicated</v>
          </cell>
          <cell r="P18" t="str">
            <v>2021-06-17, 15:42:33</v>
          </cell>
          <cell r="Q18" t="str">
            <v>2021-06-17, 19:19:37</v>
          </cell>
          <cell r="R18" t="str">
            <v/>
          </cell>
          <cell r="S18" t="str">
            <v>2021-06-17, 20:00:00</v>
          </cell>
          <cell r="T18" t="str">
            <v/>
          </cell>
          <cell r="U18" t="str">
            <v/>
          </cell>
          <cell r="V18" t="str">
            <v/>
          </cell>
          <cell r="W18" t="str">
            <v>2021-06-18, 20:00:00</v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>Maarif</v>
          </cell>
          <cell r="AC18" t="str">
            <v>087722200755</v>
          </cell>
          <cell r="AD18" t="str">
            <v>F9284FG</v>
          </cell>
          <cell r="AE18" t="str">
            <v>CD Engkel Box</v>
          </cell>
          <cell r="AF18" t="str">
            <v>Unilever West Mega DC</v>
          </cell>
          <cell r="AH18" t="str">
            <v>Jl. Irian X No.202, Cikedokan, Kec. Cikarang Bar., Bekasi, Jawa Barat 17530, Indonesia</v>
          </cell>
          <cell r="AI18" t="str">
            <v>Bekasi</v>
          </cell>
          <cell r="AK18" t="str">
            <v>LOTTEMART GREEN PRAMUKA CITY</v>
          </cell>
          <cell r="AL18" t="str">
            <v>-</v>
          </cell>
          <cell r="AM18" t="str">
            <v>Jln. A. Yani No.Kav 49, RT.13/RW.9, Rawasari, Kec. Cemp. Putih, Kota Jakarta Pusat, Daerah Khusus Ibukota Jakarta 10570, Indonesia</v>
          </cell>
          <cell r="AN18" t="str">
            <v>Kota Jakarta Pusat</v>
          </cell>
          <cell r="AP18">
            <v>39</v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Y18">
            <v>0</v>
          </cell>
          <cell r="AZ18" t="str">
            <v>0</v>
          </cell>
          <cell r="BA18">
            <v>990</v>
          </cell>
          <cell r="BB18">
            <v>2</v>
          </cell>
          <cell r="BC18" t="str">
            <v/>
          </cell>
          <cell r="BD18" t="str">
            <v/>
          </cell>
        </row>
        <row r="19">
          <cell r="D19">
            <v>4002940371</v>
          </cell>
          <cell r="E19" t="str">
            <v/>
          </cell>
          <cell r="F19" t="str">
            <v>PICKUP</v>
          </cell>
          <cell r="G19" t="str">
            <v>Unilever Mega DC</v>
          </cell>
          <cell r="H19" t="str">
            <v>PT Kabut Halim Mandiri</v>
          </cell>
          <cell r="I19" t="str">
            <v>true</v>
          </cell>
          <cell r="J19" t="str">
            <v>CDE</v>
          </cell>
          <cell r="K19" t="str">
            <v>CD Engkel Box</v>
          </cell>
          <cell r="L19" t="str">
            <v/>
          </cell>
          <cell r="N19" t="str">
            <v>TDS-TRI-20210617084232979088</v>
          </cell>
          <cell r="O19" t="str">
            <v>dedicated</v>
          </cell>
          <cell r="P19" t="str">
            <v>2021-06-17, 15:42:32</v>
          </cell>
          <cell r="Q19" t="str">
            <v>2021-06-17, 19:17:56</v>
          </cell>
          <cell r="R19" t="str">
            <v>2021-06-17, 19:50:17</v>
          </cell>
          <cell r="S19" t="str">
            <v>2021-06-17, 20:00:00</v>
          </cell>
          <cell r="T19" t="str">
            <v>2021-06-17, 19:50:33</v>
          </cell>
          <cell r="U19" t="str">
            <v/>
          </cell>
          <cell r="V19" t="str">
            <v/>
          </cell>
          <cell r="W19" t="str">
            <v>2021-06-18, 20:00:00</v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>Dedi swardi</v>
          </cell>
          <cell r="AC19" t="str">
            <v>085218782844</v>
          </cell>
          <cell r="AD19" t="str">
            <v>B9025EXR</v>
          </cell>
          <cell r="AE19" t="str">
            <v>CD Engkel Box</v>
          </cell>
          <cell r="AF19" t="str">
            <v>Unilever West Mega DC</v>
          </cell>
          <cell r="AH19" t="str">
            <v>Jl. Irian X No.202, Cikedokan, Kec. Cikarang Bar., Bekasi, Jawa Barat 17530, Indonesia</v>
          </cell>
          <cell r="AI19" t="str">
            <v>Bekasi</v>
          </cell>
          <cell r="AK19" t="str">
            <v>PT WARUNG PINTAR DISTRIBUSI BOGOR</v>
          </cell>
          <cell r="AM19" t="str">
            <v>North Bogor, Bogor City, West Java, Indonesia</v>
          </cell>
          <cell r="AN19" t="str">
            <v>Bogor City</v>
          </cell>
          <cell r="AP19">
            <v>67</v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Y19">
            <v>0</v>
          </cell>
          <cell r="AZ19" t="str">
            <v>0</v>
          </cell>
          <cell r="BA19">
            <v>980</v>
          </cell>
          <cell r="BB19">
            <v>3</v>
          </cell>
          <cell r="BC19" t="str">
            <v/>
          </cell>
          <cell r="BD19" t="str">
            <v/>
          </cell>
        </row>
        <row r="20">
          <cell r="D20">
            <v>4002940174</v>
          </cell>
          <cell r="E20" t="str">
            <v/>
          </cell>
          <cell r="F20" t="str">
            <v>PICKUP</v>
          </cell>
          <cell r="G20" t="str">
            <v>Unilever Mega DC</v>
          </cell>
          <cell r="H20" t="str">
            <v>PT Mega Antaran Prima</v>
          </cell>
          <cell r="I20" t="str">
            <v>true</v>
          </cell>
          <cell r="J20" t="str">
            <v>CDE</v>
          </cell>
          <cell r="K20" t="str">
            <v>CD Engkel Box</v>
          </cell>
          <cell r="L20" t="str">
            <v/>
          </cell>
          <cell r="N20" t="str">
            <v>TDS-TRI-20210617084231535362</v>
          </cell>
          <cell r="O20" t="str">
            <v>dedicated</v>
          </cell>
          <cell r="P20" t="str">
            <v>2021-06-17, 15:42:31</v>
          </cell>
          <cell r="Q20" t="str">
            <v>2021-06-17, 19:15:54</v>
          </cell>
          <cell r="R20" t="str">
            <v>2021-06-17, 19:34:34</v>
          </cell>
          <cell r="S20" t="str">
            <v>2021-06-17, 20:00:00</v>
          </cell>
          <cell r="T20" t="str">
            <v>2021-06-17, 19:34:45</v>
          </cell>
          <cell r="U20" t="str">
            <v/>
          </cell>
          <cell r="V20" t="str">
            <v/>
          </cell>
          <cell r="W20" t="str">
            <v>2021-06-18, 20:00:00</v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>Deni Growok</v>
          </cell>
          <cell r="AC20" t="str">
            <v>083195556334</v>
          </cell>
          <cell r="AD20" t="str">
            <v>B9782KRU</v>
          </cell>
          <cell r="AE20" t="str">
            <v>CDE</v>
          </cell>
          <cell r="AF20" t="str">
            <v>Unilever West Mega DC</v>
          </cell>
          <cell r="AH20" t="str">
            <v>Jl. Irian X No.202, Cikedokan, Kec. Cikarang Bar., Bekasi, Jawa Barat 17530, Indonesia</v>
          </cell>
          <cell r="AI20" t="str">
            <v>Bekasi</v>
          </cell>
          <cell r="AK20" t="str">
            <v>PT GARUDA TIMUR PACIFIC</v>
          </cell>
          <cell r="AM20" t="str">
            <v>Jl. Raya Kemang Parung Bogor, Kec. Kemang, Bogor, Jawa Barat 16310, Indonesia</v>
          </cell>
          <cell r="AN20" t="str">
            <v>Bogor</v>
          </cell>
          <cell r="AP20">
            <v>80</v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Y20">
            <v>0</v>
          </cell>
          <cell r="AZ20" t="str">
            <v>0</v>
          </cell>
          <cell r="BA20">
            <v>1060</v>
          </cell>
          <cell r="BB20">
            <v>2.33</v>
          </cell>
          <cell r="BC20" t="str">
            <v/>
          </cell>
          <cell r="BD20" t="str">
            <v/>
          </cell>
        </row>
        <row r="21">
          <cell r="D21">
            <v>4002940174</v>
          </cell>
          <cell r="E21" t="str">
            <v/>
          </cell>
          <cell r="F21" t="str">
            <v>PICKUP</v>
          </cell>
          <cell r="G21" t="str">
            <v>Unilever Mega DC</v>
          </cell>
          <cell r="H21" t="str">
            <v>PT Mega Antaran Prima</v>
          </cell>
          <cell r="I21" t="str">
            <v>true</v>
          </cell>
          <cell r="J21" t="str">
            <v>CDE</v>
          </cell>
          <cell r="K21" t="str">
            <v>CD Engkel Box</v>
          </cell>
          <cell r="L21" t="str">
            <v/>
          </cell>
          <cell r="N21" t="str">
            <v>TDS-TRI-20210617084231535362</v>
          </cell>
          <cell r="O21" t="str">
            <v>dedicated</v>
          </cell>
          <cell r="P21" t="str">
            <v>2021-06-17, 15:42:31</v>
          </cell>
          <cell r="Q21" t="str">
            <v>2021-06-17, 19:15:54</v>
          </cell>
          <cell r="R21" t="str">
            <v>2021-06-17, 19:34:34</v>
          </cell>
          <cell r="S21" t="str">
            <v>2021-06-17, 20:00:00</v>
          </cell>
          <cell r="T21" t="str">
            <v>2021-06-17, 19:34:45</v>
          </cell>
          <cell r="U21" t="str">
            <v/>
          </cell>
          <cell r="V21" t="str">
            <v/>
          </cell>
          <cell r="W21" t="str">
            <v>2021-06-18, 20:00:00</v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>Deni Growok</v>
          </cell>
          <cell r="AC21" t="str">
            <v>083195556334</v>
          </cell>
          <cell r="AD21" t="str">
            <v>B9782KRU</v>
          </cell>
          <cell r="AE21" t="str">
            <v>CDE</v>
          </cell>
          <cell r="AF21" t="str">
            <v>Unilever West Mega DC</v>
          </cell>
          <cell r="AH21" t="str">
            <v>Jl. Irian X No.202, Cikedokan, Kec. Cikarang Bar., Bekasi, Jawa Barat 17530, Indonesia</v>
          </cell>
          <cell r="AI21" t="str">
            <v>Bekasi</v>
          </cell>
          <cell r="AK21" t="str">
            <v>RAMAYANA D.SARTIKA BOGOR(R15)</v>
          </cell>
          <cell r="AM21" t="str">
            <v>SARTIKA PLAZA BOGOR</v>
          </cell>
          <cell r="AN21" t="str">
            <v>Kota Bogor</v>
          </cell>
          <cell r="AP21">
            <v>72</v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Y21">
            <v>0</v>
          </cell>
          <cell r="AZ21" t="str">
            <v>0</v>
          </cell>
          <cell r="BA21">
            <v>550</v>
          </cell>
          <cell r="BB21">
            <v>1.08</v>
          </cell>
          <cell r="BC21" t="str">
            <v/>
          </cell>
          <cell r="BD21" t="str">
            <v/>
          </cell>
        </row>
        <row r="22">
          <cell r="D22">
            <v>4002940168</v>
          </cell>
          <cell r="E22" t="str">
            <v/>
          </cell>
          <cell r="F22" t="str">
            <v>ACCEPTED</v>
          </cell>
          <cell r="G22" t="str">
            <v>Unilever Mega DC</v>
          </cell>
          <cell r="H22" t="str">
            <v>PT Mega Antaran Prima</v>
          </cell>
          <cell r="I22" t="str">
            <v>true</v>
          </cell>
          <cell r="J22" t="str">
            <v>CDE</v>
          </cell>
          <cell r="K22" t="str">
            <v>CD Engkel Box</v>
          </cell>
          <cell r="L22" t="str">
            <v/>
          </cell>
          <cell r="N22" t="str">
            <v>TDS-TRI-20210617084230231400</v>
          </cell>
          <cell r="O22" t="str">
            <v>dedicated</v>
          </cell>
          <cell r="P22" t="str">
            <v>2021-06-17, 15:42:30</v>
          </cell>
          <cell r="Q22" t="str">
            <v>2021-06-17, 19:14:05</v>
          </cell>
          <cell r="R22" t="str">
            <v>2021-06-17, 19:16:41</v>
          </cell>
          <cell r="S22" t="str">
            <v>2021-06-17, 20:00:00</v>
          </cell>
          <cell r="T22" t="str">
            <v/>
          </cell>
          <cell r="U22" t="str">
            <v/>
          </cell>
          <cell r="V22" t="str">
            <v/>
          </cell>
          <cell r="W22" t="str">
            <v>2021-06-18, 20:00:00</v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>H DALLA SUPRIATNA</v>
          </cell>
          <cell r="AC22" t="str">
            <v>085817413022</v>
          </cell>
          <cell r="AD22" t="str">
            <v>B9148KXU</v>
          </cell>
          <cell r="AE22" t="str">
            <v>CD Engkel Box</v>
          </cell>
          <cell r="AF22" t="str">
            <v>Unilever West Mega DC</v>
          </cell>
          <cell r="AH22" t="str">
            <v>Jl. Irian X No.202, Cikedokan, Kec. Cikarang Bar., Bekasi, Jawa Barat 17530, Indonesia</v>
          </cell>
          <cell r="AI22" t="str">
            <v>Bekasi</v>
          </cell>
          <cell r="AK22" t="str">
            <v>SAT DC BALARAJA</v>
          </cell>
          <cell r="AM22" t="str">
            <v>JL ARIA JAYA SANTIKA NO 9 KP SEGLOG</v>
          </cell>
          <cell r="AN22" t="str">
            <v>Balaraja</v>
          </cell>
          <cell r="AP22">
            <v>84</v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Y22">
            <v>0</v>
          </cell>
          <cell r="AZ22" t="str">
            <v>0</v>
          </cell>
          <cell r="BA22">
            <v>2220</v>
          </cell>
          <cell r="BB22">
            <v>3</v>
          </cell>
          <cell r="BC22" t="str">
            <v/>
          </cell>
          <cell r="BD22" t="str">
            <v/>
          </cell>
        </row>
        <row r="23">
          <cell r="D23">
            <v>4002940168</v>
          </cell>
          <cell r="E23" t="str">
            <v/>
          </cell>
          <cell r="F23" t="str">
            <v>ACCEPTED</v>
          </cell>
          <cell r="G23" t="str">
            <v>Unilever Mega DC</v>
          </cell>
          <cell r="H23" t="str">
            <v>PT Mega Antaran Prima</v>
          </cell>
          <cell r="I23" t="str">
            <v>true</v>
          </cell>
          <cell r="J23" t="str">
            <v>CDE</v>
          </cell>
          <cell r="K23" t="str">
            <v>CD Engkel Box</v>
          </cell>
          <cell r="L23" t="str">
            <v/>
          </cell>
          <cell r="N23" t="str">
            <v>TDS-TRI-20210617084230231400</v>
          </cell>
          <cell r="O23" t="str">
            <v>dedicated</v>
          </cell>
          <cell r="P23" t="str">
            <v>2021-06-17, 15:42:30</v>
          </cell>
          <cell r="Q23" t="str">
            <v>2021-06-17, 19:14:05</v>
          </cell>
          <cell r="R23" t="str">
            <v>2021-06-17, 19:16:41</v>
          </cell>
          <cell r="S23" t="str">
            <v>2021-06-17, 20:00:00</v>
          </cell>
          <cell r="T23" t="str">
            <v/>
          </cell>
          <cell r="U23" t="str">
            <v/>
          </cell>
          <cell r="V23" t="str">
            <v/>
          </cell>
          <cell r="W23" t="str">
            <v>2021-06-18, 20:00:00</v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>H DALLA SUPRIATNA</v>
          </cell>
          <cell r="AC23" t="str">
            <v>085817413022</v>
          </cell>
          <cell r="AD23" t="str">
            <v>B9148KXU</v>
          </cell>
          <cell r="AE23" t="str">
            <v>CD Engkel Box</v>
          </cell>
          <cell r="AF23" t="str">
            <v>Unilever West Mega DC</v>
          </cell>
          <cell r="AH23" t="str">
            <v>Jl. Irian X No.202, Cikedokan, Kec. Cikarang Bar., Bekasi, Jawa Barat 17530, Indonesia</v>
          </cell>
          <cell r="AI23" t="str">
            <v>Bekasi</v>
          </cell>
          <cell r="AK23" t="str">
            <v>ROBINSON CIKUPA II S 134</v>
          </cell>
          <cell r="AM23" t="str">
            <v>Jl. Raya serang Km. 12, Kampung Cirewed RT.3 RW.2, Desa Sukadamai, Cikupa, Sukadamai, Kec. Cikupa, Tangerang, Banten 15710, Indonesia</v>
          </cell>
          <cell r="AN23" t="str">
            <v>Tangerang</v>
          </cell>
          <cell r="AP23">
            <v>76</v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Y23">
            <v>0</v>
          </cell>
          <cell r="AZ23" t="str">
            <v>0</v>
          </cell>
          <cell r="BA23">
            <v>120</v>
          </cell>
          <cell r="BB23">
            <v>1</v>
          </cell>
          <cell r="BC23" t="str">
            <v/>
          </cell>
          <cell r="BD23" t="str">
            <v/>
          </cell>
        </row>
        <row r="24">
          <cell r="D24">
            <v>4002940495</v>
          </cell>
          <cell r="E24" t="str">
            <v/>
          </cell>
          <cell r="F24" t="str">
            <v>BOOKED</v>
          </cell>
          <cell r="G24" t="str">
            <v>Unilever Mega DC</v>
          </cell>
          <cell r="H24" t="str">
            <v>RITASE</v>
          </cell>
          <cell r="I24" t="str">
            <v>false</v>
          </cell>
          <cell r="J24" t="str">
            <v>CDE</v>
          </cell>
          <cell r="K24" t="str">
            <v>CD Engkel Box</v>
          </cell>
          <cell r="L24" t="str">
            <v/>
          </cell>
          <cell r="N24" t="str">
            <v>TDS-TRI-20210617084229057940</v>
          </cell>
          <cell r="O24" t="str">
            <v>dedicated</v>
          </cell>
          <cell r="P24" t="str">
            <v>2021-06-17, 15:42:29</v>
          </cell>
          <cell r="Q24" t="str">
            <v/>
          </cell>
          <cell r="R24" t="str">
            <v/>
          </cell>
          <cell r="S24" t="str">
            <v>2021-06-17, 20:00:00</v>
          </cell>
          <cell r="T24" t="str">
            <v/>
          </cell>
          <cell r="U24" t="str">
            <v/>
          </cell>
          <cell r="V24" t="str">
            <v/>
          </cell>
          <cell r="W24" t="str">
            <v>2021-06-19, 20:00:00</v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>Unilever West Mega DC</v>
          </cell>
          <cell r="AH24" t="str">
            <v>Jl. Irian X No.202, Cikedokan, Kec. Cikarang Bar., Bekasi, Jawa Barat 17530, Indonesia</v>
          </cell>
          <cell r="AI24" t="str">
            <v>Bekasi</v>
          </cell>
          <cell r="AK24" t="str">
            <v>BORMA RANCABOLANG</v>
          </cell>
          <cell r="AM24" t="str">
            <v>KOMPLEK RANCABOLANG</v>
          </cell>
          <cell r="AN24" t="str">
            <v>Bandung City</v>
          </cell>
          <cell r="AP24">
            <v>130</v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Y24">
            <v>0</v>
          </cell>
          <cell r="AZ24" t="str">
            <v>0</v>
          </cell>
          <cell r="BA24">
            <v>2060</v>
          </cell>
          <cell r="BB24">
            <v>4.6100000000000003</v>
          </cell>
          <cell r="BC24" t="str">
            <v/>
          </cell>
          <cell r="BD24" t="str">
            <v/>
          </cell>
        </row>
        <row r="25">
          <cell r="D25">
            <v>4002940494</v>
          </cell>
          <cell r="E25" t="str">
            <v/>
          </cell>
          <cell r="F25" t="str">
            <v>BOOKED</v>
          </cell>
          <cell r="G25" t="str">
            <v>Unilever Mega DC</v>
          </cell>
          <cell r="H25" t="str">
            <v>RITASE</v>
          </cell>
          <cell r="I25" t="str">
            <v>false</v>
          </cell>
          <cell r="J25" t="str">
            <v>CDE</v>
          </cell>
          <cell r="K25" t="str">
            <v>CD Engkel Box</v>
          </cell>
          <cell r="L25" t="str">
            <v/>
          </cell>
          <cell r="N25" t="str">
            <v>TDS-TRI-20210617084228253393</v>
          </cell>
          <cell r="O25" t="str">
            <v>dedicated</v>
          </cell>
          <cell r="P25" t="str">
            <v>2021-06-17, 15:42:28</v>
          </cell>
          <cell r="Q25" t="str">
            <v/>
          </cell>
          <cell r="R25" t="str">
            <v/>
          </cell>
          <cell r="S25" t="str">
            <v>2021-06-17, 20:00:00</v>
          </cell>
          <cell r="T25" t="str">
            <v/>
          </cell>
          <cell r="U25" t="str">
            <v/>
          </cell>
          <cell r="V25" t="str">
            <v/>
          </cell>
          <cell r="W25" t="str">
            <v>2021-06-19, 20:00:00</v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>Unilever West Mega DC</v>
          </cell>
          <cell r="AH25" t="str">
            <v>Jl. Irian X No.202, Cikedokan, Kec. Cikarang Bar., Bekasi, Jawa Barat 17530, Indonesia</v>
          </cell>
          <cell r="AI25" t="str">
            <v>Bekasi</v>
          </cell>
          <cell r="AK25" t="str">
            <v>TOKMA WANAYASA</v>
          </cell>
          <cell r="AM25" t="str">
            <v>JALAN KAPTEN HALIM KP KRAJAN RT 08</v>
          </cell>
          <cell r="AN25" t="str">
            <v>Kabupaten Purwakarta</v>
          </cell>
          <cell r="AP25">
            <v>71</v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Y25">
            <v>0</v>
          </cell>
          <cell r="AZ25" t="str">
            <v>0</v>
          </cell>
          <cell r="BA25">
            <v>1930</v>
          </cell>
          <cell r="BB25">
            <v>5</v>
          </cell>
          <cell r="BC25" t="str">
            <v/>
          </cell>
          <cell r="BD25" t="str">
            <v/>
          </cell>
        </row>
        <row r="26">
          <cell r="D26">
            <v>4002940493</v>
          </cell>
          <cell r="E26" t="str">
            <v/>
          </cell>
          <cell r="F26" t="str">
            <v>BOOKED</v>
          </cell>
          <cell r="G26" t="str">
            <v>Unilever Mega DC</v>
          </cell>
          <cell r="H26" t="str">
            <v>RITASE</v>
          </cell>
          <cell r="I26" t="str">
            <v>false</v>
          </cell>
          <cell r="J26" t="str">
            <v>CDE</v>
          </cell>
          <cell r="K26" t="str">
            <v>CD Engkel Box</v>
          </cell>
          <cell r="L26" t="str">
            <v/>
          </cell>
          <cell r="N26" t="str">
            <v>TDS-TRI-20210617084227462884</v>
          </cell>
          <cell r="O26" t="str">
            <v>dedicated</v>
          </cell>
          <cell r="P26" t="str">
            <v>2021-06-17, 15:42:27</v>
          </cell>
          <cell r="Q26" t="str">
            <v/>
          </cell>
          <cell r="R26" t="str">
            <v/>
          </cell>
          <cell r="S26" t="str">
            <v>2021-06-17, 20:00:00</v>
          </cell>
          <cell r="T26" t="str">
            <v/>
          </cell>
          <cell r="U26" t="str">
            <v/>
          </cell>
          <cell r="V26" t="str">
            <v/>
          </cell>
          <cell r="W26" t="str">
            <v>2021-06-19, 20:00:00</v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>Unilever West Mega DC</v>
          </cell>
          <cell r="AH26" t="str">
            <v>Jl. Irian X No.202, Cikedokan, Kec. Cikarang Bar., Bekasi, Jawa Barat 17530, Indonesia</v>
          </cell>
          <cell r="AI26" t="str">
            <v>Bekasi</v>
          </cell>
          <cell r="AK26" t="str">
            <v>BORMA CARINGIN</v>
          </cell>
          <cell r="AM26" t="str">
            <v>JL. RAYA CARINGIN NO. 175</v>
          </cell>
          <cell r="AN26" t="str">
            <v>Kabupaten Bandung Barat</v>
          </cell>
          <cell r="AP26">
            <v>103</v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Y26">
            <v>0</v>
          </cell>
          <cell r="AZ26" t="str">
            <v>0</v>
          </cell>
          <cell r="BA26">
            <v>1570</v>
          </cell>
          <cell r="BB26">
            <v>4</v>
          </cell>
          <cell r="BC26" t="str">
            <v/>
          </cell>
          <cell r="BD26" t="str">
            <v/>
          </cell>
        </row>
        <row r="27">
          <cell r="D27">
            <v>4002940490</v>
          </cell>
          <cell r="E27" t="str">
            <v/>
          </cell>
          <cell r="F27" t="str">
            <v>BOOKED</v>
          </cell>
          <cell r="G27" t="str">
            <v>Unilever Mega DC</v>
          </cell>
          <cell r="H27" t="str">
            <v>RITASE</v>
          </cell>
          <cell r="I27" t="str">
            <v>false</v>
          </cell>
          <cell r="J27" t="str">
            <v>CDE</v>
          </cell>
          <cell r="K27" t="str">
            <v>CD Engkel Box</v>
          </cell>
          <cell r="L27" t="str">
            <v/>
          </cell>
          <cell r="N27" t="str">
            <v>TDS-TRI-20210617084225874670</v>
          </cell>
          <cell r="O27" t="str">
            <v>dedicated</v>
          </cell>
          <cell r="P27" t="str">
            <v>2021-06-17, 15:42:26</v>
          </cell>
          <cell r="Q27" t="str">
            <v/>
          </cell>
          <cell r="R27" t="str">
            <v/>
          </cell>
          <cell r="S27" t="str">
            <v>2021-06-17, 20:00:00</v>
          </cell>
          <cell r="T27" t="str">
            <v/>
          </cell>
          <cell r="U27" t="str">
            <v/>
          </cell>
          <cell r="V27" t="str">
            <v/>
          </cell>
          <cell r="W27" t="str">
            <v>2021-06-19, 20:00:00</v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>Unilever West Mega DC</v>
          </cell>
          <cell r="AH27" t="str">
            <v>Jl. Irian X No.202, Cikedokan, Kec. Cikarang Bar., Bekasi, Jawa Barat 17530, Indonesia</v>
          </cell>
          <cell r="AI27" t="str">
            <v>Bekasi</v>
          </cell>
          <cell r="AK27" t="str">
            <v>BORMA CIBADUYUT</v>
          </cell>
          <cell r="AM27" t="str">
            <v>JL. TERUSAN CIBADUYUT NO. 9</v>
          </cell>
          <cell r="AN27" t="str">
            <v>Bandung</v>
          </cell>
          <cell r="AP27">
            <v>118</v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Y27">
            <v>0</v>
          </cell>
          <cell r="AZ27" t="str">
            <v>0</v>
          </cell>
          <cell r="BA27">
            <v>1710</v>
          </cell>
          <cell r="BB27">
            <v>4</v>
          </cell>
          <cell r="BC27" t="str">
            <v/>
          </cell>
          <cell r="BD27" t="str">
            <v/>
          </cell>
        </row>
        <row r="28">
          <cell r="D28">
            <v>4002940492</v>
          </cell>
          <cell r="E28" t="str">
            <v/>
          </cell>
          <cell r="F28" t="str">
            <v>BOOKED</v>
          </cell>
          <cell r="G28" t="str">
            <v>Unilever Mega DC</v>
          </cell>
          <cell r="H28" t="str">
            <v>RITASE</v>
          </cell>
          <cell r="I28" t="str">
            <v>false</v>
          </cell>
          <cell r="J28" t="str">
            <v>CDE</v>
          </cell>
          <cell r="K28" t="str">
            <v>CD Engkel Box</v>
          </cell>
          <cell r="L28" t="str">
            <v/>
          </cell>
          <cell r="N28" t="str">
            <v>TDS-TRI-20210617084226674926</v>
          </cell>
          <cell r="O28" t="str">
            <v>dedicated</v>
          </cell>
          <cell r="P28" t="str">
            <v>2021-06-17, 15:42:26</v>
          </cell>
          <cell r="Q28" t="str">
            <v/>
          </cell>
          <cell r="R28" t="str">
            <v/>
          </cell>
          <cell r="S28" t="str">
            <v>2021-06-17, 20:00:00</v>
          </cell>
          <cell r="T28" t="str">
            <v/>
          </cell>
          <cell r="U28" t="str">
            <v/>
          </cell>
          <cell r="V28" t="str">
            <v/>
          </cell>
          <cell r="W28" t="str">
            <v>2021-06-19, 20:00:00</v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>Unilever West Mega DC</v>
          </cell>
          <cell r="AH28" t="str">
            <v>Jl. Irian X No.202, Cikedokan, Kec. Cikarang Bar., Bekasi, Jawa Barat 17530, Indonesia</v>
          </cell>
          <cell r="AI28" t="str">
            <v>Bekasi</v>
          </cell>
          <cell r="AK28" t="str">
            <v>BORMA CARINGIN</v>
          </cell>
          <cell r="AM28" t="str">
            <v>JL. RAYA CARINGIN NO. 175</v>
          </cell>
          <cell r="AN28" t="str">
            <v>Kabupaten Bandung Barat</v>
          </cell>
          <cell r="AP28">
            <v>103</v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Y28">
            <v>0</v>
          </cell>
          <cell r="AZ28" t="str">
            <v>0</v>
          </cell>
          <cell r="BA28">
            <v>2040</v>
          </cell>
          <cell r="BB28">
            <v>5</v>
          </cell>
          <cell r="BC28" t="str">
            <v/>
          </cell>
          <cell r="BD28" t="str">
            <v/>
          </cell>
        </row>
        <row r="29">
          <cell r="D29">
            <v>4002940488</v>
          </cell>
          <cell r="E29" t="str">
            <v/>
          </cell>
          <cell r="F29" t="str">
            <v>BOOKED</v>
          </cell>
          <cell r="G29" t="str">
            <v>Unilever Mega DC</v>
          </cell>
          <cell r="H29" t="str">
            <v>RITASE</v>
          </cell>
          <cell r="I29" t="str">
            <v>false</v>
          </cell>
          <cell r="J29" t="str">
            <v>CDE</v>
          </cell>
          <cell r="K29" t="str">
            <v>CD Engkel Box</v>
          </cell>
          <cell r="L29" t="str">
            <v/>
          </cell>
          <cell r="N29" t="str">
            <v>TDS-TRI-20210617084225154122</v>
          </cell>
          <cell r="O29" t="str">
            <v>dedicated</v>
          </cell>
          <cell r="P29" t="str">
            <v>2021-06-17, 15:42:25</v>
          </cell>
          <cell r="Q29" t="str">
            <v/>
          </cell>
          <cell r="R29" t="str">
            <v/>
          </cell>
          <cell r="S29" t="str">
            <v>2021-06-17, 20:00:00</v>
          </cell>
          <cell r="T29" t="str">
            <v/>
          </cell>
          <cell r="U29" t="str">
            <v/>
          </cell>
          <cell r="V29" t="str">
            <v/>
          </cell>
          <cell r="W29" t="str">
            <v>2021-06-19, 20:00:00</v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>Unilever West Mega DC</v>
          </cell>
          <cell r="AH29" t="str">
            <v>Jl. Irian X No.202, Cikedokan, Kec. Cikarang Bar., Bekasi, Jawa Barat 17530, Indonesia</v>
          </cell>
          <cell r="AI29" t="str">
            <v>Bekasi</v>
          </cell>
          <cell r="AK29" t="str">
            <v>PRAMA BANJARAN</v>
          </cell>
          <cell r="AM29" t="str">
            <v>Jl Raya Banjaran, Kp cibintinu No.6, RT02 RW07, Kec. Pameungpeuk, Bandung, Jawa Barat 40376, Indonesia</v>
          </cell>
          <cell r="AN29" t="str">
            <v>Bandung</v>
          </cell>
          <cell r="AP29">
            <v>128</v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Y29">
            <v>0</v>
          </cell>
          <cell r="AZ29" t="str">
            <v>0</v>
          </cell>
          <cell r="BA29">
            <v>1520</v>
          </cell>
          <cell r="BB29">
            <v>3.38</v>
          </cell>
          <cell r="BC29" t="str">
            <v/>
          </cell>
          <cell r="BD29" t="str">
            <v/>
          </cell>
        </row>
        <row r="30">
          <cell r="D30">
            <v>4002940438</v>
          </cell>
          <cell r="E30" t="str">
            <v/>
          </cell>
          <cell r="F30" t="str">
            <v>BOOKED</v>
          </cell>
          <cell r="G30" t="str">
            <v>Unilever Mega DC</v>
          </cell>
          <cell r="H30" t="str">
            <v/>
          </cell>
          <cell r="I30" t="str">
            <v>false</v>
          </cell>
          <cell r="J30" t="str">
            <v>TRO-J</v>
          </cell>
          <cell r="K30" t="str">
            <v>Tronton Jumbo</v>
          </cell>
          <cell r="L30" t="str">
            <v/>
          </cell>
          <cell r="N30" t="str">
            <v>TDS-TRI-20210617084223843872</v>
          </cell>
          <cell r="O30" t="str">
            <v>oncall</v>
          </cell>
          <cell r="P30" t="str">
            <v>2021-06-17, 15:42:24</v>
          </cell>
          <cell r="Q30" t="str">
            <v/>
          </cell>
          <cell r="R30" t="str">
            <v/>
          </cell>
          <cell r="S30" t="str">
            <v>2021-06-17, 20:00:00</v>
          </cell>
          <cell r="T30" t="str">
            <v/>
          </cell>
          <cell r="U30" t="str">
            <v/>
          </cell>
          <cell r="V30" t="str">
            <v/>
          </cell>
          <cell r="W30" t="str">
            <v>2021-06-22, 20:00:00</v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>Unilever West Mega DC</v>
          </cell>
          <cell r="AH30" t="str">
            <v>Jl. Irian X No.202, Cikedokan, Kec. Cikarang Bar., Bekasi, Jawa Barat 17530, Indonesia</v>
          </cell>
          <cell r="AI30" t="str">
            <v>Bekasi</v>
          </cell>
          <cell r="AK30" t="str">
            <v>PT LOTTE SHOPPING INDONESIA SOLO</v>
          </cell>
          <cell r="AM30" t="str">
            <v>JL.BHAYANGKARA (EX.LAPANGAN TIPES)</v>
          </cell>
          <cell r="AN30" t="str">
            <v>Kota Surakarta</v>
          </cell>
          <cell r="AP30">
            <v>498</v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Y30">
            <v>0</v>
          </cell>
          <cell r="AZ30" t="str">
            <v>0</v>
          </cell>
          <cell r="BA30">
            <v>11280</v>
          </cell>
          <cell r="BB30">
            <v>40</v>
          </cell>
          <cell r="BC30" t="str">
            <v/>
          </cell>
          <cell r="BD30" t="str">
            <v/>
          </cell>
        </row>
        <row r="31">
          <cell r="D31">
            <v>4002940427</v>
          </cell>
          <cell r="E31" t="str">
            <v/>
          </cell>
          <cell r="F31" t="str">
            <v>LOADED</v>
          </cell>
          <cell r="G31" t="str">
            <v>Unilever Mega DC</v>
          </cell>
          <cell r="H31" t="str">
            <v>PT PRIMA SARANA EKSPRES</v>
          </cell>
          <cell r="I31" t="str">
            <v>true</v>
          </cell>
          <cell r="J31" t="str">
            <v>CDE</v>
          </cell>
          <cell r="K31" t="str">
            <v>CD Engkel Box</v>
          </cell>
          <cell r="L31" t="str">
            <v/>
          </cell>
          <cell r="N31" t="str">
            <v>TDS-TRI-20210617084222974049</v>
          </cell>
          <cell r="O31" t="str">
            <v>dedicated</v>
          </cell>
          <cell r="P31" t="str">
            <v>2021-06-17, 15:42:23</v>
          </cell>
          <cell r="Q31" t="str">
            <v>2021-06-17, 19:20:56</v>
          </cell>
          <cell r="R31" t="str">
            <v>2021-06-17, 19:31:41</v>
          </cell>
          <cell r="S31" t="str">
            <v>2021-06-17, 20:00:00</v>
          </cell>
          <cell r="T31" t="str">
            <v>2021-06-17, 19:31:44</v>
          </cell>
          <cell r="U31" t="str">
            <v>2021-06-17, 21:57:52</v>
          </cell>
          <cell r="V31" t="str">
            <v>2021-06-17, 21:58:01</v>
          </cell>
          <cell r="W31" t="str">
            <v>2021-06-19, 20:00:00</v>
          </cell>
          <cell r="X31" t="str">
            <v/>
          </cell>
          <cell r="Y31" t="str">
            <v/>
          </cell>
          <cell r="Z31" t="str">
            <v>2:26:17</v>
          </cell>
          <cell r="AA31" t="str">
            <v/>
          </cell>
          <cell r="AB31" t="str">
            <v>Edi efendi</v>
          </cell>
          <cell r="AC31" t="str">
            <v>082210549948</v>
          </cell>
          <cell r="AD31" t="str">
            <v>B9475TXS</v>
          </cell>
          <cell r="AE31" t="str">
            <v>CD Engkel Box</v>
          </cell>
          <cell r="AF31" t="str">
            <v>Unilever West Mega DC</v>
          </cell>
          <cell r="AH31" t="str">
            <v>Jl. Irian X No.202, Cikedokan, Kec. Cikarang Bar., Bekasi, Jawa Barat 17530, Indonesia</v>
          </cell>
          <cell r="AI31" t="str">
            <v>Bekasi</v>
          </cell>
          <cell r="AK31" t="str">
            <v>NAGA PEKAYON</v>
          </cell>
          <cell r="AM31" t="str">
            <v>JL.RAYA PEKAYON NO.28</v>
          </cell>
          <cell r="AN31" t="str">
            <v>Kota Bekasi</v>
          </cell>
          <cell r="AP31">
            <v>23</v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Y31">
            <v>0</v>
          </cell>
          <cell r="AZ31" t="str">
            <v>0</v>
          </cell>
          <cell r="BA31">
            <v>1310</v>
          </cell>
          <cell r="BB31">
            <v>3.98</v>
          </cell>
          <cell r="BC31" t="str">
            <v/>
          </cell>
          <cell r="BD31" t="str">
            <v/>
          </cell>
        </row>
        <row r="32">
          <cell r="D32">
            <v>4002940280</v>
          </cell>
          <cell r="E32" t="str">
            <v/>
          </cell>
          <cell r="F32" t="str">
            <v>CONFIRMED</v>
          </cell>
          <cell r="G32" t="str">
            <v>Unilever Mega DC</v>
          </cell>
          <cell r="H32" t="str">
            <v>PT Kabut Halim Mandiri</v>
          </cell>
          <cell r="I32" t="str">
            <v>true</v>
          </cell>
          <cell r="J32" t="str">
            <v>CDE</v>
          </cell>
          <cell r="K32" t="str">
            <v>CD Engkel Box</v>
          </cell>
          <cell r="L32" t="str">
            <v/>
          </cell>
          <cell r="N32" t="str">
            <v>TDS-TRI-20210617062125858167</v>
          </cell>
          <cell r="O32" t="str">
            <v>dedicated</v>
          </cell>
          <cell r="P32" t="str">
            <v>2021-06-17, 13:21:26</v>
          </cell>
          <cell r="Q32" t="str">
            <v>2021-06-17, 22:33:28</v>
          </cell>
          <cell r="R32" t="str">
            <v/>
          </cell>
          <cell r="S32" t="str">
            <v>2021-06-17, 16:00:00</v>
          </cell>
          <cell r="T32" t="str">
            <v/>
          </cell>
          <cell r="U32" t="str">
            <v/>
          </cell>
          <cell r="V32" t="str">
            <v/>
          </cell>
          <cell r="W32" t="str">
            <v>2021-06-19, 16:00:00</v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>YUSHENDRI</v>
          </cell>
          <cell r="AC32" t="str">
            <v>081296477343</v>
          </cell>
          <cell r="AD32" t="str">
            <v>B9542TXS</v>
          </cell>
          <cell r="AE32" t="str">
            <v>CD Engkel Box</v>
          </cell>
          <cell r="AF32" t="str">
            <v>Unilever West Mega DC</v>
          </cell>
          <cell r="AH32" t="str">
            <v>Jl. Irian X No.202, Cikedokan, Kec. Cikarang Bar., Bekasi, Jawa Barat 17530, Indonesia</v>
          </cell>
          <cell r="AI32" t="str">
            <v>Bekasi</v>
          </cell>
          <cell r="AK32" t="str">
            <v>TRANSMART CIMAHI</v>
          </cell>
          <cell r="AM32" t="str">
            <v>JL. RAYA BARAT NO. 729</v>
          </cell>
          <cell r="AN32" t="str">
            <v>Kota Cimahi</v>
          </cell>
          <cell r="AP32">
            <v>106</v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Y32">
            <v>0</v>
          </cell>
          <cell r="AZ32" t="str">
            <v>0</v>
          </cell>
          <cell r="BA32">
            <v>1510</v>
          </cell>
          <cell r="BB32">
            <v>4.4800000000000004</v>
          </cell>
          <cell r="BC32" t="str">
            <v/>
          </cell>
          <cell r="BD32" t="str">
            <v/>
          </cell>
        </row>
        <row r="33">
          <cell r="D33">
            <v>4002940278</v>
          </cell>
          <cell r="E33" t="str">
            <v/>
          </cell>
          <cell r="F33" t="str">
            <v>ACCEPTED</v>
          </cell>
          <cell r="G33" t="str">
            <v>Unilever Mega DC</v>
          </cell>
          <cell r="H33" t="str">
            <v>PT Kabut Halim Mandiri</v>
          </cell>
          <cell r="I33" t="str">
            <v>true</v>
          </cell>
          <cell r="J33" t="str">
            <v>CDE</v>
          </cell>
          <cell r="K33" t="str">
            <v>CD Engkel Box</v>
          </cell>
          <cell r="L33" t="str">
            <v/>
          </cell>
          <cell r="N33" t="str">
            <v>TDS-TRI-20210617062124727523</v>
          </cell>
          <cell r="O33" t="str">
            <v>dedicated</v>
          </cell>
          <cell r="P33" t="str">
            <v>2021-06-17, 13:21:25</v>
          </cell>
          <cell r="Q33" t="str">
            <v>2021-06-17, 22:25:01</v>
          </cell>
          <cell r="R33" t="str">
            <v>2021-06-17, 22:33:48</v>
          </cell>
          <cell r="S33" t="str">
            <v>2021-06-17, 16:00:00</v>
          </cell>
          <cell r="T33" t="str">
            <v/>
          </cell>
          <cell r="U33" t="str">
            <v/>
          </cell>
          <cell r="V33" t="str">
            <v/>
          </cell>
          <cell r="W33" t="str">
            <v>2021-06-19, 16:00:00</v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>anggi</v>
          </cell>
          <cell r="AC33" t="str">
            <v>085778603335</v>
          </cell>
          <cell r="AD33" t="str">
            <v>F9285FG</v>
          </cell>
          <cell r="AE33" t="str">
            <v>CD Engkel Box</v>
          </cell>
          <cell r="AF33" t="str">
            <v>Unilever West Mega DC</v>
          </cell>
          <cell r="AH33" t="str">
            <v>Jl. Irian X No.202, Cikedokan, Kec. Cikarang Bar., Bekasi, Jawa Barat 17530, Indonesia</v>
          </cell>
          <cell r="AI33" t="str">
            <v>Bekasi</v>
          </cell>
          <cell r="AK33" t="str">
            <v>TRANSMART CIMAHI</v>
          </cell>
          <cell r="AM33" t="str">
            <v>JL. RAYA BARAT NO. 729</v>
          </cell>
          <cell r="AN33" t="str">
            <v>Kota Cimahi</v>
          </cell>
          <cell r="AP33">
            <v>106</v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Y33">
            <v>0</v>
          </cell>
          <cell r="AZ33" t="str">
            <v>0</v>
          </cell>
          <cell r="BA33">
            <v>1710</v>
          </cell>
          <cell r="BB33">
            <v>5</v>
          </cell>
          <cell r="BC33" t="str">
            <v/>
          </cell>
          <cell r="BD33" t="str">
            <v/>
          </cell>
        </row>
        <row r="34">
          <cell r="D34">
            <v>4002940279</v>
          </cell>
          <cell r="E34" t="str">
            <v/>
          </cell>
          <cell r="F34" t="str">
            <v>CONFIRMED</v>
          </cell>
          <cell r="G34" t="str">
            <v>Unilever Mega DC</v>
          </cell>
          <cell r="H34" t="str">
            <v>PT Mega Antaran Prima</v>
          </cell>
          <cell r="I34" t="str">
            <v>true</v>
          </cell>
          <cell r="J34" t="str">
            <v>CDE</v>
          </cell>
          <cell r="K34" t="str">
            <v>CD Engkel Box</v>
          </cell>
          <cell r="L34" t="str">
            <v/>
          </cell>
          <cell r="N34" t="str">
            <v>TDS-TRI-20210617062125278028</v>
          </cell>
          <cell r="O34" t="str">
            <v>dedicated</v>
          </cell>
          <cell r="P34" t="str">
            <v>2021-06-17, 13:21:25</v>
          </cell>
          <cell r="Q34" t="str">
            <v>2021-06-17, 22:26:46</v>
          </cell>
          <cell r="R34" t="str">
            <v/>
          </cell>
          <cell r="S34" t="str">
            <v>2021-06-17, 16:00:00</v>
          </cell>
          <cell r="T34" t="str">
            <v/>
          </cell>
          <cell r="U34" t="str">
            <v/>
          </cell>
          <cell r="V34" t="str">
            <v/>
          </cell>
          <cell r="W34" t="str">
            <v>2021-06-19, 16:00:00</v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>ADI PURBANTARA</v>
          </cell>
          <cell r="AC34" t="str">
            <v>089652314447</v>
          </cell>
          <cell r="AD34" t="str">
            <v>B9019KXR</v>
          </cell>
          <cell r="AE34" t="str">
            <v>CD Engkel Box</v>
          </cell>
          <cell r="AF34" t="str">
            <v>Unilever West Mega DC</v>
          </cell>
          <cell r="AH34" t="str">
            <v>Jl. Irian X No.202, Cikedokan, Kec. Cikarang Bar., Bekasi, Jawa Barat 17530, Indonesia</v>
          </cell>
          <cell r="AI34" t="str">
            <v>Bekasi</v>
          </cell>
          <cell r="AK34" t="str">
            <v>TRANSMART CIMAHI</v>
          </cell>
          <cell r="AM34" t="str">
            <v>JL. RAYA BARAT NO. 729</v>
          </cell>
          <cell r="AN34" t="str">
            <v>Kota Cimahi</v>
          </cell>
          <cell r="AP34">
            <v>106</v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Y34">
            <v>0</v>
          </cell>
          <cell r="AZ34" t="str">
            <v>0</v>
          </cell>
          <cell r="BA34">
            <v>1710</v>
          </cell>
          <cell r="BB34">
            <v>5.08</v>
          </cell>
          <cell r="BC34" t="str">
            <v/>
          </cell>
          <cell r="BD34" t="str">
            <v/>
          </cell>
        </row>
        <row r="35">
          <cell r="D35">
            <v>4002940276</v>
          </cell>
          <cell r="E35" t="str">
            <v/>
          </cell>
          <cell r="F35" t="str">
            <v>CONFIRMED</v>
          </cell>
          <cell r="G35" t="str">
            <v>Unilever Mega DC</v>
          </cell>
          <cell r="H35" t="str">
            <v>CV Global Synergi Abadi</v>
          </cell>
          <cell r="I35" t="str">
            <v>true</v>
          </cell>
          <cell r="J35" t="str">
            <v>CDE</v>
          </cell>
          <cell r="K35" t="str">
            <v>CD Engkel Box</v>
          </cell>
          <cell r="L35" t="str">
            <v/>
          </cell>
          <cell r="N35" t="str">
            <v>TDS-TRI-20210617062122853141</v>
          </cell>
          <cell r="O35" t="str">
            <v>dedicated</v>
          </cell>
          <cell r="P35" t="str">
            <v>2021-06-17, 13:21:23</v>
          </cell>
          <cell r="Q35" t="str">
            <v>2021-06-17, 21:19:44</v>
          </cell>
          <cell r="R35" t="str">
            <v/>
          </cell>
          <cell r="S35" t="str">
            <v>2021-06-17, 16:00:00</v>
          </cell>
          <cell r="T35" t="str">
            <v/>
          </cell>
          <cell r="U35" t="str">
            <v/>
          </cell>
          <cell r="V35" t="str">
            <v/>
          </cell>
          <cell r="W35" t="str">
            <v>2021-06-19, 16:00:00</v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>NISSAN SUSILO</v>
          </cell>
          <cell r="AC35" t="str">
            <v>081519687631</v>
          </cell>
          <cell r="AD35" t="str">
            <v>B9556HA</v>
          </cell>
          <cell r="AE35" t="str">
            <v>CD Engkel Box</v>
          </cell>
          <cell r="AF35" t="str">
            <v>Unilever West Mega DC</v>
          </cell>
          <cell r="AH35" t="str">
            <v>Jl. Irian X No.202, Cikedokan, Kec. Cikarang Bar., Bekasi, Jawa Barat 17530, Indonesia</v>
          </cell>
          <cell r="AI35" t="str">
            <v>Bekasi</v>
          </cell>
          <cell r="AK35" t="str">
            <v>TRANSMART CIMAHI</v>
          </cell>
          <cell r="AM35" t="str">
            <v>JL. RAYA BARAT NO. 729</v>
          </cell>
          <cell r="AN35" t="str">
            <v>Kota Cimahi</v>
          </cell>
          <cell r="AP35">
            <v>106</v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Y35">
            <v>0</v>
          </cell>
          <cell r="AZ35" t="str">
            <v>0</v>
          </cell>
          <cell r="BA35">
            <v>1710</v>
          </cell>
          <cell r="BB35">
            <v>5</v>
          </cell>
          <cell r="BC35" t="str">
            <v/>
          </cell>
          <cell r="BD35" t="str">
            <v/>
          </cell>
        </row>
        <row r="36">
          <cell r="D36">
            <v>4002940277</v>
          </cell>
          <cell r="E36" t="str">
            <v/>
          </cell>
          <cell r="F36" t="str">
            <v>CONFIRMED</v>
          </cell>
          <cell r="G36" t="str">
            <v>Unilever Mega DC</v>
          </cell>
          <cell r="H36" t="str">
            <v>CV Global Synergi Abadi</v>
          </cell>
          <cell r="I36" t="str">
            <v>true</v>
          </cell>
          <cell r="J36" t="str">
            <v>CDE</v>
          </cell>
          <cell r="K36" t="str">
            <v>CD Engkel Box</v>
          </cell>
          <cell r="L36" t="str">
            <v/>
          </cell>
          <cell r="N36" t="str">
            <v>TDS-TRI-20210617062123431666</v>
          </cell>
          <cell r="O36" t="str">
            <v>dedicated</v>
          </cell>
          <cell r="P36" t="str">
            <v>2021-06-17, 13:21:23</v>
          </cell>
          <cell r="Q36" t="str">
            <v>2021-06-17, 21:21:26</v>
          </cell>
          <cell r="R36" t="str">
            <v/>
          </cell>
          <cell r="S36" t="str">
            <v>2021-06-17, 16:00:00</v>
          </cell>
          <cell r="T36" t="str">
            <v/>
          </cell>
          <cell r="U36" t="str">
            <v/>
          </cell>
          <cell r="V36" t="str">
            <v/>
          </cell>
          <cell r="W36" t="str">
            <v>2021-06-19, 16:00:00</v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>beni</v>
          </cell>
          <cell r="AC36" t="str">
            <v>085774120091</v>
          </cell>
          <cell r="AD36" t="str">
            <v>B9054NO</v>
          </cell>
          <cell r="AE36" t="str">
            <v>CD Engkel Box</v>
          </cell>
          <cell r="AF36" t="str">
            <v>Unilever West Mega DC</v>
          </cell>
          <cell r="AH36" t="str">
            <v>Jl. Irian X No.202, Cikedokan, Kec. Cikarang Bar., Bekasi, Jawa Barat 17530, Indonesia</v>
          </cell>
          <cell r="AI36" t="str">
            <v>Bekasi</v>
          </cell>
          <cell r="AK36" t="str">
            <v>TRANSMART CIMAHI</v>
          </cell>
          <cell r="AM36" t="str">
            <v>JL. RAYA BARAT NO. 729</v>
          </cell>
          <cell r="AN36" t="str">
            <v>Kota Cimahi</v>
          </cell>
          <cell r="AP36">
            <v>106</v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Y36">
            <v>0</v>
          </cell>
          <cell r="AZ36" t="str">
            <v>0</v>
          </cell>
          <cell r="BA36">
            <v>1710</v>
          </cell>
          <cell r="BB36">
            <v>5</v>
          </cell>
          <cell r="BC36" t="str">
            <v/>
          </cell>
          <cell r="BD36" t="str">
            <v/>
          </cell>
        </row>
        <row r="37">
          <cell r="D37">
            <v>4002940275</v>
          </cell>
          <cell r="E37" t="str">
            <v/>
          </cell>
          <cell r="F37" t="str">
            <v>CONFIRMED</v>
          </cell>
          <cell r="G37" t="str">
            <v>Unilever Mega DC</v>
          </cell>
          <cell r="H37" t="str">
            <v>CV Global Synergi Abadi</v>
          </cell>
          <cell r="I37" t="str">
            <v>true</v>
          </cell>
          <cell r="J37" t="str">
            <v>CDE</v>
          </cell>
          <cell r="K37" t="str">
            <v>CD Engkel Box</v>
          </cell>
          <cell r="L37" t="str">
            <v/>
          </cell>
          <cell r="N37" t="str">
            <v>TDS-TRI-20210617062121734117</v>
          </cell>
          <cell r="O37" t="str">
            <v>dedicated</v>
          </cell>
          <cell r="P37" t="str">
            <v>2021-06-17, 13:21:22</v>
          </cell>
          <cell r="Q37" t="str">
            <v>2021-06-17, 21:17:55</v>
          </cell>
          <cell r="R37" t="str">
            <v/>
          </cell>
          <cell r="S37" t="str">
            <v>2021-06-17, 16:00:00</v>
          </cell>
          <cell r="T37" t="str">
            <v/>
          </cell>
          <cell r="U37" t="str">
            <v/>
          </cell>
          <cell r="V37" t="str">
            <v/>
          </cell>
          <cell r="W37" t="str">
            <v>2021-06-19, 16:00:00</v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>UJANG SURYANA</v>
          </cell>
          <cell r="AC37" t="str">
            <v>087873310998</v>
          </cell>
          <cell r="AD37" t="str">
            <v>B9073AR</v>
          </cell>
          <cell r="AE37" t="str">
            <v>CD Engkel Box</v>
          </cell>
          <cell r="AF37" t="str">
            <v>Unilever West Mega DC</v>
          </cell>
          <cell r="AH37" t="str">
            <v>Jl. Irian X No.202, Cikedokan, Kec. Cikarang Bar., Bekasi, Jawa Barat 17530, Indonesia</v>
          </cell>
          <cell r="AI37" t="str">
            <v>Bekasi</v>
          </cell>
          <cell r="AK37" t="str">
            <v>TRANSMART CIMAHI</v>
          </cell>
          <cell r="AM37" t="str">
            <v>JL. RAYA BARAT NO. 729</v>
          </cell>
          <cell r="AN37" t="str">
            <v>Kota Cimahi</v>
          </cell>
          <cell r="AP37">
            <v>106</v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Y37">
            <v>0</v>
          </cell>
          <cell r="AZ37" t="str">
            <v>0</v>
          </cell>
          <cell r="BA37">
            <v>1710</v>
          </cell>
          <cell r="BB37">
            <v>5</v>
          </cell>
          <cell r="BC37" t="str">
            <v/>
          </cell>
          <cell r="BD37" t="str">
            <v/>
          </cell>
        </row>
        <row r="38">
          <cell r="D38">
            <v>4002940259</v>
          </cell>
          <cell r="E38" t="str">
            <v/>
          </cell>
          <cell r="F38" t="str">
            <v>LOADED</v>
          </cell>
          <cell r="G38" t="str">
            <v>Unilever Mega DC</v>
          </cell>
          <cell r="H38" t="str">
            <v>PT Kabut Halim Mandiri</v>
          </cell>
          <cell r="I38" t="str">
            <v>true</v>
          </cell>
          <cell r="J38" t="str">
            <v>CDE</v>
          </cell>
          <cell r="K38" t="str">
            <v>CD Engkel Box</v>
          </cell>
          <cell r="L38" t="str">
            <v/>
          </cell>
          <cell r="N38" t="str">
            <v>TDS-TRI-20210617062121111104</v>
          </cell>
          <cell r="O38" t="str">
            <v>dedicated</v>
          </cell>
          <cell r="P38" t="str">
            <v>2021-06-17, 13:21:21</v>
          </cell>
          <cell r="Q38" t="str">
            <v>2021-06-17, 19:12:18</v>
          </cell>
          <cell r="R38" t="str">
            <v>2021-06-17, 19:24:41</v>
          </cell>
          <cell r="S38" t="str">
            <v>2021-06-17, 16:00:00</v>
          </cell>
          <cell r="T38" t="str">
            <v>2021-06-17, 19:24:53</v>
          </cell>
          <cell r="U38" t="str">
            <v>2021-06-17, 19:25:01</v>
          </cell>
          <cell r="V38" t="str">
            <v>2021-06-17, 19:25:08</v>
          </cell>
          <cell r="W38" t="str">
            <v>2021-06-18, 16:00:00</v>
          </cell>
          <cell r="X38" t="str">
            <v/>
          </cell>
          <cell r="Y38" t="str">
            <v/>
          </cell>
          <cell r="Z38" t="str">
            <v>0:0:15</v>
          </cell>
          <cell r="AA38" t="str">
            <v/>
          </cell>
          <cell r="AB38" t="str">
            <v>M Rizky</v>
          </cell>
          <cell r="AC38" t="str">
            <v>082114719606</v>
          </cell>
          <cell r="AD38" t="str">
            <v>F9283FG</v>
          </cell>
          <cell r="AE38" t="str">
            <v>CD Engkel Box</v>
          </cell>
          <cell r="AF38" t="str">
            <v>Unilever West Mega DC</v>
          </cell>
          <cell r="AH38" t="str">
            <v>Jl. Irian X No.202, Cikedokan, Kec. Cikarang Bar., Bekasi, Jawa Barat 17530, Indonesia</v>
          </cell>
          <cell r="AI38" t="str">
            <v>Bekasi</v>
          </cell>
          <cell r="AK38" t="str">
            <v>DIAMOND ARTHA GADING</v>
          </cell>
          <cell r="AM38" t="str">
            <v>MALL ARTHA GADING KELAPA GADING</v>
          </cell>
          <cell r="AN38" t="str">
            <v>Kota Jakarta Utara</v>
          </cell>
          <cell r="AP38">
            <v>44</v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Y38">
            <v>0</v>
          </cell>
          <cell r="AZ38" t="str">
            <v>0</v>
          </cell>
          <cell r="BA38">
            <v>2310</v>
          </cell>
          <cell r="BB38">
            <v>5.8</v>
          </cell>
          <cell r="BC38" t="str">
            <v/>
          </cell>
          <cell r="BD38" t="str">
            <v/>
          </cell>
        </row>
        <row r="39">
          <cell r="D39">
            <v>4002940257</v>
          </cell>
          <cell r="E39" t="str">
            <v/>
          </cell>
          <cell r="F39" t="str">
            <v>CONFIRMED</v>
          </cell>
          <cell r="G39" t="str">
            <v>Unilever Mega DC</v>
          </cell>
          <cell r="H39" t="str">
            <v>Medikar Sarana Utama</v>
          </cell>
          <cell r="I39" t="str">
            <v>true</v>
          </cell>
          <cell r="J39" t="str">
            <v>CDE</v>
          </cell>
          <cell r="K39" t="str">
            <v>CD Engkel Box</v>
          </cell>
          <cell r="L39" t="str">
            <v/>
          </cell>
          <cell r="N39" t="str">
            <v>TDS-TRI-20210617062119908256</v>
          </cell>
          <cell r="O39" t="str">
            <v>dedicated</v>
          </cell>
          <cell r="P39" t="str">
            <v>2021-06-17, 13:21:20</v>
          </cell>
          <cell r="Q39" t="str">
            <v>2021-06-17, 14:11:53</v>
          </cell>
          <cell r="R39" t="str">
            <v/>
          </cell>
          <cell r="S39" t="str">
            <v>2021-06-17, 16:00:00</v>
          </cell>
          <cell r="T39" t="str">
            <v/>
          </cell>
          <cell r="U39" t="str">
            <v/>
          </cell>
          <cell r="V39" t="str">
            <v/>
          </cell>
          <cell r="W39" t="str">
            <v>2021-06-18, 16:00:00</v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>jepri</v>
          </cell>
          <cell r="AC39" t="str">
            <v>081281197087</v>
          </cell>
          <cell r="AD39" t="str">
            <v>B9899UXR</v>
          </cell>
          <cell r="AE39" t="str">
            <v>CD Engkel Box</v>
          </cell>
          <cell r="AF39" t="str">
            <v>Unilever West Mega DC</v>
          </cell>
          <cell r="AH39" t="str">
            <v>Jl. Irian X No.202, Cikedokan, Kec. Cikarang Bar., Bekasi, Jawa Barat 17530, Indonesia</v>
          </cell>
          <cell r="AI39" t="str">
            <v>Bekasi</v>
          </cell>
          <cell r="AK39" t="str">
            <v>DIAMOND ARTHA GADING</v>
          </cell>
          <cell r="AM39" t="str">
            <v>MALL ARTHA GADING KELAPA GADING</v>
          </cell>
          <cell r="AN39" t="str">
            <v>Kota Jakarta Utara</v>
          </cell>
          <cell r="AP39">
            <v>44</v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Y39">
            <v>0</v>
          </cell>
          <cell r="AZ39" t="str">
            <v>0</v>
          </cell>
          <cell r="BA39">
            <v>1910</v>
          </cell>
          <cell r="BB39">
            <v>5.38</v>
          </cell>
          <cell r="BC39" t="str">
            <v/>
          </cell>
          <cell r="BD39" t="str">
            <v/>
          </cell>
        </row>
        <row r="40">
          <cell r="D40">
            <v>4002940258</v>
          </cell>
          <cell r="E40" t="str">
            <v/>
          </cell>
          <cell r="F40" t="str">
            <v>CONFIRMED</v>
          </cell>
          <cell r="G40" t="str">
            <v>Unilever Mega DC</v>
          </cell>
          <cell r="H40" t="str">
            <v>PT Kabut Halim Mandiri</v>
          </cell>
          <cell r="I40" t="str">
            <v>true</v>
          </cell>
          <cell r="J40" t="str">
            <v>CDE</v>
          </cell>
          <cell r="K40" t="str">
            <v>CD Engkel Box</v>
          </cell>
          <cell r="L40" t="str">
            <v/>
          </cell>
          <cell r="N40" t="str">
            <v>TDS-TRI-20210617062120546996</v>
          </cell>
          <cell r="O40" t="str">
            <v>dedicated</v>
          </cell>
          <cell r="P40" t="str">
            <v>2021-06-17, 13:21:20</v>
          </cell>
          <cell r="Q40" t="str">
            <v>2021-06-17, 19:10:32</v>
          </cell>
          <cell r="R40" t="str">
            <v/>
          </cell>
          <cell r="S40" t="str">
            <v>2021-06-17, 16:00:00</v>
          </cell>
          <cell r="T40" t="str">
            <v/>
          </cell>
          <cell r="U40" t="str">
            <v/>
          </cell>
          <cell r="V40" t="str">
            <v/>
          </cell>
          <cell r="W40" t="str">
            <v>2021-06-18, 16:00:00</v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>Iwan Deni suhendar</v>
          </cell>
          <cell r="AC40" t="str">
            <v>085222333217</v>
          </cell>
          <cell r="AD40" t="str">
            <v>F9287FG</v>
          </cell>
          <cell r="AE40" t="str">
            <v>CD Engkel Box</v>
          </cell>
          <cell r="AF40" t="str">
            <v>Unilever West Mega DC</v>
          </cell>
          <cell r="AH40" t="str">
            <v>Jl. Irian X No.202, Cikedokan, Kec. Cikarang Bar., Bekasi, Jawa Barat 17530, Indonesia</v>
          </cell>
          <cell r="AI40" t="str">
            <v>Bekasi</v>
          </cell>
          <cell r="AK40" t="str">
            <v>DIAMOND ARTHA GADING</v>
          </cell>
          <cell r="AM40" t="str">
            <v>MALL ARTHA GADING KELAPA GADING</v>
          </cell>
          <cell r="AN40" t="str">
            <v>Kota Jakarta Utara</v>
          </cell>
          <cell r="AP40">
            <v>44</v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Y40">
            <v>0</v>
          </cell>
          <cell r="AZ40" t="str">
            <v>0</v>
          </cell>
          <cell r="BA40">
            <v>1940</v>
          </cell>
          <cell r="BB40">
            <v>5</v>
          </cell>
          <cell r="BC40" t="str">
            <v/>
          </cell>
          <cell r="BD40" t="str">
            <v/>
          </cell>
        </row>
        <row r="41">
          <cell r="D41">
            <v>4002940256</v>
          </cell>
          <cell r="E41" t="str">
            <v/>
          </cell>
          <cell r="F41" t="str">
            <v>CONFIRMED</v>
          </cell>
          <cell r="G41" t="str">
            <v>Unilever Mega DC</v>
          </cell>
          <cell r="H41" t="str">
            <v>PT Kabut Halim Mandiri</v>
          </cell>
          <cell r="I41" t="str">
            <v>true</v>
          </cell>
          <cell r="J41" t="str">
            <v>CDE</v>
          </cell>
          <cell r="K41" t="str">
            <v>CD Engkel Box</v>
          </cell>
          <cell r="L41" t="str">
            <v/>
          </cell>
          <cell r="N41" t="str">
            <v>TDS-TRI-20210617062119113378</v>
          </cell>
          <cell r="O41" t="str">
            <v>dedicated</v>
          </cell>
          <cell r="P41" t="str">
            <v>2021-06-17, 13:21:19</v>
          </cell>
          <cell r="Q41" t="str">
            <v>2021-06-17, 14:11:06</v>
          </cell>
          <cell r="R41" t="str">
            <v/>
          </cell>
          <cell r="S41" t="str">
            <v>2021-06-17, 16:00:00</v>
          </cell>
          <cell r="T41" t="str">
            <v/>
          </cell>
          <cell r="U41" t="str">
            <v/>
          </cell>
          <cell r="V41" t="str">
            <v/>
          </cell>
          <cell r="W41" t="str">
            <v>2021-06-18, 16:00:00</v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>Ono</v>
          </cell>
          <cell r="AC41" t="str">
            <v>083872598582</v>
          </cell>
          <cell r="AD41" t="str">
            <v>B9027EXR</v>
          </cell>
          <cell r="AE41" t="str">
            <v>CD Engkel Box</v>
          </cell>
          <cell r="AF41" t="str">
            <v>Unilever West Mega DC</v>
          </cell>
          <cell r="AH41" t="str">
            <v>Jl. Irian X No.202, Cikedokan, Kec. Cikarang Bar., Bekasi, Jawa Barat 17530, Indonesia</v>
          </cell>
          <cell r="AI41" t="str">
            <v>Bekasi</v>
          </cell>
          <cell r="AK41" t="str">
            <v>DIAMOND ARTHA GADING</v>
          </cell>
          <cell r="AM41" t="str">
            <v>MALL ARTHA GADING KELAPA GADING</v>
          </cell>
          <cell r="AN41" t="str">
            <v>Kota Jakarta Utara</v>
          </cell>
          <cell r="AP41">
            <v>44</v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Y41">
            <v>0</v>
          </cell>
          <cell r="AZ41" t="str">
            <v>0</v>
          </cell>
          <cell r="BA41">
            <v>2790</v>
          </cell>
          <cell r="BB41">
            <v>5.33</v>
          </cell>
          <cell r="BC41" t="str">
            <v/>
          </cell>
          <cell r="BD41" t="str">
            <v/>
          </cell>
        </row>
        <row r="42">
          <cell r="D42">
            <v>4002940254</v>
          </cell>
          <cell r="E42" t="str">
            <v/>
          </cell>
          <cell r="F42" t="str">
            <v>CONFIRMED</v>
          </cell>
          <cell r="G42" t="str">
            <v>Unilever Mega DC</v>
          </cell>
          <cell r="H42" t="str">
            <v>PT Mega Antaran Prima</v>
          </cell>
          <cell r="I42" t="str">
            <v>true</v>
          </cell>
          <cell r="J42" t="str">
            <v>CDE</v>
          </cell>
          <cell r="K42" t="str">
            <v>CD Engkel Box</v>
          </cell>
          <cell r="L42" t="str">
            <v/>
          </cell>
          <cell r="N42" t="str">
            <v>TDS-TRI-20210617062118007775</v>
          </cell>
          <cell r="O42" t="str">
            <v>dedicated</v>
          </cell>
          <cell r="P42" t="str">
            <v>2021-06-17, 13:21:18</v>
          </cell>
          <cell r="Q42" t="str">
            <v>2021-06-17, 14:09:37</v>
          </cell>
          <cell r="R42" t="str">
            <v/>
          </cell>
          <cell r="S42" t="str">
            <v>2021-06-17, 16:00:00</v>
          </cell>
          <cell r="T42" t="str">
            <v/>
          </cell>
          <cell r="U42" t="str">
            <v/>
          </cell>
          <cell r="V42" t="str">
            <v/>
          </cell>
          <cell r="W42" t="str">
            <v>2021-06-18, 16:00:00</v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>CASMITA</v>
          </cell>
          <cell r="AC42" t="str">
            <v>082112196977</v>
          </cell>
          <cell r="AD42" t="str">
            <v>B9060KXU</v>
          </cell>
          <cell r="AE42" t="str">
            <v>CD Engkel Box</v>
          </cell>
          <cell r="AF42" t="str">
            <v>Unilever West Mega DC</v>
          </cell>
          <cell r="AH42" t="str">
            <v>Jl. Irian X No.202, Cikedokan, Kec. Cikarang Bar., Bekasi, Jawa Barat 17530, Indonesia</v>
          </cell>
          <cell r="AI42" t="str">
            <v>Bekasi</v>
          </cell>
          <cell r="AK42" t="str">
            <v>DIAMOND ARTHA GADING</v>
          </cell>
          <cell r="AM42" t="str">
            <v>MALL ARTHA GADING KELAPA GADING</v>
          </cell>
          <cell r="AN42" t="str">
            <v>Kota Jakarta Utara</v>
          </cell>
          <cell r="AP42">
            <v>44</v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Y42">
            <v>0</v>
          </cell>
          <cell r="AZ42" t="str">
            <v>0</v>
          </cell>
          <cell r="BA42">
            <v>2600</v>
          </cell>
          <cell r="BB42">
            <v>4.51</v>
          </cell>
          <cell r="BC42" t="str">
            <v/>
          </cell>
          <cell r="BD42" t="str">
            <v/>
          </cell>
        </row>
        <row r="43">
          <cell r="D43">
            <v>4002940255</v>
          </cell>
          <cell r="E43" t="str">
            <v/>
          </cell>
          <cell r="F43" t="str">
            <v>CONFIRMED</v>
          </cell>
          <cell r="G43" t="str">
            <v>Unilever Mega DC</v>
          </cell>
          <cell r="H43" t="str">
            <v>PT Darsindo Cipta Putra Mandiri</v>
          </cell>
          <cell r="I43" t="str">
            <v>true</v>
          </cell>
          <cell r="J43" t="str">
            <v>CDE</v>
          </cell>
          <cell r="K43" t="str">
            <v>CD Engkel Box</v>
          </cell>
          <cell r="L43" t="str">
            <v/>
          </cell>
          <cell r="N43" t="str">
            <v>TDS-TRI-20210617062118590929</v>
          </cell>
          <cell r="O43" t="str">
            <v>dedicated</v>
          </cell>
          <cell r="P43" t="str">
            <v>2021-06-17, 13:21:18</v>
          </cell>
          <cell r="Q43" t="str">
            <v>2021-06-17, 14:10:16</v>
          </cell>
          <cell r="R43" t="str">
            <v/>
          </cell>
          <cell r="S43" t="str">
            <v>2021-06-17, 16:00:00</v>
          </cell>
          <cell r="T43" t="str">
            <v/>
          </cell>
          <cell r="U43" t="str">
            <v/>
          </cell>
          <cell r="V43" t="str">
            <v/>
          </cell>
          <cell r="W43" t="str">
            <v>2021-06-18, 16:00:00</v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>Dasan Budiyansah</v>
          </cell>
          <cell r="AC43" t="str">
            <v>085716761692</v>
          </cell>
          <cell r="AD43" t="str">
            <v>B9035FXU</v>
          </cell>
          <cell r="AE43" t="str">
            <v>CD Engkel Box</v>
          </cell>
          <cell r="AF43" t="str">
            <v>Unilever West Mega DC</v>
          </cell>
          <cell r="AH43" t="str">
            <v>Jl. Irian X No.202, Cikedokan, Kec. Cikarang Bar., Bekasi, Jawa Barat 17530, Indonesia</v>
          </cell>
          <cell r="AI43" t="str">
            <v>Bekasi</v>
          </cell>
          <cell r="AK43" t="str">
            <v>DIAMOND ARTHA GADING</v>
          </cell>
          <cell r="AM43" t="str">
            <v>MALL ARTHA GADING KELAPA GADING</v>
          </cell>
          <cell r="AN43" t="str">
            <v>Kota Jakarta Utara</v>
          </cell>
          <cell r="AP43">
            <v>44</v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Y43">
            <v>0</v>
          </cell>
          <cell r="AZ43" t="str">
            <v>0</v>
          </cell>
          <cell r="BA43">
            <v>2180</v>
          </cell>
          <cell r="BB43">
            <v>5</v>
          </cell>
          <cell r="BC43" t="str">
            <v/>
          </cell>
          <cell r="BD43" t="str">
            <v/>
          </cell>
        </row>
        <row r="44">
          <cell r="D44">
            <v>4002940252</v>
          </cell>
          <cell r="E44" t="str">
            <v/>
          </cell>
          <cell r="F44" t="str">
            <v>PICKUP</v>
          </cell>
          <cell r="G44" t="str">
            <v>Unilever Mega DC</v>
          </cell>
          <cell r="H44" t="str">
            <v>PT Mega Antaran Prima</v>
          </cell>
          <cell r="I44" t="str">
            <v>true</v>
          </cell>
          <cell r="J44" t="str">
            <v>CDE</v>
          </cell>
          <cell r="K44" t="str">
            <v>CD Engkel Box</v>
          </cell>
          <cell r="L44" t="str">
            <v/>
          </cell>
          <cell r="N44" t="str">
            <v>TDS-TRI-20210617062116956415</v>
          </cell>
          <cell r="O44" t="str">
            <v>dedicated</v>
          </cell>
          <cell r="P44" t="str">
            <v>2021-06-17, 13:21:17</v>
          </cell>
          <cell r="Q44" t="str">
            <v>2021-06-17, 13:59:05</v>
          </cell>
          <cell r="R44" t="str">
            <v>2021-06-17, 16:38:55</v>
          </cell>
          <cell r="S44" t="str">
            <v>2021-06-17, 16:00:00</v>
          </cell>
          <cell r="T44" t="str">
            <v>2021-06-17, 16:39:01</v>
          </cell>
          <cell r="U44" t="str">
            <v/>
          </cell>
          <cell r="V44" t="str">
            <v/>
          </cell>
          <cell r="W44" t="str">
            <v>2021-06-18, 16:00:00</v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>TARSANA</v>
          </cell>
          <cell r="AC44" t="str">
            <v>087775239722</v>
          </cell>
          <cell r="AD44" t="str">
            <v>B9143KXU</v>
          </cell>
          <cell r="AE44" t="str">
            <v>CD Engkel Box</v>
          </cell>
          <cell r="AF44" t="str">
            <v>Unilever West Mega DC</v>
          </cell>
          <cell r="AH44" t="str">
            <v>Jl. Irian X No.202, Cikedokan, Kec. Cikarang Bar., Bekasi, Jawa Barat 17530, Indonesia</v>
          </cell>
          <cell r="AI44" t="str">
            <v>Bekasi</v>
          </cell>
          <cell r="AK44" t="str">
            <v>DIAMOND ARTHA GADING</v>
          </cell>
          <cell r="AM44" t="str">
            <v>MALL ARTHA GADING KELAPA GADING</v>
          </cell>
          <cell r="AN44" t="str">
            <v>Kota Jakarta Utara</v>
          </cell>
          <cell r="AP44">
            <v>44</v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Y44">
            <v>0</v>
          </cell>
          <cell r="AZ44" t="str">
            <v>0</v>
          </cell>
          <cell r="BA44">
            <v>1870</v>
          </cell>
          <cell r="BB44">
            <v>5.48</v>
          </cell>
          <cell r="BC44" t="str">
            <v/>
          </cell>
          <cell r="BD44" t="str">
            <v/>
          </cell>
        </row>
        <row r="45">
          <cell r="D45">
            <v>4002940253</v>
          </cell>
          <cell r="E45" t="str">
            <v/>
          </cell>
          <cell r="F45" t="str">
            <v>ACCEPTED</v>
          </cell>
          <cell r="G45" t="str">
            <v>Unilever Mega DC</v>
          </cell>
          <cell r="H45" t="str">
            <v>PT Kabut Halim Mandiri</v>
          </cell>
          <cell r="I45" t="str">
            <v>true</v>
          </cell>
          <cell r="J45" t="str">
            <v>CDE</v>
          </cell>
          <cell r="K45" t="str">
            <v>CD Engkel Box</v>
          </cell>
          <cell r="L45" t="str">
            <v/>
          </cell>
          <cell r="N45" t="str">
            <v>TDS-TRI-20210617062117494111</v>
          </cell>
          <cell r="O45" t="str">
            <v>dedicated</v>
          </cell>
          <cell r="P45" t="str">
            <v>2021-06-17, 13:21:17</v>
          </cell>
          <cell r="Q45" t="str">
            <v>2021-06-17, 14:07:28</v>
          </cell>
          <cell r="R45" t="str">
            <v>2021-06-17, 17:13:59</v>
          </cell>
          <cell r="S45" t="str">
            <v>2021-06-17, 16:00:00</v>
          </cell>
          <cell r="T45" t="str">
            <v/>
          </cell>
          <cell r="U45" t="str">
            <v/>
          </cell>
          <cell r="V45" t="str">
            <v/>
          </cell>
          <cell r="W45" t="str">
            <v>2021-06-18, 16:00:00</v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>Arief Nur Rahmad</v>
          </cell>
          <cell r="AC45" t="str">
            <v>082135588881</v>
          </cell>
          <cell r="AD45" t="str">
            <v>B9028EXR</v>
          </cell>
          <cell r="AE45" t="str">
            <v>CD Engkel Box</v>
          </cell>
          <cell r="AF45" t="str">
            <v>Unilever West Mega DC</v>
          </cell>
          <cell r="AH45" t="str">
            <v>Jl. Irian X No.202, Cikedokan, Kec. Cikarang Bar., Bekasi, Jawa Barat 17530, Indonesia</v>
          </cell>
          <cell r="AI45" t="str">
            <v>Bekasi</v>
          </cell>
          <cell r="AK45" t="str">
            <v>DIAMOND ARTHA GADING</v>
          </cell>
          <cell r="AM45" t="str">
            <v>MALL ARTHA GADING KELAPA GADING</v>
          </cell>
          <cell r="AN45" t="str">
            <v>Kota Jakarta Utara</v>
          </cell>
          <cell r="AP45">
            <v>44</v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Y45">
            <v>0</v>
          </cell>
          <cell r="AZ45" t="str">
            <v>0</v>
          </cell>
          <cell r="BA45">
            <v>2320</v>
          </cell>
          <cell r="BB45">
            <v>5</v>
          </cell>
          <cell r="BC45" t="str">
            <v/>
          </cell>
          <cell r="BD45" t="str">
            <v/>
          </cell>
        </row>
        <row r="46">
          <cell r="D46">
            <v>4002940250</v>
          </cell>
          <cell r="E46" t="str">
            <v/>
          </cell>
          <cell r="F46" t="str">
            <v>LOADED</v>
          </cell>
          <cell r="G46" t="str">
            <v>Unilever Mega DC</v>
          </cell>
          <cell r="H46" t="str">
            <v>PT Brilliant Cargo International</v>
          </cell>
          <cell r="I46" t="str">
            <v>true</v>
          </cell>
          <cell r="J46" t="str">
            <v>CDE</v>
          </cell>
          <cell r="K46" t="str">
            <v>CD Engkel Box</v>
          </cell>
          <cell r="L46" t="str">
            <v/>
          </cell>
          <cell r="N46" t="str">
            <v>TDS-TRI-20210617062115677650</v>
          </cell>
          <cell r="O46" t="str">
            <v>dedicated</v>
          </cell>
          <cell r="P46" t="str">
            <v>2021-06-17, 13:21:16</v>
          </cell>
          <cell r="Q46" t="str">
            <v>2021-06-17, 13:51:29</v>
          </cell>
          <cell r="R46" t="str">
            <v>2021-06-17, 13:51:39</v>
          </cell>
          <cell r="S46" t="str">
            <v>2021-06-17, 16:00:00</v>
          </cell>
          <cell r="T46" t="str">
            <v>2021-06-17, 13:51:43</v>
          </cell>
          <cell r="U46" t="str">
            <v>2021-06-17, 13:51:47</v>
          </cell>
          <cell r="V46" t="str">
            <v>2021-06-17, 13:51:55</v>
          </cell>
          <cell r="W46" t="str">
            <v>2021-06-18, 16:00:00</v>
          </cell>
          <cell r="X46" t="str">
            <v/>
          </cell>
          <cell r="Y46" t="str">
            <v/>
          </cell>
          <cell r="Z46" t="str">
            <v>0:0:12</v>
          </cell>
          <cell r="AA46" t="str">
            <v/>
          </cell>
          <cell r="AB46" t="str">
            <v>Waskito</v>
          </cell>
          <cell r="AC46" t="str">
            <v>081210884940</v>
          </cell>
          <cell r="AD46" t="str">
            <v>B9408OI</v>
          </cell>
          <cell r="AE46" t="str">
            <v>CD Engkel Box</v>
          </cell>
          <cell r="AF46" t="str">
            <v>Unilever West Mega DC</v>
          </cell>
          <cell r="AH46" t="str">
            <v>Jl. Irian X No.202, Cikedokan, Kec. Cikarang Bar., Bekasi, Jawa Barat 17530, Indonesia</v>
          </cell>
          <cell r="AI46" t="str">
            <v>Bekasi</v>
          </cell>
          <cell r="AK46" t="str">
            <v>DIAMOND ARTHA GADING</v>
          </cell>
          <cell r="AM46" t="str">
            <v>MALL ARTHA GADING KELAPA GADING</v>
          </cell>
          <cell r="AN46" t="str">
            <v>Kota Jakarta Utara</v>
          </cell>
          <cell r="AP46">
            <v>44</v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Y46">
            <v>0</v>
          </cell>
          <cell r="AZ46" t="str">
            <v>0</v>
          </cell>
          <cell r="BA46">
            <v>1980</v>
          </cell>
          <cell r="BB46">
            <v>5.66</v>
          </cell>
          <cell r="BC46" t="str">
            <v/>
          </cell>
          <cell r="BD46" t="str">
            <v/>
          </cell>
        </row>
        <row r="47">
          <cell r="D47">
            <v>4002940251</v>
          </cell>
          <cell r="E47" t="str">
            <v/>
          </cell>
          <cell r="F47" t="str">
            <v>ACCEPTED</v>
          </cell>
          <cell r="G47" t="str">
            <v>Unilever Mega DC</v>
          </cell>
          <cell r="H47" t="str">
            <v>CV Global Synergi Abadi</v>
          </cell>
          <cell r="I47" t="str">
            <v>true</v>
          </cell>
          <cell r="J47" t="str">
            <v>CDE</v>
          </cell>
          <cell r="K47" t="str">
            <v>CD Engkel Box</v>
          </cell>
          <cell r="L47" t="str">
            <v/>
          </cell>
          <cell r="N47" t="str">
            <v>TDS-TRI-20210617062116393467</v>
          </cell>
          <cell r="O47" t="str">
            <v>dedicated</v>
          </cell>
          <cell r="P47" t="str">
            <v>2021-06-17, 13:21:16</v>
          </cell>
          <cell r="Q47" t="str">
            <v>2021-06-17, 13:56:39</v>
          </cell>
          <cell r="R47" t="str">
            <v>2021-06-17, 13:56:52</v>
          </cell>
          <cell r="S47" t="str">
            <v>2021-06-17, 16:00:00</v>
          </cell>
          <cell r="T47" t="str">
            <v/>
          </cell>
          <cell r="U47" t="str">
            <v/>
          </cell>
          <cell r="V47" t="str">
            <v/>
          </cell>
          <cell r="W47" t="str">
            <v>2021-06-18, 16:00:00</v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>Ading Sukardi</v>
          </cell>
          <cell r="AC47" t="str">
            <v>085723961471</v>
          </cell>
          <cell r="AD47" t="str">
            <v>B9417BCI</v>
          </cell>
          <cell r="AE47" t="str">
            <v>CD Engkel Box</v>
          </cell>
          <cell r="AF47" t="str">
            <v>Unilever West Mega DC</v>
          </cell>
          <cell r="AH47" t="str">
            <v>Jl. Irian X No.202, Cikedokan, Kec. Cikarang Bar., Bekasi, Jawa Barat 17530, Indonesia</v>
          </cell>
          <cell r="AI47" t="str">
            <v>Bekasi</v>
          </cell>
          <cell r="AK47" t="str">
            <v>DIAMOND ARTHA GADING</v>
          </cell>
          <cell r="AM47" t="str">
            <v>MALL ARTHA GADING KELAPA GADING</v>
          </cell>
          <cell r="AN47" t="str">
            <v>Kota Jakarta Utara</v>
          </cell>
          <cell r="AP47">
            <v>44</v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Y47">
            <v>0</v>
          </cell>
          <cell r="AZ47" t="str">
            <v>0</v>
          </cell>
          <cell r="BA47">
            <v>2150</v>
          </cell>
          <cell r="BB47">
            <v>5.36</v>
          </cell>
          <cell r="BC47" t="str">
            <v/>
          </cell>
          <cell r="BD47" t="str">
            <v/>
          </cell>
        </row>
        <row r="48">
          <cell r="D48">
            <v>4002940249</v>
          </cell>
          <cell r="E48" t="str">
            <v/>
          </cell>
          <cell r="F48" t="str">
            <v>LOADED</v>
          </cell>
          <cell r="G48" t="str">
            <v>Unilever Mega DC</v>
          </cell>
          <cell r="H48" t="str">
            <v>CV Global Synergi Abadi</v>
          </cell>
          <cell r="I48" t="str">
            <v>true</v>
          </cell>
          <cell r="J48" t="str">
            <v>CDE</v>
          </cell>
          <cell r="K48" t="str">
            <v>CD Engkel Box</v>
          </cell>
          <cell r="L48" t="str">
            <v/>
          </cell>
          <cell r="N48" t="str">
            <v>TDS-TRI-20210617062115075645</v>
          </cell>
          <cell r="O48" t="str">
            <v>dedicated</v>
          </cell>
          <cell r="P48" t="str">
            <v>2021-06-17, 13:21:15</v>
          </cell>
          <cell r="Q48" t="str">
            <v>2021-06-17, 13:43:45</v>
          </cell>
          <cell r="R48" t="str">
            <v>2021-06-17, 13:45:03</v>
          </cell>
          <cell r="S48" t="str">
            <v>2021-06-17, 16:00:00</v>
          </cell>
          <cell r="T48" t="str">
            <v>2021-06-17, 17:16:33</v>
          </cell>
          <cell r="U48" t="str">
            <v>2021-06-17, 17:16:37</v>
          </cell>
          <cell r="V48" t="str">
            <v>2021-06-17, 17:16:52</v>
          </cell>
          <cell r="W48" t="str">
            <v>2021-06-18, 16:00:00</v>
          </cell>
          <cell r="X48" t="str">
            <v/>
          </cell>
          <cell r="Y48" t="str">
            <v/>
          </cell>
          <cell r="Z48" t="str">
            <v>0:0:19</v>
          </cell>
          <cell r="AA48" t="str">
            <v/>
          </cell>
          <cell r="AB48" t="str">
            <v>Rohim</v>
          </cell>
          <cell r="AC48" t="str">
            <v>087773017667</v>
          </cell>
          <cell r="AD48" t="str">
            <v>B9653DD</v>
          </cell>
          <cell r="AE48" t="str">
            <v>CD Double Box</v>
          </cell>
          <cell r="AF48" t="str">
            <v>Unilever West Mega DC</v>
          </cell>
          <cell r="AH48" t="str">
            <v>Jl. Irian X No.202, Cikedokan, Kec. Cikarang Bar., Bekasi, Jawa Barat 17530, Indonesia</v>
          </cell>
          <cell r="AI48" t="str">
            <v>Bekasi</v>
          </cell>
          <cell r="AK48" t="str">
            <v>DIAMOND ARTHA GADING</v>
          </cell>
          <cell r="AM48" t="str">
            <v>MALL ARTHA GADING KELAPA GADING</v>
          </cell>
          <cell r="AN48" t="str">
            <v>Kota Jakarta Utara</v>
          </cell>
          <cell r="AP48">
            <v>44</v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Y48">
            <v>0</v>
          </cell>
          <cell r="AZ48" t="str">
            <v>0</v>
          </cell>
          <cell r="BA48">
            <v>1980</v>
          </cell>
          <cell r="BB48">
            <v>6</v>
          </cell>
          <cell r="BC48" t="str">
            <v/>
          </cell>
          <cell r="BD48" t="str">
            <v/>
          </cell>
        </row>
        <row r="49">
          <cell r="D49">
            <v>4002940128</v>
          </cell>
          <cell r="E49" t="str">
            <v/>
          </cell>
          <cell r="F49" t="str">
            <v>PICKUP</v>
          </cell>
          <cell r="G49" t="str">
            <v>Unilever Mega DC</v>
          </cell>
          <cell r="H49" t="str">
            <v>PT Tiara Fajar Transportindo</v>
          </cell>
          <cell r="I49" t="str">
            <v>true</v>
          </cell>
          <cell r="J49" t="str">
            <v>TRO-J</v>
          </cell>
          <cell r="K49" t="str">
            <v>Tronton Jumbo</v>
          </cell>
          <cell r="L49">
            <v>5211500</v>
          </cell>
          <cell r="M49">
            <v>3900000</v>
          </cell>
          <cell r="N49" t="str">
            <v>TDS-TRI-20210617061142466499</v>
          </cell>
          <cell r="O49" t="str">
            <v>oncall</v>
          </cell>
          <cell r="P49" t="str">
            <v>2021-06-17, 13:11:42</v>
          </cell>
          <cell r="Q49" t="str">
            <v>2021-06-17, 14:31:02</v>
          </cell>
          <cell r="R49" t="str">
            <v>2021-06-17, 17:34:35</v>
          </cell>
          <cell r="S49" t="str">
            <v>2021-06-17, 22:00:00</v>
          </cell>
          <cell r="T49" t="str">
            <v>2021-06-17, 17:35:15</v>
          </cell>
          <cell r="U49" t="str">
            <v/>
          </cell>
          <cell r="V49" t="str">
            <v/>
          </cell>
          <cell r="W49" t="str">
            <v>2021-06-19, 22:00:00</v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>Uus</v>
          </cell>
          <cell r="AC49" t="str">
            <v>081295367098</v>
          </cell>
          <cell r="AD49" t="str">
            <v>Z9456MN</v>
          </cell>
          <cell r="AE49" t="str">
            <v>Wingbox Tronton</v>
          </cell>
          <cell r="AF49" t="str">
            <v>Unilever West Mega DC</v>
          </cell>
          <cell r="AH49" t="str">
            <v>Jl. Irian X No.202, Cikedokan, Kec. Cikarang Bar., Bekasi, Jawa Barat 17530, Indonesia</v>
          </cell>
          <cell r="AI49" t="str">
            <v>Bekasi</v>
          </cell>
          <cell r="AK49" t="str">
            <v>SAT DEPO MAOS</v>
          </cell>
          <cell r="AM49" t="str">
            <v>Jl. Raya Maos Kidul No.4, Dunapati, Maos Kidul, Kec. Maos, Kabupaten Cilacap, Jawa Tengah 53272, Indonesia</v>
          </cell>
          <cell r="AN49" t="str">
            <v>Kabupaten Cilacap</v>
          </cell>
          <cell r="AP49">
            <v>341</v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>Harga bidd belum sesuai, blast manual</v>
          </cell>
          <cell r="AY49">
            <v>0</v>
          </cell>
          <cell r="AZ49" t="str">
            <v>0</v>
          </cell>
          <cell r="BA49">
            <v>13810</v>
          </cell>
          <cell r="BB49">
            <v>25</v>
          </cell>
          <cell r="BC49" t="str">
            <v/>
          </cell>
          <cell r="BD49" t="str">
            <v/>
          </cell>
        </row>
        <row r="50">
          <cell r="D50">
            <v>4002940128</v>
          </cell>
          <cell r="E50" t="str">
            <v/>
          </cell>
          <cell r="F50" t="str">
            <v>PICKUP</v>
          </cell>
          <cell r="G50" t="str">
            <v>Unilever Mega DC</v>
          </cell>
          <cell r="H50" t="str">
            <v>PT Tiara Fajar Transportindo</v>
          </cell>
          <cell r="I50" t="str">
            <v>true</v>
          </cell>
          <cell r="J50" t="str">
            <v>TRO-J</v>
          </cell>
          <cell r="K50" t="str">
            <v>Tronton Jumbo</v>
          </cell>
          <cell r="L50">
            <v>500000</v>
          </cell>
          <cell r="M50">
            <v>250000</v>
          </cell>
          <cell r="N50" t="str">
            <v>TDS-TRI-20210617061142466499</v>
          </cell>
          <cell r="O50" t="str">
            <v>oncall</v>
          </cell>
          <cell r="P50" t="str">
            <v>2021-06-17, 13:11:42</v>
          </cell>
          <cell r="Q50" t="str">
            <v>2021-06-17, 14:31:02</v>
          </cell>
          <cell r="R50" t="str">
            <v>2021-06-17, 17:34:35</v>
          </cell>
          <cell r="S50" t="str">
            <v>2021-06-17, 22:00:00</v>
          </cell>
          <cell r="T50" t="str">
            <v>2021-06-17, 17:35:15</v>
          </cell>
          <cell r="U50" t="str">
            <v/>
          </cell>
          <cell r="V50" t="str">
            <v/>
          </cell>
          <cell r="W50" t="str">
            <v>2021-06-19, 22:00:00</v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>Uus</v>
          </cell>
          <cell r="AC50" t="str">
            <v>081295367098</v>
          </cell>
          <cell r="AD50" t="str">
            <v>Z9456MN</v>
          </cell>
          <cell r="AE50" t="str">
            <v>Wingbox Tronton</v>
          </cell>
          <cell r="AF50" t="str">
            <v>Unilever West Mega DC</v>
          </cell>
          <cell r="AH50" t="str">
            <v>Jl. Irian X No.202, Cikedokan, Kec. Cikarang Bar., Bekasi, Jawa Barat 17530, Indonesia</v>
          </cell>
          <cell r="AI50" t="str">
            <v>Bekasi</v>
          </cell>
          <cell r="AK50" t="str">
            <v>SAT DC CILACAP</v>
          </cell>
          <cell r="AM50" t="str">
            <v>KOMP.KAWASAN INDUSTRI CILACAP</v>
          </cell>
          <cell r="AN50" t="str">
            <v>Kabupaten Cilacap</v>
          </cell>
          <cell r="AP50">
            <v>346</v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>Harga bidd belum sesuai, blast manual</v>
          </cell>
          <cell r="AY50">
            <v>0</v>
          </cell>
          <cell r="AZ50" t="str">
            <v>0</v>
          </cell>
          <cell r="BA50">
            <v>5430</v>
          </cell>
          <cell r="BB50">
            <v>16.89</v>
          </cell>
          <cell r="BC50" t="str">
            <v/>
          </cell>
          <cell r="BD50" t="str">
            <v/>
          </cell>
        </row>
        <row r="51">
          <cell r="D51">
            <v>4002939961</v>
          </cell>
          <cell r="E51" t="str">
            <v/>
          </cell>
          <cell r="F51" t="str">
            <v>LOADED</v>
          </cell>
          <cell r="G51" t="str">
            <v>Unilever Mega DC</v>
          </cell>
          <cell r="H51" t="str">
            <v>PT Mega Bintang Logistik</v>
          </cell>
          <cell r="I51" t="str">
            <v>false</v>
          </cell>
          <cell r="J51" t="str">
            <v>TRO-J</v>
          </cell>
          <cell r="K51" t="str">
            <v>Tronton Jumbo</v>
          </cell>
          <cell r="L51">
            <v>500000</v>
          </cell>
          <cell r="M51">
            <v>250000</v>
          </cell>
          <cell r="N51" t="str">
            <v>TDS-TRI-20210617035706263692</v>
          </cell>
          <cell r="O51" t="str">
            <v>oncall</v>
          </cell>
          <cell r="P51" t="str">
            <v>2021-06-17, 10:57:06</v>
          </cell>
          <cell r="Q51" t="str">
            <v>2021-06-17, 11:45:32</v>
          </cell>
          <cell r="R51" t="str">
            <v>2021-06-17, 21:14:09</v>
          </cell>
          <cell r="S51" t="str">
            <v>2021-06-17, 16:00:00</v>
          </cell>
          <cell r="T51" t="str">
            <v>2021-06-17, 22:15:26</v>
          </cell>
          <cell r="U51" t="str">
            <v>2021-06-17, 21:14:27</v>
          </cell>
          <cell r="V51" t="str">
            <v>2021-06-17, 22:15:44</v>
          </cell>
          <cell r="W51" t="str">
            <v>2021-06-23, 16:00:00</v>
          </cell>
          <cell r="X51" t="str">
            <v/>
          </cell>
          <cell r="Y51" t="str">
            <v/>
          </cell>
          <cell r="Z51" t="str">
            <v>0:0:18</v>
          </cell>
          <cell r="AA51" t="str">
            <v/>
          </cell>
          <cell r="AB51" t="str">
            <v>suryana</v>
          </cell>
          <cell r="AC51" t="str">
            <v>082289248082</v>
          </cell>
          <cell r="AD51" t="str">
            <v>B9336SI</v>
          </cell>
          <cell r="AE51" t="str">
            <v>Wingbox Tronton</v>
          </cell>
          <cell r="AF51" t="str">
            <v>Unilever West Mega DC</v>
          </cell>
          <cell r="AH51" t="str">
            <v>Jl. Irian X No.202, Cikedokan, Kec. Cikarang Bar., Bekasi, Jawa Barat 17530, Indonesia</v>
          </cell>
          <cell r="AI51" t="str">
            <v>Bekasi</v>
          </cell>
          <cell r="AK51" t="str">
            <v>SAT DC JAMBI</v>
          </cell>
          <cell r="AM51" t="str">
            <v>JL. RAYA PALEMBANG, JAMBI</v>
          </cell>
          <cell r="AN51" t="str">
            <v>Kabupaten Musi Banyuasin</v>
          </cell>
          <cell r="AP51">
            <v>712</v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Y51">
            <v>0</v>
          </cell>
          <cell r="AZ51" t="str">
            <v>0</v>
          </cell>
          <cell r="BA51">
            <v>11850</v>
          </cell>
          <cell r="BB51">
            <v>30.77</v>
          </cell>
          <cell r="BC51" t="str">
            <v/>
          </cell>
          <cell r="BD51" t="str">
            <v/>
          </cell>
        </row>
        <row r="52">
          <cell r="D52">
            <v>4002939961</v>
          </cell>
          <cell r="E52" t="str">
            <v/>
          </cell>
          <cell r="F52" t="str">
            <v>LOADED</v>
          </cell>
          <cell r="G52" t="str">
            <v>Unilever Mega DC</v>
          </cell>
          <cell r="H52" t="str">
            <v>PT Mega Bintang Logistik</v>
          </cell>
          <cell r="I52" t="str">
            <v>false</v>
          </cell>
          <cell r="J52" t="str">
            <v>TRO-J</v>
          </cell>
          <cell r="K52" t="str">
            <v>Tronton Jumbo</v>
          </cell>
          <cell r="L52">
            <v>14536800</v>
          </cell>
          <cell r="M52">
            <v>13800000</v>
          </cell>
          <cell r="N52" t="str">
            <v>TDS-TRI-20210617035706263692</v>
          </cell>
          <cell r="O52" t="str">
            <v>oncall</v>
          </cell>
          <cell r="P52" t="str">
            <v>2021-06-17, 10:57:06</v>
          </cell>
          <cell r="Q52" t="str">
            <v>2021-06-17, 11:45:32</v>
          </cell>
          <cell r="R52" t="str">
            <v>2021-06-17, 21:14:09</v>
          </cell>
          <cell r="S52" t="str">
            <v>2021-06-17, 16:00:00</v>
          </cell>
          <cell r="T52" t="str">
            <v>2021-06-17, 22:15:26</v>
          </cell>
          <cell r="U52" t="str">
            <v>2021-06-17, 21:14:27</v>
          </cell>
          <cell r="V52" t="str">
            <v>2021-06-17, 22:15:44</v>
          </cell>
          <cell r="W52" t="str">
            <v>2021-06-23, 16:00:00</v>
          </cell>
          <cell r="X52" t="str">
            <v/>
          </cell>
          <cell r="Y52" t="str">
            <v/>
          </cell>
          <cell r="Z52" t="str">
            <v>0:0:18</v>
          </cell>
          <cell r="AA52" t="str">
            <v/>
          </cell>
          <cell r="AB52" t="str">
            <v>suryana</v>
          </cell>
          <cell r="AC52" t="str">
            <v>082289248082</v>
          </cell>
          <cell r="AD52" t="str">
            <v>B9336SI</v>
          </cell>
          <cell r="AE52" t="str">
            <v>Wingbox Tronton</v>
          </cell>
          <cell r="AF52" t="str">
            <v>Unilever West Mega DC</v>
          </cell>
          <cell r="AH52" t="str">
            <v>Jl. Irian X No.202, Cikedokan, Kec. Cikarang Bar., Bekasi, Jawa Barat 17530, Indonesia</v>
          </cell>
          <cell r="AI52" t="str">
            <v>Bekasi</v>
          </cell>
          <cell r="AK52" t="str">
            <v>INDOGROSIR JAMBI</v>
          </cell>
          <cell r="AM52" t="str">
            <v>Samping Terminal Truck, Jl. Lingkar Selatan, Kenali Asam Bawah, Kec. Kota Baru, Kota Jambi, Jambi 36129, Indonesia</v>
          </cell>
          <cell r="AN52" t="str">
            <v>Kota Jambi</v>
          </cell>
          <cell r="AP52">
            <v>829</v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Y52">
            <v>0</v>
          </cell>
          <cell r="AZ52" t="str">
            <v>0</v>
          </cell>
          <cell r="BA52">
            <v>2160</v>
          </cell>
          <cell r="BB52">
            <v>9.6199999999999992</v>
          </cell>
          <cell r="BC52" t="str">
            <v/>
          </cell>
          <cell r="BD52" t="str">
            <v/>
          </cell>
        </row>
        <row r="53">
          <cell r="D53">
            <v>4002939420</v>
          </cell>
          <cell r="E53" t="str">
            <v/>
          </cell>
          <cell r="F53" t="str">
            <v>LOADED</v>
          </cell>
          <cell r="G53" t="str">
            <v>Unilever Mega DC</v>
          </cell>
          <cell r="H53" t="str">
            <v>PT Mega Bintang Logistik</v>
          </cell>
          <cell r="I53" t="str">
            <v>false</v>
          </cell>
          <cell r="J53" t="str">
            <v>TRO-J</v>
          </cell>
          <cell r="K53" t="str">
            <v>Tronton Jumbo</v>
          </cell>
          <cell r="L53">
            <v>14536800</v>
          </cell>
          <cell r="M53">
            <v>13800000</v>
          </cell>
          <cell r="N53" t="str">
            <v>TDS-TRI-20210617035704068045</v>
          </cell>
          <cell r="O53" t="str">
            <v>oncall</v>
          </cell>
          <cell r="P53" t="str">
            <v>2021-06-17, 10:57:04</v>
          </cell>
          <cell r="Q53" t="str">
            <v>2021-06-17, 11:45:32</v>
          </cell>
          <cell r="R53" t="str">
            <v>2021-06-17, 15:54:43</v>
          </cell>
          <cell r="S53" t="str">
            <v>2021-06-17, 16:00:00</v>
          </cell>
          <cell r="T53" t="str">
            <v>2021-06-17, 16:18:18</v>
          </cell>
          <cell r="U53" t="str">
            <v>2021-06-17, 16:18:29</v>
          </cell>
          <cell r="V53" t="str">
            <v>2021-06-17, 16:18:45</v>
          </cell>
          <cell r="W53" t="str">
            <v>2021-06-24, 16:00:00</v>
          </cell>
          <cell r="X53" t="str">
            <v/>
          </cell>
          <cell r="Y53" t="str">
            <v/>
          </cell>
          <cell r="Z53" t="str">
            <v>0:0:27</v>
          </cell>
          <cell r="AA53" t="str">
            <v/>
          </cell>
          <cell r="AB53" t="str">
            <v>HALIM</v>
          </cell>
          <cell r="AC53" t="str">
            <v>082289797253</v>
          </cell>
          <cell r="AD53" t="str">
            <v>BE9316BN</v>
          </cell>
          <cell r="AE53" t="str">
            <v>Wingbox Tronton</v>
          </cell>
          <cell r="AF53" t="str">
            <v>Unilever West Mega DC</v>
          </cell>
          <cell r="AH53" t="str">
            <v>Jl. Irian X No.202, Cikedokan, Kec. Cikarang Bar., Bekasi, Jawa Barat 17530, Indonesia</v>
          </cell>
          <cell r="AI53" t="str">
            <v>Bekasi</v>
          </cell>
          <cell r="AK53" t="str">
            <v>INDOGROSIR JAMBI</v>
          </cell>
          <cell r="AM53" t="str">
            <v>Samping Terminal Truck, Jl. Lingkar Selatan, Kenali Asam Bawah, Kec. Kota Baru, Kota Jambi, Jambi 36129, Indonesia</v>
          </cell>
          <cell r="AN53" t="str">
            <v>Kota Jambi</v>
          </cell>
          <cell r="AP53">
            <v>829</v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Y53">
            <v>0</v>
          </cell>
          <cell r="AZ53" t="str">
            <v>0</v>
          </cell>
          <cell r="BA53">
            <v>16400</v>
          </cell>
          <cell r="BB53">
            <v>39</v>
          </cell>
          <cell r="BC53" t="str">
            <v/>
          </cell>
          <cell r="BD53" t="str">
            <v/>
          </cell>
        </row>
        <row r="54">
          <cell r="D54">
            <v>4002937313</v>
          </cell>
          <cell r="E54" t="str">
            <v/>
          </cell>
          <cell r="F54" t="str">
            <v>LOADED</v>
          </cell>
          <cell r="G54" t="str">
            <v>Unilever Mega DC</v>
          </cell>
          <cell r="H54" t="str">
            <v>PT Tiara Fajar Transportindo</v>
          </cell>
          <cell r="I54" t="str">
            <v>false</v>
          </cell>
          <cell r="J54" t="str">
            <v>FUS</v>
          </cell>
          <cell r="K54" t="str">
            <v>Fuso Box</v>
          </cell>
          <cell r="L54">
            <v>3223800</v>
          </cell>
          <cell r="N54" t="str">
            <v>TDS-TRI-20210616130617634296</v>
          </cell>
          <cell r="O54" t="str">
            <v>oncall</v>
          </cell>
          <cell r="P54" t="str">
            <v>2021-06-16, 20:06:17</v>
          </cell>
          <cell r="Q54" t="str">
            <v>2021-06-16, 20:55:33</v>
          </cell>
          <cell r="R54" t="str">
            <v>2021-06-17, 01:29:24</v>
          </cell>
          <cell r="S54" t="str">
            <v>2021-06-17, 22:00:00</v>
          </cell>
          <cell r="T54" t="str">
            <v>2021-06-17, 04:07:59</v>
          </cell>
          <cell r="U54" t="str">
            <v>2021-06-17, 04:08:15</v>
          </cell>
          <cell r="V54" t="str">
            <v>2021-06-17, 04:08:25</v>
          </cell>
          <cell r="W54" t="str">
            <v>2021-06-19, 22:00:00</v>
          </cell>
          <cell r="X54" t="str">
            <v/>
          </cell>
          <cell r="Y54" t="str">
            <v/>
          </cell>
          <cell r="Z54" t="str">
            <v>0:0:26</v>
          </cell>
          <cell r="AA54" t="str">
            <v/>
          </cell>
          <cell r="AB54" t="str">
            <v>Ruhiyat</v>
          </cell>
          <cell r="AC54" t="str">
            <v>082113857949</v>
          </cell>
          <cell r="AD54" t="str">
            <v>Z9050LF</v>
          </cell>
          <cell r="AE54" t="str">
            <v>Fuso Box</v>
          </cell>
          <cell r="AF54" t="str">
            <v>Unilever West Mega DC</v>
          </cell>
          <cell r="AH54" t="str">
            <v>Jl. Irian X No.202, Cikedokan, Kec. Cikarang Bar., Bekasi, Jawa Barat 17530, Indonesia</v>
          </cell>
          <cell r="AI54" t="str">
            <v>Bekasi</v>
          </cell>
          <cell r="AK54" t="str">
            <v>SAT DC CILACAP</v>
          </cell>
          <cell r="AM54" t="str">
            <v>KOMP.KAWASAN INDUSTRI CILACAP</v>
          </cell>
          <cell r="AN54" t="str">
            <v>Kabupaten Cilacap</v>
          </cell>
          <cell r="AP54">
            <v>346</v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Y54">
            <v>0</v>
          </cell>
          <cell r="AZ54" t="str">
            <v>0</v>
          </cell>
          <cell r="BA54">
            <v>8380</v>
          </cell>
          <cell r="BB54">
            <v>17</v>
          </cell>
          <cell r="BC54" t="str">
            <v/>
          </cell>
          <cell r="BD54" t="str">
            <v/>
          </cell>
        </row>
        <row r="55">
          <cell r="D55">
            <v>4002940126</v>
          </cell>
          <cell r="E55" t="str">
            <v/>
          </cell>
          <cell r="F55" t="str">
            <v>LOADED</v>
          </cell>
          <cell r="G55" t="str">
            <v>Unilever Mega DC</v>
          </cell>
          <cell r="H55" t="str">
            <v>PT Mega Antaran Prima</v>
          </cell>
          <cell r="I55" t="str">
            <v>true</v>
          </cell>
          <cell r="J55" t="str">
            <v>CDE</v>
          </cell>
          <cell r="K55" t="str">
            <v>CD Engkel Box</v>
          </cell>
          <cell r="L55" t="str">
            <v/>
          </cell>
          <cell r="N55" t="str">
            <v>TDS-TRI-20210616130558029424</v>
          </cell>
          <cell r="O55" t="str">
            <v>dedicated</v>
          </cell>
          <cell r="P55" t="str">
            <v>2021-06-16, 20:05:58</v>
          </cell>
          <cell r="Q55" t="str">
            <v>2021-06-16, 22:59:53</v>
          </cell>
          <cell r="R55" t="str">
            <v>2021-06-17, 01:29:43</v>
          </cell>
          <cell r="S55" t="str">
            <v>2021-06-17, 22:00:00</v>
          </cell>
          <cell r="T55" t="str">
            <v>2021-06-17, 20:49:21</v>
          </cell>
          <cell r="U55" t="str">
            <v>2021-06-17, 20:49:25</v>
          </cell>
          <cell r="V55" t="str">
            <v>2021-06-17, 20:49:32</v>
          </cell>
          <cell r="W55" t="str">
            <v>2021-06-18, 22:00:00</v>
          </cell>
          <cell r="X55" t="str">
            <v/>
          </cell>
          <cell r="Y55" t="str">
            <v/>
          </cell>
          <cell r="Z55" t="str">
            <v>0:0:11</v>
          </cell>
          <cell r="AA55" t="str">
            <v/>
          </cell>
          <cell r="AB55" t="str">
            <v>ARSUDI</v>
          </cell>
          <cell r="AC55" t="str">
            <v>085217312173</v>
          </cell>
          <cell r="AD55" t="str">
            <v>B9150KXU</v>
          </cell>
          <cell r="AE55" t="str">
            <v>CD Engkel Box</v>
          </cell>
          <cell r="AF55" t="str">
            <v>Unilever West Mega DC</v>
          </cell>
          <cell r="AH55" t="str">
            <v>Jl. Irian X No.202, Cikedokan, Kec. Cikarang Bar., Bekasi, Jawa Barat 17530, Indonesia</v>
          </cell>
          <cell r="AI55" t="str">
            <v>Bekasi</v>
          </cell>
          <cell r="AK55" t="str">
            <v>LOTTEMART HYPER FESTIVAL CITY MALL</v>
          </cell>
          <cell r="AM55" t="str">
            <v>LANTAI LOWER GROUND, JL PETA NO. 24</v>
          </cell>
          <cell r="AN55" t="str">
            <v>Kota Bandung</v>
          </cell>
          <cell r="AP55">
            <v>117</v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Y55">
            <v>0</v>
          </cell>
          <cell r="AZ55" t="str">
            <v>0</v>
          </cell>
          <cell r="BA55">
            <v>190</v>
          </cell>
          <cell r="BB55">
            <v>1</v>
          </cell>
          <cell r="BC55" t="str">
            <v/>
          </cell>
          <cell r="BD55" t="str">
            <v/>
          </cell>
        </row>
        <row r="56">
          <cell r="D56">
            <v>4002940126</v>
          </cell>
          <cell r="E56" t="str">
            <v/>
          </cell>
          <cell r="F56" t="str">
            <v>LOADED</v>
          </cell>
          <cell r="G56" t="str">
            <v>Unilever Mega DC</v>
          </cell>
          <cell r="H56" t="str">
            <v>PT Mega Antaran Prima</v>
          </cell>
          <cell r="I56" t="str">
            <v>true</v>
          </cell>
          <cell r="J56" t="str">
            <v>CDE</v>
          </cell>
          <cell r="K56" t="str">
            <v>CD Engkel Box</v>
          </cell>
          <cell r="L56" t="str">
            <v/>
          </cell>
          <cell r="N56" t="str">
            <v>TDS-TRI-20210616130558029424</v>
          </cell>
          <cell r="O56" t="str">
            <v>dedicated</v>
          </cell>
          <cell r="P56" t="str">
            <v>2021-06-16, 20:05:58</v>
          </cell>
          <cell r="Q56" t="str">
            <v>2021-06-16, 22:59:53</v>
          </cell>
          <cell r="R56" t="str">
            <v>2021-06-17, 01:29:43</v>
          </cell>
          <cell r="S56" t="str">
            <v>2021-06-17, 22:00:00</v>
          </cell>
          <cell r="T56" t="str">
            <v>2021-06-17, 20:49:21</v>
          </cell>
          <cell r="U56" t="str">
            <v>2021-06-17, 20:49:25</v>
          </cell>
          <cell r="V56" t="str">
            <v>2021-06-17, 20:49:32</v>
          </cell>
          <cell r="W56" t="str">
            <v>2021-06-18, 22:00:00</v>
          </cell>
          <cell r="X56" t="str">
            <v/>
          </cell>
          <cell r="Y56" t="str">
            <v/>
          </cell>
          <cell r="Z56" t="str">
            <v>0:0:11</v>
          </cell>
          <cell r="AA56" t="str">
            <v/>
          </cell>
          <cell r="AB56" t="str">
            <v>ARSUDI</v>
          </cell>
          <cell r="AC56" t="str">
            <v>085217312173</v>
          </cell>
          <cell r="AD56" t="str">
            <v>B9150KXU</v>
          </cell>
          <cell r="AE56" t="str">
            <v>CD Engkel Box</v>
          </cell>
          <cell r="AF56" t="str">
            <v>Unilever West Mega DC</v>
          </cell>
          <cell r="AH56" t="str">
            <v>Jl. Irian X No.202, Cikedokan, Kec. Cikarang Bar., Bekasi, Jawa Barat 17530, Indonesia</v>
          </cell>
          <cell r="AI56" t="str">
            <v>Bekasi</v>
          </cell>
          <cell r="AK56" t="str">
            <v>BORMA DAGO</v>
          </cell>
          <cell r="AM56" t="str">
            <v>JL. Ir. H. JUANDA No. 348</v>
          </cell>
          <cell r="AN56" t="str">
            <v>Kota Bandung</v>
          </cell>
          <cell r="AP56">
            <v>120</v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Y56">
            <v>0</v>
          </cell>
          <cell r="AZ56" t="str">
            <v>0</v>
          </cell>
          <cell r="BA56">
            <v>1390</v>
          </cell>
          <cell r="BB56">
            <v>3</v>
          </cell>
          <cell r="BC56" t="str">
            <v/>
          </cell>
          <cell r="BD56" t="str">
            <v/>
          </cell>
        </row>
        <row r="57">
          <cell r="D57">
            <v>4002940125</v>
          </cell>
          <cell r="E57" t="str">
            <v/>
          </cell>
          <cell r="F57" t="str">
            <v>LOADED</v>
          </cell>
          <cell r="G57" t="str">
            <v>Unilever Mega DC</v>
          </cell>
          <cell r="H57" t="str">
            <v>PT Kabut Halim Mandiri</v>
          </cell>
          <cell r="I57" t="str">
            <v>true</v>
          </cell>
          <cell r="J57" t="str">
            <v>CDE</v>
          </cell>
          <cell r="K57" t="str">
            <v>CD Engkel Box</v>
          </cell>
          <cell r="L57" t="str">
            <v/>
          </cell>
          <cell r="N57" t="str">
            <v>TDS-TRI-20210616130556951528</v>
          </cell>
          <cell r="O57" t="str">
            <v>dedicated</v>
          </cell>
          <cell r="P57" t="str">
            <v>2021-06-16, 20:05:57</v>
          </cell>
          <cell r="Q57" t="str">
            <v>2021-06-16, 22:58:23</v>
          </cell>
          <cell r="R57" t="str">
            <v>2021-06-17, 01:29:55</v>
          </cell>
          <cell r="S57" t="str">
            <v>2021-06-17, 22:00:00</v>
          </cell>
          <cell r="T57" t="str">
            <v>2021-06-17, 19:22:19</v>
          </cell>
          <cell r="U57" t="str">
            <v>2021-06-17, 19:22:39</v>
          </cell>
          <cell r="V57" t="str">
            <v>2021-06-17, 19:22:49</v>
          </cell>
          <cell r="W57" t="str">
            <v>2021-06-18, 22:00:00</v>
          </cell>
          <cell r="X57" t="str">
            <v/>
          </cell>
          <cell r="Y57" t="str">
            <v/>
          </cell>
          <cell r="Z57" t="str">
            <v>0:0:30</v>
          </cell>
          <cell r="AA57" t="str">
            <v/>
          </cell>
          <cell r="AB57" t="str">
            <v>Wahidayat</v>
          </cell>
          <cell r="AC57" t="str">
            <v>089685060253</v>
          </cell>
          <cell r="AD57" t="str">
            <v>B9020EXR</v>
          </cell>
          <cell r="AE57" t="str">
            <v>CD Engkel Box</v>
          </cell>
          <cell r="AF57" t="str">
            <v>Unilever West Mega DC</v>
          </cell>
          <cell r="AH57" t="str">
            <v>Jl. Irian X No.202, Cikedokan, Kec. Cikarang Bar., Bekasi, Jawa Barat 17530, Indonesia</v>
          </cell>
          <cell r="AI57" t="str">
            <v>Bekasi</v>
          </cell>
          <cell r="AK57" t="str">
            <v>BORMA DAGO</v>
          </cell>
          <cell r="AM57" t="str">
            <v>JL. Ir. H. JUANDA No. 348</v>
          </cell>
          <cell r="AN57" t="str">
            <v>Kota Bandung</v>
          </cell>
          <cell r="AP57">
            <v>120</v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Y57">
            <v>0</v>
          </cell>
          <cell r="AZ57" t="str">
            <v>0</v>
          </cell>
          <cell r="BA57">
            <v>1750</v>
          </cell>
          <cell r="BB57">
            <v>4</v>
          </cell>
          <cell r="BC57" t="str">
            <v/>
          </cell>
          <cell r="BD57" t="str">
            <v/>
          </cell>
        </row>
        <row r="58">
          <cell r="D58">
            <v>4002940125</v>
          </cell>
          <cell r="E58" t="str">
            <v/>
          </cell>
          <cell r="F58" t="str">
            <v>LOADED</v>
          </cell>
          <cell r="G58" t="str">
            <v>Unilever Mega DC</v>
          </cell>
          <cell r="H58" t="str">
            <v>PT Kabut Halim Mandiri</v>
          </cell>
          <cell r="I58" t="str">
            <v>true</v>
          </cell>
          <cell r="J58" t="str">
            <v>CDE</v>
          </cell>
          <cell r="K58" t="str">
            <v>CD Engkel Box</v>
          </cell>
          <cell r="L58" t="str">
            <v/>
          </cell>
          <cell r="N58" t="str">
            <v>TDS-TRI-20210616130556951528</v>
          </cell>
          <cell r="O58" t="str">
            <v>dedicated</v>
          </cell>
          <cell r="P58" t="str">
            <v>2021-06-16, 20:05:57</v>
          </cell>
          <cell r="Q58" t="str">
            <v>2021-06-16, 22:58:23</v>
          </cell>
          <cell r="R58" t="str">
            <v>2021-06-17, 01:29:55</v>
          </cell>
          <cell r="S58" t="str">
            <v>2021-06-17, 22:00:00</v>
          </cell>
          <cell r="T58" t="str">
            <v>2021-06-17, 19:22:19</v>
          </cell>
          <cell r="U58" t="str">
            <v>2021-06-17, 19:22:39</v>
          </cell>
          <cell r="V58" t="str">
            <v>2021-06-17, 19:22:49</v>
          </cell>
          <cell r="W58" t="str">
            <v>2021-06-18, 22:00:00</v>
          </cell>
          <cell r="X58" t="str">
            <v/>
          </cell>
          <cell r="Y58" t="str">
            <v/>
          </cell>
          <cell r="Z58" t="str">
            <v>0:0:30</v>
          </cell>
          <cell r="AA58" t="str">
            <v/>
          </cell>
          <cell r="AB58" t="str">
            <v>Wahidayat</v>
          </cell>
          <cell r="AC58" t="str">
            <v>089685060253</v>
          </cell>
          <cell r="AD58" t="str">
            <v>B9020EXR</v>
          </cell>
          <cell r="AE58" t="str">
            <v>CD Engkel Box</v>
          </cell>
          <cell r="AF58" t="str">
            <v>Unilever West Mega DC</v>
          </cell>
          <cell r="AH58" t="str">
            <v>Jl. Irian X No.202, Cikedokan, Kec. Cikarang Bar., Bekasi, Jawa Barat 17530, Indonesia</v>
          </cell>
          <cell r="AI58" t="str">
            <v>Bekasi</v>
          </cell>
          <cell r="AK58" t="str">
            <v>PT LOTTE SHOPPING INDONESIA BANDUNG</v>
          </cell>
          <cell r="AM58" t="str">
            <v>JL.SUKARNO HATTA</v>
          </cell>
          <cell r="AN58" t="str">
            <v>Kota Bandung</v>
          </cell>
          <cell r="AP58">
            <v>125</v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Y58">
            <v>0</v>
          </cell>
          <cell r="AZ58" t="str">
            <v>0</v>
          </cell>
          <cell r="BA58">
            <v>260</v>
          </cell>
          <cell r="BB58">
            <v>1</v>
          </cell>
          <cell r="BC58" t="str">
            <v/>
          </cell>
          <cell r="BD58" t="str">
            <v/>
          </cell>
        </row>
        <row r="59">
          <cell r="D59">
            <v>4002940071</v>
          </cell>
          <cell r="E59" t="str">
            <v/>
          </cell>
          <cell r="F59" t="str">
            <v>POD</v>
          </cell>
          <cell r="G59" t="str">
            <v>Unilever Mega DC</v>
          </cell>
          <cell r="H59" t="str">
            <v>PT Kabut Halim Mandiri</v>
          </cell>
          <cell r="I59" t="str">
            <v>true</v>
          </cell>
          <cell r="J59" t="str">
            <v>CDE</v>
          </cell>
          <cell r="K59" t="str">
            <v>CD Engkel Box</v>
          </cell>
          <cell r="L59" t="str">
            <v/>
          </cell>
          <cell r="N59" t="str">
            <v>TDS-TRI-20210616130555796644</v>
          </cell>
          <cell r="O59" t="str">
            <v>dedicated</v>
          </cell>
          <cell r="P59" t="str">
            <v>2021-06-16, 20:05:56</v>
          </cell>
          <cell r="Q59" t="str">
            <v>2021-06-16, 22:52:31</v>
          </cell>
          <cell r="R59" t="str">
            <v>2021-06-17, 01:30:05</v>
          </cell>
          <cell r="S59" t="str">
            <v>2021-06-17, 22:00:00</v>
          </cell>
          <cell r="T59" t="str">
            <v>2021-06-17, 03:34:37</v>
          </cell>
          <cell r="U59" t="str">
            <v>2021-06-17, 06:21:41</v>
          </cell>
          <cell r="V59" t="str">
            <v>2021-06-17, 06:21:47</v>
          </cell>
          <cell r="W59" t="str">
            <v>2021-06-18, 22:00:00</v>
          </cell>
          <cell r="X59" t="str">
            <v>2021-06-17, 10:35:21</v>
          </cell>
          <cell r="Y59" t="str">
            <v>2021-06-17, 12:38:00</v>
          </cell>
          <cell r="Z59" t="str">
            <v>2:47:10</v>
          </cell>
          <cell r="AA59" t="str">
            <v>2:2:39</v>
          </cell>
          <cell r="AB59" t="str">
            <v>Maarif</v>
          </cell>
          <cell r="AC59" t="str">
            <v>087722200755</v>
          </cell>
          <cell r="AD59" t="str">
            <v>F9284FG</v>
          </cell>
          <cell r="AE59" t="str">
            <v>CD Engkel Box</v>
          </cell>
          <cell r="AF59" t="str">
            <v>Unilever West Mega DC</v>
          </cell>
          <cell r="AH59" t="str">
            <v>Jl. Irian X No.202, Cikedokan, Kec. Cikarang Bar., Bekasi, Jawa Barat 17530, Indonesia</v>
          </cell>
          <cell r="AI59" t="str">
            <v>Bekasi</v>
          </cell>
          <cell r="AK59" t="str">
            <v>RAMAYANA KARAWANG (R-67)</v>
          </cell>
          <cell r="AM59" t="str">
            <v>JL.TUPAREV KARAWANG</v>
          </cell>
          <cell r="AN59" t="str">
            <v>Kabupaten Karawang</v>
          </cell>
          <cell r="AP59">
            <v>34</v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Y59">
            <v>0</v>
          </cell>
          <cell r="AZ59" t="str">
            <v>0</v>
          </cell>
          <cell r="BA59">
            <v>350</v>
          </cell>
          <cell r="BB59">
            <v>1</v>
          </cell>
          <cell r="BC59" t="str">
            <v/>
          </cell>
          <cell r="BD59" t="str">
            <v>2021-06-17, 12:38:16</v>
          </cell>
          <cell r="BE59" t="str">
            <v>POD 1 2021-06-17, 12:38:16</v>
          </cell>
        </row>
        <row r="60">
          <cell r="D60">
            <v>4002940071</v>
          </cell>
          <cell r="E60" t="str">
            <v/>
          </cell>
          <cell r="F60" t="str">
            <v>POD</v>
          </cell>
          <cell r="G60" t="str">
            <v>Unilever Mega DC</v>
          </cell>
          <cell r="H60" t="str">
            <v>PT Kabut Halim Mandiri</v>
          </cell>
          <cell r="I60" t="str">
            <v>true</v>
          </cell>
          <cell r="J60" t="str">
            <v>CDE</v>
          </cell>
          <cell r="K60" t="str">
            <v>CD Engkel Box</v>
          </cell>
          <cell r="L60" t="str">
            <v/>
          </cell>
          <cell r="N60" t="str">
            <v>TDS-TRI-20210616130555796644</v>
          </cell>
          <cell r="O60" t="str">
            <v>dedicated</v>
          </cell>
          <cell r="P60" t="str">
            <v>2021-06-16, 20:05:55</v>
          </cell>
          <cell r="Q60" t="str">
            <v>2021-06-16, 22:52:31</v>
          </cell>
          <cell r="R60" t="str">
            <v>2021-06-17, 01:30:05</v>
          </cell>
          <cell r="S60" t="str">
            <v>2021-06-17, 22:00:00</v>
          </cell>
          <cell r="T60" t="str">
            <v>2021-06-17, 03:34:37</v>
          </cell>
          <cell r="U60" t="str">
            <v>2021-06-17, 06:21:41</v>
          </cell>
          <cell r="V60" t="str">
            <v>2021-06-17, 06:21:47</v>
          </cell>
          <cell r="W60" t="str">
            <v>2021-06-18, 22:00:00</v>
          </cell>
          <cell r="X60" t="str">
            <v>2021-06-17, 09:59:45</v>
          </cell>
          <cell r="Y60" t="str">
            <v>2021-06-17, 09:59:52</v>
          </cell>
          <cell r="Z60" t="str">
            <v>2:47:10</v>
          </cell>
          <cell r="AA60" t="str">
            <v>0:0:7</v>
          </cell>
          <cell r="AB60" t="str">
            <v>Maarif</v>
          </cell>
          <cell r="AC60" t="str">
            <v>087722200755</v>
          </cell>
          <cell r="AD60" t="str">
            <v>F9284FG</v>
          </cell>
          <cell r="AE60" t="str">
            <v>CD Engkel Box</v>
          </cell>
          <cell r="AF60" t="str">
            <v>Unilever West Mega DC</v>
          </cell>
          <cell r="AH60" t="str">
            <v>Jl. Irian X No.202, Cikedokan, Kec. Cikarang Bar., Bekasi, Jawa Barat 17530, Indonesia</v>
          </cell>
          <cell r="AI60" t="str">
            <v>Bekasi</v>
          </cell>
          <cell r="AK60" t="str">
            <v>SAT DC KARAWANG</v>
          </cell>
          <cell r="AM60" t="str">
            <v>JL.BY PASS KARAWANG KEL.MARGASARI</v>
          </cell>
          <cell r="AN60" t="str">
            <v>Karawang Regency</v>
          </cell>
          <cell r="AP60">
            <v>36</v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Y60">
            <v>0</v>
          </cell>
          <cell r="AZ60" t="str">
            <v>0</v>
          </cell>
          <cell r="BA60">
            <v>910</v>
          </cell>
          <cell r="BB60">
            <v>1.42</v>
          </cell>
          <cell r="BC60" t="str">
            <v/>
          </cell>
          <cell r="BD60" t="str">
            <v>2021-06-17, 10:00:12</v>
          </cell>
          <cell r="BE60" t="str">
            <v>POD 1 2021-06-17, 10:00:12</v>
          </cell>
        </row>
        <row r="61">
          <cell r="D61">
            <v>4002939982</v>
          </cell>
          <cell r="E61" t="str">
            <v/>
          </cell>
          <cell r="F61" t="str">
            <v>LOADED</v>
          </cell>
          <cell r="G61" t="str">
            <v>Unilever Mega DC</v>
          </cell>
          <cell r="H61" t="str">
            <v>CV Palapa Jaya</v>
          </cell>
          <cell r="I61" t="str">
            <v>false</v>
          </cell>
          <cell r="J61" t="str">
            <v>TRO-J</v>
          </cell>
          <cell r="K61" t="str">
            <v>Tronton Jumbo</v>
          </cell>
          <cell r="L61">
            <v>12262300</v>
          </cell>
          <cell r="M61">
            <v>11250000</v>
          </cell>
          <cell r="N61" t="str">
            <v>TDS-TRI-20210616130554072034</v>
          </cell>
          <cell r="O61" t="str">
            <v>oncall</v>
          </cell>
          <cell r="P61" t="str">
            <v>2021-06-16, 20:05:54</v>
          </cell>
          <cell r="Q61" t="str">
            <v>2021-06-16, 20:55:33</v>
          </cell>
          <cell r="R61" t="str">
            <v>2021-06-16, 20:56:01</v>
          </cell>
          <cell r="S61" t="str">
            <v>2021-06-17, 22:00:00</v>
          </cell>
          <cell r="T61" t="str">
            <v>2021-06-16, 22:16:40</v>
          </cell>
          <cell r="U61" t="str">
            <v>2021-06-17, 11:49:58</v>
          </cell>
          <cell r="V61" t="str">
            <v>2021-06-17, 11:50:10</v>
          </cell>
          <cell r="W61" t="str">
            <v>2021-06-22, 22:00:00</v>
          </cell>
          <cell r="X61" t="str">
            <v/>
          </cell>
          <cell r="Y61" t="str">
            <v/>
          </cell>
          <cell r="Z61" t="str">
            <v>13:33:30</v>
          </cell>
          <cell r="AA61" t="str">
            <v/>
          </cell>
          <cell r="AB61" t="str">
            <v>Fredi</v>
          </cell>
          <cell r="AC61" t="str">
            <v>082113414270</v>
          </cell>
          <cell r="AD61" t="str">
            <v>B9413AI</v>
          </cell>
          <cell r="AE61" t="str">
            <v>Wingbox Tronton</v>
          </cell>
          <cell r="AF61" t="str">
            <v>Unilever West Mega DC</v>
          </cell>
          <cell r="AH61" t="str">
            <v>Jl. Irian X No.202, Cikedokan, Kec. Cikarang Bar., Bekasi, Jawa Barat 17530, Indonesia</v>
          </cell>
          <cell r="AI61" t="str">
            <v>Bekasi</v>
          </cell>
          <cell r="AK61" t="str">
            <v>INDOGROSIR PALEMBANG</v>
          </cell>
          <cell r="AM61" t="str">
            <v>JL. PANGERAN AYIN - KENTEN LAUT</v>
          </cell>
          <cell r="AN61" t="str">
            <v>Palembang</v>
          </cell>
          <cell r="AP61">
            <v>566</v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Y61">
            <v>0</v>
          </cell>
          <cell r="AZ61" t="str">
            <v>0</v>
          </cell>
          <cell r="BA61">
            <v>13850</v>
          </cell>
          <cell r="BB61">
            <v>30.95</v>
          </cell>
          <cell r="BC61" t="str">
            <v/>
          </cell>
          <cell r="BD61" t="str">
            <v/>
          </cell>
        </row>
        <row r="62">
          <cell r="D62">
            <v>4002939982</v>
          </cell>
          <cell r="E62" t="str">
            <v/>
          </cell>
          <cell r="F62" t="str">
            <v>LOADED</v>
          </cell>
          <cell r="G62" t="str">
            <v>Unilever Mega DC</v>
          </cell>
          <cell r="H62" t="str">
            <v>CV Palapa Jaya</v>
          </cell>
          <cell r="I62" t="str">
            <v>false</v>
          </cell>
          <cell r="J62" t="str">
            <v>TRO-J</v>
          </cell>
          <cell r="K62" t="str">
            <v>Tronton Jumbo</v>
          </cell>
          <cell r="L62">
            <v>500000</v>
          </cell>
          <cell r="M62">
            <v>500000</v>
          </cell>
          <cell r="N62" t="str">
            <v>TDS-TRI-20210616130554072034</v>
          </cell>
          <cell r="O62" t="str">
            <v>oncall</v>
          </cell>
          <cell r="P62" t="str">
            <v>2021-06-16, 20:05:54</v>
          </cell>
          <cell r="Q62" t="str">
            <v>2021-06-16, 20:55:33</v>
          </cell>
          <cell r="R62" t="str">
            <v>2021-06-16, 20:56:01</v>
          </cell>
          <cell r="S62" t="str">
            <v>2021-06-17, 22:00:00</v>
          </cell>
          <cell r="T62" t="str">
            <v>2021-06-16, 22:16:40</v>
          </cell>
          <cell r="U62" t="str">
            <v>2021-06-17, 11:49:58</v>
          </cell>
          <cell r="V62" t="str">
            <v>2021-06-17, 11:50:10</v>
          </cell>
          <cell r="W62" t="str">
            <v>2021-06-22, 22:00:00</v>
          </cell>
          <cell r="X62" t="str">
            <v/>
          </cell>
          <cell r="Y62" t="str">
            <v/>
          </cell>
          <cell r="Z62" t="str">
            <v>13:33:30</v>
          </cell>
          <cell r="AA62" t="str">
            <v/>
          </cell>
          <cell r="AB62" t="str">
            <v>Fredi</v>
          </cell>
          <cell r="AC62" t="str">
            <v>082113414270</v>
          </cell>
          <cell r="AD62" t="str">
            <v>B9413AI</v>
          </cell>
          <cell r="AE62" t="str">
            <v>Wingbox Tronton</v>
          </cell>
          <cell r="AF62" t="str">
            <v>Unilever West Mega DC</v>
          </cell>
          <cell r="AH62" t="str">
            <v>Jl. Irian X No.202, Cikedokan, Kec. Cikarang Bar., Bekasi, Jawa Barat 17530, Indonesia</v>
          </cell>
          <cell r="AI62" t="str">
            <v>Bekasi</v>
          </cell>
          <cell r="AK62" t="str">
            <v>PT LOTTE SHOPPING INDONESIA PALEMBA</v>
          </cell>
          <cell r="AM62" t="str">
            <v>JL.RADEN SUKAMTO NO.8A PATAl</v>
          </cell>
          <cell r="AN62" t="str">
            <v>Palembang</v>
          </cell>
          <cell r="AP62">
            <v>562</v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Y62">
            <v>0</v>
          </cell>
          <cell r="AZ62" t="str">
            <v>0</v>
          </cell>
          <cell r="BA62">
            <v>2340</v>
          </cell>
          <cell r="BB62">
            <v>4.25</v>
          </cell>
          <cell r="BC62" t="str">
            <v/>
          </cell>
          <cell r="BD62" t="str">
            <v/>
          </cell>
        </row>
        <row r="63">
          <cell r="D63">
            <v>4002940120</v>
          </cell>
          <cell r="E63" t="str">
            <v/>
          </cell>
          <cell r="F63" t="str">
            <v>LOADED</v>
          </cell>
          <cell r="G63" t="str">
            <v>Unilever Mega DC</v>
          </cell>
          <cell r="H63" t="str">
            <v>Gading Global Logistic</v>
          </cell>
          <cell r="I63" t="str">
            <v>true</v>
          </cell>
          <cell r="J63" t="str">
            <v>CDE</v>
          </cell>
          <cell r="K63" t="str">
            <v>CD Engkel Box</v>
          </cell>
          <cell r="L63" t="str">
            <v/>
          </cell>
          <cell r="N63" t="str">
            <v>TDS-TRI-20210616130552850412</v>
          </cell>
          <cell r="O63" t="str">
            <v>dedicated</v>
          </cell>
          <cell r="P63" t="str">
            <v>2021-06-16, 20:05:53</v>
          </cell>
          <cell r="Q63" t="str">
            <v>2021-06-16, 22:55:32</v>
          </cell>
          <cell r="R63" t="str">
            <v>2021-06-17, 01:30:22</v>
          </cell>
          <cell r="S63" t="str">
            <v>2021-06-17, 22:00:00</v>
          </cell>
          <cell r="T63" t="str">
            <v>2021-06-17, 21:42:39</v>
          </cell>
          <cell r="U63" t="str">
            <v>2021-06-17, 21:43:06</v>
          </cell>
          <cell r="V63" t="str">
            <v>2021-06-17, 21:44:14</v>
          </cell>
          <cell r="W63" t="str">
            <v>2021-06-20, 22:00:00</v>
          </cell>
          <cell r="X63" t="str">
            <v/>
          </cell>
          <cell r="Y63" t="str">
            <v/>
          </cell>
          <cell r="Z63" t="str">
            <v>0:1:35</v>
          </cell>
          <cell r="AA63" t="str">
            <v/>
          </cell>
          <cell r="AB63" t="str">
            <v>JAMAL</v>
          </cell>
          <cell r="AC63" t="str">
            <v>087879225044</v>
          </cell>
          <cell r="AD63" t="str">
            <v>B9838SYK</v>
          </cell>
          <cell r="AE63" t="str">
            <v>CD Engkel Box</v>
          </cell>
          <cell r="AF63" t="str">
            <v>Unilever West Mega DC</v>
          </cell>
          <cell r="AH63" t="str">
            <v>Jl. Irian X No.202, Cikedokan, Kec. Cikarang Bar., Bekasi, Jawa Barat 17530, Indonesia</v>
          </cell>
          <cell r="AI63" t="str">
            <v>Bekasi</v>
          </cell>
          <cell r="AK63" t="str">
            <v>SAT DC BANDUNG</v>
          </cell>
          <cell r="AM63" t="str">
            <v>JL.SOEKARNO HATTA NO.791</v>
          </cell>
          <cell r="AN63" t="str">
            <v>Kota Bandung</v>
          </cell>
          <cell r="AP63">
            <v>130</v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Y63">
            <v>0</v>
          </cell>
          <cell r="AZ63" t="str">
            <v>0</v>
          </cell>
          <cell r="BA63">
            <v>950</v>
          </cell>
          <cell r="BB63">
            <v>2.37</v>
          </cell>
          <cell r="BC63" t="str">
            <v/>
          </cell>
          <cell r="BD63" t="str">
            <v/>
          </cell>
        </row>
        <row r="64">
          <cell r="D64">
            <v>4002940106</v>
          </cell>
          <cell r="E64" t="str">
            <v/>
          </cell>
          <cell r="F64" t="str">
            <v>ACCEPTED</v>
          </cell>
          <cell r="G64" t="str">
            <v>Unilever Mega DC</v>
          </cell>
          <cell r="H64" t="str">
            <v>CV Palapa Jaya</v>
          </cell>
          <cell r="I64" t="str">
            <v>false</v>
          </cell>
          <cell r="J64" t="str">
            <v>TRO-J</v>
          </cell>
          <cell r="K64" t="str">
            <v>Tronton Jumbo</v>
          </cell>
          <cell r="L64">
            <v>12262300</v>
          </cell>
          <cell r="M64">
            <v>11250000</v>
          </cell>
          <cell r="N64" t="str">
            <v>TDS-TRI-20210616130551760887</v>
          </cell>
          <cell r="O64" t="str">
            <v>oncall</v>
          </cell>
          <cell r="P64" t="str">
            <v>2021-06-16, 20:05:51</v>
          </cell>
          <cell r="Q64" t="str">
            <v>2021-06-16, 20:55:32</v>
          </cell>
          <cell r="R64" t="str">
            <v>2021-06-17, 01:30:32</v>
          </cell>
          <cell r="S64" t="str">
            <v>2021-06-17, 22:00:00</v>
          </cell>
          <cell r="T64" t="str">
            <v/>
          </cell>
          <cell r="U64" t="str">
            <v/>
          </cell>
          <cell r="V64" t="str">
            <v/>
          </cell>
          <cell r="W64" t="str">
            <v>2021-06-23, 22:00:00</v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>Radi Saragih</v>
          </cell>
          <cell r="AC64" t="str">
            <v>081383946800</v>
          </cell>
          <cell r="AD64" t="str">
            <v>B 9706 TXU</v>
          </cell>
          <cell r="AE64" t="str">
            <v>Wingbox Tronton</v>
          </cell>
          <cell r="AF64" t="str">
            <v>Unilever West Mega DC</v>
          </cell>
          <cell r="AH64" t="str">
            <v>Jl. Irian X No.202, Cikedokan, Kec. Cikarang Bar., Bekasi, Jawa Barat 17530, Indonesia</v>
          </cell>
          <cell r="AI64" t="str">
            <v>Bekasi</v>
          </cell>
          <cell r="AK64" t="str">
            <v>PT SUMBER ALFARIA TRIJAYA PALEMBAN</v>
          </cell>
          <cell r="AM64" t="str">
            <v>Jl. TEMBUS ALANG-ALANG LEBAR RT12 R</v>
          </cell>
          <cell r="AN64" t="str">
            <v>Kota Palembang</v>
          </cell>
          <cell r="AP64">
            <v>573</v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Y64">
            <v>0</v>
          </cell>
          <cell r="AZ64" t="str">
            <v>0</v>
          </cell>
          <cell r="BA64">
            <v>15390</v>
          </cell>
          <cell r="BB64">
            <v>32.11</v>
          </cell>
          <cell r="BC64" t="str">
            <v/>
          </cell>
          <cell r="BD64" t="str">
            <v/>
          </cell>
        </row>
        <row r="65">
          <cell r="D65">
            <v>4002940105</v>
          </cell>
          <cell r="E65" t="str">
            <v/>
          </cell>
          <cell r="F65" t="str">
            <v>ACCEPTED</v>
          </cell>
          <cell r="G65" t="str">
            <v>Unilever Mega DC</v>
          </cell>
          <cell r="H65" t="str">
            <v>CV Palapa Jaya</v>
          </cell>
          <cell r="I65" t="str">
            <v>false</v>
          </cell>
          <cell r="J65" t="str">
            <v>TRO-J</v>
          </cell>
          <cell r="K65" t="str">
            <v>Tronton Jumbo</v>
          </cell>
          <cell r="L65">
            <v>12262300</v>
          </cell>
          <cell r="M65">
            <v>11250000</v>
          </cell>
          <cell r="N65" t="str">
            <v>TDS-TRI-20210616130541102739</v>
          </cell>
          <cell r="O65" t="str">
            <v>oncall</v>
          </cell>
          <cell r="P65" t="str">
            <v>2021-06-16, 20:05:41</v>
          </cell>
          <cell r="Q65" t="str">
            <v>2021-06-16, 20:55:32</v>
          </cell>
          <cell r="R65" t="str">
            <v>2021-06-17, 01:32:50</v>
          </cell>
          <cell r="S65" t="str">
            <v>2021-06-17, 22:00:00</v>
          </cell>
          <cell r="T65" t="str">
            <v/>
          </cell>
          <cell r="U65" t="str">
            <v/>
          </cell>
          <cell r="V65" t="str">
            <v/>
          </cell>
          <cell r="W65" t="str">
            <v>2021-06-23, 22:00:00</v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>Rohman</v>
          </cell>
          <cell r="AC65" t="str">
            <v>081285690473</v>
          </cell>
          <cell r="AD65" t="str">
            <v>B 9708 TXU</v>
          </cell>
          <cell r="AE65" t="str">
            <v>Wingbox Tronton</v>
          </cell>
          <cell r="AF65" t="str">
            <v>Unilever West Mega DC</v>
          </cell>
          <cell r="AH65" t="str">
            <v>Jl. Irian X No.202, Cikedokan, Kec. Cikarang Bar., Bekasi, Jawa Barat 17530, Indonesia</v>
          </cell>
          <cell r="AI65" t="str">
            <v>Bekasi</v>
          </cell>
          <cell r="AK65" t="str">
            <v>PT SUMBER ALFARIA TRIJAYA PALEMBAN</v>
          </cell>
          <cell r="AM65" t="str">
            <v>Jl. TEMBUS ALANG-ALANG LEBAR RT12 R</v>
          </cell>
          <cell r="AN65" t="str">
            <v>Kota Palembang</v>
          </cell>
          <cell r="AP65">
            <v>573</v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Y65">
            <v>0</v>
          </cell>
          <cell r="AZ65" t="str">
            <v>0</v>
          </cell>
          <cell r="BA65">
            <v>15810</v>
          </cell>
          <cell r="BB65">
            <v>28</v>
          </cell>
          <cell r="BC65" t="str">
            <v/>
          </cell>
          <cell r="BD65" t="str">
            <v/>
          </cell>
        </row>
        <row r="66">
          <cell r="D66">
            <v>4002940072</v>
          </cell>
          <cell r="E66" t="str">
            <v/>
          </cell>
          <cell r="F66" t="str">
            <v>ACCEPTED</v>
          </cell>
          <cell r="G66" t="str">
            <v>Unilever Mega DC</v>
          </cell>
          <cell r="H66" t="str">
            <v>CV Global Synergi Abadi</v>
          </cell>
          <cell r="I66" t="str">
            <v>true</v>
          </cell>
          <cell r="J66" t="str">
            <v>CDE</v>
          </cell>
          <cell r="K66" t="str">
            <v>CD Engkel Box</v>
          </cell>
          <cell r="L66" t="str">
            <v/>
          </cell>
          <cell r="N66" t="str">
            <v>TDS-TRI-20210616130540246798</v>
          </cell>
          <cell r="O66" t="str">
            <v>dedicated</v>
          </cell>
          <cell r="P66" t="str">
            <v>2021-06-16, 20:05:40</v>
          </cell>
          <cell r="Q66" t="str">
            <v>2021-06-16, 22:53:50</v>
          </cell>
          <cell r="R66" t="str">
            <v>2021-06-17, 01:33:03</v>
          </cell>
          <cell r="S66" t="str">
            <v>2021-06-17, 22:00:00</v>
          </cell>
          <cell r="T66" t="str">
            <v/>
          </cell>
          <cell r="U66" t="str">
            <v/>
          </cell>
          <cell r="V66" t="str">
            <v/>
          </cell>
          <cell r="W66" t="str">
            <v>2021-06-17, 22:00:00</v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>beni</v>
          </cell>
          <cell r="AC66" t="str">
            <v>085774120091</v>
          </cell>
          <cell r="AD66" t="str">
            <v>B9054NO</v>
          </cell>
          <cell r="AE66" t="str">
            <v>CD Engkel Box</v>
          </cell>
          <cell r="AF66" t="str">
            <v>Unilever West Mega DC</v>
          </cell>
          <cell r="AH66" t="str">
            <v>Jl. Irian X No.202, Cikedokan, Kec. Cikarang Bar., Bekasi, Jawa Barat 17530, Indonesia</v>
          </cell>
          <cell r="AI66" t="str">
            <v>Bekasi</v>
          </cell>
          <cell r="AK66" t="str">
            <v>RAMAYANA KEBAYORAN LAMA R102</v>
          </cell>
          <cell r="AM66" t="str">
            <v>JL.RAYA PASAR KEBAYORAN LAMA</v>
          </cell>
          <cell r="AN66" t="str">
            <v>Kota Jakarta Selatan</v>
          </cell>
          <cell r="AP66">
            <v>48</v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Y66">
            <v>0</v>
          </cell>
          <cell r="AZ66" t="str">
            <v>0</v>
          </cell>
          <cell r="BA66">
            <v>1730</v>
          </cell>
          <cell r="BB66">
            <v>3.4</v>
          </cell>
          <cell r="BC66" t="str">
            <v/>
          </cell>
          <cell r="BD66" t="str">
            <v/>
          </cell>
        </row>
        <row r="67">
          <cell r="D67">
            <v>4002940055</v>
          </cell>
          <cell r="E67" t="str">
            <v/>
          </cell>
          <cell r="F67" t="str">
            <v>ACCEPTED</v>
          </cell>
          <cell r="G67" t="str">
            <v>Unilever Mega DC</v>
          </cell>
          <cell r="H67" t="str">
            <v>PT PRIMA SARANA EKSPRES</v>
          </cell>
          <cell r="I67" t="str">
            <v>true</v>
          </cell>
          <cell r="J67" t="str">
            <v>CDE</v>
          </cell>
          <cell r="K67" t="str">
            <v>CD Engkel Box</v>
          </cell>
          <cell r="L67" t="str">
            <v/>
          </cell>
          <cell r="N67" t="str">
            <v>TDS-TRI-20210616102757113457</v>
          </cell>
          <cell r="O67" t="str">
            <v>dedicated</v>
          </cell>
          <cell r="P67" t="str">
            <v>2021-06-16, 17:27:57</v>
          </cell>
          <cell r="Q67" t="str">
            <v>2021-06-16, 22:50:51</v>
          </cell>
          <cell r="R67" t="str">
            <v>2021-06-17, 01:33:12</v>
          </cell>
          <cell r="S67" t="str">
            <v>2021-06-17, 20:00:00</v>
          </cell>
          <cell r="T67" t="str">
            <v/>
          </cell>
          <cell r="U67" t="str">
            <v/>
          </cell>
          <cell r="V67" t="str">
            <v/>
          </cell>
          <cell r="W67" t="str">
            <v>2021-06-18, 20:00:00</v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>Adon</v>
          </cell>
          <cell r="AC67" t="str">
            <v>085215670138</v>
          </cell>
          <cell r="AD67" t="str">
            <v>B9061TXS</v>
          </cell>
          <cell r="AE67" t="str">
            <v>CD Engkel Box</v>
          </cell>
          <cell r="AF67" t="str">
            <v>Unilever West Mega DC</v>
          </cell>
          <cell r="AH67" t="str">
            <v>Jl. Irian X No.202, Cikedokan, Kec. Cikarang Bar., Bekasi, Jawa Barat 17530, Indonesia</v>
          </cell>
          <cell r="AI67" t="str">
            <v>Bekasi</v>
          </cell>
          <cell r="AK67" t="str">
            <v>BORMA TAMAN KOPO INDAH</v>
          </cell>
          <cell r="AM67" t="str">
            <v>KOMPLEK TAMAN KOPO INDAH II</v>
          </cell>
          <cell r="AN67" t="str">
            <v>Bandung</v>
          </cell>
          <cell r="AP67">
            <v>118</v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Y67">
            <v>0</v>
          </cell>
          <cell r="AZ67" t="str">
            <v>0</v>
          </cell>
          <cell r="BA67">
            <v>2290</v>
          </cell>
          <cell r="BB67">
            <v>5</v>
          </cell>
          <cell r="BC67" t="str">
            <v/>
          </cell>
          <cell r="BD67" t="str">
            <v/>
          </cell>
        </row>
        <row r="68">
          <cell r="D68">
            <v>4002940055</v>
          </cell>
          <cell r="E68" t="str">
            <v/>
          </cell>
          <cell r="F68" t="str">
            <v>ACCEPTED</v>
          </cell>
          <cell r="G68" t="str">
            <v>Unilever Mega DC</v>
          </cell>
          <cell r="H68" t="str">
            <v>PT PRIMA SARANA EKSPRES</v>
          </cell>
          <cell r="I68" t="str">
            <v>true</v>
          </cell>
          <cell r="J68" t="str">
            <v>CDE</v>
          </cell>
          <cell r="K68" t="str">
            <v>CD Engkel Box</v>
          </cell>
          <cell r="L68" t="str">
            <v/>
          </cell>
          <cell r="N68" t="str">
            <v>TDS-TRI-20210616102757113457</v>
          </cell>
          <cell r="O68" t="str">
            <v>dedicated</v>
          </cell>
          <cell r="P68" t="str">
            <v>2021-06-16, 17:27:57</v>
          </cell>
          <cell r="Q68" t="str">
            <v>2021-06-16, 22:50:51</v>
          </cell>
          <cell r="R68" t="str">
            <v>2021-06-17, 01:33:12</v>
          </cell>
          <cell r="S68" t="str">
            <v>2021-06-17, 20:00:00</v>
          </cell>
          <cell r="T68" t="str">
            <v/>
          </cell>
          <cell r="U68" t="str">
            <v/>
          </cell>
          <cell r="V68" t="str">
            <v/>
          </cell>
          <cell r="W68" t="str">
            <v>2021-06-18, 20:00:00</v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>Adon</v>
          </cell>
          <cell r="AC68" t="str">
            <v>085215670138</v>
          </cell>
          <cell r="AD68" t="str">
            <v>B9061TXS</v>
          </cell>
          <cell r="AE68" t="str">
            <v>CD Engkel Box</v>
          </cell>
          <cell r="AF68" t="str">
            <v>Unilever West Mega DC</v>
          </cell>
          <cell r="AH68" t="str">
            <v>Jl. Irian X No.202, Cikedokan, Kec. Cikarang Bar., Bekasi, Jawa Barat 17530, Indonesia</v>
          </cell>
          <cell r="AI68" t="str">
            <v>Bekasi</v>
          </cell>
          <cell r="AK68" t="str">
            <v>YOGYA DC MOH TOHA</v>
          </cell>
          <cell r="AM68" t="str">
            <v>JALAN DAYEUH KOLOT NO 34</v>
          </cell>
          <cell r="AN68" t="str">
            <v>Bandung</v>
          </cell>
          <cell r="AP68">
            <v>120</v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Y68">
            <v>0</v>
          </cell>
          <cell r="AZ68" t="str">
            <v>0</v>
          </cell>
          <cell r="BA68">
            <v>460</v>
          </cell>
          <cell r="BB68">
            <v>1</v>
          </cell>
          <cell r="BC68" t="str">
            <v/>
          </cell>
          <cell r="BD68" t="str">
            <v/>
          </cell>
        </row>
        <row r="69">
          <cell r="D69">
            <v>4002940050</v>
          </cell>
          <cell r="E69" t="str">
            <v/>
          </cell>
          <cell r="F69" t="str">
            <v>POD</v>
          </cell>
          <cell r="G69" t="str">
            <v>Unilever Mega DC</v>
          </cell>
          <cell r="H69" t="str">
            <v>PT Kabut Halim Mandiri</v>
          </cell>
          <cell r="I69" t="str">
            <v>true</v>
          </cell>
          <cell r="J69" t="str">
            <v>CDE</v>
          </cell>
          <cell r="K69" t="str">
            <v>CD Engkel Box</v>
          </cell>
          <cell r="L69" t="str">
            <v/>
          </cell>
          <cell r="N69" t="str">
            <v>TDS-TRI-20210616102755952910</v>
          </cell>
          <cell r="O69" t="str">
            <v>dedicated</v>
          </cell>
          <cell r="P69" t="str">
            <v>2021-06-16, 17:27:56</v>
          </cell>
          <cell r="Q69" t="str">
            <v>2021-06-16, 22:49:35</v>
          </cell>
          <cell r="R69" t="str">
            <v>2021-06-17, 01:33:25</v>
          </cell>
          <cell r="S69" t="str">
            <v>2021-06-17, 20:00:00</v>
          </cell>
          <cell r="T69" t="str">
            <v>2021-06-17, 04:52:25</v>
          </cell>
          <cell r="U69" t="str">
            <v>2021-06-17, 04:52:39</v>
          </cell>
          <cell r="V69" t="str">
            <v>2021-06-17, 04:52:45</v>
          </cell>
          <cell r="W69" t="str">
            <v>2021-06-17, 20:00:00</v>
          </cell>
          <cell r="X69" t="str">
            <v>2021-06-17, 06:13:03</v>
          </cell>
          <cell r="Y69" t="str">
            <v>2021-06-17, 09:11:39</v>
          </cell>
          <cell r="Z69" t="str">
            <v>0:0:20</v>
          </cell>
          <cell r="AA69" t="str">
            <v>2:58:36</v>
          </cell>
          <cell r="AB69" t="str">
            <v>Qodri</v>
          </cell>
          <cell r="AC69" t="str">
            <v>081385475168</v>
          </cell>
          <cell r="AD69" t="str">
            <v>F9282FG</v>
          </cell>
          <cell r="AE69" t="str">
            <v>CD Engkel Box</v>
          </cell>
          <cell r="AF69" t="str">
            <v>Unilever West Mega DC</v>
          </cell>
          <cell r="AH69" t="str">
            <v>Jl. Irian X No.202, Cikedokan, Kec. Cikarang Bar., Bekasi, Jawa Barat 17530, Indonesia</v>
          </cell>
          <cell r="AI69" t="str">
            <v>Bekasi</v>
          </cell>
          <cell r="AK69" t="str">
            <v>DC MIDI BRANCH JABABEKA</v>
          </cell>
          <cell r="AM69" t="str">
            <v>Jl. Jababeka XI, Harja Mekar, Kec. Cikarang Utara, Bekasi, Jawa Barat 17530, Indonesia</v>
          </cell>
          <cell r="AN69" t="str">
            <v>Cikarang</v>
          </cell>
          <cell r="AP69">
            <v>16</v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Y69">
            <v>0</v>
          </cell>
          <cell r="AZ69" t="str">
            <v>0</v>
          </cell>
          <cell r="BA69">
            <v>140</v>
          </cell>
          <cell r="BB69">
            <v>6</v>
          </cell>
          <cell r="BC69" t="str">
            <v/>
          </cell>
          <cell r="BD69" t="str">
            <v>2021-06-17, 09:12:08</v>
          </cell>
          <cell r="BE69" t="str">
            <v>POD 1 2021-06-17, 09:12:08</v>
          </cell>
        </row>
        <row r="70">
          <cell r="D70">
            <v>4002940050</v>
          </cell>
          <cell r="E70" t="str">
            <v/>
          </cell>
          <cell r="F70" t="str">
            <v>POD</v>
          </cell>
          <cell r="G70" t="str">
            <v>Unilever Mega DC</v>
          </cell>
          <cell r="H70" t="str">
            <v>PT Kabut Halim Mandiri</v>
          </cell>
          <cell r="I70" t="str">
            <v>true</v>
          </cell>
          <cell r="J70" t="str">
            <v>CDE</v>
          </cell>
          <cell r="K70" t="str">
            <v>CD Engkel Box</v>
          </cell>
          <cell r="L70" t="str">
            <v/>
          </cell>
          <cell r="N70" t="str">
            <v>TDS-TRI-20210616102755952910</v>
          </cell>
          <cell r="O70" t="str">
            <v>dedicated</v>
          </cell>
          <cell r="P70" t="str">
            <v>2021-06-16, 17:27:56</v>
          </cell>
          <cell r="Q70" t="str">
            <v>2021-06-16, 22:49:36</v>
          </cell>
          <cell r="R70" t="str">
            <v>2021-06-17, 01:33:25</v>
          </cell>
          <cell r="S70" t="str">
            <v>2021-06-17, 20:00:00</v>
          </cell>
          <cell r="T70" t="str">
            <v>2021-06-17, 04:52:25</v>
          </cell>
          <cell r="U70" t="str">
            <v>2021-06-17, 04:52:39</v>
          </cell>
          <cell r="V70" t="str">
            <v>2021-06-17, 04:52:45</v>
          </cell>
          <cell r="W70" t="str">
            <v>2021-06-17, 20:00:00</v>
          </cell>
          <cell r="X70" t="str">
            <v>2021-06-17, 12:46:37</v>
          </cell>
          <cell r="Y70" t="str">
            <v>2021-06-17, 12:46:42</v>
          </cell>
          <cell r="Z70" t="str">
            <v>0:0:20</v>
          </cell>
          <cell r="AA70" t="str">
            <v>0:0:5</v>
          </cell>
          <cell r="AB70" t="str">
            <v>Qodri</v>
          </cell>
          <cell r="AC70" t="str">
            <v>081385475168</v>
          </cell>
          <cell r="AD70" t="str">
            <v>F9282FG</v>
          </cell>
          <cell r="AE70" t="str">
            <v>CD Engkel Box</v>
          </cell>
          <cell r="AF70" t="str">
            <v>Unilever West Mega DC</v>
          </cell>
          <cell r="AH70" t="str">
            <v>Jl. Irian X No.202, Cikedokan, Kec. Cikarang Bar., Bekasi, Jawa Barat 17530, Indonesia</v>
          </cell>
          <cell r="AI70" t="str">
            <v>Bekasi</v>
          </cell>
          <cell r="AK70" t="str">
            <v>TOKMA PILAR</v>
          </cell>
          <cell r="AM70" t="str">
            <v>Jl. Ki Hajar Dewantara, Sukaraya, Kec. Karangbahagia, Bekasi, Jawa Barat, Indonesia</v>
          </cell>
          <cell r="AN70" t="str">
            <v>Cikarang</v>
          </cell>
          <cell r="AP70">
            <v>15</v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Y70">
            <v>0</v>
          </cell>
          <cell r="AZ70" t="str">
            <v>0</v>
          </cell>
          <cell r="BA70">
            <v>2410</v>
          </cell>
          <cell r="BB70">
            <v>5.77</v>
          </cell>
          <cell r="BC70" t="str">
            <v/>
          </cell>
          <cell r="BD70" t="str">
            <v>2021-06-17, 15:08:16</v>
          </cell>
          <cell r="BE70" t="str">
            <v>POD 1 2021-06-17, 15:08:16</v>
          </cell>
        </row>
        <row r="71">
          <cell r="D71">
            <v>4002939913</v>
          </cell>
          <cell r="E71" t="str">
            <v/>
          </cell>
          <cell r="F71" t="str">
            <v>LOADED</v>
          </cell>
          <cell r="G71" t="str">
            <v>Unilever Mega DC</v>
          </cell>
          <cell r="H71" t="str">
            <v>PT PRIMA SARANA EKSPRES</v>
          </cell>
          <cell r="I71" t="str">
            <v>true</v>
          </cell>
          <cell r="J71" t="str">
            <v>CDE</v>
          </cell>
          <cell r="K71" t="str">
            <v>CD Engkel Box</v>
          </cell>
          <cell r="L71" t="str">
            <v/>
          </cell>
          <cell r="N71" t="str">
            <v>TDS-TRI-20210616102754858005</v>
          </cell>
          <cell r="O71" t="str">
            <v>dedicated</v>
          </cell>
          <cell r="P71" t="str">
            <v>2021-06-16, 17:27:55</v>
          </cell>
          <cell r="Q71" t="str">
            <v>2021-06-16, 22:40:07</v>
          </cell>
          <cell r="R71" t="str">
            <v>2021-06-17, 01:33:36</v>
          </cell>
          <cell r="S71" t="str">
            <v>2021-06-17, 20:00:00</v>
          </cell>
          <cell r="T71" t="str">
            <v>2021-06-17, 09:30:28</v>
          </cell>
          <cell r="U71" t="str">
            <v>2021-06-17, 09:30:33</v>
          </cell>
          <cell r="V71" t="str">
            <v>2021-06-17, 09:30:38</v>
          </cell>
          <cell r="W71" t="str">
            <v>2021-06-18, 20:00:00</v>
          </cell>
          <cell r="X71" t="str">
            <v/>
          </cell>
          <cell r="Y71" t="str">
            <v/>
          </cell>
          <cell r="Z71" t="str">
            <v>0:0:10</v>
          </cell>
          <cell r="AA71" t="str">
            <v/>
          </cell>
          <cell r="AB71" t="str">
            <v>Sahuri</v>
          </cell>
          <cell r="AC71" t="str">
            <v>085719440929</v>
          </cell>
          <cell r="AD71" t="str">
            <v>B9271TCD</v>
          </cell>
          <cell r="AE71" t="str">
            <v>CD Engkel Box</v>
          </cell>
          <cell r="AF71" t="str">
            <v>Unilever West Mega DC</v>
          </cell>
          <cell r="AH71" t="str">
            <v>Jl. Irian X No.202, Cikedokan, Kec. Cikarang Bar., Bekasi, Jawa Barat 17530, Indonesia</v>
          </cell>
          <cell r="AI71" t="str">
            <v>Bekasi</v>
          </cell>
          <cell r="AK71" t="str">
            <v>CARREFOUR KIARACONDONG BANDUNG</v>
          </cell>
          <cell r="AM71" t="str">
            <v>JL. SOEKARNO HATTA SAMPING SAMSAT</v>
          </cell>
          <cell r="AN71" t="str">
            <v>Kota Bandung</v>
          </cell>
          <cell r="AP71">
            <v>125</v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Y71">
            <v>0</v>
          </cell>
          <cell r="AZ71" t="str">
            <v>0</v>
          </cell>
          <cell r="BA71">
            <v>130</v>
          </cell>
          <cell r="BB71">
            <v>6</v>
          </cell>
          <cell r="BC71" t="str">
            <v/>
          </cell>
          <cell r="BD71" t="str">
            <v/>
          </cell>
        </row>
        <row r="72">
          <cell r="D72">
            <v>4002939913</v>
          </cell>
          <cell r="E72" t="str">
            <v/>
          </cell>
          <cell r="F72" t="str">
            <v>LOADED</v>
          </cell>
          <cell r="G72" t="str">
            <v>Unilever Mega DC</v>
          </cell>
          <cell r="H72" t="str">
            <v>PT PRIMA SARANA EKSPRES</v>
          </cell>
          <cell r="I72" t="str">
            <v>true</v>
          </cell>
          <cell r="J72" t="str">
            <v>CDE</v>
          </cell>
          <cell r="K72" t="str">
            <v>CD Engkel Box</v>
          </cell>
          <cell r="L72" t="str">
            <v/>
          </cell>
          <cell r="N72" t="str">
            <v>TDS-TRI-20210616102754858005</v>
          </cell>
          <cell r="O72" t="str">
            <v>dedicated</v>
          </cell>
          <cell r="P72" t="str">
            <v>2021-06-16, 17:27:54</v>
          </cell>
          <cell r="Q72" t="str">
            <v>2021-06-16, 22:40:07</v>
          </cell>
          <cell r="R72" t="str">
            <v>2021-06-17, 01:33:36</v>
          </cell>
          <cell r="S72" t="str">
            <v>2021-06-17, 20:00:00</v>
          </cell>
          <cell r="T72" t="str">
            <v>2021-06-17, 09:30:28</v>
          </cell>
          <cell r="U72" t="str">
            <v>2021-06-17, 09:30:33</v>
          </cell>
          <cell r="V72" t="str">
            <v>2021-06-17, 09:30:38</v>
          </cell>
          <cell r="W72" t="str">
            <v>2021-06-18, 20:00:00</v>
          </cell>
          <cell r="X72" t="str">
            <v/>
          </cell>
          <cell r="Y72" t="str">
            <v/>
          </cell>
          <cell r="Z72" t="str">
            <v>0:0:10</v>
          </cell>
          <cell r="AA72" t="str">
            <v/>
          </cell>
          <cell r="AB72" t="str">
            <v>Sahuri</v>
          </cell>
          <cell r="AC72" t="str">
            <v>085719440929</v>
          </cell>
          <cell r="AD72" t="str">
            <v>B9271TCD</v>
          </cell>
          <cell r="AE72" t="str">
            <v>CD Engkel Box</v>
          </cell>
          <cell r="AF72" t="str">
            <v>Unilever West Mega DC</v>
          </cell>
          <cell r="AH72" t="str">
            <v>Jl. Irian X No.202, Cikedokan, Kec. Cikarang Bar., Bekasi, Jawa Barat 17530, Indonesia</v>
          </cell>
          <cell r="AI72" t="str">
            <v>Bekasi</v>
          </cell>
          <cell r="AK72" t="str">
            <v>PT BINTANG ASET INDONESIA</v>
          </cell>
          <cell r="AM72" t="str">
            <v>Jl. Soekarno-Hatta No.480, Batununggal, Kec. Bandung Kidul, Kota Bandung, Jawa Barat 40266, Indonesia</v>
          </cell>
          <cell r="AN72" t="str">
            <v>Kota Bandung</v>
          </cell>
          <cell r="AP72">
            <v>123</v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Y72">
            <v>0</v>
          </cell>
          <cell r="AZ72" t="str">
            <v>0</v>
          </cell>
          <cell r="BA72">
            <v>1750</v>
          </cell>
          <cell r="BB72">
            <v>4.5</v>
          </cell>
          <cell r="BC72" t="str">
            <v/>
          </cell>
          <cell r="BD72" t="str">
            <v/>
          </cell>
        </row>
        <row r="73">
          <cell r="D73">
            <v>4002940049</v>
          </cell>
          <cell r="E73" t="str">
            <v/>
          </cell>
          <cell r="F73" t="str">
            <v>ACCEPTED</v>
          </cell>
          <cell r="G73" t="str">
            <v>Unilever Mega DC</v>
          </cell>
          <cell r="H73" t="str">
            <v>Gading Global Logistic</v>
          </cell>
          <cell r="I73" t="str">
            <v>true</v>
          </cell>
          <cell r="J73" t="str">
            <v>CDE</v>
          </cell>
          <cell r="K73" t="str">
            <v>CD Engkel Box</v>
          </cell>
          <cell r="L73" t="str">
            <v/>
          </cell>
          <cell r="N73" t="str">
            <v>TDS-TRI-20210616102753479969</v>
          </cell>
          <cell r="O73" t="str">
            <v>dedicated</v>
          </cell>
          <cell r="P73" t="str">
            <v>2021-06-16, 17:27:53</v>
          </cell>
          <cell r="Q73" t="str">
            <v>2021-06-16, 22:47:41</v>
          </cell>
          <cell r="R73" t="str">
            <v>2021-06-16, 23:58:18</v>
          </cell>
          <cell r="S73" t="str">
            <v>2021-06-17, 20:00:00</v>
          </cell>
          <cell r="T73" t="str">
            <v/>
          </cell>
          <cell r="U73" t="str">
            <v/>
          </cell>
          <cell r="V73" t="str">
            <v/>
          </cell>
          <cell r="W73" t="str">
            <v>2021-06-18, 20:00:00</v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>AGUS SUPRIYATNA</v>
          </cell>
          <cell r="AC73" t="str">
            <v>085591179375</v>
          </cell>
          <cell r="AD73" t="str">
            <v>B9892FCB</v>
          </cell>
          <cell r="AE73" t="str">
            <v>CD Engkel Box</v>
          </cell>
          <cell r="AF73" t="str">
            <v>Unilever West Mega DC</v>
          </cell>
          <cell r="AH73" t="str">
            <v>Jl. Irian X No.202, Cikedokan, Kec. Cikarang Bar., Bekasi, Jawa Barat 17530, Indonesia</v>
          </cell>
          <cell r="AI73" t="str">
            <v>Bekasi</v>
          </cell>
          <cell r="AK73" t="str">
            <v>TOKMA PAGADEN</v>
          </cell>
          <cell r="AM73" t="str">
            <v>JL RAYA PAGADEN RT 19 RW 05</v>
          </cell>
          <cell r="AN73" t="str">
            <v>Kabupaten Subang</v>
          </cell>
          <cell r="AP73">
            <v>102</v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Y73">
            <v>0</v>
          </cell>
          <cell r="AZ73" t="str">
            <v>0</v>
          </cell>
          <cell r="BA73">
            <v>2120</v>
          </cell>
          <cell r="BB73">
            <v>5.26</v>
          </cell>
          <cell r="BC73" t="str">
            <v/>
          </cell>
          <cell r="BD73" t="str">
            <v/>
          </cell>
        </row>
        <row r="74">
          <cell r="D74">
            <v>4002940047</v>
          </cell>
          <cell r="E74" t="str">
            <v/>
          </cell>
          <cell r="F74" t="str">
            <v>UNLOADED</v>
          </cell>
          <cell r="G74" t="str">
            <v>Unilever Mega DC</v>
          </cell>
          <cell r="H74" t="str">
            <v>PT Darsindo Cipta Putra Mandiri</v>
          </cell>
          <cell r="I74" t="str">
            <v>true</v>
          </cell>
          <cell r="J74" t="str">
            <v>CDE</v>
          </cell>
          <cell r="K74" t="str">
            <v>CD Engkel Box</v>
          </cell>
          <cell r="L74" t="str">
            <v/>
          </cell>
          <cell r="N74" t="str">
            <v>TDS-TRI-20210616102752472245</v>
          </cell>
          <cell r="O74" t="str">
            <v>dedicated</v>
          </cell>
          <cell r="P74" t="str">
            <v>2021-06-16, 17:27:52</v>
          </cell>
          <cell r="Q74" t="str">
            <v>2021-06-16, 22:43:40</v>
          </cell>
          <cell r="R74" t="str">
            <v>2021-06-17, 01:33:52</v>
          </cell>
          <cell r="S74" t="str">
            <v>2021-06-17, 20:00:00</v>
          </cell>
          <cell r="T74" t="str">
            <v>2021-06-17, 05:26:40</v>
          </cell>
          <cell r="U74" t="str">
            <v>2021-06-17, 05:26:43</v>
          </cell>
          <cell r="V74" t="str">
            <v>2021-06-17, 05:26:59</v>
          </cell>
          <cell r="W74" t="str">
            <v>2021-06-18, 20:00:00</v>
          </cell>
          <cell r="X74" t="str">
            <v>2021-06-17, 08:27:46</v>
          </cell>
          <cell r="Y74" t="str">
            <v>2021-06-17, 13:04:44</v>
          </cell>
          <cell r="Z74" t="str">
            <v>0:0:19</v>
          </cell>
          <cell r="AA74" t="str">
            <v>4:36:58</v>
          </cell>
          <cell r="AB74" t="str">
            <v>Suryadi</v>
          </cell>
          <cell r="AC74" t="str">
            <v>085891086801</v>
          </cell>
          <cell r="AD74" t="str">
            <v>B9196FXV</v>
          </cell>
          <cell r="AE74" t="str">
            <v>CD Engkel Box</v>
          </cell>
          <cell r="AF74" t="str">
            <v>Unilever West Mega DC</v>
          </cell>
          <cell r="AH74" t="str">
            <v>Jl. Irian X No.202, Cikedokan, Kec. Cikarang Bar., Bekasi, Jawa Barat 17530, Indonesia</v>
          </cell>
          <cell r="AI74" t="str">
            <v>Bekasi</v>
          </cell>
          <cell r="AK74" t="str">
            <v>BORMA RANCA BELUT</v>
          </cell>
          <cell r="AM74" t="str">
            <v>JL. RAYA BARAT NO. 822</v>
          </cell>
          <cell r="AN74" t="str">
            <v>Kota Cimahi</v>
          </cell>
          <cell r="AP74">
            <v>106</v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Y74">
            <v>0</v>
          </cell>
          <cell r="AZ74" t="str">
            <v>0</v>
          </cell>
          <cell r="BA74">
            <v>2190</v>
          </cell>
          <cell r="BB74">
            <v>5.18</v>
          </cell>
          <cell r="BC74" t="str">
            <v/>
          </cell>
          <cell r="BD74" t="str">
            <v/>
          </cell>
        </row>
        <row r="75">
          <cell r="D75">
            <v>4002940043</v>
          </cell>
          <cell r="E75" t="str">
            <v/>
          </cell>
          <cell r="F75" t="str">
            <v>LOADED</v>
          </cell>
          <cell r="G75" t="str">
            <v>Unilever Mega DC</v>
          </cell>
          <cell r="H75" t="str">
            <v>PT Darsindo Cipta Putra Mandiri</v>
          </cell>
          <cell r="I75" t="str">
            <v>true</v>
          </cell>
          <cell r="J75" t="str">
            <v>CDE</v>
          </cell>
          <cell r="K75" t="str">
            <v>CD Engkel Box</v>
          </cell>
          <cell r="L75" t="str">
            <v/>
          </cell>
          <cell r="N75" t="str">
            <v>TDS-TRI-20210616102751466036</v>
          </cell>
          <cell r="O75" t="str">
            <v>dedicated</v>
          </cell>
          <cell r="P75" t="str">
            <v>2021-06-16, 17:27:51</v>
          </cell>
          <cell r="Q75" t="str">
            <v>2021-06-16, 22:41:52</v>
          </cell>
          <cell r="R75" t="str">
            <v>2021-06-16, 23:04:41</v>
          </cell>
          <cell r="S75" t="str">
            <v>2021-06-17, 20:00:00</v>
          </cell>
          <cell r="T75" t="str">
            <v>2021-06-16, 23:04:46</v>
          </cell>
          <cell r="U75" t="str">
            <v>2021-06-16, 23:04:49</v>
          </cell>
          <cell r="V75" t="str">
            <v>2021-06-16, 23:04:59</v>
          </cell>
          <cell r="W75" t="str">
            <v>2021-06-18, 20:00:00</v>
          </cell>
          <cell r="X75" t="str">
            <v/>
          </cell>
          <cell r="Y75" t="str">
            <v/>
          </cell>
          <cell r="Z75" t="str">
            <v>0:0:13</v>
          </cell>
          <cell r="AA75" t="str">
            <v/>
          </cell>
          <cell r="AB75" t="str">
            <v>Feri</v>
          </cell>
          <cell r="AC75" t="str">
            <v>083186833516</v>
          </cell>
          <cell r="AD75" t="str">
            <v>B9146FXU</v>
          </cell>
          <cell r="AE75" t="str">
            <v>CD Engkel Box</v>
          </cell>
          <cell r="AF75" t="str">
            <v>Unilever West Mega DC</v>
          </cell>
          <cell r="AH75" t="str">
            <v>Jl. Irian X No.202, Cikedokan, Kec. Cikarang Bar., Bekasi, Jawa Barat 17530, Indonesia</v>
          </cell>
          <cell r="AI75" t="str">
            <v>Bekasi</v>
          </cell>
          <cell r="AK75" t="str">
            <v>BORMA KOPO SAYATI</v>
          </cell>
          <cell r="AM75" t="str">
            <v>JL. KOPO SAYATI NO 102</v>
          </cell>
          <cell r="AN75" t="str">
            <v>Kota Bandung</v>
          </cell>
          <cell r="AP75">
            <v>115</v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Y75">
            <v>0</v>
          </cell>
          <cell r="AZ75" t="str">
            <v>0</v>
          </cell>
          <cell r="BA75">
            <v>2230</v>
          </cell>
          <cell r="BB75">
            <v>5</v>
          </cell>
          <cell r="BC75" t="str">
            <v/>
          </cell>
          <cell r="BD75" t="str">
            <v/>
          </cell>
        </row>
        <row r="76">
          <cell r="D76">
            <v>4002939984</v>
          </cell>
          <cell r="E76" t="str">
            <v/>
          </cell>
          <cell r="F76" t="str">
            <v>BOOKED</v>
          </cell>
          <cell r="G76" t="str">
            <v>Unilever Mega DC</v>
          </cell>
          <cell r="H76" t="str">
            <v/>
          </cell>
          <cell r="I76" t="str">
            <v>false</v>
          </cell>
          <cell r="J76" t="str">
            <v>TRO-J</v>
          </cell>
          <cell r="K76" t="str">
            <v>Tronton Jumbo</v>
          </cell>
          <cell r="L76" t="str">
            <v/>
          </cell>
          <cell r="N76" t="str">
            <v>TDS-TRI-20210616102750005469</v>
          </cell>
          <cell r="O76" t="str">
            <v>oncall</v>
          </cell>
          <cell r="P76" t="str">
            <v>2021-06-16, 17:27:50</v>
          </cell>
          <cell r="Q76" t="str">
            <v/>
          </cell>
          <cell r="R76" t="str">
            <v/>
          </cell>
          <cell r="S76" t="str">
            <v>2021-06-17, 20:00:00</v>
          </cell>
          <cell r="T76" t="str">
            <v/>
          </cell>
          <cell r="U76" t="str">
            <v/>
          </cell>
          <cell r="V76" t="str">
            <v/>
          </cell>
          <cell r="W76" t="str">
            <v>2021-06-25, 20:00:00</v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>Unilever West Mega DC</v>
          </cell>
          <cell r="AH76" t="str">
            <v>Jl. Irian X No.202, Cikedokan, Kec. Cikarang Bar., Bekasi, Jawa Barat 17530, Indonesia</v>
          </cell>
          <cell r="AI76" t="str">
            <v>Bekasi</v>
          </cell>
          <cell r="AK76" t="str">
            <v>PT LOTTE SHOPPING INDONESIA DENPASA</v>
          </cell>
          <cell r="AM76" t="str">
            <v>JL.BY PASS NGURAH RAI NO.222</v>
          </cell>
          <cell r="AN76" t="str">
            <v>Kabupaten Badung</v>
          </cell>
          <cell r="AP76">
            <v>1170</v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Y76">
            <v>0</v>
          </cell>
          <cell r="AZ76" t="str">
            <v>0</v>
          </cell>
          <cell r="BA76">
            <v>17040</v>
          </cell>
          <cell r="BB76">
            <v>36.04</v>
          </cell>
          <cell r="BC76" t="str">
            <v/>
          </cell>
          <cell r="BD76" t="str">
            <v/>
          </cell>
        </row>
        <row r="77">
          <cell r="D77">
            <v>4002939844</v>
          </cell>
          <cell r="E77" t="str">
            <v/>
          </cell>
          <cell r="F77" t="str">
            <v>BOOKED</v>
          </cell>
          <cell r="G77" t="str">
            <v>Unilever Mega DC</v>
          </cell>
          <cell r="H77" t="str">
            <v/>
          </cell>
          <cell r="I77" t="str">
            <v>false</v>
          </cell>
          <cell r="J77" t="str">
            <v>TRO-J</v>
          </cell>
          <cell r="K77" t="str">
            <v>Tronton Jumbo</v>
          </cell>
          <cell r="L77" t="str">
            <v/>
          </cell>
          <cell r="N77" t="str">
            <v>TDS-TRI-20210616102748082744</v>
          </cell>
          <cell r="O77" t="str">
            <v>oncall</v>
          </cell>
          <cell r="P77" t="str">
            <v>2021-06-16, 17:27:48</v>
          </cell>
          <cell r="Q77" t="str">
            <v/>
          </cell>
          <cell r="R77" t="str">
            <v/>
          </cell>
          <cell r="S77" t="str">
            <v>2021-06-17, 20:00:00</v>
          </cell>
          <cell r="T77" t="str">
            <v/>
          </cell>
          <cell r="U77" t="str">
            <v/>
          </cell>
          <cell r="V77" t="str">
            <v/>
          </cell>
          <cell r="W77" t="str">
            <v>2021-06-23, 20:00:00</v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>Unilever West Mega DC</v>
          </cell>
          <cell r="AH77" t="str">
            <v>Jl. Irian X No.202, Cikedokan, Kec. Cikarang Bar., Bekasi, Jawa Barat 17530, Indonesia</v>
          </cell>
          <cell r="AI77" t="str">
            <v>Bekasi</v>
          </cell>
          <cell r="AK77" t="str">
            <v>PT LOTTE SHOPPING INDONESIA DENPASA</v>
          </cell>
          <cell r="AM77" t="str">
            <v>JL.BY PASS NGURAH RAI NO.222</v>
          </cell>
          <cell r="AN77" t="str">
            <v>Kabupaten Badung</v>
          </cell>
          <cell r="AP77">
            <v>1170</v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Y77">
            <v>0</v>
          </cell>
          <cell r="AZ77" t="str">
            <v>0</v>
          </cell>
          <cell r="BA77">
            <v>14820</v>
          </cell>
          <cell r="BB77">
            <v>32.86</v>
          </cell>
          <cell r="BC77" t="str">
            <v/>
          </cell>
          <cell r="BD77" t="str">
            <v/>
          </cell>
        </row>
        <row r="78">
          <cell r="D78">
            <v>4002939837</v>
          </cell>
          <cell r="E78" t="str">
            <v/>
          </cell>
          <cell r="F78" t="str">
            <v>LOADED</v>
          </cell>
          <cell r="G78" t="str">
            <v>Unilever Mega DC</v>
          </cell>
          <cell r="H78" t="str">
            <v>PT Mega Antaran Prima</v>
          </cell>
          <cell r="I78" t="str">
            <v>true</v>
          </cell>
          <cell r="J78" t="str">
            <v>CDE</v>
          </cell>
          <cell r="K78" t="str">
            <v>CD Engkel Box</v>
          </cell>
          <cell r="L78" t="str">
            <v/>
          </cell>
          <cell r="N78" t="str">
            <v>TDS-TRI-20210616102746840926</v>
          </cell>
          <cell r="O78" t="str">
            <v>dedicated</v>
          </cell>
          <cell r="P78" t="str">
            <v>2021-06-16, 17:27:47</v>
          </cell>
          <cell r="Q78" t="str">
            <v>2021-06-16, 22:38:14</v>
          </cell>
          <cell r="R78" t="str">
            <v>2021-06-17, 01:34:02</v>
          </cell>
          <cell r="S78" t="str">
            <v>2021-06-17, 20:00:00</v>
          </cell>
          <cell r="T78" t="str">
            <v>2021-06-17, 07:23:52</v>
          </cell>
          <cell r="U78" t="str">
            <v>2021-06-17, 13:13:52</v>
          </cell>
          <cell r="V78" t="str">
            <v>2021-06-17, 16:23:57</v>
          </cell>
          <cell r="W78" t="str">
            <v>2021-06-18, 20:00:00</v>
          </cell>
          <cell r="X78" t="str">
            <v/>
          </cell>
          <cell r="Y78" t="str">
            <v/>
          </cell>
          <cell r="Z78" t="str">
            <v>9:0:5</v>
          </cell>
          <cell r="AA78" t="str">
            <v/>
          </cell>
          <cell r="AB78" t="str">
            <v>DADAN DARMAWAN</v>
          </cell>
          <cell r="AC78" t="str">
            <v>083895174172</v>
          </cell>
          <cell r="AD78" t="str">
            <v>B9064KXU</v>
          </cell>
          <cell r="AE78" t="str">
            <v>CD Engkel Box</v>
          </cell>
          <cell r="AF78" t="str">
            <v>Unilever West Mega DC</v>
          </cell>
          <cell r="AH78" t="str">
            <v>Jl. Irian X No.202, Cikedokan, Kec. Cikarang Bar., Bekasi, Jawa Barat 17530, Indonesia</v>
          </cell>
          <cell r="AI78" t="str">
            <v>Bekasi</v>
          </cell>
          <cell r="AK78" t="str">
            <v>INDOMARET DC PURWAKARTA</v>
          </cell>
          <cell r="AM78" t="str">
            <v>KAWASAN KOTA BUKIT INDAH</v>
          </cell>
          <cell r="AN78" t="str">
            <v>Purwakarta Regency</v>
          </cell>
          <cell r="AP78">
            <v>52</v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Y78">
            <v>0</v>
          </cell>
          <cell r="AZ78" t="str">
            <v>0</v>
          </cell>
          <cell r="BA78">
            <v>2000</v>
          </cell>
          <cell r="BB78">
            <v>5.0999999999999996</v>
          </cell>
          <cell r="BC78" t="str">
            <v/>
          </cell>
          <cell r="BD78" t="str">
            <v/>
          </cell>
        </row>
        <row r="79">
          <cell r="D79">
            <v>4002938885</v>
          </cell>
          <cell r="E79" t="str">
            <v/>
          </cell>
          <cell r="F79" t="str">
            <v>LOADED</v>
          </cell>
          <cell r="G79" t="str">
            <v>Unilever Mega DC</v>
          </cell>
          <cell r="H79" t="str">
            <v>PT Mega Bintang Logistik</v>
          </cell>
          <cell r="I79" t="str">
            <v>false</v>
          </cell>
          <cell r="J79" t="str">
            <v>TRO-J</v>
          </cell>
          <cell r="K79" t="str">
            <v>Tronton Jumbo</v>
          </cell>
          <cell r="L79">
            <v>12262300</v>
          </cell>
          <cell r="M79">
            <v>11300000</v>
          </cell>
          <cell r="N79" t="str">
            <v>TDS-TRI-20210616102744539416</v>
          </cell>
          <cell r="O79" t="str">
            <v>oncall</v>
          </cell>
          <cell r="P79" t="str">
            <v>2021-06-16, 17:27:44</v>
          </cell>
          <cell r="Q79" t="str">
            <v>2021-06-16, 18:08:57</v>
          </cell>
          <cell r="R79" t="str">
            <v>2021-06-16, 18:10:56</v>
          </cell>
          <cell r="S79" t="str">
            <v>2021-06-17, 20:00:00</v>
          </cell>
          <cell r="T79" t="str">
            <v>2021-06-17, 08:01:09</v>
          </cell>
          <cell r="U79" t="str">
            <v>2021-06-17, 14:30:14</v>
          </cell>
          <cell r="V79" t="str">
            <v>2021-06-17, 14:30:23</v>
          </cell>
          <cell r="W79" t="str">
            <v>2021-06-22, 20:00:00</v>
          </cell>
          <cell r="X79" t="str">
            <v/>
          </cell>
          <cell r="Y79" t="str">
            <v/>
          </cell>
          <cell r="Z79" t="str">
            <v>6:29:14</v>
          </cell>
          <cell r="AA79" t="str">
            <v/>
          </cell>
          <cell r="AB79" t="str">
            <v>Basuki</v>
          </cell>
          <cell r="AC79" t="str">
            <v>0823782296370</v>
          </cell>
          <cell r="AD79" t="str">
            <v>BE8127WT</v>
          </cell>
          <cell r="AE79" t="str">
            <v>Wingbox Tronton</v>
          </cell>
          <cell r="AF79" t="str">
            <v>Unilever West Mega DC</v>
          </cell>
          <cell r="AH79" t="str">
            <v>Jl. Irian X No.202, Cikedokan, Kec. Cikarang Bar., Bekasi, Jawa Barat 17530, Indonesia</v>
          </cell>
          <cell r="AI79" t="str">
            <v>Bekasi</v>
          </cell>
          <cell r="AK79" t="str">
            <v>INDOGROSIR PALEMBANG</v>
          </cell>
          <cell r="AM79" t="str">
            <v>JL. PANGERAN AYIN - KENTEN LAUT</v>
          </cell>
          <cell r="AN79" t="str">
            <v>Palembang</v>
          </cell>
          <cell r="AP79">
            <v>566</v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Y79">
            <v>0</v>
          </cell>
          <cell r="AZ79" t="str">
            <v>0</v>
          </cell>
          <cell r="BA79">
            <v>8640</v>
          </cell>
          <cell r="BB79">
            <v>39</v>
          </cell>
          <cell r="BC79" t="str">
            <v/>
          </cell>
          <cell r="BD79" t="str">
            <v/>
          </cell>
        </row>
      </sheetData>
      <sheetData sheetId="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D1" t="str">
            <v>PO number</v>
          </cell>
          <cell r="E1" t="str">
            <v>shipment number</v>
          </cell>
          <cell r="F1" t="str">
            <v>status</v>
          </cell>
          <cell r="G1" t="str">
            <v>shipper name</v>
          </cell>
          <cell r="H1" t="str">
            <v>transporter name</v>
          </cell>
          <cell r="I1" t="str">
            <v>ritase marketplace</v>
          </cell>
          <cell r="J1" t="str">
            <v>order_load_type</v>
          </cell>
          <cell r="K1" t="str">
            <v>order_load_desc</v>
          </cell>
          <cell r="L1" t="str">
            <v>fee</v>
          </cell>
          <cell r="M1" t="str">
            <v>logistic fee</v>
          </cell>
          <cell r="N1" t="str">
            <v>trip id</v>
          </cell>
          <cell r="O1" t="str">
            <v>vendor type</v>
          </cell>
          <cell r="P1" t="str">
            <v>created time</v>
          </cell>
          <cell r="Q1" t="str">
            <v>confirmed time</v>
          </cell>
          <cell r="R1" t="str">
            <v>accepted time</v>
          </cell>
          <cell r="S1" t="str">
            <v>ready time</v>
          </cell>
          <cell r="T1" t="str">
            <v>actual pickup time</v>
          </cell>
          <cell r="U1" t="str">
            <v>start load time</v>
          </cell>
          <cell r="V1" t="str">
            <v>finish load time</v>
          </cell>
          <cell r="W1" t="str">
            <v>estimate dropoff time</v>
          </cell>
          <cell r="X1" t="str">
            <v>actual dropoff time</v>
          </cell>
          <cell r="Y1" t="str">
            <v>actual unload time</v>
          </cell>
          <cell r="Z1" t="str">
            <v>duration pickup -&gt; load</v>
          </cell>
          <cell r="AA1" t="str">
            <v>duration dropoff -&gt; unload</v>
          </cell>
          <cell r="AB1" t="str">
            <v>driver name</v>
          </cell>
          <cell r="AC1" t="str">
            <v>driver phone number</v>
          </cell>
          <cell r="AD1" t="str">
            <v>license plate</v>
          </cell>
          <cell r="AE1" t="str">
            <v>vehicle type</v>
          </cell>
          <cell r="AF1" t="str">
            <v>origin contact name</v>
          </cell>
          <cell r="AG1" t="str">
            <v>origin contact number</v>
          </cell>
          <cell r="AH1" t="str">
            <v>origin address</v>
          </cell>
          <cell r="AI1" t="str">
            <v>origin city</v>
          </cell>
          <cell r="AJ1" t="str">
            <v>origin external ID</v>
          </cell>
          <cell r="AK1" t="str">
            <v>destination contact name</v>
          </cell>
          <cell r="AL1" t="str">
            <v>destination contact number</v>
          </cell>
          <cell r="AM1" t="str">
            <v>destination address</v>
          </cell>
          <cell r="AN1" t="str">
            <v>destination city</v>
          </cell>
          <cell r="AO1" t="str">
            <v>destination external ID</v>
          </cell>
          <cell r="AP1" t="str">
            <v>distance (km)</v>
          </cell>
          <cell r="AQ1" t="str">
            <v>remarks</v>
          </cell>
          <cell r="AR1" t="str">
            <v>container number</v>
          </cell>
          <cell r="AS1" t="str">
            <v>seal number</v>
          </cell>
          <cell r="AT1" t="str">
            <v>tare weight (kg)</v>
          </cell>
          <cell r="AU1" t="str">
            <v>container number 2</v>
          </cell>
          <cell r="AV1" t="str">
            <v>seal number 2</v>
          </cell>
          <cell r="AW1" t="str">
            <v>tare weight 2 (kg)</v>
          </cell>
          <cell r="AX1" t="str">
            <v>cancel reason</v>
          </cell>
          <cell r="AY1" t="str">
            <v>has insurance</v>
          </cell>
          <cell r="AZ1" t="str">
            <v>insurance fee</v>
          </cell>
          <cell r="BA1" t="str">
            <v>total weight</v>
          </cell>
          <cell r="BB1" t="str">
            <v>total CBM</v>
          </cell>
          <cell r="BC1" t="str">
            <v>tag</v>
          </cell>
          <cell r="BD1" t="str">
            <v>proof of delivery time</v>
          </cell>
        </row>
        <row r="2">
          <cell r="D2">
            <v>4002940539</v>
          </cell>
          <cell r="E2" t="str">
            <v/>
          </cell>
          <cell r="F2" t="str">
            <v>BOOKED</v>
          </cell>
          <cell r="G2" t="str">
            <v>Unilever Mega DC</v>
          </cell>
          <cell r="H2" t="str">
            <v>RITASE</v>
          </cell>
          <cell r="I2" t="str">
            <v>false</v>
          </cell>
          <cell r="J2" t="str">
            <v>TRO-J</v>
          </cell>
          <cell r="K2" t="str">
            <v>Tronton Jumbo</v>
          </cell>
          <cell r="L2" t="str">
            <v/>
          </cell>
          <cell r="N2" t="str">
            <v>TDS-TRI-20210617133831299345</v>
          </cell>
          <cell r="O2" t="str">
            <v>dedicated</v>
          </cell>
          <cell r="P2" t="str">
            <v>2021-06-17, 20:38:31</v>
          </cell>
          <cell r="Q2" t="str">
            <v/>
          </cell>
          <cell r="R2" t="str">
            <v/>
          </cell>
          <cell r="S2" t="str">
            <v>2021-06-17, 22:00:00</v>
          </cell>
          <cell r="T2" t="str">
            <v/>
          </cell>
          <cell r="U2" t="str">
            <v/>
          </cell>
          <cell r="V2" t="str">
            <v/>
          </cell>
          <cell r="W2" t="str">
            <v>2021-06-25, 22:00:00</v>
          </cell>
          <cell r="X2" t="str">
            <v/>
          </cell>
          <cell r="Y2" t="str">
            <v/>
          </cell>
          <cell r="Z2" t="str">
            <v/>
          </cell>
          <cell r="AA2" t="str">
            <v/>
          </cell>
          <cell r="AB2" t="str">
            <v/>
          </cell>
          <cell r="AC2" t="str">
            <v/>
          </cell>
          <cell r="AD2" t="str">
            <v/>
          </cell>
          <cell r="AE2" t="str">
            <v/>
          </cell>
          <cell r="AF2" t="str">
            <v>Unilever West Mega DC</v>
          </cell>
          <cell r="AH2" t="str">
            <v>Jl. Irian X No.202, Cikedokan, Kec. Cikarang Bar., Bekasi, Jawa Barat 17530, Indonesia</v>
          </cell>
          <cell r="AI2" t="str">
            <v>Bekasi</v>
          </cell>
          <cell r="AK2" t="str">
            <v>PT SUMBER ALFARIA TRIJAYA PALEMBAN</v>
          </cell>
          <cell r="AM2" t="str">
            <v>Jl. TEMBUS ALANG-ALANG LEBAR RT12 R</v>
          </cell>
          <cell r="AN2" t="str">
            <v>Kota Palembang</v>
          </cell>
          <cell r="AP2">
            <v>573</v>
          </cell>
          <cell r="AQ2" t="str">
            <v/>
          </cell>
          <cell r="AR2" t="str">
            <v/>
          </cell>
          <cell r="AS2" t="str">
            <v/>
          </cell>
          <cell r="AT2" t="str">
            <v/>
          </cell>
          <cell r="AU2" t="str">
            <v/>
          </cell>
          <cell r="AV2" t="str">
            <v/>
          </cell>
          <cell r="AW2" t="str">
            <v/>
          </cell>
          <cell r="AY2">
            <v>0</v>
          </cell>
          <cell r="AZ2" t="str">
            <v>0</v>
          </cell>
          <cell r="BA2">
            <v>11430</v>
          </cell>
          <cell r="BB2">
            <v>28</v>
          </cell>
          <cell r="BC2" t="str">
            <v/>
          </cell>
          <cell r="BD2" t="str">
            <v/>
          </cell>
        </row>
        <row r="3">
          <cell r="D3">
            <v>4002940539</v>
          </cell>
          <cell r="E3" t="str">
            <v/>
          </cell>
          <cell r="F3" t="str">
            <v>BOOKED</v>
          </cell>
          <cell r="G3" t="str">
            <v>Unilever Mega DC</v>
          </cell>
          <cell r="H3" t="str">
            <v>RITASE</v>
          </cell>
          <cell r="I3" t="str">
            <v>false</v>
          </cell>
          <cell r="J3" t="str">
            <v>TRO-J</v>
          </cell>
          <cell r="K3" t="str">
            <v>Tronton Jumbo</v>
          </cell>
          <cell r="L3" t="str">
            <v/>
          </cell>
          <cell r="N3" t="str">
            <v>TDS-TRI-20210617133831299345</v>
          </cell>
          <cell r="O3" t="str">
            <v>dedicated</v>
          </cell>
          <cell r="P3" t="str">
            <v>2021-06-17, 20:38:31</v>
          </cell>
          <cell r="Q3" t="str">
            <v/>
          </cell>
          <cell r="R3" t="str">
            <v/>
          </cell>
          <cell r="S3" t="str">
            <v>2021-06-17, 22:00:00</v>
          </cell>
          <cell r="T3" t="str">
            <v/>
          </cell>
          <cell r="U3" t="str">
            <v/>
          </cell>
          <cell r="V3" t="str">
            <v/>
          </cell>
          <cell r="W3" t="str">
            <v>2021-06-25, 22:00:00</v>
          </cell>
          <cell r="X3" t="str">
            <v/>
          </cell>
          <cell r="Y3" t="str">
            <v/>
          </cell>
          <cell r="Z3" t="str">
            <v/>
          </cell>
          <cell r="AA3" t="str">
            <v/>
          </cell>
          <cell r="AB3" t="str">
            <v/>
          </cell>
          <cell r="AC3" t="str">
            <v/>
          </cell>
          <cell r="AD3" t="str">
            <v/>
          </cell>
          <cell r="AE3" t="str">
            <v/>
          </cell>
          <cell r="AF3" t="str">
            <v>Unilever West Mega DC</v>
          </cell>
          <cell r="AH3" t="str">
            <v>Jl. Irian X No.202, Cikedokan, Kec. Cikarang Bar., Bekasi, Jawa Barat 17530, Indonesia</v>
          </cell>
          <cell r="AI3" t="str">
            <v>Bekasi</v>
          </cell>
          <cell r="AK3" t="str">
            <v>DIAMOND PALEMBANG</v>
          </cell>
          <cell r="AM3" t="str">
            <v>JL. R. SUKAMTO KOMP. PTC KEL.8</v>
          </cell>
          <cell r="AN3" t="str">
            <v>Kota Palembang</v>
          </cell>
          <cell r="AP3">
            <v>569</v>
          </cell>
          <cell r="AQ3" t="str">
            <v/>
          </cell>
          <cell r="AR3" t="str">
            <v/>
          </cell>
          <cell r="AS3" t="str">
            <v/>
          </cell>
          <cell r="AT3" t="str">
            <v/>
          </cell>
          <cell r="AU3" t="str">
            <v/>
          </cell>
          <cell r="AV3" t="str">
            <v/>
          </cell>
          <cell r="AW3" t="str">
            <v/>
          </cell>
          <cell r="AY3">
            <v>0</v>
          </cell>
          <cell r="AZ3" t="str">
            <v>0</v>
          </cell>
          <cell r="BA3">
            <v>4160</v>
          </cell>
          <cell r="BB3">
            <v>12</v>
          </cell>
          <cell r="BC3" t="str">
            <v/>
          </cell>
          <cell r="BD3" t="str">
            <v/>
          </cell>
        </row>
        <row r="4">
          <cell r="D4">
            <v>4002940474</v>
          </cell>
          <cell r="E4" t="str">
            <v/>
          </cell>
          <cell r="F4" t="str">
            <v>CONFIRMED</v>
          </cell>
          <cell r="G4" t="str">
            <v>Unilever Mega DC</v>
          </cell>
          <cell r="H4" t="str">
            <v>PT Kabut Halim Mandiri</v>
          </cell>
          <cell r="I4" t="str">
            <v>true</v>
          </cell>
          <cell r="J4" t="str">
            <v>CDE</v>
          </cell>
          <cell r="K4" t="str">
            <v>CD Engkel Box</v>
          </cell>
          <cell r="L4" t="str">
            <v/>
          </cell>
          <cell r="N4" t="str">
            <v>TDS-TRI-20210617133830119492</v>
          </cell>
          <cell r="O4" t="str">
            <v>dedicated</v>
          </cell>
          <cell r="P4" t="str">
            <v>2021-06-17, 20:38:30</v>
          </cell>
          <cell r="Q4" t="str">
            <v>2021-06-17, 22:29:00</v>
          </cell>
          <cell r="R4" t="str">
            <v/>
          </cell>
          <cell r="S4" t="str">
            <v>2021-06-17, 22:00:00</v>
          </cell>
          <cell r="T4" t="str">
            <v/>
          </cell>
          <cell r="U4" t="str">
            <v/>
          </cell>
          <cell r="V4" t="str">
            <v/>
          </cell>
          <cell r="W4" t="str">
            <v>2021-06-18, 22:00:00</v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>Anan</v>
          </cell>
          <cell r="AC4" t="str">
            <v>081585289622</v>
          </cell>
          <cell r="AD4" t="str">
            <v>B9029EXR</v>
          </cell>
          <cell r="AE4" t="str">
            <v>CD Engkel Box</v>
          </cell>
          <cell r="AF4" t="str">
            <v>Unilever West Mega DC</v>
          </cell>
          <cell r="AH4" t="str">
            <v>Jl. Irian X No.202, Cikedokan, Kec. Cikarang Bar., Bekasi, Jawa Barat 17530, Indonesia</v>
          </cell>
          <cell r="AI4" t="str">
            <v>Bekasi</v>
          </cell>
          <cell r="AK4" t="str">
            <v>RAMAYANA JATINEGARA S125</v>
          </cell>
          <cell r="AM4" t="str">
            <v>JL MATRAMAN RAYA NO 173 175 RT 11 R</v>
          </cell>
          <cell r="AN4" t="str">
            <v>Kota Jakarta Timur</v>
          </cell>
          <cell r="AP4">
            <v>36</v>
          </cell>
          <cell r="AQ4" t="str">
            <v/>
          </cell>
          <cell r="AR4" t="str">
            <v/>
          </cell>
          <cell r="AS4" t="str">
            <v/>
          </cell>
          <cell r="AT4" t="str">
            <v/>
          </cell>
          <cell r="AU4" t="str">
            <v/>
          </cell>
          <cell r="AV4" t="str">
            <v/>
          </cell>
          <cell r="AW4" t="str">
            <v/>
          </cell>
          <cell r="AY4">
            <v>0</v>
          </cell>
          <cell r="AZ4" t="str">
            <v>0</v>
          </cell>
          <cell r="BA4">
            <v>90</v>
          </cell>
          <cell r="BB4">
            <v>1</v>
          </cell>
          <cell r="BC4" t="str">
            <v/>
          </cell>
          <cell r="BD4" t="str">
            <v/>
          </cell>
        </row>
        <row r="5">
          <cell r="D5">
            <v>4002940474</v>
          </cell>
          <cell r="E5" t="str">
            <v/>
          </cell>
          <cell r="F5" t="str">
            <v>CONFIRMED</v>
          </cell>
          <cell r="G5" t="str">
            <v>Unilever Mega DC</v>
          </cell>
          <cell r="H5" t="str">
            <v>PT Kabut Halim Mandiri</v>
          </cell>
          <cell r="I5" t="str">
            <v>true</v>
          </cell>
          <cell r="J5" t="str">
            <v>CDE</v>
          </cell>
          <cell r="K5" t="str">
            <v>CD Engkel Box</v>
          </cell>
          <cell r="L5" t="str">
            <v/>
          </cell>
          <cell r="N5" t="str">
            <v>TDS-TRI-20210617133830119492</v>
          </cell>
          <cell r="O5" t="str">
            <v>dedicated</v>
          </cell>
          <cell r="P5" t="str">
            <v>2021-06-17, 20:38:30</v>
          </cell>
          <cell r="Q5" t="str">
            <v>2021-06-17, 22:29:00</v>
          </cell>
          <cell r="R5" t="str">
            <v/>
          </cell>
          <cell r="S5" t="str">
            <v>2021-06-17, 22:00:00</v>
          </cell>
          <cell r="T5" t="str">
            <v/>
          </cell>
          <cell r="U5" t="str">
            <v/>
          </cell>
          <cell r="V5" t="str">
            <v/>
          </cell>
          <cell r="W5" t="str">
            <v>2021-06-18, 22:00:00</v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>Anan</v>
          </cell>
          <cell r="AC5" t="str">
            <v>081585289622</v>
          </cell>
          <cell r="AD5" t="str">
            <v>B9029EXR</v>
          </cell>
          <cell r="AE5" t="str">
            <v>CD Engkel Box</v>
          </cell>
          <cell r="AF5" t="str">
            <v>Unilever West Mega DC</v>
          </cell>
          <cell r="AH5" t="str">
            <v>Jl. Irian X No.202, Cikedokan, Kec. Cikarang Bar., Bekasi, Jawa Barat 17530, Indonesia</v>
          </cell>
          <cell r="AI5" t="str">
            <v>Bekasi</v>
          </cell>
          <cell r="AK5" t="str">
            <v>TIP TOP PONDOK GEDE</v>
          </cell>
          <cell r="AM5" t="str">
            <v>JL. JATIRAHAYU NO.30 RT.07 RW. 03</v>
          </cell>
          <cell r="AN5" t="str">
            <v>Bekasi City</v>
          </cell>
          <cell r="AP5">
            <v>32</v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Y5">
            <v>0</v>
          </cell>
          <cell r="AZ5" t="str">
            <v>0</v>
          </cell>
          <cell r="BA5">
            <v>1650</v>
          </cell>
          <cell r="BB5">
            <v>4</v>
          </cell>
          <cell r="BC5" t="str">
            <v/>
          </cell>
          <cell r="BD5" t="str">
            <v/>
          </cell>
        </row>
        <row r="6">
          <cell r="D6">
            <v>4002940445</v>
          </cell>
          <cell r="E6" t="str">
            <v/>
          </cell>
          <cell r="F6" t="str">
            <v>BOOKED</v>
          </cell>
          <cell r="G6" t="str">
            <v>Unilever Mega DC</v>
          </cell>
          <cell r="H6" t="str">
            <v>RITASE</v>
          </cell>
          <cell r="I6" t="str">
            <v>false</v>
          </cell>
          <cell r="J6" t="str">
            <v>TRO-J</v>
          </cell>
          <cell r="K6" t="str">
            <v>Tronton Jumbo</v>
          </cell>
          <cell r="L6" t="str">
            <v/>
          </cell>
          <cell r="N6" t="str">
            <v>TDS-TRI-20210617133828565317</v>
          </cell>
          <cell r="O6" t="str">
            <v>dedicated</v>
          </cell>
          <cell r="P6" t="str">
            <v>2021-06-17, 20:38:28</v>
          </cell>
          <cell r="Q6" t="str">
            <v/>
          </cell>
          <cell r="R6" t="str">
            <v/>
          </cell>
          <cell r="S6" t="str">
            <v>2021-06-17, 22:00:00</v>
          </cell>
          <cell r="T6" t="str">
            <v/>
          </cell>
          <cell r="U6" t="str">
            <v/>
          </cell>
          <cell r="V6" t="str">
            <v/>
          </cell>
          <cell r="W6" t="str">
            <v>2021-06-25, 22:00:00</v>
          </cell>
          <cell r="X6" t="str">
            <v/>
          </cell>
          <cell r="Y6" t="str">
            <v/>
          </cell>
          <cell r="Z6" t="str">
            <v/>
          </cell>
          <cell r="AA6" t="str">
            <v/>
          </cell>
          <cell r="AB6" t="str">
            <v/>
          </cell>
          <cell r="AC6" t="str">
            <v/>
          </cell>
          <cell r="AD6" t="str">
            <v/>
          </cell>
          <cell r="AE6" t="str">
            <v/>
          </cell>
          <cell r="AF6" t="str">
            <v>Unilever West Mega DC</v>
          </cell>
          <cell r="AH6" t="str">
            <v>Jl. Irian X No.202, Cikedokan, Kec. Cikarang Bar., Bekasi, Jawa Barat 17530, Indonesia</v>
          </cell>
          <cell r="AI6" t="str">
            <v>Bekasi</v>
          </cell>
          <cell r="AK6" t="str">
            <v>TRANSMART MATARAM</v>
          </cell>
          <cell r="AM6" t="str">
            <v>JL SELAPARANG NO 60 MAYURA</v>
          </cell>
          <cell r="AN6" t="str">
            <v>Kota Mataram</v>
          </cell>
          <cell r="AP6">
            <v>1276</v>
          </cell>
          <cell r="AQ6" t="str">
            <v/>
          </cell>
          <cell r="AR6" t="str">
            <v/>
          </cell>
          <cell r="AS6" t="str">
            <v/>
          </cell>
          <cell r="AT6" t="str">
            <v/>
          </cell>
          <cell r="AU6" t="str">
            <v/>
          </cell>
          <cell r="AV6" t="str">
            <v/>
          </cell>
          <cell r="AW6" t="str">
            <v/>
          </cell>
          <cell r="AY6">
            <v>0</v>
          </cell>
          <cell r="AZ6" t="str">
            <v>0</v>
          </cell>
          <cell r="BA6">
            <v>7170</v>
          </cell>
          <cell r="BB6">
            <v>13.18</v>
          </cell>
          <cell r="BC6" t="str">
            <v/>
          </cell>
          <cell r="BD6" t="str">
            <v/>
          </cell>
        </row>
        <row r="7">
          <cell r="D7">
            <v>4002940445</v>
          </cell>
          <cell r="E7" t="str">
            <v/>
          </cell>
          <cell r="F7" t="str">
            <v>BOOKED</v>
          </cell>
          <cell r="G7" t="str">
            <v>Unilever Mega DC</v>
          </cell>
          <cell r="H7" t="str">
            <v>RITASE</v>
          </cell>
          <cell r="I7" t="str">
            <v>false</v>
          </cell>
          <cell r="J7" t="str">
            <v>TRO-J</v>
          </cell>
          <cell r="K7" t="str">
            <v>Tronton Jumbo</v>
          </cell>
          <cell r="L7" t="str">
            <v/>
          </cell>
          <cell r="N7" t="str">
            <v>TDS-TRI-20210617133828565317</v>
          </cell>
          <cell r="O7" t="str">
            <v>dedicated</v>
          </cell>
          <cell r="P7" t="str">
            <v>2021-06-17, 20:38:28</v>
          </cell>
          <cell r="Q7" t="str">
            <v/>
          </cell>
          <cell r="R7" t="str">
            <v/>
          </cell>
          <cell r="S7" t="str">
            <v>2021-06-17, 22:00:00</v>
          </cell>
          <cell r="T7" t="str">
            <v/>
          </cell>
          <cell r="U7" t="str">
            <v/>
          </cell>
          <cell r="V7" t="str">
            <v/>
          </cell>
          <cell r="W7" t="str">
            <v>2021-06-25, 22:00:00</v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>Unilever West Mega DC</v>
          </cell>
          <cell r="AH7" t="str">
            <v>Jl. Irian X No.202, Cikedokan, Kec. Cikarang Bar., Bekasi, Jawa Barat 17530, Indonesia</v>
          </cell>
          <cell r="AI7" t="str">
            <v>Bekasi</v>
          </cell>
          <cell r="AK7" t="str">
            <v>LOTTE WHOLESALE MATARAM</v>
          </cell>
          <cell r="AM7" t="str">
            <v>Mataram City, West Nusa Tenggara, Indonesia</v>
          </cell>
          <cell r="AN7" t="str">
            <v>Mataram City</v>
          </cell>
          <cell r="AO7" t="str">
            <v>15462134</v>
          </cell>
          <cell r="AP7">
            <v>1275</v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Y7">
            <v>0</v>
          </cell>
          <cell r="AZ7" t="str">
            <v>0</v>
          </cell>
          <cell r="BA7">
            <v>13310</v>
          </cell>
          <cell r="BB7">
            <v>30</v>
          </cell>
          <cell r="BC7" t="str">
            <v/>
          </cell>
          <cell r="BD7" t="str">
            <v/>
          </cell>
        </row>
        <row r="8">
          <cell r="D8">
            <v>4002940425</v>
          </cell>
          <cell r="E8" t="str">
            <v/>
          </cell>
          <cell r="F8" t="str">
            <v>CONFIRMED</v>
          </cell>
          <cell r="G8" t="str">
            <v>Unilever Mega DC</v>
          </cell>
          <cell r="H8" t="str">
            <v>PT Mega Antaran Prima</v>
          </cell>
          <cell r="I8" t="str">
            <v>true</v>
          </cell>
          <cell r="J8" t="str">
            <v>CDE</v>
          </cell>
          <cell r="K8" t="str">
            <v>CD Engkel Box</v>
          </cell>
          <cell r="L8" t="str">
            <v/>
          </cell>
          <cell r="N8" t="str">
            <v>TDS-TRI-20210617133827298320</v>
          </cell>
          <cell r="O8" t="str">
            <v>dedicated</v>
          </cell>
          <cell r="P8" t="str">
            <v>2021-06-17, 20:38:27</v>
          </cell>
          <cell r="Q8" t="str">
            <v>2021-06-17, 23:34:01</v>
          </cell>
          <cell r="R8" t="str">
            <v/>
          </cell>
          <cell r="S8" t="str">
            <v>2021-06-17, 22:00:00</v>
          </cell>
          <cell r="T8" t="str">
            <v/>
          </cell>
          <cell r="U8" t="str">
            <v/>
          </cell>
          <cell r="V8" t="str">
            <v/>
          </cell>
          <cell r="W8" t="str">
            <v>2021-06-18, 22:00:00</v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>SUPOYO</v>
          </cell>
          <cell r="AC8" t="str">
            <v>085717659670</v>
          </cell>
          <cell r="AD8" t="str">
            <v>B9663KXR</v>
          </cell>
          <cell r="AE8" t="str">
            <v>CDE Dedicated</v>
          </cell>
          <cell r="AF8" t="str">
            <v>Unilever West Mega DC</v>
          </cell>
          <cell r="AH8" t="str">
            <v>Jl. Irian X No.202, Cikedokan, Kec. Cikarang Bar., Bekasi, Jawa Barat 17530, Indonesia</v>
          </cell>
          <cell r="AI8" t="str">
            <v>Bekasi</v>
          </cell>
          <cell r="AK8" t="str">
            <v>PT LOTTE SHOPPING INDONESIA PADALARANG</v>
          </cell>
          <cell r="AM8" t="str">
            <v>Jl. Raya Padalarang No.476, Ciburuy, Padalarang, Kabupaten Bandung Barat, Jawa Barat 40553, Indonesia</v>
          </cell>
          <cell r="AN8" t="str">
            <v>Kabupaten Bandung Barat</v>
          </cell>
          <cell r="AP8">
            <v>109</v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Y8">
            <v>0</v>
          </cell>
          <cell r="AZ8" t="str">
            <v>0</v>
          </cell>
          <cell r="BA8">
            <v>270</v>
          </cell>
          <cell r="BB8">
            <v>1</v>
          </cell>
          <cell r="BC8" t="str">
            <v/>
          </cell>
          <cell r="BD8" t="str">
            <v/>
          </cell>
        </row>
        <row r="9">
          <cell r="D9">
            <v>4002940425</v>
          </cell>
          <cell r="E9" t="str">
            <v/>
          </cell>
          <cell r="F9" t="str">
            <v>CONFIRMED</v>
          </cell>
          <cell r="G9" t="str">
            <v>Unilever Mega DC</v>
          </cell>
          <cell r="H9" t="str">
            <v>PT Mega Antaran Prima</v>
          </cell>
          <cell r="I9" t="str">
            <v>true</v>
          </cell>
          <cell r="J9" t="str">
            <v>CDE</v>
          </cell>
          <cell r="K9" t="str">
            <v>CD Engkel Box</v>
          </cell>
          <cell r="L9" t="str">
            <v/>
          </cell>
          <cell r="N9" t="str">
            <v>TDS-TRI-20210617133827298320</v>
          </cell>
          <cell r="O9" t="str">
            <v>dedicated</v>
          </cell>
          <cell r="P9" t="str">
            <v>2021-06-17, 20:38:27</v>
          </cell>
          <cell r="Q9" t="str">
            <v>2021-06-17, 23:34:01</v>
          </cell>
          <cell r="R9" t="str">
            <v/>
          </cell>
          <cell r="S9" t="str">
            <v>2021-06-17, 22:00:00</v>
          </cell>
          <cell r="T9" t="str">
            <v/>
          </cell>
          <cell r="U9" t="str">
            <v/>
          </cell>
          <cell r="V9" t="str">
            <v/>
          </cell>
          <cell r="W9" t="str">
            <v>2021-06-18, 22:00:00</v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>SUPOYO</v>
          </cell>
          <cell r="AC9" t="str">
            <v>085717659670</v>
          </cell>
          <cell r="AD9" t="str">
            <v>B9663KXR</v>
          </cell>
          <cell r="AE9" t="str">
            <v>CDE Dedicated</v>
          </cell>
          <cell r="AF9" t="str">
            <v>Unilever West Mega DC</v>
          </cell>
          <cell r="AH9" t="str">
            <v>Jl. Irian X No.202, Cikedokan, Kec. Cikarang Bar., Bekasi, Jawa Barat 17530, Indonesia</v>
          </cell>
          <cell r="AI9" t="str">
            <v>Bekasi</v>
          </cell>
          <cell r="AK9" t="str">
            <v>PT LOTTE SHOPPING INDONESIA BANDUNG</v>
          </cell>
          <cell r="AM9" t="str">
            <v>JL.SUKARNO HATTA</v>
          </cell>
          <cell r="AN9" t="str">
            <v>Kota Bandung</v>
          </cell>
          <cell r="AP9">
            <v>125</v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Y9">
            <v>0</v>
          </cell>
          <cell r="AZ9" t="str">
            <v>0</v>
          </cell>
          <cell r="BA9">
            <v>2120</v>
          </cell>
          <cell r="BB9">
            <v>4.76</v>
          </cell>
          <cell r="BC9" t="str">
            <v/>
          </cell>
          <cell r="BD9" t="str">
            <v/>
          </cell>
        </row>
        <row r="10">
          <cell r="D10">
            <v>4002940392</v>
          </cell>
          <cell r="E10" t="str">
            <v/>
          </cell>
          <cell r="F10" t="str">
            <v>ACCEPTED</v>
          </cell>
          <cell r="G10" t="str">
            <v>Unilever Mega DC</v>
          </cell>
          <cell r="H10" t="str">
            <v>PT Mega Bintang Logistik</v>
          </cell>
          <cell r="I10" t="str">
            <v>false</v>
          </cell>
          <cell r="J10" t="str">
            <v>TRO-J</v>
          </cell>
          <cell r="K10" t="str">
            <v>Tronton Jumbo</v>
          </cell>
          <cell r="L10">
            <v>12262300</v>
          </cell>
          <cell r="M10">
            <v>11249000</v>
          </cell>
          <cell r="N10" t="str">
            <v>TDS-TRI-20210617133825154451</v>
          </cell>
          <cell r="O10" t="str">
            <v>oncall</v>
          </cell>
          <cell r="P10" t="str">
            <v>2021-06-17, 20:38:25</v>
          </cell>
          <cell r="Q10" t="str">
            <v>2021-06-17, 21:25:31</v>
          </cell>
          <cell r="R10" t="str">
            <v>2021-06-17, 21:29:28</v>
          </cell>
          <cell r="S10" t="str">
            <v>2021-06-17, 22:00:00</v>
          </cell>
          <cell r="T10" t="str">
            <v/>
          </cell>
          <cell r="U10" t="str">
            <v/>
          </cell>
          <cell r="V10" t="str">
            <v/>
          </cell>
          <cell r="W10" t="str">
            <v>2021-06-23, 22:00:00</v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>slamet</v>
          </cell>
          <cell r="AC10" t="str">
            <v>082287282660</v>
          </cell>
          <cell r="AD10" t="str">
            <v>BE9345BN</v>
          </cell>
          <cell r="AE10" t="str">
            <v>Wingbox Tronton</v>
          </cell>
          <cell r="AF10" t="str">
            <v>Unilever West Mega DC</v>
          </cell>
          <cell r="AH10" t="str">
            <v>Jl. Irian X No.202, Cikedokan, Kec. Cikarang Bar., Bekasi, Jawa Barat 17530, Indonesia</v>
          </cell>
          <cell r="AI10" t="str">
            <v>Bekasi</v>
          </cell>
          <cell r="AK10" t="str">
            <v>PT INDOMARCO PRISMATAMA DC PLB</v>
          </cell>
          <cell r="AM10" t="str">
            <v>Jl. PANGERAN AYIN, KELURAHAN SUKAMA</v>
          </cell>
          <cell r="AN10" t="str">
            <v>Kota Palembang</v>
          </cell>
          <cell r="AP10">
            <v>574</v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Y10">
            <v>0</v>
          </cell>
          <cell r="AZ10" t="str">
            <v>0</v>
          </cell>
          <cell r="BA10">
            <v>5040</v>
          </cell>
          <cell r="BB10">
            <v>14</v>
          </cell>
          <cell r="BC10" t="str">
            <v/>
          </cell>
          <cell r="BD10" t="str">
            <v/>
          </cell>
        </row>
        <row r="11">
          <cell r="D11">
            <v>4002940392</v>
          </cell>
          <cell r="E11" t="str">
            <v/>
          </cell>
          <cell r="F11" t="str">
            <v>ACCEPTED</v>
          </cell>
          <cell r="G11" t="str">
            <v>Unilever Mega DC</v>
          </cell>
          <cell r="H11" t="str">
            <v>PT Mega Bintang Logistik</v>
          </cell>
          <cell r="I11" t="str">
            <v>false</v>
          </cell>
          <cell r="J11" t="str">
            <v>TRO-J</v>
          </cell>
          <cell r="K11" t="str">
            <v>Tronton Jumbo</v>
          </cell>
          <cell r="L11">
            <v>500000</v>
          </cell>
          <cell r="M11">
            <v>500000</v>
          </cell>
          <cell r="N11" t="str">
            <v>TDS-TRI-20210617133825154451</v>
          </cell>
          <cell r="O11" t="str">
            <v>oncall</v>
          </cell>
          <cell r="P11" t="str">
            <v>2021-06-17, 20:38:25</v>
          </cell>
          <cell r="Q11" t="str">
            <v>2021-06-17, 21:25:31</v>
          </cell>
          <cell r="R11" t="str">
            <v>2021-06-17, 21:29:28</v>
          </cell>
          <cell r="S11" t="str">
            <v>2021-06-17, 22:00:00</v>
          </cell>
          <cell r="T11" t="str">
            <v/>
          </cell>
          <cell r="U11" t="str">
            <v/>
          </cell>
          <cell r="V11" t="str">
            <v/>
          </cell>
          <cell r="W11" t="str">
            <v>2021-06-23, 22:00:00</v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>slamet</v>
          </cell>
          <cell r="AC11" t="str">
            <v>082287282660</v>
          </cell>
          <cell r="AD11" t="str">
            <v>BE9345BN</v>
          </cell>
          <cell r="AE11" t="str">
            <v>Wingbox Tronton</v>
          </cell>
          <cell r="AF11" t="str">
            <v>Unilever West Mega DC</v>
          </cell>
          <cell r="AH11" t="str">
            <v>Jl. Irian X No.202, Cikedokan, Kec. Cikarang Bar., Bekasi, Jawa Barat 17530, Indonesia</v>
          </cell>
          <cell r="AI11" t="str">
            <v>Bekasi</v>
          </cell>
          <cell r="AK11" t="str">
            <v>PT LOTTE SHOPPING INDONESIA PALEMBA</v>
          </cell>
          <cell r="AM11" t="str">
            <v>JL.RADEN SUKAMTO NO.8A PATAl</v>
          </cell>
          <cell r="AN11" t="str">
            <v>Palembang</v>
          </cell>
          <cell r="AP11">
            <v>562</v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Y11">
            <v>0</v>
          </cell>
          <cell r="AZ11" t="str">
            <v>0</v>
          </cell>
          <cell r="BA11">
            <v>3080</v>
          </cell>
          <cell r="BB11">
            <v>25.35</v>
          </cell>
          <cell r="BC11" t="str">
            <v/>
          </cell>
          <cell r="BD11" t="str">
            <v/>
          </cell>
        </row>
        <row r="12">
          <cell r="D12">
            <v>4002940558</v>
          </cell>
          <cell r="E12" t="str">
            <v/>
          </cell>
          <cell r="F12" t="str">
            <v>CONFIRMED</v>
          </cell>
          <cell r="G12" t="str">
            <v>Unilever Mega DC</v>
          </cell>
          <cell r="H12" t="str">
            <v>PT Kabut Halim Mandiri</v>
          </cell>
          <cell r="I12" t="str">
            <v>true</v>
          </cell>
          <cell r="J12" t="str">
            <v>CDE</v>
          </cell>
          <cell r="K12" t="str">
            <v>CD Engkel Box</v>
          </cell>
          <cell r="L12" t="str">
            <v/>
          </cell>
          <cell r="N12" t="str">
            <v>TDS-TRI-20210617133823672886</v>
          </cell>
          <cell r="O12" t="str">
            <v>dedicated</v>
          </cell>
          <cell r="P12" t="str">
            <v>2021-06-17, 20:38:24</v>
          </cell>
          <cell r="Q12" t="str">
            <v>2021-06-17, 23:35:25</v>
          </cell>
          <cell r="R12" t="str">
            <v/>
          </cell>
          <cell r="S12" t="str">
            <v>2021-06-17, 22:00:00</v>
          </cell>
          <cell r="T12" t="str">
            <v/>
          </cell>
          <cell r="U12" t="str">
            <v/>
          </cell>
          <cell r="V12" t="str">
            <v/>
          </cell>
          <cell r="W12" t="str">
            <v>2021-06-19, 22:00:00</v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>M Rizky</v>
          </cell>
          <cell r="AC12" t="str">
            <v>082114719606</v>
          </cell>
          <cell r="AD12" t="str">
            <v>B9242BRV</v>
          </cell>
          <cell r="AE12" t="str">
            <v>CD Engkel Box</v>
          </cell>
          <cell r="AF12" t="str">
            <v>Unilever West Mega DC</v>
          </cell>
          <cell r="AH12" t="str">
            <v>Jl. Irian X No.202, Cikedokan, Kec. Cikarang Bar., Bekasi, Jawa Barat 17530, Indonesia</v>
          </cell>
          <cell r="AI12" t="str">
            <v>Bekasi</v>
          </cell>
          <cell r="AK12" t="str">
            <v>TRANSMART TASIKMALAYA</v>
          </cell>
          <cell r="AM12" t="str">
            <v>Jl. Ir. H. Juanda No.18, RW.1, Sukamulya, Bungursari, Tasikmalaya, Jawa Barat 46151, Indonesia</v>
          </cell>
          <cell r="AN12" t="str">
            <v>Tasikmalaya</v>
          </cell>
          <cell r="AP12">
            <v>221</v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Y12">
            <v>0</v>
          </cell>
          <cell r="AZ12" t="str">
            <v>0</v>
          </cell>
          <cell r="BA12">
            <v>1530</v>
          </cell>
          <cell r="BB12">
            <v>4</v>
          </cell>
          <cell r="BC12" t="str">
            <v/>
          </cell>
          <cell r="BD12" t="str">
            <v/>
          </cell>
        </row>
        <row r="13">
          <cell r="D13">
            <v>4002940538</v>
          </cell>
          <cell r="E13" t="str">
            <v/>
          </cell>
          <cell r="F13" t="str">
            <v>CONFIRMED</v>
          </cell>
          <cell r="G13" t="str">
            <v>Unilever Mega DC</v>
          </cell>
          <cell r="H13" t="str">
            <v>PT Mega Bintang Logistik</v>
          </cell>
          <cell r="I13" t="str">
            <v>false</v>
          </cell>
          <cell r="J13" t="str">
            <v>TRO-J</v>
          </cell>
          <cell r="K13" t="str">
            <v>Tronton Jumbo</v>
          </cell>
          <cell r="L13">
            <v>12262300</v>
          </cell>
          <cell r="M13">
            <v>11249000</v>
          </cell>
          <cell r="N13" t="str">
            <v>TDS-TRI-20210617133822532917</v>
          </cell>
          <cell r="O13" t="str">
            <v>oncall</v>
          </cell>
          <cell r="P13" t="str">
            <v>2021-06-17, 20:38:22</v>
          </cell>
          <cell r="Q13" t="str">
            <v>2021-06-17, 21:25:31</v>
          </cell>
          <cell r="R13" t="str">
            <v/>
          </cell>
          <cell r="S13" t="str">
            <v>2021-06-17, 22:00:00</v>
          </cell>
          <cell r="T13" t="str">
            <v/>
          </cell>
          <cell r="U13" t="str">
            <v/>
          </cell>
          <cell r="V13" t="str">
            <v/>
          </cell>
          <cell r="W13" t="str">
            <v>2021-06-25, 22:00:00</v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>Ismail</v>
          </cell>
          <cell r="AC13" t="str">
            <v>082377383240</v>
          </cell>
          <cell r="AD13" t="str">
            <v>BE8317OU</v>
          </cell>
          <cell r="AE13" t="str">
            <v>Wingbox Tronton</v>
          </cell>
          <cell r="AF13" t="str">
            <v>Unilever West Mega DC</v>
          </cell>
          <cell r="AH13" t="str">
            <v>Jl. Irian X No.202, Cikedokan, Kec. Cikarang Bar., Bekasi, Jawa Barat 17530, Indonesia</v>
          </cell>
          <cell r="AI13" t="str">
            <v>Bekasi</v>
          </cell>
          <cell r="AK13" t="str">
            <v>PT SUMBER ALFARIA TRIJAYA PALEMBAN</v>
          </cell>
          <cell r="AM13" t="str">
            <v>Jl. TEMBUS ALANG-ALANG LEBAR RT12 R</v>
          </cell>
          <cell r="AN13" t="str">
            <v>Kota Palembang</v>
          </cell>
          <cell r="AP13">
            <v>573</v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Y13">
            <v>0</v>
          </cell>
          <cell r="AZ13" t="str">
            <v>0</v>
          </cell>
          <cell r="BA13">
            <v>18230</v>
          </cell>
          <cell r="BB13">
            <v>33.619999999999997</v>
          </cell>
          <cell r="BC13" t="str">
            <v/>
          </cell>
          <cell r="BD13" t="str">
            <v/>
          </cell>
        </row>
        <row r="14">
          <cell r="D14">
            <v>4002940446</v>
          </cell>
          <cell r="E14" t="str">
            <v/>
          </cell>
          <cell r="F14" t="str">
            <v>BOOKED</v>
          </cell>
          <cell r="G14" t="str">
            <v>Unilever Mega DC</v>
          </cell>
          <cell r="H14" t="str">
            <v>RITASE</v>
          </cell>
          <cell r="I14" t="str">
            <v>false</v>
          </cell>
          <cell r="J14" t="str">
            <v>TRO-J</v>
          </cell>
          <cell r="K14" t="str">
            <v>Tronton Jumbo</v>
          </cell>
          <cell r="L14" t="str">
            <v/>
          </cell>
          <cell r="N14" t="str">
            <v>TDS-TRI-20210617133821136545</v>
          </cell>
          <cell r="O14" t="str">
            <v>dedicated</v>
          </cell>
          <cell r="P14" t="str">
            <v>2021-06-17, 20:38:21</v>
          </cell>
          <cell r="Q14" t="str">
            <v/>
          </cell>
          <cell r="R14" t="str">
            <v/>
          </cell>
          <cell r="S14" t="str">
            <v>2021-06-17, 22:00:00</v>
          </cell>
          <cell r="T14" t="str">
            <v/>
          </cell>
          <cell r="U14" t="str">
            <v/>
          </cell>
          <cell r="V14" t="str">
            <v/>
          </cell>
          <cell r="W14" t="str">
            <v>2021-06-22, 22:00:00</v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>Unilever West Mega DC</v>
          </cell>
          <cell r="AH14" t="str">
            <v>Jl. Irian X No.202, Cikedokan, Kec. Cikarang Bar., Bekasi, Jawa Barat 17530, Indonesia</v>
          </cell>
          <cell r="AI14" t="str">
            <v>Bekasi</v>
          </cell>
          <cell r="AK14" t="str">
            <v>DIAMOND PALEMBANG</v>
          </cell>
          <cell r="AM14" t="str">
            <v>JL. R. SUKAMTO KOMP. PTC KEL.8</v>
          </cell>
          <cell r="AN14" t="str">
            <v>Kota Palembang</v>
          </cell>
          <cell r="AP14">
            <v>569</v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Y14">
            <v>0</v>
          </cell>
          <cell r="AZ14" t="str">
            <v>0</v>
          </cell>
          <cell r="BA14">
            <v>15910</v>
          </cell>
          <cell r="BB14">
            <v>39.89</v>
          </cell>
          <cell r="BC14" t="str">
            <v/>
          </cell>
          <cell r="BD14" t="str">
            <v/>
          </cell>
        </row>
        <row r="15">
          <cell r="D15">
            <v>4002940444</v>
          </cell>
          <cell r="E15" t="str">
            <v/>
          </cell>
          <cell r="F15" t="str">
            <v>BOOKED</v>
          </cell>
          <cell r="G15" t="str">
            <v>Unilever Mega DC</v>
          </cell>
          <cell r="H15" t="str">
            <v>RITASE</v>
          </cell>
          <cell r="I15" t="str">
            <v>false</v>
          </cell>
          <cell r="J15" t="str">
            <v>TRO-J</v>
          </cell>
          <cell r="K15" t="str">
            <v>Tronton Jumbo</v>
          </cell>
          <cell r="L15" t="str">
            <v/>
          </cell>
          <cell r="N15" t="str">
            <v>TDS-TRI-20210617133820150304</v>
          </cell>
          <cell r="O15" t="str">
            <v>dedicated</v>
          </cell>
          <cell r="P15" t="str">
            <v>2021-06-17, 20:38:20</v>
          </cell>
          <cell r="Q15" t="str">
            <v/>
          </cell>
          <cell r="R15" t="str">
            <v/>
          </cell>
          <cell r="S15" t="str">
            <v>2021-06-17, 22:00:00</v>
          </cell>
          <cell r="T15" t="str">
            <v/>
          </cell>
          <cell r="U15" t="str">
            <v/>
          </cell>
          <cell r="V15" t="str">
            <v/>
          </cell>
          <cell r="W15" t="str">
            <v>2021-06-25, 22:00:00</v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>Unilever West Mega DC</v>
          </cell>
          <cell r="AH15" t="str">
            <v>Jl. Irian X No.202, Cikedokan, Kec. Cikarang Bar., Bekasi, Jawa Barat 17530, Indonesia</v>
          </cell>
          <cell r="AI15" t="str">
            <v>Bekasi</v>
          </cell>
          <cell r="AK15" t="str">
            <v>TRANSMART MATARAM</v>
          </cell>
          <cell r="AM15" t="str">
            <v>JL SELAPARANG NO 60 MAYURA</v>
          </cell>
          <cell r="AN15" t="str">
            <v>Kota Mataram</v>
          </cell>
          <cell r="AP15">
            <v>1276</v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Y15">
            <v>0</v>
          </cell>
          <cell r="AZ15" t="str">
            <v>0</v>
          </cell>
          <cell r="BA15">
            <v>19800</v>
          </cell>
          <cell r="BB15">
            <v>36</v>
          </cell>
          <cell r="BC15" t="str">
            <v/>
          </cell>
          <cell r="BD15" t="str">
            <v/>
          </cell>
        </row>
        <row r="16">
          <cell r="D16">
            <v>4002940386</v>
          </cell>
          <cell r="E16" t="str">
            <v/>
          </cell>
          <cell r="F16" t="str">
            <v>CONFIRMED</v>
          </cell>
          <cell r="G16" t="str">
            <v>Unilever Mega DC</v>
          </cell>
          <cell r="H16" t="str">
            <v>PT Kabut Halim Mandiri</v>
          </cell>
          <cell r="I16" t="str">
            <v>true</v>
          </cell>
          <cell r="J16" t="str">
            <v>CDE</v>
          </cell>
          <cell r="K16" t="str">
            <v>CD Engkel Box</v>
          </cell>
          <cell r="L16" t="str">
            <v/>
          </cell>
          <cell r="N16" t="str">
            <v>TDS-TRI-20210617084233942092</v>
          </cell>
          <cell r="O16" t="str">
            <v>dedicated</v>
          </cell>
          <cell r="P16" t="str">
            <v>2021-06-17, 15:42:34</v>
          </cell>
          <cell r="Q16" t="str">
            <v>2021-06-17, 19:19:37</v>
          </cell>
          <cell r="R16" t="str">
            <v/>
          </cell>
          <cell r="S16" t="str">
            <v>2021-06-17, 20:00:00</v>
          </cell>
          <cell r="T16" t="str">
            <v/>
          </cell>
          <cell r="U16" t="str">
            <v/>
          </cell>
          <cell r="V16" t="str">
            <v/>
          </cell>
          <cell r="W16" t="str">
            <v>2021-06-18, 20:00:00</v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>Maarif</v>
          </cell>
          <cell r="AC16" t="str">
            <v>087722200755</v>
          </cell>
          <cell r="AD16" t="str">
            <v>F9284FG</v>
          </cell>
          <cell r="AE16" t="str">
            <v>CD Engkel Box</v>
          </cell>
          <cell r="AF16" t="str">
            <v>Unilever West Mega DC</v>
          </cell>
          <cell r="AH16" t="str">
            <v>Jl. Irian X No.202, Cikedokan, Kec. Cikarang Bar., Bekasi, Jawa Barat 17530, Indonesia</v>
          </cell>
          <cell r="AI16" t="str">
            <v>Bekasi</v>
          </cell>
          <cell r="AK16" t="str">
            <v>TIP TOP RAWAMANGUN</v>
          </cell>
          <cell r="AM16" t="str">
            <v>JL.BALAI PUSTAKA TIMUR NO.35</v>
          </cell>
          <cell r="AN16" t="str">
            <v>Kota Jakarta Timur</v>
          </cell>
          <cell r="AP16">
            <v>39</v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Y16">
            <v>0</v>
          </cell>
          <cell r="AZ16" t="str">
            <v>0</v>
          </cell>
          <cell r="BA16">
            <v>180</v>
          </cell>
          <cell r="BB16">
            <v>1</v>
          </cell>
          <cell r="BC16" t="str">
            <v/>
          </cell>
          <cell r="BD16" t="str">
            <v/>
          </cell>
        </row>
        <row r="17">
          <cell r="D17">
            <v>4002940371</v>
          </cell>
          <cell r="E17" t="str">
            <v/>
          </cell>
          <cell r="F17" t="str">
            <v>PICKUP</v>
          </cell>
          <cell r="G17" t="str">
            <v>Unilever Mega DC</v>
          </cell>
          <cell r="H17" t="str">
            <v>PT Kabut Halim Mandiri</v>
          </cell>
          <cell r="I17" t="str">
            <v>true</v>
          </cell>
          <cell r="J17" t="str">
            <v>CDE</v>
          </cell>
          <cell r="K17" t="str">
            <v>CD Engkel Box</v>
          </cell>
          <cell r="L17" t="str">
            <v/>
          </cell>
          <cell r="N17" t="str">
            <v>TDS-TRI-20210617084232979088</v>
          </cell>
          <cell r="O17" t="str">
            <v>dedicated</v>
          </cell>
          <cell r="P17" t="str">
            <v>2021-06-17, 15:42:33</v>
          </cell>
          <cell r="Q17" t="str">
            <v>2021-06-17, 19:17:56</v>
          </cell>
          <cell r="R17" t="str">
            <v>2021-06-17, 19:50:17</v>
          </cell>
          <cell r="S17" t="str">
            <v>2021-06-17, 20:00:00</v>
          </cell>
          <cell r="T17" t="str">
            <v>2021-06-17, 19:50:33</v>
          </cell>
          <cell r="U17" t="str">
            <v/>
          </cell>
          <cell r="V17" t="str">
            <v/>
          </cell>
          <cell r="W17" t="str">
            <v>2021-06-18, 20:00:00</v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>Dedi swardi</v>
          </cell>
          <cell r="AC17" t="str">
            <v>085218782844</v>
          </cell>
          <cell r="AD17" t="str">
            <v>B9025EXR</v>
          </cell>
          <cell r="AE17" t="str">
            <v>CD Engkel Box</v>
          </cell>
          <cell r="AF17" t="str">
            <v>Unilever West Mega DC</v>
          </cell>
          <cell r="AH17" t="str">
            <v>Jl. Irian X No.202, Cikedokan, Kec. Cikarang Bar., Bekasi, Jawa Barat 17530, Indonesia</v>
          </cell>
          <cell r="AI17" t="str">
            <v>Bekasi</v>
          </cell>
          <cell r="AK17" t="str">
            <v>RAMAYANA BOGOR TRADE MALL R-16</v>
          </cell>
          <cell r="AM17" t="str">
            <v>RAMAYANA BOGOR TRADE MALL</v>
          </cell>
          <cell r="AN17" t="str">
            <v>Kota Bogor</v>
          </cell>
          <cell r="AP17">
            <v>73</v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Y17">
            <v>0</v>
          </cell>
          <cell r="AZ17" t="str">
            <v>0</v>
          </cell>
          <cell r="BA17">
            <v>330</v>
          </cell>
          <cell r="BB17">
            <v>1</v>
          </cell>
          <cell r="BC17" t="str">
            <v/>
          </cell>
          <cell r="BD17" t="str">
            <v/>
          </cell>
        </row>
        <row r="18">
          <cell r="D18">
            <v>4002940386</v>
          </cell>
          <cell r="E18" t="str">
            <v/>
          </cell>
          <cell r="F18" t="str">
            <v>CONFIRMED</v>
          </cell>
          <cell r="G18" t="str">
            <v>Unilever Mega DC</v>
          </cell>
          <cell r="H18" t="str">
            <v>PT Kabut Halim Mandiri</v>
          </cell>
          <cell r="I18" t="str">
            <v>true</v>
          </cell>
          <cell r="J18" t="str">
            <v>CDE</v>
          </cell>
          <cell r="K18" t="str">
            <v>CD Engkel Box</v>
          </cell>
          <cell r="L18" t="str">
            <v/>
          </cell>
          <cell r="N18" t="str">
            <v>TDS-TRI-20210617084233942092</v>
          </cell>
          <cell r="O18" t="str">
            <v>dedicated</v>
          </cell>
          <cell r="P18" t="str">
            <v>2021-06-17, 15:42:33</v>
          </cell>
          <cell r="Q18" t="str">
            <v>2021-06-17, 19:19:37</v>
          </cell>
          <cell r="R18" t="str">
            <v/>
          </cell>
          <cell r="S18" t="str">
            <v>2021-06-17, 20:00:00</v>
          </cell>
          <cell r="T18" t="str">
            <v/>
          </cell>
          <cell r="U18" t="str">
            <v/>
          </cell>
          <cell r="V18" t="str">
            <v/>
          </cell>
          <cell r="W18" t="str">
            <v>2021-06-18, 20:00:00</v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>Maarif</v>
          </cell>
          <cell r="AC18" t="str">
            <v>087722200755</v>
          </cell>
          <cell r="AD18" t="str">
            <v>F9284FG</v>
          </cell>
          <cell r="AE18" t="str">
            <v>CD Engkel Box</v>
          </cell>
          <cell r="AF18" t="str">
            <v>Unilever West Mega DC</v>
          </cell>
          <cell r="AH18" t="str">
            <v>Jl. Irian X No.202, Cikedokan, Kec. Cikarang Bar., Bekasi, Jawa Barat 17530, Indonesia</v>
          </cell>
          <cell r="AI18" t="str">
            <v>Bekasi</v>
          </cell>
          <cell r="AK18" t="str">
            <v>LOTTEMART GREEN PRAMUKA CITY</v>
          </cell>
          <cell r="AL18" t="str">
            <v>-</v>
          </cell>
          <cell r="AM18" t="str">
            <v>Jln. A. Yani No.Kav 49, RT.13/RW.9, Rawasari, Kec. Cemp. Putih, Kota Jakarta Pusat, Daerah Khusus Ibukota Jakarta 10570, Indonesia</v>
          </cell>
          <cell r="AN18" t="str">
            <v>Kota Jakarta Pusat</v>
          </cell>
          <cell r="AP18">
            <v>39</v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Y18">
            <v>0</v>
          </cell>
          <cell r="AZ18" t="str">
            <v>0</v>
          </cell>
          <cell r="BA18">
            <v>990</v>
          </cell>
          <cell r="BB18">
            <v>2</v>
          </cell>
          <cell r="BC18" t="str">
            <v/>
          </cell>
          <cell r="BD18" t="str">
            <v/>
          </cell>
        </row>
        <row r="19">
          <cell r="D19">
            <v>4002940371</v>
          </cell>
          <cell r="E19" t="str">
            <v/>
          </cell>
          <cell r="F19" t="str">
            <v>PICKUP</v>
          </cell>
          <cell r="G19" t="str">
            <v>Unilever Mega DC</v>
          </cell>
          <cell r="H19" t="str">
            <v>PT Kabut Halim Mandiri</v>
          </cell>
          <cell r="I19" t="str">
            <v>true</v>
          </cell>
          <cell r="J19" t="str">
            <v>CDE</v>
          </cell>
          <cell r="K19" t="str">
            <v>CD Engkel Box</v>
          </cell>
          <cell r="L19" t="str">
            <v/>
          </cell>
          <cell r="N19" t="str">
            <v>TDS-TRI-20210617084232979088</v>
          </cell>
          <cell r="O19" t="str">
            <v>dedicated</v>
          </cell>
          <cell r="P19" t="str">
            <v>2021-06-17, 15:42:32</v>
          </cell>
          <cell r="Q19" t="str">
            <v>2021-06-17, 19:17:56</v>
          </cell>
          <cell r="R19" t="str">
            <v>2021-06-17, 19:50:17</v>
          </cell>
          <cell r="S19" t="str">
            <v>2021-06-17, 20:00:00</v>
          </cell>
          <cell r="T19" t="str">
            <v>2021-06-17, 19:50:33</v>
          </cell>
          <cell r="U19" t="str">
            <v/>
          </cell>
          <cell r="V19" t="str">
            <v/>
          </cell>
          <cell r="W19" t="str">
            <v>2021-06-18, 20:00:00</v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>Dedi swardi</v>
          </cell>
          <cell r="AC19" t="str">
            <v>085218782844</v>
          </cell>
          <cell r="AD19" t="str">
            <v>B9025EXR</v>
          </cell>
          <cell r="AE19" t="str">
            <v>CD Engkel Box</v>
          </cell>
          <cell r="AF19" t="str">
            <v>Unilever West Mega DC</v>
          </cell>
          <cell r="AH19" t="str">
            <v>Jl. Irian X No.202, Cikedokan, Kec. Cikarang Bar., Bekasi, Jawa Barat 17530, Indonesia</v>
          </cell>
          <cell r="AI19" t="str">
            <v>Bekasi</v>
          </cell>
          <cell r="AK19" t="str">
            <v>PT WARUNG PINTAR DISTRIBUSI BOGOR</v>
          </cell>
          <cell r="AM19" t="str">
            <v>North Bogor, Bogor City, West Java, Indonesia</v>
          </cell>
          <cell r="AN19" t="str">
            <v>Bogor City</v>
          </cell>
          <cell r="AP19">
            <v>67</v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Y19">
            <v>0</v>
          </cell>
          <cell r="AZ19" t="str">
            <v>0</v>
          </cell>
          <cell r="BA19">
            <v>980</v>
          </cell>
          <cell r="BB19">
            <v>3</v>
          </cell>
          <cell r="BC19" t="str">
            <v/>
          </cell>
          <cell r="BD19" t="str">
            <v/>
          </cell>
        </row>
        <row r="20">
          <cell r="D20">
            <v>4002940174</v>
          </cell>
          <cell r="E20" t="str">
            <v/>
          </cell>
          <cell r="F20" t="str">
            <v>PICKUP</v>
          </cell>
          <cell r="G20" t="str">
            <v>Unilever Mega DC</v>
          </cell>
          <cell r="H20" t="str">
            <v>PT Mega Antaran Prima</v>
          </cell>
          <cell r="I20" t="str">
            <v>true</v>
          </cell>
          <cell r="J20" t="str">
            <v>CDE</v>
          </cell>
          <cell r="K20" t="str">
            <v>CD Engkel Box</v>
          </cell>
          <cell r="L20" t="str">
            <v/>
          </cell>
          <cell r="N20" t="str">
            <v>TDS-TRI-20210617084231535362</v>
          </cell>
          <cell r="O20" t="str">
            <v>dedicated</v>
          </cell>
          <cell r="P20" t="str">
            <v>2021-06-17, 15:42:31</v>
          </cell>
          <cell r="Q20" t="str">
            <v>2021-06-17, 19:15:54</v>
          </cell>
          <cell r="R20" t="str">
            <v>2021-06-17, 19:34:34</v>
          </cell>
          <cell r="S20" t="str">
            <v>2021-06-17, 20:00:00</v>
          </cell>
          <cell r="T20" t="str">
            <v>2021-06-17, 19:34:45</v>
          </cell>
          <cell r="U20" t="str">
            <v/>
          </cell>
          <cell r="V20" t="str">
            <v/>
          </cell>
          <cell r="W20" t="str">
            <v>2021-06-18, 20:00:00</v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>Deni Growok</v>
          </cell>
          <cell r="AC20" t="str">
            <v>083195556334</v>
          </cell>
          <cell r="AD20" t="str">
            <v>B9782KRU</v>
          </cell>
          <cell r="AE20" t="str">
            <v>CDE</v>
          </cell>
          <cell r="AF20" t="str">
            <v>Unilever West Mega DC</v>
          </cell>
          <cell r="AH20" t="str">
            <v>Jl. Irian X No.202, Cikedokan, Kec. Cikarang Bar., Bekasi, Jawa Barat 17530, Indonesia</v>
          </cell>
          <cell r="AI20" t="str">
            <v>Bekasi</v>
          </cell>
          <cell r="AK20" t="str">
            <v>PT GARUDA TIMUR PACIFIC</v>
          </cell>
          <cell r="AM20" t="str">
            <v>Jl. Raya Kemang Parung Bogor, Kec. Kemang, Bogor, Jawa Barat 16310, Indonesia</v>
          </cell>
          <cell r="AN20" t="str">
            <v>Bogor</v>
          </cell>
          <cell r="AP20">
            <v>80</v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Y20">
            <v>0</v>
          </cell>
          <cell r="AZ20" t="str">
            <v>0</v>
          </cell>
          <cell r="BA20">
            <v>1060</v>
          </cell>
          <cell r="BB20">
            <v>2.33</v>
          </cell>
          <cell r="BC20" t="str">
            <v/>
          </cell>
          <cell r="BD20" t="str">
            <v/>
          </cell>
        </row>
        <row r="21">
          <cell r="D21">
            <v>4002940174</v>
          </cell>
          <cell r="E21" t="str">
            <v/>
          </cell>
          <cell r="F21" t="str">
            <v>PICKUP</v>
          </cell>
          <cell r="G21" t="str">
            <v>Unilever Mega DC</v>
          </cell>
          <cell r="H21" t="str">
            <v>PT Mega Antaran Prima</v>
          </cell>
          <cell r="I21" t="str">
            <v>true</v>
          </cell>
          <cell r="J21" t="str">
            <v>CDE</v>
          </cell>
          <cell r="K21" t="str">
            <v>CD Engkel Box</v>
          </cell>
          <cell r="L21" t="str">
            <v/>
          </cell>
          <cell r="N21" t="str">
            <v>TDS-TRI-20210617084231535362</v>
          </cell>
          <cell r="O21" t="str">
            <v>dedicated</v>
          </cell>
          <cell r="P21" t="str">
            <v>2021-06-17, 15:42:31</v>
          </cell>
          <cell r="Q21" t="str">
            <v>2021-06-17, 19:15:54</v>
          </cell>
          <cell r="R21" t="str">
            <v>2021-06-17, 19:34:34</v>
          </cell>
          <cell r="S21" t="str">
            <v>2021-06-17, 20:00:00</v>
          </cell>
          <cell r="T21" t="str">
            <v>2021-06-17, 19:34:45</v>
          </cell>
          <cell r="U21" t="str">
            <v/>
          </cell>
          <cell r="V21" t="str">
            <v/>
          </cell>
          <cell r="W21" t="str">
            <v>2021-06-18, 20:00:00</v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>Deni Growok</v>
          </cell>
          <cell r="AC21" t="str">
            <v>083195556334</v>
          </cell>
          <cell r="AD21" t="str">
            <v>B9782KRU</v>
          </cell>
          <cell r="AE21" t="str">
            <v>CDE</v>
          </cell>
          <cell r="AF21" t="str">
            <v>Unilever West Mega DC</v>
          </cell>
          <cell r="AH21" t="str">
            <v>Jl. Irian X No.202, Cikedokan, Kec. Cikarang Bar., Bekasi, Jawa Barat 17530, Indonesia</v>
          </cell>
          <cell r="AI21" t="str">
            <v>Bekasi</v>
          </cell>
          <cell r="AK21" t="str">
            <v>RAMAYANA D.SARTIKA BOGOR(R15)</v>
          </cell>
          <cell r="AM21" t="str">
            <v>SARTIKA PLAZA BOGOR</v>
          </cell>
          <cell r="AN21" t="str">
            <v>Kota Bogor</v>
          </cell>
          <cell r="AP21">
            <v>72</v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Y21">
            <v>0</v>
          </cell>
          <cell r="AZ21" t="str">
            <v>0</v>
          </cell>
          <cell r="BA21">
            <v>550</v>
          </cell>
          <cell r="BB21">
            <v>1.08</v>
          </cell>
          <cell r="BC21" t="str">
            <v/>
          </cell>
          <cell r="BD21" t="str">
            <v/>
          </cell>
        </row>
        <row r="22">
          <cell r="D22">
            <v>4002940168</v>
          </cell>
          <cell r="E22" t="str">
            <v/>
          </cell>
          <cell r="F22" t="str">
            <v>ACCEPTED</v>
          </cell>
          <cell r="G22" t="str">
            <v>Unilever Mega DC</v>
          </cell>
          <cell r="H22" t="str">
            <v>PT Mega Antaran Prima</v>
          </cell>
          <cell r="I22" t="str">
            <v>true</v>
          </cell>
          <cell r="J22" t="str">
            <v>CDE</v>
          </cell>
          <cell r="K22" t="str">
            <v>CD Engkel Box</v>
          </cell>
          <cell r="L22" t="str">
            <v/>
          </cell>
          <cell r="N22" t="str">
            <v>TDS-TRI-20210617084230231400</v>
          </cell>
          <cell r="O22" t="str">
            <v>dedicated</v>
          </cell>
          <cell r="P22" t="str">
            <v>2021-06-17, 15:42:30</v>
          </cell>
          <cell r="Q22" t="str">
            <v>2021-06-17, 19:14:05</v>
          </cell>
          <cell r="R22" t="str">
            <v>2021-06-17, 19:16:41</v>
          </cell>
          <cell r="S22" t="str">
            <v>2021-06-17, 20:00:00</v>
          </cell>
          <cell r="T22" t="str">
            <v/>
          </cell>
          <cell r="U22" t="str">
            <v/>
          </cell>
          <cell r="V22" t="str">
            <v/>
          </cell>
          <cell r="W22" t="str">
            <v>2021-06-18, 20:00:00</v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>H DALLA SUPRIATNA</v>
          </cell>
          <cell r="AC22" t="str">
            <v>085817413022</v>
          </cell>
          <cell r="AD22" t="str">
            <v>B9148KXU</v>
          </cell>
          <cell r="AE22" t="str">
            <v>CD Engkel Box</v>
          </cell>
          <cell r="AF22" t="str">
            <v>Unilever West Mega DC</v>
          </cell>
          <cell r="AH22" t="str">
            <v>Jl. Irian X No.202, Cikedokan, Kec. Cikarang Bar., Bekasi, Jawa Barat 17530, Indonesia</v>
          </cell>
          <cell r="AI22" t="str">
            <v>Bekasi</v>
          </cell>
          <cell r="AK22" t="str">
            <v>SAT DC BALARAJA</v>
          </cell>
          <cell r="AM22" t="str">
            <v>JL ARIA JAYA SANTIKA NO 9 KP SEGLOG</v>
          </cell>
          <cell r="AN22" t="str">
            <v>Balaraja</v>
          </cell>
          <cell r="AP22">
            <v>84</v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Y22">
            <v>0</v>
          </cell>
          <cell r="AZ22" t="str">
            <v>0</v>
          </cell>
          <cell r="BA22">
            <v>2220</v>
          </cell>
          <cell r="BB22">
            <v>3</v>
          </cell>
          <cell r="BC22" t="str">
            <v/>
          </cell>
          <cell r="BD22" t="str">
            <v/>
          </cell>
        </row>
        <row r="23">
          <cell r="D23">
            <v>4002940168</v>
          </cell>
          <cell r="E23" t="str">
            <v/>
          </cell>
          <cell r="F23" t="str">
            <v>ACCEPTED</v>
          </cell>
          <cell r="G23" t="str">
            <v>Unilever Mega DC</v>
          </cell>
          <cell r="H23" t="str">
            <v>PT Mega Antaran Prima</v>
          </cell>
          <cell r="I23" t="str">
            <v>true</v>
          </cell>
          <cell r="J23" t="str">
            <v>CDE</v>
          </cell>
          <cell r="K23" t="str">
            <v>CD Engkel Box</v>
          </cell>
          <cell r="L23" t="str">
            <v/>
          </cell>
          <cell r="N23" t="str">
            <v>TDS-TRI-20210617084230231400</v>
          </cell>
          <cell r="O23" t="str">
            <v>dedicated</v>
          </cell>
          <cell r="P23" t="str">
            <v>2021-06-17, 15:42:30</v>
          </cell>
          <cell r="Q23" t="str">
            <v>2021-06-17, 19:14:05</v>
          </cell>
          <cell r="R23" t="str">
            <v>2021-06-17, 19:16:41</v>
          </cell>
          <cell r="S23" t="str">
            <v>2021-06-17, 20:00:00</v>
          </cell>
          <cell r="T23" t="str">
            <v/>
          </cell>
          <cell r="U23" t="str">
            <v/>
          </cell>
          <cell r="V23" t="str">
            <v/>
          </cell>
          <cell r="W23" t="str">
            <v>2021-06-18, 20:00:00</v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>H DALLA SUPRIATNA</v>
          </cell>
          <cell r="AC23" t="str">
            <v>085817413022</v>
          </cell>
          <cell r="AD23" t="str">
            <v>B9148KXU</v>
          </cell>
          <cell r="AE23" t="str">
            <v>CD Engkel Box</v>
          </cell>
          <cell r="AF23" t="str">
            <v>Unilever West Mega DC</v>
          </cell>
          <cell r="AH23" t="str">
            <v>Jl. Irian X No.202, Cikedokan, Kec. Cikarang Bar., Bekasi, Jawa Barat 17530, Indonesia</v>
          </cell>
          <cell r="AI23" t="str">
            <v>Bekasi</v>
          </cell>
          <cell r="AK23" t="str">
            <v>ROBINSON CIKUPA II S 134</v>
          </cell>
          <cell r="AM23" t="str">
            <v>Jl. Raya serang Km. 12, Kampung Cirewed RT.3 RW.2, Desa Sukadamai, Cikupa, Sukadamai, Kec. Cikupa, Tangerang, Banten 15710, Indonesia</v>
          </cell>
          <cell r="AN23" t="str">
            <v>Tangerang</v>
          </cell>
          <cell r="AP23">
            <v>76</v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Y23">
            <v>0</v>
          </cell>
          <cell r="AZ23" t="str">
            <v>0</v>
          </cell>
          <cell r="BA23">
            <v>120</v>
          </cell>
          <cell r="BB23">
            <v>1</v>
          </cell>
          <cell r="BC23" t="str">
            <v/>
          </cell>
          <cell r="BD23" t="str">
            <v/>
          </cell>
        </row>
        <row r="24">
          <cell r="D24">
            <v>4002940495</v>
          </cell>
          <cell r="E24" t="str">
            <v/>
          </cell>
          <cell r="F24" t="str">
            <v>PICKUP</v>
          </cell>
          <cell r="G24" t="str">
            <v>Unilever Mega DC</v>
          </cell>
          <cell r="H24" t="str">
            <v>PT Mega Antaran Prima</v>
          </cell>
          <cell r="I24" t="str">
            <v>true</v>
          </cell>
          <cell r="J24" t="str">
            <v>CDE</v>
          </cell>
          <cell r="K24" t="str">
            <v>CD Engkel Box</v>
          </cell>
          <cell r="L24" t="str">
            <v/>
          </cell>
          <cell r="N24" t="str">
            <v>TDS-TRI-20210617084229057940</v>
          </cell>
          <cell r="O24" t="str">
            <v>dedicated</v>
          </cell>
          <cell r="P24" t="str">
            <v>2021-06-17, 15:42:29</v>
          </cell>
          <cell r="Q24" t="str">
            <v>2021-06-17, 23:31:31</v>
          </cell>
          <cell r="R24" t="str">
            <v>2021-06-17, 23:36:54</v>
          </cell>
          <cell r="S24" t="str">
            <v>2021-06-17, 20:00:00</v>
          </cell>
          <cell r="T24" t="str">
            <v>2021-06-17, 23:38:02</v>
          </cell>
          <cell r="U24" t="str">
            <v/>
          </cell>
          <cell r="V24" t="str">
            <v/>
          </cell>
          <cell r="W24" t="str">
            <v>2021-06-19, 20:00:00</v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>UJANG MAMUN</v>
          </cell>
          <cell r="AC24" t="str">
            <v>087782171835</v>
          </cell>
          <cell r="AD24" t="str">
            <v>F8536AP</v>
          </cell>
          <cell r="AE24" t="str">
            <v>CD Engkel Box</v>
          </cell>
          <cell r="AF24" t="str">
            <v>Unilever West Mega DC</v>
          </cell>
          <cell r="AH24" t="str">
            <v>Jl. Irian X No.202, Cikedokan, Kec. Cikarang Bar., Bekasi, Jawa Barat 17530, Indonesia</v>
          </cell>
          <cell r="AI24" t="str">
            <v>Bekasi</v>
          </cell>
          <cell r="AK24" t="str">
            <v>BORMA RANCABOLANG</v>
          </cell>
          <cell r="AM24" t="str">
            <v>KOMPLEK RANCABOLANG</v>
          </cell>
          <cell r="AN24" t="str">
            <v>Bandung City</v>
          </cell>
          <cell r="AP24">
            <v>130</v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Y24">
            <v>0</v>
          </cell>
          <cell r="AZ24" t="str">
            <v>0</v>
          </cell>
          <cell r="BA24">
            <v>2060</v>
          </cell>
          <cell r="BB24">
            <v>4.6100000000000003</v>
          </cell>
          <cell r="BC24" t="str">
            <v/>
          </cell>
          <cell r="BD24" t="str">
            <v/>
          </cell>
        </row>
        <row r="25">
          <cell r="D25">
            <v>4002940494</v>
          </cell>
          <cell r="E25" t="str">
            <v/>
          </cell>
          <cell r="F25" t="str">
            <v>CONFIRMED</v>
          </cell>
          <cell r="G25" t="str">
            <v>Unilever Mega DC</v>
          </cell>
          <cell r="H25" t="str">
            <v>PT Kabut Halim Mandiri</v>
          </cell>
          <cell r="I25" t="str">
            <v>true</v>
          </cell>
          <cell r="J25" t="str">
            <v>CDE</v>
          </cell>
          <cell r="K25" t="str">
            <v>CD Engkel Box</v>
          </cell>
          <cell r="L25" t="str">
            <v/>
          </cell>
          <cell r="N25" t="str">
            <v>TDS-TRI-20210617084228253393</v>
          </cell>
          <cell r="O25" t="str">
            <v>dedicated</v>
          </cell>
          <cell r="P25" t="str">
            <v>2021-06-17, 15:42:28</v>
          </cell>
          <cell r="Q25" t="str">
            <v>2021-06-17, 23:29:15</v>
          </cell>
          <cell r="R25" t="str">
            <v/>
          </cell>
          <cell r="S25" t="str">
            <v>2021-06-17, 20:00:00</v>
          </cell>
          <cell r="T25" t="str">
            <v/>
          </cell>
          <cell r="U25" t="str">
            <v/>
          </cell>
          <cell r="V25" t="str">
            <v/>
          </cell>
          <cell r="W25" t="str">
            <v>2021-06-19, 20:00:00</v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>Hadi mas renol</v>
          </cell>
          <cell r="AC25" t="str">
            <v>081299351818</v>
          </cell>
          <cell r="AD25" t="str">
            <v>F9282FG</v>
          </cell>
          <cell r="AE25" t="str">
            <v>CD Engkel Box</v>
          </cell>
          <cell r="AF25" t="str">
            <v>Unilever West Mega DC</v>
          </cell>
          <cell r="AH25" t="str">
            <v>Jl. Irian X No.202, Cikedokan, Kec. Cikarang Bar., Bekasi, Jawa Barat 17530, Indonesia</v>
          </cell>
          <cell r="AI25" t="str">
            <v>Bekasi</v>
          </cell>
          <cell r="AK25" t="str">
            <v>TOKMA WANAYASA</v>
          </cell>
          <cell r="AM25" t="str">
            <v>JALAN KAPTEN HALIM KP KRAJAN RT 08</v>
          </cell>
          <cell r="AN25" t="str">
            <v>Kabupaten Purwakarta</v>
          </cell>
          <cell r="AP25">
            <v>71</v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Y25">
            <v>0</v>
          </cell>
          <cell r="AZ25" t="str">
            <v>0</v>
          </cell>
          <cell r="BA25">
            <v>1930</v>
          </cell>
          <cell r="BB25">
            <v>5</v>
          </cell>
          <cell r="BC25" t="str">
            <v/>
          </cell>
          <cell r="BD25" t="str">
            <v/>
          </cell>
        </row>
        <row r="26">
          <cell r="D26">
            <v>4002940493</v>
          </cell>
          <cell r="E26" t="str">
            <v/>
          </cell>
          <cell r="F26" t="str">
            <v>ACCEPTED</v>
          </cell>
          <cell r="G26" t="str">
            <v>Unilever Mega DC</v>
          </cell>
          <cell r="H26" t="str">
            <v>PT Kabut Halim Mandiri</v>
          </cell>
          <cell r="I26" t="str">
            <v>true</v>
          </cell>
          <cell r="J26" t="str">
            <v>CDE</v>
          </cell>
          <cell r="K26" t="str">
            <v>CD Engkel Box</v>
          </cell>
          <cell r="L26" t="str">
            <v/>
          </cell>
          <cell r="N26" t="str">
            <v>TDS-TRI-20210617084227462884</v>
          </cell>
          <cell r="O26" t="str">
            <v>dedicated</v>
          </cell>
          <cell r="P26" t="str">
            <v>2021-06-17, 15:42:27</v>
          </cell>
          <cell r="Q26" t="str">
            <v>2021-06-17, 23:27:36</v>
          </cell>
          <cell r="R26" t="str">
            <v>2021-06-17, 23:28:10</v>
          </cell>
          <cell r="S26" t="str">
            <v>2021-06-17, 20:00:00</v>
          </cell>
          <cell r="T26" t="str">
            <v/>
          </cell>
          <cell r="U26" t="str">
            <v/>
          </cell>
          <cell r="V26" t="str">
            <v/>
          </cell>
          <cell r="W26" t="str">
            <v>2021-06-19, 20:00:00</v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>ANDRIK HERMAWAN</v>
          </cell>
          <cell r="AC26" t="str">
            <v>081294930252</v>
          </cell>
          <cell r="AD26" t="str">
            <v>B9588TXS</v>
          </cell>
          <cell r="AE26" t="str">
            <v>CD Engkel Box</v>
          </cell>
          <cell r="AF26" t="str">
            <v>Unilever West Mega DC</v>
          </cell>
          <cell r="AH26" t="str">
            <v>Jl. Irian X No.202, Cikedokan, Kec. Cikarang Bar., Bekasi, Jawa Barat 17530, Indonesia</v>
          </cell>
          <cell r="AI26" t="str">
            <v>Bekasi</v>
          </cell>
          <cell r="AK26" t="str">
            <v>BORMA CARINGIN</v>
          </cell>
          <cell r="AM26" t="str">
            <v>JL. RAYA CARINGIN NO. 175</v>
          </cell>
          <cell r="AN26" t="str">
            <v>Kabupaten Bandung Barat</v>
          </cell>
          <cell r="AP26">
            <v>103</v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Y26">
            <v>0</v>
          </cell>
          <cell r="AZ26" t="str">
            <v>0</v>
          </cell>
          <cell r="BA26">
            <v>1570</v>
          </cell>
          <cell r="BB26">
            <v>4</v>
          </cell>
          <cell r="BC26" t="str">
            <v/>
          </cell>
          <cell r="BD26" t="str">
            <v/>
          </cell>
        </row>
        <row r="27">
          <cell r="D27">
            <v>4002940490</v>
          </cell>
          <cell r="E27" t="str">
            <v/>
          </cell>
          <cell r="F27" t="str">
            <v>CONFIRMED</v>
          </cell>
          <cell r="G27" t="str">
            <v>Unilever Mega DC</v>
          </cell>
          <cell r="H27" t="str">
            <v>PT Mega Antaran Prima</v>
          </cell>
          <cell r="I27" t="str">
            <v>true</v>
          </cell>
          <cell r="J27" t="str">
            <v>CDE</v>
          </cell>
          <cell r="K27" t="str">
            <v>CD Engkel Box</v>
          </cell>
          <cell r="L27" t="str">
            <v/>
          </cell>
          <cell r="N27" t="str">
            <v>TDS-TRI-20210617084225874670</v>
          </cell>
          <cell r="O27" t="str">
            <v>dedicated</v>
          </cell>
          <cell r="P27" t="str">
            <v>2021-06-17, 15:42:26</v>
          </cell>
          <cell r="Q27" t="str">
            <v>2021-06-17, 23:23:34</v>
          </cell>
          <cell r="R27" t="str">
            <v/>
          </cell>
          <cell r="S27" t="str">
            <v>2021-06-17, 20:00:00</v>
          </cell>
          <cell r="T27" t="str">
            <v/>
          </cell>
          <cell r="U27" t="str">
            <v/>
          </cell>
          <cell r="V27" t="str">
            <v/>
          </cell>
          <cell r="W27" t="str">
            <v>2021-06-19, 20:00:00</v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>VIJAY</v>
          </cell>
          <cell r="AC27" t="str">
            <v>082123748103</v>
          </cell>
          <cell r="AD27" t="str">
            <v>B9062KXU</v>
          </cell>
          <cell r="AE27" t="str">
            <v>CD Engkel Box</v>
          </cell>
          <cell r="AF27" t="str">
            <v>Unilever West Mega DC</v>
          </cell>
          <cell r="AH27" t="str">
            <v>Jl. Irian X No.202, Cikedokan, Kec. Cikarang Bar., Bekasi, Jawa Barat 17530, Indonesia</v>
          </cell>
          <cell r="AI27" t="str">
            <v>Bekasi</v>
          </cell>
          <cell r="AK27" t="str">
            <v>BORMA CIBADUYUT</v>
          </cell>
          <cell r="AM27" t="str">
            <v>JL. TERUSAN CIBADUYUT NO. 9</v>
          </cell>
          <cell r="AN27" t="str">
            <v>Bandung</v>
          </cell>
          <cell r="AP27">
            <v>118</v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Y27">
            <v>0</v>
          </cell>
          <cell r="AZ27" t="str">
            <v>0</v>
          </cell>
          <cell r="BA27">
            <v>1710</v>
          </cell>
          <cell r="BB27">
            <v>4</v>
          </cell>
          <cell r="BC27" t="str">
            <v/>
          </cell>
          <cell r="BD27" t="str">
            <v/>
          </cell>
        </row>
        <row r="28">
          <cell r="D28">
            <v>4002940492</v>
          </cell>
          <cell r="E28" t="str">
            <v/>
          </cell>
          <cell r="F28" t="str">
            <v>CONFIRMED</v>
          </cell>
          <cell r="G28" t="str">
            <v>Unilever Mega DC</v>
          </cell>
          <cell r="H28" t="str">
            <v>PT Kabut Halim Mandiri</v>
          </cell>
          <cell r="I28" t="str">
            <v>true</v>
          </cell>
          <cell r="J28" t="str">
            <v>CDE</v>
          </cell>
          <cell r="K28" t="str">
            <v>CD Engkel Box</v>
          </cell>
          <cell r="L28" t="str">
            <v/>
          </cell>
          <cell r="N28" t="str">
            <v>TDS-TRI-20210617084226674926</v>
          </cell>
          <cell r="O28" t="str">
            <v>dedicated</v>
          </cell>
          <cell r="P28" t="str">
            <v>2021-06-17, 15:42:26</v>
          </cell>
          <cell r="Q28" t="str">
            <v>2021-06-17, 23:25:44</v>
          </cell>
          <cell r="R28" t="str">
            <v/>
          </cell>
          <cell r="S28" t="str">
            <v>2021-06-17, 20:00:00</v>
          </cell>
          <cell r="T28" t="str">
            <v/>
          </cell>
          <cell r="U28" t="str">
            <v/>
          </cell>
          <cell r="V28" t="str">
            <v/>
          </cell>
          <cell r="W28" t="str">
            <v>2021-06-19, 20:00:00</v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>Maarif</v>
          </cell>
          <cell r="AC28" t="str">
            <v>087722200755</v>
          </cell>
          <cell r="AD28" t="str">
            <v>B9691ECB</v>
          </cell>
          <cell r="AE28" t="str">
            <v>CDE Dedicated</v>
          </cell>
          <cell r="AF28" t="str">
            <v>Unilever West Mega DC</v>
          </cell>
          <cell r="AH28" t="str">
            <v>Jl. Irian X No.202, Cikedokan, Kec. Cikarang Bar., Bekasi, Jawa Barat 17530, Indonesia</v>
          </cell>
          <cell r="AI28" t="str">
            <v>Bekasi</v>
          </cell>
          <cell r="AK28" t="str">
            <v>BORMA CARINGIN</v>
          </cell>
          <cell r="AM28" t="str">
            <v>JL. RAYA CARINGIN NO. 175</v>
          </cell>
          <cell r="AN28" t="str">
            <v>Kabupaten Bandung Barat</v>
          </cell>
          <cell r="AP28">
            <v>103</v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Y28">
            <v>0</v>
          </cell>
          <cell r="AZ28" t="str">
            <v>0</v>
          </cell>
          <cell r="BA28">
            <v>2040</v>
          </cell>
          <cell r="BB28">
            <v>5</v>
          </cell>
          <cell r="BC28" t="str">
            <v/>
          </cell>
          <cell r="BD28" t="str">
            <v/>
          </cell>
        </row>
        <row r="29">
          <cell r="D29">
            <v>4002940488</v>
          </cell>
          <cell r="E29" t="str">
            <v/>
          </cell>
          <cell r="F29" t="str">
            <v>CONFIRMED</v>
          </cell>
          <cell r="G29" t="str">
            <v>Unilever Mega DC</v>
          </cell>
          <cell r="H29" t="str">
            <v>PT Kabut Halim Mandiri</v>
          </cell>
          <cell r="I29" t="str">
            <v>true</v>
          </cell>
          <cell r="J29" t="str">
            <v>CDE</v>
          </cell>
          <cell r="K29" t="str">
            <v>CD Engkel Box</v>
          </cell>
          <cell r="L29" t="str">
            <v/>
          </cell>
          <cell r="N29" t="str">
            <v>TDS-TRI-20210617084225154122</v>
          </cell>
          <cell r="O29" t="str">
            <v>dedicated</v>
          </cell>
          <cell r="P29" t="str">
            <v>2021-06-17, 15:42:25</v>
          </cell>
          <cell r="Q29" t="str">
            <v>2021-06-17, 23:21:37</v>
          </cell>
          <cell r="R29" t="str">
            <v/>
          </cell>
          <cell r="S29" t="str">
            <v>2021-06-17, 20:00:00</v>
          </cell>
          <cell r="T29" t="str">
            <v/>
          </cell>
          <cell r="U29" t="str">
            <v/>
          </cell>
          <cell r="V29" t="str">
            <v/>
          </cell>
          <cell r="W29" t="str">
            <v>2021-06-19, 20:00:00</v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>ansel B 9660 UCE</v>
          </cell>
          <cell r="AC29" t="str">
            <v>089501664560</v>
          </cell>
          <cell r="AD29" t="str">
            <v>B9643BXS</v>
          </cell>
          <cell r="AE29" t="str">
            <v>CD Engkel Box</v>
          </cell>
          <cell r="AF29" t="str">
            <v>Unilever West Mega DC</v>
          </cell>
          <cell r="AH29" t="str">
            <v>Jl. Irian X No.202, Cikedokan, Kec. Cikarang Bar., Bekasi, Jawa Barat 17530, Indonesia</v>
          </cell>
          <cell r="AI29" t="str">
            <v>Bekasi</v>
          </cell>
          <cell r="AK29" t="str">
            <v>PRAMA BANJARAN</v>
          </cell>
          <cell r="AM29" t="str">
            <v>Jl Raya Banjaran, Kp cibintinu No.6, RT02 RW07, Kec. Pameungpeuk, Bandung, Jawa Barat 40376, Indonesia</v>
          </cell>
          <cell r="AN29" t="str">
            <v>Bandung</v>
          </cell>
          <cell r="AP29">
            <v>128</v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Y29">
            <v>0</v>
          </cell>
          <cell r="AZ29" t="str">
            <v>0</v>
          </cell>
          <cell r="BA29">
            <v>1520</v>
          </cell>
          <cell r="BB29">
            <v>3.38</v>
          </cell>
          <cell r="BC29" t="str">
            <v/>
          </cell>
          <cell r="BD29" t="str">
            <v/>
          </cell>
        </row>
        <row r="30">
          <cell r="D30">
            <v>4002940438</v>
          </cell>
          <cell r="E30" t="str">
            <v/>
          </cell>
          <cell r="F30" t="str">
            <v>BOOKED</v>
          </cell>
          <cell r="G30" t="str">
            <v>Unilever Mega DC</v>
          </cell>
          <cell r="H30" t="str">
            <v/>
          </cell>
          <cell r="I30" t="str">
            <v>false</v>
          </cell>
          <cell r="J30" t="str">
            <v>TRO-J</v>
          </cell>
          <cell r="K30" t="str">
            <v>Tronton Jumbo</v>
          </cell>
          <cell r="L30" t="str">
            <v/>
          </cell>
          <cell r="N30" t="str">
            <v>TDS-TRI-20210617084223843872</v>
          </cell>
          <cell r="O30" t="str">
            <v>oncall</v>
          </cell>
          <cell r="P30" t="str">
            <v>2021-06-17, 15:42:24</v>
          </cell>
          <cell r="Q30" t="str">
            <v/>
          </cell>
          <cell r="R30" t="str">
            <v/>
          </cell>
          <cell r="S30" t="str">
            <v>2021-06-17, 20:00:00</v>
          </cell>
          <cell r="T30" t="str">
            <v/>
          </cell>
          <cell r="U30" t="str">
            <v/>
          </cell>
          <cell r="V30" t="str">
            <v/>
          </cell>
          <cell r="W30" t="str">
            <v>2021-06-22, 20:00:00</v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>Unilever West Mega DC</v>
          </cell>
          <cell r="AH30" t="str">
            <v>Jl. Irian X No.202, Cikedokan, Kec. Cikarang Bar., Bekasi, Jawa Barat 17530, Indonesia</v>
          </cell>
          <cell r="AI30" t="str">
            <v>Bekasi</v>
          </cell>
          <cell r="AK30" t="str">
            <v>PT LOTTE SHOPPING INDONESIA SOLO</v>
          </cell>
          <cell r="AM30" t="str">
            <v>JL.BHAYANGKARA (EX.LAPANGAN TIPES)</v>
          </cell>
          <cell r="AN30" t="str">
            <v>Kota Surakarta</v>
          </cell>
          <cell r="AP30">
            <v>498</v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Y30">
            <v>0</v>
          </cell>
          <cell r="AZ30" t="str">
            <v>0</v>
          </cell>
          <cell r="BA30">
            <v>11280</v>
          </cell>
          <cell r="BB30">
            <v>40</v>
          </cell>
          <cell r="BC30" t="str">
            <v/>
          </cell>
          <cell r="BD30" t="str">
            <v/>
          </cell>
        </row>
        <row r="31">
          <cell r="D31">
            <v>4002940427</v>
          </cell>
          <cell r="E31" t="str">
            <v/>
          </cell>
          <cell r="F31" t="str">
            <v>LOADED</v>
          </cell>
          <cell r="G31" t="str">
            <v>Unilever Mega DC</v>
          </cell>
          <cell r="H31" t="str">
            <v>PT PRIMA SARANA EKSPRES</v>
          </cell>
          <cell r="I31" t="str">
            <v>true</v>
          </cell>
          <cell r="J31" t="str">
            <v>CDE</v>
          </cell>
          <cell r="K31" t="str">
            <v>CD Engkel Box</v>
          </cell>
          <cell r="L31" t="str">
            <v/>
          </cell>
          <cell r="N31" t="str">
            <v>TDS-TRI-20210617084222974049</v>
          </cell>
          <cell r="O31" t="str">
            <v>dedicated</v>
          </cell>
          <cell r="P31" t="str">
            <v>2021-06-17, 15:42:23</v>
          </cell>
          <cell r="Q31" t="str">
            <v>2021-06-17, 19:20:56</v>
          </cell>
          <cell r="R31" t="str">
            <v>2021-06-17, 19:31:41</v>
          </cell>
          <cell r="S31" t="str">
            <v>2021-06-17, 20:00:00</v>
          </cell>
          <cell r="T31" t="str">
            <v>2021-06-17, 19:31:44</v>
          </cell>
          <cell r="U31" t="str">
            <v>2021-06-17, 21:57:52</v>
          </cell>
          <cell r="V31" t="str">
            <v>2021-06-17, 21:58:01</v>
          </cell>
          <cell r="W31" t="str">
            <v>2021-06-19, 20:00:00</v>
          </cell>
          <cell r="X31" t="str">
            <v/>
          </cell>
          <cell r="Y31" t="str">
            <v/>
          </cell>
          <cell r="Z31" t="str">
            <v>2:26:17</v>
          </cell>
          <cell r="AA31" t="str">
            <v/>
          </cell>
          <cell r="AB31" t="str">
            <v>Edi efendi</v>
          </cell>
          <cell r="AC31" t="str">
            <v>082210549948</v>
          </cell>
          <cell r="AD31" t="str">
            <v>B9475TXS</v>
          </cell>
          <cell r="AE31" t="str">
            <v>CD Engkel Box</v>
          </cell>
          <cell r="AF31" t="str">
            <v>Unilever West Mega DC</v>
          </cell>
          <cell r="AH31" t="str">
            <v>Jl. Irian X No.202, Cikedokan, Kec. Cikarang Bar., Bekasi, Jawa Barat 17530, Indonesia</v>
          </cell>
          <cell r="AI31" t="str">
            <v>Bekasi</v>
          </cell>
          <cell r="AK31" t="str">
            <v>NAGA PEKAYON</v>
          </cell>
          <cell r="AM31" t="str">
            <v>JL.RAYA PEKAYON NO.28</v>
          </cell>
          <cell r="AN31" t="str">
            <v>Kota Bekasi</v>
          </cell>
          <cell r="AP31">
            <v>23</v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Y31">
            <v>0</v>
          </cell>
          <cell r="AZ31" t="str">
            <v>0</v>
          </cell>
          <cell r="BA31">
            <v>1310</v>
          </cell>
          <cell r="BB31">
            <v>3.98</v>
          </cell>
          <cell r="BC31" t="str">
            <v/>
          </cell>
          <cell r="BD31" t="str">
            <v/>
          </cell>
        </row>
        <row r="32">
          <cell r="D32">
            <v>4002940280</v>
          </cell>
          <cell r="E32" t="str">
            <v/>
          </cell>
          <cell r="F32" t="str">
            <v>CONFIRMED</v>
          </cell>
          <cell r="G32" t="str">
            <v>Unilever Mega DC</v>
          </cell>
          <cell r="H32" t="str">
            <v>PT Kabut Halim Mandiri</v>
          </cell>
          <cell r="I32" t="str">
            <v>true</v>
          </cell>
          <cell r="J32" t="str">
            <v>CDE</v>
          </cell>
          <cell r="K32" t="str">
            <v>CD Engkel Box</v>
          </cell>
          <cell r="L32" t="str">
            <v/>
          </cell>
          <cell r="N32" t="str">
            <v>TDS-TRI-20210617062125858167</v>
          </cell>
          <cell r="O32" t="str">
            <v>dedicated</v>
          </cell>
          <cell r="P32" t="str">
            <v>2021-06-17, 13:21:26</v>
          </cell>
          <cell r="Q32" t="str">
            <v>2021-06-17, 22:33:28</v>
          </cell>
          <cell r="R32" t="str">
            <v/>
          </cell>
          <cell r="S32" t="str">
            <v>2021-06-17, 16:00:00</v>
          </cell>
          <cell r="T32" t="str">
            <v/>
          </cell>
          <cell r="U32" t="str">
            <v/>
          </cell>
          <cell r="V32" t="str">
            <v/>
          </cell>
          <cell r="W32" t="str">
            <v>2021-06-19, 16:00:00</v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>YUSHENDRI</v>
          </cell>
          <cell r="AC32" t="str">
            <v>081296477343</v>
          </cell>
          <cell r="AD32" t="str">
            <v>B9542TXS</v>
          </cell>
          <cell r="AE32" t="str">
            <v>CD Engkel Box</v>
          </cell>
          <cell r="AF32" t="str">
            <v>Unilever West Mega DC</v>
          </cell>
          <cell r="AH32" t="str">
            <v>Jl. Irian X No.202, Cikedokan, Kec. Cikarang Bar., Bekasi, Jawa Barat 17530, Indonesia</v>
          </cell>
          <cell r="AI32" t="str">
            <v>Bekasi</v>
          </cell>
          <cell r="AK32" t="str">
            <v>TRANSMART CIMAHI</v>
          </cell>
          <cell r="AM32" t="str">
            <v>JL. RAYA BARAT NO. 729</v>
          </cell>
          <cell r="AN32" t="str">
            <v>Kota Cimahi</v>
          </cell>
          <cell r="AP32">
            <v>106</v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Y32">
            <v>0</v>
          </cell>
          <cell r="AZ32" t="str">
            <v>0</v>
          </cell>
          <cell r="BA32">
            <v>1510</v>
          </cell>
          <cell r="BB32">
            <v>4.4800000000000004</v>
          </cell>
          <cell r="BC32" t="str">
            <v/>
          </cell>
          <cell r="BD32" t="str">
            <v/>
          </cell>
        </row>
        <row r="33">
          <cell r="D33">
            <v>4002940278</v>
          </cell>
          <cell r="E33" t="str">
            <v/>
          </cell>
          <cell r="F33" t="str">
            <v>ACCEPTED</v>
          </cell>
          <cell r="G33" t="str">
            <v>Unilever Mega DC</v>
          </cell>
          <cell r="H33" t="str">
            <v>PT Kabut Halim Mandiri</v>
          </cell>
          <cell r="I33" t="str">
            <v>true</v>
          </cell>
          <cell r="J33" t="str">
            <v>CDE</v>
          </cell>
          <cell r="K33" t="str">
            <v>CD Engkel Box</v>
          </cell>
          <cell r="L33" t="str">
            <v/>
          </cell>
          <cell r="N33" t="str">
            <v>TDS-TRI-20210617062124727523</v>
          </cell>
          <cell r="O33" t="str">
            <v>dedicated</v>
          </cell>
          <cell r="P33" t="str">
            <v>2021-06-17, 13:21:25</v>
          </cell>
          <cell r="Q33" t="str">
            <v>2021-06-17, 22:25:01</v>
          </cell>
          <cell r="R33" t="str">
            <v>2021-06-17, 22:33:48</v>
          </cell>
          <cell r="S33" t="str">
            <v>2021-06-17, 16:00:00</v>
          </cell>
          <cell r="T33" t="str">
            <v/>
          </cell>
          <cell r="U33" t="str">
            <v/>
          </cell>
          <cell r="V33" t="str">
            <v/>
          </cell>
          <cell r="W33" t="str">
            <v>2021-06-19, 16:00:00</v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>anggi</v>
          </cell>
          <cell r="AC33" t="str">
            <v>085778603335</v>
          </cell>
          <cell r="AD33" t="str">
            <v>F9285FG</v>
          </cell>
          <cell r="AE33" t="str">
            <v>CD Engkel Box</v>
          </cell>
          <cell r="AF33" t="str">
            <v>Unilever West Mega DC</v>
          </cell>
          <cell r="AH33" t="str">
            <v>Jl. Irian X No.202, Cikedokan, Kec. Cikarang Bar., Bekasi, Jawa Barat 17530, Indonesia</v>
          </cell>
          <cell r="AI33" t="str">
            <v>Bekasi</v>
          </cell>
          <cell r="AK33" t="str">
            <v>TRANSMART CIMAHI</v>
          </cell>
          <cell r="AM33" t="str">
            <v>JL. RAYA BARAT NO. 729</v>
          </cell>
          <cell r="AN33" t="str">
            <v>Kota Cimahi</v>
          </cell>
          <cell r="AP33">
            <v>106</v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Y33">
            <v>0</v>
          </cell>
          <cell r="AZ33" t="str">
            <v>0</v>
          </cell>
          <cell r="BA33">
            <v>1710</v>
          </cell>
          <cell r="BB33">
            <v>5</v>
          </cell>
          <cell r="BC33" t="str">
            <v/>
          </cell>
          <cell r="BD33" t="str">
            <v/>
          </cell>
        </row>
        <row r="34">
          <cell r="D34">
            <v>4002940279</v>
          </cell>
          <cell r="E34" t="str">
            <v/>
          </cell>
          <cell r="F34" t="str">
            <v>PICKUP</v>
          </cell>
          <cell r="G34" t="str">
            <v>Unilever Mega DC</v>
          </cell>
          <cell r="H34" t="str">
            <v>PT Mega Antaran Prima</v>
          </cell>
          <cell r="I34" t="str">
            <v>true</v>
          </cell>
          <cell r="J34" t="str">
            <v>CDE</v>
          </cell>
          <cell r="K34" t="str">
            <v>CD Engkel Box</v>
          </cell>
          <cell r="L34" t="str">
            <v/>
          </cell>
          <cell r="N34" t="str">
            <v>TDS-TRI-20210617062125278028</v>
          </cell>
          <cell r="O34" t="str">
            <v>dedicated</v>
          </cell>
          <cell r="P34" t="str">
            <v>2021-06-17, 13:21:25</v>
          </cell>
          <cell r="Q34" t="str">
            <v>2021-06-17, 22:26:46</v>
          </cell>
          <cell r="R34" t="str">
            <v>2021-06-17, 23:02:14</v>
          </cell>
          <cell r="S34" t="str">
            <v>2021-06-17, 16:00:00</v>
          </cell>
          <cell r="T34" t="str">
            <v>2021-06-17, 23:02:32</v>
          </cell>
          <cell r="U34" t="str">
            <v/>
          </cell>
          <cell r="V34" t="str">
            <v/>
          </cell>
          <cell r="W34" t="str">
            <v>2021-06-19, 16:00:00</v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>ADI PURBANTARA</v>
          </cell>
          <cell r="AC34" t="str">
            <v>089652314447</v>
          </cell>
          <cell r="AD34" t="str">
            <v>B9019KXR</v>
          </cell>
          <cell r="AE34" t="str">
            <v>CD Engkel Box</v>
          </cell>
          <cell r="AF34" t="str">
            <v>Unilever West Mega DC</v>
          </cell>
          <cell r="AH34" t="str">
            <v>Jl. Irian X No.202, Cikedokan, Kec. Cikarang Bar., Bekasi, Jawa Barat 17530, Indonesia</v>
          </cell>
          <cell r="AI34" t="str">
            <v>Bekasi</v>
          </cell>
          <cell r="AK34" t="str">
            <v>TRANSMART CIMAHI</v>
          </cell>
          <cell r="AM34" t="str">
            <v>JL. RAYA BARAT NO. 729</v>
          </cell>
          <cell r="AN34" t="str">
            <v>Kota Cimahi</v>
          </cell>
          <cell r="AP34">
            <v>106</v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Y34">
            <v>0</v>
          </cell>
          <cell r="AZ34" t="str">
            <v>0</v>
          </cell>
          <cell r="BA34">
            <v>1710</v>
          </cell>
          <cell r="BB34">
            <v>5.08</v>
          </cell>
          <cell r="BC34" t="str">
            <v/>
          </cell>
          <cell r="BD34" t="str">
            <v/>
          </cell>
        </row>
        <row r="35">
          <cell r="D35">
            <v>4002940276</v>
          </cell>
          <cell r="E35" t="str">
            <v/>
          </cell>
          <cell r="F35" t="str">
            <v>CONFIRMED</v>
          </cell>
          <cell r="G35" t="str">
            <v>Unilever Mega DC</v>
          </cell>
          <cell r="H35" t="str">
            <v>CV Global Synergi Abadi</v>
          </cell>
          <cell r="I35" t="str">
            <v>true</v>
          </cell>
          <cell r="J35" t="str">
            <v>CDE</v>
          </cell>
          <cell r="K35" t="str">
            <v>CD Engkel Box</v>
          </cell>
          <cell r="L35" t="str">
            <v/>
          </cell>
          <cell r="N35" t="str">
            <v>TDS-TRI-20210617062122853141</v>
          </cell>
          <cell r="O35" t="str">
            <v>dedicated</v>
          </cell>
          <cell r="P35" t="str">
            <v>2021-06-17, 13:21:23</v>
          </cell>
          <cell r="Q35" t="str">
            <v>2021-06-17, 21:19:44</v>
          </cell>
          <cell r="R35" t="str">
            <v/>
          </cell>
          <cell r="S35" t="str">
            <v>2021-06-17, 16:00:00</v>
          </cell>
          <cell r="T35" t="str">
            <v/>
          </cell>
          <cell r="U35" t="str">
            <v/>
          </cell>
          <cell r="V35" t="str">
            <v/>
          </cell>
          <cell r="W35" t="str">
            <v>2021-06-19, 16:00:00</v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>NISSAN SUSILO</v>
          </cell>
          <cell r="AC35" t="str">
            <v>081519687631</v>
          </cell>
          <cell r="AD35" t="str">
            <v>B9556HA</v>
          </cell>
          <cell r="AE35" t="str">
            <v>CD Engkel Box</v>
          </cell>
          <cell r="AF35" t="str">
            <v>Unilever West Mega DC</v>
          </cell>
          <cell r="AH35" t="str">
            <v>Jl. Irian X No.202, Cikedokan, Kec. Cikarang Bar., Bekasi, Jawa Barat 17530, Indonesia</v>
          </cell>
          <cell r="AI35" t="str">
            <v>Bekasi</v>
          </cell>
          <cell r="AK35" t="str">
            <v>TRANSMART CIMAHI</v>
          </cell>
          <cell r="AM35" t="str">
            <v>JL. RAYA BARAT NO. 729</v>
          </cell>
          <cell r="AN35" t="str">
            <v>Kota Cimahi</v>
          </cell>
          <cell r="AP35">
            <v>106</v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Y35">
            <v>0</v>
          </cell>
          <cell r="AZ35" t="str">
            <v>0</v>
          </cell>
          <cell r="BA35">
            <v>1710</v>
          </cell>
          <cell r="BB35">
            <v>5</v>
          </cell>
          <cell r="BC35" t="str">
            <v/>
          </cell>
          <cell r="BD35" t="str">
            <v/>
          </cell>
        </row>
        <row r="36">
          <cell r="D36">
            <v>4002940277</v>
          </cell>
          <cell r="E36" t="str">
            <v/>
          </cell>
          <cell r="F36" t="str">
            <v>CONFIRMED</v>
          </cell>
          <cell r="G36" t="str">
            <v>Unilever Mega DC</v>
          </cell>
          <cell r="H36" t="str">
            <v>CV Global Synergi Abadi</v>
          </cell>
          <cell r="I36" t="str">
            <v>true</v>
          </cell>
          <cell r="J36" t="str">
            <v>CDE</v>
          </cell>
          <cell r="K36" t="str">
            <v>CD Engkel Box</v>
          </cell>
          <cell r="L36" t="str">
            <v/>
          </cell>
          <cell r="N36" t="str">
            <v>TDS-TRI-20210617062123431666</v>
          </cell>
          <cell r="O36" t="str">
            <v>dedicated</v>
          </cell>
          <cell r="P36" t="str">
            <v>2021-06-17, 13:21:23</v>
          </cell>
          <cell r="Q36" t="str">
            <v>2021-06-17, 21:21:26</v>
          </cell>
          <cell r="R36" t="str">
            <v/>
          </cell>
          <cell r="S36" t="str">
            <v>2021-06-17, 16:00:00</v>
          </cell>
          <cell r="T36" t="str">
            <v/>
          </cell>
          <cell r="U36" t="str">
            <v/>
          </cell>
          <cell r="V36" t="str">
            <v/>
          </cell>
          <cell r="W36" t="str">
            <v>2021-06-19, 16:00:00</v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>beni</v>
          </cell>
          <cell r="AC36" t="str">
            <v>085774120091</v>
          </cell>
          <cell r="AD36" t="str">
            <v>B9054NO</v>
          </cell>
          <cell r="AE36" t="str">
            <v>CD Engkel Box</v>
          </cell>
          <cell r="AF36" t="str">
            <v>Unilever West Mega DC</v>
          </cell>
          <cell r="AH36" t="str">
            <v>Jl. Irian X No.202, Cikedokan, Kec. Cikarang Bar., Bekasi, Jawa Barat 17530, Indonesia</v>
          </cell>
          <cell r="AI36" t="str">
            <v>Bekasi</v>
          </cell>
          <cell r="AK36" t="str">
            <v>TRANSMART CIMAHI</v>
          </cell>
          <cell r="AM36" t="str">
            <v>JL. RAYA BARAT NO. 729</v>
          </cell>
          <cell r="AN36" t="str">
            <v>Kota Cimahi</v>
          </cell>
          <cell r="AP36">
            <v>106</v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Y36">
            <v>0</v>
          </cell>
          <cell r="AZ36" t="str">
            <v>0</v>
          </cell>
          <cell r="BA36">
            <v>1710</v>
          </cell>
          <cell r="BB36">
            <v>5</v>
          </cell>
          <cell r="BC36" t="str">
            <v/>
          </cell>
          <cell r="BD36" t="str">
            <v/>
          </cell>
        </row>
        <row r="37">
          <cell r="D37">
            <v>4002940275</v>
          </cell>
          <cell r="E37" t="str">
            <v/>
          </cell>
          <cell r="F37" t="str">
            <v>CONFIRMED</v>
          </cell>
          <cell r="G37" t="str">
            <v>Unilever Mega DC</v>
          </cell>
          <cell r="H37" t="str">
            <v>CV Global Synergi Abadi</v>
          </cell>
          <cell r="I37" t="str">
            <v>true</v>
          </cell>
          <cell r="J37" t="str">
            <v>CDE</v>
          </cell>
          <cell r="K37" t="str">
            <v>CD Engkel Box</v>
          </cell>
          <cell r="L37" t="str">
            <v/>
          </cell>
          <cell r="N37" t="str">
            <v>TDS-TRI-20210617062121734117</v>
          </cell>
          <cell r="O37" t="str">
            <v>dedicated</v>
          </cell>
          <cell r="P37" t="str">
            <v>2021-06-17, 13:21:22</v>
          </cell>
          <cell r="Q37" t="str">
            <v>2021-06-17, 21:17:55</v>
          </cell>
          <cell r="R37" t="str">
            <v/>
          </cell>
          <cell r="S37" t="str">
            <v>2021-06-17, 16:00:00</v>
          </cell>
          <cell r="T37" t="str">
            <v/>
          </cell>
          <cell r="U37" t="str">
            <v/>
          </cell>
          <cell r="V37" t="str">
            <v/>
          </cell>
          <cell r="W37" t="str">
            <v>2021-06-19, 16:00:00</v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>UJANG SURYANA</v>
          </cell>
          <cell r="AC37" t="str">
            <v>087873310998</v>
          </cell>
          <cell r="AD37" t="str">
            <v>B9073AR</v>
          </cell>
          <cell r="AE37" t="str">
            <v>CD Engkel Box</v>
          </cell>
          <cell r="AF37" t="str">
            <v>Unilever West Mega DC</v>
          </cell>
          <cell r="AH37" t="str">
            <v>Jl. Irian X No.202, Cikedokan, Kec. Cikarang Bar., Bekasi, Jawa Barat 17530, Indonesia</v>
          </cell>
          <cell r="AI37" t="str">
            <v>Bekasi</v>
          </cell>
          <cell r="AK37" t="str">
            <v>TRANSMART CIMAHI</v>
          </cell>
          <cell r="AM37" t="str">
            <v>JL. RAYA BARAT NO. 729</v>
          </cell>
          <cell r="AN37" t="str">
            <v>Kota Cimahi</v>
          </cell>
          <cell r="AP37">
            <v>106</v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Y37">
            <v>0</v>
          </cell>
          <cell r="AZ37" t="str">
            <v>0</v>
          </cell>
          <cell r="BA37">
            <v>1710</v>
          </cell>
          <cell r="BB37">
            <v>5</v>
          </cell>
          <cell r="BC37" t="str">
            <v/>
          </cell>
          <cell r="BD37" t="str">
            <v/>
          </cell>
        </row>
        <row r="38">
          <cell r="D38">
            <v>4002940259</v>
          </cell>
          <cell r="E38" t="str">
            <v/>
          </cell>
          <cell r="F38" t="str">
            <v>LOADED</v>
          </cell>
          <cell r="G38" t="str">
            <v>Unilever Mega DC</v>
          </cell>
          <cell r="H38" t="str">
            <v>PT Kabut Halim Mandiri</v>
          </cell>
          <cell r="I38" t="str">
            <v>true</v>
          </cell>
          <cell r="J38" t="str">
            <v>CDE</v>
          </cell>
          <cell r="K38" t="str">
            <v>CD Engkel Box</v>
          </cell>
          <cell r="L38" t="str">
            <v/>
          </cell>
          <cell r="N38" t="str">
            <v>TDS-TRI-20210617062121111104</v>
          </cell>
          <cell r="O38" t="str">
            <v>dedicated</v>
          </cell>
          <cell r="P38" t="str">
            <v>2021-06-17, 13:21:21</v>
          </cell>
          <cell r="Q38" t="str">
            <v>2021-06-17, 19:12:18</v>
          </cell>
          <cell r="R38" t="str">
            <v>2021-06-17, 19:24:41</v>
          </cell>
          <cell r="S38" t="str">
            <v>2021-06-17, 16:00:00</v>
          </cell>
          <cell r="T38" t="str">
            <v>2021-06-17, 19:24:53</v>
          </cell>
          <cell r="U38" t="str">
            <v>2021-06-17, 19:25:01</v>
          </cell>
          <cell r="V38" t="str">
            <v>2021-06-17, 19:25:08</v>
          </cell>
          <cell r="W38" t="str">
            <v>2021-06-18, 16:00:00</v>
          </cell>
          <cell r="X38" t="str">
            <v/>
          </cell>
          <cell r="Y38" t="str">
            <v/>
          </cell>
          <cell r="Z38" t="str">
            <v>0:0:15</v>
          </cell>
          <cell r="AA38" t="str">
            <v/>
          </cell>
          <cell r="AB38" t="str">
            <v>M Rizky</v>
          </cell>
          <cell r="AC38" t="str">
            <v>082114719606</v>
          </cell>
          <cell r="AD38" t="str">
            <v>F9283FG</v>
          </cell>
          <cell r="AE38" t="str">
            <v>CD Engkel Box</v>
          </cell>
          <cell r="AF38" t="str">
            <v>Unilever West Mega DC</v>
          </cell>
          <cell r="AH38" t="str">
            <v>Jl. Irian X No.202, Cikedokan, Kec. Cikarang Bar., Bekasi, Jawa Barat 17530, Indonesia</v>
          </cell>
          <cell r="AI38" t="str">
            <v>Bekasi</v>
          </cell>
          <cell r="AK38" t="str">
            <v>DIAMOND ARTHA GADING</v>
          </cell>
          <cell r="AM38" t="str">
            <v>MALL ARTHA GADING KELAPA GADING</v>
          </cell>
          <cell r="AN38" t="str">
            <v>Kota Jakarta Utara</v>
          </cell>
          <cell r="AP38">
            <v>44</v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Y38">
            <v>0</v>
          </cell>
          <cell r="AZ38" t="str">
            <v>0</v>
          </cell>
          <cell r="BA38">
            <v>2310</v>
          </cell>
          <cell r="BB38">
            <v>5.8</v>
          </cell>
          <cell r="BC38" t="str">
            <v/>
          </cell>
          <cell r="BD38" t="str">
            <v/>
          </cell>
        </row>
        <row r="39">
          <cell r="D39">
            <v>4002940257</v>
          </cell>
          <cell r="E39" t="str">
            <v/>
          </cell>
          <cell r="F39" t="str">
            <v>CONFIRMED</v>
          </cell>
          <cell r="G39" t="str">
            <v>Unilever Mega DC</v>
          </cell>
          <cell r="H39" t="str">
            <v>Medikar Sarana Utama</v>
          </cell>
          <cell r="I39" t="str">
            <v>true</v>
          </cell>
          <cell r="J39" t="str">
            <v>CDE</v>
          </cell>
          <cell r="K39" t="str">
            <v>CD Engkel Box</v>
          </cell>
          <cell r="L39" t="str">
            <v/>
          </cell>
          <cell r="N39" t="str">
            <v>TDS-TRI-20210617062119908256</v>
          </cell>
          <cell r="O39" t="str">
            <v>dedicated</v>
          </cell>
          <cell r="P39" t="str">
            <v>2021-06-17, 13:21:20</v>
          </cell>
          <cell r="Q39" t="str">
            <v>2021-06-17, 14:11:53</v>
          </cell>
          <cell r="R39" t="str">
            <v/>
          </cell>
          <cell r="S39" t="str">
            <v>2021-06-17, 16:00:00</v>
          </cell>
          <cell r="T39" t="str">
            <v/>
          </cell>
          <cell r="U39" t="str">
            <v/>
          </cell>
          <cell r="V39" t="str">
            <v/>
          </cell>
          <cell r="W39" t="str">
            <v>2021-06-18, 16:00:00</v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>jepri</v>
          </cell>
          <cell r="AC39" t="str">
            <v>081281197087</v>
          </cell>
          <cell r="AD39" t="str">
            <v>B9899UXR</v>
          </cell>
          <cell r="AE39" t="str">
            <v>CD Engkel Box</v>
          </cell>
          <cell r="AF39" t="str">
            <v>Unilever West Mega DC</v>
          </cell>
          <cell r="AH39" t="str">
            <v>Jl. Irian X No.202, Cikedokan, Kec. Cikarang Bar., Bekasi, Jawa Barat 17530, Indonesia</v>
          </cell>
          <cell r="AI39" t="str">
            <v>Bekasi</v>
          </cell>
          <cell r="AK39" t="str">
            <v>DIAMOND ARTHA GADING</v>
          </cell>
          <cell r="AM39" t="str">
            <v>MALL ARTHA GADING KELAPA GADING</v>
          </cell>
          <cell r="AN39" t="str">
            <v>Kota Jakarta Utara</v>
          </cell>
          <cell r="AP39">
            <v>44</v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Y39">
            <v>0</v>
          </cell>
          <cell r="AZ39" t="str">
            <v>0</v>
          </cell>
          <cell r="BA39">
            <v>1910</v>
          </cell>
          <cell r="BB39">
            <v>5.38</v>
          </cell>
          <cell r="BC39" t="str">
            <v/>
          </cell>
          <cell r="BD39" t="str">
            <v/>
          </cell>
        </row>
        <row r="40">
          <cell r="D40">
            <v>4002940258</v>
          </cell>
          <cell r="E40" t="str">
            <v/>
          </cell>
          <cell r="F40" t="str">
            <v>CONFIRMED</v>
          </cell>
          <cell r="G40" t="str">
            <v>Unilever Mega DC</v>
          </cell>
          <cell r="H40" t="str">
            <v>PT Kabut Halim Mandiri</v>
          </cell>
          <cell r="I40" t="str">
            <v>true</v>
          </cell>
          <cell r="J40" t="str">
            <v>CDE</v>
          </cell>
          <cell r="K40" t="str">
            <v>CD Engkel Box</v>
          </cell>
          <cell r="L40" t="str">
            <v/>
          </cell>
          <cell r="N40" t="str">
            <v>TDS-TRI-20210617062120546996</v>
          </cell>
          <cell r="O40" t="str">
            <v>dedicated</v>
          </cell>
          <cell r="P40" t="str">
            <v>2021-06-17, 13:21:20</v>
          </cell>
          <cell r="Q40" t="str">
            <v>2021-06-17, 19:10:32</v>
          </cell>
          <cell r="R40" t="str">
            <v/>
          </cell>
          <cell r="S40" t="str">
            <v>2021-06-17, 16:00:00</v>
          </cell>
          <cell r="T40" t="str">
            <v/>
          </cell>
          <cell r="U40" t="str">
            <v/>
          </cell>
          <cell r="V40" t="str">
            <v/>
          </cell>
          <cell r="W40" t="str">
            <v>2021-06-18, 16:00:00</v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>Iwan Deni suhendar</v>
          </cell>
          <cell r="AC40" t="str">
            <v>085222333217</v>
          </cell>
          <cell r="AD40" t="str">
            <v>F9287FG</v>
          </cell>
          <cell r="AE40" t="str">
            <v>CD Engkel Box</v>
          </cell>
          <cell r="AF40" t="str">
            <v>Unilever West Mega DC</v>
          </cell>
          <cell r="AH40" t="str">
            <v>Jl. Irian X No.202, Cikedokan, Kec. Cikarang Bar., Bekasi, Jawa Barat 17530, Indonesia</v>
          </cell>
          <cell r="AI40" t="str">
            <v>Bekasi</v>
          </cell>
          <cell r="AK40" t="str">
            <v>DIAMOND ARTHA GADING</v>
          </cell>
          <cell r="AM40" t="str">
            <v>MALL ARTHA GADING KELAPA GADING</v>
          </cell>
          <cell r="AN40" t="str">
            <v>Kota Jakarta Utara</v>
          </cell>
          <cell r="AP40">
            <v>44</v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Y40">
            <v>0</v>
          </cell>
          <cell r="AZ40" t="str">
            <v>0</v>
          </cell>
          <cell r="BA40">
            <v>1940</v>
          </cell>
          <cell r="BB40">
            <v>5</v>
          </cell>
          <cell r="BC40" t="str">
            <v/>
          </cell>
          <cell r="BD40" t="str">
            <v/>
          </cell>
        </row>
        <row r="41">
          <cell r="D41">
            <v>4002940256</v>
          </cell>
          <cell r="E41" t="str">
            <v/>
          </cell>
          <cell r="F41" t="str">
            <v>CONFIRMED</v>
          </cell>
          <cell r="G41" t="str">
            <v>Unilever Mega DC</v>
          </cell>
          <cell r="H41" t="str">
            <v>PT Kabut Halim Mandiri</v>
          </cell>
          <cell r="I41" t="str">
            <v>true</v>
          </cell>
          <cell r="J41" t="str">
            <v>CDE</v>
          </cell>
          <cell r="K41" t="str">
            <v>CD Engkel Box</v>
          </cell>
          <cell r="L41" t="str">
            <v/>
          </cell>
          <cell r="N41" t="str">
            <v>TDS-TRI-20210617062119113378</v>
          </cell>
          <cell r="O41" t="str">
            <v>dedicated</v>
          </cell>
          <cell r="P41" t="str">
            <v>2021-06-17, 13:21:19</v>
          </cell>
          <cell r="Q41" t="str">
            <v>2021-06-17, 14:11:06</v>
          </cell>
          <cell r="R41" t="str">
            <v/>
          </cell>
          <cell r="S41" t="str">
            <v>2021-06-17, 16:00:00</v>
          </cell>
          <cell r="T41" t="str">
            <v/>
          </cell>
          <cell r="U41" t="str">
            <v/>
          </cell>
          <cell r="V41" t="str">
            <v/>
          </cell>
          <cell r="W41" t="str">
            <v>2021-06-18, 16:00:00</v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>Ono</v>
          </cell>
          <cell r="AC41" t="str">
            <v>083872598582</v>
          </cell>
          <cell r="AD41" t="str">
            <v>B9027EXR</v>
          </cell>
          <cell r="AE41" t="str">
            <v>CD Engkel Box</v>
          </cell>
          <cell r="AF41" t="str">
            <v>Unilever West Mega DC</v>
          </cell>
          <cell r="AH41" t="str">
            <v>Jl. Irian X No.202, Cikedokan, Kec. Cikarang Bar., Bekasi, Jawa Barat 17530, Indonesia</v>
          </cell>
          <cell r="AI41" t="str">
            <v>Bekasi</v>
          </cell>
          <cell r="AK41" t="str">
            <v>DIAMOND ARTHA GADING</v>
          </cell>
          <cell r="AM41" t="str">
            <v>MALL ARTHA GADING KELAPA GADING</v>
          </cell>
          <cell r="AN41" t="str">
            <v>Kota Jakarta Utara</v>
          </cell>
          <cell r="AP41">
            <v>44</v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Y41">
            <v>0</v>
          </cell>
          <cell r="AZ41" t="str">
            <v>0</v>
          </cell>
          <cell r="BA41">
            <v>2790</v>
          </cell>
          <cell r="BB41">
            <v>5.33</v>
          </cell>
          <cell r="BC41" t="str">
            <v/>
          </cell>
          <cell r="BD41" t="str">
            <v/>
          </cell>
        </row>
        <row r="42">
          <cell r="D42">
            <v>4002940254</v>
          </cell>
          <cell r="E42" t="str">
            <v/>
          </cell>
          <cell r="F42" t="str">
            <v>CONFIRMED</v>
          </cell>
          <cell r="G42" t="str">
            <v>Unilever Mega DC</v>
          </cell>
          <cell r="H42" t="str">
            <v>PT Mega Antaran Prima</v>
          </cell>
          <cell r="I42" t="str">
            <v>true</v>
          </cell>
          <cell r="J42" t="str">
            <v>CDE</v>
          </cell>
          <cell r="K42" t="str">
            <v>CD Engkel Box</v>
          </cell>
          <cell r="L42" t="str">
            <v/>
          </cell>
          <cell r="N42" t="str">
            <v>TDS-TRI-20210617062118007775</v>
          </cell>
          <cell r="O42" t="str">
            <v>dedicated</v>
          </cell>
          <cell r="P42" t="str">
            <v>2021-06-17, 13:21:18</v>
          </cell>
          <cell r="Q42" t="str">
            <v>2021-06-17, 14:09:37</v>
          </cell>
          <cell r="R42" t="str">
            <v/>
          </cell>
          <cell r="S42" t="str">
            <v>2021-06-17, 16:00:00</v>
          </cell>
          <cell r="T42" t="str">
            <v/>
          </cell>
          <cell r="U42" t="str">
            <v/>
          </cell>
          <cell r="V42" t="str">
            <v/>
          </cell>
          <cell r="W42" t="str">
            <v>2021-06-18, 16:00:00</v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>CASMITA</v>
          </cell>
          <cell r="AC42" t="str">
            <v>082112196977</v>
          </cell>
          <cell r="AD42" t="str">
            <v>B9060KXU</v>
          </cell>
          <cell r="AE42" t="str">
            <v>CD Engkel Box</v>
          </cell>
          <cell r="AF42" t="str">
            <v>Unilever West Mega DC</v>
          </cell>
          <cell r="AH42" t="str">
            <v>Jl. Irian X No.202, Cikedokan, Kec. Cikarang Bar., Bekasi, Jawa Barat 17530, Indonesia</v>
          </cell>
          <cell r="AI42" t="str">
            <v>Bekasi</v>
          </cell>
          <cell r="AK42" t="str">
            <v>DIAMOND ARTHA GADING</v>
          </cell>
          <cell r="AM42" t="str">
            <v>MALL ARTHA GADING KELAPA GADING</v>
          </cell>
          <cell r="AN42" t="str">
            <v>Kota Jakarta Utara</v>
          </cell>
          <cell r="AP42">
            <v>44</v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Y42">
            <v>0</v>
          </cell>
          <cell r="AZ42" t="str">
            <v>0</v>
          </cell>
          <cell r="BA42">
            <v>2600</v>
          </cell>
          <cell r="BB42">
            <v>4.51</v>
          </cell>
          <cell r="BC42" t="str">
            <v/>
          </cell>
          <cell r="BD42" t="str">
            <v/>
          </cell>
        </row>
        <row r="43">
          <cell r="D43">
            <v>4002940255</v>
          </cell>
          <cell r="E43" t="str">
            <v/>
          </cell>
          <cell r="F43" t="str">
            <v>CONFIRMED</v>
          </cell>
          <cell r="G43" t="str">
            <v>Unilever Mega DC</v>
          </cell>
          <cell r="H43" t="str">
            <v>PT Darsindo Cipta Putra Mandiri</v>
          </cell>
          <cell r="I43" t="str">
            <v>true</v>
          </cell>
          <cell r="J43" t="str">
            <v>CDE</v>
          </cell>
          <cell r="K43" t="str">
            <v>CD Engkel Box</v>
          </cell>
          <cell r="L43" t="str">
            <v/>
          </cell>
          <cell r="N43" t="str">
            <v>TDS-TRI-20210617062118590929</v>
          </cell>
          <cell r="O43" t="str">
            <v>dedicated</v>
          </cell>
          <cell r="P43" t="str">
            <v>2021-06-17, 13:21:18</v>
          </cell>
          <cell r="Q43" t="str">
            <v>2021-06-17, 14:10:16</v>
          </cell>
          <cell r="R43" t="str">
            <v/>
          </cell>
          <cell r="S43" t="str">
            <v>2021-06-17, 16:00:00</v>
          </cell>
          <cell r="T43" t="str">
            <v/>
          </cell>
          <cell r="U43" t="str">
            <v/>
          </cell>
          <cell r="V43" t="str">
            <v/>
          </cell>
          <cell r="W43" t="str">
            <v>2021-06-18, 16:00:00</v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>Dasan Budiyansah</v>
          </cell>
          <cell r="AC43" t="str">
            <v>085716761692</v>
          </cell>
          <cell r="AD43" t="str">
            <v>B9035FXU</v>
          </cell>
          <cell r="AE43" t="str">
            <v>CD Engkel Box</v>
          </cell>
          <cell r="AF43" t="str">
            <v>Unilever West Mega DC</v>
          </cell>
          <cell r="AH43" t="str">
            <v>Jl. Irian X No.202, Cikedokan, Kec. Cikarang Bar., Bekasi, Jawa Barat 17530, Indonesia</v>
          </cell>
          <cell r="AI43" t="str">
            <v>Bekasi</v>
          </cell>
          <cell r="AK43" t="str">
            <v>DIAMOND ARTHA GADING</v>
          </cell>
          <cell r="AM43" t="str">
            <v>MALL ARTHA GADING KELAPA GADING</v>
          </cell>
          <cell r="AN43" t="str">
            <v>Kota Jakarta Utara</v>
          </cell>
          <cell r="AP43">
            <v>44</v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Y43">
            <v>0</v>
          </cell>
          <cell r="AZ43" t="str">
            <v>0</v>
          </cell>
          <cell r="BA43">
            <v>2180</v>
          </cell>
          <cell r="BB43">
            <v>5</v>
          </cell>
          <cell r="BC43" t="str">
            <v/>
          </cell>
          <cell r="BD43" t="str">
            <v/>
          </cell>
        </row>
        <row r="44">
          <cell r="D44">
            <v>4002940252</v>
          </cell>
          <cell r="E44" t="str">
            <v/>
          </cell>
          <cell r="F44" t="str">
            <v>PICKUP</v>
          </cell>
          <cell r="G44" t="str">
            <v>Unilever Mega DC</v>
          </cell>
          <cell r="H44" t="str">
            <v>PT Mega Antaran Prima</v>
          </cell>
          <cell r="I44" t="str">
            <v>true</v>
          </cell>
          <cell r="J44" t="str">
            <v>CDE</v>
          </cell>
          <cell r="K44" t="str">
            <v>CD Engkel Box</v>
          </cell>
          <cell r="L44" t="str">
            <v/>
          </cell>
          <cell r="N44" t="str">
            <v>TDS-TRI-20210617062116956415</v>
          </cell>
          <cell r="O44" t="str">
            <v>dedicated</v>
          </cell>
          <cell r="P44" t="str">
            <v>2021-06-17, 13:21:17</v>
          </cell>
          <cell r="Q44" t="str">
            <v>2021-06-17, 13:59:05</v>
          </cell>
          <cell r="R44" t="str">
            <v>2021-06-17, 16:38:55</v>
          </cell>
          <cell r="S44" t="str">
            <v>2021-06-17, 16:00:00</v>
          </cell>
          <cell r="T44" t="str">
            <v>2021-06-17, 16:39:01</v>
          </cell>
          <cell r="U44" t="str">
            <v/>
          </cell>
          <cell r="V44" t="str">
            <v/>
          </cell>
          <cell r="W44" t="str">
            <v>2021-06-18, 16:00:00</v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>TARSANA</v>
          </cell>
          <cell r="AC44" t="str">
            <v>087775239722</v>
          </cell>
          <cell r="AD44" t="str">
            <v>B9143KXU</v>
          </cell>
          <cell r="AE44" t="str">
            <v>CD Engkel Box</v>
          </cell>
          <cell r="AF44" t="str">
            <v>Unilever West Mega DC</v>
          </cell>
          <cell r="AH44" t="str">
            <v>Jl. Irian X No.202, Cikedokan, Kec. Cikarang Bar., Bekasi, Jawa Barat 17530, Indonesia</v>
          </cell>
          <cell r="AI44" t="str">
            <v>Bekasi</v>
          </cell>
          <cell r="AK44" t="str">
            <v>DIAMOND ARTHA GADING</v>
          </cell>
          <cell r="AM44" t="str">
            <v>MALL ARTHA GADING KELAPA GADING</v>
          </cell>
          <cell r="AN44" t="str">
            <v>Kota Jakarta Utara</v>
          </cell>
          <cell r="AP44">
            <v>44</v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Y44">
            <v>0</v>
          </cell>
          <cell r="AZ44" t="str">
            <v>0</v>
          </cell>
          <cell r="BA44">
            <v>1870</v>
          </cell>
          <cell r="BB44">
            <v>5.48</v>
          </cell>
          <cell r="BC44" t="str">
            <v/>
          </cell>
          <cell r="BD44" t="str">
            <v/>
          </cell>
        </row>
        <row r="45">
          <cell r="D45">
            <v>4002940253</v>
          </cell>
          <cell r="E45" t="str">
            <v/>
          </cell>
          <cell r="F45" t="str">
            <v>ACCEPTED</v>
          </cell>
          <cell r="G45" t="str">
            <v>Unilever Mega DC</v>
          </cell>
          <cell r="H45" t="str">
            <v>PT Kabut Halim Mandiri</v>
          </cell>
          <cell r="I45" t="str">
            <v>true</v>
          </cell>
          <cell r="J45" t="str">
            <v>CDE</v>
          </cell>
          <cell r="K45" t="str">
            <v>CD Engkel Box</v>
          </cell>
          <cell r="L45" t="str">
            <v/>
          </cell>
          <cell r="N45" t="str">
            <v>TDS-TRI-20210617062117494111</v>
          </cell>
          <cell r="O45" t="str">
            <v>dedicated</v>
          </cell>
          <cell r="P45" t="str">
            <v>2021-06-17, 13:21:17</v>
          </cell>
          <cell r="Q45" t="str">
            <v>2021-06-17, 14:07:28</v>
          </cell>
          <cell r="R45" t="str">
            <v>2021-06-17, 17:13:59</v>
          </cell>
          <cell r="S45" t="str">
            <v>2021-06-17, 16:00:00</v>
          </cell>
          <cell r="T45" t="str">
            <v/>
          </cell>
          <cell r="U45" t="str">
            <v/>
          </cell>
          <cell r="V45" t="str">
            <v/>
          </cell>
          <cell r="W45" t="str">
            <v>2021-06-18, 16:00:00</v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>Arief Nur Rahmad</v>
          </cell>
          <cell r="AC45" t="str">
            <v>082135588881</v>
          </cell>
          <cell r="AD45" t="str">
            <v>B9028EXR</v>
          </cell>
          <cell r="AE45" t="str">
            <v>CD Engkel Box</v>
          </cell>
          <cell r="AF45" t="str">
            <v>Unilever West Mega DC</v>
          </cell>
          <cell r="AH45" t="str">
            <v>Jl. Irian X No.202, Cikedokan, Kec. Cikarang Bar., Bekasi, Jawa Barat 17530, Indonesia</v>
          </cell>
          <cell r="AI45" t="str">
            <v>Bekasi</v>
          </cell>
          <cell r="AK45" t="str">
            <v>DIAMOND ARTHA GADING</v>
          </cell>
          <cell r="AM45" t="str">
            <v>MALL ARTHA GADING KELAPA GADING</v>
          </cell>
          <cell r="AN45" t="str">
            <v>Kota Jakarta Utara</v>
          </cell>
          <cell r="AP45">
            <v>44</v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Y45">
            <v>0</v>
          </cell>
          <cell r="AZ45" t="str">
            <v>0</v>
          </cell>
          <cell r="BA45">
            <v>2320</v>
          </cell>
          <cell r="BB45">
            <v>5</v>
          </cell>
          <cell r="BC45" t="str">
            <v/>
          </cell>
          <cell r="BD45" t="str">
            <v/>
          </cell>
        </row>
        <row r="46">
          <cell r="D46">
            <v>4002940250</v>
          </cell>
          <cell r="E46" t="str">
            <v/>
          </cell>
          <cell r="F46" t="str">
            <v>LOADED</v>
          </cell>
          <cell r="G46" t="str">
            <v>Unilever Mega DC</v>
          </cell>
          <cell r="H46" t="str">
            <v>PT Brilliant Cargo International</v>
          </cell>
          <cell r="I46" t="str">
            <v>true</v>
          </cell>
          <cell r="J46" t="str">
            <v>CDE</v>
          </cell>
          <cell r="K46" t="str">
            <v>CD Engkel Box</v>
          </cell>
          <cell r="L46" t="str">
            <v/>
          </cell>
          <cell r="N46" t="str">
            <v>TDS-TRI-20210617062115677650</v>
          </cell>
          <cell r="O46" t="str">
            <v>dedicated</v>
          </cell>
          <cell r="P46" t="str">
            <v>2021-06-17, 13:21:16</v>
          </cell>
          <cell r="Q46" t="str">
            <v>2021-06-17, 13:51:29</v>
          </cell>
          <cell r="R46" t="str">
            <v>2021-06-17, 13:51:39</v>
          </cell>
          <cell r="S46" t="str">
            <v>2021-06-17, 16:00:00</v>
          </cell>
          <cell r="T46" t="str">
            <v>2021-06-17, 13:51:43</v>
          </cell>
          <cell r="U46" t="str">
            <v>2021-06-17, 13:51:47</v>
          </cell>
          <cell r="V46" t="str">
            <v>2021-06-17, 13:51:55</v>
          </cell>
          <cell r="W46" t="str">
            <v>2021-06-18, 16:00:00</v>
          </cell>
          <cell r="X46" t="str">
            <v/>
          </cell>
          <cell r="Y46" t="str">
            <v/>
          </cell>
          <cell r="Z46" t="str">
            <v>0:0:12</v>
          </cell>
          <cell r="AA46" t="str">
            <v/>
          </cell>
          <cell r="AB46" t="str">
            <v>Waskito</v>
          </cell>
          <cell r="AC46" t="str">
            <v>081210884940</v>
          </cell>
          <cell r="AD46" t="str">
            <v>B9408OI</v>
          </cell>
          <cell r="AE46" t="str">
            <v>CD Engkel Box</v>
          </cell>
          <cell r="AF46" t="str">
            <v>Unilever West Mega DC</v>
          </cell>
          <cell r="AH46" t="str">
            <v>Jl. Irian X No.202, Cikedokan, Kec. Cikarang Bar., Bekasi, Jawa Barat 17530, Indonesia</v>
          </cell>
          <cell r="AI46" t="str">
            <v>Bekasi</v>
          </cell>
          <cell r="AK46" t="str">
            <v>DIAMOND ARTHA GADING</v>
          </cell>
          <cell r="AM46" t="str">
            <v>MALL ARTHA GADING KELAPA GADING</v>
          </cell>
          <cell r="AN46" t="str">
            <v>Kota Jakarta Utara</v>
          </cell>
          <cell r="AP46">
            <v>44</v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Y46">
            <v>0</v>
          </cell>
          <cell r="AZ46" t="str">
            <v>0</v>
          </cell>
          <cell r="BA46">
            <v>1980</v>
          </cell>
          <cell r="BB46">
            <v>5.66</v>
          </cell>
          <cell r="BC46" t="str">
            <v/>
          </cell>
          <cell r="BD46" t="str">
            <v/>
          </cell>
        </row>
        <row r="47">
          <cell r="D47">
            <v>4002940251</v>
          </cell>
          <cell r="E47" t="str">
            <v/>
          </cell>
          <cell r="F47" t="str">
            <v>ACCEPTED</v>
          </cell>
          <cell r="G47" t="str">
            <v>Unilever Mega DC</v>
          </cell>
          <cell r="H47" t="str">
            <v>CV Global Synergi Abadi</v>
          </cell>
          <cell r="I47" t="str">
            <v>true</v>
          </cell>
          <cell r="J47" t="str">
            <v>CDE</v>
          </cell>
          <cell r="K47" t="str">
            <v>CD Engkel Box</v>
          </cell>
          <cell r="L47" t="str">
            <v/>
          </cell>
          <cell r="N47" t="str">
            <v>TDS-TRI-20210617062116393467</v>
          </cell>
          <cell r="O47" t="str">
            <v>dedicated</v>
          </cell>
          <cell r="P47" t="str">
            <v>2021-06-17, 13:21:16</v>
          </cell>
          <cell r="Q47" t="str">
            <v>2021-06-17, 13:56:39</v>
          </cell>
          <cell r="R47" t="str">
            <v>2021-06-17, 13:56:52</v>
          </cell>
          <cell r="S47" t="str">
            <v>2021-06-17, 16:00:00</v>
          </cell>
          <cell r="T47" t="str">
            <v/>
          </cell>
          <cell r="U47" t="str">
            <v/>
          </cell>
          <cell r="V47" t="str">
            <v/>
          </cell>
          <cell r="W47" t="str">
            <v>2021-06-18, 16:00:00</v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>Ading Sukardi</v>
          </cell>
          <cell r="AC47" t="str">
            <v>085723961471</v>
          </cell>
          <cell r="AD47" t="str">
            <v>B9417BCI</v>
          </cell>
          <cell r="AE47" t="str">
            <v>CD Engkel Box</v>
          </cell>
          <cell r="AF47" t="str">
            <v>Unilever West Mega DC</v>
          </cell>
          <cell r="AH47" t="str">
            <v>Jl. Irian X No.202, Cikedokan, Kec. Cikarang Bar., Bekasi, Jawa Barat 17530, Indonesia</v>
          </cell>
          <cell r="AI47" t="str">
            <v>Bekasi</v>
          </cell>
          <cell r="AK47" t="str">
            <v>DIAMOND ARTHA GADING</v>
          </cell>
          <cell r="AM47" t="str">
            <v>MALL ARTHA GADING KELAPA GADING</v>
          </cell>
          <cell r="AN47" t="str">
            <v>Kota Jakarta Utara</v>
          </cell>
          <cell r="AP47">
            <v>44</v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Y47">
            <v>0</v>
          </cell>
          <cell r="AZ47" t="str">
            <v>0</v>
          </cell>
          <cell r="BA47">
            <v>2150</v>
          </cell>
          <cell r="BB47">
            <v>5.36</v>
          </cell>
          <cell r="BC47" t="str">
            <v/>
          </cell>
          <cell r="BD47" t="str">
            <v/>
          </cell>
        </row>
        <row r="48">
          <cell r="D48">
            <v>4002940249</v>
          </cell>
          <cell r="E48" t="str">
            <v/>
          </cell>
          <cell r="F48" t="str">
            <v>LOADED</v>
          </cell>
          <cell r="G48" t="str">
            <v>Unilever Mega DC</v>
          </cell>
          <cell r="H48" t="str">
            <v>CV Global Synergi Abadi</v>
          </cell>
          <cell r="I48" t="str">
            <v>true</v>
          </cell>
          <cell r="J48" t="str">
            <v>CDE</v>
          </cell>
          <cell r="K48" t="str">
            <v>CD Engkel Box</v>
          </cell>
          <cell r="L48" t="str">
            <v/>
          </cell>
          <cell r="N48" t="str">
            <v>TDS-TRI-20210617062115075645</v>
          </cell>
          <cell r="O48" t="str">
            <v>dedicated</v>
          </cell>
          <cell r="P48" t="str">
            <v>2021-06-17, 13:21:15</v>
          </cell>
          <cell r="Q48" t="str">
            <v>2021-06-17, 13:43:45</v>
          </cell>
          <cell r="R48" t="str">
            <v>2021-06-17, 13:45:03</v>
          </cell>
          <cell r="S48" t="str">
            <v>2021-06-17, 16:00:00</v>
          </cell>
          <cell r="T48" t="str">
            <v>2021-06-17, 17:16:33</v>
          </cell>
          <cell r="U48" t="str">
            <v>2021-06-17, 17:16:37</v>
          </cell>
          <cell r="V48" t="str">
            <v>2021-06-17, 17:16:52</v>
          </cell>
          <cell r="W48" t="str">
            <v>2021-06-18, 16:00:00</v>
          </cell>
          <cell r="X48" t="str">
            <v/>
          </cell>
          <cell r="Y48" t="str">
            <v/>
          </cell>
          <cell r="Z48" t="str">
            <v>0:0:19</v>
          </cell>
          <cell r="AA48" t="str">
            <v/>
          </cell>
          <cell r="AB48" t="str">
            <v>Rohim</v>
          </cell>
          <cell r="AC48" t="str">
            <v>087773017667</v>
          </cell>
          <cell r="AD48" t="str">
            <v>B9653DD</v>
          </cell>
          <cell r="AE48" t="str">
            <v>CD Double Box</v>
          </cell>
          <cell r="AF48" t="str">
            <v>Unilever West Mega DC</v>
          </cell>
          <cell r="AH48" t="str">
            <v>Jl. Irian X No.202, Cikedokan, Kec. Cikarang Bar., Bekasi, Jawa Barat 17530, Indonesia</v>
          </cell>
          <cell r="AI48" t="str">
            <v>Bekasi</v>
          </cell>
          <cell r="AK48" t="str">
            <v>DIAMOND ARTHA GADING</v>
          </cell>
          <cell r="AM48" t="str">
            <v>MALL ARTHA GADING KELAPA GADING</v>
          </cell>
          <cell r="AN48" t="str">
            <v>Kota Jakarta Utara</v>
          </cell>
          <cell r="AP48">
            <v>44</v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Y48">
            <v>0</v>
          </cell>
          <cell r="AZ48" t="str">
            <v>0</v>
          </cell>
          <cell r="BA48">
            <v>1980</v>
          </cell>
          <cell r="BB48">
            <v>6</v>
          </cell>
          <cell r="BC48" t="str">
            <v/>
          </cell>
          <cell r="BD48" t="str">
            <v/>
          </cell>
        </row>
        <row r="49">
          <cell r="D49">
            <v>4002940128</v>
          </cell>
          <cell r="E49" t="str">
            <v/>
          </cell>
          <cell r="F49" t="str">
            <v>LOADED</v>
          </cell>
          <cell r="G49" t="str">
            <v>Unilever Mega DC</v>
          </cell>
          <cell r="H49" t="str">
            <v>PT Tiara Fajar Transportindo</v>
          </cell>
          <cell r="I49" t="str">
            <v>true</v>
          </cell>
          <cell r="J49" t="str">
            <v>TRO-J</v>
          </cell>
          <cell r="K49" t="str">
            <v>Tronton Jumbo</v>
          </cell>
          <cell r="L49">
            <v>5211500</v>
          </cell>
          <cell r="M49">
            <v>3900000</v>
          </cell>
          <cell r="N49" t="str">
            <v>TDS-TRI-20210617061142466499</v>
          </cell>
          <cell r="O49" t="str">
            <v>oncall</v>
          </cell>
          <cell r="P49" t="str">
            <v>2021-06-17, 13:11:42</v>
          </cell>
          <cell r="Q49" t="str">
            <v>2021-06-17, 14:31:02</v>
          </cell>
          <cell r="R49" t="str">
            <v>2021-06-17, 17:34:35</v>
          </cell>
          <cell r="S49" t="str">
            <v>2021-06-17, 22:00:00</v>
          </cell>
          <cell r="T49" t="str">
            <v>2021-06-17, 17:35:15</v>
          </cell>
          <cell r="U49" t="str">
            <v>2021-06-17, 19:40:36</v>
          </cell>
          <cell r="V49" t="str">
            <v>2021-06-17, 23:33:31</v>
          </cell>
          <cell r="W49" t="str">
            <v>2021-06-19, 22:00:00</v>
          </cell>
          <cell r="X49" t="str">
            <v/>
          </cell>
          <cell r="Y49" t="str">
            <v/>
          </cell>
          <cell r="Z49" t="str">
            <v>5:58:16</v>
          </cell>
          <cell r="AA49" t="str">
            <v/>
          </cell>
          <cell r="AB49" t="str">
            <v>Uus</v>
          </cell>
          <cell r="AC49" t="str">
            <v>081295367098</v>
          </cell>
          <cell r="AD49" t="str">
            <v>Z9456MN</v>
          </cell>
          <cell r="AE49" t="str">
            <v>Wingbox Tronton</v>
          </cell>
          <cell r="AF49" t="str">
            <v>Unilever West Mega DC</v>
          </cell>
          <cell r="AH49" t="str">
            <v>Jl. Irian X No.202, Cikedokan, Kec. Cikarang Bar., Bekasi, Jawa Barat 17530, Indonesia</v>
          </cell>
          <cell r="AI49" t="str">
            <v>Bekasi</v>
          </cell>
          <cell r="AK49" t="str">
            <v>SAT DEPO MAOS</v>
          </cell>
          <cell r="AM49" t="str">
            <v>Jl. Raya Maos Kidul No.4, Dunapati, Maos Kidul, Kec. Maos, Kabupaten Cilacap, Jawa Tengah 53272, Indonesia</v>
          </cell>
          <cell r="AN49" t="str">
            <v>Kabupaten Cilacap</v>
          </cell>
          <cell r="AP49">
            <v>341</v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>Harga bidd belum sesuai, blast manual</v>
          </cell>
          <cell r="AY49">
            <v>0</v>
          </cell>
          <cell r="AZ49" t="str">
            <v>0</v>
          </cell>
          <cell r="BA49">
            <v>13810</v>
          </cell>
          <cell r="BB49">
            <v>25</v>
          </cell>
          <cell r="BC49" t="str">
            <v/>
          </cell>
          <cell r="BD49" t="str">
            <v/>
          </cell>
        </row>
        <row r="50">
          <cell r="D50">
            <v>4002940128</v>
          </cell>
          <cell r="E50" t="str">
            <v/>
          </cell>
          <cell r="F50" t="str">
            <v>LOADED</v>
          </cell>
          <cell r="G50" t="str">
            <v>Unilever Mega DC</v>
          </cell>
          <cell r="H50" t="str">
            <v>PT Tiara Fajar Transportindo</v>
          </cell>
          <cell r="I50" t="str">
            <v>true</v>
          </cell>
          <cell r="J50" t="str">
            <v>TRO-J</v>
          </cell>
          <cell r="K50" t="str">
            <v>Tronton Jumbo</v>
          </cell>
          <cell r="L50">
            <v>500000</v>
          </cell>
          <cell r="M50">
            <v>250000</v>
          </cell>
          <cell r="N50" t="str">
            <v>TDS-TRI-20210617061142466499</v>
          </cell>
          <cell r="O50" t="str">
            <v>oncall</v>
          </cell>
          <cell r="P50" t="str">
            <v>2021-06-17, 13:11:42</v>
          </cell>
          <cell r="Q50" t="str">
            <v>2021-06-17, 14:31:02</v>
          </cell>
          <cell r="R50" t="str">
            <v>2021-06-17, 17:34:35</v>
          </cell>
          <cell r="S50" t="str">
            <v>2021-06-17, 22:00:00</v>
          </cell>
          <cell r="T50" t="str">
            <v>2021-06-17, 17:35:15</v>
          </cell>
          <cell r="U50" t="str">
            <v>2021-06-17, 19:40:36</v>
          </cell>
          <cell r="V50" t="str">
            <v>2021-06-17, 23:33:31</v>
          </cell>
          <cell r="W50" t="str">
            <v>2021-06-19, 22:00:00</v>
          </cell>
          <cell r="X50" t="str">
            <v/>
          </cell>
          <cell r="Y50" t="str">
            <v/>
          </cell>
          <cell r="Z50" t="str">
            <v>5:58:16</v>
          </cell>
          <cell r="AA50" t="str">
            <v/>
          </cell>
          <cell r="AB50" t="str">
            <v>Uus</v>
          </cell>
          <cell r="AC50" t="str">
            <v>081295367098</v>
          </cell>
          <cell r="AD50" t="str">
            <v>Z9456MN</v>
          </cell>
          <cell r="AE50" t="str">
            <v>Wingbox Tronton</v>
          </cell>
          <cell r="AF50" t="str">
            <v>Unilever West Mega DC</v>
          </cell>
          <cell r="AH50" t="str">
            <v>Jl. Irian X No.202, Cikedokan, Kec. Cikarang Bar., Bekasi, Jawa Barat 17530, Indonesia</v>
          </cell>
          <cell r="AI50" t="str">
            <v>Bekasi</v>
          </cell>
          <cell r="AK50" t="str">
            <v>SAT DC CILACAP</v>
          </cell>
          <cell r="AM50" t="str">
            <v>KOMP.KAWASAN INDUSTRI CILACAP</v>
          </cell>
          <cell r="AN50" t="str">
            <v>Kabupaten Cilacap</v>
          </cell>
          <cell r="AP50">
            <v>346</v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>Harga bidd belum sesuai, blast manual</v>
          </cell>
          <cell r="AY50">
            <v>0</v>
          </cell>
          <cell r="AZ50" t="str">
            <v>0</v>
          </cell>
          <cell r="BA50">
            <v>5430</v>
          </cell>
          <cell r="BB50">
            <v>16.89</v>
          </cell>
          <cell r="BC50" t="str">
            <v/>
          </cell>
          <cell r="BD50" t="str">
            <v/>
          </cell>
        </row>
        <row r="51">
          <cell r="D51">
            <v>4002939961</v>
          </cell>
          <cell r="E51" t="str">
            <v/>
          </cell>
          <cell r="F51" t="str">
            <v>LOADED</v>
          </cell>
          <cell r="G51" t="str">
            <v>Unilever Mega DC</v>
          </cell>
          <cell r="H51" t="str">
            <v>PT Mega Bintang Logistik</v>
          </cell>
          <cell r="I51" t="str">
            <v>false</v>
          </cell>
          <cell r="J51" t="str">
            <v>TRO-J</v>
          </cell>
          <cell r="K51" t="str">
            <v>Tronton Jumbo</v>
          </cell>
          <cell r="L51">
            <v>500000</v>
          </cell>
          <cell r="M51">
            <v>250000</v>
          </cell>
          <cell r="N51" t="str">
            <v>TDS-TRI-20210617035706263692</v>
          </cell>
          <cell r="O51" t="str">
            <v>oncall</v>
          </cell>
          <cell r="P51" t="str">
            <v>2021-06-17, 10:57:06</v>
          </cell>
          <cell r="Q51" t="str">
            <v>2021-06-17, 11:45:32</v>
          </cell>
          <cell r="R51" t="str">
            <v>2021-06-17, 21:14:09</v>
          </cell>
          <cell r="S51" t="str">
            <v>2021-06-17, 16:00:00</v>
          </cell>
          <cell r="T51" t="str">
            <v>2021-06-17, 22:15:26</v>
          </cell>
          <cell r="U51" t="str">
            <v>2021-06-17, 21:14:27</v>
          </cell>
          <cell r="V51" t="str">
            <v>2021-06-17, 22:15:44</v>
          </cell>
          <cell r="W51" t="str">
            <v>2021-06-23, 16:00:00</v>
          </cell>
          <cell r="X51" t="str">
            <v/>
          </cell>
          <cell r="Y51" t="str">
            <v/>
          </cell>
          <cell r="Z51" t="str">
            <v>0:0:18</v>
          </cell>
          <cell r="AA51" t="str">
            <v/>
          </cell>
          <cell r="AB51" t="str">
            <v>suryana</v>
          </cell>
          <cell r="AC51" t="str">
            <v>082289248082</v>
          </cell>
          <cell r="AD51" t="str">
            <v>B9336SI</v>
          </cell>
          <cell r="AE51" t="str">
            <v>Wingbox Tronton</v>
          </cell>
          <cell r="AF51" t="str">
            <v>Unilever West Mega DC</v>
          </cell>
          <cell r="AH51" t="str">
            <v>Jl. Irian X No.202, Cikedokan, Kec. Cikarang Bar., Bekasi, Jawa Barat 17530, Indonesia</v>
          </cell>
          <cell r="AI51" t="str">
            <v>Bekasi</v>
          </cell>
          <cell r="AK51" t="str">
            <v>SAT DC JAMBI</v>
          </cell>
          <cell r="AM51" t="str">
            <v>JL. RAYA PALEMBANG, JAMBI</v>
          </cell>
          <cell r="AN51" t="str">
            <v>Kabupaten Musi Banyuasin</v>
          </cell>
          <cell r="AP51">
            <v>712</v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Y51">
            <v>0</v>
          </cell>
          <cell r="AZ51" t="str">
            <v>0</v>
          </cell>
          <cell r="BA51">
            <v>11850</v>
          </cell>
          <cell r="BB51">
            <v>30.77</v>
          </cell>
          <cell r="BC51" t="str">
            <v/>
          </cell>
          <cell r="BD51" t="str">
            <v/>
          </cell>
        </row>
        <row r="52">
          <cell r="D52">
            <v>4002939961</v>
          </cell>
          <cell r="E52" t="str">
            <v/>
          </cell>
          <cell r="F52" t="str">
            <v>LOADED</v>
          </cell>
          <cell r="G52" t="str">
            <v>Unilever Mega DC</v>
          </cell>
          <cell r="H52" t="str">
            <v>PT Mega Bintang Logistik</v>
          </cell>
          <cell r="I52" t="str">
            <v>false</v>
          </cell>
          <cell r="J52" t="str">
            <v>TRO-J</v>
          </cell>
          <cell r="K52" t="str">
            <v>Tronton Jumbo</v>
          </cell>
          <cell r="L52">
            <v>14536800</v>
          </cell>
          <cell r="M52">
            <v>13800000</v>
          </cell>
          <cell r="N52" t="str">
            <v>TDS-TRI-20210617035706263692</v>
          </cell>
          <cell r="O52" t="str">
            <v>oncall</v>
          </cell>
          <cell r="P52" t="str">
            <v>2021-06-17, 10:57:06</v>
          </cell>
          <cell r="Q52" t="str">
            <v>2021-06-17, 11:45:32</v>
          </cell>
          <cell r="R52" t="str">
            <v>2021-06-17, 21:14:09</v>
          </cell>
          <cell r="S52" t="str">
            <v>2021-06-17, 16:00:00</v>
          </cell>
          <cell r="T52" t="str">
            <v>2021-06-17, 22:15:26</v>
          </cell>
          <cell r="U52" t="str">
            <v>2021-06-17, 21:14:27</v>
          </cell>
          <cell r="V52" t="str">
            <v>2021-06-17, 22:15:44</v>
          </cell>
          <cell r="W52" t="str">
            <v>2021-06-23, 16:00:00</v>
          </cell>
          <cell r="X52" t="str">
            <v/>
          </cell>
          <cell r="Y52" t="str">
            <v/>
          </cell>
          <cell r="Z52" t="str">
            <v>0:0:18</v>
          </cell>
          <cell r="AA52" t="str">
            <v/>
          </cell>
          <cell r="AB52" t="str">
            <v>suryana</v>
          </cell>
          <cell r="AC52" t="str">
            <v>082289248082</v>
          </cell>
          <cell r="AD52" t="str">
            <v>B9336SI</v>
          </cell>
          <cell r="AE52" t="str">
            <v>Wingbox Tronton</v>
          </cell>
          <cell r="AF52" t="str">
            <v>Unilever West Mega DC</v>
          </cell>
          <cell r="AH52" t="str">
            <v>Jl. Irian X No.202, Cikedokan, Kec. Cikarang Bar., Bekasi, Jawa Barat 17530, Indonesia</v>
          </cell>
          <cell r="AI52" t="str">
            <v>Bekasi</v>
          </cell>
          <cell r="AK52" t="str">
            <v>INDOGROSIR JAMBI</v>
          </cell>
          <cell r="AM52" t="str">
            <v>Samping Terminal Truck, Jl. Lingkar Selatan, Kenali Asam Bawah, Kec. Kota Baru, Kota Jambi, Jambi 36129, Indonesia</v>
          </cell>
          <cell r="AN52" t="str">
            <v>Kota Jambi</v>
          </cell>
          <cell r="AP52">
            <v>829</v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Y52">
            <v>0</v>
          </cell>
          <cell r="AZ52" t="str">
            <v>0</v>
          </cell>
          <cell r="BA52">
            <v>2160</v>
          </cell>
          <cell r="BB52">
            <v>9.6199999999999992</v>
          </cell>
          <cell r="BC52" t="str">
            <v/>
          </cell>
          <cell r="BD52" t="str">
            <v/>
          </cell>
        </row>
        <row r="53">
          <cell r="D53">
            <v>4002939420</v>
          </cell>
          <cell r="E53" t="str">
            <v/>
          </cell>
          <cell r="F53" t="str">
            <v>LOADED</v>
          </cell>
          <cell r="G53" t="str">
            <v>Unilever Mega DC</v>
          </cell>
          <cell r="H53" t="str">
            <v>PT Mega Bintang Logistik</v>
          </cell>
          <cell r="I53" t="str">
            <v>false</v>
          </cell>
          <cell r="J53" t="str">
            <v>TRO-J</v>
          </cell>
          <cell r="K53" t="str">
            <v>Tronton Jumbo</v>
          </cell>
          <cell r="L53">
            <v>14536800</v>
          </cell>
          <cell r="M53">
            <v>13800000</v>
          </cell>
          <cell r="N53" t="str">
            <v>TDS-TRI-20210617035704068045</v>
          </cell>
          <cell r="O53" t="str">
            <v>oncall</v>
          </cell>
          <cell r="P53" t="str">
            <v>2021-06-17, 10:57:04</v>
          </cell>
          <cell r="Q53" t="str">
            <v>2021-06-17, 11:45:32</v>
          </cell>
          <cell r="R53" t="str">
            <v>2021-06-17, 15:54:43</v>
          </cell>
          <cell r="S53" t="str">
            <v>2021-06-17, 16:00:00</v>
          </cell>
          <cell r="T53" t="str">
            <v>2021-06-17, 16:18:18</v>
          </cell>
          <cell r="U53" t="str">
            <v>2021-06-17, 16:18:29</v>
          </cell>
          <cell r="V53" t="str">
            <v>2021-06-17, 16:18:45</v>
          </cell>
          <cell r="W53" t="str">
            <v>2021-06-24, 16:00:00</v>
          </cell>
          <cell r="X53" t="str">
            <v/>
          </cell>
          <cell r="Y53" t="str">
            <v/>
          </cell>
          <cell r="Z53" t="str">
            <v>0:0:27</v>
          </cell>
          <cell r="AA53" t="str">
            <v/>
          </cell>
          <cell r="AB53" t="str">
            <v>HALIM</v>
          </cell>
          <cell r="AC53" t="str">
            <v>082289797253</v>
          </cell>
          <cell r="AD53" t="str">
            <v>BE9316BN</v>
          </cell>
          <cell r="AE53" t="str">
            <v>Wingbox Tronton</v>
          </cell>
          <cell r="AF53" t="str">
            <v>Unilever West Mega DC</v>
          </cell>
          <cell r="AH53" t="str">
            <v>Jl. Irian X No.202, Cikedokan, Kec. Cikarang Bar., Bekasi, Jawa Barat 17530, Indonesia</v>
          </cell>
          <cell r="AI53" t="str">
            <v>Bekasi</v>
          </cell>
          <cell r="AK53" t="str">
            <v>INDOGROSIR JAMBI</v>
          </cell>
          <cell r="AM53" t="str">
            <v>Samping Terminal Truck, Jl. Lingkar Selatan, Kenali Asam Bawah, Kec. Kota Baru, Kota Jambi, Jambi 36129, Indonesia</v>
          </cell>
          <cell r="AN53" t="str">
            <v>Kota Jambi</v>
          </cell>
          <cell r="AP53">
            <v>829</v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Y53">
            <v>0</v>
          </cell>
          <cell r="AZ53" t="str">
            <v>0</v>
          </cell>
          <cell r="BA53">
            <v>16400</v>
          </cell>
          <cell r="BB53">
            <v>39</v>
          </cell>
          <cell r="BC53" t="str">
            <v/>
          </cell>
          <cell r="BD53" t="str">
            <v/>
          </cell>
        </row>
        <row r="54">
          <cell r="D54">
            <v>4002937313</v>
          </cell>
          <cell r="E54" t="str">
            <v/>
          </cell>
          <cell r="F54" t="str">
            <v>LOADED</v>
          </cell>
          <cell r="G54" t="str">
            <v>Unilever Mega DC</v>
          </cell>
          <cell r="H54" t="str">
            <v>PT Tiara Fajar Transportindo</v>
          </cell>
          <cell r="I54" t="str">
            <v>false</v>
          </cell>
          <cell r="J54" t="str">
            <v>FUS</v>
          </cell>
          <cell r="K54" t="str">
            <v>Fuso Box</v>
          </cell>
          <cell r="L54">
            <v>3223800</v>
          </cell>
          <cell r="N54" t="str">
            <v>TDS-TRI-20210616130617634296</v>
          </cell>
          <cell r="O54" t="str">
            <v>oncall</v>
          </cell>
          <cell r="P54" t="str">
            <v>2021-06-16, 20:06:17</v>
          </cell>
          <cell r="Q54" t="str">
            <v>2021-06-16, 20:55:33</v>
          </cell>
          <cell r="R54" t="str">
            <v>2021-06-17, 01:29:24</v>
          </cell>
          <cell r="S54" t="str">
            <v>2021-06-17, 22:00:00</v>
          </cell>
          <cell r="T54" t="str">
            <v>2021-06-17, 04:07:59</v>
          </cell>
          <cell r="U54" t="str">
            <v>2021-06-17, 04:08:15</v>
          </cell>
          <cell r="V54" t="str">
            <v>2021-06-17, 04:08:25</v>
          </cell>
          <cell r="W54" t="str">
            <v>2021-06-19, 22:00:00</v>
          </cell>
          <cell r="X54" t="str">
            <v/>
          </cell>
          <cell r="Y54" t="str">
            <v/>
          </cell>
          <cell r="Z54" t="str">
            <v>0:0:26</v>
          </cell>
          <cell r="AA54" t="str">
            <v/>
          </cell>
          <cell r="AB54" t="str">
            <v>Ruhiyat</v>
          </cell>
          <cell r="AC54" t="str">
            <v>082113857949</v>
          </cell>
          <cell r="AD54" t="str">
            <v>Z9050LF</v>
          </cell>
          <cell r="AE54" t="str">
            <v>Fuso Box</v>
          </cell>
          <cell r="AF54" t="str">
            <v>Unilever West Mega DC</v>
          </cell>
          <cell r="AH54" t="str">
            <v>Jl. Irian X No.202, Cikedokan, Kec. Cikarang Bar., Bekasi, Jawa Barat 17530, Indonesia</v>
          </cell>
          <cell r="AI54" t="str">
            <v>Bekasi</v>
          </cell>
          <cell r="AK54" t="str">
            <v>SAT DC CILACAP</v>
          </cell>
          <cell r="AM54" t="str">
            <v>KOMP.KAWASAN INDUSTRI CILACAP</v>
          </cell>
          <cell r="AN54" t="str">
            <v>Kabupaten Cilacap</v>
          </cell>
          <cell r="AP54">
            <v>346</v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Y54">
            <v>0</v>
          </cell>
          <cell r="AZ54" t="str">
            <v>0</v>
          </cell>
          <cell r="BA54">
            <v>8380</v>
          </cell>
          <cell r="BB54">
            <v>17</v>
          </cell>
          <cell r="BC54" t="str">
            <v/>
          </cell>
          <cell r="BD54" t="str">
            <v/>
          </cell>
        </row>
        <row r="55">
          <cell r="D55">
            <v>4002940126</v>
          </cell>
          <cell r="E55" t="str">
            <v/>
          </cell>
          <cell r="F55" t="str">
            <v>LOADED</v>
          </cell>
          <cell r="G55" t="str">
            <v>Unilever Mega DC</v>
          </cell>
          <cell r="H55" t="str">
            <v>PT Mega Antaran Prima</v>
          </cell>
          <cell r="I55" t="str">
            <v>true</v>
          </cell>
          <cell r="J55" t="str">
            <v>CDE</v>
          </cell>
          <cell r="K55" t="str">
            <v>CD Engkel Box</v>
          </cell>
          <cell r="L55" t="str">
            <v/>
          </cell>
          <cell r="N55" t="str">
            <v>TDS-TRI-20210616130558029424</v>
          </cell>
          <cell r="O55" t="str">
            <v>dedicated</v>
          </cell>
          <cell r="P55" t="str">
            <v>2021-06-16, 20:05:58</v>
          </cell>
          <cell r="Q55" t="str">
            <v>2021-06-16, 22:59:53</v>
          </cell>
          <cell r="R55" t="str">
            <v>2021-06-17, 01:29:43</v>
          </cell>
          <cell r="S55" t="str">
            <v>2021-06-17, 22:00:00</v>
          </cell>
          <cell r="T55" t="str">
            <v>2021-06-17, 20:49:21</v>
          </cell>
          <cell r="U55" t="str">
            <v>2021-06-17, 20:49:25</v>
          </cell>
          <cell r="V55" t="str">
            <v>2021-06-17, 20:49:32</v>
          </cell>
          <cell r="W55" t="str">
            <v>2021-06-18, 22:00:00</v>
          </cell>
          <cell r="X55" t="str">
            <v/>
          </cell>
          <cell r="Y55" t="str">
            <v/>
          </cell>
          <cell r="Z55" t="str">
            <v>0:0:11</v>
          </cell>
          <cell r="AA55" t="str">
            <v/>
          </cell>
          <cell r="AB55" t="str">
            <v>ARSUDI</v>
          </cell>
          <cell r="AC55" t="str">
            <v>085217312173</v>
          </cell>
          <cell r="AD55" t="str">
            <v>B9150KXU</v>
          </cell>
          <cell r="AE55" t="str">
            <v>CD Engkel Box</v>
          </cell>
          <cell r="AF55" t="str">
            <v>Unilever West Mega DC</v>
          </cell>
          <cell r="AH55" t="str">
            <v>Jl. Irian X No.202, Cikedokan, Kec. Cikarang Bar., Bekasi, Jawa Barat 17530, Indonesia</v>
          </cell>
          <cell r="AI55" t="str">
            <v>Bekasi</v>
          </cell>
          <cell r="AK55" t="str">
            <v>LOTTEMART HYPER FESTIVAL CITY MALL</v>
          </cell>
          <cell r="AM55" t="str">
            <v>LANTAI LOWER GROUND, JL PETA NO. 24</v>
          </cell>
          <cell r="AN55" t="str">
            <v>Kota Bandung</v>
          </cell>
          <cell r="AP55">
            <v>117</v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Y55">
            <v>0</v>
          </cell>
          <cell r="AZ55" t="str">
            <v>0</v>
          </cell>
          <cell r="BA55">
            <v>190</v>
          </cell>
          <cell r="BB55">
            <v>1</v>
          </cell>
          <cell r="BC55" t="str">
            <v/>
          </cell>
          <cell r="BD55" t="str">
            <v/>
          </cell>
        </row>
        <row r="56">
          <cell r="D56">
            <v>4002940126</v>
          </cell>
          <cell r="E56" t="str">
            <v/>
          </cell>
          <cell r="F56" t="str">
            <v>LOADED</v>
          </cell>
          <cell r="G56" t="str">
            <v>Unilever Mega DC</v>
          </cell>
          <cell r="H56" t="str">
            <v>PT Mega Antaran Prima</v>
          </cell>
          <cell r="I56" t="str">
            <v>true</v>
          </cell>
          <cell r="J56" t="str">
            <v>CDE</v>
          </cell>
          <cell r="K56" t="str">
            <v>CD Engkel Box</v>
          </cell>
          <cell r="L56" t="str">
            <v/>
          </cell>
          <cell r="N56" t="str">
            <v>TDS-TRI-20210616130558029424</v>
          </cell>
          <cell r="O56" t="str">
            <v>dedicated</v>
          </cell>
          <cell r="P56" t="str">
            <v>2021-06-16, 20:05:58</v>
          </cell>
          <cell r="Q56" t="str">
            <v>2021-06-16, 22:59:53</v>
          </cell>
          <cell r="R56" t="str">
            <v>2021-06-17, 01:29:43</v>
          </cell>
          <cell r="S56" t="str">
            <v>2021-06-17, 22:00:00</v>
          </cell>
          <cell r="T56" t="str">
            <v>2021-06-17, 20:49:21</v>
          </cell>
          <cell r="U56" t="str">
            <v>2021-06-17, 20:49:25</v>
          </cell>
          <cell r="V56" t="str">
            <v>2021-06-17, 20:49:32</v>
          </cell>
          <cell r="W56" t="str">
            <v>2021-06-18, 22:00:00</v>
          </cell>
          <cell r="X56" t="str">
            <v/>
          </cell>
          <cell r="Y56" t="str">
            <v/>
          </cell>
          <cell r="Z56" t="str">
            <v>0:0:11</v>
          </cell>
          <cell r="AA56" t="str">
            <v/>
          </cell>
          <cell r="AB56" t="str">
            <v>ARSUDI</v>
          </cell>
          <cell r="AC56" t="str">
            <v>085217312173</v>
          </cell>
          <cell r="AD56" t="str">
            <v>B9150KXU</v>
          </cell>
          <cell r="AE56" t="str">
            <v>CD Engkel Box</v>
          </cell>
          <cell r="AF56" t="str">
            <v>Unilever West Mega DC</v>
          </cell>
          <cell r="AH56" t="str">
            <v>Jl. Irian X No.202, Cikedokan, Kec. Cikarang Bar., Bekasi, Jawa Barat 17530, Indonesia</v>
          </cell>
          <cell r="AI56" t="str">
            <v>Bekasi</v>
          </cell>
          <cell r="AK56" t="str">
            <v>BORMA DAGO</v>
          </cell>
          <cell r="AM56" t="str">
            <v>JL. Ir. H. JUANDA No. 348</v>
          </cell>
          <cell r="AN56" t="str">
            <v>Kota Bandung</v>
          </cell>
          <cell r="AP56">
            <v>120</v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Y56">
            <v>0</v>
          </cell>
          <cell r="AZ56" t="str">
            <v>0</v>
          </cell>
          <cell r="BA56">
            <v>1390</v>
          </cell>
          <cell r="BB56">
            <v>3</v>
          </cell>
          <cell r="BC56" t="str">
            <v/>
          </cell>
          <cell r="BD56" t="str">
            <v/>
          </cell>
        </row>
        <row r="57">
          <cell r="D57">
            <v>4002940125</v>
          </cell>
          <cell r="E57" t="str">
            <v/>
          </cell>
          <cell r="F57" t="str">
            <v>LOADED</v>
          </cell>
          <cell r="G57" t="str">
            <v>Unilever Mega DC</v>
          </cell>
          <cell r="H57" t="str">
            <v>PT Kabut Halim Mandiri</v>
          </cell>
          <cell r="I57" t="str">
            <v>true</v>
          </cell>
          <cell r="J57" t="str">
            <v>CDE</v>
          </cell>
          <cell r="K57" t="str">
            <v>CD Engkel Box</v>
          </cell>
          <cell r="L57" t="str">
            <v/>
          </cell>
          <cell r="N57" t="str">
            <v>TDS-TRI-20210616130556951528</v>
          </cell>
          <cell r="O57" t="str">
            <v>dedicated</v>
          </cell>
          <cell r="P57" t="str">
            <v>2021-06-16, 20:05:57</v>
          </cell>
          <cell r="Q57" t="str">
            <v>2021-06-16, 22:58:23</v>
          </cell>
          <cell r="R57" t="str">
            <v>2021-06-17, 01:29:55</v>
          </cell>
          <cell r="S57" t="str">
            <v>2021-06-17, 22:00:00</v>
          </cell>
          <cell r="T57" t="str">
            <v>2021-06-17, 19:22:19</v>
          </cell>
          <cell r="U57" t="str">
            <v>2021-06-17, 19:22:39</v>
          </cell>
          <cell r="V57" t="str">
            <v>2021-06-17, 19:22:49</v>
          </cell>
          <cell r="W57" t="str">
            <v>2021-06-18, 22:00:00</v>
          </cell>
          <cell r="X57" t="str">
            <v/>
          </cell>
          <cell r="Y57" t="str">
            <v/>
          </cell>
          <cell r="Z57" t="str">
            <v>0:0:30</v>
          </cell>
          <cell r="AA57" t="str">
            <v/>
          </cell>
          <cell r="AB57" t="str">
            <v>Wahidayat</v>
          </cell>
          <cell r="AC57" t="str">
            <v>089685060253</v>
          </cell>
          <cell r="AD57" t="str">
            <v>B9020EXR</v>
          </cell>
          <cell r="AE57" t="str">
            <v>CD Engkel Box</v>
          </cell>
          <cell r="AF57" t="str">
            <v>Unilever West Mega DC</v>
          </cell>
          <cell r="AH57" t="str">
            <v>Jl. Irian X No.202, Cikedokan, Kec. Cikarang Bar., Bekasi, Jawa Barat 17530, Indonesia</v>
          </cell>
          <cell r="AI57" t="str">
            <v>Bekasi</v>
          </cell>
          <cell r="AK57" t="str">
            <v>BORMA DAGO</v>
          </cell>
          <cell r="AM57" t="str">
            <v>JL. Ir. H. JUANDA No. 348</v>
          </cell>
          <cell r="AN57" t="str">
            <v>Kota Bandung</v>
          </cell>
          <cell r="AP57">
            <v>120</v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Y57">
            <v>0</v>
          </cell>
          <cell r="AZ57" t="str">
            <v>0</v>
          </cell>
          <cell r="BA57">
            <v>1750</v>
          </cell>
          <cell r="BB57">
            <v>4</v>
          </cell>
          <cell r="BC57" t="str">
            <v/>
          </cell>
          <cell r="BD57" t="str">
            <v/>
          </cell>
        </row>
        <row r="58">
          <cell r="D58">
            <v>4002940125</v>
          </cell>
          <cell r="E58" t="str">
            <v/>
          </cell>
          <cell r="F58" t="str">
            <v>LOADED</v>
          </cell>
          <cell r="G58" t="str">
            <v>Unilever Mega DC</v>
          </cell>
          <cell r="H58" t="str">
            <v>PT Kabut Halim Mandiri</v>
          </cell>
          <cell r="I58" t="str">
            <v>true</v>
          </cell>
          <cell r="J58" t="str">
            <v>CDE</v>
          </cell>
          <cell r="K58" t="str">
            <v>CD Engkel Box</v>
          </cell>
          <cell r="L58" t="str">
            <v/>
          </cell>
          <cell r="N58" t="str">
            <v>TDS-TRI-20210616130556951528</v>
          </cell>
          <cell r="O58" t="str">
            <v>dedicated</v>
          </cell>
          <cell r="P58" t="str">
            <v>2021-06-16, 20:05:57</v>
          </cell>
          <cell r="Q58" t="str">
            <v>2021-06-16, 22:58:23</v>
          </cell>
          <cell r="R58" t="str">
            <v>2021-06-17, 01:29:55</v>
          </cell>
          <cell r="S58" t="str">
            <v>2021-06-17, 22:00:00</v>
          </cell>
          <cell r="T58" t="str">
            <v>2021-06-17, 19:22:19</v>
          </cell>
          <cell r="U58" t="str">
            <v>2021-06-17, 19:22:39</v>
          </cell>
          <cell r="V58" t="str">
            <v>2021-06-17, 19:22:49</v>
          </cell>
          <cell r="W58" t="str">
            <v>2021-06-18, 22:00:00</v>
          </cell>
          <cell r="X58" t="str">
            <v/>
          </cell>
          <cell r="Y58" t="str">
            <v/>
          </cell>
          <cell r="Z58" t="str">
            <v>0:0:30</v>
          </cell>
          <cell r="AA58" t="str">
            <v/>
          </cell>
          <cell r="AB58" t="str">
            <v>Wahidayat</v>
          </cell>
          <cell r="AC58" t="str">
            <v>089685060253</v>
          </cell>
          <cell r="AD58" t="str">
            <v>B9020EXR</v>
          </cell>
          <cell r="AE58" t="str">
            <v>CD Engkel Box</v>
          </cell>
          <cell r="AF58" t="str">
            <v>Unilever West Mega DC</v>
          </cell>
          <cell r="AH58" t="str">
            <v>Jl. Irian X No.202, Cikedokan, Kec. Cikarang Bar., Bekasi, Jawa Barat 17530, Indonesia</v>
          </cell>
          <cell r="AI58" t="str">
            <v>Bekasi</v>
          </cell>
          <cell r="AK58" t="str">
            <v>PT LOTTE SHOPPING INDONESIA BANDUNG</v>
          </cell>
          <cell r="AM58" t="str">
            <v>JL.SUKARNO HATTA</v>
          </cell>
          <cell r="AN58" t="str">
            <v>Kota Bandung</v>
          </cell>
          <cell r="AP58">
            <v>125</v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Y58">
            <v>0</v>
          </cell>
          <cell r="AZ58" t="str">
            <v>0</v>
          </cell>
          <cell r="BA58">
            <v>260</v>
          </cell>
          <cell r="BB58">
            <v>1</v>
          </cell>
          <cell r="BC58" t="str">
            <v/>
          </cell>
          <cell r="BD58" t="str">
            <v/>
          </cell>
        </row>
        <row r="59">
          <cell r="D59">
            <v>4002940071</v>
          </cell>
          <cell r="E59" t="str">
            <v/>
          </cell>
          <cell r="F59" t="str">
            <v>POD</v>
          </cell>
          <cell r="G59" t="str">
            <v>Unilever Mega DC</v>
          </cell>
          <cell r="H59" t="str">
            <v>PT Kabut Halim Mandiri</v>
          </cell>
          <cell r="I59" t="str">
            <v>true</v>
          </cell>
          <cell r="J59" t="str">
            <v>CDE</v>
          </cell>
          <cell r="K59" t="str">
            <v>CD Engkel Box</v>
          </cell>
          <cell r="L59" t="str">
            <v/>
          </cell>
          <cell r="N59" t="str">
            <v>TDS-TRI-20210616130555796644</v>
          </cell>
          <cell r="O59" t="str">
            <v>dedicated</v>
          </cell>
          <cell r="P59" t="str">
            <v>2021-06-16, 20:05:56</v>
          </cell>
          <cell r="Q59" t="str">
            <v>2021-06-16, 22:52:31</v>
          </cell>
          <cell r="R59" t="str">
            <v>2021-06-17, 01:30:05</v>
          </cell>
          <cell r="S59" t="str">
            <v>2021-06-17, 22:00:00</v>
          </cell>
          <cell r="T59" t="str">
            <v>2021-06-17, 03:34:37</v>
          </cell>
          <cell r="U59" t="str">
            <v>2021-06-17, 06:21:41</v>
          </cell>
          <cell r="V59" t="str">
            <v>2021-06-17, 06:21:47</v>
          </cell>
          <cell r="W59" t="str">
            <v>2021-06-18, 22:00:00</v>
          </cell>
          <cell r="X59" t="str">
            <v>2021-06-17, 10:35:21</v>
          </cell>
          <cell r="Y59" t="str">
            <v>2021-06-17, 12:38:00</v>
          </cell>
          <cell r="Z59" t="str">
            <v>2:47:10</v>
          </cell>
          <cell r="AA59" t="str">
            <v>2:2:39</v>
          </cell>
          <cell r="AB59" t="str">
            <v>Maarif</v>
          </cell>
          <cell r="AC59" t="str">
            <v>087722200755</v>
          </cell>
          <cell r="AD59" t="str">
            <v>F9284FG</v>
          </cell>
          <cell r="AE59" t="str">
            <v>CD Engkel Box</v>
          </cell>
          <cell r="AF59" t="str">
            <v>Unilever West Mega DC</v>
          </cell>
          <cell r="AH59" t="str">
            <v>Jl. Irian X No.202, Cikedokan, Kec. Cikarang Bar., Bekasi, Jawa Barat 17530, Indonesia</v>
          </cell>
          <cell r="AI59" t="str">
            <v>Bekasi</v>
          </cell>
          <cell r="AK59" t="str">
            <v>RAMAYANA KARAWANG (R-67)</v>
          </cell>
          <cell r="AM59" t="str">
            <v>JL.TUPAREV KARAWANG</v>
          </cell>
          <cell r="AN59" t="str">
            <v>Kabupaten Karawang</v>
          </cell>
          <cell r="AP59">
            <v>34</v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Y59">
            <v>0</v>
          </cell>
          <cell r="AZ59" t="str">
            <v>0</v>
          </cell>
          <cell r="BA59">
            <v>350</v>
          </cell>
          <cell r="BB59">
            <v>1</v>
          </cell>
          <cell r="BC59" t="str">
            <v/>
          </cell>
          <cell r="BD59" t="str">
            <v>2021-06-17, 12:38:16</v>
          </cell>
        </row>
        <row r="60">
          <cell r="D60">
            <v>4002940071</v>
          </cell>
          <cell r="E60" t="str">
            <v/>
          </cell>
          <cell r="F60" t="str">
            <v>POD</v>
          </cell>
          <cell r="G60" t="str">
            <v>Unilever Mega DC</v>
          </cell>
          <cell r="H60" t="str">
            <v>PT Kabut Halim Mandiri</v>
          </cell>
          <cell r="I60" t="str">
            <v>true</v>
          </cell>
          <cell r="J60" t="str">
            <v>CDE</v>
          </cell>
          <cell r="K60" t="str">
            <v>CD Engkel Box</v>
          </cell>
          <cell r="L60" t="str">
            <v/>
          </cell>
          <cell r="N60" t="str">
            <v>TDS-TRI-20210616130555796644</v>
          </cell>
          <cell r="O60" t="str">
            <v>dedicated</v>
          </cell>
          <cell r="P60" t="str">
            <v>2021-06-16, 20:05:55</v>
          </cell>
          <cell r="Q60" t="str">
            <v>2021-06-16, 22:52:31</v>
          </cell>
          <cell r="R60" t="str">
            <v>2021-06-17, 01:30:05</v>
          </cell>
          <cell r="S60" t="str">
            <v>2021-06-17, 22:00:00</v>
          </cell>
          <cell r="T60" t="str">
            <v>2021-06-17, 03:34:37</v>
          </cell>
          <cell r="U60" t="str">
            <v>2021-06-17, 06:21:41</v>
          </cell>
          <cell r="V60" t="str">
            <v>2021-06-17, 06:21:47</v>
          </cell>
          <cell r="W60" t="str">
            <v>2021-06-18, 22:00:00</v>
          </cell>
          <cell r="X60" t="str">
            <v>2021-06-17, 09:59:45</v>
          </cell>
          <cell r="Y60" t="str">
            <v>2021-06-17, 09:59:52</v>
          </cell>
          <cell r="Z60" t="str">
            <v>2:47:10</v>
          </cell>
          <cell r="AA60" t="str">
            <v>0:0:7</v>
          </cell>
          <cell r="AB60" t="str">
            <v>Maarif</v>
          </cell>
          <cell r="AC60" t="str">
            <v>087722200755</v>
          </cell>
          <cell r="AD60" t="str">
            <v>F9284FG</v>
          </cell>
          <cell r="AE60" t="str">
            <v>CD Engkel Box</v>
          </cell>
          <cell r="AF60" t="str">
            <v>Unilever West Mega DC</v>
          </cell>
          <cell r="AH60" t="str">
            <v>Jl. Irian X No.202, Cikedokan, Kec. Cikarang Bar., Bekasi, Jawa Barat 17530, Indonesia</v>
          </cell>
          <cell r="AI60" t="str">
            <v>Bekasi</v>
          </cell>
          <cell r="AK60" t="str">
            <v>SAT DC KARAWANG</v>
          </cell>
          <cell r="AM60" t="str">
            <v>JL.BY PASS KARAWANG KEL.MARGASARI</v>
          </cell>
          <cell r="AN60" t="str">
            <v>Karawang Regency</v>
          </cell>
          <cell r="AP60">
            <v>36</v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Y60">
            <v>0</v>
          </cell>
          <cell r="AZ60" t="str">
            <v>0</v>
          </cell>
          <cell r="BA60">
            <v>910</v>
          </cell>
          <cell r="BB60">
            <v>1.42</v>
          </cell>
          <cell r="BC60" t="str">
            <v/>
          </cell>
          <cell r="BD60" t="str">
            <v>2021-06-17, 10:00:12</v>
          </cell>
        </row>
        <row r="61">
          <cell r="D61">
            <v>4002939982</v>
          </cell>
          <cell r="E61" t="str">
            <v/>
          </cell>
          <cell r="F61" t="str">
            <v>LOADED</v>
          </cell>
          <cell r="G61" t="str">
            <v>Unilever Mega DC</v>
          </cell>
          <cell r="H61" t="str">
            <v>CV Palapa Jaya</v>
          </cell>
          <cell r="I61" t="str">
            <v>false</v>
          </cell>
          <cell r="J61" t="str">
            <v>TRO-J</v>
          </cell>
          <cell r="K61" t="str">
            <v>Tronton Jumbo</v>
          </cell>
          <cell r="L61">
            <v>12262300</v>
          </cell>
          <cell r="M61">
            <v>11250000</v>
          </cell>
          <cell r="N61" t="str">
            <v>TDS-TRI-20210616130554072034</v>
          </cell>
          <cell r="O61" t="str">
            <v>oncall</v>
          </cell>
          <cell r="P61" t="str">
            <v>2021-06-16, 20:05:54</v>
          </cell>
          <cell r="Q61" t="str">
            <v>2021-06-16, 20:55:33</v>
          </cell>
          <cell r="R61" t="str">
            <v>2021-06-16, 20:56:01</v>
          </cell>
          <cell r="S61" t="str">
            <v>2021-06-17, 22:00:00</v>
          </cell>
          <cell r="T61" t="str">
            <v>2021-06-16, 22:16:40</v>
          </cell>
          <cell r="U61" t="str">
            <v>2021-06-17, 11:49:58</v>
          </cell>
          <cell r="V61" t="str">
            <v>2021-06-17, 11:50:10</v>
          </cell>
          <cell r="W61" t="str">
            <v>2021-06-22, 22:00:00</v>
          </cell>
          <cell r="X61" t="str">
            <v/>
          </cell>
          <cell r="Y61" t="str">
            <v/>
          </cell>
          <cell r="Z61" t="str">
            <v>13:33:30</v>
          </cell>
          <cell r="AA61" t="str">
            <v/>
          </cell>
          <cell r="AB61" t="str">
            <v>Fredi</v>
          </cell>
          <cell r="AC61" t="str">
            <v>082113414270</v>
          </cell>
          <cell r="AD61" t="str">
            <v>B9413AI</v>
          </cell>
          <cell r="AE61" t="str">
            <v>Wingbox Tronton</v>
          </cell>
          <cell r="AF61" t="str">
            <v>Unilever West Mega DC</v>
          </cell>
          <cell r="AH61" t="str">
            <v>Jl. Irian X No.202, Cikedokan, Kec. Cikarang Bar., Bekasi, Jawa Barat 17530, Indonesia</v>
          </cell>
          <cell r="AI61" t="str">
            <v>Bekasi</v>
          </cell>
          <cell r="AK61" t="str">
            <v>INDOGROSIR PALEMBANG</v>
          </cell>
          <cell r="AM61" t="str">
            <v>JL. PANGERAN AYIN - KENTEN LAUT</v>
          </cell>
          <cell r="AN61" t="str">
            <v>Palembang</v>
          </cell>
          <cell r="AP61">
            <v>566</v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Y61">
            <v>0</v>
          </cell>
          <cell r="AZ61" t="str">
            <v>0</v>
          </cell>
          <cell r="BA61">
            <v>13850</v>
          </cell>
          <cell r="BB61">
            <v>30.95</v>
          </cell>
          <cell r="BC61" t="str">
            <v/>
          </cell>
          <cell r="BD61" t="str">
            <v/>
          </cell>
        </row>
        <row r="62">
          <cell r="D62">
            <v>4002939982</v>
          </cell>
          <cell r="E62" t="str">
            <v/>
          </cell>
          <cell r="F62" t="str">
            <v>LOADED</v>
          </cell>
          <cell r="G62" t="str">
            <v>Unilever Mega DC</v>
          </cell>
          <cell r="H62" t="str">
            <v>CV Palapa Jaya</v>
          </cell>
          <cell r="I62" t="str">
            <v>false</v>
          </cell>
          <cell r="J62" t="str">
            <v>TRO-J</v>
          </cell>
          <cell r="K62" t="str">
            <v>Tronton Jumbo</v>
          </cell>
          <cell r="L62">
            <v>500000</v>
          </cell>
          <cell r="M62">
            <v>500000</v>
          </cell>
          <cell r="N62" t="str">
            <v>TDS-TRI-20210616130554072034</v>
          </cell>
          <cell r="O62" t="str">
            <v>oncall</v>
          </cell>
          <cell r="P62" t="str">
            <v>2021-06-16, 20:05:54</v>
          </cell>
          <cell r="Q62" t="str">
            <v>2021-06-16, 20:55:33</v>
          </cell>
          <cell r="R62" t="str">
            <v>2021-06-16, 20:56:01</v>
          </cell>
          <cell r="S62" t="str">
            <v>2021-06-17, 22:00:00</v>
          </cell>
          <cell r="T62" t="str">
            <v>2021-06-16, 22:16:40</v>
          </cell>
          <cell r="U62" t="str">
            <v>2021-06-17, 11:49:58</v>
          </cell>
          <cell r="V62" t="str">
            <v>2021-06-17, 11:50:10</v>
          </cell>
          <cell r="W62" t="str">
            <v>2021-06-22, 22:00:00</v>
          </cell>
          <cell r="X62" t="str">
            <v/>
          </cell>
          <cell r="Y62" t="str">
            <v/>
          </cell>
          <cell r="Z62" t="str">
            <v>13:33:30</v>
          </cell>
          <cell r="AA62" t="str">
            <v/>
          </cell>
          <cell r="AB62" t="str">
            <v>Fredi</v>
          </cell>
          <cell r="AC62" t="str">
            <v>082113414270</v>
          </cell>
          <cell r="AD62" t="str">
            <v>B9413AI</v>
          </cell>
          <cell r="AE62" t="str">
            <v>Wingbox Tronton</v>
          </cell>
          <cell r="AF62" t="str">
            <v>Unilever West Mega DC</v>
          </cell>
          <cell r="AH62" t="str">
            <v>Jl. Irian X No.202, Cikedokan, Kec. Cikarang Bar., Bekasi, Jawa Barat 17530, Indonesia</v>
          </cell>
          <cell r="AI62" t="str">
            <v>Bekasi</v>
          </cell>
          <cell r="AK62" t="str">
            <v>PT LOTTE SHOPPING INDONESIA PALEMBA</v>
          </cell>
          <cell r="AM62" t="str">
            <v>JL.RADEN SUKAMTO NO.8A PATAl</v>
          </cell>
          <cell r="AN62" t="str">
            <v>Palembang</v>
          </cell>
          <cell r="AP62">
            <v>562</v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Y62">
            <v>0</v>
          </cell>
          <cell r="AZ62" t="str">
            <v>0</v>
          </cell>
          <cell r="BA62">
            <v>2340</v>
          </cell>
          <cell r="BB62">
            <v>4.25</v>
          </cell>
          <cell r="BC62" t="str">
            <v/>
          </cell>
          <cell r="BD62" t="str">
            <v/>
          </cell>
        </row>
        <row r="63">
          <cell r="D63">
            <v>4002940120</v>
          </cell>
          <cell r="E63" t="str">
            <v/>
          </cell>
          <cell r="F63" t="str">
            <v>LOADED</v>
          </cell>
          <cell r="G63" t="str">
            <v>Unilever Mega DC</v>
          </cell>
          <cell r="H63" t="str">
            <v>Gading Global Logistic</v>
          </cell>
          <cell r="I63" t="str">
            <v>true</v>
          </cell>
          <cell r="J63" t="str">
            <v>CDE</v>
          </cell>
          <cell r="K63" t="str">
            <v>CD Engkel Box</v>
          </cell>
          <cell r="L63" t="str">
            <v/>
          </cell>
          <cell r="N63" t="str">
            <v>TDS-TRI-20210616130552850412</v>
          </cell>
          <cell r="O63" t="str">
            <v>dedicated</v>
          </cell>
          <cell r="P63" t="str">
            <v>2021-06-16, 20:05:53</v>
          </cell>
          <cell r="Q63" t="str">
            <v>2021-06-16, 22:55:32</v>
          </cell>
          <cell r="R63" t="str">
            <v>2021-06-17, 01:30:22</v>
          </cell>
          <cell r="S63" t="str">
            <v>2021-06-17, 22:00:00</v>
          </cell>
          <cell r="T63" t="str">
            <v>2021-06-17, 21:42:39</v>
          </cell>
          <cell r="U63" t="str">
            <v>2021-06-17, 21:43:06</v>
          </cell>
          <cell r="V63" t="str">
            <v>2021-06-17, 21:44:14</v>
          </cell>
          <cell r="W63" t="str">
            <v>2021-06-20, 22:00:00</v>
          </cell>
          <cell r="X63" t="str">
            <v/>
          </cell>
          <cell r="Y63" t="str">
            <v/>
          </cell>
          <cell r="Z63" t="str">
            <v>0:1:35</v>
          </cell>
          <cell r="AA63" t="str">
            <v/>
          </cell>
          <cell r="AB63" t="str">
            <v>JAMAL</v>
          </cell>
          <cell r="AC63" t="str">
            <v>087879225044</v>
          </cell>
          <cell r="AD63" t="str">
            <v>B9838SYK</v>
          </cell>
          <cell r="AE63" t="str">
            <v>CD Engkel Box</v>
          </cell>
          <cell r="AF63" t="str">
            <v>Unilever West Mega DC</v>
          </cell>
          <cell r="AH63" t="str">
            <v>Jl. Irian X No.202, Cikedokan, Kec. Cikarang Bar., Bekasi, Jawa Barat 17530, Indonesia</v>
          </cell>
          <cell r="AI63" t="str">
            <v>Bekasi</v>
          </cell>
          <cell r="AK63" t="str">
            <v>SAT DC BANDUNG</v>
          </cell>
          <cell r="AM63" t="str">
            <v>JL.SOEKARNO HATTA NO.791</v>
          </cell>
          <cell r="AN63" t="str">
            <v>Kota Bandung</v>
          </cell>
          <cell r="AP63">
            <v>130</v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Y63">
            <v>0</v>
          </cell>
          <cell r="AZ63" t="str">
            <v>0</v>
          </cell>
          <cell r="BA63">
            <v>950</v>
          </cell>
          <cell r="BB63">
            <v>2.37</v>
          </cell>
          <cell r="BC63" t="str">
            <v/>
          </cell>
          <cell r="BD63" t="str">
            <v/>
          </cell>
        </row>
        <row r="64">
          <cell r="D64">
            <v>4002940106</v>
          </cell>
          <cell r="E64" t="str">
            <v/>
          </cell>
          <cell r="F64" t="str">
            <v>ACCEPTED</v>
          </cell>
          <cell r="G64" t="str">
            <v>Unilever Mega DC</v>
          </cell>
          <cell r="H64" t="str">
            <v>CV Palapa Jaya</v>
          </cell>
          <cell r="I64" t="str">
            <v>false</v>
          </cell>
          <cell r="J64" t="str">
            <v>TRO-J</v>
          </cell>
          <cell r="K64" t="str">
            <v>Tronton Jumbo</v>
          </cell>
          <cell r="L64">
            <v>12262300</v>
          </cell>
          <cell r="M64">
            <v>11250000</v>
          </cell>
          <cell r="N64" t="str">
            <v>TDS-TRI-20210616130551760887</v>
          </cell>
          <cell r="O64" t="str">
            <v>oncall</v>
          </cell>
          <cell r="P64" t="str">
            <v>2021-06-16, 20:05:51</v>
          </cell>
          <cell r="Q64" t="str">
            <v>2021-06-16, 20:55:32</v>
          </cell>
          <cell r="R64" t="str">
            <v>2021-06-17, 01:30:32</v>
          </cell>
          <cell r="S64" t="str">
            <v>2021-06-17, 22:00:00</v>
          </cell>
          <cell r="T64" t="str">
            <v/>
          </cell>
          <cell r="U64" t="str">
            <v/>
          </cell>
          <cell r="V64" t="str">
            <v/>
          </cell>
          <cell r="W64" t="str">
            <v>2021-06-23, 22:00:00</v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>Radi Saragih</v>
          </cell>
          <cell r="AC64" t="str">
            <v>081383946800</v>
          </cell>
          <cell r="AD64" t="str">
            <v>B 9706 TXU</v>
          </cell>
          <cell r="AE64" t="str">
            <v>Wingbox Tronton</v>
          </cell>
          <cell r="AF64" t="str">
            <v>Unilever West Mega DC</v>
          </cell>
          <cell r="AH64" t="str">
            <v>Jl. Irian X No.202, Cikedokan, Kec. Cikarang Bar., Bekasi, Jawa Barat 17530, Indonesia</v>
          </cell>
          <cell r="AI64" t="str">
            <v>Bekasi</v>
          </cell>
          <cell r="AK64" t="str">
            <v>PT SUMBER ALFARIA TRIJAYA PALEMBAN</v>
          </cell>
          <cell r="AM64" t="str">
            <v>Jl. TEMBUS ALANG-ALANG LEBAR RT12 R</v>
          </cell>
          <cell r="AN64" t="str">
            <v>Kota Palembang</v>
          </cell>
          <cell r="AP64">
            <v>573</v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Y64">
            <v>0</v>
          </cell>
          <cell r="AZ64" t="str">
            <v>0</v>
          </cell>
          <cell r="BA64">
            <v>15390</v>
          </cell>
          <cell r="BB64">
            <v>32.11</v>
          </cell>
          <cell r="BC64" t="str">
            <v/>
          </cell>
          <cell r="BD64" t="str">
            <v/>
          </cell>
        </row>
        <row r="65">
          <cell r="D65">
            <v>4002940105</v>
          </cell>
          <cell r="E65" t="str">
            <v/>
          </cell>
          <cell r="F65" t="str">
            <v>ACCEPTED</v>
          </cell>
          <cell r="G65" t="str">
            <v>Unilever Mega DC</v>
          </cell>
          <cell r="H65" t="str">
            <v>CV Palapa Jaya</v>
          </cell>
          <cell r="I65" t="str">
            <v>false</v>
          </cell>
          <cell r="J65" t="str">
            <v>TRO-J</v>
          </cell>
          <cell r="K65" t="str">
            <v>Tronton Jumbo</v>
          </cell>
          <cell r="L65">
            <v>12262300</v>
          </cell>
          <cell r="M65">
            <v>11250000</v>
          </cell>
          <cell r="N65" t="str">
            <v>TDS-TRI-20210616130541102739</v>
          </cell>
          <cell r="O65" t="str">
            <v>oncall</v>
          </cell>
          <cell r="P65" t="str">
            <v>2021-06-16, 20:05:41</v>
          </cell>
          <cell r="Q65" t="str">
            <v>2021-06-16, 20:55:32</v>
          </cell>
          <cell r="R65" t="str">
            <v>2021-06-17, 01:32:50</v>
          </cell>
          <cell r="S65" t="str">
            <v>2021-06-17, 22:00:00</v>
          </cell>
          <cell r="T65" t="str">
            <v/>
          </cell>
          <cell r="U65" t="str">
            <v/>
          </cell>
          <cell r="V65" t="str">
            <v/>
          </cell>
          <cell r="W65" t="str">
            <v>2021-06-23, 22:00:00</v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>Rohman</v>
          </cell>
          <cell r="AC65" t="str">
            <v>081285690473</v>
          </cell>
          <cell r="AD65" t="str">
            <v>B 9708 TXU</v>
          </cell>
          <cell r="AE65" t="str">
            <v>Wingbox Tronton</v>
          </cell>
          <cell r="AF65" t="str">
            <v>Unilever West Mega DC</v>
          </cell>
          <cell r="AH65" t="str">
            <v>Jl. Irian X No.202, Cikedokan, Kec. Cikarang Bar., Bekasi, Jawa Barat 17530, Indonesia</v>
          </cell>
          <cell r="AI65" t="str">
            <v>Bekasi</v>
          </cell>
          <cell r="AK65" t="str">
            <v>PT SUMBER ALFARIA TRIJAYA PALEMBAN</v>
          </cell>
          <cell r="AM65" t="str">
            <v>Jl. TEMBUS ALANG-ALANG LEBAR RT12 R</v>
          </cell>
          <cell r="AN65" t="str">
            <v>Kota Palembang</v>
          </cell>
          <cell r="AP65">
            <v>573</v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Y65">
            <v>0</v>
          </cell>
          <cell r="AZ65" t="str">
            <v>0</v>
          </cell>
          <cell r="BA65">
            <v>15810</v>
          </cell>
          <cell r="BB65">
            <v>28</v>
          </cell>
          <cell r="BC65" t="str">
            <v/>
          </cell>
          <cell r="BD65" t="str">
            <v/>
          </cell>
        </row>
        <row r="66">
          <cell r="D66">
            <v>4002940072</v>
          </cell>
          <cell r="E66" t="str">
            <v/>
          </cell>
          <cell r="F66" t="str">
            <v>ACCEPTED</v>
          </cell>
          <cell r="G66" t="str">
            <v>Unilever Mega DC</v>
          </cell>
          <cell r="H66" t="str">
            <v>CV Global Synergi Abadi</v>
          </cell>
          <cell r="I66" t="str">
            <v>true</v>
          </cell>
          <cell r="J66" t="str">
            <v>CDE</v>
          </cell>
          <cell r="K66" t="str">
            <v>CD Engkel Box</v>
          </cell>
          <cell r="L66" t="str">
            <v/>
          </cell>
          <cell r="N66" t="str">
            <v>TDS-TRI-20210616130540246798</v>
          </cell>
          <cell r="O66" t="str">
            <v>dedicated</v>
          </cell>
          <cell r="P66" t="str">
            <v>2021-06-16, 20:05:40</v>
          </cell>
          <cell r="Q66" t="str">
            <v>2021-06-16, 22:53:50</v>
          </cell>
          <cell r="R66" t="str">
            <v>2021-06-17, 01:33:03</v>
          </cell>
          <cell r="S66" t="str">
            <v>2021-06-17, 22:00:00</v>
          </cell>
          <cell r="T66" t="str">
            <v/>
          </cell>
          <cell r="U66" t="str">
            <v/>
          </cell>
          <cell r="V66" t="str">
            <v/>
          </cell>
          <cell r="W66" t="str">
            <v>2021-06-17, 22:00:00</v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>beni</v>
          </cell>
          <cell r="AC66" t="str">
            <v>085774120091</v>
          </cell>
          <cell r="AD66" t="str">
            <v>B9054NO</v>
          </cell>
          <cell r="AE66" t="str">
            <v>CD Engkel Box</v>
          </cell>
          <cell r="AF66" t="str">
            <v>Unilever West Mega DC</v>
          </cell>
          <cell r="AH66" t="str">
            <v>Jl. Irian X No.202, Cikedokan, Kec. Cikarang Bar., Bekasi, Jawa Barat 17530, Indonesia</v>
          </cell>
          <cell r="AI66" t="str">
            <v>Bekasi</v>
          </cell>
          <cell r="AK66" t="str">
            <v>RAMAYANA KEBAYORAN LAMA R102</v>
          </cell>
          <cell r="AM66" t="str">
            <v>JL.RAYA PASAR KEBAYORAN LAMA</v>
          </cell>
          <cell r="AN66" t="str">
            <v>Kota Jakarta Selatan</v>
          </cell>
          <cell r="AP66">
            <v>48</v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Y66">
            <v>0</v>
          </cell>
          <cell r="AZ66" t="str">
            <v>0</v>
          </cell>
          <cell r="BA66">
            <v>1730</v>
          </cell>
          <cell r="BB66">
            <v>3.4</v>
          </cell>
          <cell r="BC66" t="str">
            <v/>
          </cell>
          <cell r="BD66" t="str">
            <v/>
          </cell>
        </row>
        <row r="67">
          <cell r="D67">
            <v>4002940055</v>
          </cell>
          <cell r="E67" t="str">
            <v/>
          </cell>
          <cell r="F67" t="str">
            <v>ACCEPTED</v>
          </cell>
          <cell r="G67" t="str">
            <v>Unilever Mega DC</v>
          </cell>
          <cell r="H67" t="str">
            <v>PT PRIMA SARANA EKSPRES</v>
          </cell>
          <cell r="I67" t="str">
            <v>true</v>
          </cell>
          <cell r="J67" t="str">
            <v>CDE</v>
          </cell>
          <cell r="K67" t="str">
            <v>CD Engkel Box</v>
          </cell>
          <cell r="L67" t="str">
            <v/>
          </cell>
          <cell r="N67" t="str">
            <v>TDS-TRI-20210616102757113457</v>
          </cell>
          <cell r="O67" t="str">
            <v>dedicated</v>
          </cell>
          <cell r="P67" t="str">
            <v>2021-06-16, 17:27:57</v>
          </cell>
          <cell r="Q67" t="str">
            <v>2021-06-16, 22:50:51</v>
          </cell>
          <cell r="R67" t="str">
            <v>2021-06-17, 01:33:12</v>
          </cell>
          <cell r="S67" t="str">
            <v>2021-06-17, 20:00:00</v>
          </cell>
          <cell r="T67" t="str">
            <v/>
          </cell>
          <cell r="U67" t="str">
            <v/>
          </cell>
          <cell r="V67" t="str">
            <v/>
          </cell>
          <cell r="W67" t="str">
            <v>2021-06-18, 20:00:00</v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>Adon</v>
          </cell>
          <cell r="AC67" t="str">
            <v>085215670138</v>
          </cell>
          <cell r="AD67" t="str">
            <v>B9061TXS</v>
          </cell>
          <cell r="AE67" t="str">
            <v>CD Engkel Box</v>
          </cell>
          <cell r="AF67" t="str">
            <v>Unilever West Mega DC</v>
          </cell>
          <cell r="AH67" t="str">
            <v>Jl. Irian X No.202, Cikedokan, Kec. Cikarang Bar., Bekasi, Jawa Barat 17530, Indonesia</v>
          </cell>
          <cell r="AI67" t="str">
            <v>Bekasi</v>
          </cell>
          <cell r="AK67" t="str">
            <v>BORMA TAMAN KOPO INDAH</v>
          </cell>
          <cell r="AM67" t="str">
            <v>KOMPLEK TAMAN KOPO INDAH II</v>
          </cell>
          <cell r="AN67" t="str">
            <v>Bandung</v>
          </cell>
          <cell r="AP67">
            <v>118</v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Y67">
            <v>0</v>
          </cell>
          <cell r="AZ67" t="str">
            <v>0</v>
          </cell>
          <cell r="BA67">
            <v>2290</v>
          </cell>
          <cell r="BB67">
            <v>5</v>
          </cell>
          <cell r="BC67" t="str">
            <v/>
          </cell>
          <cell r="BD67" t="str">
            <v/>
          </cell>
        </row>
        <row r="68">
          <cell r="D68">
            <v>4002940055</v>
          </cell>
          <cell r="E68" t="str">
            <v/>
          </cell>
          <cell r="F68" t="str">
            <v>ACCEPTED</v>
          </cell>
          <cell r="G68" t="str">
            <v>Unilever Mega DC</v>
          </cell>
          <cell r="H68" t="str">
            <v>PT PRIMA SARANA EKSPRES</v>
          </cell>
          <cell r="I68" t="str">
            <v>true</v>
          </cell>
          <cell r="J68" t="str">
            <v>CDE</v>
          </cell>
          <cell r="K68" t="str">
            <v>CD Engkel Box</v>
          </cell>
          <cell r="L68" t="str">
            <v/>
          </cell>
          <cell r="N68" t="str">
            <v>TDS-TRI-20210616102757113457</v>
          </cell>
          <cell r="O68" t="str">
            <v>dedicated</v>
          </cell>
          <cell r="P68" t="str">
            <v>2021-06-16, 17:27:57</v>
          </cell>
          <cell r="Q68" t="str">
            <v>2021-06-16, 22:50:51</v>
          </cell>
          <cell r="R68" t="str">
            <v>2021-06-17, 01:33:12</v>
          </cell>
          <cell r="S68" t="str">
            <v>2021-06-17, 20:00:00</v>
          </cell>
          <cell r="T68" t="str">
            <v/>
          </cell>
          <cell r="U68" t="str">
            <v/>
          </cell>
          <cell r="V68" t="str">
            <v/>
          </cell>
          <cell r="W68" t="str">
            <v>2021-06-18, 20:00:00</v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>Adon</v>
          </cell>
          <cell r="AC68" t="str">
            <v>085215670138</v>
          </cell>
          <cell r="AD68" t="str">
            <v>B9061TXS</v>
          </cell>
          <cell r="AE68" t="str">
            <v>CD Engkel Box</v>
          </cell>
          <cell r="AF68" t="str">
            <v>Unilever West Mega DC</v>
          </cell>
          <cell r="AH68" t="str">
            <v>Jl. Irian X No.202, Cikedokan, Kec. Cikarang Bar., Bekasi, Jawa Barat 17530, Indonesia</v>
          </cell>
          <cell r="AI68" t="str">
            <v>Bekasi</v>
          </cell>
          <cell r="AK68" t="str">
            <v>YOGYA DC MOH TOHA</v>
          </cell>
          <cell r="AM68" t="str">
            <v>JALAN DAYEUH KOLOT NO 34</v>
          </cell>
          <cell r="AN68" t="str">
            <v>Bandung</v>
          </cell>
          <cell r="AP68">
            <v>120</v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Y68">
            <v>0</v>
          </cell>
          <cell r="AZ68" t="str">
            <v>0</v>
          </cell>
          <cell r="BA68">
            <v>460</v>
          </cell>
          <cell r="BB68">
            <v>1</v>
          </cell>
          <cell r="BC68" t="str">
            <v/>
          </cell>
          <cell r="BD68" t="str">
            <v/>
          </cell>
        </row>
        <row r="69">
          <cell r="D69">
            <v>4002940050</v>
          </cell>
          <cell r="E69" t="str">
            <v/>
          </cell>
          <cell r="F69" t="str">
            <v>POD</v>
          </cell>
          <cell r="G69" t="str">
            <v>Unilever Mega DC</v>
          </cell>
          <cell r="H69" t="str">
            <v>PT Kabut Halim Mandiri</v>
          </cell>
          <cell r="I69" t="str">
            <v>true</v>
          </cell>
          <cell r="J69" t="str">
            <v>CDE</v>
          </cell>
          <cell r="K69" t="str">
            <v>CD Engkel Box</v>
          </cell>
          <cell r="L69" t="str">
            <v/>
          </cell>
          <cell r="N69" t="str">
            <v>TDS-TRI-20210616102755952910</v>
          </cell>
          <cell r="O69" t="str">
            <v>dedicated</v>
          </cell>
          <cell r="P69" t="str">
            <v>2021-06-16, 17:27:56</v>
          </cell>
          <cell r="Q69" t="str">
            <v>2021-06-16, 22:49:35</v>
          </cell>
          <cell r="R69" t="str">
            <v>2021-06-17, 01:33:25</v>
          </cell>
          <cell r="S69" t="str">
            <v>2021-06-17, 20:00:00</v>
          </cell>
          <cell r="T69" t="str">
            <v>2021-06-17, 04:52:25</v>
          </cell>
          <cell r="U69" t="str">
            <v>2021-06-17, 04:52:39</v>
          </cell>
          <cell r="V69" t="str">
            <v>2021-06-17, 04:52:45</v>
          </cell>
          <cell r="W69" t="str">
            <v>2021-06-17, 20:00:00</v>
          </cell>
          <cell r="X69" t="str">
            <v>2021-06-17, 06:13:03</v>
          </cell>
          <cell r="Y69" t="str">
            <v>2021-06-17, 09:11:39</v>
          </cell>
          <cell r="Z69" t="str">
            <v>0:0:20</v>
          </cell>
          <cell r="AA69" t="str">
            <v>2:58:36</v>
          </cell>
          <cell r="AB69" t="str">
            <v>Qodri</v>
          </cell>
          <cell r="AC69" t="str">
            <v>081385475168</v>
          </cell>
          <cell r="AD69" t="str">
            <v>F9282FG</v>
          </cell>
          <cell r="AE69" t="str">
            <v>CD Engkel Box</v>
          </cell>
          <cell r="AF69" t="str">
            <v>Unilever West Mega DC</v>
          </cell>
          <cell r="AH69" t="str">
            <v>Jl. Irian X No.202, Cikedokan, Kec. Cikarang Bar., Bekasi, Jawa Barat 17530, Indonesia</v>
          </cell>
          <cell r="AI69" t="str">
            <v>Bekasi</v>
          </cell>
          <cell r="AK69" t="str">
            <v>DC MIDI BRANCH JABABEKA</v>
          </cell>
          <cell r="AM69" t="str">
            <v>Jl. Jababeka XI, Harja Mekar, Kec. Cikarang Utara, Bekasi, Jawa Barat 17530, Indonesia</v>
          </cell>
          <cell r="AN69" t="str">
            <v>Cikarang</v>
          </cell>
          <cell r="AP69">
            <v>16</v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Y69">
            <v>0</v>
          </cell>
          <cell r="AZ69" t="str">
            <v>0</v>
          </cell>
          <cell r="BA69">
            <v>140</v>
          </cell>
          <cell r="BB69">
            <v>6</v>
          </cell>
          <cell r="BC69" t="str">
            <v/>
          </cell>
          <cell r="BD69" t="str">
            <v>2021-06-17, 09:12:08</v>
          </cell>
        </row>
        <row r="70">
          <cell r="D70">
            <v>4002940050</v>
          </cell>
          <cell r="E70" t="str">
            <v/>
          </cell>
          <cell r="F70" t="str">
            <v>POD</v>
          </cell>
          <cell r="G70" t="str">
            <v>Unilever Mega DC</v>
          </cell>
          <cell r="H70" t="str">
            <v>PT Kabut Halim Mandiri</v>
          </cell>
          <cell r="I70" t="str">
            <v>true</v>
          </cell>
          <cell r="J70" t="str">
            <v>CDE</v>
          </cell>
          <cell r="K70" t="str">
            <v>CD Engkel Box</v>
          </cell>
          <cell r="L70" t="str">
            <v/>
          </cell>
          <cell r="N70" t="str">
            <v>TDS-TRI-20210616102755952910</v>
          </cell>
          <cell r="O70" t="str">
            <v>dedicated</v>
          </cell>
          <cell r="P70" t="str">
            <v>2021-06-16, 17:27:56</v>
          </cell>
          <cell r="Q70" t="str">
            <v>2021-06-16, 22:49:36</v>
          </cell>
          <cell r="R70" t="str">
            <v>2021-06-17, 01:33:25</v>
          </cell>
          <cell r="S70" t="str">
            <v>2021-06-17, 20:00:00</v>
          </cell>
          <cell r="T70" t="str">
            <v>2021-06-17, 04:52:25</v>
          </cell>
          <cell r="U70" t="str">
            <v>2021-06-17, 04:52:39</v>
          </cell>
          <cell r="V70" t="str">
            <v>2021-06-17, 04:52:45</v>
          </cell>
          <cell r="W70" t="str">
            <v>2021-06-17, 20:00:00</v>
          </cell>
          <cell r="X70" t="str">
            <v>2021-06-17, 12:46:37</v>
          </cell>
          <cell r="Y70" t="str">
            <v>2021-06-17, 12:46:42</v>
          </cell>
          <cell r="Z70" t="str">
            <v>0:0:20</v>
          </cell>
          <cell r="AA70" t="str">
            <v>0:0:5</v>
          </cell>
          <cell r="AB70" t="str">
            <v>Qodri</v>
          </cell>
          <cell r="AC70" t="str">
            <v>081385475168</v>
          </cell>
          <cell r="AD70" t="str">
            <v>F9282FG</v>
          </cell>
          <cell r="AE70" t="str">
            <v>CD Engkel Box</v>
          </cell>
          <cell r="AF70" t="str">
            <v>Unilever West Mega DC</v>
          </cell>
          <cell r="AH70" t="str">
            <v>Jl. Irian X No.202, Cikedokan, Kec. Cikarang Bar., Bekasi, Jawa Barat 17530, Indonesia</v>
          </cell>
          <cell r="AI70" t="str">
            <v>Bekasi</v>
          </cell>
          <cell r="AK70" t="str">
            <v>TOKMA PILAR</v>
          </cell>
          <cell r="AM70" t="str">
            <v>Jl. Ki Hajar Dewantara, Sukaraya, Kec. Karangbahagia, Bekasi, Jawa Barat, Indonesia</v>
          </cell>
          <cell r="AN70" t="str">
            <v>Cikarang</v>
          </cell>
          <cell r="AP70">
            <v>15</v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Y70">
            <v>0</v>
          </cell>
          <cell r="AZ70" t="str">
            <v>0</v>
          </cell>
          <cell r="BA70">
            <v>2410</v>
          </cell>
          <cell r="BB70">
            <v>5.77</v>
          </cell>
          <cell r="BC70" t="str">
            <v/>
          </cell>
          <cell r="BD70" t="str">
            <v>2021-06-17, 15:08:16</v>
          </cell>
        </row>
        <row r="71">
          <cell r="D71">
            <v>4002939913</v>
          </cell>
          <cell r="E71" t="str">
            <v/>
          </cell>
          <cell r="F71" t="str">
            <v>LOADED</v>
          </cell>
          <cell r="G71" t="str">
            <v>Unilever Mega DC</v>
          </cell>
          <cell r="H71" t="str">
            <v>PT PRIMA SARANA EKSPRES</v>
          </cell>
          <cell r="I71" t="str">
            <v>true</v>
          </cell>
          <cell r="J71" t="str">
            <v>CDE</v>
          </cell>
          <cell r="K71" t="str">
            <v>CD Engkel Box</v>
          </cell>
          <cell r="L71" t="str">
            <v/>
          </cell>
          <cell r="N71" t="str">
            <v>TDS-TRI-20210616102754858005</v>
          </cell>
          <cell r="O71" t="str">
            <v>dedicated</v>
          </cell>
          <cell r="P71" t="str">
            <v>2021-06-16, 17:27:55</v>
          </cell>
          <cell r="Q71" t="str">
            <v>2021-06-16, 22:40:07</v>
          </cell>
          <cell r="R71" t="str">
            <v>2021-06-17, 01:33:36</v>
          </cell>
          <cell r="S71" t="str">
            <v>2021-06-17, 20:00:00</v>
          </cell>
          <cell r="T71" t="str">
            <v>2021-06-17, 09:30:28</v>
          </cell>
          <cell r="U71" t="str">
            <v>2021-06-17, 09:30:33</v>
          </cell>
          <cell r="V71" t="str">
            <v>2021-06-17, 09:30:38</v>
          </cell>
          <cell r="W71" t="str">
            <v>2021-06-18, 20:00:00</v>
          </cell>
          <cell r="X71" t="str">
            <v/>
          </cell>
          <cell r="Y71" t="str">
            <v/>
          </cell>
          <cell r="Z71" t="str">
            <v>0:0:10</v>
          </cell>
          <cell r="AA71" t="str">
            <v/>
          </cell>
          <cell r="AB71" t="str">
            <v>Sahuri</v>
          </cell>
          <cell r="AC71" t="str">
            <v>085719440929</v>
          </cell>
          <cell r="AD71" t="str">
            <v>B9271TCD</v>
          </cell>
          <cell r="AE71" t="str">
            <v>CD Engkel Box</v>
          </cell>
          <cell r="AF71" t="str">
            <v>Unilever West Mega DC</v>
          </cell>
          <cell r="AH71" t="str">
            <v>Jl. Irian X No.202, Cikedokan, Kec. Cikarang Bar., Bekasi, Jawa Barat 17530, Indonesia</v>
          </cell>
          <cell r="AI71" t="str">
            <v>Bekasi</v>
          </cell>
          <cell r="AK71" t="str">
            <v>CARREFOUR KIARACONDONG BANDUNG</v>
          </cell>
          <cell r="AM71" t="str">
            <v>JL. SOEKARNO HATTA SAMPING SAMSAT</v>
          </cell>
          <cell r="AN71" t="str">
            <v>Kota Bandung</v>
          </cell>
          <cell r="AP71">
            <v>125</v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Y71">
            <v>0</v>
          </cell>
          <cell r="AZ71" t="str">
            <v>0</v>
          </cell>
          <cell r="BA71">
            <v>130</v>
          </cell>
          <cell r="BB71">
            <v>6</v>
          </cell>
          <cell r="BC71" t="str">
            <v/>
          </cell>
          <cell r="BD71" t="str">
            <v/>
          </cell>
        </row>
        <row r="72">
          <cell r="D72">
            <v>4002939913</v>
          </cell>
          <cell r="E72" t="str">
            <v/>
          </cell>
          <cell r="F72" t="str">
            <v>LOADED</v>
          </cell>
          <cell r="G72" t="str">
            <v>Unilever Mega DC</v>
          </cell>
          <cell r="H72" t="str">
            <v>PT PRIMA SARANA EKSPRES</v>
          </cell>
          <cell r="I72" t="str">
            <v>true</v>
          </cell>
          <cell r="J72" t="str">
            <v>CDE</v>
          </cell>
          <cell r="K72" t="str">
            <v>CD Engkel Box</v>
          </cell>
          <cell r="L72" t="str">
            <v/>
          </cell>
          <cell r="N72" t="str">
            <v>TDS-TRI-20210616102754858005</v>
          </cell>
          <cell r="O72" t="str">
            <v>dedicated</v>
          </cell>
          <cell r="P72" t="str">
            <v>2021-06-16, 17:27:54</v>
          </cell>
          <cell r="Q72" t="str">
            <v>2021-06-16, 22:40:07</v>
          </cell>
          <cell r="R72" t="str">
            <v>2021-06-17, 01:33:36</v>
          </cell>
          <cell r="S72" t="str">
            <v>2021-06-17, 20:00:00</v>
          </cell>
          <cell r="T72" t="str">
            <v>2021-06-17, 09:30:28</v>
          </cell>
          <cell r="U72" t="str">
            <v>2021-06-17, 09:30:33</v>
          </cell>
          <cell r="V72" t="str">
            <v>2021-06-17, 09:30:38</v>
          </cell>
          <cell r="W72" t="str">
            <v>2021-06-18, 20:00:00</v>
          </cell>
          <cell r="X72" t="str">
            <v/>
          </cell>
          <cell r="Y72" t="str">
            <v/>
          </cell>
          <cell r="Z72" t="str">
            <v>0:0:10</v>
          </cell>
          <cell r="AA72" t="str">
            <v/>
          </cell>
          <cell r="AB72" t="str">
            <v>Sahuri</v>
          </cell>
          <cell r="AC72" t="str">
            <v>085719440929</v>
          </cell>
          <cell r="AD72" t="str">
            <v>B9271TCD</v>
          </cell>
          <cell r="AE72" t="str">
            <v>CD Engkel Box</v>
          </cell>
          <cell r="AF72" t="str">
            <v>Unilever West Mega DC</v>
          </cell>
          <cell r="AH72" t="str">
            <v>Jl. Irian X No.202, Cikedokan, Kec. Cikarang Bar., Bekasi, Jawa Barat 17530, Indonesia</v>
          </cell>
          <cell r="AI72" t="str">
            <v>Bekasi</v>
          </cell>
          <cell r="AK72" t="str">
            <v>PT BINTANG ASET INDONESIA</v>
          </cell>
          <cell r="AM72" t="str">
            <v>Jl. Soekarno-Hatta No.480, Batununggal, Kec. Bandung Kidul, Kota Bandung, Jawa Barat 40266, Indonesia</v>
          </cell>
          <cell r="AN72" t="str">
            <v>Kota Bandung</v>
          </cell>
          <cell r="AP72">
            <v>123</v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Y72">
            <v>0</v>
          </cell>
          <cell r="AZ72" t="str">
            <v>0</v>
          </cell>
          <cell r="BA72">
            <v>1750</v>
          </cell>
          <cell r="BB72">
            <v>4.5</v>
          </cell>
          <cell r="BC72" t="str">
            <v/>
          </cell>
          <cell r="BD72" t="str">
            <v/>
          </cell>
        </row>
        <row r="73">
          <cell r="D73">
            <v>4002940049</v>
          </cell>
          <cell r="E73" t="str">
            <v/>
          </cell>
          <cell r="F73" t="str">
            <v>ACCEPTED</v>
          </cell>
          <cell r="G73" t="str">
            <v>Unilever Mega DC</v>
          </cell>
          <cell r="H73" t="str">
            <v>Gading Global Logistic</v>
          </cell>
          <cell r="I73" t="str">
            <v>true</v>
          </cell>
          <cell r="J73" t="str">
            <v>CDE</v>
          </cell>
          <cell r="K73" t="str">
            <v>CD Engkel Box</v>
          </cell>
          <cell r="L73" t="str">
            <v/>
          </cell>
          <cell r="N73" t="str">
            <v>TDS-TRI-20210616102753479969</v>
          </cell>
          <cell r="O73" t="str">
            <v>dedicated</v>
          </cell>
          <cell r="P73" t="str">
            <v>2021-06-16, 17:27:53</v>
          </cell>
          <cell r="Q73" t="str">
            <v>2021-06-16, 22:47:41</v>
          </cell>
          <cell r="R73" t="str">
            <v>2021-06-16, 23:58:18</v>
          </cell>
          <cell r="S73" t="str">
            <v>2021-06-17, 20:00:00</v>
          </cell>
          <cell r="T73" t="str">
            <v/>
          </cell>
          <cell r="U73" t="str">
            <v/>
          </cell>
          <cell r="V73" t="str">
            <v/>
          </cell>
          <cell r="W73" t="str">
            <v>2021-06-18, 20:00:00</v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>AGUS SUPRIYATNA</v>
          </cell>
          <cell r="AC73" t="str">
            <v>085591179375</v>
          </cell>
          <cell r="AD73" t="str">
            <v>B9892FCB</v>
          </cell>
          <cell r="AE73" t="str">
            <v>CD Engkel Box</v>
          </cell>
          <cell r="AF73" t="str">
            <v>Unilever West Mega DC</v>
          </cell>
          <cell r="AH73" t="str">
            <v>Jl. Irian X No.202, Cikedokan, Kec. Cikarang Bar., Bekasi, Jawa Barat 17530, Indonesia</v>
          </cell>
          <cell r="AI73" t="str">
            <v>Bekasi</v>
          </cell>
          <cell r="AK73" t="str">
            <v>TOKMA PAGADEN</v>
          </cell>
          <cell r="AM73" t="str">
            <v>JL RAYA PAGADEN RT 19 RW 05</v>
          </cell>
          <cell r="AN73" t="str">
            <v>Kabupaten Subang</v>
          </cell>
          <cell r="AP73">
            <v>102</v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Y73">
            <v>0</v>
          </cell>
          <cell r="AZ73" t="str">
            <v>0</v>
          </cell>
          <cell r="BA73">
            <v>2120</v>
          </cell>
          <cell r="BB73">
            <v>5.26</v>
          </cell>
          <cell r="BC73" t="str">
            <v/>
          </cell>
          <cell r="BD73" t="str">
            <v/>
          </cell>
        </row>
        <row r="74">
          <cell r="D74">
            <v>4002940047</v>
          </cell>
          <cell r="E74" t="str">
            <v/>
          </cell>
          <cell r="F74" t="str">
            <v>POD</v>
          </cell>
          <cell r="G74" t="str">
            <v>Unilever Mega DC</v>
          </cell>
          <cell r="H74" t="str">
            <v>PT Darsindo Cipta Putra Mandiri</v>
          </cell>
          <cell r="I74" t="str">
            <v>true</v>
          </cell>
          <cell r="J74" t="str">
            <v>CDE</v>
          </cell>
          <cell r="K74" t="str">
            <v>CD Engkel Box</v>
          </cell>
          <cell r="L74" t="str">
            <v/>
          </cell>
          <cell r="N74" t="str">
            <v>TDS-TRI-20210616102752472245</v>
          </cell>
          <cell r="O74" t="str">
            <v>dedicated</v>
          </cell>
          <cell r="P74" t="str">
            <v>2021-06-16, 17:27:52</v>
          </cell>
          <cell r="Q74" t="str">
            <v>2021-06-16, 22:43:40</v>
          </cell>
          <cell r="R74" t="str">
            <v>2021-06-17, 01:33:52</v>
          </cell>
          <cell r="S74" t="str">
            <v>2021-06-17, 20:00:00</v>
          </cell>
          <cell r="T74" t="str">
            <v>2021-06-17, 05:26:40</v>
          </cell>
          <cell r="U74" t="str">
            <v>2021-06-17, 05:26:43</v>
          </cell>
          <cell r="V74" t="str">
            <v>2021-06-17, 05:26:59</v>
          </cell>
          <cell r="W74" t="str">
            <v>2021-06-18, 20:00:00</v>
          </cell>
          <cell r="X74" t="str">
            <v>2021-06-17, 08:27:46</v>
          </cell>
          <cell r="Y74" t="str">
            <v>2021-06-17, 13:04:44</v>
          </cell>
          <cell r="Z74" t="str">
            <v>0:0:19</v>
          </cell>
          <cell r="AA74" t="str">
            <v>4:36:58</v>
          </cell>
          <cell r="AB74" t="str">
            <v>Suryadi</v>
          </cell>
          <cell r="AC74" t="str">
            <v>085891086801</v>
          </cell>
          <cell r="AD74" t="str">
            <v>B9196FXV</v>
          </cell>
          <cell r="AE74" t="str">
            <v>CD Engkel Box</v>
          </cell>
          <cell r="AF74" t="str">
            <v>Unilever West Mega DC</v>
          </cell>
          <cell r="AH74" t="str">
            <v>Jl. Irian X No.202, Cikedokan, Kec. Cikarang Bar., Bekasi, Jawa Barat 17530, Indonesia</v>
          </cell>
          <cell r="AI74" t="str">
            <v>Bekasi</v>
          </cell>
          <cell r="AK74" t="str">
            <v>BORMA RANCA BELUT</v>
          </cell>
          <cell r="AM74" t="str">
            <v>JL. RAYA BARAT NO. 822</v>
          </cell>
          <cell r="AN74" t="str">
            <v>Kota Cimahi</v>
          </cell>
          <cell r="AP74">
            <v>106</v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Y74">
            <v>0</v>
          </cell>
          <cell r="AZ74" t="str">
            <v>0</v>
          </cell>
          <cell r="BA74">
            <v>2190</v>
          </cell>
          <cell r="BB74">
            <v>5.18</v>
          </cell>
          <cell r="BC74" t="str">
            <v/>
          </cell>
          <cell r="BD74" t="str">
            <v>2021-06-17, 22:58:29</v>
          </cell>
        </row>
        <row r="75">
          <cell r="D75">
            <v>4002940043</v>
          </cell>
          <cell r="E75" t="str">
            <v/>
          </cell>
          <cell r="F75" t="str">
            <v>LOADED</v>
          </cell>
          <cell r="G75" t="str">
            <v>Unilever Mega DC</v>
          </cell>
          <cell r="H75" t="str">
            <v>PT Darsindo Cipta Putra Mandiri</v>
          </cell>
          <cell r="I75" t="str">
            <v>true</v>
          </cell>
          <cell r="J75" t="str">
            <v>CDE</v>
          </cell>
          <cell r="K75" t="str">
            <v>CD Engkel Box</v>
          </cell>
          <cell r="L75" t="str">
            <v/>
          </cell>
          <cell r="N75" t="str">
            <v>TDS-TRI-20210616102751466036</v>
          </cell>
          <cell r="O75" t="str">
            <v>dedicated</v>
          </cell>
          <cell r="P75" t="str">
            <v>2021-06-16, 17:27:51</v>
          </cell>
          <cell r="Q75" t="str">
            <v>2021-06-16, 22:41:52</v>
          </cell>
          <cell r="R75" t="str">
            <v>2021-06-16, 23:04:41</v>
          </cell>
          <cell r="S75" t="str">
            <v>2021-06-17, 20:00:00</v>
          </cell>
          <cell r="T75" t="str">
            <v>2021-06-16, 23:04:46</v>
          </cell>
          <cell r="U75" t="str">
            <v>2021-06-16, 23:04:49</v>
          </cell>
          <cell r="V75" t="str">
            <v>2021-06-16, 23:04:59</v>
          </cell>
          <cell r="W75" t="str">
            <v>2021-06-18, 20:00:00</v>
          </cell>
          <cell r="X75" t="str">
            <v/>
          </cell>
          <cell r="Y75" t="str">
            <v/>
          </cell>
          <cell r="Z75" t="str">
            <v>0:0:13</v>
          </cell>
          <cell r="AA75" t="str">
            <v/>
          </cell>
          <cell r="AB75" t="str">
            <v>Feri</v>
          </cell>
          <cell r="AC75" t="str">
            <v>083186833516</v>
          </cell>
          <cell r="AD75" t="str">
            <v>B9146FXU</v>
          </cell>
          <cell r="AE75" t="str">
            <v>CD Engkel Box</v>
          </cell>
          <cell r="AF75" t="str">
            <v>Unilever West Mega DC</v>
          </cell>
          <cell r="AH75" t="str">
            <v>Jl. Irian X No.202, Cikedokan, Kec. Cikarang Bar., Bekasi, Jawa Barat 17530, Indonesia</v>
          </cell>
          <cell r="AI75" t="str">
            <v>Bekasi</v>
          </cell>
          <cell r="AK75" t="str">
            <v>BORMA KOPO SAYATI</v>
          </cell>
          <cell r="AM75" t="str">
            <v>JL. KOPO SAYATI NO 102</v>
          </cell>
          <cell r="AN75" t="str">
            <v>Kota Bandung</v>
          </cell>
          <cell r="AP75">
            <v>115</v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Y75">
            <v>0</v>
          </cell>
          <cell r="AZ75" t="str">
            <v>0</v>
          </cell>
          <cell r="BA75">
            <v>2230</v>
          </cell>
          <cell r="BB75">
            <v>5</v>
          </cell>
          <cell r="BC75" t="str">
            <v/>
          </cell>
          <cell r="BD75" t="str">
            <v/>
          </cell>
        </row>
        <row r="76">
          <cell r="D76">
            <v>4002939984</v>
          </cell>
          <cell r="E76" t="str">
            <v/>
          </cell>
          <cell r="F76" t="str">
            <v>BOOKED</v>
          </cell>
          <cell r="G76" t="str">
            <v>Unilever Mega DC</v>
          </cell>
          <cell r="H76" t="str">
            <v/>
          </cell>
          <cell r="I76" t="str">
            <v>false</v>
          </cell>
          <cell r="J76" t="str">
            <v>TRO-J</v>
          </cell>
          <cell r="K76" t="str">
            <v>Tronton Jumbo</v>
          </cell>
          <cell r="L76" t="str">
            <v/>
          </cell>
          <cell r="N76" t="str">
            <v>TDS-TRI-20210616102750005469</v>
          </cell>
          <cell r="O76" t="str">
            <v>oncall</v>
          </cell>
          <cell r="P76" t="str">
            <v>2021-06-16, 17:27:50</v>
          </cell>
          <cell r="Q76" t="str">
            <v/>
          </cell>
          <cell r="R76" t="str">
            <v/>
          </cell>
          <cell r="S76" t="str">
            <v>2021-06-17, 20:00:00</v>
          </cell>
          <cell r="T76" t="str">
            <v/>
          </cell>
          <cell r="U76" t="str">
            <v/>
          </cell>
          <cell r="V76" t="str">
            <v/>
          </cell>
          <cell r="W76" t="str">
            <v>2021-06-25, 20:00:00</v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>Unilever West Mega DC</v>
          </cell>
          <cell r="AH76" t="str">
            <v>Jl. Irian X No.202, Cikedokan, Kec. Cikarang Bar., Bekasi, Jawa Barat 17530, Indonesia</v>
          </cell>
          <cell r="AI76" t="str">
            <v>Bekasi</v>
          </cell>
          <cell r="AK76" t="str">
            <v>PT LOTTE SHOPPING INDONESIA DENPASA</v>
          </cell>
          <cell r="AM76" t="str">
            <v>JL.BY PASS NGURAH RAI NO.222</v>
          </cell>
          <cell r="AN76" t="str">
            <v>Kabupaten Badung</v>
          </cell>
          <cell r="AP76">
            <v>1170</v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Y76">
            <v>0</v>
          </cell>
          <cell r="AZ76" t="str">
            <v>0</v>
          </cell>
          <cell r="BA76">
            <v>17040</v>
          </cell>
          <cell r="BB76">
            <v>36.04</v>
          </cell>
          <cell r="BC76" t="str">
            <v/>
          </cell>
          <cell r="BD76" t="str">
            <v/>
          </cell>
        </row>
        <row r="77">
          <cell r="D77">
            <v>4002939844</v>
          </cell>
          <cell r="E77" t="str">
            <v/>
          </cell>
          <cell r="F77" t="str">
            <v>BOOKED</v>
          </cell>
          <cell r="G77" t="str">
            <v>Unilever Mega DC</v>
          </cell>
          <cell r="H77" t="str">
            <v/>
          </cell>
          <cell r="I77" t="str">
            <v>false</v>
          </cell>
          <cell r="J77" t="str">
            <v>TRO-J</v>
          </cell>
          <cell r="K77" t="str">
            <v>Tronton Jumbo</v>
          </cell>
          <cell r="L77" t="str">
            <v/>
          </cell>
          <cell r="N77" t="str">
            <v>TDS-TRI-20210616102748082744</v>
          </cell>
          <cell r="O77" t="str">
            <v>oncall</v>
          </cell>
          <cell r="P77" t="str">
            <v>2021-06-16, 17:27:48</v>
          </cell>
          <cell r="Q77" t="str">
            <v/>
          </cell>
          <cell r="R77" t="str">
            <v/>
          </cell>
          <cell r="S77" t="str">
            <v>2021-06-17, 20:00:00</v>
          </cell>
          <cell r="T77" t="str">
            <v/>
          </cell>
          <cell r="U77" t="str">
            <v/>
          </cell>
          <cell r="V77" t="str">
            <v/>
          </cell>
          <cell r="W77" t="str">
            <v>2021-06-23, 20:00:00</v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>Unilever West Mega DC</v>
          </cell>
          <cell r="AH77" t="str">
            <v>Jl. Irian X No.202, Cikedokan, Kec. Cikarang Bar., Bekasi, Jawa Barat 17530, Indonesia</v>
          </cell>
          <cell r="AI77" t="str">
            <v>Bekasi</v>
          </cell>
          <cell r="AK77" t="str">
            <v>PT LOTTE SHOPPING INDONESIA DENPASA</v>
          </cell>
          <cell r="AM77" t="str">
            <v>JL.BY PASS NGURAH RAI NO.222</v>
          </cell>
          <cell r="AN77" t="str">
            <v>Kabupaten Badung</v>
          </cell>
          <cell r="AP77">
            <v>1170</v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Y77">
            <v>0</v>
          </cell>
          <cell r="AZ77" t="str">
            <v>0</v>
          </cell>
          <cell r="BA77">
            <v>14820</v>
          </cell>
          <cell r="BB77">
            <v>32.86</v>
          </cell>
          <cell r="BC77" t="str">
            <v/>
          </cell>
          <cell r="BD77" t="str">
            <v/>
          </cell>
        </row>
        <row r="78">
          <cell r="D78">
            <v>4002939837</v>
          </cell>
          <cell r="E78" t="str">
            <v/>
          </cell>
          <cell r="F78" t="str">
            <v>LOADED</v>
          </cell>
          <cell r="G78" t="str">
            <v>Unilever Mega DC</v>
          </cell>
          <cell r="H78" t="str">
            <v>PT Mega Antaran Prima</v>
          </cell>
          <cell r="I78" t="str">
            <v>true</v>
          </cell>
          <cell r="J78" t="str">
            <v>CDE</v>
          </cell>
          <cell r="K78" t="str">
            <v>CD Engkel Box</v>
          </cell>
          <cell r="L78" t="str">
            <v/>
          </cell>
          <cell r="N78" t="str">
            <v>TDS-TRI-20210616102746840926</v>
          </cell>
          <cell r="O78" t="str">
            <v>dedicated</v>
          </cell>
          <cell r="P78" t="str">
            <v>2021-06-16, 17:27:47</v>
          </cell>
          <cell r="Q78" t="str">
            <v>2021-06-16, 22:38:14</v>
          </cell>
          <cell r="R78" t="str">
            <v>2021-06-17, 01:34:02</v>
          </cell>
          <cell r="S78" t="str">
            <v>2021-06-17, 20:00:00</v>
          </cell>
          <cell r="T78" t="str">
            <v>2021-06-17, 07:23:52</v>
          </cell>
          <cell r="U78" t="str">
            <v>2021-06-17, 13:13:52</v>
          </cell>
          <cell r="V78" t="str">
            <v>2021-06-17, 16:23:57</v>
          </cell>
          <cell r="W78" t="str">
            <v>2021-06-18, 20:00:00</v>
          </cell>
          <cell r="X78" t="str">
            <v/>
          </cell>
          <cell r="Y78" t="str">
            <v/>
          </cell>
          <cell r="Z78" t="str">
            <v>9:0:5</v>
          </cell>
          <cell r="AA78" t="str">
            <v/>
          </cell>
          <cell r="AB78" t="str">
            <v>DADAN DARMAWAN</v>
          </cell>
          <cell r="AC78" t="str">
            <v>083895174172</v>
          </cell>
          <cell r="AD78" t="str">
            <v>B9064KXU</v>
          </cell>
          <cell r="AE78" t="str">
            <v>CD Engkel Box</v>
          </cell>
          <cell r="AF78" t="str">
            <v>Unilever West Mega DC</v>
          </cell>
          <cell r="AH78" t="str">
            <v>Jl. Irian X No.202, Cikedokan, Kec. Cikarang Bar., Bekasi, Jawa Barat 17530, Indonesia</v>
          </cell>
          <cell r="AI78" t="str">
            <v>Bekasi</v>
          </cell>
          <cell r="AK78" t="str">
            <v>INDOMARET DC PURWAKARTA</v>
          </cell>
          <cell r="AM78" t="str">
            <v>KAWASAN KOTA BUKIT INDAH</v>
          </cell>
          <cell r="AN78" t="str">
            <v>Purwakarta Regency</v>
          </cell>
          <cell r="AP78">
            <v>52</v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Y78">
            <v>0</v>
          </cell>
          <cell r="AZ78" t="str">
            <v>0</v>
          </cell>
          <cell r="BA78">
            <v>2000</v>
          </cell>
          <cell r="BB78">
            <v>5.0999999999999996</v>
          </cell>
          <cell r="BC78" t="str">
            <v/>
          </cell>
          <cell r="BD78" t="str">
            <v/>
          </cell>
        </row>
        <row r="79">
          <cell r="D79">
            <v>4002938885</v>
          </cell>
          <cell r="E79" t="str">
            <v/>
          </cell>
          <cell r="F79" t="str">
            <v>LOADED</v>
          </cell>
          <cell r="G79" t="str">
            <v>Unilever Mega DC</v>
          </cell>
          <cell r="H79" t="str">
            <v>PT Mega Bintang Logistik</v>
          </cell>
          <cell r="I79" t="str">
            <v>false</v>
          </cell>
          <cell r="J79" t="str">
            <v>TRO-J</v>
          </cell>
          <cell r="K79" t="str">
            <v>Tronton Jumbo</v>
          </cell>
          <cell r="L79">
            <v>12262300</v>
          </cell>
          <cell r="M79">
            <v>11300000</v>
          </cell>
          <cell r="N79" t="str">
            <v>TDS-TRI-20210616102744539416</v>
          </cell>
          <cell r="O79" t="str">
            <v>oncall</v>
          </cell>
          <cell r="P79" t="str">
            <v>2021-06-16, 17:27:44</v>
          </cell>
          <cell r="Q79" t="str">
            <v>2021-06-16, 18:08:57</v>
          </cell>
          <cell r="R79" t="str">
            <v>2021-06-16, 18:10:56</v>
          </cell>
          <cell r="S79" t="str">
            <v>2021-06-17, 20:00:00</v>
          </cell>
          <cell r="T79" t="str">
            <v>2021-06-17, 08:01:09</v>
          </cell>
          <cell r="U79" t="str">
            <v>2021-06-17, 14:30:14</v>
          </cell>
          <cell r="V79" t="str">
            <v>2021-06-17, 14:30:23</v>
          </cell>
          <cell r="W79" t="str">
            <v>2021-06-22, 20:00:00</v>
          </cell>
          <cell r="X79" t="str">
            <v/>
          </cell>
          <cell r="Y79" t="str">
            <v/>
          </cell>
          <cell r="Z79" t="str">
            <v>6:29:14</v>
          </cell>
          <cell r="AA79" t="str">
            <v/>
          </cell>
          <cell r="AB79" t="str">
            <v>Basuki</v>
          </cell>
          <cell r="AC79" t="str">
            <v>0823782296370</v>
          </cell>
          <cell r="AD79" t="str">
            <v>BE8127WT</v>
          </cell>
          <cell r="AE79" t="str">
            <v>Wingbox Tronton</v>
          </cell>
          <cell r="AF79" t="str">
            <v>Unilever West Mega DC</v>
          </cell>
          <cell r="AH79" t="str">
            <v>Jl. Irian X No.202, Cikedokan, Kec. Cikarang Bar., Bekasi, Jawa Barat 17530, Indonesia</v>
          </cell>
          <cell r="AI79" t="str">
            <v>Bekasi</v>
          </cell>
          <cell r="AK79" t="str">
            <v>INDOGROSIR PALEMBANG</v>
          </cell>
          <cell r="AM79" t="str">
            <v>JL. PANGERAN AYIN - KENTEN LAUT</v>
          </cell>
          <cell r="AN79" t="str">
            <v>Palembang</v>
          </cell>
          <cell r="AP79">
            <v>566</v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Y79">
            <v>0</v>
          </cell>
          <cell r="AZ79" t="str">
            <v>0</v>
          </cell>
          <cell r="BA79">
            <v>8640</v>
          </cell>
          <cell r="BB79">
            <v>39</v>
          </cell>
          <cell r="BC79" t="str">
            <v/>
          </cell>
          <cell r="BD79" t="str">
            <v/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Keterangan"/>
    </sheetNames>
    <sheetDataSet>
      <sheetData sheetId="0">
        <row r="1">
          <cell r="D1" t="str">
            <v>PO number</v>
          </cell>
          <cell r="E1" t="str">
            <v>shipment number</v>
          </cell>
          <cell r="F1" t="str">
            <v>status</v>
          </cell>
        </row>
        <row r="2">
          <cell r="D2">
            <v>4002937313</v>
          </cell>
          <cell r="E2" t="str">
            <v/>
          </cell>
          <cell r="F2" t="str">
            <v>ACCEPTED</v>
          </cell>
        </row>
        <row r="3">
          <cell r="D3">
            <v>4002940126</v>
          </cell>
          <cell r="E3" t="str">
            <v/>
          </cell>
          <cell r="F3" t="str">
            <v>ACCEPTED</v>
          </cell>
        </row>
        <row r="4">
          <cell r="D4">
            <v>4002940126</v>
          </cell>
          <cell r="E4" t="str">
            <v/>
          </cell>
          <cell r="F4" t="str">
            <v>ACCEPTED</v>
          </cell>
        </row>
        <row r="5">
          <cell r="D5">
            <v>4002940125</v>
          </cell>
          <cell r="E5" t="str">
            <v/>
          </cell>
          <cell r="F5" t="str">
            <v>ACCEPTED</v>
          </cell>
        </row>
        <row r="6">
          <cell r="D6">
            <v>4002940125</v>
          </cell>
          <cell r="E6" t="str">
            <v/>
          </cell>
          <cell r="F6" t="str">
            <v>ACCEPTED</v>
          </cell>
        </row>
        <row r="7">
          <cell r="D7">
            <v>4002940071</v>
          </cell>
          <cell r="E7" t="str">
            <v/>
          </cell>
          <cell r="F7" t="str">
            <v>ACCEPTED</v>
          </cell>
        </row>
        <row r="8">
          <cell r="D8">
            <v>4002940071</v>
          </cell>
          <cell r="E8" t="str">
            <v/>
          </cell>
          <cell r="F8" t="str">
            <v>ACCEPTED</v>
          </cell>
        </row>
        <row r="9">
          <cell r="D9">
            <v>4002939982</v>
          </cell>
          <cell r="E9" t="str">
            <v/>
          </cell>
          <cell r="F9" t="str">
            <v>PICKUP</v>
          </cell>
        </row>
        <row r="10">
          <cell r="D10">
            <v>4002939982</v>
          </cell>
          <cell r="E10" t="str">
            <v/>
          </cell>
          <cell r="F10" t="str">
            <v>PICKUP</v>
          </cell>
        </row>
        <row r="11">
          <cell r="D11">
            <v>4002940120</v>
          </cell>
          <cell r="E11" t="str">
            <v/>
          </cell>
          <cell r="F11" t="str">
            <v>ACCEPTED</v>
          </cell>
        </row>
        <row r="12">
          <cell r="D12">
            <v>4002940106</v>
          </cell>
          <cell r="E12" t="str">
            <v/>
          </cell>
          <cell r="F12" t="str">
            <v>ACCEPTED</v>
          </cell>
        </row>
        <row r="13">
          <cell r="D13">
            <v>4002940105</v>
          </cell>
          <cell r="E13" t="str">
            <v/>
          </cell>
          <cell r="F13" t="str">
            <v>ACCEPTED</v>
          </cell>
        </row>
        <row r="14">
          <cell r="D14">
            <v>4002940072</v>
          </cell>
          <cell r="E14" t="str">
            <v/>
          </cell>
          <cell r="F14" t="str">
            <v>ACCEPTED</v>
          </cell>
        </row>
        <row r="15">
          <cell r="D15">
            <v>4002940055</v>
          </cell>
          <cell r="E15" t="str">
            <v/>
          </cell>
          <cell r="F15" t="str">
            <v>ACCEPTED</v>
          </cell>
        </row>
        <row r="16">
          <cell r="D16">
            <v>4002940055</v>
          </cell>
          <cell r="E16" t="str">
            <v/>
          </cell>
          <cell r="F16" t="str">
            <v>ACCEPTED</v>
          </cell>
        </row>
        <row r="17">
          <cell r="D17">
            <v>4002940050</v>
          </cell>
          <cell r="E17" t="str">
            <v/>
          </cell>
          <cell r="F17" t="str">
            <v>ACCEPTED</v>
          </cell>
        </row>
        <row r="18">
          <cell r="D18">
            <v>4002940050</v>
          </cell>
          <cell r="E18" t="str">
            <v/>
          </cell>
          <cell r="F18" t="str">
            <v>ACCEPTED</v>
          </cell>
        </row>
        <row r="19">
          <cell r="D19">
            <v>4002939913</v>
          </cell>
          <cell r="E19" t="str">
            <v/>
          </cell>
          <cell r="F19" t="str">
            <v>ACCEPTED</v>
          </cell>
        </row>
        <row r="20">
          <cell r="D20">
            <v>4002939913</v>
          </cell>
          <cell r="E20" t="str">
            <v/>
          </cell>
          <cell r="F20" t="str">
            <v>ACCEPTED</v>
          </cell>
        </row>
        <row r="21">
          <cell r="D21">
            <v>4002940049</v>
          </cell>
          <cell r="E21" t="str">
            <v/>
          </cell>
          <cell r="F21" t="str">
            <v>ACCEPTED</v>
          </cell>
        </row>
        <row r="22">
          <cell r="D22">
            <v>4002940047</v>
          </cell>
          <cell r="E22" t="str">
            <v/>
          </cell>
          <cell r="F22" t="str">
            <v>ACCEPTED</v>
          </cell>
        </row>
        <row r="23">
          <cell r="D23">
            <v>4002940043</v>
          </cell>
          <cell r="E23" t="str">
            <v/>
          </cell>
          <cell r="F23" t="str">
            <v>LOADED</v>
          </cell>
        </row>
        <row r="24">
          <cell r="D24">
            <v>4002939984</v>
          </cell>
          <cell r="E24" t="str">
            <v/>
          </cell>
          <cell r="F24" t="str">
            <v>BOOKED</v>
          </cell>
        </row>
        <row r="25">
          <cell r="D25">
            <v>4002939844</v>
          </cell>
          <cell r="E25" t="str">
            <v/>
          </cell>
          <cell r="F25" t="str">
            <v>BOOKED</v>
          </cell>
        </row>
        <row r="26">
          <cell r="D26">
            <v>4002939837</v>
          </cell>
          <cell r="E26" t="str">
            <v/>
          </cell>
          <cell r="F26" t="str">
            <v>ACCEPTED</v>
          </cell>
        </row>
        <row r="27">
          <cell r="D27">
            <v>4002938885</v>
          </cell>
          <cell r="E27" t="str">
            <v/>
          </cell>
          <cell r="F27" t="str">
            <v>ACCEPTED</v>
          </cell>
        </row>
        <row r="28">
          <cell r="D28">
            <v>4002939813</v>
          </cell>
          <cell r="E28" t="str">
            <v/>
          </cell>
          <cell r="F28" t="str">
            <v>ACCEPTED</v>
          </cell>
        </row>
        <row r="29">
          <cell r="D29">
            <v>4002939813</v>
          </cell>
          <cell r="E29" t="str">
            <v/>
          </cell>
          <cell r="F29" t="str">
            <v>ACCEPTED</v>
          </cell>
        </row>
        <row r="30">
          <cell r="D30">
            <v>4002939945</v>
          </cell>
          <cell r="E30" t="str">
            <v/>
          </cell>
          <cell r="F30" t="str">
            <v>ACCEPTED</v>
          </cell>
        </row>
        <row r="31">
          <cell r="D31">
            <v>4002939945</v>
          </cell>
          <cell r="E31" t="str">
            <v/>
          </cell>
          <cell r="F31" t="str">
            <v>ACCEPTED</v>
          </cell>
        </row>
        <row r="32">
          <cell r="D32">
            <v>4002939921</v>
          </cell>
          <cell r="E32" t="str">
            <v/>
          </cell>
          <cell r="F32" t="str">
            <v>ACCEPTED</v>
          </cell>
        </row>
        <row r="33">
          <cell r="D33">
            <v>4002939921</v>
          </cell>
          <cell r="E33" t="str">
            <v/>
          </cell>
          <cell r="F33" t="str">
            <v>ACCEPTED</v>
          </cell>
        </row>
        <row r="34">
          <cell r="D34">
            <v>4002939914</v>
          </cell>
          <cell r="E34" t="str">
            <v/>
          </cell>
          <cell r="F34" t="str">
            <v>LOADED</v>
          </cell>
        </row>
        <row r="35">
          <cell r="D35">
            <v>4002939914</v>
          </cell>
          <cell r="E35" t="str">
            <v/>
          </cell>
          <cell r="F35" t="str">
            <v>LOADED</v>
          </cell>
        </row>
        <row r="36">
          <cell r="D36">
            <v>4002939922</v>
          </cell>
          <cell r="E36" t="str">
            <v/>
          </cell>
          <cell r="F36" t="str">
            <v>ACCEPTED</v>
          </cell>
        </row>
        <row r="37">
          <cell r="D37">
            <v>4002939925</v>
          </cell>
          <cell r="E37" t="str">
            <v/>
          </cell>
          <cell r="F37" t="str">
            <v>ACCEPTED</v>
          </cell>
        </row>
        <row r="38">
          <cell r="D38">
            <v>4002939875</v>
          </cell>
          <cell r="E38" t="str">
            <v/>
          </cell>
          <cell r="F38" t="str">
            <v>ACCEPTED</v>
          </cell>
        </row>
        <row r="39">
          <cell r="D39">
            <v>4002939841</v>
          </cell>
          <cell r="E39" t="str">
            <v/>
          </cell>
          <cell r="F39" t="str">
            <v>LOADED</v>
          </cell>
        </row>
        <row r="40">
          <cell r="D40">
            <v>4002939840</v>
          </cell>
          <cell r="E40" t="str">
            <v/>
          </cell>
          <cell r="F40" t="str">
            <v>LOADED</v>
          </cell>
        </row>
        <row r="41">
          <cell r="D41">
            <v>4002939839</v>
          </cell>
          <cell r="E41" t="str">
            <v/>
          </cell>
          <cell r="F41" t="str">
            <v>LOADED</v>
          </cell>
        </row>
        <row r="42">
          <cell r="D42">
            <v>4002939838</v>
          </cell>
          <cell r="E42" t="str">
            <v/>
          </cell>
          <cell r="F42" t="str">
            <v>ACCEPTED</v>
          </cell>
        </row>
        <row r="43">
          <cell r="D43">
            <v>4002939836</v>
          </cell>
          <cell r="E43" t="str">
            <v/>
          </cell>
          <cell r="F43" t="str">
            <v>ACCEPTED</v>
          </cell>
        </row>
        <row r="44">
          <cell r="D44">
            <v>4002939833</v>
          </cell>
          <cell r="E44" t="str">
            <v/>
          </cell>
          <cell r="F44" t="str">
            <v>LOADED</v>
          </cell>
        </row>
        <row r="45">
          <cell r="D45">
            <v>4002939753</v>
          </cell>
          <cell r="E45" t="str">
            <v/>
          </cell>
          <cell r="F45" t="str">
            <v>LOADED</v>
          </cell>
        </row>
        <row r="46">
          <cell r="D46">
            <v>4002939753</v>
          </cell>
          <cell r="E46" t="str">
            <v/>
          </cell>
          <cell r="F46" t="str">
            <v>UNLOADED</v>
          </cell>
        </row>
        <row r="47">
          <cell r="D47">
            <v>4002939629</v>
          </cell>
          <cell r="E47" t="str">
            <v/>
          </cell>
          <cell r="F47" t="str">
            <v>LOADED</v>
          </cell>
        </row>
        <row r="48">
          <cell r="D48">
            <v>4002939629</v>
          </cell>
          <cell r="E48" t="str">
            <v/>
          </cell>
          <cell r="F48" t="str">
            <v>LOADED</v>
          </cell>
        </row>
        <row r="49">
          <cell r="D49">
            <v>4002938924</v>
          </cell>
          <cell r="E49" t="str">
            <v/>
          </cell>
          <cell r="F49" t="str">
            <v>BOOKED</v>
          </cell>
        </row>
        <row r="50">
          <cell r="D50">
            <v>4002938924</v>
          </cell>
          <cell r="E50" t="str">
            <v/>
          </cell>
          <cell r="F50" t="str">
            <v>BOOKED</v>
          </cell>
        </row>
        <row r="51">
          <cell r="D51">
            <v>4002939790</v>
          </cell>
          <cell r="E51" t="str">
            <v/>
          </cell>
          <cell r="F51" t="str">
            <v>LOADED</v>
          </cell>
        </row>
        <row r="52">
          <cell r="D52">
            <v>4002939771</v>
          </cell>
          <cell r="E52" t="str">
            <v/>
          </cell>
          <cell r="F52" t="str">
            <v>LOADED</v>
          </cell>
        </row>
        <row r="53">
          <cell r="D53">
            <v>4002939770</v>
          </cell>
          <cell r="E53" t="str">
            <v/>
          </cell>
          <cell r="F53" t="str">
            <v>LOADED</v>
          </cell>
        </row>
        <row r="54">
          <cell r="D54">
            <v>4002939769</v>
          </cell>
          <cell r="E54" t="str">
            <v/>
          </cell>
          <cell r="F54" t="str">
            <v>LOADED</v>
          </cell>
        </row>
        <row r="55">
          <cell r="D55">
            <v>4002939585</v>
          </cell>
          <cell r="E55" t="str">
            <v/>
          </cell>
          <cell r="F55" t="str">
            <v>LOADED</v>
          </cell>
        </row>
        <row r="56">
          <cell r="D56">
            <v>4002939459</v>
          </cell>
          <cell r="E56" t="str">
            <v/>
          </cell>
          <cell r="F56" t="str">
            <v>LOADED</v>
          </cell>
        </row>
        <row r="57">
          <cell r="D57">
            <v>4002939727</v>
          </cell>
          <cell r="E57" t="str">
            <v/>
          </cell>
          <cell r="F57" t="str">
            <v>POD</v>
          </cell>
        </row>
        <row r="58">
          <cell r="D58">
            <v>4002939727</v>
          </cell>
          <cell r="E58" t="str">
            <v/>
          </cell>
          <cell r="F58" t="str">
            <v>POD</v>
          </cell>
        </row>
        <row r="59">
          <cell r="D59">
            <v>4002939666</v>
          </cell>
          <cell r="E59" t="str">
            <v/>
          </cell>
          <cell r="F59" t="str">
            <v>POD</v>
          </cell>
        </row>
        <row r="60">
          <cell r="D60">
            <v>4002939666</v>
          </cell>
          <cell r="E60" t="str">
            <v/>
          </cell>
          <cell r="F60" t="str">
            <v>POD</v>
          </cell>
        </row>
        <row r="61">
          <cell r="D61">
            <v>4002939638</v>
          </cell>
          <cell r="E61" t="str">
            <v/>
          </cell>
          <cell r="F61" t="str">
            <v>ACCEPTED</v>
          </cell>
        </row>
        <row r="62">
          <cell r="D62">
            <v>4002939638</v>
          </cell>
          <cell r="E62" t="str">
            <v/>
          </cell>
          <cell r="F62" t="str">
            <v>ACCEPTED</v>
          </cell>
        </row>
        <row r="63">
          <cell r="D63">
            <v>4002939581</v>
          </cell>
          <cell r="E63" t="str">
            <v/>
          </cell>
          <cell r="F63" t="str">
            <v>POD</v>
          </cell>
        </row>
        <row r="64">
          <cell r="D64">
            <v>4002939581</v>
          </cell>
          <cell r="E64" t="str">
            <v/>
          </cell>
          <cell r="F64" t="str">
            <v>POD</v>
          </cell>
        </row>
        <row r="65">
          <cell r="D65">
            <v>4002939453</v>
          </cell>
          <cell r="E65" t="str">
            <v/>
          </cell>
          <cell r="F65" t="str">
            <v>LOADED</v>
          </cell>
        </row>
        <row r="66">
          <cell r="D66">
            <v>4002939453</v>
          </cell>
          <cell r="E66" t="str">
            <v/>
          </cell>
          <cell r="F66" t="str">
            <v>LOADED</v>
          </cell>
        </row>
        <row r="67">
          <cell r="D67">
            <v>4002939449</v>
          </cell>
          <cell r="E67" t="str">
            <v/>
          </cell>
          <cell r="F67" t="str">
            <v>POD</v>
          </cell>
        </row>
        <row r="68">
          <cell r="D68">
            <v>4002939449</v>
          </cell>
          <cell r="E68" t="str">
            <v/>
          </cell>
          <cell r="F68" t="str">
            <v>POD</v>
          </cell>
        </row>
        <row r="69">
          <cell r="D69">
            <v>4002939742</v>
          </cell>
          <cell r="E69" t="str">
            <v/>
          </cell>
          <cell r="F69" t="str">
            <v>POD</v>
          </cell>
        </row>
        <row r="70">
          <cell r="D70">
            <v>4002939749</v>
          </cell>
          <cell r="E70" t="str">
            <v/>
          </cell>
          <cell r="F70" t="str">
            <v>BOOKED</v>
          </cell>
        </row>
        <row r="71">
          <cell r="D71">
            <v>4002939729</v>
          </cell>
          <cell r="E71" t="str">
            <v/>
          </cell>
          <cell r="F71" t="str">
            <v>LOADED</v>
          </cell>
        </row>
        <row r="72">
          <cell r="D72">
            <v>4002939735</v>
          </cell>
          <cell r="E72" t="str">
            <v/>
          </cell>
          <cell r="F72" t="str">
            <v>POD</v>
          </cell>
        </row>
        <row r="73">
          <cell r="D73">
            <v>4002939714</v>
          </cell>
          <cell r="E73" t="str">
            <v/>
          </cell>
          <cell r="F73" t="str">
            <v>POD</v>
          </cell>
        </row>
        <row r="74">
          <cell r="D74">
            <v>4002939716</v>
          </cell>
          <cell r="E74" t="str">
            <v/>
          </cell>
          <cell r="F74" t="str">
            <v>POD</v>
          </cell>
        </row>
        <row r="75">
          <cell r="D75">
            <v>4002939669</v>
          </cell>
          <cell r="E75" t="str">
            <v/>
          </cell>
          <cell r="F75" t="str">
            <v>POD</v>
          </cell>
        </row>
        <row r="76">
          <cell r="D76">
            <v>4002939668</v>
          </cell>
          <cell r="E76" t="str">
            <v/>
          </cell>
          <cell r="F76" t="str">
            <v>POD</v>
          </cell>
        </row>
        <row r="77">
          <cell r="D77">
            <v>4002939667</v>
          </cell>
          <cell r="E77" t="str">
            <v/>
          </cell>
          <cell r="F77" t="str">
            <v>POD</v>
          </cell>
        </row>
        <row r="78">
          <cell r="D78">
            <v>4002939630</v>
          </cell>
          <cell r="E78" t="str">
            <v/>
          </cell>
          <cell r="F78" t="str">
            <v>BOOKED</v>
          </cell>
        </row>
        <row r="79">
          <cell r="D79">
            <v>4002939628</v>
          </cell>
          <cell r="E79" t="str">
            <v/>
          </cell>
          <cell r="F79" t="str">
            <v>ACCEPTED</v>
          </cell>
        </row>
        <row r="80">
          <cell r="D80">
            <v>4002939558</v>
          </cell>
          <cell r="E80" t="str">
            <v/>
          </cell>
          <cell r="F80" t="str">
            <v>ACCEPTED</v>
          </cell>
        </row>
        <row r="81">
          <cell r="D81">
            <v>4002939461</v>
          </cell>
          <cell r="E81" t="str">
            <v/>
          </cell>
          <cell r="F81" t="str">
            <v>ACCEPTED</v>
          </cell>
        </row>
        <row r="82">
          <cell r="D82">
            <v>4002939584</v>
          </cell>
          <cell r="E82" t="str">
            <v/>
          </cell>
          <cell r="F82" t="str">
            <v>LOADED</v>
          </cell>
        </row>
        <row r="83">
          <cell r="D83">
            <v>4002939531</v>
          </cell>
          <cell r="E83" t="str">
            <v/>
          </cell>
          <cell r="F83" t="str">
            <v>CANCELLED</v>
          </cell>
        </row>
        <row r="84">
          <cell r="D84">
            <v>4002939530</v>
          </cell>
          <cell r="E84" t="str">
            <v/>
          </cell>
          <cell r="F84" t="str">
            <v>CANCELLED</v>
          </cell>
        </row>
        <row r="85">
          <cell r="D85">
            <v>4002939529</v>
          </cell>
          <cell r="E85" t="str">
            <v/>
          </cell>
          <cell r="F85" t="str">
            <v>LOADED</v>
          </cell>
        </row>
        <row r="86">
          <cell r="D86">
            <v>4002939528</v>
          </cell>
          <cell r="E86" t="str">
            <v/>
          </cell>
          <cell r="F86" t="str">
            <v>LOADED</v>
          </cell>
        </row>
        <row r="87">
          <cell r="D87">
            <v>4002939527</v>
          </cell>
          <cell r="E87" t="str">
            <v/>
          </cell>
          <cell r="F87" t="str">
            <v>LOADED</v>
          </cell>
        </row>
        <row r="88">
          <cell r="D88">
            <v>4002939526</v>
          </cell>
          <cell r="E88" t="str">
            <v/>
          </cell>
          <cell r="F88" t="str">
            <v>LOADED</v>
          </cell>
        </row>
        <row r="89">
          <cell r="D89">
            <v>4002939525</v>
          </cell>
          <cell r="E89" t="str">
            <v/>
          </cell>
          <cell r="F89" t="str">
            <v>CANCELLED</v>
          </cell>
        </row>
        <row r="90">
          <cell r="D90">
            <v>4002939524</v>
          </cell>
          <cell r="E90" t="str">
            <v/>
          </cell>
          <cell r="F90" t="str">
            <v>LOADED</v>
          </cell>
        </row>
        <row r="91">
          <cell r="D91">
            <v>4002939503</v>
          </cell>
          <cell r="E91" t="str">
            <v/>
          </cell>
          <cell r="F91" t="str">
            <v>POD</v>
          </cell>
        </row>
        <row r="92">
          <cell r="D92">
            <v>4002939498</v>
          </cell>
          <cell r="E92" t="str">
            <v/>
          </cell>
          <cell r="F92" t="str">
            <v>POD</v>
          </cell>
        </row>
        <row r="93">
          <cell r="D93">
            <v>4002939496</v>
          </cell>
          <cell r="E93" t="str">
            <v/>
          </cell>
          <cell r="F93" t="str">
            <v>POD</v>
          </cell>
        </row>
        <row r="94">
          <cell r="D94">
            <v>4002939492</v>
          </cell>
          <cell r="E94" t="str">
            <v/>
          </cell>
          <cell r="F94" t="str">
            <v>POD</v>
          </cell>
        </row>
        <row r="95">
          <cell r="D95">
            <v>4002939215</v>
          </cell>
          <cell r="E95" t="str">
            <v/>
          </cell>
          <cell r="F95" t="str">
            <v>LOADED</v>
          </cell>
        </row>
        <row r="96">
          <cell r="D96">
            <v>4002939434</v>
          </cell>
          <cell r="E96" t="str">
            <v/>
          </cell>
          <cell r="F96" t="str">
            <v>BOOKED</v>
          </cell>
        </row>
        <row r="97">
          <cell r="D97">
            <v>4002939432</v>
          </cell>
          <cell r="E97" t="str">
            <v/>
          </cell>
          <cell r="F97" t="str">
            <v>POD</v>
          </cell>
        </row>
        <row r="98">
          <cell r="D98">
            <v>4002939432</v>
          </cell>
          <cell r="E98" t="str">
            <v/>
          </cell>
          <cell r="F98" t="str">
            <v>POD</v>
          </cell>
        </row>
        <row r="99">
          <cell r="D99">
            <v>4002939431</v>
          </cell>
          <cell r="E99" t="str">
            <v/>
          </cell>
          <cell r="F99" t="str">
            <v>LOADED</v>
          </cell>
        </row>
        <row r="100">
          <cell r="D100">
            <v>4002939431</v>
          </cell>
          <cell r="E100" t="str">
            <v/>
          </cell>
          <cell r="F100" t="str">
            <v>LOADED</v>
          </cell>
        </row>
        <row r="101">
          <cell r="D101">
            <v>4002939430</v>
          </cell>
          <cell r="E101" t="str">
            <v/>
          </cell>
          <cell r="F101" t="str">
            <v>POD</v>
          </cell>
        </row>
        <row r="102">
          <cell r="D102">
            <v>4002939430</v>
          </cell>
          <cell r="E102" t="str">
            <v/>
          </cell>
          <cell r="F102" t="str">
            <v>POD</v>
          </cell>
        </row>
        <row r="103">
          <cell r="D103">
            <v>4002939429</v>
          </cell>
          <cell r="E103" t="str">
            <v/>
          </cell>
          <cell r="F103" t="str">
            <v>POD</v>
          </cell>
        </row>
        <row r="104">
          <cell r="D104">
            <v>4002939429</v>
          </cell>
          <cell r="E104" t="str">
            <v/>
          </cell>
          <cell r="F104" t="str">
            <v>POD</v>
          </cell>
        </row>
        <row r="105">
          <cell r="D105">
            <v>4002939226</v>
          </cell>
          <cell r="E105" t="str">
            <v/>
          </cell>
          <cell r="F105" t="str">
            <v>LOADED</v>
          </cell>
        </row>
        <row r="106">
          <cell r="D106">
            <v>4002939226</v>
          </cell>
          <cell r="E106" t="str">
            <v/>
          </cell>
          <cell r="F106" t="str">
            <v>LOADED</v>
          </cell>
        </row>
        <row r="107">
          <cell r="D107">
            <v>4002939416</v>
          </cell>
          <cell r="E107" t="str">
            <v/>
          </cell>
          <cell r="F107" t="str">
            <v>ACCEPTED</v>
          </cell>
        </row>
        <row r="108">
          <cell r="D108">
            <v>4002939415</v>
          </cell>
          <cell r="E108" t="str">
            <v/>
          </cell>
          <cell r="F108" t="str">
            <v>POD</v>
          </cell>
        </row>
        <row r="109">
          <cell r="D109">
            <v>4002939300</v>
          </cell>
          <cell r="E109" t="str">
            <v/>
          </cell>
          <cell r="F109" t="str">
            <v>POD</v>
          </cell>
        </row>
        <row r="110">
          <cell r="D110">
            <v>4002939300</v>
          </cell>
          <cell r="E110" t="str">
            <v/>
          </cell>
          <cell r="F110" t="str">
            <v>POD</v>
          </cell>
        </row>
        <row r="111">
          <cell r="D111">
            <v>4002939263</v>
          </cell>
          <cell r="E111" t="str">
            <v/>
          </cell>
          <cell r="F111" t="str">
            <v>POD</v>
          </cell>
        </row>
        <row r="112">
          <cell r="D112">
            <v>4002939263</v>
          </cell>
          <cell r="E112" t="str">
            <v/>
          </cell>
          <cell r="F112" t="str">
            <v>POD</v>
          </cell>
        </row>
        <row r="113">
          <cell r="D113">
            <v>4002939249</v>
          </cell>
          <cell r="E113" t="str">
            <v/>
          </cell>
          <cell r="F113" t="str">
            <v>POD</v>
          </cell>
        </row>
        <row r="114">
          <cell r="D114">
            <v>4002939249</v>
          </cell>
          <cell r="E114" t="str">
            <v/>
          </cell>
          <cell r="F114" t="str">
            <v>POD</v>
          </cell>
        </row>
        <row r="115">
          <cell r="D115">
            <v>4002939248</v>
          </cell>
          <cell r="E115" t="str">
            <v/>
          </cell>
          <cell r="F115" t="str">
            <v>POD</v>
          </cell>
        </row>
        <row r="116">
          <cell r="D116">
            <v>4002939248</v>
          </cell>
          <cell r="E116" t="str">
            <v/>
          </cell>
          <cell r="F116" t="str">
            <v>POD</v>
          </cell>
        </row>
        <row r="117">
          <cell r="D117">
            <v>4002939151</v>
          </cell>
          <cell r="E117" t="str">
            <v/>
          </cell>
          <cell r="F117" t="str">
            <v>POD</v>
          </cell>
        </row>
        <row r="118">
          <cell r="D118">
            <v>4002939151</v>
          </cell>
          <cell r="E118" t="str">
            <v/>
          </cell>
          <cell r="F118" t="str">
            <v>POD</v>
          </cell>
        </row>
        <row r="119">
          <cell r="D119">
            <v>4002939139</v>
          </cell>
          <cell r="E119" t="str">
            <v/>
          </cell>
          <cell r="F119" t="str">
            <v>POD</v>
          </cell>
        </row>
        <row r="120">
          <cell r="D120">
            <v>4002939139</v>
          </cell>
          <cell r="E120" t="str">
            <v/>
          </cell>
          <cell r="F120" t="str">
            <v>POD</v>
          </cell>
        </row>
        <row r="121">
          <cell r="D121">
            <v>4002939037</v>
          </cell>
          <cell r="E121" t="str">
            <v/>
          </cell>
          <cell r="F121" t="str">
            <v>POD</v>
          </cell>
        </row>
        <row r="122">
          <cell r="D122">
            <v>4002939037</v>
          </cell>
          <cell r="E122" t="str">
            <v/>
          </cell>
          <cell r="F122" t="str">
            <v>POD</v>
          </cell>
        </row>
        <row r="123">
          <cell r="D123">
            <v>4002939296</v>
          </cell>
          <cell r="E123" t="str">
            <v/>
          </cell>
          <cell r="F123" t="str">
            <v>POD</v>
          </cell>
        </row>
        <row r="124">
          <cell r="D124">
            <v>4002939295</v>
          </cell>
          <cell r="E124" t="str">
            <v/>
          </cell>
          <cell r="F124" t="str">
            <v>POD</v>
          </cell>
        </row>
        <row r="125">
          <cell r="D125">
            <v>4002939294</v>
          </cell>
          <cell r="E125" t="str">
            <v/>
          </cell>
          <cell r="F125" t="str">
            <v>POD</v>
          </cell>
        </row>
        <row r="126">
          <cell r="D126">
            <v>4002939293</v>
          </cell>
          <cell r="E126" t="str">
            <v/>
          </cell>
          <cell r="F126" t="str">
            <v>POD</v>
          </cell>
        </row>
        <row r="127">
          <cell r="D127">
            <v>4002939264</v>
          </cell>
          <cell r="E127" t="str">
            <v/>
          </cell>
          <cell r="F127" t="str">
            <v>POD</v>
          </cell>
        </row>
        <row r="128">
          <cell r="D128">
            <v>4002939247</v>
          </cell>
          <cell r="E128" t="str">
            <v/>
          </cell>
          <cell r="F128" t="str">
            <v>LOADED</v>
          </cell>
        </row>
        <row r="129">
          <cell r="D129">
            <v>4002939242</v>
          </cell>
          <cell r="E129" t="str">
            <v/>
          </cell>
          <cell r="F129" t="str">
            <v>BOOKED</v>
          </cell>
        </row>
        <row r="130">
          <cell r="D130">
            <v>4002939223</v>
          </cell>
          <cell r="E130" t="str">
            <v/>
          </cell>
          <cell r="F130" t="str">
            <v>BOOKED</v>
          </cell>
        </row>
        <row r="131">
          <cell r="D131">
            <v>4002939222</v>
          </cell>
          <cell r="E131" t="str">
            <v/>
          </cell>
          <cell r="F131" t="str">
            <v>BOOKED</v>
          </cell>
        </row>
        <row r="132">
          <cell r="D132">
            <v>4002939129</v>
          </cell>
          <cell r="E132" t="str">
            <v/>
          </cell>
          <cell r="F132" t="str">
            <v>POD</v>
          </cell>
        </row>
        <row r="133">
          <cell r="D133">
            <v>4002939130</v>
          </cell>
          <cell r="E133" t="str">
            <v/>
          </cell>
          <cell r="F133" t="str">
            <v>POD</v>
          </cell>
        </row>
        <row r="134">
          <cell r="D134">
            <v>4002939027</v>
          </cell>
          <cell r="E134" t="str">
            <v/>
          </cell>
          <cell r="F134" t="str">
            <v>POD</v>
          </cell>
        </row>
        <row r="135">
          <cell r="D135">
            <v>4002939032</v>
          </cell>
          <cell r="E135" t="str">
            <v/>
          </cell>
          <cell r="F135" t="str">
            <v>POD</v>
          </cell>
        </row>
        <row r="136">
          <cell r="D136">
            <v>4002939033</v>
          </cell>
          <cell r="E136" t="str">
            <v/>
          </cell>
          <cell r="F136" t="str">
            <v>POD</v>
          </cell>
        </row>
        <row r="137">
          <cell r="D137">
            <v>4002939012</v>
          </cell>
          <cell r="E137" t="str">
            <v/>
          </cell>
          <cell r="F137" t="str">
            <v>POD</v>
          </cell>
        </row>
        <row r="138">
          <cell r="D138">
            <v>4002939012</v>
          </cell>
          <cell r="E138" t="str">
            <v/>
          </cell>
          <cell r="F138" t="str">
            <v>POD</v>
          </cell>
        </row>
        <row r="139">
          <cell r="D139">
            <v>4002938759</v>
          </cell>
          <cell r="E139" t="str">
            <v/>
          </cell>
          <cell r="F139" t="str">
            <v>BOOKED</v>
          </cell>
        </row>
        <row r="140">
          <cell r="D140">
            <v>4002938759</v>
          </cell>
          <cell r="E140" t="str">
            <v/>
          </cell>
          <cell r="F140" t="str">
            <v>BOOKED</v>
          </cell>
        </row>
        <row r="141">
          <cell r="D141">
            <v>4002938756</v>
          </cell>
          <cell r="E141" t="str">
            <v/>
          </cell>
          <cell r="F141" t="str">
            <v>POD</v>
          </cell>
        </row>
        <row r="142">
          <cell r="D142">
            <v>4002938756</v>
          </cell>
          <cell r="E142" t="str">
            <v/>
          </cell>
          <cell r="F142" t="str">
            <v>DROP-OFF</v>
          </cell>
        </row>
        <row r="143">
          <cell r="D143">
            <v>4002937624</v>
          </cell>
          <cell r="E143" t="str">
            <v/>
          </cell>
          <cell r="F143" t="str">
            <v>ACCEPTED</v>
          </cell>
        </row>
        <row r="144">
          <cell r="D144">
            <v>4002937624</v>
          </cell>
          <cell r="E144" t="str">
            <v/>
          </cell>
          <cell r="F144" t="str">
            <v>ACCEPTED</v>
          </cell>
        </row>
        <row r="145">
          <cell r="D145">
            <v>4002938755</v>
          </cell>
          <cell r="E145" t="str">
            <v/>
          </cell>
          <cell r="F145" t="str">
            <v>POD</v>
          </cell>
        </row>
        <row r="146">
          <cell r="D146">
            <v>4002938421</v>
          </cell>
          <cell r="E146" t="str">
            <v/>
          </cell>
          <cell r="F146" t="str">
            <v>BOOKED</v>
          </cell>
        </row>
        <row r="147">
          <cell r="D147">
            <v>4002938982</v>
          </cell>
          <cell r="E147" t="str">
            <v/>
          </cell>
          <cell r="F147" t="str">
            <v>POD</v>
          </cell>
        </row>
        <row r="148">
          <cell r="D148">
            <v>4002938982</v>
          </cell>
          <cell r="E148" t="str">
            <v/>
          </cell>
          <cell r="F148" t="str">
            <v>POD</v>
          </cell>
        </row>
        <row r="149">
          <cell r="D149">
            <v>4002938954</v>
          </cell>
          <cell r="E149" t="str">
            <v/>
          </cell>
          <cell r="F149" t="str">
            <v>POD</v>
          </cell>
        </row>
        <row r="150">
          <cell r="D150">
            <v>4002938954</v>
          </cell>
          <cell r="E150" t="str">
            <v/>
          </cell>
          <cell r="F150" t="str">
            <v>POD</v>
          </cell>
        </row>
        <row r="151">
          <cell r="D151">
            <v>4002938900</v>
          </cell>
          <cell r="E151" t="str">
            <v/>
          </cell>
          <cell r="F151" t="str">
            <v>POD</v>
          </cell>
        </row>
        <row r="152">
          <cell r="D152">
            <v>4002938900</v>
          </cell>
          <cell r="E152" t="str">
            <v/>
          </cell>
          <cell r="F152" t="str">
            <v>POD</v>
          </cell>
        </row>
        <row r="153">
          <cell r="D153">
            <v>4002938895</v>
          </cell>
          <cell r="E153" t="str">
            <v/>
          </cell>
          <cell r="F153" t="str">
            <v>POD</v>
          </cell>
        </row>
        <row r="154">
          <cell r="D154">
            <v>4002938895</v>
          </cell>
          <cell r="E154" t="str">
            <v/>
          </cell>
          <cell r="F154" t="str">
            <v>POD</v>
          </cell>
        </row>
        <row r="155">
          <cell r="D155">
            <v>4002938884</v>
          </cell>
          <cell r="E155" t="str">
            <v/>
          </cell>
          <cell r="F155" t="str">
            <v>POD</v>
          </cell>
        </row>
        <row r="156">
          <cell r="D156">
            <v>4002938884</v>
          </cell>
          <cell r="E156" t="str">
            <v/>
          </cell>
          <cell r="F156" t="str">
            <v>POD</v>
          </cell>
        </row>
        <row r="157">
          <cell r="D157">
            <v>4002938820</v>
          </cell>
          <cell r="E157" t="str">
            <v/>
          </cell>
          <cell r="F157" t="str">
            <v>POD</v>
          </cell>
        </row>
        <row r="158">
          <cell r="D158">
            <v>4002938820</v>
          </cell>
          <cell r="E158" t="str">
            <v/>
          </cell>
          <cell r="F158" t="str">
            <v>POD</v>
          </cell>
        </row>
        <row r="159">
          <cell r="D159">
            <v>4002938818</v>
          </cell>
          <cell r="E159" t="str">
            <v/>
          </cell>
          <cell r="F159" t="str">
            <v>POD</v>
          </cell>
        </row>
        <row r="160">
          <cell r="D160">
            <v>4002938818</v>
          </cell>
          <cell r="E160" t="str">
            <v/>
          </cell>
          <cell r="F160" t="str">
            <v>POD</v>
          </cell>
        </row>
        <row r="161">
          <cell r="D161">
            <v>4002938766</v>
          </cell>
          <cell r="E161" t="str">
            <v/>
          </cell>
          <cell r="F161" t="str">
            <v>POD</v>
          </cell>
        </row>
        <row r="162">
          <cell r="D162">
            <v>4002938766</v>
          </cell>
          <cell r="E162" t="str">
            <v/>
          </cell>
          <cell r="F162" t="str">
            <v>POD</v>
          </cell>
        </row>
        <row r="163">
          <cell r="D163">
            <v>4002938731</v>
          </cell>
          <cell r="E163" t="str">
            <v/>
          </cell>
          <cell r="F163" t="str">
            <v>POD</v>
          </cell>
        </row>
        <row r="164">
          <cell r="D164">
            <v>4002938731</v>
          </cell>
          <cell r="E164" t="str">
            <v/>
          </cell>
          <cell r="F164" t="str">
            <v>POD</v>
          </cell>
        </row>
        <row r="165">
          <cell r="D165">
            <v>4002938730</v>
          </cell>
          <cell r="E165" t="str">
            <v/>
          </cell>
          <cell r="F165" t="str">
            <v>POD</v>
          </cell>
        </row>
        <row r="166">
          <cell r="D166">
            <v>4002938730</v>
          </cell>
          <cell r="E166" t="str">
            <v/>
          </cell>
          <cell r="F166" t="str">
            <v>POD</v>
          </cell>
        </row>
        <row r="167">
          <cell r="D167">
            <v>4002938969</v>
          </cell>
          <cell r="E167" t="str">
            <v/>
          </cell>
          <cell r="F167" t="str">
            <v>POD</v>
          </cell>
        </row>
        <row r="168">
          <cell r="D168">
            <v>4002938905</v>
          </cell>
          <cell r="E168" t="str">
            <v/>
          </cell>
          <cell r="F168" t="str">
            <v>POD</v>
          </cell>
        </row>
        <row r="169">
          <cell r="D169">
            <v>4002938966</v>
          </cell>
          <cell r="E169" t="str">
            <v/>
          </cell>
          <cell r="F169" t="str">
            <v>POD</v>
          </cell>
        </row>
        <row r="170">
          <cell r="D170">
            <v>4002938899</v>
          </cell>
          <cell r="E170" t="str">
            <v/>
          </cell>
          <cell r="F170" t="str">
            <v>POD</v>
          </cell>
        </row>
        <row r="171">
          <cell r="D171">
            <v>4002938830</v>
          </cell>
          <cell r="E171" t="str">
            <v/>
          </cell>
          <cell r="F171" t="str">
            <v>POD</v>
          </cell>
        </row>
        <row r="172">
          <cell r="D172">
            <v>4002938829</v>
          </cell>
          <cell r="E172" t="str">
            <v/>
          </cell>
          <cell r="F172" t="str">
            <v>ACCEPTED</v>
          </cell>
        </row>
        <row r="173">
          <cell r="D173">
            <v>4002938827</v>
          </cell>
          <cell r="E173" t="str">
            <v/>
          </cell>
          <cell r="F173" t="str">
            <v>POD</v>
          </cell>
        </row>
        <row r="174">
          <cell r="D174">
            <v>4002938828</v>
          </cell>
          <cell r="E174" t="str">
            <v/>
          </cell>
          <cell r="F174" t="str">
            <v>POD</v>
          </cell>
        </row>
        <row r="175">
          <cell r="D175">
            <v>4002938826</v>
          </cell>
          <cell r="E175" t="str">
            <v/>
          </cell>
          <cell r="F175" t="str">
            <v>ACCEPTED</v>
          </cell>
        </row>
        <row r="176">
          <cell r="D176">
            <v>4002938788</v>
          </cell>
          <cell r="E176" t="str">
            <v/>
          </cell>
          <cell r="F176" t="str">
            <v>POD</v>
          </cell>
        </row>
        <row r="177">
          <cell r="D177">
            <v>4002938754</v>
          </cell>
          <cell r="E177" t="str">
            <v/>
          </cell>
          <cell r="F177" t="str">
            <v>BOOKED</v>
          </cell>
        </row>
        <row r="178">
          <cell r="D178">
            <v>4002938644</v>
          </cell>
          <cell r="E178" t="str">
            <v/>
          </cell>
          <cell r="F178" t="str">
            <v>BOOKED</v>
          </cell>
        </row>
        <row r="179">
          <cell r="D179">
            <v>4002938935</v>
          </cell>
          <cell r="E179" t="str">
            <v/>
          </cell>
          <cell r="F179" t="str">
            <v>POD</v>
          </cell>
        </row>
        <row r="180">
          <cell r="D180">
            <v>4002938935</v>
          </cell>
          <cell r="E180" t="str">
            <v/>
          </cell>
          <cell r="F180" t="str">
            <v>POD</v>
          </cell>
        </row>
        <row r="181">
          <cell r="D181">
            <v>4002938934</v>
          </cell>
          <cell r="E181" t="str">
            <v/>
          </cell>
          <cell r="F181" t="str">
            <v>POD</v>
          </cell>
        </row>
        <row r="182">
          <cell r="D182">
            <v>4002938934</v>
          </cell>
          <cell r="E182" t="str">
            <v/>
          </cell>
          <cell r="F182" t="str">
            <v>POD</v>
          </cell>
        </row>
        <row r="183">
          <cell r="D183">
            <v>4002938933</v>
          </cell>
          <cell r="E183" t="str">
            <v/>
          </cell>
          <cell r="F183" t="str">
            <v>POD</v>
          </cell>
        </row>
        <row r="184">
          <cell r="D184">
            <v>4002938933</v>
          </cell>
          <cell r="E184" t="str">
            <v/>
          </cell>
          <cell r="F184" t="str">
            <v>POD</v>
          </cell>
        </row>
        <row r="185">
          <cell r="D185">
            <v>4002938762</v>
          </cell>
          <cell r="E185" t="str">
            <v/>
          </cell>
          <cell r="F185" t="str">
            <v>BOOKED</v>
          </cell>
        </row>
        <row r="186">
          <cell r="D186">
            <v>4002938762</v>
          </cell>
          <cell r="E186" t="str">
            <v/>
          </cell>
          <cell r="F186" t="str">
            <v>BOOKED</v>
          </cell>
        </row>
        <row r="187">
          <cell r="D187">
            <v>4002938761</v>
          </cell>
          <cell r="E187" t="str">
            <v/>
          </cell>
          <cell r="F187" t="str">
            <v>BOOKED</v>
          </cell>
        </row>
        <row r="188">
          <cell r="D188">
            <v>4002938761</v>
          </cell>
          <cell r="E188" t="str">
            <v/>
          </cell>
          <cell r="F188" t="str">
            <v>BOOKED</v>
          </cell>
        </row>
        <row r="189">
          <cell r="D189">
            <v>4002938920</v>
          </cell>
          <cell r="E189" t="str">
            <v/>
          </cell>
          <cell r="F189" t="str">
            <v>POD</v>
          </cell>
        </row>
        <row r="190">
          <cell r="D190">
            <v>4002938920</v>
          </cell>
          <cell r="E190" t="str">
            <v/>
          </cell>
          <cell r="F190" t="str">
            <v>POD</v>
          </cell>
        </row>
        <row r="191">
          <cell r="D191">
            <v>4002938771</v>
          </cell>
          <cell r="E191" t="str">
            <v/>
          </cell>
          <cell r="F191" t="str">
            <v>POD</v>
          </cell>
        </row>
        <row r="192">
          <cell r="D192">
            <v>4002938758</v>
          </cell>
          <cell r="E192" t="str">
            <v/>
          </cell>
          <cell r="F192" t="str">
            <v>BOOKED</v>
          </cell>
        </row>
        <row r="193">
          <cell r="D193">
            <v>4002938757</v>
          </cell>
          <cell r="E193" t="str">
            <v/>
          </cell>
          <cell r="F193" t="str">
            <v>BOOKED</v>
          </cell>
        </row>
        <row r="194">
          <cell r="D194">
            <v>4002938643</v>
          </cell>
          <cell r="E194" t="str">
            <v/>
          </cell>
          <cell r="F194" t="str">
            <v>POD</v>
          </cell>
        </row>
        <row r="195">
          <cell r="D195">
            <v>4002938633</v>
          </cell>
          <cell r="E195" t="str">
            <v/>
          </cell>
          <cell r="F195" t="str">
            <v>POD</v>
          </cell>
        </row>
        <row r="196">
          <cell r="D196">
            <v>4002938919</v>
          </cell>
          <cell r="E196" t="str">
            <v/>
          </cell>
          <cell r="F196" t="str">
            <v>POD</v>
          </cell>
        </row>
        <row r="197">
          <cell r="D197">
            <v>4002938919</v>
          </cell>
          <cell r="E197" t="str">
            <v/>
          </cell>
          <cell r="F197" t="str">
            <v>POD</v>
          </cell>
        </row>
        <row r="198">
          <cell r="D198">
            <v>4002938700</v>
          </cell>
          <cell r="E198" t="str">
            <v/>
          </cell>
          <cell r="F198" t="str">
            <v>POD</v>
          </cell>
        </row>
        <row r="199">
          <cell r="D199">
            <v>4002938701</v>
          </cell>
          <cell r="E199" t="str">
            <v/>
          </cell>
          <cell r="F199" t="str">
            <v>POD</v>
          </cell>
        </row>
        <row r="200">
          <cell r="D200">
            <v>4002938699</v>
          </cell>
          <cell r="E200" t="str">
            <v/>
          </cell>
          <cell r="F200" t="str">
            <v>POD</v>
          </cell>
        </row>
        <row r="201">
          <cell r="D201">
            <v>4002938698</v>
          </cell>
          <cell r="E201" t="str">
            <v/>
          </cell>
          <cell r="F201" t="str">
            <v>LOADED</v>
          </cell>
        </row>
        <row r="202">
          <cell r="D202">
            <v>4002938642</v>
          </cell>
          <cell r="E202" t="str">
            <v/>
          </cell>
          <cell r="F202" t="str">
            <v>POD</v>
          </cell>
        </row>
        <row r="203">
          <cell r="D203">
            <v>4002938636</v>
          </cell>
          <cell r="E203" t="str">
            <v/>
          </cell>
          <cell r="F203" t="str">
            <v>BOOKED</v>
          </cell>
        </row>
        <row r="204">
          <cell r="D204">
            <v>4002938599</v>
          </cell>
          <cell r="E204" t="str">
            <v/>
          </cell>
          <cell r="F204" t="str">
            <v>ACCEPTED</v>
          </cell>
        </row>
        <row r="205">
          <cell r="D205">
            <v>4002938599</v>
          </cell>
          <cell r="E205" t="str">
            <v/>
          </cell>
          <cell r="F205" t="str">
            <v>ACCEPTED</v>
          </cell>
        </row>
        <row r="206">
          <cell r="D206">
            <v>4002938589</v>
          </cell>
          <cell r="E206" t="str">
            <v/>
          </cell>
          <cell r="F206" t="str">
            <v>POD</v>
          </cell>
        </row>
        <row r="207">
          <cell r="D207">
            <v>4002938589</v>
          </cell>
          <cell r="E207" t="str">
            <v/>
          </cell>
          <cell r="F207" t="str">
            <v>POD</v>
          </cell>
        </row>
        <row r="208">
          <cell r="D208">
            <v>4002938426</v>
          </cell>
          <cell r="E208" t="str">
            <v/>
          </cell>
          <cell r="F208" t="str">
            <v>BOOKED</v>
          </cell>
        </row>
        <row r="209">
          <cell r="D209">
            <v>4002938426</v>
          </cell>
          <cell r="E209" t="str">
            <v/>
          </cell>
          <cell r="F209" t="str">
            <v>BOOKED</v>
          </cell>
        </row>
        <row r="210">
          <cell r="D210">
            <v>4002938415</v>
          </cell>
          <cell r="E210" t="str">
            <v/>
          </cell>
          <cell r="F210" t="str">
            <v>POD</v>
          </cell>
        </row>
        <row r="211">
          <cell r="D211">
            <v>4002938415</v>
          </cell>
          <cell r="E211" t="str">
            <v/>
          </cell>
          <cell r="F211" t="str">
            <v>POD</v>
          </cell>
        </row>
        <row r="212">
          <cell r="D212">
            <v>4002938357</v>
          </cell>
          <cell r="E212" t="str">
            <v/>
          </cell>
          <cell r="F212" t="str">
            <v>BOOKED</v>
          </cell>
        </row>
        <row r="213">
          <cell r="D213">
            <v>4002938357</v>
          </cell>
          <cell r="E213" t="str">
            <v/>
          </cell>
          <cell r="F213" t="str">
            <v>BOOKED</v>
          </cell>
        </row>
        <row r="214">
          <cell r="D214">
            <v>4002938352</v>
          </cell>
          <cell r="E214" t="str">
            <v/>
          </cell>
          <cell r="F214" t="str">
            <v>ACCEPTED</v>
          </cell>
        </row>
        <row r="215">
          <cell r="D215">
            <v>4002938352</v>
          </cell>
          <cell r="E215" t="str">
            <v/>
          </cell>
          <cell r="F215" t="str">
            <v>ACCEPTED</v>
          </cell>
        </row>
        <row r="216">
          <cell r="D216">
            <v>4002938210</v>
          </cell>
          <cell r="E216" t="str">
            <v/>
          </cell>
          <cell r="F216" t="str">
            <v>POD</v>
          </cell>
        </row>
        <row r="217">
          <cell r="D217">
            <v>4002938210</v>
          </cell>
          <cell r="E217" t="str">
            <v/>
          </cell>
          <cell r="F217" t="str">
            <v>POD</v>
          </cell>
        </row>
        <row r="218">
          <cell r="D218">
            <v>4002938588</v>
          </cell>
          <cell r="E218" t="str">
            <v/>
          </cell>
          <cell r="F218" t="str">
            <v>POD</v>
          </cell>
        </row>
        <row r="219">
          <cell r="D219">
            <v>4002938587</v>
          </cell>
          <cell r="E219" t="str">
            <v/>
          </cell>
          <cell r="F219" t="str">
            <v>POD</v>
          </cell>
        </row>
        <row r="220">
          <cell r="D220">
            <v>4002938586</v>
          </cell>
          <cell r="E220" t="str">
            <v/>
          </cell>
          <cell r="F220" t="str">
            <v>POD</v>
          </cell>
        </row>
        <row r="221">
          <cell r="D221">
            <v>4002938585</v>
          </cell>
          <cell r="E221" t="str">
            <v/>
          </cell>
          <cell r="F221" t="str">
            <v>POD</v>
          </cell>
        </row>
        <row r="222">
          <cell r="D222">
            <v>4002938353</v>
          </cell>
          <cell r="E222" t="str">
            <v/>
          </cell>
          <cell r="F222" t="str">
            <v>POD</v>
          </cell>
        </row>
        <row r="223">
          <cell r="D223">
            <v>4002938520</v>
          </cell>
          <cell r="E223" t="str">
            <v/>
          </cell>
          <cell r="F223" t="str">
            <v>POD</v>
          </cell>
        </row>
        <row r="224">
          <cell r="D224">
            <v>4002938516</v>
          </cell>
          <cell r="E224" t="str">
            <v/>
          </cell>
          <cell r="F224" t="str">
            <v>POD</v>
          </cell>
        </row>
        <row r="225">
          <cell r="D225">
            <v>4002938520</v>
          </cell>
          <cell r="E225" t="str">
            <v/>
          </cell>
          <cell r="F225" t="str">
            <v>POD</v>
          </cell>
        </row>
        <row r="226">
          <cell r="D226">
            <v>4002938515</v>
          </cell>
          <cell r="E226" t="str">
            <v/>
          </cell>
          <cell r="F226" t="str">
            <v>POD</v>
          </cell>
        </row>
        <row r="227">
          <cell r="D227">
            <v>4002938515</v>
          </cell>
          <cell r="E227" t="str">
            <v/>
          </cell>
          <cell r="F227" t="str">
            <v>POD</v>
          </cell>
        </row>
        <row r="228">
          <cell r="D228">
            <v>4002938516</v>
          </cell>
          <cell r="E228" t="str">
            <v/>
          </cell>
          <cell r="F228" t="str">
            <v>POD</v>
          </cell>
        </row>
        <row r="229">
          <cell r="D229">
            <v>4002938495</v>
          </cell>
          <cell r="E229" t="str">
            <v/>
          </cell>
          <cell r="F229" t="str">
            <v>POD</v>
          </cell>
        </row>
        <row r="230">
          <cell r="D230">
            <v>4002938495</v>
          </cell>
          <cell r="E230" t="str">
            <v/>
          </cell>
          <cell r="F230" t="str">
            <v>POD</v>
          </cell>
        </row>
        <row r="231">
          <cell r="D231">
            <v>4002938487</v>
          </cell>
          <cell r="E231" t="str">
            <v/>
          </cell>
          <cell r="F231" t="str">
            <v>POD</v>
          </cell>
        </row>
        <row r="232">
          <cell r="D232">
            <v>4002938487</v>
          </cell>
          <cell r="E232" t="str">
            <v/>
          </cell>
          <cell r="F232" t="str">
            <v>POD</v>
          </cell>
        </row>
        <row r="233">
          <cell r="D233">
            <v>4002938427</v>
          </cell>
          <cell r="E233" t="str">
            <v/>
          </cell>
          <cell r="F233" t="str">
            <v>POD</v>
          </cell>
        </row>
        <row r="234">
          <cell r="D234">
            <v>4002938427</v>
          </cell>
          <cell r="E234" t="str">
            <v/>
          </cell>
          <cell r="F234" t="str">
            <v>POD</v>
          </cell>
        </row>
        <row r="235">
          <cell r="D235">
            <v>4002938328</v>
          </cell>
          <cell r="E235" t="str">
            <v/>
          </cell>
          <cell r="F235" t="str">
            <v>POD</v>
          </cell>
        </row>
        <row r="236">
          <cell r="D236">
            <v>4002938328</v>
          </cell>
          <cell r="E236" t="str">
            <v/>
          </cell>
          <cell r="F236" t="str">
            <v>POD</v>
          </cell>
        </row>
        <row r="237">
          <cell r="D237">
            <v>4002938227</v>
          </cell>
          <cell r="E237" t="str">
            <v/>
          </cell>
          <cell r="F237" t="str">
            <v>POD</v>
          </cell>
        </row>
        <row r="238">
          <cell r="D238">
            <v>4002938227</v>
          </cell>
          <cell r="E238" t="str">
            <v/>
          </cell>
          <cell r="F238" t="str">
            <v>POD</v>
          </cell>
        </row>
        <row r="239">
          <cell r="D239">
            <v>4002938466</v>
          </cell>
          <cell r="E239" t="str">
            <v/>
          </cell>
          <cell r="F239" t="str">
            <v>POD</v>
          </cell>
        </row>
        <row r="240">
          <cell r="D240">
            <v>4002938464</v>
          </cell>
          <cell r="E240" t="str">
            <v/>
          </cell>
          <cell r="F240" t="str">
            <v>POD</v>
          </cell>
        </row>
        <row r="241">
          <cell r="D241">
            <v>4002938465</v>
          </cell>
          <cell r="E241" t="str">
            <v/>
          </cell>
          <cell r="F241" t="str">
            <v>ACCEPTED</v>
          </cell>
        </row>
        <row r="242">
          <cell r="D242">
            <v>4002938463</v>
          </cell>
          <cell r="E242" t="str">
            <v/>
          </cell>
          <cell r="F242" t="str">
            <v>POD</v>
          </cell>
        </row>
        <row r="243">
          <cell r="D243">
            <v>4002938462</v>
          </cell>
          <cell r="E243" t="str">
            <v/>
          </cell>
          <cell r="F243" t="str">
            <v>POD</v>
          </cell>
        </row>
        <row r="244">
          <cell r="D244">
            <v>4002938461</v>
          </cell>
          <cell r="E244" t="str">
            <v/>
          </cell>
          <cell r="F244" t="str">
            <v>POD</v>
          </cell>
        </row>
        <row r="245">
          <cell r="D245">
            <v>4002938459</v>
          </cell>
          <cell r="E245" t="str">
            <v/>
          </cell>
          <cell r="F245" t="str">
            <v>POD</v>
          </cell>
        </row>
        <row r="246">
          <cell r="D246">
            <v>4002938460</v>
          </cell>
          <cell r="E246" t="str">
            <v/>
          </cell>
          <cell r="F246" t="str">
            <v>UNLOADED</v>
          </cell>
        </row>
        <row r="247">
          <cell r="D247">
            <v>4002938458</v>
          </cell>
          <cell r="E247" t="str">
            <v/>
          </cell>
          <cell r="F247" t="str">
            <v>POD</v>
          </cell>
        </row>
        <row r="248">
          <cell r="D248">
            <v>4002938456</v>
          </cell>
          <cell r="E248" t="str">
            <v/>
          </cell>
          <cell r="F248" t="str">
            <v>POD</v>
          </cell>
        </row>
        <row r="249">
          <cell r="D249">
            <v>4002938457</v>
          </cell>
          <cell r="E249" t="str">
            <v/>
          </cell>
          <cell r="F249" t="str">
            <v>POD</v>
          </cell>
        </row>
        <row r="250">
          <cell r="D250">
            <v>4002938455</v>
          </cell>
          <cell r="E250" t="str">
            <v/>
          </cell>
          <cell r="F250" t="str">
            <v>POD</v>
          </cell>
        </row>
        <row r="251">
          <cell r="D251">
            <v>4002938453</v>
          </cell>
          <cell r="E251" t="str">
            <v/>
          </cell>
          <cell r="F251" t="str">
            <v>POD</v>
          </cell>
        </row>
        <row r="252">
          <cell r="D252">
            <v>4002938454</v>
          </cell>
          <cell r="E252" t="str">
            <v/>
          </cell>
          <cell r="F252" t="str">
            <v>ACCEPTED</v>
          </cell>
        </row>
        <row r="253">
          <cell r="D253">
            <v>4002938452</v>
          </cell>
          <cell r="E253" t="str">
            <v/>
          </cell>
          <cell r="F253" t="str">
            <v>POD</v>
          </cell>
        </row>
        <row r="254">
          <cell r="D254">
            <v>4002938519</v>
          </cell>
          <cell r="E254" t="str">
            <v/>
          </cell>
          <cell r="F254" t="str">
            <v>POD</v>
          </cell>
        </row>
        <row r="255">
          <cell r="D255">
            <v>4002938518</v>
          </cell>
          <cell r="E255" t="str">
            <v/>
          </cell>
          <cell r="F255" t="str">
            <v>CANCELLED</v>
          </cell>
        </row>
        <row r="256">
          <cell r="D256">
            <v>4002938508</v>
          </cell>
          <cell r="E256" t="str">
            <v/>
          </cell>
          <cell r="F256" t="str">
            <v>POD</v>
          </cell>
        </row>
        <row r="257">
          <cell r="D257">
            <v>4002938514</v>
          </cell>
          <cell r="E257" t="str">
            <v/>
          </cell>
          <cell r="F257" t="str">
            <v>POD</v>
          </cell>
        </row>
        <row r="258">
          <cell r="D258">
            <v>4002938503</v>
          </cell>
          <cell r="E258" t="str">
            <v/>
          </cell>
          <cell r="F258" t="str">
            <v>CANCELLED</v>
          </cell>
        </row>
        <row r="259">
          <cell r="D259">
            <v>4002938502</v>
          </cell>
          <cell r="E259" t="str">
            <v/>
          </cell>
          <cell r="F259" t="str">
            <v>CANCELLED</v>
          </cell>
        </row>
        <row r="260">
          <cell r="D260">
            <v>4002938501</v>
          </cell>
          <cell r="E260" t="str">
            <v/>
          </cell>
          <cell r="F260" t="str">
            <v>CANCELLED</v>
          </cell>
        </row>
        <row r="261">
          <cell r="D261">
            <v>4002938500</v>
          </cell>
          <cell r="E261" t="str">
            <v/>
          </cell>
          <cell r="F261" t="str">
            <v>CANCELLED</v>
          </cell>
        </row>
        <row r="262">
          <cell r="D262">
            <v>4002938488</v>
          </cell>
          <cell r="E262" t="str">
            <v/>
          </cell>
          <cell r="F262" t="str">
            <v>POD</v>
          </cell>
        </row>
        <row r="263">
          <cell r="D263">
            <v>4002938424</v>
          </cell>
          <cell r="E263" t="str">
            <v/>
          </cell>
          <cell r="F263" t="str">
            <v>BOOKED</v>
          </cell>
        </row>
        <row r="264">
          <cell r="D264">
            <v>4002938416</v>
          </cell>
          <cell r="E264" t="str">
            <v/>
          </cell>
          <cell r="F264" t="str">
            <v>POD</v>
          </cell>
        </row>
        <row r="265">
          <cell r="D265">
            <v>4002938355</v>
          </cell>
          <cell r="E265" t="str">
            <v/>
          </cell>
          <cell r="F265" t="str">
            <v>POD</v>
          </cell>
        </row>
        <row r="266">
          <cell r="D266">
            <v>4002938354</v>
          </cell>
          <cell r="E266" t="str">
            <v/>
          </cell>
          <cell r="F266" t="str">
            <v>BOOKED</v>
          </cell>
        </row>
        <row r="267">
          <cell r="D267">
            <v>4002938241</v>
          </cell>
          <cell r="E267" t="str">
            <v/>
          </cell>
          <cell r="F267" t="str">
            <v>POD</v>
          </cell>
        </row>
        <row r="268">
          <cell r="D268">
            <v>4002938240</v>
          </cell>
          <cell r="E268" t="str">
            <v/>
          </cell>
          <cell r="F268" t="str">
            <v>POD</v>
          </cell>
        </row>
        <row r="269">
          <cell r="D269">
            <v>4002938239</v>
          </cell>
          <cell r="E269" t="str">
            <v/>
          </cell>
          <cell r="F269" t="str">
            <v>POD</v>
          </cell>
        </row>
        <row r="270">
          <cell r="D270">
            <v>4002938238</v>
          </cell>
          <cell r="E270" t="str">
            <v/>
          </cell>
          <cell r="F270" t="str">
            <v>POD</v>
          </cell>
        </row>
        <row r="271">
          <cell r="D271">
            <v>4002938175</v>
          </cell>
          <cell r="E271" t="str">
            <v/>
          </cell>
          <cell r="F271" t="str">
            <v>ACCEPTED</v>
          </cell>
        </row>
        <row r="272">
          <cell r="D272">
            <v>4002938174</v>
          </cell>
          <cell r="E272" t="str">
            <v/>
          </cell>
          <cell r="F272" t="str">
            <v>BOOKED</v>
          </cell>
        </row>
        <row r="273">
          <cell r="D273">
            <v>4002938349</v>
          </cell>
          <cell r="E273" t="str">
            <v/>
          </cell>
          <cell r="F273" t="str">
            <v>POD</v>
          </cell>
        </row>
        <row r="274">
          <cell r="D274">
            <v>4002938349</v>
          </cell>
          <cell r="E274" t="str">
            <v/>
          </cell>
          <cell r="F274" t="str">
            <v>POD</v>
          </cell>
        </row>
        <row r="275">
          <cell r="D275">
            <v>4002938217</v>
          </cell>
          <cell r="E275" t="str">
            <v/>
          </cell>
          <cell r="F275" t="str">
            <v>POD</v>
          </cell>
        </row>
        <row r="276">
          <cell r="D276">
            <v>4002938217</v>
          </cell>
          <cell r="E276" t="str">
            <v/>
          </cell>
          <cell r="F276" t="str">
            <v>POD</v>
          </cell>
        </row>
        <row r="277">
          <cell r="D277">
            <v>4002938224</v>
          </cell>
          <cell r="E277" t="str">
            <v/>
          </cell>
          <cell r="F277" t="str">
            <v>POD</v>
          </cell>
        </row>
        <row r="278">
          <cell r="D278">
            <v>4002938221</v>
          </cell>
          <cell r="E278" t="str">
            <v/>
          </cell>
          <cell r="F278" t="str">
            <v>POD</v>
          </cell>
        </row>
        <row r="279">
          <cell r="D279">
            <v>4002938200</v>
          </cell>
          <cell r="E279" t="str">
            <v/>
          </cell>
          <cell r="F279" t="str">
            <v>POD</v>
          </cell>
        </row>
      </sheetData>
      <sheetData sheetId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Keterangan"/>
    </sheetNames>
    <sheetDataSet>
      <sheetData sheetId="0">
        <row r="1">
          <cell r="D1" t="str">
            <v>PO number</v>
          </cell>
          <cell r="E1" t="str">
            <v>shipment number</v>
          </cell>
          <cell r="F1" t="str">
            <v>status</v>
          </cell>
          <cell r="G1" t="str">
            <v>shipper name</v>
          </cell>
          <cell r="H1" t="str">
            <v>transporter name</v>
          </cell>
          <cell r="I1" t="str">
            <v>ritase marketplace</v>
          </cell>
          <cell r="J1" t="str">
            <v>order_load_type</v>
          </cell>
          <cell r="K1" t="str">
            <v>order_load_desc</v>
          </cell>
          <cell r="L1" t="str">
            <v>fee</v>
          </cell>
          <cell r="M1" t="str">
            <v>logistic fee</v>
          </cell>
          <cell r="N1" t="str">
            <v>trip id</v>
          </cell>
        </row>
        <row r="2">
          <cell r="D2">
            <v>4002938620</v>
          </cell>
          <cell r="E2" t="str">
            <v/>
          </cell>
          <cell r="F2" t="str">
            <v>BOOKED</v>
          </cell>
          <cell r="G2" t="str">
            <v>Unilever Mega DC</v>
          </cell>
          <cell r="H2" t="str">
            <v>RITASE</v>
          </cell>
          <cell r="I2" t="str">
            <v>false</v>
          </cell>
          <cell r="J2" t="str">
            <v>CDE</v>
          </cell>
          <cell r="K2" t="str">
            <v>CD Engkel Box</v>
          </cell>
          <cell r="L2" t="str">
            <v/>
          </cell>
          <cell r="N2" t="str">
            <v>TDS-TRI-20210612045734577600</v>
          </cell>
        </row>
        <row r="3">
          <cell r="D3">
            <v>4002938620</v>
          </cell>
          <cell r="E3" t="str">
            <v/>
          </cell>
          <cell r="F3" t="str">
            <v>BOOKED</v>
          </cell>
          <cell r="G3" t="str">
            <v>Unilever Mega DC</v>
          </cell>
          <cell r="H3" t="str">
            <v>RITASE</v>
          </cell>
          <cell r="I3" t="str">
            <v>false</v>
          </cell>
          <cell r="J3" t="str">
            <v>CDE</v>
          </cell>
          <cell r="K3" t="str">
            <v>CD Engkel Box</v>
          </cell>
          <cell r="L3" t="str">
            <v/>
          </cell>
          <cell r="N3" t="str">
            <v>TDS-TRI-20210612045734577600</v>
          </cell>
        </row>
        <row r="4">
          <cell r="D4">
            <v>4002938700</v>
          </cell>
          <cell r="E4" t="str">
            <v/>
          </cell>
          <cell r="F4" t="str">
            <v>BOOKED</v>
          </cell>
          <cell r="G4" t="str">
            <v>Unilever Mega DC</v>
          </cell>
          <cell r="H4" t="str">
            <v>RITASE</v>
          </cell>
          <cell r="I4" t="str">
            <v>false</v>
          </cell>
          <cell r="J4" t="str">
            <v>CDE</v>
          </cell>
          <cell r="K4" t="str">
            <v>CD Engkel Box</v>
          </cell>
          <cell r="L4" t="str">
            <v/>
          </cell>
          <cell r="N4" t="str">
            <v>TDS-TRI-20210612045732858988</v>
          </cell>
        </row>
        <row r="5">
          <cell r="D5">
            <v>4002938701</v>
          </cell>
          <cell r="E5" t="str">
            <v/>
          </cell>
          <cell r="F5" t="str">
            <v>BOOKED</v>
          </cell>
          <cell r="G5" t="str">
            <v>Unilever Mega DC</v>
          </cell>
          <cell r="H5" t="str">
            <v>RITASE</v>
          </cell>
          <cell r="I5" t="str">
            <v>false</v>
          </cell>
          <cell r="J5" t="str">
            <v>CDE</v>
          </cell>
          <cell r="K5" t="str">
            <v>CD Engkel Box</v>
          </cell>
          <cell r="L5" t="str">
            <v/>
          </cell>
          <cell r="N5" t="str">
            <v>TDS-TRI-20210612045733500694</v>
          </cell>
        </row>
        <row r="6">
          <cell r="D6">
            <v>4002938699</v>
          </cell>
          <cell r="E6" t="str">
            <v/>
          </cell>
          <cell r="F6" t="str">
            <v>BOOKED</v>
          </cell>
          <cell r="G6" t="str">
            <v>Unilever Mega DC</v>
          </cell>
          <cell r="H6" t="str">
            <v>RITASE</v>
          </cell>
          <cell r="I6" t="str">
            <v>false</v>
          </cell>
          <cell r="J6" t="str">
            <v>CDE</v>
          </cell>
          <cell r="K6" t="str">
            <v>CD Engkel Box</v>
          </cell>
          <cell r="L6" t="str">
            <v/>
          </cell>
          <cell r="N6" t="str">
            <v>TDS-TRI-20210612045732215295</v>
          </cell>
        </row>
        <row r="7">
          <cell r="D7">
            <v>4002938698</v>
          </cell>
          <cell r="E7" t="str">
            <v/>
          </cell>
          <cell r="F7" t="str">
            <v>BOOKED</v>
          </cell>
          <cell r="G7" t="str">
            <v>Unilever Mega DC</v>
          </cell>
          <cell r="H7" t="str">
            <v>RITASE</v>
          </cell>
          <cell r="I7" t="str">
            <v>false</v>
          </cell>
          <cell r="J7" t="str">
            <v>CDE</v>
          </cell>
          <cell r="K7" t="str">
            <v>CD Engkel Box</v>
          </cell>
          <cell r="L7" t="str">
            <v/>
          </cell>
          <cell r="N7" t="str">
            <v>TDS-TRI-20210612045731599550</v>
          </cell>
        </row>
        <row r="8">
          <cell r="D8">
            <v>4002938642</v>
          </cell>
          <cell r="E8" t="str">
            <v/>
          </cell>
          <cell r="F8" t="str">
            <v>BOOKED</v>
          </cell>
          <cell r="G8" t="str">
            <v>Unilever Mega DC</v>
          </cell>
          <cell r="H8" t="str">
            <v/>
          </cell>
          <cell r="I8" t="str">
            <v>false</v>
          </cell>
          <cell r="J8" t="str">
            <v>TRO-J</v>
          </cell>
          <cell r="K8" t="str">
            <v>Tronton Jumbo</v>
          </cell>
          <cell r="L8" t="str">
            <v/>
          </cell>
          <cell r="N8" t="str">
            <v>TDS-TRI-20210612045730546085</v>
          </cell>
        </row>
        <row r="9">
          <cell r="D9">
            <v>4002938636</v>
          </cell>
          <cell r="E9" t="str">
            <v/>
          </cell>
          <cell r="F9" t="str">
            <v>BOOKED</v>
          </cell>
          <cell r="G9" t="str">
            <v>Unilever Mega DC</v>
          </cell>
          <cell r="H9" t="str">
            <v/>
          </cell>
          <cell r="I9" t="str">
            <v>false</v>
          </cell>
          <cell r="J9" t="str">
            <v>TRO-J</v>
          </cell>
          <cell r="K9" t="str">
            <v>Tronton Jumbo</v>
          </cell>
          <cell r="L9" t="str">
            <v/>
          </cell>
          <cell r="N9" t="str">
            <v>TDS-TRI-20210612045729047225</v>
          </cell>
        </row>
        <row r="10">
          <cell r="D10">
            <v>4002938599</v>
          </cell>
          <cell r="E10" t="str">
            <v/>
          </cell>
          <cell r="F10" t="str">
            <v>ACCEPTED</v>
          </cell>
          <cell r="G10" t="str">
            <v>Unilever Mega DC</v>
          </cell>
          <cell r="H10" t="str">
            <v>CV Palapa Jaya</v>
          </cell>
          <cell r="I10" t="str">
            <v>false</v>
          </cell>
          <cell r="J10" t="str">
            <v>TRO-J</v>
          </cell>
          <cell r="K10" t="str">
            <v>Tronton Jumbo</v>
          </cell>
          <cell r="L10">
            <v>500000</v>
          </cell>
          <cell r="M10">
            <v>500000</v>
          </cell>
          <cell r="N10" t="str">
            <v>TDS-TRI-20210611124949802057</v>
          </cell>
        </row>
        <row r="11">
          <cell r="D11">
            <v>4002938599</v>
          </cell>
          <cell r="E11" t="str">
            <v/>
          </cell>
          <cell r="F11" t="str">
            <v>ACCEPTED</v>
          </cell>
          <cell r="G11" t="str">
            <v>Unilever Mega DC</v>
          </cell>
          <cell r="H11" t="str">
            <v>CV Palapa Jaya</v>
          </cell>
          <cell r="I11" t="str">
            <v>false</v>
          </cell>
          <cell r="J11" t="str">
            <v>TRO-J</v>
          </cell>
          <cell r="K11" t="str">
            <v>Tronton Jumbo</v>
          </cell>
          <cell r="L11">
            <v>12262300</v>
          </cell>
          <cell r="M11">
            <v>11120000</v>
          </cell>
          <cell r="N11" t="str">
            <v>TDS-TRI-20210611124949802057</v>
          </cell>
        </row>
        <row r="12">
          <cell r="D12">
            <v>4002938589</v>
          </cell>
          <cell r="E12" t="str">
            <v/>
          </cell>
          <cell r="F12" t="str">
            <v>DROP-OFF</v>
          </cell>
          <cell r="G12" t="str">
            <v>Unilever Mega DC</v>
          </cell>
          <cell r="H12" t="str">
            <v>PT PRIMA SARANA EKSPRES</v>
          </cell>
          <cell r="I12" t="str">
            <v>true</v>
          </cell>
          <cell r="J12" t="str">
            <v>CDE</v>
          </cell>
          <cell r="K12" t="str">
            <v>CD Engkel Box</v>
          </cell>
          <cell r="L12" t="str">
            <v/>
          </cell>
          <cell r="N12" t="str">
            <v>TDS-TRI-20210611124948620700</v>
          </cell>
        </row>
        <row r="13">
          <cell r="D13">
            <v>4002938589</v>
          </cell>
          <cell r="E13" t="str">
            <v/>
          </cell>
          <cell r="F13" t="str">
            <v>POD</v>
          </cell>
          <cell r="G13" t="str">
            <v>Unilever Mega DC</v>
          </cell>
          <cell r="H13" t="str">
            <v>PT PRIMA SARANA EKSPRES</v>
          </cell>
          <cell r="I13" t="str">
            <v>true</v>
          </cell>
          <cell r="J13" t="str">
            <v>CDE</v>
          </cell>
          <cell r="K13" t="str">
            <v>CD Engkel Box</v>
          </cell>
          <cell r="L13" t="str">
            <v/>
          </cell>
          <cell r="N13" t="str">
            <v>TDS-TRI-20210611124948620700</v>
          </cell>
        </row>
        <row r="14">
          <cell r="D14">
            <v>4002938426</v>
          </cell>
          <cell r="E14" t="str">
            <v/>
          </cell>
          <cell r="F14" t="str">
            <v>BOOKED</v>
          </cell>
          <cell r="G14" t="str">
            <v>Unilever Mega DC</v>
          </cell>
          <cell r="H14" t="str">
            <v/>
          </cell>
          <cell r="I14" t="str">
            <v>false</v>
          </cell>
          <cell r="J14" t="str">
            <v>TRO-J</v>
          </cell>
          <cell r="K14" t="str">
            <v>Tronton Jumbo</v>
          </cell>
          <cell r="L14" t="str">
            <v/>
          </cell>
          <cell r="N14" t="str">
            <v>TDS-TRI-20210611124947259378</v>
          </cell>
        </row>
        <row r="15">
          <cell r="D15">
            <v>4002938426</v>
          </cell>
          <cell r="E15" t="str">
            <v/>
          </cell>
          <cell r="F15" t="str">
            <v>BOOKED</v>
          </cell>
          <cell r="G15" t="str">
            <v>Unilever Mega DC</v>
          </cell>
          <cell r="H15" t="str">
            <v/>
          </cell>
          <cell r="I15" t="str">
            <v>false</v>
          </cell>
          <cell r="J15" t="str">
            <v>TRO-J</v>
          </cell>
          <cell r="K15" t="str">
            <v>Tronton Jumbo</v>
          </cell>
          <cell r="L15" t="str">
            <v/>
          </cell>
          <cell r="N15" t="str">
            <v>TDS-TRI-20210611124947259378</v>
          </cell>
        </row>
        <row r="16">
          <cell r="D16">
            <v>4002938415</v>
          </cell>
          <cell r="E16" t="str">
            <v/>
          </cell>
          <cell r="F16" t="str">
            <v>BOOKED</v>
          </cell>
          <cell r="G16" t="str">
            <v>Unilever Mega DC</v>
          </cell>
          <cell r="H16" t="str">
            <v/>
          </cell>
          <cell r="I16" t="str">
            <v>false</v>
          </cell>
          <cell r="J16" t="str">
            <v>TRO-J</v>
          </cell>
          <cell r="K16" t="str">
            <v>Tronton Jumbo</v>
          </cell>
          <cell r="L16" t="str">
            <v/>
          </cell>
          <cell r="N16" t="str">
            <v>TDS-TRI-20210611124945655268</v>
          </cell>
        </row>
        <row r="17">
          <cell r="D17">
            <v>4002938415</v>
          </cell>
          <cell r="E17" t="str">
            <v/>
          </cell>
          <cell r="F17" t="str">
            <v>BOOKED</v>
          </cell>
          <cell r="G17" t="str">
            <v>Unilever Mega DC</v>
          </cell>
          <cell r="H17" t="str">
            <v/>
          </cell>
          <cell r="I17" t="str">
            <v>false</v>
          </cell>
          <cell r="J17" t="str">
            <v>TRO-J</v>
          </cell>
          <cell r="K17" t="str">
            <v>Tronton Jumbo</v>
          </cell>
          <cell r="L17" t="str">
            <v/>
          </cell>
          <cell r="N17" t="str">
            <v>TDS-TRI-20210611124945655268</v>
          </cell>
        </row>
        <row r="18">
          <cell r="D18">
            <v>4002938357</v>
          </cell>
          <cell r="E18" t="str">
            <v/>
          </cell>
          <cell r="F18" t="str">
            <v>BOOKED</v>
          </cell>
          <cell r="G18" t="str">
            <v>Unilever Mega DC</v>
          </cell>
          <cell r="H18" t="str">
            <v/>
          </cell>
          <cell r="I18" t="str">
            <v>false</v>
          </cell>
          <cell r="J18" t="str">
            <v>TRO-J</v>
          </cell>
          <cell r="K18" t="str">
            <v>Tronton Jumbo</v>
          </cell>
          <cell r="L18" t="str">
            <v/>
          </cell>
          <cell r="N18" t="str">
            <v>TDS-TRI-20210611124944330863</v>
          </cell>
        </row>
        <row r="19">
          <cell r="D19">
            <v>4002938357</v>
          </cell>
          <cell r="E19" t="str">
            <v/>
          </cell>
          <cell r="F19" t="str">
            <v>BOOKED</v>
          </cell>
          <cell r="G19" t="str">
            <v>Unilever Mega DC</v>
          </cell>
          <cell r="H19" t="str">
            <v/>
          </cell>
          <cell r="I19" t="str">
            <v>false</v>
          </cell>
          <cell r="J19" t="str">
            <v>TRO-J</v>
          </cell>
          <cell r="K19" t="str">
            <v>Tronton Jumbo</v>
          </cell>
          <cell r="L19" t="str">
            <v/>
          </cell>
          <cell r="N19" t="str">
            <v>TDS-TRI-20210611124944330863</v>
          </cell>
        </row>
        <row r="20">
          <cell r="D20">
            <v>4002938352</v>
          </cell>
          <cell r="E20" t="str">
            <v/>
          </cell>
          <cell r="F20" t="str">
            <v>BOOKED</v>
          </cell>
          <cell r="G20" t="str">
            <v>Unilever Mega DC</v>
          </cell>
          <cell r="H20" t="str">
            <v/>
          </cell>
          <cell r="I20" t="str">
            <v>false</v>
          </cell>
          <cell r="J20" t="str">
            <v>TRO-J</v>
          </cell>
          <cell r="K20" t="str">
            <v>Tronton Jumbo</v>
          </cell>
          <cell r="L20" t="str">
            <v/>
          </cell>
          <cell r="N20" t="str">
            <v>TDS-TRI-20210611124942947078</v>
          </cell>
        </row>
        <row r="21">
          <cell r="D21">
            <v>4002938352</v>
          </cell>
          <cell r="E21" t="str">
            <v/>
          </cell>
          <cell r="F21" t="str">
            <v>BOOKED</v>
          </cell>
          <cell r="G21" t="str">
            <v>Unilever Mega DC</v>
          </cell>
          <cell r="H21" t="str">
            <v/>
          </cell>
          <cell r="I21" t="str">
            <v>false</v>
          </cell>
          <cell r="J21" t="str">
            <v>TRO-J</v>
          </cell>
          <cell r="K21" t="str">
            <v>Tronton Jumbo</v>
          </cell>
          <cell r="L21" t="str">
            <v/>
          </cell>
          <cell r="N21" t="str">
            <v>TDS-TRI-20210611124942947078</v>
          </cell>
        </row>
        <row r="22">
          <cell r="D22">
            <v>4002938210</v>
          </cell>
          <cell r="E22" t="str">
            <v/>
          </cell>
          <cell r="F22" t="str">
            <v>BOOKED</v>
          </cell>
          <cell r="G22" t="str">
            <v>Unilever Mega DC</v>
          </cell>
          <cell r="H22" t="str">
            <v/>
          </cell>
          <cell r="I22" t="str">
            <v>false</v>
          </cell>
          <cell r="J22" t="str">
            <v>TRO-J</v>
          </cell>
          <cell r="K22" t="str">
            <v>Tronton Jumbo</v>
          </cell>
          <cell r="L22" t="str">
            <v/>
          </cell>
          <cell r="N22" t="str">
            <v>TDS-TRI-20210611124941240137</v>
          </cell>
        </row>
        <row r="23">
          <cell r="D23">
            <v>4002938210</v>
          </cell>
          <cell r="E23" t="str">
            <v/>
          </cell>
          <cell r="F23" t="str">
            <v>BOOKED</v>
          </cell>
          <cell r="G23" t="str">
            <v>Unilever Mega DC</v>
          </cell>
          <cell r="H23" t="str">
            <v/>
          </cell>
          <cell r="I23" t="str">
            <v>false</v>
          </cell>
          <cell r="J23" t="str">
            <v>TRO-J</v>
          </cell>
          <cell r="K23" t="str">
            <v>Tronton Jumbo</v>
          </cell>
          <cell r="L23" t="str">
            <v/>
          </cell>
          <cell r="N23" t="str">
            <v>TDS-TRI-20210611124941240137</v>
          </cell>
        </row>
        <row r="24">
          <cell r="D24">
            <v>4002938588</v>
          </cell>
          <cell r="E24" t="str">
            <v/>
          </cell>
          <cell r="F24" t="str">
            <v>LOADED</v>
          </cell>
          <cell r="G24" t="str">
            <v>Unilever Mega DC</v>
          </cell>
          <cell r="H24" t="str">
            <v>PT Mega Antaran Prima</v>
          </cell>
          <cell r="I24" t="str">
            <v>true</v>
          </cell>
          <cell r="J24" t="str">
            <v>CDE</v>
          </cell>
          <cell r="K24" t="str">
            <v>CD Engkel Box</v>
          </cell>
          <cell r="L24" t="str">
            <v/>
          </cell>
          <cell r="N24" t="str">
            <v>TDS-TRI-20210611124939846915</v>
          </cell>
        </row>
        <row r="25">
          <cell r="D25">
            <v>4002938587</v>
          </cell>
          <cell r="E25" t="str">
            <v/>
          </cell>
          <cell r="F25" t="str">
            <v>CONFIRMED</v>
          </cell>
          <cell r="G25" t="str">
            <v>Unilever Mega DC</v>
          </cell>
          <cell r="H25" t="str">
            <v>PT Mega Antaran Prima</v>
          </cell>
          <cell r="I25" t="str">
            <v>true</v>
          </cell>
          <cell r="J25" t="str">
            <v>CDE</v>
          </cell>
          <cell r="K25" t="str">
            <v>CD Engkel Box</v>
          </cell>
          <cell r="L25" t="str">
            <v/>
          </cell>
          <cell r="N25" t="str">
            <v>TDS-TRI-20210611124938870273</v>
          </cell>
        </row>
        <row r="26">
          <cell r="D26">
            <v>4002938586</v>
          </cell>
          <cell r="E26" t="str">
            <v/>
          </cell>
          <cell r="F26" t="str">
            <v>UNLOADED</v>
          </cell>
          <cell r="G26" t="str">
            <v>Unilever Mega DC</v>
          </cell>
          <cell r="H26" t="str">
            <v>PT Kabut Halim Mandiri</v>
          </cell>
          <cell r="I26" t="str">
            <v>true</v>
          </cell>
          <cell r="J26" t="str">
            <v>CDE</v>
          </cell>
          <cell r="K26" t="str">
            <v>CD Engkel Box</v>
          </cell>
          <cell r="L26" t="str">
            <v/>
          </cell>
          <cell r="N26" t="str">
            <v>TDS-TRI-20210611124938053544</v>
          </cell>
        </row>
        <row r="27">
          <cell r="D27">
            <v>4002938585</v>
          </cell>
          <cell r="E27" t="str">
            <v/>
          </cell>
          <cell r="F27" t="str">
            <v>POD</v>
          </cell>
          <cell r="G27" t="str">
            <v>Unilever Mega DC</v>
          </cell>
          <cell r="H27" t="str">
            <v>PT Darsindo Cipta Putra Mandiri</v>
          </cell>
          <cell r="I27" t="str">
            <v>true</v>
          </cell>
          <cell r="J27" t="str">
            <v>CDE</v>
          </cell>
          <cell r="K27" t="str">
            <v>CD Engkel Box</v>
          </cell>
          <cell r="L27" t="str">
            <v/>
          </cell>
          <cell r="N27" t="str">
            <v>TDS-TRI-20210611124936647069</v>
          </cell>
        </row>
        <row r="28">
          <cell r="D28">
            <v>4002938353</v>
          </cell>
          <cell r="E28" t="str">
            <v/>
          </cell>
          <cell r="F28" t="str">
            <v>BOOKED</v>
          </cell>
          <cell r="G28" t="str">
            <v>Unilever Mega DC</v>
          </cell>
          <cell r="H28" t="str">
            <v/>
          </cell>
          <cell r="I28" t="str">
            <v>false</v>
          </cell>
          <cell r="J28" t="str">
            <v>TRO-J</v>
          </cell>
          <cell r="K28" t="str">
            <v>Tronton Jumbo</v>
          </cell>
          <cell r="L28" t="str">
            <v/>
          </cell>
          <cell r="N28" t="str">
            <v>TDS-TRI-20210611124934710943</v>
          </cell>
        </row>
        <row r="29">
          <cell r="D29">
            <v>4002938520</v>
          </cell>
          <cell r="E29" t="str">
            <v/>
          </cell>
          <cell r="F29" t="str">
            <v>UNLOADED</v>
          </cell>
          <cell r="G29" t="str">
            <v>Unilever Mega DC</v>
          </cell>
          <cell r="H29" t="str">
            <v>PT Kabut Halim Mandiri</v>
          </cell>
          <cell r="I29" t="str">
            <v>true</v>
          </cell>
          <cell r="J29" t="str">
            <v>CDE</v>
          </cell>
          <cell r="K29" t="str">
            <v>CD Engkel Box</v>
          </cell>
          <cell r="L29" t="str">
            <v/>
          </cell>
          <cell r="N29" t="str">
            <v>TDS-TRI-20210611093135726312</v>
          </cell>
        </row>
        <row r="30">
          <cell r="D30">
            <v>4002938516</v>
          </cell>
          <cell r="E30" t="str">
            <v/>
          </cell>
          <cell r="F30" t="str">
            <v>POD</v>
          </cell>
          <cell r="G30" t="str">
            <v>Unilever Mega DC</v>
          </cell>
          <cell r="H30" t="str">
            <v>PT Mega Antaran Prima</v>
          </cell>
          <cell r="I30" t="str">
            <v>true</v>
          </cell>
          <cell r="J30" t="str">
            <v>CDE</v>
          </cell>
          <cell r="K30" t="str">
            <v>CD Engkel Box</v>
          </cell>
          <cell r="L30" t="str">
            <v/>
          </cell>
          <cell r="N30" t="str">
            <v>TDS-TRI-20210611093134815704</v>
          </cell>
        </row>
        <row r="31">
          <cell r="D31">
            <v>4002938520</v>
          </cell>
          <cell r="E31" t="str">
            <v/>
          </cell>
          <cell r="F31" t="str">
            <v>POD</v>
          </cell>
          <cell r="G31" t="str">
            <v>Unilever Mega DC</v>
          </cell>
          <cell r="H31" t="str">
            <v>PT Kabut Halim Mandiri</v>
          </cell>
          <cell r="I31" t="str">
            <v>true</v>
          </cell>
          <cell r="J31" t="str">
            <v>CDE</v>
          </cell>
          <cell r="K31" t="str">
            <v>CD Engkel Box</v>
          </cell>
          <cell r="L31" t="str">
            <v/>
          </cell>
          <cell r="N31" t="str">
            <v>TDS-TRI-20210611093135726312</v>
          </cell>
        </row>
        <row r="32">
          <cell r="D32">
            <v>4002938515</v>
          </cell>
          <cell r="E32" t="str">
            <v/>
          </cell>
          <cell r="F32" t="str">
            <v>CONFIRMED</v>
          </cell>
          <cell r="G32" t="str">
            <v>Unilever Mega DC</v>
          </cell>
          <cell r="H32" t="str">
            <v>PT Kabut Halim Mandiri</v>
          </cell>
          <cell r="I32" t="str">
            <v>true</v>
          </cell>
          <cell r="J32" t="str">
            <v>CDE</v>
          </cell>
          <cell r="K32" t="str">
            <v>CD Engkel Box</v>
          </cell>
          <cell r="L32" t="str">
            <v/>
          </cell>
          <cell r="N32" t="str">
            <v>TDS-TRI-20210611093133895934</v>
          </cell>
        </row>
        <row r="33">
          <cell r="D33">
            <v>4002938515</v>
          </cell>
          <cell r="E33" t="str">
            <v/>
          </cell>
          <cell r="F33" t="str">
            <v>CONFIRMED</v>
          </cell>
          <cell r="G33" t="str">
            <v>Unilever Mega DC</v>
          </cell>
          <cell r="H33" t="str">
            <v>PT Kabut Halim Mandiri</v>
          </cell>
          <cell r="I33" t="str">
            <v>true</v>
          </cell>
          <cell r="J33" t="str">
            <v>CDE</v>
          </cell>
          <cell r="K33" t="str">
            <v>CD Engkel Box</v>
          </cell>
          <cell r="L33" t="str">
            <v/>
          </cell>
          <cell r="N33" t="str">
            <v>TDS-TRI-20210611093133895934</v>
          </cell>
        </row>
        <row r="34">
          <cell r="D34">
            <v>4002938516</v>
          </cell>
          <cell r="E34" t="str">
            <v/>
          </cell>
          <cell r="F34" t="str">
            <v>POD</v>
          </cell>
          <cell r="G34" t="str">
            <v>Unilever Mega DC</v>
          </cell>
          <cell r="H34" t="str">
            <v>PT Mega Antaran Prima</v>
          </cell>
          <cell r="I34" t="str">
            <v>true</v>
          </cell>
          <cell r="J34" t="str">
            <v>CDE</v>
          </cell>
          <cell r="K34" t="str">
            <v>CD Engkel Box</v>
          </cell>
          <cell r="L34" t="str">
            <v/>
          </cell>
          <cell r="N34" t="str">
            <v>TDS-TRI-20210611093134815704</v>
          </cell>
        </row>
        <row r="35">
          <cell r="D35">
            <v>4002938495</v>
          </cell>
          <cell r="E35" t="str">
            <v/>
          </cell>
          <cell r="F35" t="str">
            <v>POD</v>
          </cell>
          <cell r="G35" t="str">
            <v>Unilever Mega DC</v>
          </cell>
          <cell r="H35" t="str">
            <v>PT Kabut Halim Mandiri</v>
          </cell>
          <cell r="I35" t="str">
            <v>true</v>
          </cell>
          <cell r="J35" t="str">
            <v>CDE</v>
          </cell>
          <cell r="K35" t="str">
            <v>CD Engkel Box</v>
          </cell>
          <cell r="L35" t="str">
            <v/>
          </cell>
          <cell r="N35" t="str">
            <v>TDS-TRI-20210611093132952745</v>
          </cell>
        </row>
        <row r="36">
          <cell r="D36">
            <v>4002938495</v>
          </cell>
          <cell r="E36" t="str">
            <v/>
          </cell>
          <cell r="F36" t="str">
            <v>POD</v>
          </cell>
          <cell r="G36" t="str">
            <v>Unilever Mega DC</v>
          </cell>
          <cell r="H36" t="str">
            <v>PT Kabut Halim Mandiri</v>
          </cell>
          <cell r="I36" t="str">
            <v>true</v>
          </cell>
          <cell r="J36" t="str">
            <v>CDE</v>
          </cell>
          <cell r="K36" t="str">
            <v>CD Engkel Box</v>
          </cell>
          <cell r="L36" t="str">
            <v/>
          </cell>
          <cell r="N36" t="str">
            <v>TDS-TRI-20210611093132952745</v>
          </cell>
        </row>
        <row r="37">
          <cell r="D37">
            <v>4002938487</v>
          </cell>
          <cell r="E37" t="str">
            <v/>
          </cell>
          <cell r="F37" t="str">
            <v>POD</v>
          </cell>
          <cell r="G37" t="str">
            <v>Unilever Mega DC</v>
          </cell>
          <cell r="H37" t="str">
            <v>PT Mega Antaran Prima</v>
          </cell>
          <cell r="I37" t="str">
            <v>true</v>
          </cell>
          <cell r="J37" t="str">
            <v>CDE</v>
          </cell>
          <cell r="K37" t="str">
            <v>CD Engkel Box</v>
          </cell>
          <cell r="L37" t="str">
            <v/>
          </cell>
          <cell r="N37" t="str">
            <v>TDS-TRI-20210611093132021455</v>
          </cell>
        </row>
        <row r="38">
          <cell r="D38">
            <v>4002938487</v>
          </cell>
          <cell r="E38" t="str">
            <v/>
          </cell>
          <cell r="F38" t="str">
            <v>POD</v>
          </cell>
          <cell r="G38" t="str">
            <v>Unilever Mega DC</v>
          </cell>
          <cell r="H38" t="str">
            <v>PT Mega Antaran Prima</v>
          </cell>
          <cell r="I38" t="str">
            <v>true</v>
          </cell>
          <cell r="J38" t="str">
            <v>CDE</v>
          </cell>
          <cell r="K38" t="str">
            <v>CD Engkel Box</v>
          </cell>
          <cell r="L38" t="str">
            <v/>
          </cell>
          <cell r="N38" t="str">
            <v>TDS-TRI-20210611093132021455</v>
          </cell>
        </row>
        <row r="39">
          <cell r="D39">
            <v>4002938427</v>
          </cell>
          <cell r="E39" t="str">
            <v/>
          </cell>
          <cell r="F39" t="str">
            <v>POD</v>
          </cell>
          <cell r="G39" t="str">
            <v>Unilever Mega DC</v>
          </cell>
          <cell r="H39" t="str">
            <v>PT Darsindo Cipta Putra Mandiri</v>
          </cell>
          <cell r="I39" t="str">
            <v>true</v>
          </cell>
          <cell r="J39" t="str">
            <v>CDE</v>
          </cell>
          <cell r="K39" t="str">
            <v>CD Engkel Box</v>
          </cell>
          <cell r="L39" t="str">
            <v/>
          </cell>
          <cell r="N39" t="str">
            <v>TDS-TRI-20210611093130937291</v>
          </cell>
        </row>
        <row r="40">
          <cell r="D40">
            <v>4002938427</v>
          </cell>
          <cell r="E40" t="str">
            <v/>
          </cell>
          <cell r="F40" t="str">
            <v>POD</v>
          </cell>
          <cell r="G40" t="str">
            <v>Unilever Mega DC</v>
          </cell>
          <cell r="H40" t="str">
            <v>PT Darsindo Cipta Putra Mandiri</v>
          </cell>
          <cell r="I40" t="str">
            <v>true</v>
          </cell>
          <cell r="J40" t="str">
            <v>CDE</v>
          </cell>
          <cell r="K40" t="str">
            <v>CD Engkel Box</v>
          </cell>
          <cell r="L40" t="str">
            <v/>
          </cell>
          <cell r="N40" t="str">
            <v>TDS-TRI-20210611093130937291</v>
          </cell>
        </row>
        <row r="41">
          <cell r="D41">
            <v>4002938328</v>
          </cell>
          <cell r="E41" t="str">
            <v/>
          </cell>
          <cell r="F41" t="str">
            <v>DROP-OFF</v>
          </cell>
          <cell r="G41" t="str">
            <v>Unilever Mega DC</v>
          </cell>
          <cell r="H41" t="str">
            <v>PT Mega Antaran Prima</v>
          </cell>
          <cell r="I41" t="str">
            <v>true</v>
          </cell>
          <cell r="J41" t="str">
            <v>CDE</v>
          </cell>
          <cell r="K41" t="str">
            <v>CD Engkel Box</v>
          </cell>
          <cell r="L41" t="str">
            <v/>
          </cell>
          <cell r="N41" t="str">
            <v>TDS-TRI-20210611093129682950</v>
          </cell>
        </row>
        <row r="42">
          <cell r="D42">
            <v>4002938328</v>
          </cell>
          <cell r="E42" t="str">
            <v/>
          </cell>
          <cell r="F42" t="str">
            <v>POD</v>
          </cell>
          <cell r="G42" t="str">
            <v>Unilever Mega DC</v>
          </cell>
          <cell r="H42" t="str">
            <v>PT Mega Antaran Prima</v>
          </cell>
          <cell r="I42" t="str">
            <v>true</v>
          </cell>
          <cell r="J42" t="str">
            <v>CDE</v>
          </cell>
          <cell r="K42" t="str">
            <v>CD Engkel Box</v>
          </cell>
          <cell r="L42" t="str">
            <v/>
          </cell>
          <cell r="N42" t="str">
            <v>TDS-TRI-20210611093129682950</v>
          </cell>
        </row>
        <row r="43">
          <cell r="D43">
            <v>4002938227</v>
          </cell>
          <cell r="E43" t="str">
            <v/>
          </cell>
          <cell r="F43" t="str">
            <v>POD</v>
          </cell>
          <cell r="G43" t="str">
            <v>Unilever Mega DC</v>
          </cell>
          <cell r="H43" t="str">
            <v>PT Mega Antaran Prima</v>
          </cell>
          <cell r="I43" t="str">
            <v>true</v>
          </cell>
          <cell r="J43" t="str">
            <v>CDE</v>
          </cell>
          <cell r="K43" t="str">
            <v>CD Engkel Box</v>
          </cell>
          <cell r="L43" t="str">
            <v/>
          </cell>
          <cell r="N43" t="str">
            <v>TDS-TRI-20210611093127876347</v>
          </cell>
        </row>
        <row r="44">
          <cell r="D44">
            <v>4002938227</v>
          </cell>
          <cell r="E44" t="str">
            <v/>
          </cell>
          <cell r="F44" t="str">
            <v>DROP-OFF</v>
          </cell>
          <cell r="G44" t="str">
            <v>Unilever Mega DC</v>
          </cell>
          <cell r="H44" t="str">
            <v>PT Mega Antaran Prima</v>
          </cell>
          <cell r="I44" t="str">
            <v>true</v>
          </cell>
          <cell r="J44" t="str">
            <v>CDE</v>
          </cell>
          <cell r="K44" t="str">
            <v>CD Engkel Box</v>
          </cell>
          <cell r="L44" t="str">
            <v/>
          </cell>
          <cell r="N44" t="str">
            <v>TDS-TRI-20210611093127876347</v>
          </cell>
        </row>
        <row r="45">
          <cell r="D45">
            <v>4002938466</v>
          </cell>
          <cell r="E45" t="str">
            <v/>
          </cell>
          <cell r="F45" t="str">
            <v>DROP-OFF</v>
          </cell>
          <cell r="G45" t="str">
            <v>Unilever Mega DC</v>
          </cell>
          <cell r="H45" t="str">
            <v>PT Mega Antaran Prima</v>
          </cell>
          <cell r="I45" t="str">
            <v>true</v>
          </cell>
          <cell r="J45" t="str">
            <v>CDE</v>
          </cell>
          <cell r="K45" t="str">
            <v>CD Engkel Box</v>
          </cell>
          <cell r="L45" t="str">
            <v/>
          </cell>
          <cell r="N45" t="str">
            <v>TDS-TRI-20210611093126326015</v>
          </cell>
        </row>
        <row r="46">
          <cell r="D46">
            <v>4002938464</v>
          </cell>
          <cell r="E46" t="str">
            <v/>
          </cell>
          <cell r="F46" t="str">
            <v>POD</v>
          </cell>
          <cell r="G46" t="str">
            <v>Unilever Mega DC</v>
          </cell>
          <cell r="H46" t="str">
            <v>PT Mega Antaran Prima</v>
          </cell>
          <cell r="I46" t="str">
            <v>true</v>
          </cell>
          <cell r="J46" t="str">
            <v>CDE</v>
          </cell>
          <cell r="K46" t="str">
            <v>CD Engkel Box</v>
          </cell>
          <cell r="L46" t="str">
            <v/>
          </cell>
          <cell r="N46" t="str">
            <v>TDS-TRI-20210611093124886076</v>
          </cell>
        </row>
        <row r="47">
          <cell r="D47">
            <v>4002938465</v>
          </cell>
          <cell r="E47" t="str">
            <v/>
          </cell>
          <cell r="F47" t="str">
            <v>CONFIRMED</v>
          </cell>
          <cell r="G47" t="str">
            <v>Unilever Mega DC</v>
          </cell>
          <cell r="H47" t="str">
            <v>PT Mega Antaran Prima</v>
          </cell>
          <cell r="I47" t="str">
            <v>true</v>
          </cell>
          <cell r="J47" t="str">
            <v>CDE</v>
          </cell>
          <cell r="K47" t="str">
            <v>CD Engkel Box</v>
          </cell>
          <cell r="L47" t="str">
            <v/>
          </cell>
          <cell r="N47" t="str">
            <v>TDS-TRI-20210611093125645771</v>
          </cell>
        </row>
        <row r="48">
          <cell r="D48">
            <v>4002938463</v>
          </cell>
          <cell r="E48" t="str">
            <v/>
          </cell>
          <cell r="F48" t="str">
            <v>LOADED</v>
          </cell>
          <cell r="G48" t="str">
            <v>Unilever Mega DC</v>
          </cell>
          <cell r="H48" t="str">
            <v>PT Kabut Halim Mandiri</v>
          </cell>
          <cell r="I48" t="str">
            <v>true</v>
          </cell>
          <cell r="J48" t="str">
            <v>CDE</v>
          </cell>
          <cell r="K48" t="str">
            <v>CD Engkel Box</v>
          </cell>
          <cell r="L48" t="str">
            <v/>
          </cell>
          <cell r="N48" t="str">
            <v>TDS-TRI-20210611093123887615</v>
          </cell>
        </row>
        <row r="49">
          <cell r="D49">
            <v>4002938462</v>
          </cell>
          <cell r="E49" t="str">
            <v/>
          </cell>
          <cell r="F49" t="str">
            <v>POD</v>
          </cell>
          <cell r="G49" t="str">
            <v>Unilever Mega DC</v>
          </cell>
          <cell r="H49" t="str">
            <v>PT Mega Antaran Prima</v>
          </cell>
          <cell r="I49" t="str">
            <v>true</v>
          </cell>
          <cell r="J49" t="str">
            <v>CDE</v>
          </cell>
          <cell r="K49" t="str">
            <v>CD Engkel Box</v>
          </cell>
          <cell r="L49" t="str">
            <v/>
          </cell>
          <cell r="N49" t="str">
            <v>TDS-TRI-20210611093123254653</v>
          </cell>
        </row>
        <row r="50">
          <cell r="D50">
            <v>4002938461</v>
          </cell>
          <cell r="E50" t="str">
            <v/>
          </cell>
          <cell r="F50" t="str">
            <v>UNLOADED</v>
          </cell>
          <cell r="G50" t="str">
            <v>Unilever Mega DC</v>
          </cell>
          <cell r="H50" t="str">
            <v>PT Mega Antaran Prima</v>
          </cell>
          <cell r="I50" t="str">
            <v>true</v>
          </cell>
          <cell r="J50" t="str">
            <v>CDE</v>
          </cell>
          <cell r="K50" t="str">
            <v>CD Engkel Box</v>
          </cell>
          <cell r="L50" t="str">
            <v/>
          </cell>
          <cell r="N50" t="str">
            <v>TDS-TRI-20210611093122613367</v>
          </cell>
        </row>
        <row r="51">
          <cell r="D51">
            <v>4002938459</v>
          </cell>
          <cell r="E51" t="str">
            <v/>
          </cell>
          <cell r="F51" t="str">
            <v>LOADED</v>
          </cell>
          <cell r="G51" t="str">
            <v>Unilever Mega DC</v>
          </cell>
          <cell r="H51" t="str">
            <v>Medikar Sarana Utama</v>
          </cell>
          <cell r="I51" t="str">
            <v>true</v>
          </cell>
          <cell r="J51" t="str">
            <v>CDE</v>
          </cell>
          <cell r="K51" t="str">
            <v>CD Engkel Box</v>
          </cell>
          <cell r="L51" t="str">
            <v/>
          </cell>
          <cell r="N51" t="str">
            <v>TDS-TRI-20210611093120670178</v>
          </cell>
        </row>
        <row r="52">
          <cell r="D52">
            <v>4002938460</v>
          </cell>
          <cell r="E52" t="str">
            <v/>
          </cell>
          <cell r="F52" t="str">
            <v>UNLOADED</v>
          </cell>
          <cell r="G52" t="str">
            <v>Unilever Mega DC</v>
          </cell>
          <cell r="H52" t="str">
            <v>PT PRIMA SARANA EKSPRES</v>
          </cell>
          <cell r="I52" t="str">
            <v>true</v>
          </cell>
          <cell r="J52" t="str">
            <v>CDE</v>
          </cell>
          <cell r="K52" t="str">
            <v>CD Engkel Box</v>
          </cell>
          <cell r="L52" t="str">
            <v/>
          </cell>
          <cell r="N52" t="str">
            <v>TDS-TRI-20210611093121448493</v>
          </cell>
        </row>
        <row r="53">
          <cell r="D53">
            <v>4002938458</v>
          </cell>
          <cell r="E53" t="str">
            <v/>
          </cell>
          <cell r="F53" t="str">
            <v>UNLOADED</v>
          </cell>
          <cell r="G53" t="str">
            <v>Unilever Mega DC</v>
          </cell>
          <cell r="H53" t="str">
            <v>PT Darsindo Cipta Putra Mandiri</v>
          </cell>
          <cell r="I53" t="str">
            <v>true</v>
          </cell>
          <cell r="J53" t="str">
            <v>CDE</v>
          </cell>
          <cell r="K53" t="str">
            <v>CD Engkel Box</v>
          </cell>
          <cell r="L53" t="str">
            <v/>
          </cell>
          <cell r="N53" t="str">
            <v>TDS-TRI-20210611093120034935</v>
          </cell>
        </row>
        <row r="54">
          <cell r="D54">
            <v>4002938456</v>
          </cell>
          <cell r="E54" t="str">
            <v/>
          </cell>
          <cell r="F54" t="str">
            <v>DROP-OFF</v>
          </cell>
          <cell r="G54" t="str">
            <v>Unilever Mega DC</v>
          </cell>
          <cell r="H54" t="str">
            <v>PT Kabut Halim Mandiri</v>
          </cell>
          <cell r="I54" t="str">
            <v>true</v>
          </cell>
          <cell r="J54" t="str">
            <v>CDE</v>
          </cell>
          <cell r="K54" t="str">
            <v>CD Engkel Box</v>
          </cell>
          <cell r="L54" t="str">
            <v/>
          </cell>
          <cell r="N54" t="str">
            <v>TDS-TRI-20210611093118692989</v>
          </cell>
        </row>
        <row r="55">
          <cell r="D55">
            <v>4002938457</v>
          </cell>
          <cell r="E55" t="str">
            <v/>
          </cell>
          <cell r="F55" t="str">
            <v>POD</v>
          </cell>
          <cell r="G55" t="str">
            <v>Unilever Mega DC</v>
          </cell>
          <cell r="H55" t="str">
            <v>PT Mega Antaran Prima</v>
          </cell>
          <cell r="I55" t="str">
            <v>true</v>
          </cell>
          <cell r="J55" t="str">
            <v>CDE</v>
          </cell>
          <cell r="K55" t="str">
            <v>CD Engkel Box</v>
          </cell>
          <cell r="L55" t="str">
            <v/>
          </cell>
          <cell r="N55" t="str">
            <v>TDS-TRI-20210611093119405641</v>
          </cell>
        </row>
        <row r="56">
          <cell r="D56">
            <v>4002938455</v>
          </cell>
          <cell r="E56" t="str">
            <v/>
          </cell>
          <cell r="F56" t="str">
            <v>UNLOADED</v>
          </cell>
          <cell r="G56" t="str">
            <v>Unilever Mega DC</v>
          </cell>
          <cell r="H56" t="str">
            <v>Medikar Sarana Utama</v>
          </cell>
          <cell r="I56" t="str">
            <v>true</v>
          </cell>
          <cell r="J56" t="str">
            <v>CDE</v>
          </cell>
          <cell r="K56" t="str">
            <v>CD Engkel Box</v>
          </cell>
          <cell r="L56" t="str">
            <v/>
          </cell>
          <cell r="N56" t="str">
            <v>TDS-TRI-20210611093117286603</v>
          </cell>
        </row>
        <row r="57">
          <cell r="D57">
            <v>4002938453</v>
          </cell>
          <cell r="E57" t="str">
            <v/>
          </cell>
          <cell r="F57" t="str">
            <v>LOADED</v>
          </cell>
          <cell r="G57" t="str">
            <v>Unilever Mega DC</v>
          </cell>
          <cell r="H57" t="str">
            <v>PT Mega Antaran Prima</v>
          </cell>
          <cell r="I57" t="str">
            <v>true</v>
          </cell>
          <cell r="J57" t="str">
            <v>CDE</v>
          </cell>
          <cell r="K57" t="str">
            <v>CD Engkel Box</v>
          </cell>
          <cell r="L57" t="str">
            <v/>
          </cell>
          <cell r="N57" t="str">
            <v>TDS-TRI-20210611093115741751</v>
          </cell>
        </row>
        <row r="58">
          <cell r="D58">
            <v>4002938454</v>
          </cell>
          <cell r="E58" t="str">
            <v/>
          </cell>
          <cell r="F58" t="str">
            <v>CONFIRMED</v>
          </cell>
          <cell r="G58" t="str">
            <v>Unilever Mega DC</v>
          </cell>
          <cell r="H58" t="str">
            <v>Medikar Sarana Utama</v>
          </cell>
          <cell r="I58" t="str">
            <v>true</v>
          </cell>
          <cell r="J58" t="str">
            <v>CDE</v>
          </cell>
          <cell r="K58" t="str">
            <v>CD Engkel Box</v>
          </cell>
          <cell r="L58" t="str">
            <v/>
          </cell>
          <cell r="N58" t="str">
            <v>TDS-TRI-20210611093116552120</v>
          </cell>
        </row>
        <row r="59">
          <cell r="D59">
            <v>4002938452</v>
          </cell>
          <cell r="E59" t="str">
            <v/>
          </cell>
          <cell r="F59" t="str">
            <v>DROP-OFF</v>
          </cell>
          <cell r="G59" t="str">
            <v>Unilever Mega DC</v>
          </cell>
          <cell r="H59" t="str">
            <v>PT Kabut Halim Mandiri</v>
          </cell>
          <cell r="I59" t="str">
            <v>true</v>
          </cell>
          <cell r="J59" t="str">
            <v>CDE</v>
          </cell>
          <cell r="K59" t="str">
            <v>CD Engkel Box</v>
          </cell>
          <cell r="L59" t="str">
            <v/>
          </cell>
          <cell r="N59" t="str">
            <v>TDS-TRI-20210611093114787039</v>
          </cell>
        </row>
        <row r="60">
          <cell r="D60">
            <v>4002938519</v>
          </cell>
          <cell r="E60" t="str">
            <v/>
          </cell>
          <cell r="F60" t="str">
            <v>POD</v>
          </cell>
          <cell r="G60" t="str">
            <v>Unilever Mega DC</v>
          </cell>
          <cell r="H60" t="str">
            <v>PT Brilliant Cargo International</v>
          </cell>
          <cell r="I60" t="str">
            <v>true</v>
          </cell>
          <cell r="J60" t="str">
            <v>CDE</v>
          </cell>
          <cell r="K60" t="str">
            <v>CD Engkel Box</v>
          </cell>
          <cell r="L60" t="str">
            <v/>
          </cell>
          <cell r="N60" t="str">
            <v>TDS-TRI-20210611093113729085</v>
          </cell>
        </row>
        <row r="61">
          <cell r="D61">
            <v>4002938518</v>
          </cell>
          <cell r="E61" t="str">
            <v/>
          </cell>
          <cell r="F61" t="str">
            <v>CANCELLED</v>
          </cell>
          <cell r="G61" t="str">
            <v>Unilever Mega DC</v>
          </cell>
          <cell r="H61" t="str">
            <v>RITASE</v>
          </cell>
          <cell r="I61" t="str">
            <v>false</v>
          </cell>
          <cell r="J61" t="str">
            <v>CDE</v>
          </cell>
          <cell r="K61" t="str">
            <v>CD Engkel Box</v>
          </cell>
          <cell r="L61" t="str">
            <v/>
          </cell>
          <cell r="N61" t="str">
            <v>TDS-TRI-20210611093112392328</v>
          </cell>
        </row>
        <row r="62">
          <cell r="D62">
            <v>4002938508</v>
          </cell>
          <cell r="E62" t="str">
            <v/>
          </cell>
          <cell r="F62" t="str">
            <v>POD</v>
          </cell>
          <cell r="G62" t="str">
            <v>Unilever Mega DC</v>
          </cell>
          <cell r="H62" t="str">
            <v>Gading Global Logistic</v>
          </cell>
          <cell r="I62" t="str">
            <v>true</v>
          </cell>
          <cell r="J62" t="str">
            <v>CDE</v>
          </cell>
          <cell r="K62" t="str">
            <v>CD Engkel Box</v>
          </cell>
          <cell r="L62" t="str">
            <v/>
          </cell>
          <cell r="N62" t="str">
            <v>TDS-TRI-20210611093110845502</v>
          </cell>
        </row>
        <row r="63">
          <cell r="D63">
            <v>4002938514</v>
          </cell>
          <cell r="E63" t="str">
            <v/>
          </cell>
          <cell r="F63" t="str">
            <v>UNLOADED</v>
          </cell>
          <cell r="G63" t="str">
            <v>Unilever Mega DC</v>
          </cell>
          <cell r="H63" t="str">
            <v>CV Global Synergi Abadi</v>
          </cell>
          <cell r="I63" t="str">
            <v>true</v>
          </cell>
          <cell r="J63" t="str">
            <v>CDE</v>
          </cell>
          <cell r="K63" t="str">
            <v>CD Engkel Box</v>
          </cell>
          <cell r="L63" t="str">
            <v/>
          </cell>
          <cell r="N63" t="str">
            <v>TDS-TRI-20210611093111673962</v>
          </cell>
        </row>
        <row r="64">
          <cell r="D64">
            <v>4002938503</v>
          </cell>
          <cell r="E64" t="str">
            <v/>
          </cell>
          <cell r="F64" t="str">
            <v>CANCELLED</v>
          </cell>
          <cell r="G64" t="str">
            <v>Unilever Mega DC</v>
          </cell>
          <cell r="H64" t="str">
            <v>RITASE</v>
          </cell>
          <cell r="I64" t="str">
            <v>false</v>
          </cell>
          <cell r="J64" t="str">
            <v>CDE</v>
          </cell>
          <cell r="K64" t="str">
            <v>CD Engkel Box</v>
          </cell>
          <cell r="L64" t="str">
            <v/>
          </cell>
          <cell r="N64" t="str">
            <v>TDS-TRI-20210611093110080358</v>
          </cell>
        </row>
        <row r="65">
          <cell r="D65">
            <v>4002938502</v>
          </cell>
          <cell r="E65" t="str">
            <v/>
          </cell>
          <cell r="F65" t="str">
            <v>CANCELLED</v>
          </cell>
          <cell r="G65" t="str">
            <v>Unilever Mega DC</v>
          </cell>
          <cell r="H65" t="str">
            <v>RITASE</v>
          </cell>
          <cell r="I65" t="str">
            <v>false</v>
          </cell>
          <cell r="J65" t="str">
            <v>CDE</v>
          </cell>
          <cell r="K65" t="str">
            <v>CD Engkel Box</v>
          </cell>
          <cell r="L65" t="str">
            <v/>
          </cell>
          <cell r="N65" t="str">
            <v>TDS-TRI-20210611093109052491</v>
          </cell>
        </row>
        <row r="66">
          <cell r="D66">
            <v>4002938501</v>
          </cell>
          <cell r="E66" t="str">
            <v/>
          </cell>
          <cell r="F66" t="str">
            <v>CANCELLED</v>
          </cell>
          <cell r="G66" t="str">
            <v>Unilever Mega DC</v>
          </cell>
          <cell r="H66" t="str">
            <v>RITASE</v>
          </cell>
          <cell r="I66" t="str">
            <v>false</v>
          </cell>
          <cell r="J66" t="str">
            <v>CDE</v>
          </cell>
          <cell r="K66" t="str">
            <v>CD Engkel Box</v>
          </cell>
          <cell r="L66" t="str">
            <v/>
          </cell>
          <cell r="N66" t="str">
            <v>TDS-TRI-20210611093108365293</v>
          </cell>
        </row>
        <row r="67">
          <cell r="D67">
            <v>4002938500</v>
          </cell>
          <cell r="E67" t="str">
            <v/>
          </cell>
          <cell r="F67" t="str">
            <v>CANCELLED</v>
          </cell>
          <cell r="G67" t="str">
            <v>Unilever Mega DC</v>
          </cell>
          <cell r="H67" t="str">
            <v>RITASE</v>
          </cell>
          <cell r="I67" t="str">
            <v>false</v>
          </cell>
          <cell r="J67" t="str">
            <v>CDE</v>
          </cell>
          <cell r="K67" t="str">
            <v>CD Engkel Box</v>
          </cell>
          <cell r="L67" t="str">
            <v/>
          </cell>
          <cell r="N67" t="str">
            <v>TDS-TRI-20210611093106958989</v>
          </cell>
        </row>
        <row r="68">
          <cell r="D68">
            <v>4002938488</v>
          </cell>
          <cell r="E68" t="str">
            <v/>
          </cell>
          <cell r="F68" t="str">
            <v>ACCEPTED</v>
          </cell>
          <cell r="G68" t="str">
            <v>Unilever Mega DC</v>
          </cell>
          <cell r="H68" t="str">
            <v>CV Palapa Jaya</v>
          </cell>
          <cell r="I68" t="str">
            <v>false</v>
          </cell>
          <cell r="J68" t="str">
            <v>TRO-J</v>
          </cell>
          <cell r="K68" t="str">
            <v>Tronton Jumbo</v>
          </cell>
          <cell r="L68">
            <v>12262300</v>
          </cell>
          <cell r="M68">
            <v>11200000</v>
          </cell>
          <cell r="N68" t="str">
            <v>TDS-TRI-20210611093105568980</v>
          </cell>
        </row>
        <row r="69">
          <cell r="D69">
            <v>4002938424</v>
          </cell>
          <cell r="E69" t="str">
            <v/>
          </cell>
          <cell r="F69" t="str">
            <v>BOOKED</v>
          </cell>
          <cell r="G69" t="str">
            <v>Unilever Mega DC</v>
          </cell>
          <cell r="H69" t="str">
            <v/>
          </cell>
          <cell r="I69" t="str">
            <v>false</v>
          </cell>
          <cell r="J69" t="str">
            <v>TRO-J</v>
          </cell>
          <cell r="K69" t="str">
            <v>Tronton Jumbo</v>
          </cell>
          <cell r="L69" t="str">
            <v/>
          </cell>
          <cell r="N69" t="str">
            <v>TDS-TRI-20210611093104006437</v>
          </cell>
        </row>
        <row r="70">
          <cell r="D70">
            <v>4002938416</v>
          </cell>
          <cell r="E70" t="str">
            <v/>
          </cell>
          <cell r="F70" t="str">
            <v>LOADED</v>
          </cell>
          <cell r="G70" t="str">
            <v>Unilever Mega DC</v>
          </cell>
          <cell r="H70" t="str">
            <v>PT PRIMA SARANA EKSPRES</v>
          </cell>
          <cell r="I70" t="str">
            <v>true</v>
          </cell>
          <cell r="J70" t="str">
            <v>TRO-J</v>
          </cell>
          <cell r="K70" t="str">
            <v>Tronton Jumbo</v>
          </cell>
          <cell r="L70">
            <v>5156000</v>
          </cell>
          <cell r="M70">
            <v>5262500</v>
          </cell>
          <cell r="N70" t="str">
            <v>TDS-TRI-20210611093102846281</v>
          </cell>
        </row>
        <row r="71">
          <cell r="D71">
            <v>4002938355</v>
          </cell>
          <cell r="E71" t="str">
            <v/>
          </cell>
          <cell r="F71" t="str">
            <v>CONFIRMED</v>
          </cell>
          <cell r="G71" t="str">
            <v>Unilever Mega DC</v>
          </cell>
          <cell r="H71" t="str">
            <v>PT Sekar Arum Jaya Bersaudara</v>
          </cell>
          <cell r="I71" t="str">
            <v>true</v>
          </cell>
          <cell r="J71" t="str">
            <v>TRO-J</v>
          </cell>
          <cell r="K71" t="str">
            <v>Tronton Jumbo</v>
          </cell>
          <cell r="L71">
            <v>5230000</v>
          </cell>
          <cell r="M71">
            <v>4800000</v>
          </cell>
          <cell r="N71" t="str">
            <v>TDS-TRI-20210611093101667796</v>
          </cell>
        </row>
        <row r="72">
          <cell r="D72">
            <v>4002938354</v>
          </cell>
          <cell r="E72" t="str">
            <v/>
          </cell>
          <cell r="F72" t="str">
            <v>BOOKED</v>
          </cell>
          <cell r="G72" t="str">
            <v>Unilever Mega DC</v>
          </cell>
          <cell r="H72" t="str">
            <v/>
          </cell>
          <cell r="I72" t="str">
            <v>false</v>
          </cell>
          <cell r="J72" t="str">
            <v>TRO-J</v>
          </cell>
          <cell r="K72" t="str">
            <v>Tronton Jumbo</v>
          </cell>
          <cell r="L72" t="str">
            <v/>
          </cell>
          <cell r="N72" t="str">
            <v>TDS-TRI-20210611093100546904</v>
          </cell>
        </row>
        <row r="73">
          <cell r="D73">
            <v>4002938241</v>
          </cell>
          <cell r="E73" t="str">
            <v/>
          </cell>
          <cell r="F73" t="str">
            <v>POD</v>
          </cell>
          <cell r="G73" t="str">
            <v>Unilever Mega DC</v>
          </cell>
          <cell r="H73" t="str">
            <v>CV Global Synergi Abadi</v>
          </cell>
          <cell r="I73" t="str">
            <v>true</v>
          </cell>
          <cell r="J73" t="str">
            <v>CDE</v>
          </cell>
          <cell r="K73" t="str">
            <v>CD Engkel Box</v>
          </cell>
          <cell r="L73" t="str">
            <v/>
          </cell>
          <cell r="N73" t="str">
            <v>TDS-TRI-20210611093059306799</v>
          </cell>
        </row>
        <row r="74">
          <cell r="D74">
            <v>4002938240</v>
          </cell>
          <cell r="E74" t="str">
            <v/>
          </cell>
          <cell r="F74" t="str">
            <v>POD</v>
          </cell>
          <cell r="G74" t="str">
            <v>Unilever Mega DC</v>
          </cell>
          <cell r="H74" t="str">
            <v>CV Global Synergi Abadi</v>
          </cell>
          <cell r="I74" t="str">
            <v>true</v>
          </cell>
          <cell r="J74" t="str">
            <v>CDE</v>
          </cell>
          <cell r="K74" t="str">
            <v>CD Engkel Box</v>
          </cell>
          <cell r="L74" t="str">
            <v/>
          </cell>
          <cell r="N74" t="str">
            <v>TDS-TRI-20210611093057991765</v>
          </cell>
        </row>
        <row r="75">
          <cell r="D75">
            <v>4002938239</v>
          </cell>
          <cell r="E75" t="str">
            <v/>
          </cell>
          <cell r="F75" t="str">
            <v>POD</v>
          </cell>
          <cell r="G75" t="str">
            <v>Unilever Mega DC</v>
          </cell>
          <cell r="H75" t="str">
            <v>PT PRIMA SARANA EKSPRES</v>
          </cell>
          <cell r="I75" t="str">
            <v>true</v>
          </cell>
          <cell r="J75" t="str">
            <v>CDE</v>
          </cell>
          <cell r="K75" t="str">
            <v>CD Engkel Box</v>
          </cell>
          <cell r="L75" t="str">
            <v/>
          </cell>
          <cell r="N75" t="str">
            <v>TDS-TRI-20210611093057005682</v>
          </cell>
        </row>
        <row r="76">
          <cell r="D76">
            <v>4002938238</v>
          </cell>
          <cell r="E76" t="str">
            <v/>
          </cell>
          <cell r="F76" t="str">
            <v>POD</v>
          </cell>
          <cell r="G76" t="str">
            <v>Unilever Mega DC</v>
          </cell>
          <cell r="H76" t="str">
            <v>PT Mega Antaran Prima</v>
          </cell>
          <cell r="I76" t="str">
            <v>true</v>
          </cell>
          <cell r="J76" t="str">
            <v>CDE</v>
          </cell>
          <cell r="K76" t="str">
            <v>CD Engkel Box</v>
          </cell>
          <cell r="L76" t="str">
            <v/>
          </cell>
          <cell r="N76" t="str">
            <v>TDS-TRI-20210611093055871398</v>
          </cell>
        </row>
        <row r="77">
          <cell r="D77">
            <v>4002938175</v>
          </cell>
          <cell r="E77" t="str">
            <v/>
          </cell>
          <cell r="F77" t="str">
            <v>ACCEPTED</v>
          </cell>
          <cell r="G77" t="str">
            <v>Unilever Mega DC</v>
          </cell>
          <cell r="H77" t="str">
            <v>CV Palapa Jaya</v>
          </cell>
          <cell r="I77" t="str">
            <v>false</v>
          </cell>
          <cell r="J77" t="str">
            <v>TRO-J</v>
          </cell>
          <cell r="K77" t="str">
            <v>Tronton Jumbo</v>
          </cell>
          <cell r="L77">
            <v>12262300</v>
          </cell>
          <cell r="M77">
            <v>11200000</v>
          </cell>
          <cell r="N77" t="str">
            <v>TDS-TRI-20210611093054013836</v>
          </cell>
        </row>
        <row r="78">
          <cell r="D78">
            <v>4002938174</v>
          </cell>
          <cell r="E78" t="str">
            <v/>
          </cell>
          <cell r="F78" t="str">
            <v>BOOKED</v>
          </cell>
          <cell r="G78" t="str">
            <v>Unilever Mega DC</v>
          </cell>
          <cell r="H78" t="str">
            <v/>
          </cell>
          <cell r="I78" t="str">
            <v>false</v>
          </cell>
          <cell r="J78" t="str">
            <v>TRO-J</v>
          </cell>
          <cell r="K78" t="str">
            <v>Tronton Jumbo</v>
          </cell>
          <cell r="L78" t="str">
            <v/>
          </cell>
          <cell r="N78" t="str">
            <v>TDS-TRI-20210611093051906305</v>
          </cell>
        </row>
        <row r="79">
          <cell r="D79">
            <v>4002938349</v>
          </cell>
          <cell r="E79" t="str">
            <v/>
          </cell>
          <cell r="F79" t="str">
            <v>POD</v>
          </cell>
          <cell r="G79" t="str">
            <v>Unilever Mega DC</v>
          </cell>
          <cell r="H79" t="str">
            <v>PT Mega Antaran Prima</v>
          </cell>
          <cell r="I79" t="str">
            <v>true</v>
          </cell>
          <cell r="J79" t="str">
            <v>CDE</v>
          </cell>
          <cell r="K79" t="str">
            <v>CD Engkel Box</v>
          </cell>
          <cell r="L79" t="str">
            <v/>
          </cell>
          <cell r="N79" t="str">
            <v>TDS-TRI-20210611070625651987</v>
          </cell>
        </row>
        <row r="80">
          <cell r="D80">
            <v>4002938349</v>
          </cell>
          <cell r="E80" t="str">
            <v/>
          </cell>
          <cell r="F80" t="str">
            <v>POD</v>
          </cell>
          <cell r="G80" t="str">
            <v>Unilever Mega DC</v>
          </cell>
          <cell r="H80" t="str">
            <v>PT Mega Antaran Prima</v>
          </cell>
          <cell r="I80" t="str">
            <v>true</v>
          </cell>
          <cell r="J80" t="str">
            <v>CDE</v>
          </cell>
          <cell r="K80" t="str">
            <v>CD Engkel Box</v>
          </cell>
          <cell r="L80" t="str">
            <v/>
          </cell>
          <cell r="N80" t="str">
            <v>TDS-TRI-20210611070625651987</v>
          </cell>
        </row>
        <row r="81">
          <cell r="D81">
            <v>4002938217</v>
          </cell>
          <cell r="E81" t="str">
            <v/>
          </cell>
          <cell r="F81" t="str">
            <v>LOADED</v>
          </cell>
          <cell r="G81" t="str">
            <v>Unilever Mega DC</v>
          </cell>
          <cell r="H81" t="str">
            <v>PT Mega Antaran Prima</v>
          </cell>
          <cell r="I81" t="str">
            <v>true</v>
          </cell>
          <cell r="J81" t="str">
            <v>CDE</v>
          </cell>
          <cell r="K81" t="str">
            <v>CD Engkel Box</v>
          </cell>
          <cell r="L81" t="str">
            <v/>
          </cell>
          <cell r="N81" t="str">
            <v>TDS-TRI-20210611070624463799</v>
          </cell>
        </row>
        <row r="82">
          <cell r="D82">
            <v>4002938217</v>
          </cell>
          <cell r="E82" t="str">
            <v/>
          </cell>
          <cell r="F82" t="str">
            <v>LOADED</v>
          </cell>
          <cell r="G82" t="str">
            <v>Unilever Mega DC</v>
          </cell>
          <cell r="H82" t="str">
            <v>PT Mega Antaran Prima</v>
          </cell>
          <cell r="I82" t="str">
            <v>true</v>
          </cell>
          <cell r="J82" t="str">
            <v>CDE</v>
          </cell>
          <cell r="K82" t="str">
            <v>CD Engkel Box</v>
          </cell>
          <cell r="L82" t="str">
            <v/>
          </cell>
          <cell r="N82" t="str">
            <v>TDS-TRI-20210611070624463799</v>
          </cell>
        </row>
        <row r="83">
          <cell r="D83">
            <v>4002938224</v>
          </cell>
          <cell r="E83" t="str">
            <v/>
          </cell>
          <cell r="F83" t="str">
            <v>UNLOADED</v>
          </cell>
          <cell r="G83" t="str">
            <v>Unilever Mega DC</v>
          </cell>
          <cell r="H83" t="str">
            <v>PT Kabut Halim Mandiri</v>
          </cell>
          <cell r="I83" t="str">
            <v>true</v>
          </cell>
          <cell r="J83" t="str">
            <v>CDE</v>
          </cell>
          <cell r="K83" t="str">
            <v>CD Engkel Box</v>
          </cell>
          <cell r="L83" t="str">
            <v/>
          </cell>
          <cell r="N83" t="str">
            <v>TDS-TRI-20210611070622946849</v>
          </cell>
        </row>
        <row r="84">
          <cell r="D84">
            <v>4002938221</v>
          </cell>
          <cell r="E84" t="str">
            <v/>
          </cell>
          <cell r="F84" t="str">
            <v>UNLOADED</v>
          </cell>
          <cell r="G84" t="str">
            <v>Unilever Mega DC</v>
          </cell>
          <cell r="H84" t="str">
            <v>Medikar Sarana Utama</v>
          </cell>
          <cell r="I84" t="str">
            <v>true</v>
          </cell>
          <cell r="J84" t="str">
            <v>CDE</v>
          </cell>
          <cell r="K84" t="str">
            <v>CD Engkel Box</v>
          </cell>
          <cell r="L84" t="str">
            <v/>
          </cell>
          <cell r="N84" t="str">
            <v>TDS-TRI-20210611070622059531</v>
          </cell>
        </row>
        <row r="85">
          <cell r="D85">
            <v>4002938200</v>
          </cell>
          <cell r="E85" t="str">
            <v/>
          </cell>
          <cell r="F85" t="str">
            <v>UNLOADED</v>
          </cell>
          <cell r="G85" t="str">
            <v>Unilever Mega DC</v>
          </cell>
          <cell r="H85" t="str">
            <v>CV Global Synergi Abadi</v>
          </cell>
          <cell r="I85" t="str">
            <v>true</v>
          </cell>
          <cell r="J85" t="str">
            <v>CDE</v>
          </cell>
          <cell r="K85" t="str">
            <v>CD Engkel Box</v>
          </cell>
          <cell r="L85" t="str">
            <v/>
          </cell>
          <cell r="N85" t="str">
            <v>TDS-TRI-20210611070621021904</v>
          </cell>
        </row>
        <row r="86">
          <cell r="D86">
            <v>4002938132</v>
          </cell>
          <cell r="E86" t="str">
            <v/>
          </cell>
          <cell r="F86" t="str">
            <v>POD</v>
          </cell>
          <cell r="G86" t="str">
            <v>Unilever Mega DC</v>
          </cell>
          <cell r="H86" t="str">
            <v>PT Kabut Halim Mandiri</v>
          </cell>
          <cell r="I86" t="str">
            <v>true</v>
          </cell>
          <cell r="J86" t="str">
            <v>CDE</v>
          </cell>
          <cell r="K86" t="str">
            <v>CD Engkel Box</v>
          </cell>
          <cell r="L86">
            <v>511233</v>
          </cell>
          <cell r="M86">
            <v>341710</v>
          </cell>
          <cell r="N86" t="str">
            <v>TDS-TRI-20210610124224091133</v>
          </cell>
        </row>
        <row r="87">
          <cell r="D87">
            <v>4002938132</v>
          </cell>
          <cell r="E87" t="str">
            <v/>
          </cell>
          <cell r="F87" t="str">
            <v>POD</v>
          </cell>
          <cell r="G87" t="str">
            <v>Unilever Mega DC</v>
          </cell>
          <cell r="H87" t="str">
            <v>PT Kabut Halim Mandiri</v>
          </cell>
          <cell r="I87" t="str">
            <v>true</v>
          </cell>
          <cell r="J87" t="str">
            <v>CDE</v>
          </cell>
          <cell r="K87" t="str">
            <v>CD Engkel Box</v>
          </cell>
          <cell r="L87">
            <v>1</v>
          </cell>
          <cell r="M87">
            <v>1</v>
          </cell>
          <cell r="N87" t="str">
            <v>TDS-TRI-20210610124224091133</v>
          </cell>
        </row>
        <row r="88">
          <cell r="D88">
            <v>4002938062</v>
          </cell>
          <cell r="E88" t="str">
            <v/>
          </cell>
          <cell r="F88" t="str">
            <v>DROP-OFF</v>
          </cell>
          <cell r="G88" t="str">
            <v>Unilever Mega DC</v>
          </cell>
          <cell r="H88" t="str">
            <v>PT Sekar Arum Jaya Bersaudara</v>
          </cell>
          <cell r="I88" t="str">
            <v>true</v>
          </cell>
          <cell r="J88" t="str">
            <v>TRO-J</v>
          </cell>
          <cell r="K88" t="str">
            <v>Tronton Jumbo</v>
          </cell>
          <cell r="L88">
            <v>3757800</v>
          </cell>
          <cell r="M88">
            <v>3500000</v>
          </cell>
          <cell r="N88" t="str">
            <v>TDS-TRI-20210610124222090948</v>
          </cell>
        </row>
        <row r="89">
          <cell r="D89">
            <v>4002938068</v>
          </cell>
          <cell r="E89" t="str">
            <v/>
          </cell>
          <cell r="F89" t="str">
            <v>POD</v>
          </cell>
          <cell r="G89" t="str">
            <v>Unilever Mega DC</v>
          </cell>
          <cell r="H89" t="str">
            <v>PT Mega Antaran Prima</v>
          </cell>
          <cell r="I89" t="str">
            <v>true</v>
          </cell>
          <cell r="J89" t="str">
            <v>CDE</v>
          </cell>
          <cell r="K89" t="str">
            <v>CD Engkel Box</v>
          </cell>
          <cell r="L89">
            <v>1</v>
          </cell>
          <cell r="M89">
            <v>1</v>
          </cell>
          <cell r="N89" t="str">
            <v>TDS-TRI-20210610102040807227</v>
          </cell>
        </row>
        <row r="90">
          <cell r="D90">
            <v>4002938068</v>
          </cell>
          <cell r="E90" t="str">
            <v/>
          </cell>
          <cell r="F90" t="str">
            <v>POD</v>
          </cell>
          <cell r="G90" t="str">
            <v>Unilever Mega DC</v>
          </cell>
          <cell r="H90" t="str">
            <v>PT Mega Antaran Prima</v>
          </cell>
          <cell r="I90" t="str">
            <v>true</v>
          </cell>
          <cell r="J90" t="str">
            <v>CDE</v>
          </cell>
          <cell r="K90" t="str">
            <v>CD Engkel Box</v>
          </cell>
          <cell r="L90">
            <v>511233</v>
          </cell>
          <cell r="M90">
            <v>341710</v>
          </cell>
          <cell r="N90" t="str">
            <v>TDS-TRI-20210610102040807227</v>
          </cell>
        </row>
        <row r="91">
          <cell r="D91">
            <v>4002938016</v>
          </cell>
          <cell r="E91" t="str">
            <v/>
          </cell>
          <cell r="F91" t="str">
            <v>LOADED</v>
          </cell>
          <cell r="G91" t="str">
            <v>Unilever Mega DC</v>
          </cell>
          <cell r="H91" t="str">
            <v>PT Makmur Prima Xpress</v>
          </cell>
          <cell r="I91" t="str">
            <v>false</v>
          </cell>
          <cell r="J91" t="str">
            <v>TRO-J</v>
          </cell>
          <cell r="K91" t="str">
            <v>Tronton Jumbo</v>
          </cell>
          <cell r="L91">
            <v>500000</v>
          </cell>
          <cell r="M91">
            <v>500000</v>
          </cell>
          <cell r="N91" t="str">
            <v>TDS-TRI-20210610102030172643</v>
          </cell>
        </row>
        <row r="92">
          <cell r="D92">
            <v>4002938016</v>
          </cell>
          <cell r="E92" t="str">
            <v/>
          </cell>
          <cell r="F92" t="str">
            <v>LOADED</v>
          </cell>
          <cell r="G92" t="str">
            <v>Unilever Mega DC</v>
          </cell>
          <cell r="H92" t="str">
            <v>PT Makmur Prima Xpress</v>
          </cell>
          <cell r="I92" t="str">
            <v>false</v>
          </cell>
          <cell r="J92" t="str">
            <v>TRO-J</v>
          </cell>
          <cell r="K92" t="str">
            <v>Tronton Jumbo</v>
          </cell>
          <cell r="L92">
            <v>12262300</v>
          </cell>
          <cell r="M92">
            <v>11400000</v>
          </cell>
          <cell r="N92" t="str">
            <v>TDS-TRI-20210610102030172643</v>
          </cell>
        </row>
        <row r="93">
          <cell r="D93">
            <v>4002938015</v>
          </cell>
          <cell r="E93" t="str">
            <v/>
          </cell>
          <cell r="F93" t="str">
            <v>LOADED</v>
          </cell>
          <cell r="G93" t="str">
            <v>Unilever Mega DC</v>
          </cell>
          <cell r="H93" t="str">
            <v>PT Makmur Prima Xpress</v>
          </cell>
          <cell r="I93" t="str">
            <v>true</v>
          </cell>
          <cell r="J93" t="str">
            <v>TRO-J</v>
          </cell>
          <cell r="K93" t="str">
            <v>Tronton Jumbo</v>
          </cell>
          <cell r="L93">
            <v>12262300</v>
          </cell>
          <cell r="M93">
            <v>11500000</v>
          </cell>
          <cell r="N93" t="str">
            <v>TDS-TRI-20210610102019384211</v>
          </cell>
        </row>
        <row r="94">
          <cell r="D94">
            <v>4002938015</v>
          </cell>
          <cell r="E94" t="str">
            <v/>
          </cell>
          <cell r="F94" t="str">
            <v>LOADED</v>
          </cell>
          <cell r="G94" t="str">
            <v>Unilever Mega DC</v>
          </cell>
          <cell r="H94" t="str">
            <v>PT Makmur Prima Xpress</v>
          </cell>
          <cell r="I94" t="str">
            <v>true</v>
          </cell>
          <cell r="J94" t="str">
            <v>TRO-J</v>
          </cell>
          <cell r="K94" t="str">
            <v>Tronton Jumbo</v>
          </cell>
          <cell r="L94">
            <v>500000</v>
          </cell>
          <cell r="M94">
            <v>500000</v>
          </cell>
          <cell r="N94" t="str">
            <v>TDS-TRI-20210610102019384211</v>
          </cell>
        </row>
        <row r="95">
          <cell r="D95">
            <v>4002937957</v>
          </cell>
          <cell r="E95" t="str">
            <v/>
          </cell>
          <cell r="F95" t="str">
            <v>POD</v>
          </cell>
          <cell r="G95" t="str">
            <v>Unilever Mega DC</v>
          </cell>
          <cell r="H95" t="str">
            <v>PT Mega Antaran Prima</v>
          </cell>
          <cell r="I95" t="str">
            <v>true</v>
          </cell>
          <cell r="J95" t="str">
            <v>CDE</v>
          </cell>
          <cell r="K95" t="str">
            <v>CD Engkel Box</v>
          </cell>
          <cell r="L95">
            <v>587033</v>
          </cell>
          <cell r="M95">
            <v>430066</v>
          </cell>
          <cell r="N95" t="str">
            <v>TDS-TRI-20210610102018183761</v>
          </cell>
        </row>
        <row r="96">
          <cell r="D96">
            <v>4002937957</v>
          </cell>
          <cell r="E96" t="str">
            <v/>
          </cell>
          <cell r="F96" t="str">
            <v>POD</v>
          </cell>
          <cell r="G96" t="str">
            <v>Unilever Mega DC</v>
          </cell>
          <cell r="H96" t="str">
            <v>PT Mega Antaran Prima</v>
          </cell>
          <cell r="I96" t="str">
            <v>true</v>
          </cell>
          <cell r="J96" t="str">
            <v>CDE</v>
          </cell>
          <cell r="K96" t="str">
            <v>CD Engkel Box</v>
          </cell>
          <cell r="L96">
            <v>1</v>
          </cell>
          <cell r="M96">
            <v>1</v>
          </cell>
          <cell r="N96" t="str">
            <v>TDS-TRI-20210610102018183761</v>
          </cell>
        </row>
        <row r="97">
          <cell r="D97">
            <v>4002937956</v>
          </cell>
          <cell r="E97" t="str">
            <v/>
          </cell>
          <cell r="F97" t="str">
            <v>POD</v>
          </cell>
          <cell r="G97" t="str">
            <v>Unilever Mega DC</v>
          </cell>
          <cell r="H97" t="str">
            <v>PT Kabut Halim Mandiri</v>
          </cell>
          <cell r="I97" t="str">
            <v>true</v>
          </cell>
          <cell r="J97" t="str">
            <v>CDE</v>
          </cell>
          <cell r="K97" t="str">
            <v>CD Engkel Box</v>
          </cell>
          <cell r="L97">
            <v>1</v>
          </cell>
          <cell r="M97">
            <v>1</v>
          </cell>
          <cell r="N97" t="str">
            <v>TDS-TRI-20210610102016952929</v>
          </cell>
        </row>
        <row r="98">
          <cell r="D98">
            <v>4002937956</v>
          </cell>
          <cell r="E98" t="str">
            <v/>
          </cell>
          <cell r="F98" t="str">
            <v>POD</v>
          </cell>
          <cell r="G98" t="str">
            <v>Unilever Mega DC</v>
          </cell>
          <cell r="H98" t="str">
            <v>PT Kabut Halim Mandiri</v>
          </cell>
          <cell r="I98" t="str">
            <v>true</v>
          </cell>
          <cell r="J98" t="str">
            <v>CDE</v>
          </cell>
          <cell r="K98" t="str">
            <v>CD Engkel Box</v>
          </cell>
          <cell r="L98">
            <v>373478</v>
          </cell>
          <cell r="M98">
            <v>233095</v>
          </cell>
          <cell r="N98" t="str">
            <v>TDS-TRI-20210610102016952929</v>
          </cell>
        </row>
        <row r="99">
          <cell r="D99">
            <v>4002937953</v>
          </cell>
          <cell r="E99" t="str">
            <v/>
          </cell>
          <cell r="F99" t="str">
            <v>POD</v>
          </cell>
          <cell r="G99" t="str">
            <v>Unilever Mega DC</v>
          </cell>
          <cell r="H99" t="str">
            <v>PT Mega Antaran Prima</v>
          </cell>
          <cell r="I99" t="str">
            <v>true</v>
          </cell>
          <cell r="J99" t="str">
            <v>CDE</v>
          </cell>
          <cell r="K99" t="str">
            <v>CD Engkel Box</v>
          </cell>
          <cell r="L99">
            <v>587033</v>
          </cell>
          <cell r="M99">
            <v>430066</v>
          </cell>
          <cell r="N99" t="str">
            <v>TDS-TRI-20210610102015429598</v>
          </cell>
        </row>
        <row r="100">
          <cell r="D100">
            <v>4002937953</v>
          </cell>
          <cell r="E100" t="str">
            <v/>
          </cell>
          <cell r="F100" t="str">
            <v>POD</v>
          </cell>
          <cell r="G100" t="str">
            <v>Unilever Mega DC</v>
          </cell>
          <cell r="H100" t="str">
            <v>PT Mega Antaran Prima</v>
          </cell>
          <cell r="I100" t="str">
            <v>true</v>
          </cell>
          <cell r="J100" t="str">
            <v>CDE</v>
          </cell>
          <cell r="K100" t="str">
            <v>CD Engkel Box</v>
          </cell>
          <cell r="L100">
            <v>1</v>
          </cell>
          <cell r="M100">
            <v>1</v>
          </cell>
          <cell r="N100" t="str">
            <v>TDS-TRI-20210610102015429598</v>
          </cell>
        </row>
        <row r="101">
          <cell r="D101">
            <v>4002938102</v>
          </cell>
          <cell r="E101" t="str">
            <v/>
          </cell>
          <cell r="F101" t="str">
            <v>POD</v>
          </cell>
          <cell r="G101" t="str">
            <v>Unilever Mega DC</v>
          </cell>
          <cell r="H101" t="str">
            <v>PT Mega Antaran Prima</v>
          </cell>
          <cell r="I101" t="str">
            <v>true</v>
          </cell>
          <cell r="J101" t="str">
            <v>CDE</v>
          </cell>
          <cell r="K101" t="str">
            <v>CD Engkel Box</v>
          </cell>
          <cell r="L101">
            <v>511233</v>
          </cell>
          <cell r="M101">
            <v>341710</v>
          </cell>
          <cell r="N101" t="str">
            <v>TDS-TRI-20210610102014255279</v>
          </cell>
        </row>
        <row r="102">
          <cell r="D102">
            <v>4002938101</v>
          </cell>
          <cell r="E102" t="str">
            <v/>
          </cell>
          <cell r="F102" t="str">
            <v>POD</v>
          </cell>
          <cell r="G102" t="str">
            <v>Unilever Mega DC</v>
          </cell>
          <cell r="H102" t="str">
            <v>PT Darsindo Cipta Putra Mandiri</v>
          </cell>
          <cell r="I102" t="str">
            <v>true</v>
          </cell>
          <cell r="J102" t="str">
            <v>CDE</v>
          </cell>
          <cell r="K102" t="str">
            <v>CD Engkel Box</v>
          </cell>
          <cell r="L102">
            <v>511233</v>
          </cell>
          <cell r="M102">
            <v>341710</v>
          </cell>
          <cell r="N102" t="str">
            <v>TDS-TRI-20210610102013486773</v>
          </cell>
        </row>
        <row r="103">
          <cell r="D103">
            <v>4002938100</v>
          </cell>
          <cell r="E103" t="str">
            <v/>
          </cell>
          <cell r="F103" t="str">
            <v>POD</v>
          </cell>
          <cell r="G103" t="str">
            <v>Unilever Mega DC</v>
          </cell>
          <cell r="H103" t="str">
            <v>PT Mega Antaran Prima</v>
          </cell>
          <cell r="I103" t="str">
            <v>true</v>
          </cell>
          <cell r="J103" t="str">
            <v>CDE</v>
          </cell>
          <cell r="K103" t="str">
            <v>CD Engkel Box</v>
          </cell>
          <cell r="L103">
            <v>511233</v>
          </cell>
          <cell r="M103">
            <v>341710</v>
          </cell>
          <cell r="N103" t="str">
            <v>TDS-TRI-20210610102012546045</v>
          </cell>
        </row>
        <row r="104">
          <cell r="D104">
            <v>4002938099</v>
          </cell>
          <cell r="E104" t="str">
            <v/>
          </cell>
          <cell r="F104" t="str">
            <v>POD</v>
          </cell>
          <cell r="G104" t="str">
            <v>Unilever Mega DC</v>
          </cell>
          <cell r="H104" t="str">
            <v>PT Kabut Halim Mandiri</v>
          </cell>
          <cell r="I104" t="str">
            <v>true</v>
          </cell>
          <cell r="J104" t="str">
            <v>CDE</v>
          </cell>
          <cell r="K104" t="str">
            <v>CD Engkel Box</v>
          </cell>
          <cell r="L104">
            <v>511233</v>
          </cell>
          <cell r="M104">
            <v>341710</v>
          </cell>
          <cell r="N104" t="str">
            <v>TDS-TRI-20210610102011646891</v>
          </cell>
        </row>
        <row r="105">
          <cell r="D105">
            <v>4002938098</v>
          </cell>
          <cell r="E105" t="str">
            <v/>
          </cell>
          <cell r="F105" t="str">
            <v>POD</v>
          </cell>
          <cell r="G105" t="str">
            <v>Unilever Mega DC</v>
          </cell>
          <cell r="H105" t="str">
            <v>PT Darsindo Cipta Putra Mandiri</v>
          </cell>
          <cell r="I105" t="str">
            <v>true</v>
          </cell>
          <cell r="J105" t="str">
            <v>CDE</v>
          </cell>
          <cell r="K105" t="str">
            <v>CD Engkel Box</v>
          </cell>
          <cell r="L105">
            <v>511233</v>
          </cell>
          <cell r="M105">
            <v>341710</v>
          </cell>
          <cell r="N105" t="str">
            <v>TDS-TRI-20210610102010226541</v>
          </cell>
        </row>
        <row r="106">
          <cell r="D106">
            <v>4002938097</v>
          </cell>
          <cell r="E106" t="str">
            <v/>
          </cell>
          <cell r="F106" t="str">
            <v>POD</v>
          </cell>
          <cell r="G106" t="str">
            <v>Unilever Mega DC</v>
          </cell>
          <cell r="H106" t="str">
            <v>PT Brilliant Cargo International</v>
          </cell>
          <cell r="I106" t="str">
            <v>true</v>
          </cell>
          <cell r="J106" t="str">
            <v>CDE</v>
          </cell>
          <cell r="K106" t="str">
            <v>CD Engkel Box</v>
          </cell>
          <cell r="L106">
            <v>511233</v>
          </cell>
          <cell r="M106">
            <v>341710</v>
          </cell>
          <cell r="N106" t="str">
            <v>TDS-TRI-20210610102009289873</v>
          </cell>
        </row>
        <row r="107">
          <cell r="D107">
            <v>4002938096</v>
          </cell>
          <cell r="E107" t="str">
            <v/>
          </cell>
          <cell r="F107" t="str">
            <v>CONFIRMED</v>
          </cell>
          <cell r="G107" t="str">
            <v>Unilever Mega DC</v>
          </cell>
          <cell r="H107" t="str">
            <v>PT Mega Antaran Prima</v>
          </cell>
          <cell r="I107" t="str">
            <v>true</v>
          </cell>
          <cell r="J107" t="str">
            <v>CDE</v>
          </cell>
          <cell r="K107" t="str">
            <v>CD Engkel Box</v>
          </cell>
          <cell r="L107">
            <v>511233</v>
          </cell>
          <cell r="M107">
            <v>341710</v>
          </cell>
          <cell r="N107" t="str">
            <v>TDS-TRI-20210610102008373939</v>
          </cell>
        </row>
        <row r="108">
          <cell r="D108">
            <v>4002938095</v>
          </cell>
          <cell r="E108" t="str">
            <v/>
          </cell>
          <cell r="F108" t="str">
            <v>POD</v>
          </cell>
          <cell r="G108" t="str">
            <v>Unilever Mega DC</v>
          </cell>
          <cell r="H108" t="str">
            <v>PT Kabut Halim Mandiri</v>
          </cell>
          <cell r="I108" t="str">
            <v>true</v>
          </cell>
          <cell r="J108" t="str">
            <v>CDE</v>
          </cell>
          <cell r="K108" t="str">
            <v>CD Engkel Box</v>
          </cell>
          <cell r="L108">
            <v>511233</v>
          </cell>
          <cell r="M108">
            <v>341710</v>
          </cell>
          <cell r="N108" t="str">
            <v>TDS-TRI-20210610102007470744</v>
          </cell>
        </row>
        <row r="109">
          <cell r="D109">
            <v>4002938094</v>
          </cell>
          <cell r="E109" t="str">
            <v/>
          </cell>
          <cell r="F109" t="str">
            <v>POD</v>
          </cell>
          <cell r="G109" t="str">
            <v>Unilever Mega DC</v>
          </cell>
          <cell r="H109" t="str">
            <v>PT PRIMA SARANA EKSPRES</v>
          </cell>
          <cell r="I109" t="str">
            <v>true</v>
          </cell>
          <cell r="J109" t="str">
            <v>CDE</v>
          </cell>
          <cell r="K109" t="str">
            <v>CD Engkel Box</v>
          </cell>
          <cell r="L109">
            <v>511233</v>
          </cell>
          <cell r="M109">
            <v>341710</v>
          </cell>
          <cell r="N109" t="str">
            <v>TDS-TRI-20210610102006530047</v>
          </cell>
        </row>
        <row r="110">
          <cell r="D110">
            <v>4002938079</v>
          </cell>
          <cell r="E110" t="str">
            <v/>
          </cell>
          <cell r="F110" t="str">
            <v>DROP-OFF</v>
          </cell>
          <cell r="G110" t="str">
            <v>Unilever Mega DC</v>
          </cell>
          <cell r="H110" t="str">
            <v>PT Kabut Halim Mandiri</v>
          </cell>
          <cell r="I110" t="str">
            <v>true</v>
          </cell>
          <cell r="J110" t="str">
            <v>CDE</v>
          </cell>
          <cell r="K110" t="str">
            <v>CD Engkel Box</v>
          </cell>
          <cell r="L110">
            <v>842698</v>
          </cell>
          <cell r="M110">
            <v>579800</v>
          </cell>
          <cell r="N110" t="str">
            <v>TDS-TRI-20210610102005569479</v>
          </cell>
        </row>
        <row r="111">
          <cell r="D111">
            <v>4002938065</v>
          </cell>
          <cell r="E111" t="str">
            <v/>
          </cell>
          <cell r="F111" t="str">
            <v>DROP-OFF</v>
          </cell>
          <cell r="G111" t="str">
            <v>Unilever Mega DC</v>
          </cell>
          <cell r="H111" t="str">
            <v>PT Mega Antaran Prima</v>
          </cell>
          <cell r="I111" t="str">
            <v>true</v>
          </cell>
          <cell r="J111" t="str">
            <v>CDE</v>
          </cell>
          <cell r="K111" t="str">
            <v>CD Engkel Box</v>
          </cell>
          <cell r="L111">
            <v>842698</v>
          </cell>
          <cell r="M111">
            <v>579800</v>
          </cell>
          <cell r="N111" t="str">
            <v>TDS-TRI-20210610102004600811</v>
          </cell>
        </row>
        <row r="112">
          <cell r="D112">
            <v>4002938061</v>
          </cell>
          <cell r="E112" t="str">
            <v/>
          </cell>
          <cell r="F112" t="str">
            <v>CONFIRMED</v>
          </cell>
          <cell r="G112" t="str">
            <v>Unilever Mega DC</v>
          </cell>
          <cell r="H112" t="str">
            <v>PT Darsindo Cipta Putra Mandiri</v>
          </cell>
          <cell r="I112" t="str">
            <v>true</v>
          </cell>
          <cell r="J112" t="str">
            <v>TRO-J</v>
          </cell>
          <cell r="K112" t="str">
            <v>Tronton Jumbo</v>
          </cell>
          <cell r="L112">
            <v>5230000</v>
          </cell>
          <cell r="M112">
            <v>4700000</v>
          </cell>
          <cell r="N112" t="str">
            <v>TDS-TRI-20210610102003329683</v>
          </cell>
        </row>
        <row r="113">
          <cell r="D113">
            <v>4002938060</v>
          </cell>
          <cell r="E113" t="str">
            <v/>
          </cell>
          <cell r="F113" t="str">
            <v>PICKUP</v>
          </cell>
          <cell r="G113" t="str">
            <v>Unilever Mega DC</v>
          </cell>
          <cell r="H113" t="str">
            <v>PT Sekar Arum Jaya Bersaudara</v>
          </cell>
          <cell r="I113" t="str">
            <v>false</v>
          </cell>
          <cell r="J113" t="str">
            <v>TRO-J</v>
          </cell>
          <cell r="K113" t="str">
            <v>Tronton Jumbo</v>
          </cell>
          <cell r="L113" t="str">
            <v/>
          </cell>
          <cell r="M113">
            <v>4800000</v>
          </cell>
          <cell r="N113" t="str">
            <v>TDS-TRI-20210610102001234135</v>
          </cell>
        </row>
        <row r="114">
          <cell r="D114">
            <v>4002937949</v>
          </cell>
          <cell r="E114" t="str">
            <v/>
          </cell>
          <cell r="F114" t="str">
            <v>POD</v>
          </cell>
          <cell r="G114" t="str">
            <v>Unilever Mega DC</v>
          </cell>
          <cell r="H114" t="str">
            <v>PT Darsindo Cipta Putra Mandiri</v>
          </cell>
          <cell r="I114" t="str">
            <v>true</v>
          </cell>
          <cell r="J114" t="str">
            <v>CDE</v>
          </cell>
          <cell r="K114" t="str">
            <v>CD Engkel Box</v>
          </cell>
          <cell r="L114">
            <v>438478</v>
          </cell>
          <cell r="M114">
            <v>245554</v>
          </cell>
          <cell r="N114" t="str">
            <v>TDS-TRI-20210610102000130865</v>
          </cell>
        </row>
        <row r="115">
          <cell r="D115">
            <v>4002937947</v>
          </cell>
          <cell r="E115" t="str">
            <v/>
          </cell>
          <cell r="F115" t="str">
            <v>POD</v>
          </cell>
          <cell r="G115" t="str">
            <v>Unilever Mega DC</v>
          </cell>
          <cell r="H115" t="str">
            <v>PT Kabut Halim Mandiri</v>
          </cell>
          <cell r="I115" t="str">
            <v>true</v>
          </cell>
          <cell r="J115" t="str">
            <v>CDE</v>
          </cell>
          <cell r="K115" t="str">
            <v>CD Engkel Box</v>
          </cell>
          <cell r="L115">
            <v>1057355</v>
          </cell>
          <cell r="M115">
            <v>691766</v>
          </cell>
          <cell r="N115" t="str">
            <v>TDS-TRI-20210610065406708431</v>
          </cell>
        </row>
        <row r="116">
          <cell r="D116">
            <v>4002937773</v>
          </cell>
          <cell r="E116" t="str">
            <v/>
          </cell>
          <cell r="F116" t="str">
            <v>BOOKED</v>
          </cell>
          <cell r="G116" t="str">
            <v>Unilever Mega DC</v>
          </cell>
          <cell r="H116" t="str">
            <v/>
          </cell>
          <cell r="I116" t="str">
            <v>false</v>
          </cell>
          <cell r="J116" t="str">
            <v>TRO-J</v>
          </cell>
          <cell r="K116" t="str">
            <v>Tronton Jumbo</v>
          </cell>
          <cell r="L116" t="str">
            <v/>
          </cell>
          <cell r="N116" t="str">
            <v>TDS-TRI-20210610065404246243</v>
          </cell>
        </row>
        <row r="117">
          <cell r="D117">
            <v>4002937932</v>
          </cell>
          <cell r="E117" t="str">
            <v/>
          </cell>
          <cell r="F117" t="str">
            <v>POD</v>
          </cell>
          <cell r="G117" t="str">
            <v>Unilever Mega DC</v>
          </cell>
          <cell r="H117" t="str">
            <v>PT Mega Antaran Prima</v>
          </cell>
          <cell r="I117" t="str">
            <v>true</v>
          </cell>
          <cell r="J117" t="str">
            <v>CDE</v>
          </cell>
          <cell r="K117" t="str">
            <v>CD Engkel Box</v>
          </cell>
          <cell r="L117">
            <v>627990</v>
          </cell>
          <cell r="M117">
            <v>449654</v>
          </cell>
          <cell r="N117" t="str">
            <v>TDS-TRI-20210610065403327279</v>
          </cell>
        </row>
        <row r="118">
          <cell r="D118">
            <v>4002937849</v>
          </cell>
          <cell r="E118" t="str">
            <v/>
          </cell>
          <cell r="F118" t="str">
            <v>POD</v>
          </cell>
          <cell r="G118" t="str">
            <v>Unilever Mega DC</v>
          </cell>
          <cell r="H118" t="str">
            <v>CV Global Synergi Abadi</v>
          </cell>
          <cell r="I118" t="str">
            <v>true</v>
          </cell>
          <cell r="J118" t="str">
            <v>CDE</v>
          </cell>
          <cell r="K118" t="str">
            <v>CD Engkel Box</v>
          </cell>
          <cell r="L118">
            <v>627990</v>
          </cell>
          <cell r="M118">
            <v>449654</v>
          </cell>
          <cell r="N118" t="str">
            <v>TDS-TRI-20210609142146909560</v>
          </cell>
        </row>
        <row r="119">
          <cell r="D119">
            <v>4002937846</v>
          </cell>
          <cell r="E119" t="str">
            <v/>
          </cell>
          <cell r="F119" t="str">
            <v>POD</v>
          </cell>
          <cell r="G119" t="str">
            <v>Unilever Mega DC</v>
          </cell>
          <cell r="H119" t="str">
            <v>CV Global Synergi Abadi</v>
          </cell>
          <cell r="I119" t="str">
            <v>true</v>
          </cell>
          <cell r="J119" t="str">
            <v>CDE</v>
          </cell>
          <cell r="K119" t="str">
            <v>CD Engkel Box</v>
          </cell>
          <cell r="L119">
            <v>1</v>
          </cell>
          <cell r="M119">
            <v>1</v>
          </cell>
          <cell r="N119" t="str">
            <v>TDS-TRI-20210609142145798817</v>
          </cell>
        </row>
        <row r="120">
          <cell r="D120">
            <v>4002937849</v>
          </cell>
          <cell r="E120" t="str">
            <v/>
          </cell>
          <cell r="F120" t="str">
            <v>POD</v>
          </cell>
          <cell r="G120" t="str">
            <v>Unilever Mega DC</v>
          </cell>
          <cell r="H120" t="str">
            <v>CV Global Synergi Abadi</v>
          </cell>
          <cell r="I120" t="str">
            <v>true</v>
          </cell>
          <cell r="J120" t="str">
            <v>CDE</v>
          </cell>
          <cell r="K120" t="str">
            <v>CD Engkel Box</v>
          </cell>
          <cell r="L120">
            <v>1</v>
          </cell>
          <cell r="M120">
            <v>1</v>
          </cell>
          <cell r="N120" t="str">
            <v>TDS-TRI-20210609142146909560</v>
          </cell>
        </row>
        <row r="121">
          <cell r="D121">
            <v>4002937846</v>
          </cell>
          <cell r="E121" t="str">
            <v/>
          </cell>
          <cell r="F121" t="str">
            <v>POD</v>
          </cell>
          <cell r="G121" t="str">
            <v>Unilever Mega DC</v>
          </cell>
          <cell r="H121" t="str">
            <v>CV Global Synergi Abadi</v>
          </cell>
          <cell r="I121" t="str">
            <v>true</v>
          </cell>
          <cell r="J121" t="str">
            <v>CDE</v>
          </cell>
          <cell r="K121" t="str">
            <v>CD Engkel Box</v>
          </cell>
          <cell r="L121">
            <v>511233</v>
          </cell>
          <cell r="M121">
            <v>341710</v>
          </cell>
          <cell r="N121" t="str">
            <v>TDS-TRI-20210609142145798817</v>
          </cell>
        </row>
        <row r="122">
          <cell r="D122">
            <v>4002937848</v>
          </cell>
          <cell r="E122" t="str">
            <v/>
          </cell>
          <cell r="F122" t="str">
            <v>POD</v>
          </cell>
          <cell r="G122" t="str">
            <v>Unilever Mega DC</v>
          </cell>
          <cell r="H122" t="str">
            <v>PT Mega Antaran Prima</v>
          </cell>
          <cell r="I122" t="str">
            <v>true</v>
          </cell>
          <cell r="J122" t="str">
            <v>CDE</v>
          </cell>
          <cell r="K122" t="str">
            <v>CD Engkel Box</v>
          </cell>
          <cell r="L122">
            <v>587033</v>
          </cell>
          <cell r="M122">
            <v>430066</v>
          </cell>
          <cell r="N122" t="str">
            <v>TDS-TRI-20210609111604036031</v>
          </cell>
        </row>
        <row r="123">
          <cell r="D123">
            <v>4002937848</v>
          </cell>
          <cell r="E123" t="str">
            <v/>
          </cell>
          <cell r="F123" t="str">
            <v>POD</v>
          </cell>
          <cell r="G123" t="str">
            <v>Unilever Mega DC</v>
          </cell>
          <cell r="H123" t="str">
            <v>PT Mega Antaran Prima</v>
          </cell>
          <cell r="I123" t="str">
            <v>true</v>
          </cell>
          <cell r="J123" t="str">
            <v>CDE</v>
          </cell>
          <cell r="K123" t="str">
            <v>CD Engkel Box</v>
          </cell>
          <cell r="L123">
            <v>1</v>
          </cell>
          <cell r="M123">
            <v>1</v>
          </cell>
          <cell r="N123" t="str">
            <v>TDS-TRI-20210609111604036031</v>
          </cell>
        </row>
        <row r="124">
          <cell r="D124">
            <v>4002937805</v>
          </cell>
          <cell r="E124" t="str">
            <v/>
          </cell>
          <cell r="F124" t="str">
            <v>POD</v>
          </cell>
          <cell r="G124" t="str">
            <v>Unilever Mega DC</v>
          </cell>
          <cell r="H124" t="str">
            <v>CV Global Synergi Abadi</v>
          </cell>
          <cell r="I124" t="str">
            <v>true</v>
          </cell>
          <cell r="J124" t="str">
            <v>CDE</v>
          </cell>
          <cell r="K124" t="str">
            <v>CD Engkel Box</v>
          </cell>
          <cell r="L124">
            <v>1</v>
          </cell>
          <cell r="M124">
            <v>1</v>
          </cell>
          <cell r="N124" t="str">
            <v>TDS-TRI-20210609111602907025</v>
          </cell>
        </row>
        <row r="125">
          <cell r="D125">
            <v>4002937746</v>
          </cell>
          <cell r="E125" t="str">
            <v/>
          </cell>
          <cell r="F125" t="str">
            <v>POD</v>
          </cell>
          <cell r="G125" t="str">
            <v>Unilever Mega DC</v>
          </cell>
          <cell r="H125" t="str">
            <v>PT PRIMA SARANA EKSPRES</v>
          </cell>
          <cell r="I125" t="str">
            <v>true</v>
          </cell>
          <cell r="J125" t="str">
            <v>CDE</v>
          </cell>
          <cell r="K125" t="str">
            <v>CD Engkel Box</v>
          </cell>
          <cell r="L125">
            <v>1</v>
          </cell>
          <cell r="M125">
            <v>1</v>
          </cell>
          <cell r="N125" t="str">
            <v>TDS-TRI-20210609111601746264</v>
          </cell>
        </row>
        <row r="126">
          <cell r="D126">
            <v>4002937805</v>
          </cell>
          <cell r="E126" t="str">
            <v/>
          </cell>
          <cell r="F126" t="str">
            <v>POD</v>
          </cell>
          <cell r="G126" t="str">
            <v>Unilever Mega DC</v>
          </cell>
          <cell r="H126" t="str">
            <v>CV Global Synergi Abadi</v>
          </cell>
          <cell r="I126" t="str">
            <v>true</v>
          </cell>
          <cell r="J126" t="str">
            <v>CDE</v>
          </cell>
          <cell r="K126" t="str">
            <v>CD Engkel Box</v>
          </cell>
          <cell r="L126">
            <v>1077000</v>
          </cell>
          <cell r="M126">
            <v>854934</v>
          </cell>
          <cell r="N126" t="str">
            <v>TDS-TRI-20210609111602907025</v>
          </cell>
        </row>
        <row r="127">
          <cell r="D127">
            <v>4002937746</v>
          </cell>
          <cell r="E127" t="str">
            <v/>
          </cell>
          <cell r="F127" t="str">
            <v>POD</v>
          </cell>
          <cell r="G127" t="str">
            <v>Unilever Mega DC</v>
          </cell>
          <cell r="H127" t="str">
            <v>PT PRIMA SARANA EKSPRES</v>
          </cell>
          <cell r="I127" t="str">
            <v>true</v>
          </cell>
          <cell r="J127" t="str">
            <v>CDE</v>
          </cell>
          <cell r="K127" t="str">
            <v>CD Engkel Box</v>
          </cell>
          <cell r="L127">
            <v>627990</v>
          </cell>
          <cell r="M127">
            <v>449654</v>
          </cell>
          <cell r="N127" t="str">
            <v>TDS-TRI-20210609111601746264</v>
          </cell>
        </row>
        <row r="128">
          <cell r="D128">
            <v>4002937720</v>
          </cell>
          <cell r="E128" t="str">
            <v/>
          </cell>
          <cell r="F128" t="str">
            <v>POD</v>
          </cell>
          <cell r="G128" t="str">
            <v>Unilever Mega DC</v>
          </cell>
          <cell r="H128" t="str">
            <v>PT Kabut Halim Mandiri</v>
          </cell>
          <cell r="I128" t="str">
            <v>true</v>
          </cell>
          <cell r="J128" t="str">
            <v>CDE</v>
          </cell>
          <cell r="K128" t="str">
            <v>CD Engkel Box</v>
          </cell>
          <cell r="L128">
            <v>511233</v>
          </cell>
          <cell r="M128">
            <v>341710</v>
          </cell>
          <cell r="N128" t="str">
            <v>TDS-TRI-20210609111600548338</v>
          </cell>
        </row>
        <row r="129">
          <cell r="D129">
            <v>4002937720</v>
          </cell>
          <cell r="E129" t="str">
            <v/>
          </cell>
          <cell r="F129" t="str">
            <v>POD</v>
          </cell>
          <cell r="G129" t="str">
            <v>Unilever Mega DC</v>
          </cell>
          <cell r="H129" t="str">
            <v>PT Kabut Halim Mandiri</v>
          </cell>
          <cell r="I129" t="str">
            <v>true</v>
          </cell>
          <cell r="J129" t="str">
            <v>CDE</v>
          </cell>
          <cell r="K129" t="str">
            <v>CD Engkel Box</v>
          </cell>
          <cell r="L129">
            <v>1</v>
          </cell>
          <cell r="M129">
            <v>1</v>
          </cell>
          <cell r="N129" t="str">
            <v>TDS-TRI-20210609111600548338</v>
          </cell>
        </row>
        <row r="130">
          <cell r="D130">
            <v>4002937696</v>
          </cell>
          <cell r="E130" t="str">
            <v/>
          </cell>
          <cell r="F130" t="str">
            <v>POD</v>
          </cell>
          <cell r="G130" t="str">
            <v>Unilever Mega DC</v>
          </cell>
          <cell r="H130" t="str">
            <v>PT Kabut Halim Mandiri</v>
          </cell>
          <cell r="I130" t="str">
            <v>true</v>
          </cell>
          <cell r="J130" t="str">
            <v>CDE</v>
          </cell>
          <cell r="K130" t="str">
            <v>CD Engkel Box</v>
          </cell>
          <cell r="L130">
            <v>1</v>
          </cell>
          <cell r="M130">
            <v>1</v>
          </cell>
          <cell r="N130" t="str">
            <v>TDS-TRI-20210609111559451275</v>
          </cell>
        </row>
        <row r="131">
          <cell r="D131">
            <v>4002937696</v>
          </cell>
          <cell r="E131" t="str">
            <v/>
          </cell>
          <cell r="F131" t="str">
            <v>POD</v>
          </cell>
          <cell r="G131" t="str">
            <v>Unilever Mega DC</v>
          </cell>
          <cell r="H131" t="str">
            <v>PT Kabut Halim Mandiri</v>
          </cell>
          <cell r="I131" t="str">
            <v>true</v>
          </cell>
          <cell r="J131" t="str">
            <v>CDE</v>
          </cell>
          <cell r="K131" t="str">
            <v>CD Engkel Box</v>
          </cell>
          <cell r="L131">
            <v>884553</v>
          </cell>
          <cell r="M131">
            <v>644350</v>
          </cell>
          <cell r="N131" t="str">
            <v>TDS-TRI-20210609111559451275</v>
          </cell>
        </row>
        <row r="132">
          <cell r="D132">
            <v>4002937627</v>
          </cell>
          <cell r="E132" t="str">
            <v/>
          </cell>
          <cell r="F132" t="str">
            <v>POD</v>
          </cell>
          <cell r="G132" t="str">
            <v>Unilever Mega DC</v>
          </cell>
          <cell r="H132" t="str">
            <v>Gading Global Logistic</v>
          </cell>
          <cell r="I132" t="str">
            <v>true</v>
          </cell>
          <cell r="J132" t="str">
            <v>CDE</v>
          </cell>
          <cell r="K132" t="str">
            <v>CD Engkel Box</v>
          </cell>
          <cell r="L132">
            <v>511233</v>
          </cell>
          <cell r="M132">
            <v>341710</v>
          </cell>
          <cell r="N132" t="str">
            <v>TDS-TRI-20210609111558253989</v>
          </cell>
        </row>
        <row r="133">
          <cell r="D133">
            <v>4002937627</v>
          </cell>
          <cell r="E133" t="str">
            <v/>
          </cell>
          <cell r="F133" t="str">
            <v>POD</v>
          </cell>
          <cell r="G133" t="str">
            <v>Unilever Mega DC</v>
          </cell>
          <cell r="H133" t="str">
            <v>Gading Global Logistic</v>
          </cell>
          <cell r="I133" t="str">
            <v>true</v>
          </cell>
          <cell r="J133" t="str">
            <v>CDE</v>
          </cell>
          <cell r="K133" t="str">
            <v>CD Engkel Box</v>
          </cell>
          <cell r="L133">
            <v>1</v>
          </cell>
          <cell r="M133">
            <v>1</v>
          </cell>
          <cell r="N133" t="str">
            <v>TDS-TRI-20210609111558253989</v>
          </cell>
        </row>
        <row r="134">
          <cell r="D134">
            <v>4002937316</v>
          </cell>
          <cell r="E134" t="str">
            <v/>
          </cell>
          <cell r="F134" t="str">
            <v>POD</v>
          </cell>
          <cell r="G134" t="str">
            <v>Unilever Mega DC</v>
          </cell>
          <cell r="H134" t="str">
            <v>PT Mega Antaran Prima</v>
          </cell>
          <cell r="I134" t="str">
            <v>true</v>
          </cell>
          <cell r="J134" t="str">
            <v>CDE</v>
          </cell>
          <cell r="K134" t="str">
            <v>CD Engkel Box</v>
          </cell>
          <cell r="L134">
            <v>875395</v>
          </cell>
          <cell r="M134">
            <v>556825</v>
          </cell>
          <cell r="N134" t="str">
            <v>TDS-TRI-20210609111557132919</v>
          </cell>
        </row>
        <row r="135">
          <cell r="D135">
            <v>4002937316</v>
          </cell>
          <cell r="E135" t="str">
            <v/>
          </cell>
          <cell r="F135" t="str">
            <v>POD</v>
          </cell>
          <cell r="G135" t="str">
            <v>Unilever Mega DC</v>
          </cell>
          <cell r="H135" t="str">
            <v>PT Mega Antaran Prima</v>
          </cell>
          <cell r="I135" t="str">
            <v>true</v>
          </cell>
          <cell r="J135" t="str">
            <v>CDE</v>
          </cell>
          <cell r="K135" t="str">
            <v>CD Engkel Box</v>
          </cell>
          <cell r="L135">
            <v>1</v>
          </cell>
          <cell r="M135">
            <v>1</v>
          </cell>
          <cell r="N135" t="str">
            <v>TDS-TRI-20210609111557132919</v>
          </cell>
        </row>
        <row r="136">
          <cell r="D136">
            <v>4002937834</v>
          </cell>
          <cell r="E136" t="str">
            <v/>
          </cell>
          <cell r="F136" t="str">
            <v>POD</v>
          </cell>
          <cell r="G136" t="str">
            <v>Unilever Mega DC</v>
          </cell>
          <cell r="H136" t="str">
            <v>PT Mega Antaran Prima</v>
          </cell>
          <cell r="I136" t="str">
            <v>true</v>
          </cell>
          <cell r="J136" t="str">
            <v>CDE</v>
          </cell>
          <cell r="K136" t="str">
            <v>CD Engkel Box</v>
          </cell>
          <cell r="L136">
            <v>438478</v>
          </cell>
          <cell r="M136">
            <v>245554</v>
          </cell>
          <cell r="N136" t="str">
            <v>TDS-TRI-20210609111555784859</v>
          </cell>
        </row>
        <row r="137">
          <cell r="D137">
            <v>4002937820</v>
          </cell>
          <cell r="E137" t="str">
            <v/>
          </cell>
          <cell r="F137" t="str">
            <v>POD</v>
          </cell>
          <cell r="G137" t="str">
            <v>Unilever Mega DC</v>
          </cell>
          <cell r="H137" t="str">
            <v>CV Global Synergi Abadi</v>
          </cell>
          <cell r="I137" t="str">
            <v>true</v>
          </cell>
          <cell r="J137" t="str">
            <v>CDE</v>
          </cell>
          <cell r="K137" t="str">
            <v>CD Engkel Box</v>
          </cell>
          <cell r="L137">
            <v>842698</v>
          </cell>
          <cell r="M137">
            <v>579800</v>
          </cell>
          <cell r="N137" t="str">
            <v>TDS-TRI-20210609111554987405</v>
          </cell>
        </row>
        <row r="138">
          <cell r="D138">
            <v>4002937772</v>
          </cell>
          <cell r="E138" t="str">
            <v/>
          </cell>
          <cell r="F138" t="str">
            <v>CANCELLED</v>
          </cell>
          <cell r="G138" t="str">
            <v>Unilever Mega DC</v>
          </cell>
          <cell r="H138" t="str">
            <v/>
          </cell>
          <cell r="I138" t="str">
            <v>false</v>
          </cell>
          <cell r="J138" t="str">
            <v>TRO-J</v>
          </cell>
          <cell r="K138" t="str">
            <v>Tronton Jumbo</v>
          </cell>
          <cell r="L138" t="str">
            <v/>
          </cell>
          <cell r="N138" t="str">
            <v>TDS-TRI-20210609111553267194</v>
          </cell>
        </row>
        <row r="139">
          <cell r="D139">
            <v>4002937770</v>
          </cell>
          <cell r="E139" t="str">
            <v/>
          </cell>
          <cell r="F139" t="str">
            <v>LOADED</v>
          </cell>
          <cell r="G139" t="str">
            <v>Unilever Mega DC</v>
          </cell>
          <cell r="H139" t="str">
            <v>PT Darsindo Cipta Putra Mandiri</v>
          </cell>
          <cell r="I139" t="str">
            <v>true</v>
          </cell>
          <cell r="J139" t="str">
            <v>TRO-J</v>
          </cell>
          <cell r="K139" t="str">
            <v>Tronton Jumbo</v>
          </cell>
          <cell r="L139">
            <v>5340000</v>
          </cell>
          <cell r="M139">
            <v>4800000</v>
          </cell>
          <cell r="N139" t="str">
            <v>TDS-TRI-20210609111552044477</v>
          </cell>
        </row>
        <row r="140">
          <cell r="D140">
            <v>4002937622</v>
          </cell>
          <cell r="E140" t="str">
            <v/>
          </cell>
          <cell r="F140" t="str">
            <v>CANCELLED</v>
          </cell>
          <cell r="G140" t="str">
            <v>Unilever Mega DC</v>
          </cell>
          <cell r="H140" t="str">
            <v/>
          </cell>
          <cell r="I140" t="str">
            <v>false</v>
          </cell>
          <cell r="J140" t="str">
            <v>TRO-J</v>
          </cell>
          <cell r="K140" t="str">
            <v>Tronton Jumbo</v>
          </cell>
          <cell r="L140" t="str">
            <v/>
          </cell>
          <cell r="N140" t="str">
            <v>TDS-TRI-20210609111550846351</v>
          </cell>
        </row>
        <row r="141">
          <cell r="D141">
            <v>4002937619</v>
          </cell>
          <cell r="E141" t="str">
            <v/>
          </cell>
          <cell r="F141" t="str">
            <v>POD</v>
          </cell>
          <cell r="G141" t="str">
            <v>Unilever Mega DC</v>
          </cell>
          <cell r="H141" t="str">
            <v>PT PRIMA SARANA EKSPRES</v>
          </cell>
          <cell r="I141" t="str">
            <v>true</v>
          </cell>
          <cell r="J141" t="str">
            <v>TRO-J</v>
          </cell>
          <cell r="K141" t="str">
            <v>Tronton Jumbo</v>
          </cell>
          <cell r="L141">
            <v>5156000</v>
          </cell>
          <cell r="M141">
            <v>5262500</v>
          </cell>
          <cell r="N141" t="str">
            <v>TDS-TRI-20210609111549487968</v>
          </cell>
        </row>
        <row r="142">
          <cell r="D142">
            <v>4002936802</v>
          </cell>
          <cell r="E142" t="str">
            <v/>
          </cell>
          <cell r="F142" t="str">
            <v>CANCELLED</v>
          </cell>
          <cell r="G142" t="str">
            <v>Unilever Mega DC</v>
          </cell>
          <cell r="H142" t="str">
            <v/>
          </cell>
          <cell r="I142" t="str">
            <v>false</v>
          </cell>
          <cell r="J142" t="str">
            <v>TRO-J</v>
          </cell>
          <cell r="K142" t="str">
            <v>Tronton Jumbo</v>
          </cell>
          <cell r="L142" t="str">
            <v/>
          </cell>
          <cell r="N142" t="str">
            <v>TDS-TRI-20210609111547528774</v>
          </cell>
        </row>
        <row r="143">
          <cell r="D143">
            <v>4002937692</v>
          </cell>
          <cell r="E143" t="str">
            <v/>
          </cell>
          <cell r="F143" t="str">
            <v>POD</v>
          </cell>
          <cell r="G143" t="str">
            <v>Unilever Mega DC</v>
          </cell>
          <cell r="H143" t="str">
            <v>PT Kabut Halim Mandiri</v>
          </cell>
          <cell r="I143" t="str">
            <v>true</v>
          </cell>
          <cell r="J143" t="str">
            <v>CDE</v>
          </cell>
          <cell r="K143" t="str">
            <v>CD Engkel Box</v>
          </cell>
          <cell r="L143">
            <v>1</v>
          </cell>
          <cell r="M143">
            <v>1</v>
          </cell>
          <cell r="N143" t="str">
            <v>TDS-TRI-20210609043932932104</v>
          </cell>
        </row>
        <row r="144">
          <cell r="D144">
            <v>4002937692</v>
          </cell>
          <cell r="E144" t="str">
            <v/>
          </cell>
          <cell r="F144" t="str">
            <v>POD</v>
          </cell>
          <cell r="G144" t="str">
            <v>Unilever Mega DC</v>
          </cell>
          <cell r="H144" t="str">
            <v>PT Kabut Halim Mandiri</v>
          </cell>
          <cell r="I144" t="str">
            <v>true</v>
          </cell>
          <cell r="J144" t="str">
            <v>CDE</v>
          </cell>
          <cell r="K144" t="str">
            <v>CD Engkel Box</v>
          </cell>
          <cell r="L144">
            <v>511233</v>
          </cell>
          <cell r="M144">
            <v>341710</v>
          </cell>
          <cell r="N144" t="str">
            <v>TDS-TRI-20210609043932932104</v>
          </cell>
        </row>
        <row r="145">
          <cell r="D145">
            <v>4002937601</v>
          </cell>
          <cell r="E145" t="str">
            <v/>
          </cell>
          <cell r="F145" t="str">
            <v>POD</v>
          </cell>
          <cell r="G145" t="str">
            <v>Unilever Mega DC</v>
          </cell>
          <cell r="H145" t="str">
            <v>Medikar Sarana Utama</v>
          </cell>
          <cell r="I145" t="str">
            <v>true</v>
          </cell>
          <cell r="J145" t="str">
            <v>CDE</v>
          </cell>
          <cell r="K145" t="str">
            <v>CD Engkel Box</v>
          </cell>
          <cell r="L145">
            <v>1</v>
          </cell>
          <cell r="M145">
            <v>1</v>
          </cell>
          <cell r="N145" t="str">
            <v>TDS-TRI-20210609043931585304</v>
          </cell>
        </row>
        <row r="146">
          <cell r="D146">
            <v>4002937601</v>
          </cell>
          <cell r="E146" t="str">
            <v/>
          </cell>
          <cell r="F146" t="str">
            <v>POD</v>
          </cell>
          <cell r="G146" t="str">
            <v>Unilever Mega DC</v>
          </cell>
          <cell r="H146" t="str">
            <v>Medikar Sarana Utama</v>
          </cell>
          <cell r="I146" t="str">
            <v>true</v>
          </cell>
          <cell r="J146" t="str">
            <v>CDE</v>
          </cell>
          <cell r="K146" t="str">
            <v>CD Engkel Box</v>
          </cell>
          <cell r="L146">
            <v>438478</v>
          </cell>
          <cell r="M146">
            <v>245554</v>
          </cell>
          <cell r="N146" t="str">
            <v>TDS-TRI-20210609043931585304</v>
          </cell>
        </row>
        <row r="147">
          <cell r="D147">
            <v>4002937700</v>
          </cell>
          <cell r="E147" t="str">
            <v/>
          </cell>
          <cell r="F147" t="str">
            <v>POD</v>
          </cell>
          <cell r="G147" t="str">
            <v>Unilever Mega DC</v>
          </cell>
          <cell r="H147" t="str">
            <v>PT PRIMA SARANA EKSPRES</v>
          </cell>
          <cell r="I147" t="str">
            <v>true</v>
          </cell>
          <cell r="J147" t="str">
            <v>CDE</v>
          </cell>
          <cell r="K147" t="str">
            <v>CD Engkel Box</v>
          </cell>
          <cell r="L147">
            <v>438478</v>
          </cell>
          <cell r="M147">
            <v>245554</v>
          </cell>
          <cell r="N147" t="str">
            <v>TDS-TRI-20210609043930048240</v>
          </cell>
        </row>
        <row r="148">
          <cell r="D148">
            <v>4002937576</v>
          </cell>
          <cell r="E148" t="str">
            <v/>
          </cell>
          <cell r="F148" t="str">
            <v>LOADED</v>
          </cell>
          <cell r="G148" t="str">
            <v>Unilever Mega DC</v>
          </cell>
          <cell r="H148" t="str">
            <v>PT Mega Antaran Prima</v>
          </cell>
          <cell r="I148" t="str">
            <v>true</v>
          </cell>
          <cell r="J148" t="str">
            <v>CDE</v>
          </cell>
          <cell r="K148" t="str">
            <v>CD Engkel Box</v>
          </cell>
          <cell r="L148">
            <v>557115</v>
          </cell>
          <cell r="M148">
            <v>394283</v>
          </cell>
          <cell r="N148" t="str">
            <v>TDS-TRI-20210609043928919803</v>
          </cell>
        </row>
      </sheetData>
      <sheetData sheetId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Keterangan"/>
    </sheetNames>
    <sheetDataSet>
      <sheetData sheetId="0">
        <row r="1">
          <cell r="D1" t="str">
            <v>PO number</v>
          </cell>
          <cell r="E1" t="str">
            <v>shipment number</v>
          </cell>
          <cell r="F1" t="str">
            <v>status</v>
          </cell>
          <cell r="G1" t="str">
            <v>shipper name</v>
          </cell>
          <cell r="H1" t="str">
            <v>transporter name</v>
          </cell>
          <cell r="I1" t="str">
            <v>ritase marketplace</v>
          </cell>
          <cell r="J1" t="str">
            <v>order_load_type</v>
          </cell>
          <cell r="K1" t="str">
            <v>order_load_desc</v>
          </cell>
          <cell r="L1" t="str">
            <v>fee</v>
          </cell>
          <cell r="M1" t="str">
            <v>logistic fee</v>
          </cell>
          <cell r="N1" t="str">
            <v>trip id</v>
          </cell>
        </row>
        <row r="2">
          <cell r="D2">
            <v>4002936759</v>
          </cell>
          <cell r="E2" t="str">
            <v/>
          </cell>
          <cell r="F2" t="str">
            <v>BOOKED</v>
          </cell>
          <cell r="G2" t="str">
            <v>Unilever Mega DC</v>
          </cell>
          <cell r="H2" t="str">
            <v/>
          </cell>
          <cell r="I2" t="str">
            <v>false</v>
          </cell>
          <cell r="J2" t="str">
            <v>TRO-J</v>
          </cell>
          <cell r="K2" t="str">
            <v>Tronton Jumbo</v>
          </cell>
          <cell r="L2" t="str">
            <v/>
          </cell>
          <cell r="N2" t="str">
            <v>TDS-TRI-20210605044151734322</v>
          </cell>
        </row>
        <row r="3">
          <cell r="D3">
            <v>4002936696</v>
          </cell>
          <cell r="E3" t="str">
            <v/>
          </cell>
          <cell r="F3" t="str">
            <v>BOOKED</v>
          </cell>
          <cell r="G3" t="str">
            <v>Unilever Mega DC</v>
          </cell>
          <cell r="H3" t="str">
            <v>RITASE</v>
          </cell>
          <cell r="I3" t="str">
            <v>false</v>
          </cell>
          <cell r="J3" t="str">
            <v>CDE</v>
          </cell>
          <cell r="K3" t="str">
            <v>CD Engkel Box</v>
          </cell>
          <cell r="L3" t="str">
            <v/>
          </cell>
          <cell r="N3" t="str">
            <v>TDS-TRI-20210605044150985119</v>
          </cell>
        </row>
        <row r="4">
          <cell r="D4">
            <v>4002936695</v>
          </cell>
          <cell r="E4" t="str">
            <v/>
          </cell>
          <cell r="F4" t="str">
            <v>BOOKED</v>
          </cell>
          <cell r="G4" t="str">
            <v>Unilever Mega DC</v>
          </cell>
          <cell r="H4" t="str">
            <v>RITASE</v>
          </cell>
          <cell r="I4" t="str">
            <v>false</v>
          </cell>
          <cell r="J4" t="str">
            <v>CDE</v>
          </cell>
          <cell r="K4" t="str">
            <v>CD Engkel Box</v>
          </cell>
          <cell r="L4" t="str">
            <v/>
          </cell>
          <cell r="N4" t="str">
            <v>TDS-TRI-20210605044150121937</v>
          </cell>
        </row>
        <row r="5">
          <cell r="D5">
            <v>4002936694</v>
          </cell>
          <cell r="E5" t="str">
            <v/>
          </cell>
          <cell r="F5" t="str">
            <v>BOOKED</v>
          </cell>
          <cell r="G5" t="str">
            <v>Unilever Mega DC</v>
          </cell>
          <cell r="H5" t="str">
            <v>RITASE</v>
          </cell>
          <cell r="I5" t="str">
            <v>false</v>
          </cell>
          <cell r="J5" t="str">
            <v>CDE</v>
          </cell>
          <cell r="K5" t="str">
            <v>CD Engkel Box</v>
          </cell>
          <cell r="L5" t="str">
            <v/>
          </cell>
          <cell r="N5" t="str">
            <v>TDS-TRI-20210605044149335842</v>
          </cell>
        </row>
      </sheetData>
      <sheetData sheetId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Keterangan"/>
    </sheetNames>
    <sheetDataSet>
      <sheetData sheetId="0">
        <row r="1">
          <cell r="D1" t="str">
            <v>PO number</v>
          </cell>
          <cell r="E1" t="str">
            <v>shipment number</v>
          </cell>
          <cell r="F1" t="str">
            <v>status</v>
          </cell>
          <cell r="G1" t="str">
            <v>shipper name</v>
          </cell>
          <cell r="H1" t="str">
            <v>transporter name</v>
          </cell>
          <cell r="I1" t="str">
            <v>ritase marketplace</v>
          </cell>
          <cell r="J1" t="str">
            <v>order_load_type</v>
          </cell>
          <cell r="K1" t="str">
            <v>order_load_desc</v>
          </cell>
          <cell r="L1" t="str">
            <v>fee</v>
          </cell>
          <cell r="M1" t="str">
            <v>logistic fee</v>
          </cell>
          <cell r="N1" t="str">
            <v>trip id</v>
          </cell>
        </row>
        <row r="2">
          <cell r="D2">
            <v>4002936501</v>
          </cell>
          <cell r="E2" t="str">
            <v/>
          </cell>
          <cell r="F2" t="str">
            <v>BOOKED</v>
          </cell>
          <cell r="G2" t="str">
            <v>Unilever Mega DC</v>
          </cell>
          <cell r="H2" t="str">
            <v/>
          </cell>
          <cell r="I2" t="str">
            <v>false</v>
          </cell>
          <cell r="J2" t="str">
            <v>TRO-J</v>
          </cell>
          <cell r="K2" t="str">
            <v>Tronton Jumbo</v>
          </cell>
          <cell r="L2" t="str">
            <v/>
          </cell>
          <cell r="N2" t="str">
            <v>TDS-TRI-20210604123931334444</v>
          </cell>
        </row>
        <row r="3">
          <cell r="D3">
            <v>4002936501</v>
          </cell>
          <cell r="E3" t="str">
            <v/>
          </cell>
          <cell r="F3" t="str">
            <v>BOOKED</v>
          </cell>
          <cell r="G3" t="str">
            <v>Unilever Mega DC</v>
          </cell>
          <cell r="H3" t="str">
            <v/>
          </cell>
          <cell r="I3" t="str">
            <v>false</v>
          </cell>
          <cell r="J3" t="str">
            <v>TRO-J</v>
          </cell>
          <cell r="K3" t="str">
            <v>Tronton Jumbo</v>
          </cell>
          <cell r="L3" t="str">
            <v/>
          </cell>
          <cell r="N3" t="str">
            <v>TDS-TRI-20210604123931334444</v>
          </cell>
        </row>
        <row r="4">
          <cell r="D4">
            <v>4002936420</v>
          </cell>
          <cell r="E4" t="str">
            <v/>
          </cell>
          <cell r="F4" t="str">
            <v>BOOKED</v>
          </cell>
          <cell r="G4" t="str">
            <v>Unilever Mega DC</v>
          </cell>
          <cell r="H4" t="str">
            <v/>
          </cell>
          <cell r="I4" t="str">
            <v>false</v>
          </cell>
          <cell r="J4" t="str">
            <v>TRO-J</v>
          </cell>
          <cell r="K4" t="str">
            <v>Tronton Jumbo</v>
          </cell>
          <cell r="L4" t="str">
            <v/>
          </cell>
          <cell r="N4" t="str">
            <v>TDS-TRI-20210604123929889000</v>
          </cell>
        </row>
        <row r="5">
          <cell r="D5">
            <v>4002936420</v>
          </cell>
          <cell r="E5" t="str">
            <v/>
          </cell>
          <cell r="F5" t="str">
            <v>BOOKED</v>
          </cell>
          <cell r="G5" t="str">
            <v>Unilever Mega DC</v>
          </cell>
          <cell r="H5" t="str">
            <v/>
          </cell>
          <cell r="I5" t="str">
            <v>false</v>
          </cell>
          <cell r="J5" t="str">
            <v>TRO-J</v>
          </cell>
          <cell r="K5" t="str">
            <v>Tronton Jumbo</v>
          </cell>
          <cell r="L5" t="str">
            <v/>
          </cell>
          <cell r="N5" t="str">
            <v>TDS-TRI-20210604123929889000</v>
          </cell>
        </row>
        <row r="6">
          <cell r="D6">
            <v>4002936416</v>
          </cell>
          <cell r="E6" t="str">
            <v/>
          </cell>
          <cell r="F6" t="str">
            <v>BOOKED</v>
          </cell>
          <cell r="G6" t="str">
            <v>Unilever Mega DC</v>
          </cell>
          <cell r="H6" t="str">
            <v/>
          </cell>
          <cell r="I6" t="str">
            <v>false</v>
          </cell>
          <cell r="J6" t="str">
            <v>TRO-J</v>
          </cell>
          <cell r="K6" t="str">
            <v>Tronton Jumbo</v>
          </cell>
          <cell r="L6" t="str">
            <v/>
          </cell>
          <cell r="N6" t="str">
            <v>TDS-TRI-20210604123928456921</v>
          </cell>
        </row>
        <row r="7">
          <cell r="D7">
            <v>4002936416</v>
          </cell>
          <cell r="E7" t="str">
            <v/>
          </cell>
          <cell r="F7" t="str">
            <v>BOOKED</v>
          </cell>
          <cell r="G7" t="str">
            <v>Unilever Mega DC</v>
          </cell>
          <cell r="H7" t="str">
            <v/>
          </cell>
          <cell r="I7" t="str">
            <v>false</v>
          </cell>
          <cell r="J7" t="str">
            <v>TRO-J</v>
          </cell>
          <cell r="K7" t="str">
            <v>Tronton Jumbo</v>
          </cell>
          <cell r="L7" t="str">
            <v/>
          </cell>
          <cell r="N7" t="str">
            <v>TDS-TRI-20210604123928456921</v>
          </cell>
        </row>
        <row r="8">
          <cell r="D8">
            <v>4002936408</v>
          </cell>
          <cell r="E8" t="str">
            <v/>
          </cell>
          <cell r="F8" t="str">
            <v>BOOKED</v>
          </cell>
          <cell r="G8" t="str">
            <v>Unilever Mega DC</v>
          </cell>
          <cell r="H8" t="str">
            <v/>
          </cell>
          <cell r="I8" t="str">
            <v>false</v>
          </cell>
          <cell r="J8" t="str">
            <v>TRO-J</v>
          </cell>
          <cell r="K8" t="str">
            <v>Tronton Jumbo</v>
          </cell>
          <cell r="L8" t="str">
            <v/>
          </cell>
          <cell r="N8" t="str">
            <v>TDS-TRI-20210604123926654758</v>
          </cell>
        </row>
        <row r="9">
          <cell r="D9">
            <v>4002936408</v>
          </cell>
          <cell r="E9" t="str">
            <v/>
          </cell>
          <cell r="F9" t="str">
            <v>BOOKED</v>
          </cell>
          <cell r="G9" t="str">
            <v>Unilever Mega DC</v>
          </cell>
          <cell r="H9" t="str">
            <v/>
          </cell>
          <cell r="I9" t="str">
            <v>false</v>
          </cell>
          <cell r="J9" t="str">
            <v>TRO-J</v>
          </cell>
          <cell r="K9" t="str">
            <v>Tronton Jumbo</v>
          </cell>
          <cell r="L9" t="str">
            <v/>
          </cell>
          <cell r="N9" t="str">
            <v>TDS-TRI-20210604123926654758</v>
          </cell>
        </row>
        <row r="10">
          <cell r="D10">
            <v>4002936407</v>
          </cell>
          <cell r="E10" t="str">
            <v/>
          </cell>
          <cell r="F10" t="str">
            <v>BOOKED</v>
          </cell>
          <cell r="G10" t="str">
            <v>Unilever Mega DC</v>
          </cell>
          <cell r="H10" t="str">
            <v/>
          </cell>
          <cell r="I10" t="str">
            <v>false</v>
          </cell>
          <cell r="J10" t="str">
            <v>TRO-J</v>
          </cell>
          <cell r="K10" t="str">
            <v>Tronton Jumbo</v>
          </cell>
          <cell r="L10" t="str">
            <v/>
          </cell>
          <cell r="N10" t="str">
            <v>TDS-TRI-20210604123924778739</v>
          </cell>
        </row>
        <row r="11">
          <cell r="D11">
            <v>4002936407</v>
          </cell>
          <cell r="E11" t="str">
            <v/>
          </cell>
          <cell r="F11" t="str">
            <v>BOOKED</v>
          </cell>
          <cell r="G11" t="str">
            <v>Unilever Mega DC</v>
          </cell>
          <cell r="H11" t="str">
            <v/>
          </cell>
          <cell r="I11" t="str">
            <v>false</v>
          </cell>
          <cell r="J11" t="str">
            <v>TRO-J</v>
          </cell>
          <cell r="K11" t="str">
            <v>Tronton Jumbo</v>
          </cell>
          <cell r="L11" t="str">
            <v/>
          </cell>
          <cell r="N11" t="str">
            <v>TDS-TRI-20210604123924778739</v>
          </cell>
        </row>
        <row r="12">
          <cell r="D12">
            <v>4002936650</v>
          </cell>
          <cell r="E12" t="str">
            <v/>
          </cell>
          <cell r="F12" t="str">
            <v>BOOKED</v>
          </cell>
          <cell r="G12" t="str">
            <v>Unilever Mega DC</v>
          </cell>
          <cell r="H12" t="str">
            <v>RITASE</v>
          </cell>
          <cell r="I12" t="str">
            <v>false</v>
          </cell>
          <cell r="J12" t="str">
            <v>CDE</v>
          </cell>
          <cell r="K12" t="str">
            <v>CD Engkel Box</v>
          </cell>
          <cell r="L12" t="str">
            <v/>
          </cell>
          <cell r="N12" t="str">
            <v>TDS-TRI-20210604123923039248</v>
          </cell>
        </row>
        <row r="13">
          <cell r="D13">
            <v>4002936647</v>
          </cell>
          <cell r="E13" t="str">
            <v/>
          </cell>
          <cell r="F13" t="str">
            <v>BOOKED</v>
          </cell>
          <cell r="G13" t="str">
            <v>Unilever Mega DC</v>
          </cell>
          <cell r="H13" t="str">
            <v>RITASE</v>
          </cell>
          <cell r="I13" t="str">
            <v>false</v>
          </cell>
          <cell r="J13" t="str">
            <v>CDE</v>
          </cell>
          <cell r="K13" t="str">
            <v>CD Engkel Box</v>
          </cell>
          <cell r="L13" t="str">
            <v/>
          </cell>
          <cell r="N13" t="str">
            <v>TDS-TRI-20210604123922385331</v>
          </cell>
        </row>
        <row r="14">
          <cell r="D14">
            <v>4002936500</v>
          </cell>
          <cell r="E14" t="str">
            <v/>
          </cell>
          <cell r="F14" t="str">
            <v>BOOKED</v>
          </cell>
          <cell r="G14" t="str">
            <v>Unilever Mega DC</v>
          </cell>
          <cell r="H14" t="str">
            <v/>
          </cell>
          <cell r="I14" t="str">
            <v>false</v>
          </cell>
          <cell r="J14" t="str">
            <v>TRO-J</v>
          </cell>
          <cell r="K14" t="str">
            <v>Tronton Jumbo</v>
          </cell>
          <cell r="L14" t="str">
            <v/>
          </cell>
          <cell r="N14" t="str">
            <v>TDS-TRI-20210604123920839899</v>
          </cell>
        </row>
        <row r="15">
          <cell r="D15">
            <v>4002936409</v>
          </cell>
          <cell r="E15" t="str">
            <v/>
          </cell>
          <cell r="F15" t="str">
            <v>BOOKED</v>
          </cell>
          <cell r="G15" t="str">
            <v>Unilever Mega DC</v>
          </cell>
          <cell r="H15" t="str">
            <v/>
          </cell>
          <cell r="I15" t="str">
            <v>false</v>
          </cell>
          <cell r="J15" t="str">
            <v>TRO-J</v>
          </cell>
          <cell r="K15" t="str">
            <v>Tronton Jumbo</v>
          </cell>
          <cell r="L15" t="str">
            <v/>
          </cell>
          <cell r="N15" t="str">
            <v>TDS-TRI-20210604123919201499</v>
          </cell>
        </row>
        <row r="16">
          <cell r="D16">
            <v>4002936417</v>
          </cell>
          <cell r="E16" t="str">
            <v/>
          </cell>
          <cell r="F16" t="str">
            <v>CONFIRMED</v>
          </cell>
          <cell r="G16" t="str">
            <v>Unilever Mega DC</v>
          </cell>
          <cell r="H16" t="str">
            <v>PT Mega Bintang Logistik</v>
          </cell>
          <cell r="I16" t="str">
            <v>false</v>
          </cell>
          <cell r="J16" t="str">
            <v>TRO-J</v>
          </cell>
          <cell r="K16" t="str">
            <v>Tronton Jumbo</v>
          </cell>
          <cell r="L16">
            <v>12262300</v>
          </cell>
          <cell r="M16">
            <v>11378500</v>
          </cell>
          <cell r="N16" t="str">
            <v>TDS-TRI-20210604122647905733</v>
          </cell>
        </row>
        <row r="17">
          <cell r="D17">
            <v>4002936406</v>
          </cell>
          <cell r="E17" t="str">
            <v/>
          </cell>
          <cell r="F17" t="str">
            <v>BOOKED</v>
          </cell>
          <cell r="G17" t="str">
            <v>Unilever Mega DC</v>
          </cell>
          <cell r="H17" t="str">
            <v/>
          </cell>
          <cell r="I17" t="str">
            <v>false</v>
          </cell>
          <cell r="J17" t="str">
            <v>TRO-J</v>
          </cell>
          <cell r="K17" t="str">
            <v>Tronton Jumbo</v>
          </cell>
          <cell r="L17" t="str">
            <v/>
          </cell>
          <cell r="N17" t="str">
            <v>TDS-TRI-20210604122646416819</v>
          </cell>
        </row>
        <row r="18">
          <cell r="D18">
            <v>4002936605</v>
          </cell>
          <cell r="E18" t="str">
            <v/>
          </cell>
          <cell r="F18" t="str">
            <v>BOOKED</v>
          </cell>
          <cell r="G18" t="str">
            <v>Unilever Mega DC</v>
          </cell>
          <cell r="H18" t="str">
            <v>RITASE</v>
          </cell>
          <cell r="I18" t="str">
            <v>false</v>
          </cell>
          <cell r="J18" t="str">
            <v>CDE</v>
          </cell>
          <cell r="K18" t="str">
            <v>CD Engkel Box</v>
          </cell>
          <cell r="L18" t="str">
            <v/>
          </cell>
          <cell r="N18" t="str">
            <v>TDS-TRI-20210604095057944611</v>
          </cell>
        </row>
        <row r="19">
          <cell r="D19">
            <v>4002936604</v>
          </cell>
          <cell r="E19" t="str">
            <v/>
          </cell>
          <cell r="F19" t="str">
            <v>BOOKED</v>
          </cell>
          <cell r="G19" t="str">
            <v>Unilever Mega DC</v>
          </cell>
          <cell r="H19" t="str">
            <v>RITASE</v>
          </cell>
          <cell r="I19" t="str">
            <v>false</v>
          </cell>
          <cell r="J19" t="str">
            <v>CDE</v>
          </cell>
          <cell r="K19" t="str">
            <v>CD Engkel Box</v>
          </cell>
          <cell r="L19" t="str">
            <v/>
          </cell>
          <cell r="N19" t="str">
            <v>TDS-TRI-20210604095057043144</v>
          </cell>
        </row>
        <row r="20">
          <cell r="D20">
            <v>4002936387</v>
          </cell>
          <cell r="E20" t="str">
            <v/>
          </cell>
          <cell r="F20" t="str">
            <v>CONFIRMED</v>
          </cell>
          <cell r="G20" t="str">
            <v>Unilever Mega DC</v>
          </cell>
          <cell r="H20" t="str">
            <v>PT Kabut Halim Mandiri</v>
          </cell>
          <cell r="I20" t="str">
            <v>true</v>
          </cell>
          <cell r="J20" t="str">
            <v>CDE</v>
          </cell>
          <cell r="K20" t="str">
            <v>CD Engkel Box</v>
          </cell>
          <cell r="L20" t="str">
            <v/>
          </cell>
          <cell r="N20" t="str">
            <v>TDS-TRI-20210604065813503311</v>
          </cell>
        </row>
        <row r="21">
          <cell r="D21">
            <v>4002936387</v>
          </cell>
          <cell r="E21" t="str">
            <v/>
          </cell>
          <cell r="F21" t="str">
            <v>CONFIRMED</v>
          </cell>
          <cell r="G21" t="str">
            <v>Unilever Mega DC</v>
          </cell>
          <cell r="H21" t="str">
            <v>PT Kabut Halim Mandiri</v>
          </cell>
          <cell r="I21" t="str">
            <v>true</v>
          </cell>
          <cell r="J21" t="str">
            <v>CDE</v>
          </cell>
          <cell r="K21" t="str">
            <v>CD Engkel Box</v>
          </cell>
          <cell r="L21" t="str">
            <v/>
          </cell>
          <cell r="N21" t="str">
            <v>TDS-TRI-20210604065813503311</v>
          </cell>
        </row>
        <row r="22">
          <cell r="D22">
            <v>4002936488</v>
          </cell>
          <cell r="E22" t="str">
            <v/>
          </cell>
          <cell r="F22" t="str">
            <v>CONFIRMED</v>
          </cell>
          <cell r="G22" t="str">
            <v>Unilever Mega DC</v>
          </cell>
          <cell r="H22" t="str">
            <v>PT Kabut Halim Mandiri</v>
          </cell>
          <cell r="I22" t="str">
            <v>true</v>
          </cell>
          <cell r="J22" t="str">
            <v>CDE</v>
          </cell>
          <cell r="K22" t="str">
            <v>CD Engkel Box</v>
          </cell>
          <cell r="L22" t="str">
            <v/>
          </cell>
          <cell r="N22" t="str">
            <v>TDS-TRI-20210604065811734355</v>
          </cell>
        </row>
        <row r="23">
          <cell r="D23">
            <v>4002936548</v>
          </cell>
          <cell r="E23" t="str">
            <v/>
          </cell>
          <cell r="F23" t="str">
            <v>ACCEPTED</v>
          </cell>
          <cell r="G23" t="str">
            <v>Unilever Mega DC</v>
          </cell>
          <cell r="H23" t="str">
            <v>PT Mega Antaran Prima</v>
          </cell>
          <cell r="I23" t="str">
            <v>true</v>
          </cell>
          <cell r="J23" t="str">
            <v>CDE</v>
          </cell>
          <cell r="K23" t="str">
            <v>CD Engkel Box</v>
          </cell>
          <cell r="L23" t="str">
            <v/>
          </cell>
          <cell r="N23" t="str">
            <v>TDS-TRI-20210604065812415930</v>
          </cell>
        </row>
        <row r="24">
          <cell r="D24">
            <v>4002936487</v>
          </cell>
          <cell r="E24" t="str">
            <v/>
          </cell>
          <cell r="F24" t="str">
            <v>CONFIRMED</v>
          </cell>
          <cell r="G24" t="str">
            <v>Unilever Mega DC</v>
          </cell>
          <cell r="H24" t="str">
            <v>PT Kabut Halim Mandiri</v>
          </cell>
          <cell r="I24" t="str">
            <v>true</v>
          </cell>
          <cell r="J24" t="str">
            <v>CDE</v>
          </cell>
          <cell r="K24" t="str">
            <v>CD Engkel Box</v>
          </cell>
          <cell r="L24" t="str">
            <v/>
          </cell>
          <cell r="N24" t="str">
            <v>TDS-TRI-20210604065810985592</v>
          </cell>
        </row>
        <row r="25">
          <cell r="D25">
            <v>4002936486</v>
          </cell>
          <cell r="E25" t="str">
            <v/>
          </cell>
          <cell r="F25" t="str">
            <v>CONFIRMED</v>
          </cell>
          <cell r="G25" t="str">
            <v>Unilever Mega DC</v>
          </cell>
          <cell r="H25" t="str">
            <v>PT Kabut Halim Mandiri</v>
          </cell>
          <cell r="I25" t="str">
            <v>true</v>
          </cell>
          <cell r="J25" t="str">
            <v>CDE</v>
          </cell>
          <cell r="K25" t="str">
            <v>CD Engkel Box</v>
          </cell>
          <cell r="L25" t="str">
            <v/>
          </cell>
          <cell r="N25" t="str">
            <v>TDS-TRI-20210604065810189753</v>
          </cell>
        </row>
        <row r="26">
          <cell r="D26">
            <v>4002936485</v>
          </cell>
          <cell r="E26" t="str">
            <v/>
          </cell>
          <cell r="F26" t="str">
            <v>LOADED</v>
          </cell>
          <cell r="G26" t="str">
            <v>Unilever Mega DC</v>
          </cell>
          <cell r="H26" t="str">
            <v>PT Brilliant Cargo International</v>
          </cell>
          <cell r="I26" t="str">
            <v>true</v>
          </cell>
          <cell r="J26" t="str">
            <v>CDE</v>
          </cell>
          <cell r="K26" t="str">
            <v>CD Engkel Box</v>
          </cell>
          <cell r="L26" t="str">
            <v/>
          </cell>
          <cell r="N26" t="str">
            <v>TDS-TRI-20210604065809340658</v>
          </cell>
        </row>
        <row r="27">
          <cell r="D27">
            <v>4002936484</v>
          </cell>
          <cell r="E27" t="str">
            <v/>
          </cell>
          <cell r="F27" t="str">
            <v>CONFIRMED</v>
          </cell>
          <cell r="G27" t="str">
            <v>Unilever Mega DC</v>
          </cell>
          <cell r="H27" t="str">
            <v>PT Kabut Halim Mandiri</v>
          </cell>
          <cell r="I27" t="str">
            <v>true</v>
          </cell>
          <cell r="J27" t="str">
            <v>CDE</v>
          </cell>
          <cell r="K27" t="str">
            <v>CD Engkel Box</v>
          </cell>
          <cell r="L27" t="str">
            <v/>
          </cell>
          <cell r="N27" t="str">
            <v>TDS-TRI-20210604065808434163</v>
          </cell>
        </row>
        <row r="28">
          <cell r="D28">
            <v>4002936483</v>
          </cell>
          <cell r="E28" t="str">
            <v/>
          </cell>
          <cell r="F28" t="str">
            <v>PICKUP</v>
          </cell>
          <cell r="G28" t="str">
            <v>Unilever Mega DC</v>
          </cell>
          <cell r="H28" t="str">
            <v>PT Mega Antaran Prima</v>
          </cell>
          <cell r="I28" t="str">
            <v>true</v>
          </cell>
          <cell r="J28" t="str">
            <v>CDE</v>
          </cell>
          <cell r="K28" t="str">
            <v>CD Engkel Box</v>
          </cell>
          <cell r="L28" t="str">
            <v/>
          </cell>
          <cell r="N28" t="str">
            <v>TDS-TRI-20210604065807577955</v>
          </cell>
        </row>
        <row r="29">
          <cell r="D29">
            <v>4002936482</v>
          </cell>
          <cell r="E29" t="str">
            <v/>
          </cell>
          <cell r="F29" t="str">
            <v>CONFIRMED</v>
          </cell>
          <cell r="G29" t="str">
            <v>Unilever Mega DC</v>
          </cell>
          <cell r="H29" t="str">
            <v>PT Mega Antaran Prima</v>
          </cell>
          <cell r="I29" t="str">
            <v>true</v>
          </cell>
          <cell r="J29" t="str">
            <v>CDE</v>
          </cell>
          <cell r="K29" t="str">
            <v>CD Engkel Box</v>
          </cell>
          <cell r="L29" t="str">
            <v/>
          </cell>
          <cell r="N29" t="str">
            <v>TDS-TRI-20210604065806149034</v>
          </cell>
        </row>
        <row r="30">
          <cell r="D30">
            <v>4002936481</v>
          </cell>
          <cell r="E30" t="str">
            <v/>
          </cell>
          <cell r="F30" t="str">
            <v>ACCEPTED</v>
          </cell>
          <cell r="G30" t="str">
            <v>Unilever Mega DC</v>
          </cell>
          <cell r="H30" t="str">
            <v>PT Mega Antaran Prima</v>
          </cell>
          <cell r="I30" t="str">
            <v>true</v>
          </cell>
          <cell r="J30" t="str">
            <v>CDE</v>
          </cell>
          <cell r="K30" t="str">
            <v>CD Engkel Box</v>
          </cell>
          <cell r="L30" t="str">
            <v/>
          </cell>
          <cell r="N30" t="str">
            <v>TDS-TRI-20210604065805148325</v>
          </cell>
        </row>
        <row r="31">
          <cell r="D31">
            <v>4002936404</v>
          </cell>
          <cell r="E31" t="str">
            <v/>
          </cell>
          <cell r="F31" t="str">
            <v>LOADED</v>
          </cell>
          <cell r="G31" t="str">
            <v>Unilever Mega DC</v>
          </cell>
          <cell r="H31" t="str">
            <v>PT Mega Antaran Prima</v>
          </cell>
          <cell r="I31" t="str">
            <v>true</v>
          </cell>
          <cell r="J31" t="str">
            <v>CDE</v>
          </cell>
          <cell r="K31" t="str">
            <v>CD Engkel Box</v>
          </cell>
          <cell r="L31" t="str">
            <v/>
          </cell>
          <cell r="N31" t="str">
            <v>TDS-TRI-20210604065804156026</v>
          </cell>
        </row>
        <row r="32">
          <cell r="D32">
            <v>4002936402</v>
          </cell>
          <cell r="E32" t="str">
            <v/>
          </cell>
          <cell r="F32" t="str">
            <v>ACCEPTED</v>
          </cell>
          <cell r="G32" t="str">
            <v>Unilever Mega DC</v>
          </cell>
          <cell r="H32" t="str">
            <v>PT Mega Antaran Prima</v>
          </cell>
          <cell r="I32" t="str">
            <v>true</v>
          </cell>
          <cell r="J32" t="str">
            <v>CDE</v>
          </cell>
          <cell r="K32" t="str">
            <v>CD Engkel Box</v>
          </cell>
          <cell r="L32" t="str">
            <v/>
          </cell>
          <cell r="N32" t="str">
            <v>TDS-TRI-20210604065803311070</v>
          </cell>
        </row>
        <row r="33">
          <cell r="D33">
            <v>4002936390</v>
          </cell>
          <cell r="E33" t="str">
            <v/>
          </cell>
          <cell r="F33" t="str">
            <v>CONFIRMED</v>
          </cell>
          <cell r="G33" t="str">
            <v>Unilever Mega DC</v>
          </cell>
          <cell r="H33" t="str">
            <v>CV Global Synergi Abadi</v>
          </cell>
          <cell r="I33" t="str">
            <v>true</v>
          </cell>
          <cell r="J33" t="str">
            <v>CDE</v>
          </cell>
          <cell r="K33" t="str">
            <v>CD Engkel Box</v>
          </cell>
          <cell r="L33" t="str">
            <v/>
          </cell>
          <cell r="N33" t="str">
            <v>TDS-TRI-20210604065802204321</v>
          </cell>
        </row>
        <row r="34">
          <cell r="D34">
            <v>4002936389</v>
          </cell>
          <cell r="E34" t="str">
            <v/>
          </cell>
          <cell r="F34" t="str">
            <v>ACCEPTED</v>
          </cell>
          <cell r="G34" t="str">
            <v>Unilever Mega DC</v>
          </cell>
          <cell r="H34" t="str">
            <v>Medikar Sarana Utama</v>
          </cell>
          <cell r="I34" t="str">
            <v>true</v>
          </cell>
          <cell r="J34" t="str">
            <v>CDE</v>
          </cell>
          <cell r="K34" t="str">
            <v>CD Engkel Box</v>
          </cell>
          <cell r="L34" t="str">
            <v/>
          </cell>
          <cell r="N34" t="str">
            <v>TDS-TRI-20210604065800751043</v>
          </cell>
        </row>
        <row r="35">
          <cell r="D35">
            <v>4002936388</v>
          </cell>
          <cell r="E35" t="str">
            <v/>
          </cell>
          <cell r="F35" t="str">
            <v>CONFIRMED</v>
          </cell>
          <cell r="G35" t="str">
            <v>Unilever Mega DC</v>
          </cell>
          <cell r="H35" t="str">
            <v>CV Global Synergi Abadi</v>
          </cell>
          <cell r="I35" t="str">
            <v>true</v>
          </cell>
          <cell r="J35" t="str">
            <v>CDE</v>
          </cell>
          <cell r="K35" t="str">
            <v>CD Engkel Box</v>
          </cell>
          <cell r="L35" t="str">
            <v/>
          </cell>
          <cell r="N35" t="str">
            <v>TDS-TRI-20210604065759923430</v>
          </cell>
        </row>
        <row r="36">
          <cell r="D36">
            <v>4002936178</v>
          </cell>
          <cell r="E36" t="str">
            <v/>
          </cell>
          <cell r="F36" t="str">
            <v>LOADED</v>
          </cell>
          <cell r="G36" t="str">
            <v>Unilever Mega DC</v>
          </cell>
          <cell r="H36" t="str">
            <v>PT Mega Bintang Logistik</v>
          </cell>
          <cell r="I36" t="str">
            <v>false</v>
          </cell>
          <cell r="J36" t="str">
            <v>TRO-J</v>
          </cell>
          <cell r="K36" t="str">
            <v>Tronton Jumbo</v>
          </cell>
          <cell r="L36">
            <v>500000</v>
          </cell>
          <cell r="M36">
            <v>500000</v>
          </cell>
          <cell r="N36" t="str">
            <v>TDS-TRI-20210604034436742209</v>
          </cell>
        </row>
        <row r="37">
          <cell r="D37">
            <v>4002936178</v>
          </cell>
          <cell r="E37" t="str">
            <v/>
          </cell>
          <cell r="F37" t="str">
            <v>LOADED</v>
          </cell>
          <cell r="G37" t="str">
            <v>Unilever Mega DC</v>
          </cell>
          <cell r="H37" t="str">
            <v>PT Mega Bintang Logistik</v>
          </cell>
          <cell r="I37" t="str">
            <v>false</v>
          </cell>
          <cell r="J37" t="str">
            <v>TRO-J</v>
          </cell>
          <cell r="K37" t="str">
            <v>Tronton Jumbo</v>
          </cell>
          <cell r="L37">
            <v>7713400</v>
          </cell>
          <cell r="M37">
            <v>6200000</v>
          </cell>
          <cell r="N37" t="str">
            <v>TDS-TRI-20210604034436742209</v>
          </cell>
        </row>
      </sheetData>
      <sheetData sheetId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Shipment</v>
          </cell>
          <cell r="B1" t="str">
            <v>Trans</v>
          </cell>
          <cell r="C1" t="str">
            <v>Truck</v>
          </cell>
          <cell r="D1" t="str">
            <v>ShipToName</v>
          </cell>
          <cell r="E1" t="str">
            <v>Qty</v>
          </cell>
          <cell r="F1" t="str">
            <v>type_truck</v>
          </cell>
          <cell r="G1" t="str">
            <v>Zona</v>
          </cell>
          <cell r="H1" t="str">
            <v>Remarks</v>
          </cell>
          <cell r="I1" t="str">
            <v>RDD</v>
          </cell>
          <cell r="J1" t="str">
            <v>Prioritas Plan</v>
          </cell>
          <cell r="K1" t="str">
            <v>St</v>
          </cell>
          <cell r="L1" t="str">
            <v>Status</v>
          </cell>
          <cell r="M1" t="str">
            <v>Gate</v>
          </cell>
          <cell r="N1" t="str">
            <v>No Truck</v>
          </cell>
        </row>
        <row r="2">
          <cell r="A2">
            <v>4002936137</v>
          </cell>
          <cell r="B2" t="str">
            <v>DTI</v>
          </cell>
          <cell r="C2">
            <v>1</v>
          </cell>
          <cell r="D2" t="str">
            <v>INDOGROSIR PALEMBANG</v>
          </cell>
          <cell r="E2">
            <v>2257</v>
          </cell>
          <cell r="F2" t="str">
            <v>9K</v>
          </cell>
          <cell r="G2" t="str">
            <v>Sumatra</v>
          </cell>
          <cell r="H2" t="str">
            <v>GID 04</v>
          </cell>
          <cell r="I2">
            <v>44352</v>
          </cell>
          <cell r="J2" t="str">
            <v>Priority 3</v>
          </cell>
          <cell r="K2">
            <v>2</v>
          </cell>
          <cell r="L2" t="str">
            <v>Picking Process</v>
          </cell>
          <cell r="M2" t="str">
            <v>10B;10B1;10B2</v>
          </cell>
          <cell r="N2" t="str">
            <v>BE 8127 WT</v>
          </cell>
        </row>
        <row r="3">
          <cell r="A3">
            <v>4002936178</v>
          </cell>
          <cell r="B3" t="str">
            <v>DTI</v>
          </cell>
          <cell r="C3">
            <v>1</v>
          </cell>
          <cell r="D3" t="str">
            <v>SAT DC KOTABUMI LAMPUNG</v>
          </cell>
          <cell r="E3">
            <v>2000</v>
          </cell>
          <cell r="F3" t="str">
            <v>9K</v>
          </cell>
          <cell r="G3" t="str">
            <v>Sumatra</v>
          </cell>
          <cell r="H3" t="str">
            <v>GID 04/MultiDrop</v>
          </cell>
          <cell r="I3">
            <v>44355</v>
          </cell>
          <cell r="J3" t="str">
            <v>Priority 3</v>
          </cell>
          <cell r="K3">
            <v>2</v>
          </cell>
          <cell r="L3" t="str">
            <v>Picking Process</v>
          </cell>
          <cell r="M3" t="str">
            <v>26B;26B1;26B2</v>
          </cell>
          <cell r="N3" t="str">
            <v>BE 9435 CP</v>
          </cell>
        </row>
        <row r="4">
          <cell r="A4">
            <v>4002936178</v>
          </cell>
          <cell r="B4" t="str">
            <v>DTI</v>
          </cell>
          <cell r="D4" t="str">
            <v>INDOMARET DC LAMPUNG</v>
          </cell>
          <cell r="E4">
            <v>572</v>
          </cell>
          <cell r="F4" t="str">
            <v>9K</v>
          </cell>
          <cell r="G4" t="str">
            <v>Sumatra</v>
          </cell>
          <cell r="H4" t="str">
            <v>GID 04/MultiDrop</v>
          </cell>
          <cell r="I4">
            <v>44355</v>
          </cell>
          <cell r="J4" t="str">
            <v>Priority 3</v>
          </cell>
          <cell r="K4">
            <v>2</v>
          </cell>
          <cell r="L4" t="str">
            <v>Picking Process</v>
          </cell>
          <cell r="M4" t="str">
            <v>26B;26B1;26B2</v>
          </cell>
          <cell r="N4" t="str">
            <v>BE 9435 CP</v>
          </cell>
        </row>
        <row r="5">
          <cell r="A5">
            <v>4002936402</v>
          </cell>
          <cell r="B5" t="str">
            <v>DTI</v>
          </cell>
          <cell r="C5">
            <v>1</v>
          </cell>
          <cell r="D5" t="str">
            <v>PT APLIKASI PERDAGANGAN ANAK BANGSA</v>
          </cell>
          <cell r="E5">
            <v>289</v>
          </cell>
          <cell r="F5" t="str">
            <v>GB</v>
          </cell>
          <cell r="G5" t="str">
            <v>Greater Jakarta</v>
          </cell>
          <cell r="H5" t="str">
            <v>GID 05/Jam 10:00</v>
          </cell>
          <cell r="I5">
            <v>44352</v>
          </cell>
          <cell r="J5" t="str">
            <v>Night Delivery</v>
          </cell>
          <cell r="K5">
            <v>6</v>
          </cell>
          <cell r="L5" t="str">
            <v>Loading Completed</v>
          </cell>
          <cell r="M5" t="str">
            <v>40B;40B2</v>
          </cell>
          <cell r="N5" t="str">
            <v>B 9065 KXU</v>
          </cell>
        </row>
        <row r="6">
          <cell r="A6">
            <v>4002936404</v>
          </cell>
          <cell r="B6" t="str">
            <v>DTI</v>
          </cell>
          <cell r="C6">
            <v>1</v>
          </cell>
          <cell r="D6" t="str">
            <v>PT GARUDA TIMUR PACIFIC BOGOR</v>
          </cell>
          <cell r="E6">
            <v>251</v>
          </cell>
          <cell r="F6" t="str">
            <v>GB</v>
          </cell>
          <cell r="G6" t="str">
            <v>Greater Jakarta</v>
          </cell>
          <cell r="H6" t="str">
            <v>GID 05</v>
          </cell>
          <cell r="I6">
            <v>44352</v>
          </cell>
          <cell r="J6" t="str">
            <v>Night Delivery</v>
          </cell>
          <cell r="K6">
            <v>6</v>
          </cell>
          <cell r="L6" t="str">
            <v>Loading Completed</v>
          </cell>
          <cell r="M6" t="str">
            <v>40A;40A2</v>
          </cell>
          <cell r="N6" t="str">
            <v>B 9173 KXU</v>
          </cell>
        </row>
        <row r="7">
          <cell r="A7">
            <v>4002936548</v>
          </cell>
          <cell r="B7" t="str">
            <v>DTI</v>
          </cell>
          <cell r="C7">
            <v>1</v>
          </cell>
          <cell r="D7" t="str">
            <v>PT. SUMBER ALFARIA TRIJAYA DC BANDU</v>
          </cell>
          <cell r="E7">
            <v>291</v>
          </cell>
          <cell r="F7" t="str">
            <v>GB</v>
          </cell>
          <cell r="G7" t="str">
            <v>Jabar</v>
          </cell>
          <cell r="H7" t="str">
            <v>GI 05/URGEN</v>
          </cell>
          <cell r="I7">
            <v>44356</v>
          </cell>
          <cell r="J7" t="str">
            <v>Night Delivery</v>
          </cell>
          <cell r="K7">
            <v>2</v>
          </cell>
          <cell r="L7" t="str">
            <v>Picking Process</v>
          </cell>
          <cell r="M7" t="str">
            <v>03A;03A1</v>
          </cell>
          <cell r="N7" t="str">
            <v>B 9167 KXU</v>
          </cell>
        </row>
        <row r="8">
          <cell r="A8">
            <v>4002936388</v>
          </cell>
          <cell r="B8" t="str">
            <v>DTI</v>
          </cell>
          <cell r="C8">
            <v>1</v>
          </cell>
          <cell r="D8" t="str">
            <v>DIAMOND ARTHA GADING</v>
          </cell>
          <cell r="E8">
            <v>200</v>
          </cell>
          <cell r="F8" t="str">
            <v>GB</v>
          </cell>
          <cell r="G8" t="str">
            <v>Greater Jakarta</v>
          </cell>
          <cell r="H8" t="str">
            <v>GID 05</v>
          </cell>
          <cell r="I8">
            <v>44352</v>
          </cell>
          <cell r="J8" t="str">
            <v>Priority 1</v>
          </cell>
          <cell r="K8">
            <v>6</v>
          </cell>
          <cell r="L8" t="str">
            <v>Loading Completed</v>
          </cell>
          <cell r="M8" t="str">
            <v>23B;23B2</v>
          </cell>
          <cell r="N8" t="str">
            <v>B 9417 BCI</v>
          </cell>
        </row>
        <row r="9">
          <cell r="A9">
            <v>4002936389</v>
          </cell>
          <cell r="B9" t="str">
            <v>DTI</v>
          </cell>
          <cell r="C9">
            <v>1</v>
          </cell>
          <cell r="D9" t="str">
            <v>DIAMOND ARTHA GADING</v>
          </cell>
          <cell r="E9">
            <v>195</v>
          </cell>
          <cell r="F9" t="str">
            <v>GB</v>
          </cell>
          <cell r="G9" t="str">
            <v>Greater Jakarta</v>
          </cell>
          <cell r="H9" t="str">
            <v>GID 05</v>
          </cell>
          <cell r="I9">
            <v>44352</v>
          </cell>
          <cell r="J9" t="str">
            <v>Priority 1</v>
          </cell>
          <cell r="K9">
            <v>6</v>
          </cell>
          <cell r="L9" t="str">
            <v>Loading Completed</v>
          </cell>
          <cell r="M9" t="str">
            <v>29B;29B1</v>
          </cell>
          <cell r="N9" t="str">
            <v>B 9899 UXR</v>
          </cell>
        </row>
        <row r="10">
          <cell r="A10">
            <v>4002936390</v>
          </cell>
          <cell r="B10" t="str">
            <v>DTI</v>
          </cell>
          <cell r="C10">
            <v>1</v>
          </cell>
          <cell r="D10" t="str">
            <v>DIAMOND ARTHA GADING</v>
          </cell>
          <cell r="E10">
            <v>265</v>
          </cell>
          <cell r="F10" t="str">
            <v>GB</v>
          </cell>
          <cell r="G10" t="str">
            <v>Greater Jakarta</v>
          </cell>
          <cell r="H10" t="str">
            <v>GID 05</v>
          </cell>
          <cell r="I10">
            <v>44352</v>
          </cell>
          <cell r="J10" t="str">
            <v>Priority 1</v>
          </cell>
          <cell r="K10">
            <v>6</v>
          </cell>
          <cell r="L10" t="str">
            <v>Loading Completed</v>
          </cell>
          <cell r="M10" t="str">
            <v>28A;28A2</v>
          </cell>
          <cell r="N10" t="str">
            <v>B 9054 NO</v>
          </cell>
        </row>
        <row r="11">
          <cell r="A11">
            <v>4002936387</v>
          </cell>
          <cell r="B11" t="str">
            <v>DTI</v>
          </cell>
          <cell r="C11">
            <v>1</v>
          </cell>
          <cell r="D11" t="str">
            <v>INDOGROSIR BINTARA</v>
          </cell>
          <cell r="E11">
            <v>87</v>
          </cell>
          <cell r="F11" t="str">
            <v>GB</v>
          </cell>
          <cell r="G11" t="str">
            <v>Greater Jakarta</v>
          </cell>
          <cell r="H11" t="str">
            <v>GID 05/MultiDrop</v>
          </cell>
          <cell r="I11">
            <v>44352</v>
          </cell>
          <cell r="J11" t="str">
            <v>Priority 1</v>
          </cell>
          <cell r="K11">
            <v>2</v>
          </cell>
          <cell r="L11" t="str">
            <v>Picking Process</v>
          </cell>
          <cell r="M11" t="str">
            <v>33B;33B1</v>
          </cell>
          <cell r="N11" t="str">
            <v>B 9027 EXR</v>
          </cell>
        </row>
        <row r="12">
          <cell r="A12">
            <v>4002936387</v>
          </cell>
          <cell r="B12" t="str">
            <v>DTI</v>
          </cell>
          <cell r="D12" t="str">
            <v>DC DRY LOGOS FARMERS</v>
          </cell>
          <cell r="E12">
            <v>155</v>
          </cell>
          <cell r="F12" t="str">
            <v>GB</v>
          </cell>
          <cell r="G12" t="str">
            <v>Greater Jakarta</v>
          </cell>
          <cell r="H12" t="str">
            <v>GID 05/MultiDrop</v>
          </cell>
          <cell r="I12">
            <v>44352</v>
          </cell>
          <cell r="J12" t="str">
            <v>Priority 1</v>
          </cell>
          <cell r="K12">
            <v>2</v>
          </cell>
          <cell r="L12" t="str">
            <v>Picking Process</v>
          </cell>
          <cell r="M12" t="str">
            <v>33B;33B1</v>
          </cell>
          <cell r="N12" t="str">
            <v>B 9027 EXR</v>
          </cell>
        </row>
        <row r="13">
          <cell r="A13">
            <v>4002936481</v>
          </cell>
          <cell r="B13" t="str">
            <v>DTI</v>
          </cell>
          <cell r="C13">
            <v>1</v>
          </cell>
          <cell r="D13" t="str">
            <v>LOTTEMART HYPER KUNINGAN CITY</v>
          </cell>
          <cell r="E13">
            <v>260</v>
          </cell>
          <cell r="F13" t="str">
            <v>GB</v>
          </cell>
          <cell r="G13" t="str">
            <v>Greater Jakarta</v>
          </cell>
          <cell r="H13" t="str">
            <v>GID 05/Sp8</v>
          </cell>
          <cell r="I13">
            <v>44352</v>
          </cell>
          <cell r="J13" t="str">
            <v>Priority 1</v>
          </cell>
          <cell r="K13">
            <v>2</v>
          </cell>
          <cell r="L13" t="str">
            <v>Picking Process</v>
          </cell>
          <cell r="M13" t="str">
            <v>02B;02B1</v>
          </cell>
          <cell r="N13" t="str">
            <v>B 9148 KXU</v>
          </cell>
        </row>
        <row r="14">
          <cell r="A14">
            <v>4002936482</v>
          </cell>
          <cell r="B14" t="str">
            <v>DTI</v>
          </cell>
          <cell r="C14">
            <v>1</v>
          </cell>
          <cell r="D14" t="str">
            <v>LOTTEMART HYPER KUNINGAN CITY</v>
          </cell>
          <cell r="E14">
            <v>260</v>
          </cell>
          <cell r="F14" t="str">
            <v>GB</v>
          </cell>
          <cell r="G14" t="str">
            <v>Greater Jakarta</v>
          </cell>
          <cell r="H14" t="str">
            <v>GID 05/Sp8</v>
          </cell>
          <cell r="I14">
            <v>44352</v>
          </cell>
          <cell r="J14" t="str">
            <v>Priority 1</v>
          </cell>
          <cell r="K14">
            <v>2</v>
          </cell>
          <cell r="L14" t="str">
            <v>Picking Process</v>
          </cell>
          <cell r="M14" t="str">
            <v>19B;19B1</v>
          </cell>
          <cell r="N14" t="str">
            <v>B 9150 KXU</v>
          </cell>
        </row>
        <row r="15">
          <cell r="A15">
            <v>4002936483</v>
          </cell>
          <cell r="B15" t="str">
            <v>DTI</v>
          </cell>
          <cell r="C15">
            <v>1</v>
          </cell>
          <cell r="D15" t="str">
            <v>LOTTEMART HYPER KUNINGAN CITY</v>
          </cell>
          <cell r="E15">
            <v>260</v>
          </cell>
          <cell r="F15" t="str">
            <v>GB</v>
          </cell>
          <cell r="G15" t="str">
            <v>Greater Jakarta</v>
          </cell>
          <cell r="H15" t="str">
            <v>GID 05/Sp8</v>
          </cell>
          <cell r="I15">
            <v>44352</v>
          </cell>
          <cell r="J15" t="str">
            <v>Priority 1</v>
          </cell>
          <cell r="K15">
            <v>2</v>
          </cell>
          <cell r="L15" t="str">
            <v>Picking Process</v>
          </cell>
          <cell r="M15" t="str">
            <v>20B;20B1</v>
          </cell>
          <cell r="N15" t="str">
            <v>B 9019 KXR</v>
          </cell>
        </row>
        <row r="16">
          <cell r="A16">
            <v>4002936484</v>
          </cell>
          <cell r="B16" t="str">
            <v>DTI</v>
          </cell>
          <cell r="C16">
            <v>1</v>
          </cell>
          <cell r="D16" t="str">
            <v>LOTTEMART HYPER KUNINGAN CITY</v>
          </cell>
          <cell r="E16">
            <v>260</v>
          </cell>
          <cell r="F16" t="str">
            <v>GB</v>
          </cell>
          <cell r="G16" t="str">
            <v>Greater Jakarta</v>
          </cell>
          <cell r="H16" t="str">
            <v>GID 05/Sp8</v>
          </cell>
          <cell r="I16">
            <v>44352</v>
          </cell>
          <cell r="J16" t="str">
            <v>Priority 1</v>
          </cell>
          <cell r="K16">
            <v>2</v>
          </cell>
          <cell r="L16" t="str">
            <v>Picking Process</v>
          </cell>
          <cell r="M16" t="str">
            <v>20B;20B2</v>
          </cell>
          <cell r="N16" t="str">
            <v>B 9481 TCD</v>
          </cell>
        </row>
        <row r="17">
          <cell r="A17">
            <v>4002936485</v>
          </cell>
          <cell r="B17" t="str">
            <v>DTI</v>
          </cell>
          <cell r="C17">
            <v>1</v>
          </cell>
          <cell r="D17" t="str">
            <v>LOTTEMART HYPER KUNINGAN CITY</v>
          </cell>
          <cell r="E17">
            <v>260</v>
          </cell>
          <cell r="F17" t="str">
            <v>GB</v>
          </cell>
          <cell r="G17" t="str">
            <v>Greater Jakarta</v>
          </cell>
          <cell r="H17" t="str">
            <v>GID 05/Sp8</v>
          </cell>
          <cell r="I17">
            <v>44352</v>
          </cell>
          <cell r="J17" t="str">
            <v>Priority 1</v>
          </cell>
          <cell r="K17">
            <v>2</v>
          </cell>
          <cell r="L17" t="str">
            <v>Picking Process</v>
          </cell>
          <cell r="M17" t="str">
            <v>16A;16A2</v>
          </cell>
          <cell r="N17" t="str">
            <v>B 9408 OI</v>
          </cell>
        </row>
        <row r="18">
          <cell r="A18">
            <v>4002936486</v>
          </cell>
          <cell r="B18" t="str">
            <v>DTI</v>
          </cell>
          <cell r="C18">
            <v>1</v>
          </cell>
          <cell r="D18" t="str">
            <v>LOTTEMART HYPER KUNINGAN CITY</v>
          </cell>
          <cell r="E18">
            <v>260</v>
          </cell>
          <cell r="F18" t="str">
            <v>GB</v>
          </cell>
          <cell r="G18" t="str">
            <v>Greater Jakarta</v>
          </cell>
          <cell r="H18" t="str">
            <v>GID 05/Sp8</v>
          </cell>
          <cell r="I18">
            <v>44352</v>
          </cell>
          <cell r="J18" t="str">
            <v>Priority 1</v>
          </cell>
          <cell r="K18">
            <v>2</v>
          </cell>
          <cell r="L18" t="str">
            <v>Picking Process</v>
          </cell>
          <cell r="M18" t="str">
            <v>21B;21B2</v>
          </cell>
          <cell r="N18" t="str">
            <v>F 9284 FG</v>
          </cell>
        </row>
        <row r="19">
          <cell r="A19">
            <v>4002936487</v>
          </cell>
          <cell r="B19" t="str">
            <v>DTI</v>
          </cell>
          <cell r="C19">
            <v>1</v>
          </cell>
          <cell r="D19" t="str">
            <v>LOTTEMART HYPER KUNINGAN CITY</v>
          </cell>
          <cell r="E19">
            <v>260</v>
          </cell>
          <cell r="F19" t="str">
            <v>GB</v>
          </cell>
          <cell r="G19" t="str">
            <v>Greater Jakarta</v>
          </cell>
          <cell r="H19" t="str">
            <v>GID 05/Sp8</v>
          </cell>
          <cell r="I19">
            <v>44352</v>
          </cell>
          <cell r="J19" t="str">
            <v>Priority 1</v>
          </cell>
          <cell r="K19">
            <v>2</v>
          </cell>
          <cell r="L19" t="str">
            <v>Picking Process</v>
          </cell>
          <cell r="M19" t="str">
            <v>17B;17B1</v>
          </cell>
          <cell r="N19" t="str">
            <v>B 9691 ECB</v>
          </cell>
        </row>
        <row r="20">
          <cell r="A20">
            <v>4002936488</v>
          </cell>
          <cell r="B20" t="str">
            <v>DTI</v>
          </cell>
          <cell r="C20">
            <v>1</v>
          </cell>
          <cell r="D20" t="str">
            <v>LOTTEMART HYPER KUNINGAN CITY</v>
          </cell>
          <cell r="E20">
            <v>230</v>
          </cell>
          <cell r="F20" t="str">
            <v>GB</v>
          </cell>
          <cell r="G20" t="str">
            <v>Greater Jakarta</v>
          </cell>
          <cell r="H20" t="str">
            <v>GID 05/Sp8</v>
          </cell>
          <cell r="I20">
            <v>44352</v>
          </cell>
          <cell r="J20" t="str">
            <v>Priority 1</v>
          </cell>
          <cell r="K20">
            <v>2</v>
          </cell>
          <cell r="L20" t="str">
            <v>Picking Process</v>
          </cell>
          <cell r="M20" t="str">
            <v>21B;21B1</v>
          </cell>
          <cell r="N20" t="str">
            <v>F 9287 FG</v>
          </cell>
        </row>
        <row r="21">
          <cell r="A21">
            <v>4002936406</v>
          </cell>
          <cell r="B21" t="str">
            <v>DTI</v>
          </cell>
          <cell r="C21">
            <v>1</v>
          </cell>
          <cell r="D21" t="str">
            <v>PT LOTTE SHOPPING INDONESIA SOLO</v>
          </cell>
          <cell r="E21">
            <v>2000</v>
          </cell>
          <cell r="F21" t="str">
            <v>9K</v>
          </cell>
          <cell r="G21" t="str">
            <v>Jateng</v>
          </cell>
          <cell r="H21" t="str">
            <v>GID 05</v>
          </cell>
          <cell r="I21">
            <v>44354</v>
          </cell>
          <cell r="J21" t="str">
            <v xml:space="preserve"> Priority 3 </v>
          </cell>
          <cell r="K21">
            <v>2</v>
          </cell>
          <cell r="L21" t="str">
            <v>Waiting Truck</v>
          </cell>
          <cell r="M21">
            <v>0</v>
          </cell>
          <cell r="N21" t="str">
            <v>B</v>
          </cell>
        </row>
        <row r="22">
          <cell r="A22">
            <v>4002936417</v>
          </cell>
          <cell r="B22" t="str">
            <v>DTI</v>
          </cell>
          <cell r="C22">
            <v>1</v>
          </cell>
          <cell r="D22" t="str">
            <v>PT INDOMARCO PRISMATAMA DC PLB</v>
          </cell>
          <cell r="E22">
            <v>2257</v>
          </cell>
          <cell r="F22" t="str">
            <v>9K</v>
          </cell>
          <cell r="G22" t="str">
            <v>Sumatra</v>
          </cell>
          <cell r="H22" t="str">
            <v>GID 05</v>
          </cell>
          <cell r="I22">
            <v>44356</v>
          </cell>
          <cell r="J22" t="str">
            <v xml:space="preserve"> Priority 3 </v>
          </cell>
          <cell r="K22">
            <v>2</v>
          </cell>
          <cell r="L22" t="str">
            <v>Waiting Truck</v>
          </cell>
          <cell r="M22">
            <v>0</v>
          </cell>
          <cell r="N22" t="str">
            <v>B</v>
          </cell>
        </row>
        <row r="23">
          <cell r="A23">
            <v>4002936604</v>
          </cell>
          <cell r="B23" t="str">
            <v>DTI</v>
          </cell>
          <cell r="C23">
            <v>1</v>
          </cell>
          <cell r="D23" t="str">
            <v>SAT DC CIKOKOL</v>
          </cell>
          <cell r="E23">
            <v>278</v>
          </cell>
          <cell r="F23" t="str">
            <v>GB</v>
          </cell>
          <cell r="G23" t="str">
            <v>Greater Jakarta</v>
          </cell>
          <cell r="H23" t="str">
            <v>GID 05</v>
          </cell>
          <cell r="I23">
            <v>44352</v>
          </cell>
          <cell r="J23" t="str">
            <v>Night Delivery</v>
          </cell>
          <cell r="K23">
            <v>2</v>
          </cell>
          <cell r="L23" t="str">
            <v>Not Yet Process</v>
          </cell>
          <cell r="M23">
            <v>0</v>
          </cell>
          <cell r="N23" t="str">
            <v>B 9025 EXR</v>
          </cell>
        </row>
        <row r="24">
          <cell r="A24">
            <v>4002936605</v>
          </cell>
          <cell r="B24" t="str">
            <v>DTI</v>
          </cell>
          <cell r="C24">
            <v>1</v>
          </cell>
          <cell r="D24" t="str">
            <v>SAT DC CILEUNGSI 2</v>
          </cell>
          <cell r="E24">
            <v>218</v>
          </cell>
          <cell r="F24" t="str">
            <v>GB</v>
          </cell>
          <cell r="G24" t="str">
            <v>Greater Jakarta</v>
          </cell>
          <cell r="H24" t="str">
            <v>GID 05</v>
          </cell>
          <cell r="I24">
            <v>44352</v>
          </cell>
          <cell r="J24" t="str">
            <v>Night Delivery</v>
          </cell>
          <cell r="K24">
            <v>2</v>
          </cell>
          <cell r="L24" t="str">
            <v>Not Yet Process</v>
          </cell>
          <cell r="M24">
            <v>0</v>
          </cell>
          <cell r="N24" t="str">
            <v>B 9271 TCD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1">
          <cell r="D1" t="str">
            <v>Type</v>
          </cell>
          <cell r="E1" t="str">
            <v>Transporter</v>
          </cell>
          <cell r="F1" t="str">
            <v>Reg In</v>
          </cell>
          <cell r="G1" t="str">
            <v>Reg out</v>
          </cell>
          <cell r="H1" t="str">
            <v>Status</v>
          </cell>
        </row>
        <row r="2">
          <cell r="D2" t="str">
            <v>GB</v>
          </cell>
          <cell r="E2" t="str">
            <v>PT. Kabut Halim Mandiri</v>
          </cell>
          <cell r="F2">
            <v>44341.421886574077</v>
          </cell>
          <cell r="G2">
            <v>44343.276064814818</v>
          </cell>
          <cell r="H2" t="str">
            <v>Otw Store</v>
          </cell>
        </row>
        <row r="3">
          <cell r="D3" t="str">
            <v>GB</v>
          </cell>
          <cell r="E3" t="str">
            <v>PT. Kabut Halim Mandiri</v>
          </cell>
          <cell r="F3">
            <v>44344.816874999997</v>
          </cell>
          <cell r="G3">
            <v>44345.274189814816</v>
          </cell>
          <cell r="H3" t="str">
            <v>Otw Store</v>
          </cell>
        </row>
        <row r="4">
          <cell r="D4" t="str">
            <v>GB</v>
          </cell>
          <cell r="E4" t="str">
            <v>PT. Kabut Halim Mandiri</v>
          </cell>
          <cell r="F4">
            <v>44356.955509259256</v>
          </cell>
          <cell r="G4">
            <v>44357.978564814817</v>
          </cell>
          <cell r="H4" t="str">
            <v>Otw Store</v>
          </cell>
        </row>
        <row r="5">
          <cell r="D5" t="str">
            <v>GB</v>
          </cell>
          <cell r="E5" t="str">
            <v>PT. Kabut Halim Mandiri</v>
          </cell>
          <cell r="F5">
            <v>44349.772118055553</v>
          </cell>
          <cell r="G5">
            <v>44351.251215277778</v>
          </cell>
          <cell r="H5" t="str">
            <v>Otw Store</v>
          </cell>
        </row>
        <row r="6">
          <cell r="D6" t="str">
            <v>GB</v>
          </cell>
          <cell r="E6" t="str">
            <v>PT. Kabut Halim Mandiri</v>
          </cell>
          <cell r="F6">
            <v>44350.636087962965</v>
          </cell>
          <cell r="G6">
            <v>44352.24459490741</v>
          </cell>
          <cell r="H6" t="str">
            <v>Otw Store</v>
          </cell>
        </row>
        <row r="7">
          <cell r="D7" t="str">
            <v>GB</v>
          </cell>
          <cell r="E7" t="str">
            <v>PT. Kabut Halim Mandiri</v>
          </cell>
          <cell r="F7">
            <v>44349.657650462963</v>
          </cell>
          <cell r="G7">
            <v>44351.126261574071</v>
          </cell>
          <cell r="H7" t="str">
            <v>Otw Store</v>
          </cell>
        </row>
        <row r="8">
          <cell r="D8" t="str">
            <v>GB</v>
          </cell>
          <cell r="E8" t="str">
            <v>PT. Kabut Halim Mandiri</v>
          </cell>
          <cell r="F8">
            <v>44349.677465277775</v>
          </cell>
          <cell r="G8">
            <v>44351.236886574072</v>
          </cell>
          <cell r="H8" t="str">
            <v>Otw Store</v>
          </cell>
        </row>
        <row r="9">
          <cell r="D9" t="str">
            <v>GB</v>
          </cell>
          <cell r="E9" t="str">
            <v>PT. Kabut Halim Mandiri</v>
          </cell>
          <cell r="F9">
            <v>44350.707002314812</v>
          </cell>
          <cell r="G9">
            <v>44352.244270833333</v>
          </cell>
          <cell r="H9" t="str">
            <v>Otw Store</v>
          </cell>
        </row>
        <row r="10">
          <cell r="D10" t="str">
            <v>GB</v>
          </cell>
          <cell r="E10" t="str">
            <v>PT. Kabut Halim Mandiri</v>
          </cell>
          <cell r="F10">
            <v>44319.664120370369</v>
          </cell>
          <cell r="G10">
            <v>44322.211608796293</v>
          </cell>
          <cell r="H10" t="str">
            <v>Otw Store</v>
          </cell>
        </row>
        <row r="11">
          <cell r="D11" t="str">
            <v>GB</v>
          </cell>
          <cell r="E11" t="str">
            <v>PT. Kabut Halim Mandiri</v>
          </cell>
          <cell r="F11">
            <v>44350.87296296296</v>
          </cell>
          <cell r="G11">
            <v>44353.878530092596</v>
          </cell>
          <cell r="H11" t="str">
            <v>Otw Store</v>
          </cell>
        </row>
      </sheetData>
      <sheetData sheetId="1" refreshError="1"/>
      <sheetData sheetId="2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D07"/>
    </sheetNames>
    <sheetDataSet>
      <sheetData sheetId="0">
        <row r="1">
          <cell r="A1" t="str">
            <v>Shipment</v>
          </cell>
          <cell r="B1" t="str">
            <v>Trans</v>
          </cell>
          <cell r="C1" t="str">
            <v>Truck</v>
          </cell>
          <cell r="D1" t="str">
            <v>Shipto</v>
          </cell>
          <cell r="E1" t="str">
            <v>ShipToName</v>
          </cell>
          <cell r="F1" t="str">
            <v>Qty</v>
          </cell>
          <cell r="G1" t="str">
            <v>Volume</v>
          </cell>
          <cell r="H1" t="str">
            <v>Weight</v>
          </cell>
          <cell r="I1" t="str">
            <v>type_truck</v>
          </cell>
          <cell r="J1" t="str">
            <v>BatchMT</v>
          </cell>
          <cell r="K1" t="str">
            <v>Area</v>
          </cell>
          <cell r="L1" t="str">
            <v>Zona</v>
          </cell>
          <cell r="M1" t="str">
            <v>Remarks</v>
          </cell>
          <cell r="N1" t="str">
            <v>RDD</v>
          </cell>
          <cell r="O1" t="str">
            <v>Prioritas Plan</v>
          </cell>
          <cell r="P1" t="str">
            <v>Status</v>
          </cell>
          <cell r="Q1" t="str">
            <v>Gate</v>
          </cell>
          <cell r="R1" t="str">
            <v>No Truck</v>
          </cell>
        </row>
        <row r="2">
          <cell r="A2">
            <v>4002936835</v>
          </cell>
          <cell r="B2" t="str">
            <v>DTI</v>
          </cell>
          <cell r="C2">
            <v>1</v>
          </cell>
          <cell r="D2">
            <v>15536781</v>
          </cell>
          <cell r="E2" t="str">
            <v>PT WARUNG PINTAR DISTRIBUSI BOGOR</v>
          </cell>
          <cell r="F2">
            <v>297</v>
          </cell>
          <cell r="G2">
            <v>4.13</v>
          </cell>
          <cell r="H2">
            <v>1.55</v>
          </cell>
          <cell r="I2" t="str">
            <v>GB</v>
          </cell>
          <cell r="J2">
            <v>1</v>
          </cell>
          <cell r="K2" t="str">
            <v>BOGOR</v>
          </cell>
          <cell r="L2" t="str">
            <v>Greater Jakarta</v>
          </cell>
          <cell r="M2" t="str">
            <v>GID 07</v>
          </cell>
          <cell r="N2">
            <v>44354</v>
          </cell>
          <cell r="O2" t="str">
            <v>Night Delivery</v>
          </cell>
          <cell r="P2" t="str">
            <v>Loading Completed</v>
          </cell>
          <cell r="Q2" t="str">
            <v>31A;31A1</v>
          </cell>
          <cell r="R2" t="str">
            <v>B 9073 AR</v>
          </cell>
        </row>
        <row r="3">
          <cell r="A3">
            <v>4002936969</v>
          </cell>
          <cell r="B3" t="str">
            <v>DTI</v>
          </cell>
          <cell r="C3">
            <v>1</v>
          </cell>
          <cell r="D3">
            <v>15106521</v>
          </cell>
          <cell r="E3" t="str">
            <v>WAREHOUSE BITUNG</v>
          </cell>
          <cell r="F3">
            <v>384</v>
          </cell>
          <cell r="G3">
            <v>4.47</v>
          </cell>
          <cell r="H3">
            <v>1.62</v>
          </cell>
          <cell r="I3" t="str">
            <v>GB</v>
          </cell>
          <cell r="J3">
            <v>1</v>
          </cell>
          <cell r="K3" t="str">
            <v>TANGERANG</v>
          </cell>
          <cell r="L3" t="str">
            <v>Greater Jakarta</v>
          </cell>
          <cell r="M3" t="str">
            <v>GID 07</v>
          </cell>
          <cell r="N3">
            <v>44354</v>
          </cell>
          <cell r="O3" t="str">
            <v>Night Delivery</v>
          </cell>
          <cell r="P3" t="str">
            <v>Picking Process</v>
          </cell>
          <cell r="Q3" t="str">
            <v>31A;31A2</v>
          </cell>
          <cell r="R3" t="str">
            <v>B 9054 NO</v>
          </cell>
        </row>
        <row r="4">
          <cell r="A4">
            <v>4002936973</v>
          </cell>
          <cell r="B4" t="str">
            <v>DTI</v>
          </cell>
          <cell r="C4">
            <v>1</v>
          </cell>
          <cell r="D4">
            <v>15184514</v>
          </cell>
          <cell r="E4" t="str">
            <v>320 PBF PT. HERO SUPERMARKET, TBK</v>
          </cell>
          <cell r="F4">
            <v>512</v>
          </cell>
          <cell r="G4">
            <v>5.43</v>
          </cell>
          <cell r="H4">
            <v>2.35</v>
          </cell>
          <cell r="I4" t="str">
            <v>GB</v>
          </cell>
          <cell r="J4">
            <v>1</v>
          </cell>
          <cell r="K4" t="str">
            <v>CIBITUNG</v>
          </cell>
          <cell r="L4" t="str">
            <v>Greater Jakarta</v>
          </cell>
          <cell r="M4" t="str">
            <v>GID 07</v>
          </cell>
          <cell r="N4">
            <v>44354</v>
          </cell>
          <cell r="O4" t="str">
            <v>Night Delivery</v>
          </cell>
          <cell r="P4" t="str">
            <v>Loading Completed</v>
          </cell>
          <cell r="Q4" t="str">
            <v>33B;33B1</v>
          </cell>
          <cell r="R4" t="str">
            <v>B 9417 BCI</v>
          </cell>
        </row>
        <row r="5">
          <cell r="A5">
            <v>4002936865</v>
          </cell>
          <cell r="B5" t="str">
            <v>DTI</v>
          </cell>
          <cell r="C5">
            <v>1</v>
          </cell>
          <cell r="D5">
            <v>24010001</v>
          </cell>
          <cell r="E5" t="str">
            <v>RAMAYANA CIPUTAT(R20)</v>
          </cell>
          <cell r="F5">
            <v>11</v>
          </cell>
          <cell r="G5">
            <v>0.16</v>
          </cell>
          <cell r="H5">
            <v>0.03</v>
          </cell>
          <cell r="I5" t="str">
            <v>GB</v>
          </cell>
          <cell r="J5">
            <v>1</v>
          </cell>
          <cell r="K5" t="str">
            <v>TANGERANG</v>
          </cell>
          <cell r="L5" t="str">
            <v>Greater Jakarta</v>
          </cell>
          <cell r="M5" t="str">
            <v>GI 07/MultiDrop</v>
          </cell>
          <cell r="N5">
            <v>44352</v>
          </cell>
          <cell r="O5" t="str">
            <v>Night Delivery</v>
          </cell>
          <cell r="P5" t="str">
            <v>Loading Completed</v>
          </cell>
          <cell r="Q5" t="str">
            <v>34B;34B1</v>
          </cell>
          <cell r="R5" t="str">
            <v>B 9899 UXR</v>
          </cell>
        </row>
        <row r="6">
          <cell r="A6">
            <v>4002936865</v>
          </cell>
          <cell r="B6" t="str">
            <v>DTI</v>
          </cell>
          <cell r="D6">
            <v>24302001</v>
          </cell>
          <cell r="E6" t="str">
            <v>TIP TOP CIPUTAT</v>
          </cell>
          <cell r="F6">
            <v>195</v>
          </cell>
          <cell r="G6">
            <v>5.29</v>
          </cell>
          <cell r="H6">
            <v>1.96</v>
          </cell>
          <cell r="I6" t="str">
            <v>GB</v>
          </cell>
          <cell r="J6">
            <v>1</v>
          </cell>
          <cell r="K6" t="str">
            <v>TANGERANG</v>
          </cell>
          <cell r="L6" t="str">
            <v>Greater Jakarta</v>
          </cell>
          <cell r="M6" t="str">
            <v>GI 07/MultiDrop</v>
          </cell>
          <cell r="N6">
            <v>44352</v>
          </cell>
          <cell r="O6" t="str">
            <v>Night Delivery</v>
          </cell>
          <cell r="P6" t="str">
            <v>Loading Completed</v>
          </cell>
          <cell r="Q6" t="str">
            <v>34B;34B1</v>
          </cell>
          <cell r="R6" t="str">
            <v>B 9899 UXR</v>
          </cell>
        </row>
        <row r="7">
          <cell r="A7">
            <v>4002936996</v>
          </cell>
          <cell r="B7" t="str">
            <v>DTI</v>
          </cell>
          <cell r="C7">
            <v>1</v>
          </cell>
          <cell r="D7">
            <v>15411257</v>
          </cell>
          <cell r="E7" t="str">
            <v>NAGA SWALAYAN HANKAM</v>
          </cell>
          <cell r="F7">
            <v>95</v>
          </cell>
          <cell r="G7">
            <v>1.22</v>
          </cell>
          <cell r="H7">
            <v>0.56999999999999995</v>
          </cell>
          <cell r="I7" t="str">
            <v>GB</v>
          </cell>
          <cell r="J7">
            <v>1</v>
          </cell>
          <cell r="K7" t="str">
            <v>BEKASI</v>
          </cell>
          <cell r="L7" t="str">
            <v>Greater Jakarta</v>
          </cell>
          <cell r="M7" t="str">
            <v>GID 07/Multidrop</v>
          </cell>
          <cell r="N7">
            <v>44354</v>
          </cell>
          <cell r="O7" t="str">
            <v>Priority 1</v>
          </cell>
          <cell r="P7" t="str">
            <v>Picking Process</v>
          </cell>
          <cell r="Q7" t="str">
            <v>34B;34B2</v>
          </cell>
          <cell r="R7" t="str">
            <v>B 9408 OI</v>
          </cell>
        </row>
        <row r="8">
          <cell r="A8">
            <v>4002936996</v>
          </cell>
          <cell r="B8" t="str">
            <v>DTI</v>
          </cell>
          <cell r="D8">
            <v>26202001</v>
          </cell>
          <cell r="E8" t="str">
            <v>NAGA PONDOK GEDE</v>
          </cell>
          <cell r="F8">
            <v>66</v>
          </cell>
          <cell r="G8">
            <v>0.97</v>
          </cell>
          <cell r="H8">
            <v>0.48</v>
          </cell>
          <cell r="I8" t="str">
            <v>GB</v>
          </cell>
          <cell r="J8">
            <v>1</v>
          </cell>
          <cell r="K8" t="str">
            <v>JAKARTA</v>
          </cell>
          <cell r="L8" t="str">
            <v>Greater Jakarta</v>
          </cell>
          <cell r="M8" t="str">
            <v>GID 07/Multidrop</v>
          </cell>
          <cell r="N8">
            <v>44354</v>
          </cell>
          <cell r="O8" t="str">
            <v>Priority 1</v>
          </cell>
          <cell r="P8" t="str">
            <v>Picking Process</v>
          </cell>
          <cell r="Q8" t="str">
            <v>34B;34B2</v>
          </cell>
          <cell r="R8" t="str">
            <v>B 9408 OI</v>
          </cell>
        </row>
        <row r="9">
          <cell r="A9">
            <v>4002936887</v>
          </cell>
          <cell r="B9" t="str">
            <v>DTI</v>
          </cell>
          <cell r="C9">
            <v>1</v>
          </cell>
          <cell r="D9">
            <v>35000001</v>
          </cell>
          <cell r="E9" t="str">
            <v>SAT DC CIKOKOL</v>
          </cell>
          <cell r="F9">
            <v>200</v>
          </cell>
          <cell r="G9">
            <v>3.51</v>
          </cell>
          <cell r="H9">
            <v>2.0099999999999998</v>
          </cell>
          <cell r="I9" t="str">
            <v>GB</v>
          </cell>
          <cell r="J9">
            <v>1</v>
          </cell>
          <cell r="K9" t="str">
            <v>TANGERANG</v>
          </cell>
          <cell r="L9" t="str">
            <v>Greater Jakarta</v>
          </cell>
          <cell r="M9" t="str">
            <v>GI 07/sp2IMBO</v>
          </cell>
          <cell r="N9">
            <v>44354</v>
          </cell>
          <cell r="O9" t="str">
            <v>Night Delivery</v>
          </cell>
          <cell r="P9" t="str">
            <v>Loading Completed</v>
          </cell>
          <cell r="Q9" t="str">
            <v>02A;02A1</v>
          </cell>
          <cell r="R9" t="str">
            <v>B 9020 EXR</v>
          </cell>
        </row>
        <row r="10">
          <cell r="A10">
            <v>4002936976</v>
          </cell>
          <cell r="B10" t="str">
            <v>DTI</v>
          </cell>
          <cell r="C10">
            <v>1</v>
          </cell>
          <cell r="D10">
            <v>15293488</v>
          </cell>
          <cell r="E10" t="str">
            <v>HERO DISTRIBUSI FT</v>
          </cell>
          <cell r="F10">
            <v>89</v>
          </cell>
          <cell r="G10">
            <v>1.5</v>
          </cell>
          <cell r="H10">
            <v>0.6</v>
          </cell>
          <cell r="I10" t="str">
            <v>GB</v>
          </cell>
          <cell r="J10">
            <v>1</v>
          </cell>
          <cell r="K10" t="str">
            <v>CIBITUNG</v>
          </cell>
          <cell r="L10" t="str">
            <v>Greater Jakarta</v>
          </cell>
          <cell r="M10" t="str">
            <v>GID 07/Multidrop</v>
          </cell>
          <cell r="N10">
            <v>44354</v>
          </cell>
          <cell r="O10" t="str">
            <v>Night Delivery</v>
          </cell>
          <cell r="P10" t="str">
            <v>Picking Process</v>
          </cell>
          <cell r="Q10" t="str">
            <v>23A;23A2</v>
          </cell>
          <cell r="R10" t="str">
            <v>B 9025 EXR</v>
          </cell>
        </row>
        <row r="11">
          <cell r="A11">
            <v>4002936976</v>
          </cell>
          <cell r="B11" t="str">
            <v>DTI</v>
          </cell>
          <cell r="D11">
            <v>20923001</v>
          </cell>
          <cell r="E11" t="str">
            <v>HERO DISTRIBUSI</v>
          </cell>
          <cell r="F11">
            <v>78</v>
          </cell>
          <cell r="G11">
            <v>0.91</v>
          </cell>
          <cell r="H11">
            <v>0.43</v>
          </cell>
          <cell r="I11" t="str">
            <v>GB</v>
          </cell>
          <cell r="J11">
            <v>1</v>
          </cell>
          <cell r="K11" t="str">
            <v>CIBITUNG</v>
          </cell>
          <cell r="L11" t="str">
            <v>Greater Jakarta</v>
          </cell>
          <cell r="M11" t="str">
            <v>GID 07/Multidrop</v>
          </cell>
          <cell r="N11">
            <v>44354</v>
          </cell>
          <cell r="O11" t="str">
            <v>Night Delivery</v>
          </cell>
          <cell r="P11" t="str">
            <v>Picking Process</v>
          </cell>
          <cell r="Q11" t="str">
            <v>23A;23A2</v>
          </cell>
          <cell r="R11" t="str">
            <v>B 9025 EXR</v>
          </cell>
        </row>
        <row r="12">
          <cell r="A12">
            <v>4002936980</v>
          </cell>
          <cell r="B12" t="str">
            <v>DTI</v>
          </cell>
          <cell r="C12">
            <v>1</v>
          </cell>
          <cell r="D12">
            <v>15366916</v>
          </cell>
          <cell r="E12" t="str">
            <v>INDOGROSIR CIPUTAT</v>
          </cell>
          <cell r="F12">
            <v>235</v>
          </cell>
          <cell r="G12">
            <v>4.45</v>
          </cell>
          <cell r="H12">
            <v>1.52</v>
          </cell>
          <cell r="I12" t="str">
            <v>GB</v>
          </cell>
          <cell r="J12">
            <v>1</v>
          </cell>
          <cell r="K12" t="str">
            <v>JAKARTA</v>
          </cell>
          <cell r="L12" t="str">
            <v>Greater Jakarta</v>
          </cell>
          <cell r="M12" t="str">
            <v>GID 07</v>
          </cell>
          <cell r="N12">
            <v>44354</v>
          </cell>
          <cell r="O12" t="str">
            <v>Priority 1</v>
          </cell>
          <cell r="P12" t="str">
            <v>Picking Process</v>
          </cell>
          <cell r="Q12" t="str">
            <v>43A;43A1</v>
          </cell>
          <cell r="R12" t="str">
            <v>F 9287 FG</v>
          </cell>
        </row>
        <row r="13">
          <cell r="A13">
            <v>4002936972</v>
          </cell>
          <cell r="B13" t="str">
            <v>DTI</v>
          </cell>
          <cell r="C13">
            <v>1</v>
          </cell>
          <cell r="D13">
            <v>15175990</v>
          </cell>
          <cell r="E13" t="str">
            <v>INDOMARET DC PURWAKARTA</v>
          </cell>
          <cell r="F13">
            <v>315</v>
          </cell>
          <cell r="G13">
            <v>4.08</v>
          </cell>
          <cell r="H13">
            <v>2.0299999999999998</v>
          </cell>
          <cell r="I13" t="str">
            <v>GB</v>
          </cell>
          <cell r="J13">
            <v>1</v>
          </cell>
          <cell r="K13" t="str">
            <v>PURWAKARTA</v>
          </cell>
          <cell r="L13" t="str">
            <v>Jabar</v>
          </cell>
          <cell r="M13" t="str">
            <v>GID 07</v>
          </cell>
          <cell r="N13">
            <v>44355</v>
          </cell>
          <cell r="O13" t="str">
            <v>Priority 2</v>
          </cell>
          <cell r="P13" t="str">
            <v>Picking Process</v>
          </cell>
          <cell r="Q13" t="str">
            <v>02A;02A2</v>
          </cell>
          <cell r="R13" t="str">
            <v>F 9284 FG</v>
          </cell>
        </row>
        <row r="14">
          <cell r="A14">
            <v>4002936843</v>
          </cell>
          <cell r="B14" t="str">
            <v>DTI</v>
          </cell>
          <cell r="C14">
            <v>1</v>
          </cell>
          <cell r="D14">
            <v>15485545</v>
          </cell>
          <cell r="E14" t="str">
            <v>ROBINSON CIKUPA II S 134</v>
          </cell>
          <cell r="F14">
            <v>54</v>
          </cell>
          <cell r="G14">
            <v>0.93</v>
          </cell>
          <cell r="H14">
            <v>0.46</v>
          </cell>
          <cell r="I14" t="str">
            <v>GB</v>
          </cell>
          <cell r="J14">
            <v>1</v>
          </cell>
          <cell r="K14" t="str">
            <v>TANGERANG</v>
          </cell>
          <cell r="L14" t="str">
            <v>Greater Jakarta</v>
          </cell>
          <cell r="M14" t="str">
            <v>GI 07/MultiDrop</v>
          </cell>
          <cell r="N14">
            <v>44352</v>
          </cell>
          <cell r="O14" t="str">
            <v>Night Delivery</v>
          </cell>
          <cell r="P14" t="str">
            <v>Loading Completed</v>
          </cell>
          <cell r="Q14" t="str">
            <v>37A;37A1</v>
          </cell>
          <cell r="R14" t="str">
            <v>B 9113 KRO</v>
          </cell>
        </row>
        <row r="15">
          <cell r="A15">
            <v>4002936843</v>
          </cell>
          <cell r="B15" t="str">
            <v>DTI</v>
          </cell>
          <cell r="D15">
            <v>15538177</v>
          </cell>
          <cell r="E15" t="str">
            <v>PT APLIKASI PERDAGANGAN ANAK BANGSA</v>
          </cell>
          <cell r="F15">
            <v>290</v>
          </cell>
          <cell r="G15">
            <v>4.24</v>
          </cell>
          <cell r="H15">
            <v>1.7</v>
          </cell>
          <cell r="I15" t="str">
            <v>GB</v>
          </cell>
          <cell r="J15">
            <v>1</v>
          </cell>
          <cell r="K15" t="str">
            <v>TANGERANG</v>
          </cell>
          <cell r="L15" t="str">
            <v>Greater Jakarta</v>
          </cell>
          <cell r="M15" t="str">
            <v>GI 07/MultiDrop</v>
          </cell>
          <cell r="N15">
            <v>44352</v>
          </cell>
          <cell r="O15" t="str">
            <v>Night Delivery</v>
          </cell>
          <cell r="P15" t="str">
            <v>Loading Completed</v>
          </cell>
          <cell r="Q15" t="str">
            <v>37A;37A1</v>
          </cell>
          <cell r="R15" t="str">
            <v>B 9113 KRO</v>
          </cell>
        </row>
        <row r="16">
          <cell r="A16">
            <v>4002936866</v>
          </cell>
          <cell r="B16" t="str">
            <v>DTI</v>
          </cell>
          <cell r="C16">
            <v>1</v>
          </cell>
          <cell r="D16">
            <v>24301001</v>
          </cell>
          <cell r="E16" t="str">
            <v>TIP TOP RAWAMANGUN</v>
          </cell>
          <cell r="F16">
            <v>296</v>
          </cell>
          <cell r="G16">
            <v>4.5</v>
          </cell>
          <cell r="H16">
            <v>2.04</v>
          </cell>
          <cell r="I16" t="str">
            <v>GB</v>
          </cell>
          <cell r="J16">
            <v>1</v>
          </cell>
          <cell r="K16" t="str">
            <v>JAKARTA</v>
          </cell>
          <cell r="L16" t="str">
            <v>Greater Jakarta</v>
          </cell>
          <cell r="M16" t="str">
            <v>GID 07</v>
          </cell>
          <cell r="N16">
            <v>44354</v>
          </cell>
          <cell r="O16" t="str">
            <v>Night Delivery</v>
          </cell>
          <cell r="P16" t="str">
            <v>Picking Process</v>
          </cell>
          <cell r="Q16" t="str">
            <v>23A;23A1</v>
          </cell>
          <cell r="R16" t="str">
            <v>B 9167 KXU</v>
          </cell>
        </row>
        <row r="17">
          <cell r="A17">
            <v>4002936984</v>
          </cell>
          <cell r="B17" t="str">
            <v>DTI</v>
          </cell>
          <cell r="C17">
            <v>1</v>
          </cell>
          <cell r="D17">
            <v>15541347</v>
          </cell>
          <cell r="E17" t="str">
            <v>PT TIRTA GRACIA UTAMA CIRACAS</v>
          </cell>
          <cell r="F17">
            <v>245</v>
          </cell>
          <cell r="G17">
            <v>4.1100000000000003</v>
          </cell>
          <cell r="H17">
            <v>1.48</v>
          </cell>
          <cell r="I17" t="str">
            <v>GB</v>
          </cell>
          <cell r="J17">
            <v>1</v>
          </cell>
          <cell r="K17" t="str">
            <v>JAKARTA</v>
          </cell>
          <cell r="L17" t="str">
            <v>Greater Jakarta</v>
          </cell>
          <cell r="M17" t="str">
            <v>GID 07/Multidrop</v>
          </cell>
          <cell r="N17">
            <v>44354</v>
          </cell>
          <cell r="O17" t="str">
            <v>Night Delivery</v>
          </cell>
          <cell r="P17" t="str">
            <v>Picking Process</v>
          </cell>
          <cell r="Q17" t="str">
            <v>17B;17B2</v>
          </cell>
          <cell r="R17" t="str">
            <v>B 9150 KXU</v>
          </cell>
        </row>
        <row r="18">
          <cell r="A18">
            <v>4002936984</v>
          </cell>
          <cell r="B18" t="str">
            <v>DTI</v>
          </cell>
          <cell r="D18">
            <v>26203001</v>
          </cell>
          <cell r="E18" t="str">
            <v>NAGA CIRACAS</v>
          </cell>
          <cell r="F18">
            <v>106</v>
          </cell>
          <cell r="G18">
            <v>1.52</v>
          </cell>
          <cell r="H18">
            <v>0.75</v>
          </cell>
          <cell r="I18" t="str">
            <v>GB</v>
          </cell>
          <cell r="J18">
            <v>1</v>
          </cell>
          <cell r="K18" t="str">
            <v>JAKARTA</v>
          </cell>
          <cell r="L18" t="str">
            <v>Greater Jakarta</v>
          </cell>
          <cell r="M18" t="str">
            <v>GID 07/Multidrop</v>
          </cell>
          <cell r="N18">
            <v>44354</v>
          </cell>
          <cell r="O18" t="str">
            <v>Night Delivery</v>
          </cell>
          <cell r="P18" t="str">
            <v>Picking Process</v>
          </cell>
          <cell r="Q18" t="str">
            <v>17B;17B2</v>
          </cell>
          <cell r="R18" t="str">
            <v>B 9150 KXU</v>
          </cell>
        </row>
        <row r="19">
          <cell r="A19">
            <v>4002937020</v>
          </cell>
          <cell r="B19" t="str">
            <v>DTI</v>
          </cell>
          <cell r="C19">
            <v>1</v>
          </cell>
          <cell r="D19">
            <v>23818001</v>
          </cell>
          <cell r="E19" t="str">
            <v>HYPERMART DC BALARAJA</v>
          </cell>
          <cell r="F19">
            <v>230</v>
          </cell>
          <cell r="G19" t="str">
            <v>3.21</v>
          </cell>
          <cell r="H19" t="str">
            <v>1.38</v>
          </cell>
          <cell r="I19" t="str">
            <v>GB</v>
          </cell>
          <cell r="J19">
            <v>2</v>
          </cell>
          <cell r="K19" t="str">
            <v>BALARAJA</v>
          </cell>
          <cell r="L19" t="str">
            <v>Greater Jakarta</v>
          </cell>
          <cell r="M19" t="str">
            <v>GID 07</v>
          </cell>
          <cell r="N19">
            <v>44354</v>
          </cell>
          <cell r="O19" t="str">
            <v>Night Delivery</v>
          </cell>
          <cell r="P19" t="str">
            <v>Picking Process</v>
          </cell>
          <cell r="Q19" t="str">
            <v>23B;23B1</v>
          </cell>
          <cell r="R19" t="str">
            <v>B 9143 KXU</v>
          </cell>
        </row>
        <row r="20">
          <cell r="A20">
            <v>4002936985</v>
          </cell>
          <cell r="B20" t="str">
            <v>DTI</v>
          </cell>
          <cell r="C20">
            <v>1</v>
          </cell>
          <cell r="D20">
            <v>22101001</v>
          </cell>
          <cell r="E20" t="str">
            <v>INDOGROSIR CIPINANG</v>
          </cell>
          <cell r="F20">
            <v>287</v>
          </cell>
          <cell r="G20">
            <v>4.54</v>
          </cell>
          <cell r="H20">
            <v>2.31</v>
          </cell>
          <cell r="I20" t="str">
            <v>GB</v>
          </cell>
          <cell r="J20">
            <v>1</v>
          </cell>
          <cell r="K20" t="str">
            <v>JAKARTA</v>
          </cell>
          <cell r="L20" t="str">
            <v>Greater Jakarta</v>
          </cell>
          <cell r="M20" t="str">
            <v>GID 07/Multidrop</v>
          </cell>
          <cell r="N20">
            <v>44354</v>
          </cell>
          <cell r="O20" t="str">
            <v>Priority 1</v>
          </cell>
          <cell r="P20" t="str">
            <v>Picking Process</v>
          </cell>
          <cell r="Q20" t="str">
            <v>17B;17B1</v>
          </cell>
          <cell r="R20" t="str">
            <v>B 9060 KXU</v>
          </cell>
        </row>
        <row r="21">
          <cell r="A21">
            <v>4002936985</v>
          </cell>
          <cell r="B21" t="str">
            <v>DTI</v>
          </cell>
          <cell r="D21">
            <v>26200001</v>
          </cell>
          <cell r="E21" t="str">
            <v>PT NAGA SWALAYAN</v>
          </cell>
          <cell r="F21">
            <v>50</v>
          </cell>
          <cell r="G21">
            <v>0.66</v>
          </cell>
          <cell r="H21">
            <v>0.33</v>
          </cell>
          <cell r="I21" t="str">
            <v>GB</v>
          </cell>
          <cell r="J21">
            <v>1</v>
          </cell>
          <cell r="K21" t="str">
            <v>JAKARTA</v>
          </cell>
          <cell r="L21" t="str">
            <v>Greater Jakarta</v>
          </cell>
          <cell r="M21" t="str">
            <v>GID 07/Multidrop</v>
          </cell>
          <cell r="N21">
            <v>44354</v>
          </cell>
          <cell r="O21" t="str">
            <v>Priority 1</v>
          </cell>
          <cell r="P21" t="str">
            <v>Picking Process</v>
          </cell>
          <cell r="Q21" t="str">
            <v>17B;17B1</v>
          </cell>
          <cell r="R21" t="str">
            <v>B 9060 KXU</v>
          </cell>
        </row>
        <row r="22">
          <cell r="A22">
            <v>4002936963</v>
          </cell>
          <cell r="B22" t="str">
            <v>DTI</v>
          </cell>
          <cell r="C22">
            <v>1</v>
          </cell>
          <cell r="D22">
            <v>15086208</v>
          </cell>
          <cell r="E22" t="str">
            <v>BORMA CIKUTRA</v>
          </cell>
          <cell r="F22">
            <v>268</v>
          </cell>
          <cell r="G22">
            <v>4.9400000000000004</v>
          </cell>
          <cell r="H22">
            <v>2.1800000000000002</v>
          </cell>
          <cell r="I22" t="str">
            <v>GB</v>
          </cell>
          <cell r="J22">
            <v>1</v>
          </cell>
          <cell r="K22" t="str">
            <v>BANDUNG</v>
          </cell>
          <cell r="L22" t="str">
            <v>Jabar</v>
          </cell>
          <cell r="M22" t="str">
            <v>GID 07</v>
          </cell>
          <cell r="N22">
            <v>44355</v>
          </cell>
          <cell r="O22" t="str">
            <v>Priority 2</v>
          </cell>
          <cell r="P22" t="str">
            <v>Picking Process</v>
          </cell>
          <cell r="Q22" t="str">
            <v>04A;04A1</v>
          </cell>
          <cell r="R22" t="str">
            <v>B 9173 KXU</v>
          </cell>
        </row>
        <row r="23">
          <cell r="A23">
            <v>4002936836</v>
          </cell>
          <cell r="B23" t="str">
            <v>DTI</v>
          </cell>
          <cell r="C23">
            <v>1</v>
          </cell>
          <cell r="D23">
            <v>15125706</v>
          </cell>
          <cell r="E23" t="str">
            <v>RAMAYANA PARUNG (R 105)</v>
          </cell>
          <cell r="F23">
            <v>33</v>
          </cell>
          <cell r="G23">
            <v>0.37</v>
          </cell>
          <cell r="H23">
            <v>0.15</v>
          </cell>
          <cell r="I23" t="str">
            <v>GB</v>
          </cell>
          <cell r="J23">
            <v>1</v>
          </cell>
          <cell r="K23" t="str">
            <v>BOGOR</v>
          </cell>
          <cell r="L23" t="str">
            <v>Greater Jakarta</v>
          </cell>
          <cell r="M23" t="str">
            <v>GI 07/MultiDrop</v>
          </cell>
          <cell r="N23">
            <v>44352</v>
          </cell>
          <cell r="O23" t="str">
            <v>Night Delivery</v>
          </cell>
          <cell r="P23" t="str">
            <v>Loading Completed</v>
          </cell>
          <cell r="Q23" t="str">
            <v>03A;03A1</v>
          </cell>
          <cell r="R23" t="str">
            <v>B 9271 TCD</v>
          </cell>
        </row>
        <row r="24">
          <cell r="A24">
            <v>4002936836</v>
          </cell>
          <cell r="B24" t="str">
            <v>DTI</v>
          </cell>
          <cell r="D24">
            <v>15207567</v>
          </cell>
          <cell r="E24" t="str">
            <v>INDOMARET DC PARUNG 2</v>
          </cell>
          <cell r="F24">
            <v>204</v>
          </cell>
          <cell r="G24">
            <v>3.72</v>
          </cell>
          <cell r="H24">
            <v>1.05</v>
          </cell>
          <cell r="I24" t="str">
            <v>GB</v>
          </cell>
          <cell r="J24">
            <v>1</v>
          </cell>
          <cell r="K24" t="str">
            <v>TANGERANG</v>
          </cell>
          <cell r="L24" t="str">
            <v>Greater Jakarta</v>
          </cell>
          <cell r="M24" t="str">
            <v>GI 07/MultiDrop</v>
          </cell>
          <cell r="N24">
            <v>44352</v>
          </cell>
          <cell r="O24" t="str">
            <v>Night Delivery</v>
          </cell>
          <cell r="P24" t="str">
            <v>Loading Completed</v>
          </cell>
          <cell r="Q24" t="str">
            <v>03A;03A1</v>
          </cell>
          <cell r="R24" t="str">
            <v>B 9271 TCD</v>
          </cell>
        </row>
        <row r="25">
          <cell r="A25">
            <v>4002936997</v>
          </cell>
          <cell r="B25" t="str">
            <v>DTI</v>
          </cell>
          <cell r="C25">
            <v>1</v>
          </cell>
          <cell r="D25">
            <v>15078042</v>
          </cell>
          <cell r="E25" t="str">
            <v>NAGA SWALAYAN WISMA ASRI</v>
          </cell>
          <cell r="F25">
            <v>75</v>
          </cell>
          <cell r="G25">
            <v>0.92</v>
          </cell>
          <cell r="H25">
            <v>0.41</v>
          </cell>
          <cell r="I25" t="str">
            <v>GB</v>
          </cell>
          <cell r="J25">
            <v>1</v>
          </cell>
          <cell r="K25" t="str">
            <v>BEKASI</v>
          </cell>
          <cell r="L25" t="str">
            <v>Greater Jakarta</v>
          </cell>
          <cell r="M25" t="str">
            <v>GID 07/Multidrop</v>
          </cell>
          <cell r="N25">
            <v>44354</v>
          </cell>
          <cell r="O25" t="str">
            <v>Priority 1</v>
          </cell>
          <cell r="P25" t="str">
            <v>Loading Completed</v>
          </cell>
          <cell r="Q25" t="str">
            <v>02A;02A1</v>
          </cell>
          <cell r="R25" t="str">
            <v>B 9061 TXS</v>
          </cell>
        </row>
        <row r="26">
          <cell r="A26">
            <v>4002936997</v>
          </cell>
          <cell r="B26" t="str">
            <v>DTI</v>
          </cell>
          <cell r="D26">
            <v>26204001</v>
          </cell>
          <cell r="E26" t="str">
            <v>NAGA PONDOK UNGU</v>
          </cell>
          <cell r="F26">
            <v>61</v>
          </cell>
          <cell r="G26">
            <v>0.83</v>
          </cell>
          <cell r="H26">
            <v>0.41</v>
          </cell>
          <cell r="I26" t="str">
            <v>GB</v>
          </cell>
          <cell r="J26">
            <v>1</v>
          </cell>
          <cell r="K26" t="str">
            <v>BEKASI</v>
          </cell>
          <cell r="L26" t="str">
            <v>Greater Jakarta</v>
          </cell>
          <cell r="M26" t="str">
            <v>GID 07/Multidrop</v>
          </cell>
          <cell r="N26">
            <v>44354</v>
          </cell>
          <cell r="O26" t="str">
            <v>Priority 1</v>
          </cell>
          <cell r="P26" t="str">
            <v>Loading Completed</v>
          </cell>
          <cell r="Q26" t="str">
            <v>02A;02A1</v>
          </cell>
          <cell r="R26" t="str">
            <v>B 9061 TXS</v>
          </cell>
        </row>
        <row r="27">
          <cell r="A27">
            <v>4002936964</v>
          </cell>
          <cell r="B27" t="str">
            <v>DTI</v>
          </cell>
          <cell r="C27">
            <v>1</v>
          </cell>
          <cell r="D27">
            <v>15086208</v>
          </cell>
          <cell r="E27" t="str">
            <v>BORMA CIKUTRA</v>
          </cell>
          <cell r="F27">
            <v>148</v>
          </cell>
          <cell r="G27">
            <v>1.95</v>
          </cell>
          <cell r="H27">
            <v>0.85</v>
          </cell>
          <cell r="I27" t="str">
            <v>GB</v>
          </cell>
          <cell r="J27">
            <v>1</v>
          </cell>
          <cell r="K27" t="str">
            <v>BANDUNG</v>
          </cell>
          <cell r="L27" t="str">
            <v>Jabar</v>
          </cell>
          <cell r="M27" t="str">
            <v>GID 07/Multidrop</v>
          </cell>
          <cell r="N27">
            <v>44355</v>
          </cell>
          <cell r="O27" t="str">
            <v>Priority 2</v>
          </cell>
          <cell r="P27" t="str">
            <v>Picking Process</v>
          </cell>
          <cell r="Q27" t="str">
            <v>02A;02A1</v>
          </cell>
          <cell r="R27" t="str">
            <v>B 9475 TXS</v>
          </cell>
        </row>
        <row r="28">
          <cell r="A28">
            <v>4002936964</v>
          </cell>
          <cell r="B28" t="str">
            <v>DTI</v>
          </cell>
          <cell r="D28">
            <v>34000001</v>
          </cell>
          <cell r="E28" t="str">
            <v>DC GRIYA CENTER</v>
          </cell>
          <cell r="F28">
            <v>114</v>
          </cell>
          <cell r="G28">
            <v>3.08</v>
          </cell>
          <cell r="H28">
            <v>1.28</v>
          </cell>
          <cell r="I28" t="str">
            <v>GB</v>
          </cell>
          <cell r="J28">
            <v>1</v>
          </cell>
          <cell r="K28" t="str">
            <v>BANDUNG</v>
          </cell>
          <cell r="L28" t="str">
            <v>Jabar</v>
          </cell>
          <cell r="M28" t="str">
            <v>GID 07/Multidrop</v>
          </cell>
          <cell r="N28">
            <v>44355</v>
          </cell>
          <cell r="O28" t="str">
            <v>Priority 2</v>
          </cell>
          <cell r="P28" t="str">
            <v>Picking Process</v>
          </cell>
          <cell r="Q28" t="str">
            <v>02A;02A1</v>
          </cell>
          <cell r="R28" t="str">
            <v>B 9475 TXS</v>
          </cell>
        </row>
        <row r="29">
          <cell r="A29">
            <v>4002936827</v>
          </cell>
          <cell r="B29" t="str">
            <v>DTI</v>
          </cell>
          <cell r="C29">
            <v>1</v>
          </cell>
          <cell r="D29">
            <v>15420635</v>
          </cell>
          <cell r="E29" t="str">
            <v>INDOMARET DC KLATEN</v>
          </cell>
          <cell r="F29">
            <v>2349</v>
          </cell>
          <cell r="G29">
            <v>38.5</v>
          </cell>
          <cell r="H29">
            <v>16.27</v>
          </cell>
          <cell r="I29" t="str">
            <v>9K</v>
          </cell>
          <cell r="J29">
            <v>1</v>
          </cell>
          <cell r="K29" t="str">
            <v>SOLO</v>
          </cell>
          <cell r="L29" t="str">
            <v>Jateng</v>
          </cell>
          <cell r="M29" t="str">
            <v>GI 07</v>
          </cell>
          <cell r="N29">
            <v>44356</v>
          </cell>
          <cell r="O29" t="str">
            <v>Priority 3</v>
          </cell>
          <cell r="P29" t="str">
            <v>Waiting Truck</v>
          </cell>
          <cell r="Q29">
            <v>0</v>
          </cell>
          <cell r="R29" t="str">
            <v>B</v>
          </cell>
        </row>
        <row r="30">
          <cell r="A30">
            <v>4002936828</v>
          </cell>
          <cell r="B30" t="str">
            <v>DTI</v>
          </cell>
          <cell r="C30">
            <v>1</v>
          </cell>
          <cell r="D30">
            <v>15479868</v>
          </cell>
          <cell r="E30" t="str">
            <v>INDOGROSIR SOLO</v>
          </cell>
          <cell r="F30">
            <v>1966</v>
          </cell>
          <cell r="G30">
            <v>37.17</v>
          </cell>
          <cell r="H30">
            <v>11.2</v>
          </cell>
          <cell r="I30" t="str">
            <v>9K</v>
          </cell>
          <cell r="J30">
            <v>1</v>
          </cell>
          <cell r="K30" t="str">
            <v>SOLO</v>
          </cell>
          <cell r="L30" t="str">
            <v>Jateng</v>
          </cell>
          <cell r="M30" t="str">
            <v>GI 07</v>
          </cell>
          <cell r="N30">
            <v>44355</v>
          </cell>
          <cell r="O30" t="str">
            <v>Priority 3</v>
          </cell>
          <cell r="P30" t="str">
            <v>Waiting Truck</v>
          </cell>
          <cell r="Q30">
            <v>0</v>
          </cell>
          <cell r="R30" t="str">
            <v>B</v>
          </cell>
        </row>
        <row r="31">
          <cell r="A31">
            <v>4002936418</v>
          </cell>
          <cell r="B31" t="str">
            <v>DTI</v>
          </cell>
          <cell r="C31">
            <v>1</v>
          </cell>
          <cell r="D31">
            <v>15073992</v>
          </cell>
          <cell r="E31" t="str">
            <v>PT INDOMARCO PRISMATAMA DC PLB</v>
          </cell>
          <cell r="F31">
            <v>1467</v>
          </cell>
          <cell r="G31" t="str">
            <v>27.52</v>
          </cell>
          <cell r="H31" t="str">
            <v>12.33</v>
          </cell>
          <cell r="I31" t="str">
            <v>9K</v>
          </cell>
          <cell r="J31">
            <v>2</v>
          </cell>
          <cell r="K31" t="str">
            <v>PALEMBANG</v>
          </cell>
          <cell r="L31" t="str">
            <v>Sumatra</v>
          </cell>
          <cell r="M31" t="str">
            <v>GID 07/Multidrop</v>
          </cell>
          <cell r="N31">
            <v>44357</v>
          </cell>
          <cell r="O31" t="str">
            <v>Priority 3</v>
          </cell>
          <cell r="P31" t="str">
            <v>Waiting Truck</v>
          </cell>
          <cell r="Q31">
            <v>0</v>
          </cell>
          <cell r="R31" t="str">
            <v>B</v>
          </cell>
        </row>
        <row r="32">
          <cell r="A32">
            <v>4002936418</v>
          </cell>
          <cell r="B32" t="str">
            <v>DTI</v>
          </cell>
          <cell r="D32">
            <v>20815001</v>
          </cell>
          <cell r="E32" t="str">
            <v>PT LOTTE SHOPPING INDONESIA PALEMBA</v>
          </cell>
          <cell r="F32">
            <v>261</v>
          </cell>
          <cell r="G32" t="str">
            <v>5.06</v>
          </cell>
          <cell r="H32" t="str">
            <v>2.29</v>
          </cell>
          <cell r="I32" t="str">
            <v>9K</v>
          </cell>
          <cell r="J32">
            <v>2</v>
          </cell>
          <cell r="K32" t="str">
            <v>PALEMBANG</v>
          </cell>
          <cell r="L32" t="str">
            <v>Sumatra</v>
          </cell>
          <cell r="M32" t="str">
            <v>GID 07/Multidrop</v>
          </cell>
          <cell r="N32">
            <v>44357</v>
          </cell>
          <cell r="O32" t="str">
            <v>Priority 3</v>
          </cell>
          <cell r="P32" t="str">
            <v>Waiting Truck</v>
          </cell>
          <cell r="Q32">
            <v>0</v>
          </cell>
          <cell r="R32" t="str">
            <v>B</v>
          </cell>
        </row>
        <row r="33">
          <cell r="A33">
            <v>4002937017</v>
          </cell>
          <cell r="B33" t="str">
            <v>DTI</v>
          </cell>
          <cell r="C33">
            <v>1</v>
          </cell>
          <cell r="D33">
            <v>15080433</v>
          </cell>
          <cell r="E33" t="str">
            <v>INDOGROSIR PALEMBANG</v>
          </cell>
          <cell r="F33">
            <v>1688</v>
          </cell>
          <cell r="G33" t="str">
            <v>36.34</v>
          </cell>
          <cell r="H33" t="str">
            <v>8.22</v>
          </cell>
          <cell r="I33" t="str">
            <v>9K</v>
          </cell>
          <cell r="J33">
            <v>2</v>
          </cell>
          <cell r="K33" t="str">
            <v>PALEMBANG</v>
          </cell>
          <cell r="L33" t="str">
            <v>Sumatra</v>
          </cell>
          <cell r="M33" t="str">
            <v>GID 07</v>
          </cell>
          <cell r="N33">
            <v>44352</v>
          </cell>
          <cell r="O33" t="str">
            <v>Priority 3</v>
          </cell>
          <cell r="P33" t="str">
            <v>Waiting Truck</v>
          </cell>
          <cell r="Q33">
            <v>0</v>
          </cell>
          <cell r="R33" t="str">
            <v>B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D08"/>
    </sheetNames>
    <sheetDataSet>
      <sheetData sheetId="0">
        <row r="1">
          <cell r="A1" t="str">
            <v>Shipment</v>
          </cell>
          <cell r="B1" t="str">
            <v>Trans</v>
          </cell>
          <cell r="C1" t="str">
            <v>Truck</v>
          </cell>
          <cell r="D1" t="str">
            <v>Shipto</v>
          </cell>
          <cell r="E1" t="str">
            <v>ShipToName</v>
          </cell>
          <cell r="F1" t="str">
            <v>Qty</v>
          </cell>
          <cell r="G1" t="str">
            <v>Volume</v>
          </cell>
          <cell r="H1" t="str">
            <v>Weight</v>
          </cell>
          <cell r="I1" t="str">
            <v>type_truck</v>
          </cell>
          <cell r="J1" t="str">
            <v>BatchMT</v>
          </cell>
          <cell r="K1" t="str">
            <v>Area</v>
          </cell>
          <cell r="L1" t="str">
            <v>Zona</v>
          </cell>
          <cell r="M1" t="str">
            <v>Remarks</v>
          </cell>
          <cell r="N1" t="str">
            <v>RDD</v>
          </cell>
          <cell r="O1" t="str">
            <v>Prioritas Plan</v>
          </cell>
          <cell r="P1" t="str">
            <v>Status</v>
          </cell>
          <cell r="Q1" t="str">
            <v>Gate</v>
          </cell>
          <cell r="R1" t="str">
            <v>No Truck</v>
          </cell>
        </row>
        <row r="2">
          <cell r="A2">
            <v>4002937114</v>
          </cell>
          <cell r="B2" t="str">
            <v>DTI</v>
          </cell>
          <cell r="C2">
            <v>1</v>
          </cell>
          <cell r="D2">
            <v>22104001</v>
          </cell>
          <cell r="E2" t="str">
            <v>INDOGROSIR TANGERANG</v>
          </cell>
          <cell r="F2">
            <v>474</v>
          </cell>
          <cell r="G2">
            <v>3.88</v>
          </cell>
          <cell r="H2">
            <v>2.25</v>
          </cell>
          <cell r="I2" t="str">
            <v>GB</v>
          </cell>
          <cell r="J2">
            <v>1</v>
          </cell>
          <cell r="K2" t="str">
            <v>TANGERANG</v>
          </cell>
          <cell r="L2" t="str">
            <v>Greater Jakarta</v>
          </cell>
          <cell r="M2" t="str">
            <v>GI 08</v>
          </cell>
          <cell r="N2">
            <v>44354</v>
          </cell>
          <cell r="O2" t="str">
            <v>Priority 1</v>
          </cell>
          <cell r="P2" t="str">
            <v>Loading Completed</v>
          </cell>
          <cell r="Q2" t="str">
            <v>03B;03B1</v>
          </cell>
          <cell r="R2" t="str">
            <v>B 9556 HA</v>
          </cell>
        </row>
        <row r="3">
          <cell r="A3">
            <v>4002937074</v>
          </cell>
          <cell r="B3" t="str">
            <v>DTI</v>
          </cell>
          <cell r="C3">
            <v>1</v>
          </cell>
          <cell r="D3">
            <v>15181929</v>
          </cell>
          <cell r="E3" t="str">
            <v>ALFA MIDI BRANCH BITUNG</v>
          </cell>
          <cell r="F3">
            <v>49</v>
          </cell>
          <cell r="G3" t="str">
            <v>0.87</v>
          </cell>
          <cell r="H3" t="str">
            <v>0.35</v>
          </cell>
          <cell r="I3" t="str">
            <v>GB</v>
          </cell>
          <cell r="J3">
            <v>2</v>
          </cell>
          <cell r="K3" t="str">
            <v>TANGERANG</v>
          </cell>
          <cell r="L3" t="str">
            <v>Greater Jakarta</v>
          </cell>
          <cell r="M3" t="str">
            <v>GI 08/MultiDrop</v>
          </cell>
          <cell r="N3">
            <v>44355</v>
          </cell>
          <cell r="O3" t="str">
            <v>Night Delivery</v>
          </cell>
          <cell r="P3" t="str">
            <v>Picking Process</v>
          </cell>
          <cell r="Q3" t="str">
            <v>03A;03A1</v>
          </cell>
          <cell r="R3" t="str">
            <v>B 9838 SYK</v>
          </cell>
        </row>
        <row r="4">
          <cell r="A4">
            <v>4002937074</v>
          </cell>
          <cell r="B4" t="str">
            <v>DTI</v>
          </cell>
          <cell r="D4">
            <v>22104001</v>
          </cell>
          <cell r="E4" t="str">
            <v>INDOGROSIR TANGERANG</v>
          </cell>
          <cell r="F4">
            <v>195</v>
          </cell>
          <cell r="G4" t="str">
            <v>3.11</v>
          </cell>
          <cell r="H4" t="str">
            <v>1.03</v>
          </cell>
          <cell r="I4" t="str">
            <v>GB</v>
          </cell>
          <cell r="J4">
            <v>2</v>
          </cell>
          <cell r="K4" t="str">
            <v>TANGERANG</v>
          </cell>
          <cell r="L4" t="str">
            <v>Greater Jakarta</v>
          </cell>
          <cell r="M4" t="str">
            <v>GI 08/MultiDrop</v>
          </cell>
          <cell r="N4">
            <v>44355</v>
          </cell>
          <cell r="O4" t="str">
            <v>Night Delivery</v>
          </cell>
          <cell r="P4" t="str">
            <v>Picking Process</v>
          </cell>
          <cell r="Q4" t="str">
            <v>03A;03A1</v>
          </cell>
          <cell r="R4" t="str">
            <v>B 9838 SYK</v>
          </cell>
        </row>
        <row r="5">
          <cell r="A5">
            <v>4002937041</v>
          </cell>
          <cell r="B5" t="str">
            <v>DTI</v>
          </cell>
          <cell r="C5">
            <v>1</v>
          </cell>
          <cell r="D5">
            <v>15175990</v>
          </cell>
          <cell r="E5" t="str">
            <v>INDOMARET DC PURWAKARTA</v>
          </cell>
          <cell r="F5">
            <v>259</v>
          </cell>
          <cell r="G5">
            <v>4.6900000000000004</v>
          </cell>
          <cell r="H5">
            <v>2.06</v>
          </cell>
          <cell r="I5" t="str">
            <v>GB</v>
          </cell>
          <cell r="J5">
            <v>1</v>
          </cell>
          <cell r="K5" t="str">
            <v>PURWAKARTA</v>
          </cell>
          <cell r="L5" t="str">
            <v>Jabar</v>
          </cell>
          <cell r="M5" t="str">
            <v>GID 08</v>
          </cell>
          <cell r="N5">
            <v>44356</v>
          </cell>
          <cell r="O5" t="str">
            <v xml:space="preserve">Priority 2 </v>
          </cell>
          <cell r="P5" t="str">
            <v>Not Yet Process</v>
          </cell>
          <cell r="Q5">
            <v>0</v>
          </cell>
          <cell r="R5" t="str">
            <v>B 9027 EXR</v>
          </cell>
        </row>
        <row r="6">
          <cell r="A6">
            <v>4002937005</v>
          </cell>
          <cell r="B6" t="str">
            <v>DTI</v>
          </cell>
          <cell r="C6">
            <v>1</v>
          </cell>
          <cell r="D6">
            <v>15123152</v>
          </cell>
          <cell r="E6" t="str">
            <v>ALFAMART DC PLUMBON CIREBON</v>
          </cell>
          <cell r="F6">
            <v>382</v>
          </cell>
          <cell r="G6" t="str">
            <v>4.6</v>
          </cell>
          <cell r="H6" t="str">
            <v>2.71</v>
          </cell>
          <cell r="I6" t="str">
            <v>GB</v>
          </cell>
          <cell r="J6">
            <v>2</v>
          </cell>
          <cell r="K6" t="str">
            <v>CIREBON</v>
          </cell>
          <cell r="L6" t="str">
            <v>Jabar</v>
          </cell>
          <cell r="M6" t="str">
            <v>GI 08</v>
          </cell>
          <cell r="N6">
            <v>44356</v>
          </cell>
          <cell r="O6" t="str">
            <v xml:space="preserve">Priority 2 </v>
          </cell>
          <cell r="P6" t="str">
            <v>Picking Process</v>
          </cell>
          <cell r="Q6" t="str">
            <v>31A;31A1</v>
          </cell>
          <cell r="R6" t="str">
            <v>F 9285 FG</v>
          </cell>
        </row>
        <row r="7">
          <cell r="A7">
            <v>4002937167</v>
          </cell>
          <cell r="B7" t="str">
            <v>DTI</v>
          </cell>
          <cell r="C7">
            <v>1</v>
          </cell>
          <cell r="D7">
            <v>15182015</v>
          </cell>
          <cell r="E7" t="str">
            <v>SAT DC KARAWANG</v>
          </cell>
          <cell r="F7">
            <v>284</v>
          </cell>
          <cell r="G7" t="str">
            <v>5.71</v>
          </cell>
          <cell r="H7" t="str">
            <v>1.96</v>
          </cell>
          <cell r="I7" t="str">
            <v>GB</v>
          </cell>
          <cell r="J7">
            <v>2</v>
          </cell>
          <cell r="K7" t="str">
            <v>KARAWANG</v>
          </cell>
          <cell r="L7" t="str">
            <v>Greater Jakarta</v>
          </cell>
          <cell r="M7" t="str">
            <v>GI 08</v>
          </cell>
          <cell r="N7">
            <v>44355</v>
          </cell>
          <cell r="O7" t="str">
            <v>Night Delivery</v>
          </cell>
          <cell r="P7" t="str">
            <v>Picking Process</v>
          </cell>
          <cell r="Q7" t="str">
            <v>30B;30B2</v>
          </cell>
          <cell r="R7" t="str">
            <v>B 9148 KXU</v>
          </cell>
        </row>
        <row r="8">
          <cell r="A8">
            <v>4002937170</v>
          </cell>
          <cell r="B8" t="str">
            <v>DTI</v>
          </cell>
          <cell r="C8">
            <v>1</v>
          </cell>
          <cell r="D8">
            <v>34245001</v>
          </cell>
          <cell r="E8" t="str">
            <v>YOGYA MAJALENGKA</v>
          </cell>
          <cell r="F8">
            <v>188</v>
          </cell>
          <cell r="G8" t="str">
            <v>3.82</v>
          </cell>
          <cell r="H8" t="str">
            <v>1.82</v>
          </cell>
          <cell r="I8" t="str">
            <v>GB</v>
          </cell>
          <cell r="J8">
            <v>2</v>
          </cell>
          <cell r="K8" t="str">
            <v>MAJALENGKA</v>
          </cell>
          <cell r="L8" t="str">
            <v>Jabar</v>
          </cell>
          <cell r="M8" t="str">
            <v>GI 08</v>
          </cell>
          <cell r="N8">
            <v>44356</v>
          </cell>
          <cell r="O8" t="str">
            <v xml:space="preserve">Priority 2 </v>
          </cell>
          <cell r="P8" t="str">
            <v>Picking Process</v>
          </cell>
          <cell r="Q8" t="str">
            <v>02A;02A1</v>
          </cell>
          <cell r="R8" t="str">
            <v>B 9782 KRU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Keterangan"/>
    </sheetNames>
    <sheetDataSet>
      <sheetData sheetId="0">
        <row r="1">
          <cell r="D1" t="str">
            <v>PO number</v>
          </cell>
          <cell r="E1" t="str">
            <v>shipment number</v>
          </cell>
          <cell r="F1" t="str">
            <v>status</v>
          </cell>
          <cell r="G1" t="str">
            <v>shipper name</v>
          </cell>
          <cell r="H1" t="str">
            <v>transporter name</v>
          </cell>
          <cell r="I1" t="str">
            <v>ritase marketplace</v>
          </cell>
          <cell r="J1" t="str">
            <v>order_load_type</v>
          </cell>
          <cell r="K1" t="str">
            <v>order_load_desc</v>
          </cell>
          <cell r="L1" t="str">
            <v>fee</v>
          </cell>
          <cell r="M1" t="str">
            <v>logistic fee</v>
          </cell>
          <cell r="N1" t="str">
            <v>trip id</v>
          </cell>
        </row>
        <row r="2">
          <cell r="D2">
            <v>4002937074</v>
          </cell>
          <cell r="E2" t="str">
            <v/>
          </cell>
          <cell r="F2" t="str">
            <v>BOOKED</v>
          </cell>
          <cell r="G2" t="str">
            <v>Unilever Mega DC</v>
          </cell>
          <cell r="H2" t="str">
            <v>RITASE</v>
          </cell>
          <cell r="I2" t="str">
            <v>false</v>
          </cell>
          <cell r="J2" t="str">
            <v>CDE</v>
          </cell>
          <cell r="K2" t="str">
            <v>CD Engkel Box</v>
          </cell>
          <cell r="L2" t="str">
            <v/>
          </cell>
          <cell r="N2" t="str">
            <v>TDS-TRI-20210607083859760809</v>
          </cell>
        </row>
        <row r="3">
          <cell r="D3">
            <v>4002937074</v>
          </cell>
          <cell r="E3" t="str">
            <v/>
          </cell>
          <cell r="F3" t="str">
            <v>BOOKED</v>
          </cell>
          <cell r="G3" t="str">
            <v>Unilever Mega DC</v>
          </cell>
          <cell r="H3" t="str">
            <v>RITASE</v>
          </cell>
          <cell r="I3" t="str">
            <v>false</v>
          </cell>
          <cell r="J3" t="str">
            <v>CDE</v>
          </cell>
          <cell r="K3" t="str">
            <v>CD Engkel Box</v>
          </cell>
          <cell r="L3" t="str">
            <v/>
          </cell>
          <cell r="N3" t="str">
            <v>TDS-TRI-20210607083859760809</v>
          </cell>
        </row>
        <row r="4">
          <cell r="D4">
            <v>4002937167</v>
          </cell>
          <cell r="E4" t="str">
            <v/>
          </cell>
          <cell r="F4" t="str">
            <v>BOOKED</v>
          </cell>
          <cell r="G4" t="str">
            <v>Unilever Mega DC</v>
          </cell>
          <cell r="H4" t="str">
            <v>RITASE</v>
          </cell>
          <cell r="I4" t="str">
            <v>false</v>
          </cell>
          <cell r="J4" t="str">
            <v>CDE</v>
          </cell>
          <cell r="K4" t="str">
            <v>CD Engkel Box</v>
          </cell>
          <cell r="L4" t="str">
            <v/>
          </cell>
          <cell r="N4" t="str">
            <v>TDS-TRI-20210607083857715796</v>
          </cell>
        </row>
        <row r="5">
          <cell r="D5">
            <v>4002937170</v>
          </cell>
          <cell r="E5" t="str">
            <v/>
          </cell>
          <cell r="F5" t="str">
            <v>BOOKED</v>
          </cell>
          <cell r="G5" t="str">
            <v>Unilever Mega DC</v>
          </cell>
          <cell r="H5" t="str">
            <v>RITASE</v>
          </cell>
          <cell r="I5" t="str">
            <v>false</v>
          </cell>
          <cell r="J5" t="str">
            <v>CDE</v>
          </cell>
          <cell r="K5" t="str">
            <v>CD Engkel Box</v>
          </cell>
          <cell r="L5" t="str">
            <v/>
          </cell>
          <cell r="N5" t="str">
            <v>TDS-TRI-20210607083858596080</v>
          </cell>
        </row>
        <row r="6">
          <cell r="D6">
            <v>4002937005</v>
          </cell>
          <cell r="E6" t="str">
            <v/>
          </cell>
          <cell r="F6" t="str">
            <v>BOOKED</v>
          </cell>
          <cell r="G6" t="str">
            <v>Unilever Mega DC</v>
          </cell>
          <cell r="H6" t="str">
            <v>RITASE</v>
          </cell>
          <cell r="I6" t="str">
            <v>false</v>
          </cell>
          <cell r="J6" t="str">
            <v>CDE</v>
          </cell>
          <cell r="K6" t="str">
            <v>CD Engkel Box</v>
          </cell>
          <cell r="L6" t="str">
            <v/>
          </cell>
          <cell r="N6" t="str">
            <v>TDS-TRI-20210607083857001290</v>
          </cell>
        </row>
        <row r="7">
          <cell r="D7">
            <v>4002937114</v>
          </cell>
          <cell r="E7" t="str">
            <v/>
          </cell>
          <cell r="F7" t="str">
            <v>BOOKED</v>
          </cell>
          <cell r="G7" t="str">
            <v>Unilever Mega DC</v>
          </cell>
          <cell r="H7" t="str">
            <v>RITASE</v>
          </cell>
          <cell r="I7" t="str">
            <v>false</v>
          </cell>
          <cell r="J7" t="str">
            <v>CDE</v>
          </cell>
          <cell r="K7" t="str">
            <v>CD Engkel Box</v>
          </cell>
          <cell r="L7" t="str">
            <v/>
          </cell>
          <cell r="N7" t="str">
            <v>TDS-TRI-20210607061927850925</v>
          </cell>
        </row>
        <row r="8">
          <cell r="D8">
            <v>4002937041</v>
          </cell>
          <cell r="E8" t="str">
            <v/>
          </cell>
          <cell r="F8" t="str">
            <v>BOOKED</v>
          </cell>
          <cell r="G8" t="str">
            <v>Unilever Mega DC</v>
          </cell>
          <cell r="H8" t="str">
            <v>RITASE</v>
          </cell>
          <cell r="I8" t="str">
            <v>false</v>
          </cell>
          <cell r="J8" t="str">
            <v>CDE</v>
          </cell>
          <cell r="K8" t="str">
            <v>CD Engkel Box</v>
          </cell>
          <cell r="L8" t="str">
            <v/>
          </cell>
          <cell r="N8" t="str">
            <v>TDS-TRI-20210607061925990118</v>
          </cell>
        </row>
      </sheetData>
      <sheetData sheetId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Keterangan"/>
    </sheetNames>
    <sheetDataSet>
      <sheetData sheetId="0">
        <row r="1">
          <cell r="D1" t="str">
            <v>PO number</v>
          </cell>
          <cell r="E1" t="str">
            <v>shipment number</v>
          </cell>
          <cell r="F1" t="str">
            <v>status</v>
          </cell>
          <cell r="G1" t="str">
            <v>shipper name</v>
          </cell>
          <cell r="H1" t="str">
            <v>transporter name</v>
          </cell>
          <cell r="I1" t="str">
            <v>ritase marketplace</v>
          </cell>
          <cell r="J1" t="str">
            <v>order_load_type</v>
          </cell>
          <cell r="K1" t="str">
            <v>order_load_desc</v>
          </cell>
          <cell r="L1" t="str">
            <v>fee</v>
          </cell>
          <cell r="M1" t="str">
            <v>logistic fee</v>
          </cell>
          <cell r="N1" t="str">
            <v>trip id</v>
          </cell>
        </row>
        <row r="2">
          <cell r="D2">
            <v>4002937242</v>
          </cell>
          <cell r="E2" t="str">
            <v/>
          </cell>
          <cell r="F2" t="str">
            <v>BOOKED</v>
          </cell>
          <cell r="G2" t="str">
            <v>Unilever Mega DC</v>
          </cell>
          <cell r="H2" t="str">
            <v/>
          </cell>
          <cell r="I2" t="str">
            <v>false</v>
          </cell>
          <cell r="J2" t="str">
            <v>TRO-J</v>
          </cell>
          <cell r="K2" t="str">
            <v>Tronton Jumbo</v>
          </cell>
          <cell r="L2" t="str">
            <v/>
          </cell>
          <cell r="N2" t="str">
            <v>TDS-TRI-20210607121946519926</v>
          </cell>
        </row>
        <row r="3">
          <cell r="D3">
            <v>4002937242</v>
          </cell>
          <cell r="E3" t="str">
            <v/>
          </cell>
          <cell r="F3" t="str">
            <v>BOOKED</v>
          </cell>
          <cell r="G3" t="str">
            <v>Unilever Mega DC</v>
          </cell>
          <cell r="H3" t="str">
            <v/>
          </cell>
          <cell r="I3" t="str">
            <v>false</v>
          </cell>
          <cell r="J3" t="str">
            <v>TRO-J</v>
          </cell>
          <cell r="K3" t="str">
            <v>Tronton Jumbo</v>
          </cell>
          <cell r="L3" t="str">
            <v/>
          </cell>
          <cell r="N3" t="str">
            <v>TDS-TRI-20210607121946519926</v>
          </cell>
        </row>
        <row r="4">
          <cell r="D4">
            <v>4002937252</v>
          </cell>
          <cell r="E4" t="str">
            <v/>
          </cell>
          <cell r="F4" t="str">
            <v>BOOKED</v>
          </cell>
          <cell r="G4" t="str">
            <v>Unilever Mega DC</v>
          </cell>
          <cell r="H4" t="str">
            <v>RITASE</v>
          </cell>
          <cell r="I4" t="str">
            <v>false</v>
          </cell>
          <cell r="J4" t="str">
            <v>CDE</v>
          </cell>
          <cell r="K4" t="str">
            <v>CD Engkel Box</v>
          </cell>
          <cell r="L4" t="str">
            <v/>
          </cell>
          <cell r="N4" t="str">
            <v>TDS-TRI-20210607121945105558</v>
          </cell>
        </row>
        <row r="5">
          <cell r="D5">
            <v>4002937247</v>
          </cell>
          <cell r="E5" t="str">
            <v/>
          </cell>
          <cell r="F5" t="str">
            <v>BOOKED</v>
          </cell>
          <cell r="G5" t="str">
            <v>Unilever Mega DC</v>
          </cell>
          <cell r="H5" t="str">
            <v>RITASE</v>
          </cell>
          <cell r="I5" t="str">
            <v>false</v>
          </cell>
          <cell r="J5" t="str">
            <v>CDE</v>
          </cell>
          <cell r="K5" t="str">
            <v>CD Engkel Box</v>
          </cell>
          <cell r="L5" t="str">
            <v/>
          </cell>
          <cell r="N5" t="str">
            <v>TDS-TRI-20210607121944296782</v>
          </cell>
        </row>
        <row r="6">
          <cell r="D6">
            <v>4002937246</v>
          </cell>
          <cell r="E6" t="str">
            <v/>
          </cell>
          <cell r="F6" t="str">
            <v>BOOKED</v>
          </cell>
          <cell r="G6" t="str">
            <v>Unilever Mega DC</v>
          </cell>
          <cell r="H6" t="str">
            <v>RITASE</v>
          </cell>
          <cell r="I6" t="str">
            <v>false</v>
          </cell>
          <cell r="J6" t="str">
            <v>CDE</v>
          </cell>
          <cell r="K6" t="str">
            <v>CD Engkel Box</v>
          </cell>
          <cell r="L6" t="str">
            <v/>
          </cell>
          <cell r="N6" t="str">
            <v>TDS-TRI-20210607121943544409</v>
          </cell>
        </row>
        <row r="7">
          <cell r="D7">
            <v>4002937186</v>
          </cell>
          <cell r="E7" t="str">
            <v/>
          </cell>
          <cell r="F7" t="str">
            <v>BOOKED</v>
          </cell>
          <cell r="G7" t="str">
            <v>Unilever Mega DC</v>
          </cell>
          <cell r="H7" t="str">
            <v/>
          </cell>
          <cell r="I7" t="str">
            <v>false</v>
          </cell>
          <cell r="J7" t="str">
            <v>TRO-J</v>
          </cell>
          <cell r="K7" t="str">
            <v>Tronton Jumbo</v>
          </cell>
          <cell r="L7" t="str">
            <v/>
          </cell>
          <cell r="N7" t="str">
            <v>TDS-TRI-20210607121941907304</v>
          </cell>
        </row>
        <row r="8">
          <cell r="D8">
            <v>4002937074</v>
          </cell>
          <cell r="E8" t="str">
            <v/>
          </cell>
          <cell r="F8" t="str">
            <v>CONFIRMED</v>
          </cell>
          <cell r="G8" t="str">
            <v>Unilever Mega DC</v>
          </cell>
          <cell r="H8" t="str">
            <v>Gading Global Logistic</v>
          </cell>
          <cell r="I8" t="str">
            <v>true</v>
          </cell>
          <cell r="J8" t="str">
            <v>CDE</v>
          </cell>
          <cell r="K8" t="str">
            <v>CD Engkel Box</v>
          </cell>
          <cell r="L8" t="str">
            <v/>
          </cell>
          <cell r="N8" t="str">
            <v>TDS-TRI-20210607083859760809</v>
          </cell>
        </row>
        <row r="9">
          <cell r="D9">
            <v>4002937074</v>
          </cell>
          <cell r="E9" t="str">
            <v/>
          </cell>
          <cell r="F9" t="str">
            <v>CONFIRMED</v>
          </cell>
          <cell r="G9" t="str">
            <v>Unilever Mega DC</v>
          </cell>
          <cell r="H9" t="str">
            <v>Gading Global Logistic</v>
          </cell>
          <cell r="I9" t="str">
            <v>true</v>
          </cell>
          <cell r="J9" t="str">
            <v>CDE</v>
          </cell>
          <cell r="K9" t="str">
            <v>CD Engkel Box</v>
          </cell>
          <cell r="L9" t="str">
            <v/>
          </cell>
          <cell r="N9" t="str">
            <v>TDS-TRI-20210607083859760809</v>
          </cell>
        </row>
        <row r="10">
          <cell r="D10">
            <v>4002937167</v>
          </cell>
          <cell r="E10" t="str">
            <v/>
          </cell>
          <cell r="F10" t="str">
            <v>CONFIRMED</v>
          </cell>
          <cell r="G10" t="str">
            <v>Unilever Mega DC</v>
          </cell>
          <cell r="H10" t="str">
            <v>PT Mega Antaran Prima</v>
          </cell>
          <cell r="I10" t="str">
            <v>true</v>
          </cell>
          <cell r="J10" t="str">
            <v>CDE</v>
          </cell>
          <cell r="K10" t="str">
            <v>CD Engkel Box</v>
          </cell>
          <cell r="L10" t="str">
            <v/>
          </cell>
          <cell r="N10" t="str">
            <v>TDS-TRI-20210607083857715796</v>
          </cell>
        </row>
        <row r="11">
          <cell r="D11">
            <v>4002937170</v>
          </cell>
          <cell r="E11" t="str">
            <v/>
          </cell>
          <cell r="F11" t="str">
            <v>BOOKED</v>
          </cell>
          <cell r="G11" t="str">
            <v>Unilever Mega DC</v>
          </cell>
          <cell r="H11" t="str">
            <v>RITASE</v>
          </cell>
          <cell r="I11" t="str">
            <v>false</v>
          </cell>
          <cell r="J11" t="str">
            <v>CDE</v>
          </cell>
          <cell r="K11" t="str">
            <v>CD Engkel Box</v>
          </cell>
          <cell r="L11" t="str">
            <v/>
          </cell>
          <cell r="N11" t="str">
            <v>TDS-TRI-20210607083858596080</v>
          </cell>
        </row>
        <row r="12">
          <cell r="D12">
            <v>4002937005</v>
          </cell>
          <cell r="E12" t="str">
            <v/>
          </cell>
          <cell r="F12" t="str">
            <v>ACCEPTED</v>
          </cell>
          <cell r="G12" t="str">
            <v>Unilever Mega DC</v>
          </cell>
          <cell r="H12" t="str">
            <v>PT Kabut Halim Mandiri</v>
          </cell>
          <cell r="I12" t="str">
            <v>true</v>
          </cell>
          <cell r="J12" t="str">
            <v>CDE</v>
          </cell>
          <cell r="K12" t="str">
            <v>CD Engkel Box</v>
          </cell>
          <cell r="L12" t="str">
            <v/>
          </cell>
          <cell r="N12" t="str">
            <v>TDS-TRI-20210607083857001290</v>
          </cell>
        </row>
        <row r="13">
          <cell r="D13">
            <v>4002937114</v>
          </cell>
          <cell r="E13" t="str">
            <v/>
          </cell>
          <cell r="F13" t="str">
            <v>CONFIRMED</v>
          </cell>
          <cell r="G13" t="str">
            <v>Unilever Mega DC</v>
          </cell>
          <cell r="H13" t="str">
            <v>CV Global Synergi Abadi</v>
          </cell>
          <cell r="I13" t="str">
            <v>true</v>
          </cell>
          <cell r="J13" t="str">
            <v>CDE</v>
          </cell>
          <cell r="K13" t="str">
            <v>CD Engkel Box</v>
          </cell>
          <cell r="L13" t="str">
            <v/>
          </cell>
          <cell r="N13" t="str">
            <v>TDS-TRI-20210607061927850925</v>
          </cell>
        </row>
        <row r="14">
          <cell r="D14">
            <v>4002937041</v>
          </cell>
          <cell r="E14" t="str">
            <v/>
          </cell>
          <cell r="F14" t="str">
            <v>CONFIRMED</v>
          </cell>
          <cell r="G14" t="str">
            <v>Unilever Mega DC</v>
          </cell>
          <cell r="H14" t="str">
            <v>PT Kabut Halim Mandiri</v>
          </cell>
          <cell r="I14" t="str">
            <v>true</v>
          </cell>
          <cell r="J14" t="str">
            <v>CDE</v>
          </cell>
          <cell r="K14" t="str">
            <v>CD Engkel Box</v>
          </cell>
          <cell r="L14" t="str">
            <v/>
          </cell>
          <cell r="N14" t="str">
            <v>TDS-TRI-20210607061925990118</v>
          </cell>
        </row>
      </sheetData>
      <sheetData sheetId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D08"/>
    </sheetNames>
    <sheetDataSet>
      <sheetData sheetId="0">
        <row r="1">
          <cell r="A1" t="str">
            <v>Shipment</v>
          </cell>
          <cell r="B1" t="str">
            <v>Trans</v>
          </cell>
          <cell r="C1" t="str">
            <v>Truck</v>
          </cell>
          <cell r="D1" t="str">
            <v>Shipto</v>
          </cell>
          <cell r="E1" t="str">
            <v>ShipToName</v>
          </cell>
          <cell r="F1" t="str">
            <v>Qty</v>
          </cell>
          <cell r="G1" t="str">
            <v>Volume</v>
          </cell>
          <cell r="H1" t="str">
            <v>Weight</v>
          </cell>
          <cell r="I1" t="str">
            <v>type_truck</v>
          </cell>
          <cell r="J1" t="str">
            <v>BatchMT</v>
          </cell>
          <cell r="K1" t="str">
            <v>Area</v>
          </cell>
          <cell r="L1" t="str">
            <v>Zona</v>
          </cell>
          <cell r="M1" t="str">
            <v>Remarks</v>
          </cell>
          <cell r="N1" t="str">
            <v>RDD</v>
          </cell>
          <cell r="O1" t="str">
            <v>Prioritas Plan</v>
          </cell>
          <cell r="P1" t="str">
            <v>Status</v>
          </cell>
          <cell r="Q1" t="str">
            <v>Gate</v>
          </cell>
          <cell r="R1" t="str">
            <v>No Truck</v>
          </cell>
        </row>
        <row r="2">
          <cell r="A2">
            <v>4002937114</v>
          </cell>
          <cell r="B2" t="str">
            <v>DTI</v>
          </cell>
          <cell r="C2">
            <v>1</v>
          </cell>
          <cell r="D2">
            <v>22104001</v>
          </cell>
          <cell r="E2" t="str">
            <v>INDOGROSIR TANGERANG</v>
          </cell>
          <cell r="F2">
            <v>474</v>
          </cell>
          <cell r="G2">
            <v>3.88</v>
          </cell>
          <cell r="H2">
            <v>2.25</v>
          </cell>
          <cell r="I2" t="str">
            <v>GB</v>
          </cell>
          <cell r="J2">
            <v>1</v>
          </cell>
          <cell r="K2" t="str">
            <v>TANGERANG</v>
          </cell>
          <cell r="L2" t="str">
            <v>Greater Jakarta</v>
          </cell>
          <cell r="M2" t="str">
            <v>GI 08</v>
          </cell>
          <cell r="N2">
            <v>44354</v>
          </cell>
          <cell r="O2" t="str">
            <v>Priority 1</v>
          </cell>
          <cell r="P2" t="str">
            <v>Loading Completed</v>
          </cell>
          <cell r="Q2" t="str">
            <v>03B;03B1</v>
          </cell>
          <cell r="R2" t="str">
            <v>B 9556 HA</v>
          </cell>
        </row>
        <row r="3">
          <cell r="A3">
            <v>4002937074</v>
          </cell>
          <cell r="B3" t="str">
            <v>DTI</v>
          </cell>
          <cell r="C3">
            <v>1</v>
          </cell>
          <cell r="D3">
            <v>15181929</v>
          </cell>
          <cell r="E3" t="str">
            <v>ALFA MIDI BRANCH BITUNG</v>
          </cell>
          <cell r="F3">
            <v>49</v>
          </cell>
          <cell r="G3" t="str">
            <v>0.87</v>
          </cell>
          <cell r="H3" t="str">
            <v>0.35</v>
          </cell>
          <cell r="I3" t="str">
            <v>GB</v>
          </cell>
          <cell r="J3">
            <v>2</v>
          </cell>
          <cell r="K3" t="str">
            <v>TANGERANG</v>
          </cell>
          <cell r="L3" t="str">
            <v>Greater Jakarta</v>
          </cell>
          <cell r="M3" t="str">
            <v>GI 08/MultiDrop</v>
          </cell>
          <cell r="N3">
            <v>44355</v>
          </cell>
          <cell r="O3" t="str">
            <v>Night Delivery</v>
          </cell>
          <cell r="P3" t="str">
            <v>Loading Completed</v>
          </cell>
          <cell r="Q3" t="str">
            <v>03A;03A1</v>
          </cell>
          <cell r="R3" t="str">
            <v>B 9838 SYK</v>
          </cell>
        </row>
        <row r="4">
          <cell r="A4">
            <v>4002937074</v>
          </cell>
          <cell r="B4" t="str">
            <v>DTI</v>
          </cell>
          <cell r="D4">
            <v>22104001</v>
          </cell>
          <cell r="E4" t="str">
            <v>INDOGROSIR TANGERANG</v>
          </cell>
          <cell r="F4">
            <v>195</v>
          </cell>
          <cell r="G4" t="str">
            <v>3.11</v>
          </cell>
          <cell r="H4" t="str">
            <v>1.03</v>
          </cell>
          <cell r="I4" t="str">
            <v>GB</v>
          </cell>
          <cell r="J4">
            <v>2</v>
          </cell>
          <cell r="K4" t="str">
            <v>TANGERANG</v>
          </cell>
          <cell r="L4" t="str">
            <v>Greater Jakarta</v>
          </cell>
          <cell r="M4" t="str">
            <v>GI 08/MultiDrop</v>
          </cell>
          <cell r="N4">
            <v>44355</v>
          </cell>
          <cell r="O4" t="str">
            <v>Night Delivery</v>
          </cell>
          <cell r="P4" t="str">
            <v>Loading Completed</v>
          </cell>
          <cell r="Q4" t="str">
            <v>03A;03A1</v>
          </cell>
          <cell r="R4" t="str">
            <v>B 9838 SYK</v>
          </cell>
        </row>
        <row r="5">
          <cell r="A5">
            <v>4002937252</v>
          </cell>
          <cell r="B5" t="str">
            <v>DTI</v>
          </cell>
          <cell r="C5">
            <v>1</v>
          </cell>
          <cell r="D5">
            <v>20400001</v>
          </cell>
          <cell r="E5" t="str">
            <v>SAT BEKASI</v>
          </cell>
          <cell r="F5">
            <v>240</v>
          </cell>
          <cell r="G5" t="str">
            <v>4.21</v>
          </cell>
          <cell r="H5" t="str">
            <v>1.68</v>
          </cell>
          <cell r="I5" t="str">
            <v>GB</v>
          </cell>
          <cell r="J5">
            <v>3</v>
          </cell>
          <cell r="K5" t="str">
            <v>BEKASI</v>
          </cell>
          <cell r="L5" t="str">
            <v>Greater Jakarta</v>
          </cell>
          <cell r="M5" t="str">
            <v>GID 08</v>
          </cell>
          <cell r="N5">
            <v>44355</v>
          </cell>
          <cell r="O5" t="str">
            <v>Night Delivery</v>
          </cell>
          <cell r="P5" t="str">
            <v>Picking Process</v>
          </cell>
          <cell r="Q5" t="str">
            <v>06B;06B1</v>
          </cell>
          <cell r="R5" t="str">
            <v>F 9282 FG</v>
          </cell>
        </row>
        <row r="6">
          <cell r="A6">
            <v>4002937041</v>
          </cell>
          <cell r="B6" t="str">
            <v>DTI</v>
          </cell>
          <cell r="C6">
            <v>1</v>
          </cell>
          <cell r="D6">
            <v>15175990</v>
          </cell>
          <cell r="E6" t="str">
            <v>INDOMARET DC PURWAKARTA</v>
          </cell>
          <cell r="F6">
            <v>259</v>
          </cell>
          <cell r="G6">
            <v>4.6900000000000004</v>
          </cell>
          <cell r="H6">
            <v>2.06</v>
          </cell>
          <cell r="I6" t="str">
            <v>GB</v>
          </cell>
          <cell r="J6">
            <v>1</v>
          </cell>
          <cell r="K6" t="str">
            <v>PURWAKARTA</v>
          </cell>
          <cell r="L6" t="str">
            <v>Jabar</v>
          </cell>
          <cell r="M6" t="str">
            <v>GID 08</v>
          </cell>
          <cell r="N6">
            <v>44356</v>
          </cell>
          <cell r="O6" t="str">
            <v xml:space="preserve">Priority 2 </v>
          </cell>
          <cell r="P6" t="str">
            <v>Picking Process</v>
          </cell>
          <cell r="Q6" t="str">
            <v>02B;02B2</v>
          </cell>
          <cell r="R6" t="str">
            <v>B 9027 EXR</v>
          </cell>
        </row>
        <row r="7">
          <cell r="A7">
            <v>4002937005</v>
          </cell>
          <cell r="B7" t="str">
            <v>DTI</v>
          </cell>
          <cell r="C7">
            <v>1</v>
          </cell>
          <cell r="D7">
            <v>15123152</v>
          </cell>
          <cell r="E7" t="str">
            <v>ALFAMART DC PLUMBON CIREBON</v>
          </cell>
          <cell r="F7">
            <v>382</v>
          </cell>
          <cell r="G7" t="str">
            <v>4.6</v>
          </cell>
          <cell r="H7" t="str">
            <v>2.71</v>
          </cell>
          <cell r="I7" t="str">
            <v>GB</v>
          </cell>
          <cell r="J7">
            <v>2</v>
          </cell>
          <cell r="K7" t="str">
            <v>CIREBON</v>
          </cell>
          <cell r="L7" t="str">
            <v>Jabar</v>
          </cell>
          <cell r="M7" t="str">
            <v>GI 08</v>
          </cell>
          <cell r="N7">
            <v>44356</v>
          </cell>
          <cell r="O7" t="str">
            <v xml:space="preserve">Priority 2 </v>
          </cell>
          <cell r="P7" t="str">
            <v>Picking Process</v>
          </cell>
          <cell r="Q7" t="str">
            <v>31A;31A1</v>
          </cell>
          <cell r="R7" t="str">
            <v>F 9285 FG</v>
          </cell>
        </row>
        <row r="8">
          <cell r="A8">
            <v>4002937167</v>
          </cell>
          <cell r="B8" t="str">
            <v>DTI</v>
          </cell>
          <cell r="C8">
            <v>1</v>
          </cell>
          <cell r="D8">
            <v>15182015</v>
          </cell>
          <cell r="E8" t="str">
            <v>SAT DC KARAWANG</v>
          </cell>
          <cell r="F8">
            <v>284</v>
          </cell>
          <cell r="G8" t="str">
            <v>5.71</v>
          </cell>
          <cell r="H8" t="str">
            <v>1.96</v>
          </cell>
          <cell r="I8" t="str">
            <v>GB</v>
          </cell>
          <cell r="J8">
            <v>2</v>
          </cell>
          <cell r="K8" t="str">
            <v>KARAWANG</v>
          </cell>
          <cell r="L8" t="str">
            <v>Greater Jakarta</v>
          </cell>
          <cell r="M8" t="str">
            <v>GI 08</v>
          </cell>
          <cell r="N8">
            <v>44355</v>
          </cell>
          <cell r="O8" t="str">
            <v>Night Delivery</v>
          </cell>
          <cell r="P8" t="str">
            <v>Loading Process</v>
          </cell>
          <cell r="Q8" t="str">
            <v>30B;30B2</v>
          </cell>
          <cell r="R8" t="str">
            <v>B 9148 KXU</v>
          </cell>
        </row>
        <row r="9">
          <cell r="A9">
            <v>4002937170</v>
          </cell>
          <cell r="B9" t="str">
            <v>DTI</v>
          </cell>
          <cell r="C9">
            <v>1</v>
          </cell>
          <cell r="D9">
            <v>34245001</v>
          </cell>
          <cell r="E9" t="str">
            <v>YOGYA MAJALENGKA</v>
          </cell>
          <cell r="F9">
            <v>188</v>
          </cell>
          <cell r="G9" t="str">
            <v>3.82</v>
          </cell>
          <cell r="H9" t="str">
            <v>1.82</v>
          </cell>
          <cell r="I9" t="str">
            <v>GB</v>
          </cell>
          <cell r="J9">
            <v>2</v>
          </cell>
          <cell r="K9" t="str">
            <v>MAJALENGKA</v>
          </cell>
          <cell r="L9" t="str">
            <v>Jabar</v>
          </cell>
          <cell r="M9" t="str">
            <v>GI 08</v>
          </cell>
          <cell r="N9">
            <v>44356</v>
          </cell>
          <cell r="O9" t="str">
            <v xml:space="preserve">Priority 2 </v>
          </cell>
          <cell r="P9" t="str">
            <v>Picking Process</v>
          </cell>
          <cell r="Q9" t="str">
            <v>02A;02A1</v>
          </cell>
          <cell r="R9" t="str">
            <v>B 9782 KRU</v>
          </cell>
        </row>
        <row r="10">
          <cell r="A10">
            <v>4002937246</v>
          </cell>
          <cell r="B10" t="str">
            <v>DTI</v>
          </cell>
          <cell r="C10">
            <v>1</v>
          </cell>
          <cell r="D10">
            <v>15175990</v>
          </cell>
          <cell r="E10" t="str">
            <v>INDOMARET DC PURWAKARTA</v>
          </cell>
          <cell r="F10">
            <v>214</v>
          </cell>
          <cell r="G10" t="str">
            <v>4.44</v>
          </cell>
          <cell r="H10" t="str">
            <v>1.67</v>
          </cell>
          <cell r="I10" t="str">
            <v>GB</v>
          </cell>
          <cell r="J10">
            <v>3</v>
          </cell>
          <cell r="K10" t="str">
            <v>PURWAKARTA</v>
          </cell>
          <cell r="L10" t="str">
            <v>Jabar</v>
          </cell>
          <cell r="M10" t="str">
            <v>GID 08</v>
          </cell>
          <cell r="N10">
            <v>44356</v>
          </cell>
          <cell r="O10" t="str">
            <v xml:space="preserve">Priority 2 </v>
          </cell>
          <cell r="P10" t="str">
            <v>Picking Process</v>
          </cell>
          <cell r="Q10" t="str">
            <v>07A;07A1</v>
          </cell>
          <cell r="R10" t="str">
            <v>B 9140 KXU</v>
          </cell>
        </row>
        <row r="11">
          <cell r="A11">
            <v>4002937247</v>
          </cell>
          <cell r="B11" t="str">
            <v>DTI</v>
          </cell>
          <cell r="C11">
            <v>1</v>
          </cell>
          <cell r="D11">
            <v>15195444</v>
          </cell>
          <cell r="E11" t="str">
            <v>TOKMA TOSERBA SUBANG</v>
          </cell>
          <cell r="F11">
            <v>355</v>
          </cell>
          <cell r="G11" t="str">
            <v>5.89</v>
          </cell>
          <cell r="H11" t="str">
            <v>2.62</v>
          </cell>
          <cell r="I11" t="str">
            <v>GB</v>
          </cell>
          <cell r="J11">
            <v>3</v>
          </cell>
          <cell r="K11" t="str">
            <v>SUBANG</v>
          </cell>
          <cell r="L11" t="str">
            <v>Jabar</v>
          </cell>
          <cell r="M11" t="str">
            <v>GID 08</v>
          </cell>
          <cell r="N11">
            <v>44356</v>
          </cell>
          <cell r="O11" t="str">
            <v xml:space="preserve">Priority 2 </v>
          </cell>
          <cell r="P11" t="str">
            <v>Picking Process</v>
          </cell>
          <cell r="Q11" t="str">
            <v>08B;08B2</v>
          </cell>
          <cell r="R11" t="str">
            <v>B 9663 KXR</v>
          </cell>
        </row>
        <row r="12">
          <cell r="A12">
            <v>4002937186</v>
          </cell>
          <cell r="B12" t="str">
            <v>DTI</v>
          </cell>
          <cell r="C12">
            <v>1</v>
          </cell>
          <cell r="D12">
            <v>15446462</v>
          </cell>
          <cell r="E12" t="str">
            <v>SAT BULKY SECANG MAGELANG</v>
          </cell>
          <cell r="F12">
            <v>1863</v>
          </cell>
          <cell r="G12" t="str">
            <v>32.67</v>
          </cell>
          <cell r="H12" t="str">
            <v>18.72</v>
          </cell>
          <cell r="I12" t="str">
            <v>9K</v>
          </cell>
          <cell r="J12">
            <v>3</v>
          </cell>
          <cell r="K12" t="str">
            <v>MAGELANG</v>
          </cell>
          <cell r="L12" t="str">
            <v>Jateng</v>
          </cell>
          <cell r="M12" t="str">
            <v>GID 08/SP2/P</v>
          </cell>
          <cell r="N12">
            <v>44357</v>
          </cell>
          <cell r="O12" t="str">
            <v>Priority 3</v>
          </cell>
          <cell r="P12" t="str">
            <v>Waiting Truck</v>
          </cell>
          <cell r="Q12">
            <v>0</v>
          </cell>
          <cell r="R12" t="str">
            <v>B</v>
          </cell>
        </row>
        <row r="13">
          <cell r="A13">
            <v>4002937242</v>
          </cell>
          <cell r="B13" t="str">
            <v>DTI</v>
          </cell>
          <cell r="C13">
            <v>1</v>
          </cell>
          <cell r="D13">
            <v>15446462</v>
          </cell>
          <cell r="E13" t="str">
            <v>SAT BULKY SECANG MAGELANG</v>
          </cell>
          <cell r="F13">
            <v>547</v>
          </cell>
          <cell r="G13" t="str">
            <v>9.26</v>
          </cell>
          <cell r="H13" t="str">
            <v>5.34</v>
          </cell>
          <cell r="I13" t="str">
            <v>9K</v>
          </cell>
          <cell r="J13">
            <v>3</v>
          </cell>
          <cell r="K13" t="str">
            <v>MAGELANG</v>
          </cell>
          <cell r="L13" t="str">
            <v>Jateng</v>
          </cell>
          <cell r="M13" t="str">
            <v>GID 08/SP2/Multidrop</v>
          </cell>
          <cell r="N13">
            <v>44357</v>
          </cell>
          <cell r="O13" t="str">
            <v>Priority 3</v>
          </cell>
          <cell r="P13" t="str">
            <v>Waiting Truck</v>
          </cell>
          <cell r="Q13">
            <v>0</v>
          </cell>
          <cell r="R13" t="str">
            <v>B</v>
          </cell>
        </row>
        <row r="14">
          <cell r="A14">
            <v>4002937242</v>
          </cell>
          <cell r="B14" t="str">
            <v>DTI</v>
          </cell>
          <cell r="D14">
            <v>20820001</v>
          </cell>
          <cell r="E14" t="str">
            <v>PT LOTTE SHOPPING INDONESIA SOLO</v>
          </cell>
          <cell r="F14">
            <v>3003</v>
          </cell>
          <cell r="G14" t="str">
            <v>22.8</v>
          </cell>
          <cell r="H14" t="str">
            <v>14.57</v>
          </cell>
          <cell r="I14" t="str">
            <v>9K</v>
          </cell>
          <cell r="J14">
            <v>3</v>
          </cell>
          <cell r="K14" t="str">
            <v>SOLO</v>
          </cell>
          <cell r="L14" t="str">
            <v>Jateng</v>
          </cell>
          <cell r="M14" t="str">
            <v>GID 08/SP2/Multidrop</v>
          </cell>
          <cell r="N14">
            <v>44357</v>
          </cell>
          <cell r="O14" t="str">
            <v>Priority 3</v>
          </cell>
          <cell r="P14" t="str">
            <v>Waiting Truck</v>
          </cell>
          <cell r="Q14">
            <v>0</v>
          </cell>
          <cell r="R14" t="str">
            <v>B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Keterangan"/>
    </sheetNames>
    <sheetDataSet>
      <sheetData sheetId="0">
        <row r="1">
          <cell r="D1" t="str">
            <v>PO number</v>
          </cell>
          <cell r="E1" t="str">
            <v>shipment number</v>
          </cell>
          <cell r="F1" t="str">
            <v>status</v>
          </cell>
          <cell r="G1" t="str">
            <v>shipper name</v>
          </cell>
          <cell r="H1" t="str">
            <v>transporter name</v>
          </cell>
          <cell r="I1" t="str">
            <v>ritase marketplace</v>
          </cell>
          <cell r="J1" t="str">
            <v>order_load_type</v>
          </cell>
          <cell r="K1" t="str">
            <v>order_load_desc</v>
          </cell>
          <cell r="L1" t="str">
            <v>fee</v>
          </cell>
          <cell r="M1" t="str">
            <v>logistic fee</v>
          </cell>
          <cell r="N1" t="str">
            <v>trip id</v>
          </cell>
          <cell r="O1" t="str">
            <v>vendor type</v>
          </cell>
          <cell r="P1" t="str">
            <v>created time</v>
          </cell>
          <cell r="Q1" t="str">
            <v>confirmed time</v>
          </cell>
          <cell r="R1" t="str">
            <v>accepted time</v>
          </cell>
          <cell r="S1" t="str">
            <v>ready time</v>
          </cell>
          <cell r="T1" t="str">
            <v>actual pickup time</v>
          </cell>
          <cell r="U1" t="str">
            <v>start load time</v>
          </cell>
          <cell r="V1" t="str">
            <v>finish load time</v>
          </cell>
          <cell r="W1" t="str">
            <v>estimate dropoff time</v>
          </cell>
          <cell r="X1" t="str">
            <v>actual dropoff time</v>
          </cell>
          <cell r="Y1" t="str">
            <v>actual unload time</v>
          </cell>
          <cell r="Z1" t="str">
            <v>duration pickup -&gt; load</v>
          </cell>
          <cell r="AA1" t="str">
            <v>duration dropoff -&gt; unload</v>
          </cell>
          <cell r="AB1" t="str">
            <v>driver name</v>
          </cell>
          <cell r="AC1" t="str">
            <v>driver phone number</v>
          </cell>
          <cell r="AD1" t="str">
            <v>license plate</v>
          </cell>
          <cell r="AE1" t="str">
            <v>vehicle type</v>
          </cell>
          <cell r="AF1" t="str">
            <v>origin contact name</v>
          </cell>
          <cell r="AG1" t="str">
            <v>origin contact number</v>
          </cell>
          <cell r="AH1" t="str">
            <v>origin address</v>
          </cell>
          <cell r="AI1" t="str">
            <v>origin city</v>
          </cell>
          <cell r="AJ1" t="str">
            <v>origin external ID</v>
          </cell>
          <cell r="AK1" t="str">
            <v>destination contact name</v>
          </cell>
          <cell r="AL1" t="str">
            <v>destination contact number</v>
          </cell>
          <cell r="AM1" t="str">
            <v>destination address</v>
          </cell>
          <cell r="AN1" t="str">
            <v>destination city</v>
          </cell>
          <cell r="AO1" t="str">
            <v>destination external ID</v>
          </cell>
          <cell r="AP1" t="str">
            <v>distance (km)</v>
          </cell>
          <cell r="AQ1" t="str">
            <v>remarks</v>
          </cell>
          <cell r="AR1" t="str">
            <v>container number</v>
          </cell>
          <cell r="AS1" t="str">
            <v>seal number</v>
          </cell>
          <cell r="AT1" t="str">
            <v>tare weight (kg)</v>
          </cell>
          <cell r="AU1" t="str">
            <v>container number 2</v>
          </cell>
          <cell r="AV1" t="str">
            <v>seal number 2</v>
          </cell>
          <cell r="AW1" t="str">
            <v>tare weight 2 (kg)</v>
          </cell>
          <cell r="AX1" t="str">
            <v>cancel reason</v>
          </cell>
          <cell r="AY1" t="str">
            <v>has insurance</v>
          </cell>
          <cell r="AZ1" t="str">
            <v>insurance fee</v>
          </cell>
          <cell r="BA1" t="str">
            <v>total weight</v>
          </cell>
          <cell r="BB1" t="str">
            <v>total CBM</v>
          </cell>
          <cell r="BC1" t="str">
            <v>tag</v>
          </cell>
          <cell r="BD1" t="str">
            <v>proof of delivery time</v>
          </cell>
          <cell r="BE1" t="str">
            <v>proof of delivery</v>
          </cell>
        </row>
        <row r="2">
          <cell r="D2" t="str">
            <v>4002937848</v>
          </cell>
          <cell r="E2" t="str">
            <v/>
          </cell>
          <cell r="F2" t="str">
            <v>CONFIRMED</v>
          </cell>
          <cell r="G2" t="str">
            <v>Unilever Mega DC</v>
          </cell>
          <cell r="H2" t="str">
            <v>PT Mega Antaran Prima</v>
          </cell>
          <cell r="I2" t="str">
            <v>true</v>
          </cell>
          <cell r="J2" t="str">
            <v>CDE</v>
          </cell>
          <cell r="K2" t="str">
            <v>CD Engkel Box</v>
          </cell>
          <cell r="L2" t="str">
            <v/>
          </cell>
          <cell r="N2" t="str">
            <v>TDS-TRI-20210609111604036031</v>
          </cell>
          <cell r="O2" t="str">
            <v>dedicated</v>
          </cell>
          <cell r="P2" t="str">
            <v>2021-06-09, 18:16:04</v>
          </cell>
          <cell r="Q2" t="str">
            <v>2021-06-09, 20:43:25</v>
          </cell>
          <cell r="R2" t="str">
            <v/>
          </cell>
          <cell r="S2" t="str">
            <v>2021-06-10, 20:00:00</v>
          </cell>
          <cell r="T2" t="str">
            <v/>
          </cell>
          <cell r="U2" t="str">
            <v/>
          </cell>
          <cell r="V2" t="str">
            <v/>
          </cell>
          <cell r="W2" t="str">
            <v>2021-06-10, 20:00:00</v>
          </cell>
          <cell r="X2" t="str">
            <v/>
          </cell>
          <cell r="Y2" t="str">
            <v/>
          </cell>
          <cell r="Z2" t="str">
            <v/>
          </cell>
          <cell r="AA2" t="str">
            <v/>
          </cell>
          <cell r="AB2" t="str">
            <v>SAMSUL ANWAR</v>
          </cell>
          <cell r="AC2" t="str">
            <v>087851750511</v>
          </cell>
          <cell r="AD2" t="str">
            <v>B9173KXU</v>
          </cell>
          <cell r="AE2" t="str">
            <v>CDE Dedicated</v>
          </cell>
          <cell r="AF2" t="str">
            <v>Unilever West Mega DC</v>
          </cell>
          <cell r="AH2" t="str">
            <v>Jl. Irian X No.202, Cikedokan, Kec. Cikarang Bar., Bekasi, Jawa Barat 17530, Indonesia</v>
          </cell>
          <cell r="AI2" t="str">
            <v>Bekasi</v>
          </cell>
          <cell r="AK2" t="str">
            <v>ROBINSON KODIM S 135</v>
          </cell>
          <cell r="AM2" t="str">
            <v>Jl. Sutopo No.2, RT.002/RW.003, Sukarasa, Kec. Tangerang, Kota Tangerang, Banten 15111, Indonesia</v>
          </cell>
          <cell r="AN2" t="str">
            <v>Kota Tangerang</v>
          </cell>
          <cell r="AP2">
            <v>70</v>
          </cell>
          <cell r="AQ2" t="str">
            <v/>
          </cell>
          <cell r="AR2" t="str">
            <v/>
          </cell>
          <cell r="AS2" t="str">
            <v/>
          </cell>
          <cell r="AT2" t="str">
            <v/>
          </cell>
          <cell r="AU2" t="str">
            <v/>
          </cell>
          <cell r="AV2" t="str">
            <v/>
          </cell>
          <cell r="AW2" t="str">
            <v/>
          </cell>
          <cell r="AY2">
            <v>0</v>
          </cell>
          <cell r="AZ2" t="str">
            <v>0</v>
          </cell>
          <cell r="BA2">
            <v>1340</v>
          </cell>
          <cell r="BB2">
            <v>3.21</v>
          </cell>
          <cell r="BC2" t="str">
            <v/>
          </cell>
          <cell r="BD2" t="str">
            <v/>
          </cell>
        </row>
        <row r="3">
          <cell r="D3" t="str">
            <v>4002937848</v>
          </cell>
          <cell r="E3" t="str">
            <v/>
          </cell>
          <cell r="F3" t="str">
            <v>CONFIRMED</v>
          </cell>
          <cell r="G3" t="str">
            <v>Unilever Mega DC</v>
          </cell>
          <cell r="H3" t="str">
            <v>PT Mega Antaran Prima</v>
          </cell>
          <cell r="I3" t="str">
            <v>true</v>
          </cell>
          <cell r="J3" t="str">
            <v>CDE</v>
          </cell>
          <cell r="K3" t="str">
            <v>CD Engkel Box</v>
          </cell>
          <cell r="L3" t="str">
            <v/>
          </cell>
          <cell r="N3" t="str">
            <v>TDS-TRI-20210609111604036031</v>
          </cell>
          <cell r="O3" t="str">
            <v>dedicated</v>
          </cell>
          <cell r="P3" t="str">
            <v>2021-06-09, 18:16:04</v>
          </cell>
          <cell r="Q3" t="str">
            <v>2021-06-09, 20:43:25</v>
          </cell>
          <cell r="R3" t="str">
            <v/>
          </cell>
          <cell r="S3" t="str">
            <v>2021-06-10, 20:00:00</v>
          </cell>
          <cell r="T3" t="str">
            <v/>
          </cell>
          <cell r="U3" t="str">
            <v/>
          </cell>
          <cell r="V3" t="str">
            <v/>
          </cell>
          <cell r="W3" t="str">
            <v>2021-06-10, 20:00:00</v>
          </cell>
          <cell r="X3" t="str">
            <v/>
          </cell>
          <cell r="Y3" t="str">
            <v/>
          </cell>
          <cell r="Z3" t="str">
            <v/>
          </cell>
          <cell r="AA3" t="str">
            <v/>
          </cell>
          <cell r="AB3" t="str">
            <v>SAMSUL ANWAR</v>
          </cell>
          <cell r="AC3" t="str">
            <v>087851750511</v>
          </cell>
          <cell r="AD3" t="str">
            <v>B9173KXU</v>
          </cell>
          <cell r="AE3" t="str">
            <v>CDE Dedicated</v>
          </cell>
          <cell r="AF3" t="str">
            <v>Unilever West Mega DC</v>
          </cell>
          <cell r="AH3" t="str">
            <v>Jl. Irian X No.202, Cikedokan, Kec. Cikarang Bar., Bekasi, Jawa Barat 17530, Indonesia</v>
          </cell>
          <cell r="AI3" t="str">
            <v>Bekasi</v>
          </cell>
          <cell r="AK3" t="str">
            <v>RAMAYANA KODIM(R31)</v>
          </cell>
          <cell r="AM3" t="str">
            <v>KODIM JL.DAAN MOGOT</v>
          </cell>
          <cell r="AN3" t="str">
            <v>Kota Tangerang</v>
          </cell>
          <cell r="AP3">
            <v>71</v>
          </cell>
          <cell r="AQ3" t="str">
            <v/>
          </cell>
          <cell r="AR3" t="str">
            <v/>
          </cell>
          <cell r="AS3" t="str">
            <v/>
          </cell>
          <cell r="AT3" t="str">
            <v/>
          </cell>
          <cell r="AU3" t="str">
            <v/>
          </cell>
          <cell r="AV3" t="str">
            <v/>
          </cell>
          <cell r="AW3" t="str">
            <v/>
          </cell>
          <cell r="AY3">
            <v>0</v>
          </cell>
          <cell r="AZ3" t="str">
            <v>0</v>
          </cell>
          <cell r="BA3">
            <v>50</v>
          </cell>
          <cell r="BB3">
            <v>1</v>
          </cell>
          <cell r="BC3" t="str">
            <v/>
          </cell>
          <cell r="BD3" t="str">
            <v/>
          </cell>
        </row>
        <row r="4">
          <cell r="D4" t="str">
            <v>4002937805</v>
          </cell>
          <cell r="E4" t="str">
            <v/>
          </cell>
          <cell r="F4" t="str">
            <v>CONFIRMED</v>
          </cell>
          <cell r="G4" t="str">
            <v>Unilever Mega DC</v>
          </cell>
          <cell r="H4" t="str">
            <v>CV Global Synergi Abadi</v>
          </cell>
          <cell r="I4" t="str">
            <v>true</v>
          </cell>
          <cell r="J4" t="str">
            <v>CDE</v>
          </cell>
          <cell r="K4" t="str">
            <v>CD Engkel Box</v>
          </cell>
          <cell r="L4" t="str">
            <v/>
          </cell>
          <cell r="N4" t="str">
            <v>TDS-TRI-20210609111602907025</v>
          </cell>
          <cell r="O4" t="str">
            <v>dedicated</v>
          </cell>
          <cell r="P4" t="str">
            <v>2021-06-09, 18:16:03</v>
          </cell>
          <cell r="Q4" t="str">
            <v>2021-06-09, 20:36:48</v>
          </cell>
          <cell r="R4" t="str">
            <v/>
          </cell>
          <cell r="S4" t="str">
            <v>2021-06-10, 20:00:00</v>
          </cell>
          <cell r="T4" t="str">
            <v/>
          </cell>
          <cell r="U4" t="str">
            <v/>
          </cell>
          <cell r="V4" t="str">
            <v/>
          </cell>
          <cell r="W4" t="str">
            <v>2021-06-11, 20:00:00</v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>beni</v>
          </cell>
          <cell r="AC4" t="str">
            <v>085774120091</v>
          </cell>
          <cell r="AD4" t="str">
            <v>B9054NO</v>
          </cell>
          <cell r="AE4" t="str">
            <v>CD Engkel Box</v>
          </cell>
          <cell r="AF4" t="str">
            <v>Unilever West Mega DC</v>
          </cell>
          <cell r="AH4" t="str">
            <v>Jl. Irian X No.202, Cikedokan, Kec. Cikarang Bar., Bekasi, Jawa Barat 17530, Indonesia</v>
          </cell>
          <cell r="AI4" t="str">
            <v>Bekasi</v>
          </cell>
          <cell r="AK4" t="str">
            <v>YOGYA CIJOHO</v>
          </cell>
          <cell r="AM4" t="str">
            <v>Jl. RE. Martadinata No.93, Cijoho, Kec. Kuningan, Kabupaten Kuningan, Jawa Barat 45513, Indonesia</v>
          </cell>
          <cell r="AN4" t="str">
            <v>Bandung</v>
          </cell>
          <cell r="AP4">
            <v>209</v>
          </cell>
          <cell r="AQ4" t="str">
            <v/>
          </cell>
          <cell r="AR4" t="str">
            <v/>
          </cell>
          <cell r="AS4" t="str">
            <v/>
          </cell>
          <cell r="AT4" t="str">
            <v/>
          </cell>
          <cell r="AU4" t="str">
            <v/>
          </cell>
          <cell r="AV4" t="str">
            <v/>
          </cell>
          <cell r="AW4" t="str">
            <v/>
          </cell>
          <cell r="AY4">
            <v>0</v>
          </cell>
          <cell r="AZ4" t="str">
            <v>0</v>
          </cell>
          <cell r="BA4">
            <v>800</v>
          </cell>
          <cell r="BB4">
            <v>1.89</v>
          </cell>
          <cell r="BC4" t="str">
            <v/>
          </cell>
          <cell r="BD4" t="str">
            <v/>
          </cell>
        </row>
        <row r="5">
          <cell r="D5" t="str">
            <v>4002937746</v>
          </cell>
          <cell r="E5" t="str">
            <v/>
          </cell>
          <cell r="F5" t="str">
            <v>CONFIRMED</v>
          </cell>
          <cell r="G5" t="str">
            <v>Unilever Mega DC</v>
          </cell>
          <cell r="H5" t="str">
            <v>PT PRIMA SARANA EKSPRES</v>
          </cell>
          <cell r="I5" t="str">
            <v>true</v>
          </cell>
          <cell r="J5" t="str">
            <v>CDE</v>
          </cell>
          <cell r="K5" t="str">
            <v>CD Engkel Box</v>
          </cell>
          <cell r="L5" t="str">
            <v/>
          </cell>
          <cell r="N5" t="str">
            <v>TDS-TRI-20210609111601746264</v>
          </cell>
          <cell r="O5" t="str">
            <v>dedicated</v>
          </cell>
          <cell r="P5" t="str">
            <v>2021-06-09, 18:16:02</v>
          </cell>
          <cell r="Q5" t="str">
            <v>2021-06-09, 20:35:28</v>
          </cell>
          <cell r="R5" t="str">
            <v/>
          </cell>
          <cell r="S5" t="str">
            <v>2021-06-10, 20:00:00</v>
          </cell>
          <cell r="T5" t="str">
            <v/>
          </cell>
          <cell r="U5" t="str">
            <v/>
          </cell>
          <cell r="V5" t="str">
            <v/>
          </cell>
          <cell r="W5" t="str">
            <v>2021-06-11, 20:00:00</v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>Adon</v>
          </cell>
          <cell r="AC5" t="str">
            <v>085215670138</v>
          </cell>
          <cell r="AD5" t="str">
            <v>B9061TXS</v>
          </cell>
          <cell r="AE5" t="str">
            <v>CD Engkel Box</v>
          </cell>
          <cell r="AF5" t="str">
            <v>Unilever West Mega DC</v>
          </cell>
          <cell r="AH5" t="str">
            <v>Jl. Irian X No.202, Cikedokan, Kec. Cikarang Bar., Bekasi, Jawa Barat 17530, Indonesia</v>
          </cell>
          <cell r="AI5" t="str">
            <v>Bekasi</v>
          </cell>
          <cell r="AK5" t="str">
            <v>RAMAYANA BOGOR (S 114)</v>
          </cell>
          <cell r="AM5" t="str">
            <v>JL. BOGOR BARU</v>
          </cell>
          <cell r="AN5" t="str">
            <v>Kota Bogor</v>
          </cell>
          <cell r="AP5">
            <v>72</v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Y5">
            <v>0</v>
          </cell>
          <cell r="AZ5" t="str">
            <v>0</v>
          </cell>
          <cell r="BA5">
            <v>140</v>
          </cell>
          <cell r="BB5">
            <v>6</v>
          </cell>
          <cell r="BC5" t="str">
            <v/>
          </cell>
          <cell r="BD5" t="str">
            <v/>
          </cell>
        </row>
        <row r="6">
          <cell r="D6" t="str">
            <v>4002937805</v>
          </cell>
          <cell r="E6" t="str">
            <v/>
          </cell>
          <cell r="F6" t="str">
            <v>CONFIRMED</v>
          </cell>
          <cell r="G6" t="str">
            <v>Unilever Mega DC</v>
          </cell>
          <cell r="H6" t="str">
            <v>CV Global Synergi Abadi</v>
          </cell>
          <cell r="I6" t="str">
            <v>true</v>
          </cell>
          <cell r="J6" t="str">
            <v>CDE</v>
          </cell>
          <cell r="K6" t="str">
            <v>CD Engkel Box</v>
          </cell>
          <cell r="L6" t="str">
            <v/>
          </cell>
          <cell r="N6" t="str">
            <v>TDS-TRI-20210609111602907025</v>
          </cell>
          <cell r="O6" t="str">
            <v>dedicated</v>
          </cell>
          <cell r="P6" t="str">
            <v>2021-06-09, 18:16:02</v>
          </cell>
          <cell r="Q6" t="str">
            <v>2021-06-09, 20:36:48</v>
          </cell>
          <cell r="R6" t="str">
            <v/>
          </cell>
          <cell r="S6" t="str">
            <v>2021-06-10, 20:00:00</v>
          </cell>
          <cell r="T6" t="str">
            <v/>
          </cell>
          <cell r="U6" t="str">
            <v/>
          </cell>
          <cell r="V6" t="str">
            <v/>
          </cell>
          <cell r="W6" t="str">
            <v>2021-06-11, 20:00:00</v>
          </cell>
          <cell r="X6" t="str">
            <v/>
          </cell>
          <cell r="Y6" t="str">
            <v/>
          </cell>
          <cell r="Z6" t="str">
            <v/>
          </cell>
          <cell r="AA6" t="str">
            <v/>
          </cell>
          <cell r="AB6" t="str">
            <v>beni</v>
          </cell>
          <cell r="AC6" t="str">
            <v>085774120091</v>
          </cell>
          <cell r="AD6" t="str">
            <v>B9054NO</v>
          </cell>
          <cell r="AE6" t="str">
            <v>CD Engkel Box</v>
          </cell>
          <cell r="AF6" t="str">
            <v>Unilever West Mega DC</v>
          </cell>
          <cell r="AH6" t="str">
            <v>Jl. Irian X No.202, Cikedokan, Kec. Cikarang Bar., Bekasi, Jawa Barat 17530, Indonesia</v>
          </cell>
          <cell r="AI6" t="str">
            <v>Bekasi</v>
          </cell>
          <cell r="AK6" t="str">
            <v>INDOMARET DC CIREBON</v>
          </cell>
          <cell r="AM6" t="str">
            <v>blok g, Jl. Pangeran Antasari No.189, Lurah, Kec. Plumbon, Cirebon, Jawa Barat 45155, Indonesia</v>
          </cell>
          <cell r="AN6" t="str">
            <v>Cirebon</v>
          </cell>
          <cell r="AP6">
            <v>177</v>
          </cell>
          <cell r="AQ6" t="str">
            <v/>
          </cell>
          <cell r="AR6" t="str">
            <v/>
          </cell>
          <cell r="AS6" t="str">
            <v/>
          </cell>
          <cell r="AT6" t="str">
            <v/>
          </cell>
          <cell r="AU6" t="str">
            <v/>
          </cell>
          <cell r="AV6" t="str">
            <v/>
          </cell>
          <cell r="AW6" t="str">
            <v/>
          </cell>
          <cell r="AY6">
            <v>0</v>
          </cell>
          <cell r="AZ6" t="str">
            <v>0</v>
          </cell>
          <cell r="BA6">
            <v>1310</v>
          </cell>
          <cell r="BB6">
            <v>2.82</v>
          </cell>
          <cell r="BC6" t="str">
            <v/>
          </cell>
          <cell r="BD6" t="str">
            <v/>
          </cell>
        </row>
        <row r="7">
          <cell r="D7" t="str">
            <v>4002937746</v>
          </cell>
          <cell r="E7" t="str">
            <v/>
          </cell>
          <cell r="F7" t="str">
            <v>CONFIRMED</v>
          </cell>
          <cell r="G7" t="str">
            <v>Unilever Mega DC</v>
          </cell>
          <cell r="H7" t="str">
            <v>PT PRIMA SARANA EKSPRES</v>
          </cell>
          <cell r="I7" t="str">
            <v>true</v>
          </cell>
          <cell r="J7" t="str">
            <v>CDE</v>
          </cell>
          <cell r="K7" t="str">
            <v>CD Engkel Box</v>
          </cell>
          <cell r="L7" t="str">
            <v/>
          </cell>
          <cell r="N7" t="str">
            <v>TDS-TRI-20210609111601746264</v>
          </cell>
          <cell r="O7" t="str">
            <v>dedicated</v>
          </cell>
          <cell r="P7" t="str">
            <v>2021-06-09, 18:16:01</v>
          </cell>
          <cell r="Q7" t="str">
            <v>2021-06-09, 20:35:28</v>
          </cell>
          <cell r="R7" t="str">
            <v/>
          </cell>
          <cell r="S7" t="str">
            <v>2021-06-10, 20:00:00</v>
          </cell>
          <cell r="T7" t="str">
            <v/>
          </cell>
          <cell r="U7" t="str">
            <v/>
          </cell>
          <cell r="V7" t="str">
            <v/>
          </cell>
          <cell r="W7" t="str">
            <v>2021-06-11, 20:00:00</v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>Adon</v>
          </cell>
          <cell r="AC7" t="str">
            <v>085215670138</v>
          </cell>
          <cell r="AD7" t="str">
            <v>B9061TXS</v>
          </cell>
          <cell r="AE7" t="str">
            <v>CD Engkel Box</v>
          </cell>
          <cell r="AF7" t="str">
            <v>Unilever West Mega DC</v>
          </cell>
          <cell r="AH7" t="str">
            <v>Jl. Irian X No.202, Cikedokan, Kec. Cikarang Bar., Bekasi, Jawa Barat 17530, Indonesia</v>
          </cell>
          <cell r="AI7" t="str">
            <v>Bekasi</v>
          </cell>
          <cell r="AK7" t="str">
            <v>LOTTE SHOPPING INDONESIA BOGOR</v>
          </cell>
          <cell r="AM7" t="str">
            <v>JL. KH SHOLEH ISKANDAR</v>
          </cell>
          <cell r="AN7" t="str">
            <v>Kota Bogor</v>
          </cell>
          <cell r="AP7">
            <v>75</v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Y7">
            <v>0</v>
          </cell>
          <cell r="AZ7" t="str">
            <v>0</v>
          </cell>
          <cell r="BA7">
            <v>1690</v>
          </cell>
          <cell r="BB7">
            <v>4</v>
          </cell>
          <cell r="BC7" t="str">
            <v/>
          </cell>
          <cell r="BD7" t="str">
            <v/>
          </cell>
        </row>
        <row r="8">
          <cell r="D8" t="str">
            <v>4002937720</v>
          </cell>
          <cell r="E8" t="str">
            <v/>
          </cell>
          <cell r="F8" t="str">
            <v>CONFIRMED</v>
          </cell>
          <cell r="G8" t="str">
            <v>Unilever Mega DC</v>
          </cell>
          <cell r="H8" t="str">
            <v>PT Kabut Halim Mandiri</v>
          </cell>
          <cell r="I8" t="str">
            <v>true</v>
          </cell>
          <cell r="J8" t="str">
            <v>CDE</v>
          </cell>
          <cell r="K8" t="str">
            <v>CD Engkel Box</v>
          </cell>
          <cell r="L8" t="str">
            <v/>
          </cell>
          <cell r="N8" t="str">
            <v>TDS-TRI-20210609111600548338</v>
          </cell>
          <cell r="O8" t="str">
            <v>dedicated</v>
          </cell>
          <cell r="P8" t="str">
            <v>2021-06-09, 18:16:00</v>
          </cell>
          <cell r="Q8" t="str">
            <v>2021-06-09, 20:33:19</v>
          </cell>
          <cell r="R8" t="str">
            <v/>
          </cell>
          <cell r="S8" t="str">
            <v>2021-06-10, 20:00:00</v>
          </cell>
          <cell r="T8" t="str">
            <v/>
          </cell>
          <cell r="U8" t="str">
            <v/>
          </cell>
          <cell r="V8" t="str">
            <v/>
          </cell>
          <cell r="W8" t="str">
            <v>2021-06-10, 20:00:00</v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>Hadi mas renol</v>
          </cell>
          <cell r="AC8" t="str">
            <v>081299351818</v>
          </cell>
          <cell r="AD8" t="str">
            <v>F9282FG</v>
          </cell>
          <cell r="AE8" t="str">
            <v>CD Engkel Box</v>
          </cell>
          <cell r="AF8" t="str">
            <v>Unilever West Mega DC</v>
          </cell>
          <cell r="AH8" t="str">
            <v>Jl. Irian X No.202, Cikedokan, Kec. Cikarang Bar., Bekasi, Jawa Barat 17530, Indonesia</v>
          </cell>
          <cell r="AI8" t="str">
            <v>Bekasi</v>
          </cell>
          <cell r="AK8" t="str">
            <v>LOTTEMART HYPER KUNINGAN CITY</v>
          </cell>
          <cell r="AM8" t="str">
            <v>JL. Prof. Dr. SATRIO KAV. 18-UNIT L</v>
          </cell>
          <cell r="AN8" t="str">
            <v>Kota Jakarta Selatan</v>
          </cell>
          <cell r="AP8">
            <v>39</v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Y8">
            <v>0</v>
          </cell>
          <cell r="AZ8" t="str">
            <v>0</v>
          </cell>
          <cell r="BA8">
            <v>530</v>
          </cell>
          <cell r="BB8">
            <v>1</v>
          </cell>
          <cell r="BC8" t="str">
            <v/>
          </cell>
          <cell r="BD8" t="str">
            <v/>
          </cell>
        </row>
        <row r="9">
          <cell r="D9" t="str">
            <v>4002937720</v>
          </cell>
          <cell r="E9" t="str">
            <v/>
          </cell>
          <cell r="F9" t="str">
            <v>CONFIRMED</v>
          </cell>
          <cell r="G9" t="str">
            <v>Unilever Mega DC</v>
          </cell>
          <cell r="H9" t="str">
            <v>PT Kabut Halim Mandiri</v>
          </cell>
          <cell r="I9" t="str">
            <v>true</v>
          </cell>
          <cell r="J9" t="str">
            <v>CDE</v>
          </cell>
          <cell r="K9" t="str">
            <v>CD Engkel Box</v>
          </cell>
          <cell r="L9" t="str">
            <v/>
          </cell>
          <cell r="N9" t="str">
            <v>TDS-TRI-20210609111600548338</v>
          </cell>
          <cell r="O9" t="str">
            <v>dedicated</v>
          </cell>
          <cell r="P9" t="str">
            <v>2021-06-09, 18:16:00</v>
          </cell>
          <cell r="Q9" t="str">
            <v>2021-06-09, 20:33:19</v>
          </cell>
          <cell r="R9" t="str">
            <v/>
          </cell>
          <cell r="S9" t="str">
            <v>2021-06-10, 20:00:00</v>
          </cell>
          <cell r="T9" t="str">
            <v/>
          </cell>
          <cell r="U9" t="str">
            <v/>
          </cell>
          <cell r="V9" t="str">
            <v/>
          </cell>
          <cell r="W9" t="str">
            <v>2021-06-10, 20:00:00</v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>Hadi mas renol</v>
          </cell>
          <cell r="AC9" t="str">
            <v>081299351818</v>
          </cell>
          <cell r="AD9" t="str">
            <v>F9282FG</v>
          </cell>
          <cell r="AE9" t="str">
            <v>CD Engkel Box</v>
          </cell>
          <cell r="AF9" t="str">
            <v>Unilever West Mega DC</v>
          </cell>
          <cell r="AH9" t="str">
            <v>Jl. Irian X No.202, Cikedokan, Kec. Cikarang Bar., Bekasi, Jawa Barat 17530, Indonesia</v>
          </cell>
          <cell r="AI9" t="str">
            <v>Bekasi</v>
          </cell>
          <cell r="AK9" t="str">
            <v>RAMAYANA PALMERAH(R10)</v>
          </cell>
          <cell r="AM9" t="str">
            <v>PASAR PALMERAH</v>
          </cell>
          <cell r="AN9" t="str">
            <v>Kota Jakarta Pusat</v>
          </cell>
          <cell r="AP9">
            <v>43</v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Y9">
            <v>0</v>
          </cell>
          <cell r="AZ9" t="str">
            <v>0</v>
          </cell>
          <cell r="BA9">
            <v>850</v>
          </cell>
          <cell r="BB9">
            <v>2.7</v>
          </cell>
          <cell r="BC9" t="str">
            <v/>
          </cell>
          <cell r="BD9" t="str">
            <v/>
          </cell>
        </row>
        <row r="10">
          <cell r="D10" t="str">
            <v>4002937696</v>
          </cell>
          <cell r="E10" t="str">
            <v/>
          </cell>
          <cell r="F10" t="str">
            <v>CONFIRMED</v>
          </cell>
          <cell r="G10" t="str">
            <v>Unilever Mega DC</v>
          </cell>
          <cell r="H10" t="str">
            <v>PT Kabut Halim Mandiri</v>
          </cell>
          <cell r="I10" t="str">
            <v>true</v>
          </cell>
          <cell r="J10" t="str">
            <v>CDE</v>
          </cell>
          <cell r="K10" t="str">
            <v>CD Engkel Box</v>
          </cell>
          <cell r="L10" t="str">
            <v/>
          </cell>
          <cell r="N10" t="str">
            <v>TDS-TRI-20210609111559451275</v>
          </cell>
          <cell r="O10" t="str">
            <v>dedicated</v>
          </cell>
          <cell r="P10" t="str">
            <v>2021-06-09, 18:15:59</v>
          </cell>
          <cell r="Q10" t="str">
            <v>2021-06-09, 20:31:19</v>
          </cell>
          <cell r="R10" t="str">
            <v/>
          </cell>
          <cell r="S10" t="str">
            <v>2021-06-10, 20:00:00</v>
          </cell>
          <cell r="T10" t="str">
            <v/>
          </cell>
          <cell r="U10" t="str">
            <v/>
          </cell>
          <cell r="V10" t="str">
            <v/>
          </cell>
          <cell r="W10" t="str">
            <v>2021-06-12, 20:00:00</v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>Qodri</v>
          </cell>
          <cell r="AC10" t="str">
            <v>081385475168</v>
          </cell>
          <cell r="AD10" t="str">
            <v>B9029EXR</v>
          </cell>
          <cell r="AE10" t="str">
            <v>CD Engkel Box</v>
          </cell>
          <cell r="AF10" t="str">
            <v>Unilever West Mega DC</v>
          </cell>
          <cell r="AH10" t="str">
            <v>Jl. Irian X No.202, Cikedokan, Kec. Cikarang Bar., Bekasi, Jawa Barat 17530, Indonesia</v>
          </cell>
          <cell r="AI10" t="str">
            <v>Bekasi</v>
          </cell>
          <cell r="AK10" t="str">
            <v>RAMAYANA CIBADAK (R 105)</v>
          </cell>
          <cell r="AM10" t="str">
            <v>JL. SILIWANGI / KAMP.SEKARWANGI</v>
          </cell>
          <cell r="AN10" t="str">
            <v>Sukabumi</v>
          </cell>
          <cell r="AP10">
            <v>109</v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Y10">
            <v>0</v>
          </cell>
          <cell r="AZ10" t="str">
            <v>0</v>
          </cell>
          <cell r="BA10">
            <v>170</v>
          </cell>
          <cell r="BB10">
            <v>1</v>
          </cell>
          <cell r="BC10" t="str">
            <v/>
          </cell>
          <cell r="BD10" t="str">
            <v/>
          </cell>
        </row>
        <row r="11">
          <cell r="D11" t="str">
            <v>4002937696</v>
          </cell>
          <cell r="E11" t="str">
            <v/>
          </cell>
          <cell r="F11" t="str">
            <v>CONFIRMED</v>
          </cell>
          <cell r="G11" t="str">
            <v>Unilever Mega DC</v>
          </cell>
          <cell r="H11" t="str">
            <v>PT Kabut Halim Mandiri</v>
          </cell>
          <cell r="I11" t="str">
            <v>true</v>
          </cell>
          <cell r="J11" t="str">
            <v>CDE</v>
          </cell>
          <cell r="K11" t="str">
            <v>CD Engkel Box</v>
          </cell>
          <cell r="L11" t="str">
            <v/>
          </cell>
          <cell r="N11" t="str">
            <v>TDS-TRI-20210609111559451275</v>
          </cell>
          <cell r="O11" t="str">
            <v>dedicated</v>
          </cell>
          <cell r="P11" t="str">
            <v>2021-06-09, 18:15:59</v>
          </cell>
          <cell r="Q11" t="str">
            <v>2021-06-09, 20:31:19</v>
          </cell>
          <cell r="R11" t="str">
            <v/>
          </cell>
          <cell r="S11" t="str">
            <v>2021-06-10, 20:00:00</v>
          </cell>
          <cell r="T11" t="str">
            <v/>
          </cell>
          <cell r="U11" t="str">
            <v/>
          </cell>
          <cell r="V11" t="str">
            <v/>
          </cell>
          <cell r="W11" t="str">
            <v>2021-06-12, 20:00:00</v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>Qodri</v>
          </cell>
          <cell r="AC11" t="str">
            <v>081385475168</v>
          </cell>
          <cell r="AD11" t="str">
            <v>B9029EXR</v>
          </cell>
          <cell r="AE11" t="str">
            <v>CD Engkel Box</v>
          </cell>
          <cell r="AF11" t="str">
            <v>Unilever West Mega DC</v>
          </cell>
          <cell r="AH11" t="str">
            <v>Jl. Irian X No.202, Cikedokan, Kec. Cikarang Bar., Bekasi, Jawa Barat 17530, Indonesia</v>
          </cell>
          <cell r="AI11" t="str">
            <v>Bekasi</v>
          </cell>
          <cell r="AK11" t="str">
            <v>PT GARUDA TIMUR PACIFIC SUKABUMI</v>
          </cell>
          <cell r="AM11" t="str">
            <v>Jl. Pabuaran No.79, Nyomplong, Kec. Warudoyong, Kota Sukabumi, Jawa Barat 43111, Indonesia</v>
          </cell>
          <cell r="AN11" t="str">
            <v>Kota Sukabumi</v>
          </cell>
          <cell r="AP11">
            <v>128</v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Y11">
            <v>0</v>
          </cell>
          <cell r="AZ11" t="str">
            <v>0</v>
          </cell>
          <cell r="BA11">
            <v>1050</v>
          </cell>
          <cell r="BB11">
            <v>3.02</v>
          </cell>
          <cell r="BC11" t="str">
            <v/>
          </cell>
          <cell r="BD11" t="str">
            <v/>
          </cell>
        </row>
        <row r="12">
          <cell r="D12" t="str">
            <v>4002937627</v>
          </cell>
          <cell r="E12" t="str">
            <v/>
          </cell>
          <cell r="F12" t="str">
            <v>CONFIRMED</v>
          </cell>
          <cell r="G12" t="str">
            <v>Unilever Mega DC</v>
          </cell>
          <cell r="H12" t="str">
            <v>Gading Global Logistic</v>
          </cell>
          <cell r="I12" t="str">
            <v>true</v>
          </cell>
          <cell r="J12" t="str">
            <v>CDE</v>
          </cell>
          <cell r="K12" t="str">
            <v>CD Engkel Box</v>
          </cell>
          <cell r="L12" t="str">
            <v/>
          </cell>
          <cell r="N12" t="str">
            <v>TDS-TRI-20210609111558253989</v>
          </cell>
          <cell r="O12" t="str">
            <v>dedicated</v>
          </cell>
          <cell r="P12" t="str">
            <v>2021-06-09, 18:15:58</v>
          </cell>
          <cell r="Q12" t="str">
            <v>2021-06-09, 20:02:03</v>
          </cell>
          <cell r="R12" t="str">
            <v/>
          </cell>
          <cell r="S12" t="str">
            <v>2021-06-10, 20:00:00</v>
          </cell>
          <cell r="T12" t="str">
            <v/>
          </cell>
          <cell r="U12" t="str">
            <v/>
          </cell>
          <cell r="V12" t="str">
            <v/>
          </cell>
          <cell r="W12" t="str">
            <v>2021-06-10, 20:00:00</v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>JAMAL</v>
          </cell>
          <cell r="AC12" t="str">
            <v>087879225044</v>
          </cell>
          <cell r="AD12" t="str">
            <v>B9838SYK</v>
          </cell>
          <cell r="AE12" t="str">
            <v>CD Engkel Box</v>
          </cell>
          <cell r="AF12" t="str">
            <v>Unilever West Mega DC</v>
          </cell>
          <cell r="AH12" t="str">
            <v>Jl. Irian X No.202, Cikedokan, Kec. Cikarang Bar., Bekasi, Jawa Barat 17530, Indonesia</v>
          </cell>
          <cell r="AI12" t="str">
            <v>Bekasi</v>
          </cell>
          <cell r="AK12" t="str">
            <v>PT LOTTE SHOPPING INDONESIA PSR REB</v>
          </cell>
          <cell r="AM12" t="str">
            <v>Jl. Lkr. Luar Sel. No.Kav 6, RT.5/RW.2, Susukan, Kec. Ciracas, Kota Jakarta Timur, Daerah Khusus Ibukota Jakarta 13750, Indonesia</v>
          </cell>
          <cell r="AN12" t="str">
            <v>Kota Jakarta Timur</v>
          </cell>
          <cell r="AP12">
            <v>36</v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Y12">
            <v>0</v>
          </cell>
          <cell r="AZ12" t="str">
            <v>0</v>
          </cell>
          <cell r="BA12">
            <v>2090</v>
          </cell>
          <cell r="BB12">
            <v>4.07</v>
          </cell>
          <cell r="BC12" t="str">
            <v/>
          </cell>
          <cell r="BD12" t="str">
            <v/>
          </cell>
        </row>
        <row r="13">
          <cell r="D13" t="str">
            <v>4002937627</v>
          </cell>
          <cell r="E13" t="str">
            <v/>
          </cell>
          <cell r="F13" t="str">
            <v>CONFIRMED</v>
          </cell>
          <cell r="G13" t="str">
            <v>Unilever Mega DC</v>
          </cell>
          <cell r="H13" t="str">
            <v>Gading Global Logistic</v>
          </cell>
          <cell r="I13" t="str">
            <v>true</v>
          </cell>
          <cell r="J13" t="str">
            <v>CDE</v>
          </cell>
          <cell r="K13" t="str">
            <v>CD Engkel Box</v>
          </cell>
          <cell r="L13" t="str">
            <v/>
          </cell>
          <cell r="N13" t="str">
            <v>TDS-TRI-20210609111558253989</v>
          </cell>
          <cell r="O13" t="str">
            <v>dedicated</v>
          </cell>
          <cell r="P13" t="str">
            <v>2021-06-09, 18:15:58</v>
          </cell>
          <cell r="Q13" t="str">
            <v>2021-06-09, 20:02:03</v>
          </cell>
          <cell r="R13" t="str">
            <v/>
          </cell>
          <cell r="S13" t="str">
            <v>2021-06-10, 20:00:00</v>
          </cell>
          <cell r="T13" t="str">
            <v/>
          </cell>
          <cell r="U13" t="str">
            <v/>
          </cell>
          <cell r="V13" t="str">
            <v/>
          </cell>
          <cell r="W13" t="str">
            <v>2021-06-10, 20:00:00</v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>JAMAL</v>
          </cell>
          <cell r="AC13" t="str">
            <v>087879225044</v>
          </cell>
          <cell r="AD13" t="str">
            <v>B9838SYK</v>
          </cell>
          <cell r="AE13" t="str">
            <v>CD Engkel Box</v>
          </cell>
          <cell r="AF13" t="str">
            <v>Unilever West Mega DC</v>
          </cell>
          <cell r="AH13" t="str">
            <v>Jl. Irian X No.202, Cikedokan, Kec. Cikarang Bar., Bekasi, Jawa Barat 17530, Indonesia</v>
          </cell>
          <cell r="AI13" t="str">
            <v>Bekasi</v>
          </cell>
          <cell r="AK13" t="str">
            <v>RAMAYANA PASAR MINGGU(R11)</v>
          </cell>
          <cell r="AM13" t="str">
            <v>JL.RAGUNAN RAYA NO.11</v>
          </cell>
          <cell r="AN13" t="str">
            <v>Kota Jakarta Selatan</v>
          </cell>
          <cell r="AP13">
            <v>43</v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Y13">
            <v>0</v>
          </cell>
          <cell r="AZ13" t="str">
            <v>0</v>
          </cell>
          <cell r="BA13">
            <v>270</v>
          </cell>
          <cell r="BB13">
            <v>1</v>
          </cell>
          <cell r="BC13" t="str">
            <v/>
          </cell>
          <cell r="BD13" t="str">
            <v/>
          </cell>
        </row>
        <row r="14">
          <cell r="D14" t="str">
            <v>4002937316</v>
          </cell>
          <cell r="E14" t="str">
            <v/>
          </cell>
          <cell r="F14" t="str">
            <v>CONFIRMED</v>
          </cell>
          <cell r="G14" t="str">
            <v>Unilever Mega DC</v>
          </cell>
          <cell r="H14" t="str">
            <v>PT Mega Antaran Prima</v>
          </cell>
          <cell r="I14" t="str">
            <v>true</v>
          </cell>
          <cell r="J14" t="str">
            <v>CDE</v>
          </cell>
          <cell r="K14" t="str">
            <v>CD Engkel Box</v>
          </cell>
          <cell r="L14" t="str">
            <v/>
          </cell>
          <cell r="N14" t="str">
            <v>TDS-TRI-20210609111557132919</v>
          </cell>
          <cell r="O14" t="str">
            <v>dedicated</v>
          </cell>
          <cell r="P14" t="str">
            <v>2021-06-09, 18:15:57</v>
          </cell>
          <cell r="Q14" t="str">
            <v>2021-06-09, 20:29:29</v>
          </cell>
          <cell r="R14" t="str">
            <v/>
          </cell>
          <cell r="S14" t="str">
            <v>2021-06-10, 20:00:00</v>
          </cell>
          <cell r="T14" t="str">
            <v/>
          </cell>
          <cell r="U14" t="str">
            <v/>
          </cell>
          <cell r="V14" t="str">
            <v/>
          </cell>
          <cell r="W14" t="str">
            <v>2021-06-11, 20:00:00</v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>CASMITA</v>
          </cell>
          <cell r="AC14" t="str">
            <v>082112196977</v>
          </cell>
          <cell r="AD14" t="str">
            <v>B9060KXU</v>
          </cell>
          <cell r="AE14" t="str">
            <v>CD Engkel Box</v>
          </cell>
          <cell r="AF14" t="str">
            <v>Unilever West Mega DC</v>
          </cell>
          <cell r="AH14" t="str">
            <v>Jl. Irian X No.202, Cikedokan, Kec. Cikarang Bar., Bekasi, Jawa Barat 17530, Indonesia</v>
          </cell>
          <cell r="AI14" t="str">
            <v>Bekasi</v>
          </cell>
          <cell r="AK14" t="str">
            <v>LOTTE WHOLESALE SERANG</v>
          </cell>
          <cell r="AM14" t="str">
            <v>JL. MAYOR SYAFEI, KPG KEPANGDEAN</v>
          </cell>
          <cell r="AN14" t="str">
            <v>Kota Serang</v>
          </cell>
          <cell r="AP14">
            <v>126</v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Y14">
            <v>0</v>
          </cell>
          <cell r="AZ14" t="str">
            <v>0</v>
          </cell>
          <cell r="BA14">
            <v>1430</v>
          </cell>
          <cell r="BB14">
            <v>2.56</v>
          </cell>
          <cell r="BC14" t="str">
            <v/>
          </cell>
          <cell r="BD14" t="str">
            <v/>
          </cell>
        </row>
        <row r="15">
          <cell r="D15" t="str">
            <v>4002937316</v>
          </cell>
          <cell r="E15" t="str">
            <v/>
          </cell>
          <cell r="F15" t="str">
            <v>CONFIRMED</v>
          </cell>
          <cell r="G15" t="str">
            <v>Unilever Mega DC</v>
          </cell>
          <cell r="H15" t="str">
            <v>PT Mega Antaran Prima</v>
          </cell>
          <cell r="I15" t="str">
            <v>true</v>
          </cell>
          <cell r="J15" t="str">
            <v>CDE</v>
          </cell>
          <cell r="K15" t="str">
            <v>CD Engkel Box</v>
          </cell>
          <cell r="L15" t="str">
            <v/>
          </cell>
          <cell r="N15" t="str">
            <v>TDS-TRI-20210609111557132919</v>
          </cell>
          <cell r="O15" t="str">
            <v>dedicated</v>
          </cell>
          <cell r="P15" t="str">
            <v>2021-06-09, 18:15:57</v>
          </cell>
          <cell r="Q15" t="str">
            <v>2021-06-09, 20:29:29</v>
          </cell>
          <cell r="R15" t="str">
            <v/>
          </cell>
          <cell r="S15" t="str">
            <v>2021-06-10, 20:00:00</v>
          </cell>
          <cell r="T15" t="str">
            <v/>
          </cell>
          <cell r="U15" t="str">
            <v/>
          </cell>
          <cell r="V15" t="str">
            <v/>
          </cell>
          <cell r="W15" t="str">
            <v>2021-06-11, 20:00:00</v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>CASMITA</v>
          </cell>
          <cell r="AC15" t="str">
            <v>082112196977</v>
          </cell>
          <cell r="AD15" t="str">
            <v>B9060KXU</v>
          </cell>
          <cell r="AE15" t="str">
            <v>CD Engkel Box</v>
          </cell>
          <cell r="AF15" t="str">
            <v>Unilever West Mega DC</v>
          </cell>
          <cell r="AH15" t="str">
            <v>Jl. Irian X No.202, Cikedokan, Kec. Cikarang Bar., Bekasi, Jawa Barat 17530, Indonesia</v>
          </cell>
          <cell r="AI15" t="str">
            <v>Bekasi</v>
          </cell>
          <cell r="AK15" t="str">
            <v>RAMAYANA CILEGON</v>
          </cell>
          <cell r="AM15" t="str">
            <v>JL.RAYA SERANG DESA SUKMAJAYA SERAN</v>
          </cell>
          <cell r="AN15" t="str">
            <v>Cilegon</v>
          </cell>
          <cell r="AP15">
            <v>82</v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Y15">
            <v>0</v>
          </cell>
          <cell r="AZ15" t="str">
            <v>0</v>
          </cell>
          <cell r="BA15">
            <v>280</v>
          </cell>
          <cell r="BB15">
            <v>1</v>
          </cell>
          <cell r="BC15" t="str">
            <v/>
          </cell>
          <cell r="BD15" t="str">
            <v/>
          </cell>
        </row>
        <row r="16">
          <cell r="D16" t="str">
            <v>4002937834</v>
          </cell>
          <cell r="E16" t="str">
            <v/>
          </cell>
          <cell r="F16" t="str">
            <v>CONFIRMED</v>
          </cell>
          <cell r="G16" t="str">
            <v>Unilever Mega DC</v>
          </cell>
          <cell r="H16" t="str">
            <v>PT Mega Antaran Prima</v>
          </cell>
          <cell r="I16" t="str">
            <v>true</v>
          </cell>
          <cell r="J16" t="str">
            <v>CDE</v>
          </cell>
          <cell r="K16" t="str">
            <v>CD Engkel Box</v>
          </cell>
          <cell r="L16" t="str">
            <v/>
          </cell>
          <cell r="N16" t="str">
            <v>TDS-TRI-20210609111555784859</v>
          </cell>
          <cell r="O16" t="str">
            <v>dedicated</v>
          </cell>
          <cell r="P16" t="str">
            <v>2021-06-09, 18:15:56</v>
          </cell>
          <cell r="Q16" t="str">
            <v>2021-06-09, 20:41:42</v>
          </cell>
          <cell r="R16" t="str">
            <v/>
          </cell>
          <cell r="S16" t="str">
            <v>2021-06-10, 20:00:00</v>
          </cell>
          <cell r="T16" t="str">
            <v/>
          </cell>
          <cell r="U16" t="str">
            <v/>
          </cell>
          <cell r="V16" t="str">
            <v/>
          </cell>
          <cell r="W16" t="str">
            <v>2021-06-10, 20:00:00</v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>TARSANA</v>
          </cell>
          <cell r="AC16" t="str">
            <v>087775239722</v>
          </cell>
          <cell r="AD16" t="str">
            <v>B9663KXR</v>
          </cell>
          <cell r="AE16" t="str">
            <v>CDE Dedicated</v>
          </cell>
          <cell r="AF16" t="str">
            <v>Unilever West Mega DC</v>
          </cell>
          <cell r="AH16" t="str">
            <v>Jl. Irian X No.202, Cikedokan, Kec. Cikarang Bar., Bekasi, Jawa Barat 17530, Indonesia</v>
          </cell>
          <cell r="AI16" t="str">
            <v>Bekasi</v>
          </cell>
          <cell r="AK16" t="str">
            <v>NAGA PEKAYON</v>
          </cell>
          <cell r="AM16" t="str">
            <v>JL.RAYA PEKAYON NO.28</v>
          </cell>
          <cell r="AN16" t="str">
            <v>Kota Bekasi</v>
          </cell>
          <cell r="AP16">
            <v>23</v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Y16">
            <v>0</v>
          </cell>
          <cell r="AZ16" t="str">
            <v>0</v>
          </cell>
          <cell r="BA16">
            <v>1550</v>
          </cell>
          <cell r="BB16">
            <v>3.08</v>
          </cell>
          <cell r="BC16" t="str">
            <v/>
          </cell>
          <cell r="BD16" t="str">
            <v/>
          </cell>
        </row>
        <row r="17">
          <cell r="D17" t="str">
            <v>4002937820</v>
          </cell>
          <cell r="E17" t="str">
            <v/>
          </cell>
          <cell r="F17" t="str">
            <v>CONFIRMED</v>
          </cell>
          <cell r="G17" t="str">
            <v>Unilever Mega DC</v>
          </cell>
          <cell r="H17" t="str">
            <v>CV Global Synergi Abadi</v>
          </cell>
          <cell r="I17" t="str">
            <v>true</v>
          </cell>
          <cell r="J17" t="str">
            <v>CDE</v>
          </cell>
          <cell r="K17" t="str">
            <v>CD Engkel Box</v>
          </cell>
          <cell r="L17" t="str">
            <v/>
          </cell>
          <cell r="N17" t="str">
            <v>TDS-TRI-20210609111554987405</v>
          </cell>
          <cell r="O17" t="str">
            <v>dedicated</v>
          </cell>
          <cell r="P17" t="str">
            <v>2021-06-09, 18:15:54</v>
          </cell>
          <cell r="Q17" t="str">
            <v>2021-06-09, 20:39:09</v>
          </cell>
          <cell r="R17" t="str">
            <v/>
          </cell>
          <cell r="S17" t="str">
            <v>2021-06-10, 20:00:00</v>
          </cell>
          <cell r="T17" t="str">
            <v/>
          </cell>
          <cell r="U17" t="str">
            <v/>
          </cell>
          <cell r="V17" t="str">
            <v/>
          </cell>
          <cell r="W17" t="str">
            <v>2021-06-11, 20:00:00</v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>UJANG SURYANA</v>
          </cell>
          <cell r="AC17" t="str">
            <v>087873310998</v>
          </cell>
          <cell r="AD17" t="str">
            <v>B9073AR</v>
          </cell>
          <cell r="AE17" t="str">
            <v>CD Engkel Box</v>
          </cell>
          <cell r="AF17" t="str">
            <v>Unilever West Mega DC</v>
          </cell>
          <cell r="AH17" t="str">
            <v>Jl. Irian X No.202, Cikedokan, Kec. Cikarang Bar., Bekasi, Jawa Barat 17530, Indonesia</v>
          </cell>
          <cell r="AI17" t="str">
            <v>Bekasi</v>
          </cell>
          <cell r="AK17" t="str">
            <v>PRAMA BANJARAN</v>
          </cell>
          <cell r="AM17" t="str">
            <v>Jl Raya Banjaran, Kp cibintinu No.6, RT02 RW07, Kec. Pameungpeuk, Bandung, Jawa Barat 40376, Indonesia</v>
          </cell>
          <cell r="AN17" t="str">
            <v>Bandung</v>
          </cell>
          <cell r="AP17">
            <v>128</v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Y17">
            <v>0</v>
          </cell>
          <cell r="AZ17" t="str">
            <v>0</v>
          </cell>
          <cell r="BA17">
            <v>1850</v>
          </cell>
          <cell r="BB17">
            <v>3.89</v>
          </cell>
          <cell r="BC17" t="str">
            <v/>
          </cell>
          <cell r="BD17" t="str">
            <v/>
          </cell>
        </row>
        <row r="18">
          <cell r="D18" t="str">
            <v>4002937772</v>
          </cell>
          <cell r="E18" t="str">
            <v/>
          </cell>
          <cell r="F18" t="str">
            <v>BOOKED</v>
          </cell>
          <cell r="G18" t="str">
            <v>Unilever Mega DC</v>
          </cell>
          <cell r="H18" t="str">
            <v/>
          </cell>
          <cell r="I18" t="str">
            <v>false</v>
          </cell>
          <cell r="J18" t="str">
            <v>TRO-J</v>
          </cell>
          <cell r="K18" t="str">
            <v>Tronton Jumbo</v>
          </cell>
          <cell r="L18" t="str">
            <v/>
          </cell>
          <cell r="N18" t="str">
            <v>TDS-TRI-20210609111553267194</v>
          </cell>
          <cell r="O18" t="str">
            <v>oncall</v>
          </cell>
          <cell r="P18" t="str">
            <v>2021-06-09, 18:15:53</v>
          </cell>
          <cell r="Q18" t="str">
            <v/>
          </cell>
          <cell r="R18" t="str">
            <v/>
          </cell>
          <cell r="S18" t="str">
            <v>2021-06-10, 20:00:00</v>
          </cell>
          <cell r="T18" t="str">
            <v/>
          </cell>
          <cell r="U18" t="str">
            <v/>
          </cell>
          <cell r="V18" t="str">
            <v/>
          </cell>
          <cell r="W18" t="str">
            <v>2021-06-16, 20:00:00</v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>Unilever West Mega DC</v>
          </cell>
          <cell r="AH18" t="str">
            <v>Jl. Irian X No.202, Cikedokan, Kec. Cikarang Bar., Bekasi, Jawa Barat 17530, Indonesia</v>
          </cell>
          <cell r="AI18" t="str">
            <v>Bekasi</v>
          </cell>
          <cell r="AK18" t="str">
            <v>PT LOTTE SHOPPING INDONESIA DENPASA</v>
          </cell>
          <cell r="AM18" t="str">
            <v>JL.BY PASS NGURAH RAI NO.222</v>
          </cell>
          <cell r="AN18" t="str">
            <v>Kabupaten Badung</v>
          </cell>
          <cell r="AP18">
            <v>1170</v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Y18">
            <v>0</v>
          </cell>
          <cell r="AZ18" t="str">
            <v>0</v>
          </cell>
          <cell r="BA18">
            <v>13880</v>
          </cell>
          <cell r="BB18">
            <v>41</v>
          </cell>
          <cell r="BC18" t="str">
            <v/>
          </cell>
          <cell r="BD18" t="str">
            <v/>
          </cell>
        </row>
        <row r="19">
          <cell r="D19" t="str">
            <v>4002937770</v>
          </cell>
          <cell r="E19" t="str">
            <v/>
          </cell>
          <cell r="F19" t="str">
            <v>BOOKED</v>
          </cell>
          <cell r="G19" t="str">
            <v>Unilever Mega DC</v>
          </cell>
          <cell r="H19" t="str">
            <v/>
          </cell>
          <cell r="I19" t="str">
            <v>false</v>
          </cell>
          <cell r="J19" t="str">
            <v>TRO-J</v>
          </cell>
          <cell r="K19" t="str">
            <v>Tronton Jumbo</v>
          </cell>
          <cell r="L19" t="str">
            <v/>
          </cell>
          <cell r="N19" t="str">
            <v>TDS-TRI-20210609111552044477</v>
          </cell>
          <cell r="O19" t="str">
            <v>oncall</v>
          </cell>
          <cell r="P19" t="str">
            <v>2021-06-09, 18:15:52</v>
          </cell>
          <cell r="Q19" t="str">
            <v/>
          </cell>
          <cell r="R19" t="str">
            <v/>
          </cell>
          <cell r="S19" t="str">
            <v>2021-06-10, 20:00:00</v>
          </cell>
          <cell r="T19" t="str">
            <v/>
          </cell>
          <cell r="U19" t="str">
            <v/>
          </cell>
          <cell r="V19" t="str">
            <v/>
          </cell>
          <cell r="W19" t="str">
            <v>2021-06-14, 20:00:00</v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>Unilever West Mega DC</v>
          </cell>
          <cell r="AH19" t="str">
            <v>Jl. Irian X No.202, Cikedokan, Kec. Cikarang Bar., Bekasi, Jawa Barat 17530, Indonesia</v>
          </cell>
          <cell r="AI19" t="str">
            <v>Bekasi</v>
          </cell>
          <cell r="AK19" t="str">
            <v>PT LOTTE SHOPPING INDONESIA SOLO</v>
          </cell>
          <cell r="AM19" t="str">
            <v>JL.BHAYANGKARA (EX.LAPANGAN TIPES)</v>
          </cell>
          <cell r="AN19" t="str">
            <v>Kota Surakarta</v>
          </cell>
          <cell r="AP19">
            <v>498</v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Y19">
            <v>0</v>
          </cell>
          <cell r="AZ19" t="str">
            <v>0</v>
          </cell>
          <cell r="BA19">
            <v>11870</v>
          </cell>
          <cell r="BB19">
            <v>41</v>
          </cell>
          <cell r="BC19" t="str">
            <v/>
          </cell>
          <cell r="BD19" t="str">
            <v/>
          </cell>
        </row>
        <row r="20">
          <cell r="D20" t="str">
            <v>4002937622</v>
          </cell>
          <cell r="E20" t="str">
            <v/>
          </cell>
          <cell r="F20" t="str">
            <v>BOOKED</v>
          </cell>
          <cell r="G20" t="str">
            <v>Unilever Mega DC</v>
          </cell>
          <cell r="H20" t="str">
            <v/>
          </cell>
          <cell r="I20" t="str">
            <v>false</v>
          </cell>
          <cell r="J20" t="str">
            <v>TRO-J</v>
          </cell>
          <cell r="K20" t="str">
            <v>Tronton Jumbo</v>
          </cell>
          <cell r="L20" t="str">
            <v/>
          </cell>
          <cell r="N20" t="str">
            <v>TDS-TRI-20210609111550846351</v>
          </cell>
          <cell r="O20" t="str">
            <v>oncall</v>
          </cell>
          <cell r="P20" t="str">
            <v>2021-06-09, 18:15:51</v>
          </cell>
          <cell r="Q20" t="str">
            <v/>
          </cell>
          <cell r="R20" t="str">
            <v/>
          </cell>
          <cell r="S20" t="str">
            <v>2021-06-10, 20:00:00</v>
          </cell>
          <cell r="T20" t="str">
            <v/>
          </cell>
          <cell r="U20" t="str">
            <v/>
          </cell>
          <cell r="V20" t="str">
            <v/>
          </cell>
          <cell r="W20" t="str">
            <v>2021-06-16, 20:00:00</v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>Unilever West Mega DC</v>
          </cell>
          <cell r="AH20" t="str">
            <v>Jl. Irian X No.202, Cikedokan, Kec. Cikarang Bar., Bekasi, Jawa Barat 17530, Indonesia</v>
          </cell>
          <cell r="AI20" t="str">
            <v>Bekasi</v>
          </cell>
          <cell r="AK20" t="str">
            <v>PT LOTTE SHOPPING INDONESIA DENPASA</v>
          </cell>
          <cell r="AM20" t="str">
            <v>JL.BY PASS NGURAH RAI NO.222</v>
          </cell>
          <cell r="AN20" t="str">
            <v>Kabupaten Badung</v>
          </cell>
          <cell r="AP20">
            <v>1170</v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Y20">
            <v>0</v>
          </cell>
          <cell r="AZ20" t="str">
            <v>0</v>
          </cell>
          <cell r="BA20">
            <v>13880</v>
          </cell>
          <cell r="BB20">
            <v>41</v>
          </cell>
          <cell r="BC20" t="str">
            <v/>
          </cell>
          <cell r="BD20" t="str">
            <v/>
          </cell>
        </row>
        <row r="21">
          <cell r="D21" t="str">
            <v>4002937619</v>
          </cell>
          <cell r="E21" t="str">
            <v/>
          </cell>
          <cell r="F21" t="str">
            <v>BOOKED</v>
          </cell>
          <cell r="G21" t="str">
            <v>Unilever Mega DC</v>
          </cell>
          <cell r="H21" t="str">
            <v/>
          </cell>
          <cell r="I21" t="str">
            <v>false</v>
          </cell>
          <cell r="J21" t="str">
            <v>TRO-J</v>
          </cell>
          <cell r="K21" t="str">
            <v>Tronton Jumbo</v>
          </cell>
          <cell r="L21" t="str">
            <v/>
          </cell>
          <cell r="N21" t="str">
            <v>TDS-TRI-20210609111549487968</v>
          </cell>
          <cell r="O21" t="str">
            <v>oncall</v>
          </cell>
          <cell r="P21" t="str">
            <v>2021-06-09, 18:15:49</v>
          </cell>
          <cell r="Q21" t="str">
            <v/>
          </cell>
          <cell r="R21" t="str">
            <v/>
          </cell>
          <cell r="S21" t="str">
            <v>2021-06-10, 20:00:00</v>
          </cell>
          <cell r="T21" t="str">
            <v/>
          </cell>
          <cell r="U21" t="str">
            <v/>
          </cell>
          <cell r="V21" t="str">
            <v/>
          </cell>
          <cell r="W21" t="str">
            <v>2021-06-12, 20:00:00</v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>Unilever West Mega DC</v>
          </cell>
          <cell r="AH21" t="str">
            <v>Jl. Irian X No.202, Cikedokan, Kec. Cikarang Bar., Bekasi, Jawa Barat 17530, Indonesia</v>
          </cell>
          <cell r="AI21" t="str">
            <v>Bekasi</v>
          </cell>
          <cell r="AK21" t="str">
            <v>INDOMARET DC SEMARANG</v>
          </cell>
          <cell r="AM21" t="str">
            <v>JL.TUGU INDUSTRI I KAV.2-4</v>
          </cell>
          <cell r="AN21" t="str">
            <v>Kota Semarang</v>
          </cell>
          <cell r="AP21">
            <v>393</v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>burn</v>
          </cell>
          <cell r="AY21">
            <v>0</v>
          </cell>
          <cell r="AZ21" t="str">
            <v>0</v>
          </cell>
          <cell r="BA21">
            <v>15670</v>
          </cell>
          <cell r="BB21">
            <v>36.35</v>
          </cell>
          <cell r="BC21" t="str">
            <v/>
          </cell>
          <cell r="BD21" t="str">
            <v/>
          </cell>
        </row>
        <row r="22">
          <cell r="D22" t="str">
            <v>4002936802</v>
          </cell>
          <cell r="E22" t="str">
            <v/>
          </cell>
          <cell r="F22" t="str">
            <v>BOOKED</v>
          </cell>
          <cell r="G22" t="str">
            <v>Unilever Mega DC</v>
          </cell>
          <cell r="H22" t="str">
            <v/>
          </cell>
          <cell r="I22" t="str">
            <v>false</v>
          </cell>
          <cell r="J22" t="str">
            <v>TRO-J</v>
          </cell>
          <cell r="K22" t="str">
            <v>Tronton Jumbo</v>
          </cell>
          <cell r="L22" t="str">
            <v/>
          </cell>
          <cell r="N22" t="str">
            <v>TDS-TRI-20210609111547528774</v>
          </cell>
          <cell r="O22" t="str">
            <v>oncall</v>
          </cell>
          <cell r="P22" t="str">
            <v>2021-06-09, 18:15:47</v>
          </cell>
          <cell r="Q22" t="str">
            <v/>
          </cell>
          <cell r="R22" t="str">
            <v/>
          </cell>
          <cell r="S22" t="str">
            <v>2021-06-10, 20:00:00</v>
          </cell>
          <cell r="T22" t="str">
            <v/>
          </cell>
          <cell r="U22" t="str">
            <v/>
          </cell>
          <cell r="V22" t="str">
            <v/>
          </cell>
          <cell r="W22" t="str">
            <v>2021-06-09, 20:00:00</v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>Unilever West Mega DC</v>
          </cell>
          <cell r="AH22" t="str">
            <v>Jl. Irian X No.202, Cikedokan, Kec. Cikarang Bar., Bekasi, Jawa Barat 17530, Indonesia</v>
          </cell>
          <cell r="AI22" t="str">
            <v>Bekasi</v>
          </cell>
          <cell r="AK22" t="str">
            <v>PT LOTTE SHOPPING INDONESIA DENPASA</v>
          </cell>
          <cell r="AM22" t="str">
            <v>JL.BY PASS NGURAH RAI NO.222</v>
          </cell>
          <cell r="AN22" t="str">
            <v>Kabupaten Badung</v>
          </cell>
          <cell r="AP22">
            <v>1170</v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Y22">
            <v>0</v>
          </cell>
          <cell r="AZ22" t="str">
            <v>0</v>
          </cell>
          <cell r="BA22">
            <v>13910</v>
          </cell>
          <cell r="BB22">
            <v>39</v>
          </cell>
          <cell r="BC22" t="str">
            <v/>
          </cell>
          <cell r="BD22" t="str">
            <v/>
          </cell>
        </row>
        <row r="23">
          <cell r="D23" t="str">
            <v>4002937692</v>
          </cell>
          <cell r="E23" t="str">
            <v/>
          </cell>
          <cell r="F23" t="str">
            <v>CONFIRMED</v>
          </cell>
          <cell r="G23" t="str">
            <v>Unilever Mega DC</v>
          </cell>
          <cell r="H23" t="str">
            <v>PT Kabut Halim Mandiri</v>
          </cell>
          <cell r="I23" t="str">
            <v>true</v>
          </cell>
          <cell r="J23" t="str">
            <v>CDE</v>
          </cell>
          <cell r="K23" t="str">
            <v>CD Engkel Box</v>
          </cell>
          <cell r="L23" t="str">
            <v/>
          </cell>
          <cell r="N23" t="str">
            <v>TDS-TRI-20210609043932932104</v>
          </cell>
          <cell r="O23" t="str">
            <v>dedicated</v>
          </cell>
          <cell r="P23" t="str">
            <v>2021-06-09, 11:39:33</v>
          </cell>
          <cell r="Q23" t="str">
            <v>2021-06-09, 13:31:24</v>
          </cell>
          <cell r="R23" t="str">
            <v/>
          </cell>
          <cell r="S23" t="str">
            <v>2021-06-10, 16:00:00</v>
          </cell>
          <cell r="T23" t="str">
            <v/>
          </cell>
          <cell r="U23" t="str">
            <v/>
          </cell>
          <cell r="V23" t="str">
            <v/>
          </cell>
          <cell r="W23" t="str">
            <v>2021-06-10, 16:00:00</v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>Maarif</v>
          </cell>
          <cell r="AC23" t="str">
            <v>87722200755</v>
          </cell>
          <cell r="AD23" t="str">
            <v>F9284FG</v>
          </cell>
          <cell r="AE23" t="str">
            <v>CD Engkel Box</v>
          </cell>
          <cell r="AF23" t="str">
            <v>Unilever West Mega DC</v>
          </cell>
          <cell r="AH23" t="str">
            <v>Jl. Irian X No.202, Cikedokan, Kec. Cikarang Bar., Bekasi, Jawa Barat 17530, Indonesia</v>
          </cell>
          <cell r="AI23" t="str">
            <v>Bekasi</v>
          </cell>
          <cell r="AK23" t="str">
            <v>CIRCLE K JAKARTA DC 01</v>
          </cell>
          <cell r="AM23" t="str">
            <v>JL. SWADAYA PLN NO. 5 KLENDER</v>
          </cell>
          <cell r="AN23" t="str">
            <v>Kota Jakarta Timur</v>
          </cell>
          <cell r="AP23">
            <v>33</v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Y23">
            <v>0</v>
          </cell>
          <cell r="AZ23" t="str">
            <v>0</v>
          </cell>
          <cell r="BA23">
            <v>1190</v>
          </cell>
          <cell r="BB23">
            <v>2</v>
          </cell>
          <cell r="BC23" t="str">
            <v/>
          </cell>
          <cell r="BD23" t="str">
            <v/>
          </cell>
        </row>
        <row r="24">
          <cell r="D24" t="str">
            <v>4002937692</v>
          </cell>
          <cell r="E24" t="str">
            <v/>
          </cell>
          <cell r="F24" t="str">
            <v>CONFIRMED</v>
          </cell>
          <cell r="G24" t="str">
            <v>Unilever Mega DC</v>
          </cell>
          <cell r="H24" t="str">
            <v>PT Kabut Halim Mandiri</v>
          </cell>
          <cell r="I24" t="str">
            <v>true</v>
          </cell>
          <cell r="J24" t="str">
            <v>CDE</v>
          </cell>
          <cell r="K24" t="str">
            <v>CD Engkel Box</v>
          </cell>
          <cell r="L24" t="str">
            <v/>
          </cell>
          <cell r="N24" t="str">
            <v>TDS-TRI-20210609043932932104</v>
          </cell>
          <cell r="O24" t="str">
            <v>dedicated</v>
          </cell>
          <cell r="P24" t="str">
            <v>2021-06-09, 11:39:32</v>
          </cell>
          <cell r="Q24" t="str">
            <v>2021-06-09, 13:31:23</v>
          </cell>
          <cell r="R24" t="str">
            <v/>
          </cell>
          <cell r="S24" t="str">
            <v>2021-06-10, 16:00:00</v>
          </cell>
          <cell r="T24" t="str">
            <v/>
          </cell>
          <cell r="U24" t="str">
            <v/>
          </cell>
          <cell r="V24" t="str">
            <v/>
          </cell>
          <cell r="W24" t="str">
            <v>2021-06-10, 16:00:00</v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>Maarif</v>
          </cell>
          <cell r="AC24" t="str">
            <v>87722200755</v>
          </cell>
          <cell r="AD24" t="str">
            <v>F9284FG</v>
          </cell>
          <cell r="AE24" t="str">
            <v>CD Engkel Box</v>
          </cell>
          <cell r="AF24" t="str">
            <v>Unilever West Mega DC</v>
          </cell>
          <cell r="AH24" t="str">
            <v>Jl. Irian X No.202, Cikedokan, Kec. Cikarang Bar., Bekasi, Jawa Barat 17530, Indonesia</v>
          </cell>
          <cell r="AI24" t="str">
            <v>Bekasi</v>
          </cell>
          <cell r="AK24" t="str">
            <v>INDOGROSIR BINTARA</v>
          </cell>
          <cell r="AM24" t="str">
            <v>JL. I-GUSTI NGURAH RAI</v>
          </cell>
          <cell r="AN24" t="str">
            <v>Kota Jakarta Timur</v>
          </cell>
          <cell r="AP24">
            <v>29</v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Y24">
            <v>0</v>
          </cell>
          <cell r="AZ24" t="str">
            <v>0</v>
          </cell>
          <cell r="BA24">
            <v>670</v>
          </cell>
          <cell r="BB24">
            <v>2.1</v>
          </cell>
          <cell r="BC24" t="str">
            <v/>
          </cell>
          <cell r="BD24" t="str">
            <v/>
          </cell>
        </row>
        <row r="25">
          <cell r="D25" t="str">
            <v>4002937601</v>
          </cell>
          <cell r="E25" t="str">
            <v/>
          </cell>
          <cell r="F25" t="str">
            <v>CONFIRMED</v>
          </cell>
          <cell r="G25" t="str">
            <v>Unilever Mega DC</v>
          </cell>
          <cell r="H25" t="str">
            <v>Medikar Sarana Utama</v>
          </cell>
          <cell r="I25" t="str">
            <v>true</v>
          </cell>
          <cell r="J25" t="str">
            <v>CDE</v>
          </cell>
          <cell r="K25" t="str">
            <v>CD Engkel Box</v>
          </cell>
          <cell r="L25" t="str">
            <v/>
          </cell>
          <cell r="N25" t="str">
            <v>TDS-TRI-20210609043931585304</v>
          </cell>
          <cell r="O25" t="str">
            <v>dedicated</v>
          </cell>
          <cell r="P25" t="str">
            <v>2021-06-09, 11:39:31</v>
          </cell>
          <cell r="Q25" t="str">
            <v>2021-06-09, 13:30:30</v>
          </cell>
          <cell r="R25" t="str">
            <v/>
          </cell>
          <cell r="S25" t="str">
            <v>2021-06-10, 16:00:00</v>
          </cell>
          <cell r="T25" t="str">
            <v/>
          </cell>
          <cell r="U25" t="str">
            <v/>
          </cell>
          <cell r="V25" t="str">
            <v/>
          </cell>
          <cell r="W25" t="str">
            <v>2021-06-10, 16:00:00</v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>jepri</v>
          </cell>
          <cell r="AC25" t="str">
            <v>081281197087</v>
          </cell>
          <cell r="AD25" t="str">
            <v>B9899UXR</v>
          </cell>
          <cell r="AE25" t="str">
            <v>CD Engkel Box</v>
          </cell>
          <cell r="AF25" t="str">
            <v>Unilever West Mega DC</v>
          </cell>
          <cell r="AH25" t="str">
            <v>Jl. Irian X No.202, Cikedokan, Kec. Cikarang Bar., Bekasi, Jawa Barat 17530, Indonesia</v>
          </cell>
          <cell r="AI25" t="str">
            <v>Bekasi</v>
          </cell>
          <cell r="AK25" t="str">
            <v>PT FAJAR MITRA INDAH</v>
          </cell>
          <cell r="AM25" t="str">
            <v>Cikedokan, West Cikarang, Bekasi, West Java, Indonesia</v>
          </cell>
          <cell r="AN25" t="str">
            <v>Cikarang</v>
          </cell>
          <cell r="AP25">
            <v>4</v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Y25">
            <v>0</v>
          </cell>
          <cell r="AZ25" t="str">
            <v>0</v>
          </cell>
          <cell r="BA25">
            <v>1150</v>
          </cell>
          <cell r="BB25">
            <v>2.4500000000000002</v>
          </cell>
          <cell r="BC25" t="str">
            <v/>
          </cell>
          <cell r="BD25" t="str">
            <v/>
          </cell>
        </row>
        <row r="26">
          <cell r="D26" t="str">
            <v>4002937601</v>
          </cell>
          <cell r="E26" t="str">
            <v/>
          </cell>
          <cell r="F26" t="str">
            <v>CONFIRMED</v>
          </cell>
          <cell r="G26" t="str">
            <v>Unilever Mega DC</v>
          </cell>
          <cell r="H26" t="str">
            <v>Medikar Sarana Utama</v>
          </cell>
          <cell r="I26" t="str">
            <v>true</v>
          </cell>
          <cell r="J26" t="str">
            <v>CDE</v>
          </cell>
          <cell r="K26" t="str">
            <v>CD Engkel Box</v>
          </cell>
          <cell r="L26" t="str">
            <v/>
          </cell>
          <cell r="N26" t="str">
            <v>TDS-TRI-20210609043931585304</v>
          </cell>
          <cell r="O26" t="str">
            <v>dedicated</v>
          </cell>
          <cell r="P26" t="str">
            <v>2021-06-09, 11:39:31</v>
          </cell>
          <cell r="Q26" t="str">
            <v>2021-06-09, 13:30:30</v>
          </cell>
          <cell r="R26" t="str">
            <v/>
          </cell>
          <cell r="S26" t="str">
            <v>2021-06-10, 16:00:00</v>
          </cell>
          <cell r="T26" t="str">
            <v/>
          </cell>
          <cell r="U26" t="str">
            <v/>
          </cell>
          <cell r="V26" t="str">
            <v/>
          </cell>
          <cell r="W26" t="str">
            <v>2021-06-10, 16:00:00</v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>jepri</v>
          </cell>
          <cell r="AC26" t="str">
            <v>081281197087</v>
          </cell>
          <cell r="AD26" t="str">
            <v>B9899UXR</v>
          </cell>
          <cell r="AE26" t="str">
            <v>CD Engkel Box</v>
          </cell>
          <cell r="AF26" t="str">
            <v>Unilever West Mega DC</v>
          </cell>
          <cell r="AH26" t="str">
            <v>Jl. Irian X No.202, Cikedokan, Kec. Cikarang Bar., Bekasi, Jawa Barat 17530, Indonesia</v>
          </cell>
          <cell r="AI26" t="str">
            <v>Bekasi</v>
          </cell>
          <cell r="AK26" t="str">
            <v>PT LOTTE SHOPPING INDONESIA CIBITUNG</v>
          </cell>
          <cell r="AM26" t="str">
            <v>Kawasan Komersial Bekasi Fajar, Blk. A, Gandamekar, Kec. Cikarang Bar., Bekasi, Jawa Barat 17530, Indonesia</v>
          </cell>
          <cell r="AN26" t="str">
            <v>Bekasi</v>
          </cell>
          <cell r="AP26">
            <v>6</v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Y26">
            <v>0</v>
          </cell>
          <cell r="AZ26" t="str">
            <v>0</v>
          </cell>
          <cell r="BA26">
            <v>1010</v>
          </cell>
          <cell r="BB26">
            <v>1</v>
          </cell>
          <cell r="BC26" t="str">
            <v/>
          </cell>
          <cell r="BD26" t="str">
            <v/>
          </cell>
        </row>
        <row r="27">
          <cell r="D27" t="str">
            <v>4002937700</v>
          </cell>
          <cell r="E27" t="str">
            <v/>
          </cell>
          <cell r="F27" t="str">
            <v>LOADED</v>
          </cell>
          <cell r="G27" t="str">
            <v>Unilever Mega DC</v>
          </cell>
          <cell r="H27" t="str">
            <v>PT PRIMA SARANA EKSPRES</v>
          </cell>
          <cell r="I27" t="str">
            <v>true</v>
          </cell>
          <cell r="J27" t="str">
            <v>CDE</v>
          </cell>
          <cell r="K27" t="str">
            <v>CD Engkel Box</v>
          </cell>
          <cell r="L27" t="str">
            <v/>
          </cell>
          <cell r="N27" t="str">
            <v>TDS-TRI-20210609043930048240</v>
          </cell>
          <cell r="O27" t="str">
            <v>dedicated</v>
          </cell>
          <cell r="P27" t="str">
            <v>2021-06-09, 11:39:30</v>
          </cell>
          <cell r="Q27" t="str">
            <v>2021-06-09, 13:32:15</v>
          </cell>
          <cell r="R27" t="str">
            <v>2021-06-09, 13:35:40</v>
          </cell>
          <cell r="S27" t="str">
            <v>2021-06-10, 16:00:00</v>
          </cell>
          <cell r="T27" t="str">
            <v>2021-06-09, 16:04:28</v>
          </cell>
          <cell r="U27" t="str">
            <v>2021-06-09, 16:04:31</v>
          </cell>
          <cell r="V27" t="str">
            <v>2021-06-09, 16:04:41</v>
          </cell>
          <cell r="W27" t="str">
            <v>2021-06-10, 16:00:00</v>
          </cell>
          <cell r="X27" t="str">
            <v/>
          </cell>
          <cell r="Y27" t="str">
            <v/>
          </cell>
          <cell r="Z27" t="str">
            <v>0:0:13</v>
          </cell>
          <cell r="AA27" t="str">
            <v/>
          </cell>
          <cell r="AB27" t="str">
            <v>Edi efendi</v>
          </cell>
          <cell r="AC27" t="str">
            <v>082210549948</v>
          </cell>
          <cell r="AD27" t="str">
            <v>B9475TXS</v>
          </cell>
          <cell r="AE27" t="str">
            <v>CD Engkel Box</v>
          </cell>
          <cell r="AF27" t="str">
            <v>Unilever West Mega DC</v>
          </cell>
          <cell r="AH27" t="str">
            <v>Jl. Irian X No.202, Cikedokan, Kec. Cikarang Bar., Bekasi, Jawa Barat 17530, Indonesia</v>
          </cell>
          <cell r="AI27" t="str">
            <v>Bekasi</v>
          </cell>
          <cell r="AK27" t="str">
            <v>NAGA PEKAYON</v>
          </cell>
          <cell r="AM27" t="str">
            <v>JL.RAYA PEKAYON NO.28</v>
          </cell>
          <cell r="AN27" t="str">
            <v>Kota Bekasi</v>
          </cell>
          <cell r="AP27">
            <v>23</v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Y27">
            <v>0</v>
          </cell>
          <cell r="AZ27" t="str">
            <v>0</v>
          </cell>
          <cell r="BA27">
            <v>2080</v>
          </cell>
          <cell r="BB27">
            <v>4.2699999999999996</v>
          </cell>
          <cell r="BC27" t="str">
            <v/>
          </cell>
          <cell r="BD27" t="str">
            <v/>
          </cell>
        </row>
        <row r="28">
          <cell r="D28" t="str">
            <v>4002937576</v>
          </cell>
          <cell r="E28" t="str">
            <v/>
          </cell>
          <cell r="F28" t="str">
            <v>CONFIRMED</v>
          </cell>
          <cell r="G28" t="str">
            <v>Unilever Mega DC</v>
          </cell>
          <cell r="H28" t="str">
            <v>PT Mega Antaran Prima</v>
          </cell>
          <cell r="I28" t="str">
            <v>true</v>
          </cell>
          <cell r="J28" t="str">
            <v>CDE</v>
          </cell>
          <cell r="K28" t="str">
            <v>CD Engkel Box</v>
          </cell>
          <cell r="L28" t="str">
            <v/>
          </cell>
          <cell r="N28" t="str">
            <v>TDS-TRI-20210609043928919803</v>
          </cell>
          <cell r="O28" t="str">
            <v>dedicated</v>
          </cell>
          <cell r="P28" t="str">
            <v>2021-06-09, 11:39:29</v>
          </cell>
          <cell r="Q28" t="str">
            <v>2021-06-09, 13:29:40</v>
          </cell>
          <cell r="R28" t="str">
            <v/>
          </cell>
          <cell r="S28" t="str">
            <v>2021-06-10, 16:00:00</v>
          </cell>
          <cell r="T28" t="str">
            <v/>
          </cell>
          <cell r="U28" t="str">
            <v/>
          </cell>
          <cell r="V28" t="str">
            <v/>
          </cell>
          <cell r="W28" t="str">
            <v>2021-06-10, 16:00:00</v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>H DALLA SUPRIATNA</v>
          </cell>
          <cell r="AC28" t="str">
            <v>085817413022</v>
          </cell>
          <cell r="AD28" t="str">
            <v>B9148KXU</v>
          </cell>
          <cell r="AE28" t="str">
            <v>CD Engkel Box</v>
          </cell>
          <cell r="AF28" t="str">
            <v>Unilever West Mega DC</v>
          </cell>
          <cell r="AH28" t="str">
            <v>Jl. Irian X No.202, Cikedokan, Kec. Cikarang Bar., Bekasi, Jawa Barat 17530, Indonesia</v>
          </cell>
          <cell r="AI28" t="str">
            <v>Bekasi</v>
          </cell>
          <cell r="AK28" t="str">
            <v>TIP TOP DEPOK</v>
          </cell>
          <cell r="AM28" t="str">
            <v>JL.TOLE ISKANDAR RT06/01</v>
          </cell>
          <cell r="AN28" t="str">
            <v>Kota Depok</v>
          </cell>
          <cell r="AP28">
            <v>53</v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Y28">
            <v>0</v>
          </cell>
          <cell r="AZ28" t="str">
            <v>0</v>
          </cell>
          <cell r="BA28">
            <v>1870</v>
          </cell>
          <cell r="BB28">
            <v>5</v>
          </cell>
          <cell r="BC28" t="str">
            <v/>
          </cell>
          <cell r="BD28" t="str">
            <v/>
          </cell>
        </row>
        <row r="29">
          <cell r="D29" t="str">
            <v>4002937534</v>
          </cell>
          <cell r="E29" t="str">
            <v/>
          </cell>
          <cell r="F29" t="str">
            <v>POD</v>
          </cell>
          <cell r="G29" t="str">
            <v>Unilever Mega DC</v>
          </cell>
          <cell r="H29" t="str">
            <v>PT Mega Antaran Prima</v>
          </cell>
          <cell r="I29" t="str">
            <v>true</v>
          </cell>
          <cell r="J29" t="str">
            <v>CDE</v>
          </cell>
          <cell r="K29" t="str">
            <v>CD Engkel Box</v>
          </cell>
          <cell r="L29" t="str">
            <v/>
          </cell>
          <cell r="N29" t="str">
            <v>TDS-TRI-20210608103943024611</v>
          </cell>
          <cell r="O29" t="str">
            <v>dedicated</v>
          </cell>
          <cell r="P29" t="str">
            <v>2021-06-08, 17:39:43</v>
          </cell>
          <cell r="Q29" t="str">
            <v>2021-06-08, 21:29:18</v>
          </cell>
          <cell r="R29" t="str">
            <v>2021-06-08, 21:29:47</v>
          </cell>
          <cell r="S29" t="str">
            <v>2021-06-09, 20:00:00</v>
          </cell>
          <cell r="T29" t="str">
            <v>2021-06-09, 05:45:38</v>
          </cell>
          <cell r="U29" t="str">
            <v>2021-06-09, 05:45:41</v>
          </cell>
          <cell r="V29" t="str">
            <v>2021-06-09, 05:45:54</v>
          </cell>
          <cell r="W29" t="str">
            <v>2021-06-09, 20:00:00</v>
          </cell>
          <cell r="X29" t="str">
            <v>2021-06-09, 13:46:36</v>
          </cell>
          <cell r="Y29" t="str">
            <v>2021-06-09, 14:54:27</v>
          </cell>
          <cell r="Z29" t="str">
            <v>0:0:16</v>
          </cell>
          <cell r="AA29" t="str">
            <v>1:7:51</v>
          </cell>
          <cell r="AB29" t="str">
            <v>ANDA</v>
          </cell>
          <cell r="AC29" t="str">
            <v>085889207306</v>
          </cell>
          <cell r="AD29" t="str">
            <v>B9167KXU</v>
          </cell>
          <cell r="AE29" t="str">
            <v>CD Engkel Box</v>
          </cell>
          <cell r="AF29" t="str">
            <v>Unilever West Mega DC</v>
          </cell>
          <cell r="AH29" t="str">
            <v>Jl. Irian X No.202, Cikedokan, Kec. Cikarang Bar., Bekasi, Jawa Barat 17530, Indonesia</v>
          </cell>
          <cell r="AI29" t="str">
            <v>Bekasi</v>
          </cell>
          <cell r="AK29" t="str">
            <v>HARI HARI DUTA HARAPAN INDAH</v>
          </cell>
          <cell r="AM29" t="str">
            <v>KOMP.DUTA HARAPAN INDAH</v>
          </cell>
          <cell r="AN29" t="str">
            <v>Kota Jakarta Utara</v>
          </cell>
          <cell r="AP29">
            <v>52</v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Y29">
            <v>0</v>
          </cell>
          <cell r="AZ29" t="str">
            <v>0</v>
          </cell>
          <cell r="BA29">
            <v>1580</v>
          </cell>
          <cell r="BB29">
            <v>2.71</v>
          </cell>
          <cell r="BC29" t="str">
            <v/>
          </cell>
          <cell r="BD29" t="str">
            <v>2021-06-09, 17:24:56</v>
          </cell>
          <cell r="BE29" t="str">
            <v>POD 1 2021-06-09, 17:24:56</v>
          </cell>
        </row>
        <row r="30">
          <cell r="D30" t="str">
            <v>4002937534</v>
          </cell>
          <cell r="E30" t="str">
            <v/>
          </cell>
          <cell r="F30" t="str">
            <v>POD</v>
          </cell>
          <cell r="G30" t="str">
            <v>Unilever Mega DC</v>
          </cell>
          <cell r="H30" t="str">
            <v>PT Mega Antaran Prima</v>
          </cell>
          <cell r="I30" t="str">
            <v>true</v>
          </cell>
          <cell r="J30" t="str">
            <v>CDE</v>
          </cell>
          <cell r="K30" t="str">
            <v>CD Engkel Box</v>
          </cell>
          <cell r="L30" t="str">
            <v/>
          </cell>
          <cell r="N30" t="str">
            <v>TDS-TRI-20210608103943024611</v>
          </cell>
          <cell r="O30" t="str">
            <v>dedicated</v>
          </cell>
          <cell r="P30" t="str">
            <v>2021-06-08, 17:39:43</v>
          </cell>
          <cell r="Q30" t="str">
            <v>2021-06-08, 21:29:18</v>
          </cell>
          <cell r="R30" t="str">
            <v>2021-06-08, 21:29:47</v>
          </cell>
          <cell r="S30" t="str">
            <v>2021-06-09, 20:00:00</v>
          </cell>
          <cell r="T30" t="str">
            <v>2021-06-09, 05:45:38</v>
          </cell>
          <cell r="U30" t="str">
            <v>2021-06-09, 05:45:41</v>
          </cell>
          <cell r="V30" t="str">
            <v>2021-06-09, 05:45:54</v>
          </cell>
          <cell r="W30" t="str">
            <v>2021-06-09, 20:00:00</v>
          </cell>
          <cell r="X30" t="str">
            <v>2021-06-09, 09:58:34</v>
          </cell>
          <cell r="Y30" t="str">
            <v>2021-06-09, 09:58:40</v>
          </cell>
          <cell r="Z30" t="str">
            <v>0:0:16</v>
          </cell>
          <cell r="AA30" t="str">
            <v>0:0:6</v>
          </cell>
          <cell r="AB30" t="str">
            <v>ANDA</v>
          </cell>
          <cell r="AC30" t="str">
            <v>085889207306</v>
          </cell>
          <cell r="AD30" t="str">
            <v>B9167KXU</v>
          </cell>
          <cell r="AE30" t="str">
            <v>CD Engkel Box</v>
          </cell>
          <cell r="AF30" t="str">
            <v>Unilever West Mega DC</v>
          </cell>
          <cell r="AH30" t="str">
            <v>Jl. Irian X No.202, Cikedokan, Kec. Cikarang Bar., Bekasi, Jawa Barat 17530, Indonesia</v>
          </cell>
          <cell r="AI30" t="str">
            <v>Bekasi</v>
          </cell>
          <cell r="AK30" t="str">
            <v>HARI HARI KALIDERES</v>
          </cell>
          <cell r="AM30" t="str">
            <v>JL.PETA SELATAN BLOK A NO.1 KALIDE</v>
          </cell>
          <cell r="AN30" t="str">
            <v>Kota Jakarta Barat</v>
          </cell>
          <cell r="AP30">
            <v>60</v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Y30">
            <v>0</v>
          </cell>
          <cell r="AZ30" t="str">
            <v>0</v>
          </cell>
          <cell r="BA30">
            <v>190</v>
          </cell>
          <cell r="BB30">
            <v>1</v>
          </cell>
          <cell r="BC30" t="str">
            <v/>
          </cell>
          <cell r="BD30" t="str">
            <v>2021-06-09, 10:32:42</v>
          </cell>
          <cell r="BE30" t="str">
            <v>POD 1 2021-06-09, 10:32:42</v>
          </cell>
        </row>
        <row r="31">
          <cell r="D31" t="str">
            <v>4002937413</v>
          </cell>
          <cell r="E31" t="str">
            <v/>
          </cell>
          <cell r="F31" t="str">
            <v>BOOKED</v>
          </cell>
          <cell r="G31" t="str">
            <v>Unilever Mega DC</v>
          </cell>
          <cell r="H31" t="str">
            <v/>
          </cell>
          <cell r="I31" t="str">
            <v>false</v>
          </cell>
          <cell r="J31" t="str">
            <v>TRO-J</v>
          </cell>
          <cell r="K31" t="str">
            <v>Tronton Jumbo</v>
          </cell>
          <cell r="L31">
            <v>500000</v>
          </cell>
          <cell r="N31" t="str">
            <v>TDS-TRI-20210608103930457646</v>
          </cell>
          <cell r="O31" t="str">
            <v>oncall</v>
          </cell>
          <cell r="P31" t="str">
            <v>2021-06-08, 17:39:30</v>
          </cell>
          <cell r="Q31" t="str">
            <v/>
          </cell>
          <cell r="R31" t="str">
            <v/>
          </cell>
          <cell r="S31" t="str">
            <v>2021-06-09, 20:00:00</v>
          </cell>
          <cell r="T31" t="str">
            <v/>
          </cell>
          <cell r="U31" t="str">
            <v/>
          </cell>
          <cell r="V31" t="str">
            <v/>
          </cell>
          <cell r="W31" t="str">
            <v>2021-06-14, 20:00:00</v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>Unilever West Mega DC</v>
          </cell>
          <cell r="AH31" t="str">
            <v>Jl. Irian X No.202, Cikedokan, Kec. Cikarang Bar., Bekasi, Jawa Barat 17530, Indonesia</v>
          </cell>
          <cell r="AI31" t="str">
            <v>Bekasi</v>
          </cell>
          <cell r="AK31" t="str">
            <v>LOTTE SHOPPING TEGAL</v>
          </cell>
          <cell r="AM31" t="str">
            <v>Jl. Raya Singkil No.18, Kb. Baru, Adiwerna, Kec. Adiwerna, Tegal, Jawa Tengah 52194, Indonesia</v>
          </cell>
          <cell r="AN31" t="str">
            <v>Tegal</v>
          </cell>
          <cell r="AP31">
            <v>260</v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>Reopen request</v>
          </cell>
          <cell r="AY31">
            <v>0</v>
          </cell>
          <cell r="AZ31" t="str">
            <v>0</v>
          </cell>
          <cell r="BA31">
            <v>5430</v>
          </cell>
          <cell r="BB31">
            <v>17.14</v>
          </cell>
          <cell r="BC31" t="str">
            <v/>
          </cell>
          <cell r="BD31" t="str">
            <v/>
          </cell>
        </row>
        <row r="32">
          <cell r="D32" t="str">
            <v>4002937413</v>
          </cell>
          <cell r="E32" t="str">
            <v/>
          </cell>
          <cell r="F32" t="str">
            <v>BOOKED</v>
          </cell>
          <cell r="G32" t="str">
            <v>Unilever Mega DC</v>
          </cell>
          <cell r="H32" t="str">
            <v/>
          </cell>
          <cell r="I32" t="str">
            <v>false</v>
          </cell>
          <cell r="J32" t="str">
            <v>TRO-J</v>
          </cell>
          <cell r="K32" t="str">
            <v>Tronton Jumbo</v>
          </cell>
          <cell r="L32">
            <v>5156000</v>
          </cell>
          <cell r="N32" t="str">
            <v>TDS-TRI-20210608103930457646</v>
          </cell>
          <cell r="O32" t="str">
            <v>oncall</v>
          </cell>
          <cell r="P32" t="str">
            <v>2021-06-08, 17:39:30</v>
          </cell>
          <cell r="Q32" t="str">
            <v/>
          </cell>
          <cell r="R32" t="str">
            <v/>
          </cell>
          <cell r="S32" t="str">
            <v>2021-06-09, 20:00:00</v>
          </cell>
          <cell r="T32" t="str">
            <v/>
          </cell>
          <cell r="U32" t="str">
            <v/>
          </cell>
          <cell r="V32" t="str">
            <v/>
          </cell>
          <cell r="W32" t="str">
            <v>2021-06-14, 20:00:00</v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>Unilever West Mega DC</v>
          </cell>
          <cell r="AH32" t="str">
            <v>Jl. Irian X No.202, Cikedokan, Kec. Cikarang Bar., Bekasi, Jawa Barat 17530, Indonesia</v>
          </cell>
          <cell r="AI32" t="str">
            <v>Bekasi</v>
          </cell>
          <cell r="AK32" t="str">
            <v>PT LOTTE SHOPPING INDONESIA SEMARAN</v>
          </cell>
          <cell r="AM32" t="str">
            <v>JL.BRIGJEN SUDIARTO NO.132</v>
          </cell>
          <cell r="AN32" t="str">
            <v>Kota Semarang</v>
          </cell>
          <cell r="AP32">
            <v>413</v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>Reopen request</v>
          </cell>
          <cell r="AY32">
            <v>0</v>
          </cell>
          <cell r="AZ32" t="str">
            <v>0</v>
          </cell>
          <cell r="BA32">
            <v>4820</v>
          </cell>
          <cell r="BB32">
            <v>14</v>
          </cell>
          <cell r="BC32" t="str">
            <v/>
          </cell>
          <cell r="BD32" t="str">
            <v/>
          </cell>
        </row>
        <row r="33">
          <cell r="D33" t="str">
            <v>4002937294</v>
          </cell>
          <cell r="E33" t="str">
            <v/>
          </cell>
          <cell r="F33" t="str">
            <v>LOADED</v>
          </cell>
          <cell r="G33" t="str">
            <v>Unilever Mega DC</v>
          </cell>
          <cell r="H33" t="str">
            <v>PT Mega Antaran Prima</v>
          </cell>
          <cell r="I33" t="str">
            <v>true</v>
          </cell>
          <cell r="J33" t="str">
            <v>CDE</v>
          </cell>
          <cell r="K33" t="str">
            <v>CD Engkel Box</v>
          </cell>
          <cell r="L33" t="str">
            <v/>
          </cell>
          <cell r="N33" t="str">
            <v>TDS-TRI-20210608103929498012</v>
          </cell>
          <cell r="O33" t="str">
            <v>dedicated</v>
          </cell>
          <cell r="P33" t="str">
            <v>2021-06-08, 17:39:29</v>
          </cell>
          <cell r="Q33" t="str">
            <v>2021-06-08, 20:39:25</v>
          </cell>
          <cell r="R33" t="str">
            <v>2021-06-09, 00:50:46</v>
          </cell>
          <cell r="S33" t="str">
            <v>2021-06-09, 20:00:00</v>
          </cell>
          <cell r="T33" t="str">
            <v>2021-06-09, 04:03:00</v>
          </cell>
          <cell r="U33" t="str">
            <v/>
          </cell>
          <cell r="V33" t="str">
            <v>2021-06-09, 05:13:00</v>
          </cell>
          <cell r="W33" t="str">
            <v>2021-06-09, 20:00:00</v>
          </cell>
          <cell r="X33" t="str">
            <v/>
          </cell>
          <cell r="Y33" t="str">
            <v/>
          </cell>
          <cell r="Z33" t="str">
            <v>1:10:0</v>
          </cell>
          <cell r="AA33" t="str">
            <v/>
          </cell>
          <cell r="AB33" t="str">
            <v>ARSUDI</v>
          </cell>
          <cell r="AC33" t="str">
            <v>85217312173</v>
          </cell>
          <cell r="AD33" t="str">
            <v>B9150KXU</v>
          </cell>
          <cell r="AE33" t="str">
            <v>CD Engkel Box</v>
          </cell>
          <cell r="AF33" t="str">
            <v>Unilever West Mega DC</v>
          </cell>
          <cell r="AH33" t="str">
            <v>Jl. Irian X No.202, Cikedokan, Kec. Cikarang Bar., Bekasi, Jawa Barat 17530, Indonesia</v>
          </cell>
          <cell r="AI33" t="str">
            <v>Bekasi</v>
          </cell>
          <cell r="AK33" t="str">
            <v>HERO DISTRIBUSI FT</v>
          </cell>
          <cell r="AM33" t="str">
            <v>JL KALIMALANG KAMPUNG CIKEDOKAN A</v>
          </cell>
          <cell r="AN33" t="str">
            <v>Cikarang</v>
          </cell>
          <cell r="AP33">
            <v>13</v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Y33">
            <v>0</v>
          </cell>
          <cell r="AZ33" t="str">
            <v>0</v>
          </cell>
          <cell r="BA33">
            <v>790</v>
          </cell>
          <cell r="BB33">
            <v>2</v>
          </cell>
          <cell r="BC33" t="str">
            <v/>
          </cell>
          <cell r="BD33" t="str">
            <v/>
          </cell>
        </row>
        <row r="34">
          <cell r="D34" t="str">
            <v>4002937294</v>
          </cell>
          <cell r="E34" t="str">
            <v/>
          </cell>
          <cell r="F34" t="str">
            <v>LOADED</v>
          </cell>
          <cell r="G34" t="str">
            <v>Unilever Mega DC</v>
          </cell>
          <cell r="H34" t="str">
            <v>PT Mega Antaran Prima</v>
          </cell>
          <cell r="I34" t="str">
            <v>true</v>
          </cell>
          <cell r="J34" t="str">
            <v>CDE</v>
          </cell>
          <cell r="K34" t="str">
            <v>CD Engkel Box</v>
          </cell>
          <cell r="L34" t="str">
            <v/>
          </cell>
          <cell r="N34" t="str">
            <v>TDS-TRI-20210608103929498012</v>
          </cell>
          <cell r="O34" t="str">
            <v>dedicated</v>
          </cell>
          <cell r="P34" t="str">
            <v>2021-06-08, 17:39:29</v>
          </cell>
          <cell r="Q34" t="str">
            <v>2021-06-08, 20:39:25</v>
          </cell>
          <cell r="R34" t="str">
            <v>2021-06-09, 00:50:46</v>
          </cell>
          <cell r="S34" t="str">
            <v>2021-06-09, 20:00:00</v>
          </cell>
          <cell r="T34" t="str">
            <v>2021-06-09, 04:03:00</v>
          </cell>
          <cell r="U34" t="str">
            <v/>
          </cell>
          <cell r="V34" t="str">
            <v>2021-06-09, 05:13:00</v>
          </cell>
          <cell r="W34" t="str">
            <v>2021-06-09, 20:00:00</v>
          </cell>
          <cell r="X34" t="str">
            <v/>
          </cell>
          <cell r="Y34" t="str">
            <v/>
          </cell>
          <cell r="Z34" t="str">
            <v>1:10:0</v>
          </cell>
          <cell r="AA34" t="str">
            <v/>
          </cell>
          <cell r="AB34" t="str">
            <v>ARSUDI</v>
          </cell>
          <cell r="AC34" t="str">
            <v>85217312173</v>
          </cell>
          <cell r="AD34" t="str">
            <v>B9150KXU</v>
          </cell>
          <cell r="AE34" t="str">
            <v>CD Engkel Box</v>
          </cell>
          <cell r="AF34" t="str">
            <v>Unilever West Mega DC</v>
          </cell>
          <cell r="AH34" t="str">
            <v>Jl. Irian X No.202, Cikedokan, Kec. Cikarang Bar., Bekasi, Jawa Barat 17530, Indonesia</v>
          </cell>
          <cell r="AI34" t="str">
            <v>Bekasi</v>
          </cell>
          <cell r="AK34" t="str">
            <v>HERO DISTRIBUSI</v>
          </cell>
          <cell r="AM34" t="str">
            <v>JL.KALIMALANG KAMPUNG CIKEDOKAN</v>
          </cell>
          <cell r="AN34" t="str">
            <v>Cikarang</v>
          </cell>
          <cell r="AP34">
            <v>13</v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Y34">
            <v>0</v>
          </cell>
          <cell r="AZ34" t="str">
            <v>0</v>
          </cell>
          <cell r="BA34">
            <v>230</v>
          </cell>
          <cell r="BB34">
            <v>1</v>
          </cell>
          <cell r="BC34" t="str">
            <v/>
          </cell>
          <cell r="BD34" t="str">
            <v/>
          </cell>
        </row>
        <row r="35">
          <cell r="D35" t="str">
            <v>4002937293</v>
          </cell>
          <cell r="E35" t="str">
            <v/>
          </cell>
          <cell r="F35" t="str">
            <v>DROP-OFF</v>
          </cell>
          <cell r="G35" t="str">
            <v>Unilever Mega DC</v>
          </cell>
          <cell r="H35" t="str">
            <v>PT Kabut Halim Mandiri</v>
          </cell>
          <cell r="I35" t="str">
            <v>true</v>
          </cell>
          <cell r="J35" t="str">
            <v>CDE</v>
          </cell>
          <cell r="K35" t="str">
            <v>CD Engkel Box</v>
          </cell>
          <cell r="L35" t="str">
            <v/>
          </cell>
          <cell r="N35" t="str">
            <v>TDS-TRI-20210608103928418278</v>
          </cell>
          <cell r="O35" t="str">
            <v>dedicated</v>
          </cell>
          <cell r="P35" t="str">
            <v>2021-06-08, 17:39:28</v>
          </cell>
          <cell r="Q35" t="str">
            <v>2021-06-08, 20:37:26</v>
          </cell>
          <cell r="R35" t="str">
            <v>2021-06-08, 22:28:21</v>
          </cell>
          <cell r="S35" t="str">
            <v>2021-06-09, 20:00:00</v>
          </cell>
          <cell r="T35" t="str">
            <v>2021-06-08, 22:28:35</v>
          </cell>
          <cell r="U35" t="str">
            <v>2021-06-08, 22:28:41</v>
          </cell>
          <cell r="V35" t="str">
            <v>2021-06-08, 22:28:57</v>
          </cell>
          <cell r="W35" t="str">
            <v>2021-06-09, 20:00:00</v>
          </cell>
          <cell r="X35" t="str">
            <v>2021-06-09, 07:59:29</v>
          </cell>
          <cell r="Y35" t="str">
            <v/>
          </cell>
          <cell r="Z35" t="str">
            <v>0:0:22</v>
          </cell>
          <cell r="AA35" t="str">
            <v/>
          </cell>
          <cell r="AB35" t="str">
            <v>Iwan F 9283 FG</v>
          </cell>
          <cell r="AC35" t="str">
            <v>081286213529</v>
          </cell>
          <cell r="AD35" t="str">
            <v>F9287FG</v>
          </cell>
          <cell r="AE35" t="str">
            <v>CD Engkel Box</v>
          </cell>
          <cell r="AF35" t="str">
            <v>Unilever West Mega DC</v>
          </cell>
          <cell r="AH35" t="str">
            <v>Jl. Irian X No.202, Cikedokan, Kec. Cikarang Bar., Bekasi, Jawa Barat 17530, Indonesia</v>
          </cell>
          <cell r="AI35" t="str">
            <v>Bekasi</v>
          </cell>
          <cell r="AK35" t="str">
            <v>LULU HYPERMARKET SAWANGAN</v>
          </cell>
          <cell r="AM35" t="str">
            <v>Jl. Raya Parung - Ciputat No.20, Kedaung, Kec. Sawangan, Kota Depok, Jawa Barat 16516, Indonesia</v>
          </cell>
          <cell r="AN35" t="str">
            <v>Kota Depok</v>
          </cell>
          <cell r="AO35" t="str">
            <v>15482674</v>
          </cell>
          <cell r="AP35">
            <v>60</v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Y35">
            <v>0</v>
          </cell>
          <cell r="AZ35" t="str">
            <v>0</v>
          </cell>
          <cell r="BA35">
            <v>1510</v>
          </cell>
          <cell r="BB35">
            <v>3.28</v>
          </cell>
          <cell r="BC35" t="str">
            <v/>
          </cell>
          <cell r="BD35" t="str">
            <v/>
          </cell>
        </row>
        <row r="36">
          <cell r="D36" t="str">
            <v>4002937293</v>
          </cell>
          <cell r="E36" t="str">
            <v/>
          </cell>
          <cell r="F36" t="str">
            <v>LOADED</v>
          </cell>
          <cell r="G36" t="str">
            <v>Unilever Mega DC</v>
          </cell>
          <cell r="H36" t="str">
            <v>PT Kabut Halim Mandiri</v>
          </cell>
          <cell r="I36" t="str">
            <v>true</v>
          </cell>
          <cell r="J36" t="str">
            <v>CDE</v>
          </cell>
          <cell r="K36" t="str">
            <v>CD Engkel Box</v>
          </cell>
          <cell r="L36" t="str">
            <v/>
          </cell>
          <cell r="N36" t="str">
            <v>TDS-TRI-20210608103928418278</v>
          </cell>
          <cell r="O36" t="str">
            <v>dedicated</v>
          </cell>
          <cell r="P36" t="str">
            <v>2021-06-08, 17:39:28</v>
          </cell>
          <cell r="Q36" t="str">
            <v>2021-06-08, 20:37:26</v>
          </cell>
          <cell r="R36" t="str">
            <v>2021-06-08, 22:28:21</v>
          </cell>
          <cell r="S36" t="str">
            <v>2021-06-09, 20:00:00</v>
          </cell>
          <cell r="T36" t="str">
            <v>2021-06-08, 22:28:35</v>
          </cell>
          <cell r="U36" t="str">
            <v>2021-06-08, 22:28:41</v>
          </cell>
          <cell r="V36" t="str">
            <v>2021-06-08, 22:28:57</v>
          </cell>
          <cell r="W36" t="str">
            <v>2021-06-09, 20:00:00</v>
          </cell>
          <cell r="X36" t="str">
            <v/>
          </cell>
          <cell r="Y36" t="str">
            <v/>
          </cell>
          <cell r="Z36" t="str">
            <v>0:0:22</v>
          </cell>
          <cell r="AA36" t="str">
            <v/>
          </cell>
          <cell r="AB36" t="str">
            <v>Iwan F 9283 FG</v>
          </cell>
          <cell r="AC36" t="str">
            <v>081286213529</v>
          </cell>
          <cell r="AD36" t="str">
            <v>F9287FG</v>
          </cell>
          <cell r="AE36" t="str">
            <v>CD Engkel Box</v>
          </cell>
          <cell r="AF36" t="str">
            <v>Unilever West Mega DC</v>
          </cell>
          <cell r="AH36" t="str">
            <v>Jl. Irian X No.202, Cikedokan, Kec. Cikarang Bar., Bekasi, Jawa Barat 17530, Indonesia</v>
          </cell>
          <cell r="AI36" t="str">
            <v>Bekasi</v>
          </cell>
          <cell r="AK36" t="str">
            <v>RAMAYANA DEPOK(R34)</v>
          </cell>
          <cell r="AM36" t="str">
            <v>JL.MARGONDA RAYA DEPOK</v>
          </cell>
          <cell r="AN36" t="str">
            <v>Kota Depok</v>
          </cell>
          <cell r="AP36">
            <v>48</v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Y36">
            <v>0</v>
          </cell>
          <cell r="AZ36" t="str">
            <v>0</v>
          </cell>
          <cell r="BA36">
            <v>1180</v>
          </cell>
          <cell r="BB36">
            <v>2.5299999999999998</v>
          </cell>
          <cell r="BC36" t="str">
            <v/>
          </cell>
          <cell r="BD36" t="str">
            <v/>
          </cell>
        </row>
        <row r="37">
          <cell r="D37" t="str">
            <v>4002937530</v>
          </cell>
          <cell r="E37" t="str">
            <v/>
          </cell>
          <cell r="F37" t="str">
            <v>POD</v>
          </cell>
          <cell r="G37" t="str">
            <v>Unilever Mega DC</v>
          </cell>
          <cell r="H37" t="str">
            <v>PT Mega Antaran Prima</v>
          </cell>
          <cell r="I37" t="str">
            <v>true</v>
          </cell>
          <cell r="J37" t="str">
            <v>CDE</v>
          </cell>
          <cell r="K37" t="str">
            <v>CD Engkel Box</v>
          </cell>
          <cell r="L37" t="str">
            <v/>
          </cell>
          <cell r="N37" t="str">
            <v>TDS-TRI-20210608103926796382</v>
          </cell>
          <cell r="O37" t="str">
            <v>dedicated</v>
          </cell>
          <cell r="P37" t="str">
            <v>2021-06-08, 17:39:27</v>
          </cell>
          <cell r="Q37" t="str">
            <v>2021-06-08, 21:25:42</v>
          </cell>
          <cell r="R37" t="str">
            <v>2021-06-08, 22:00:47</v>
          </cell>
          <cell r="S37" t="str">
            <v>2021-06-09, 20:00:00</v>
          </cell>
          <cell r="T37" t="str">
            <v>2021-06-09, 06:18:58</v>
          </cell>
          <cell r="U37" t="str">
            <v>2021-06-09, 06:19:19</v>
          </cell>
          <cell r="V37" t="str">
            <v>2021-06-09, 06:19:25</v>
          </cell>
          <cell r="W37" t="str">
            <v>2021-06-09, 20:00:00</v>
          </cell>
          <cell r="X37" t="str">
            <v>2021-06-09, 09:05:35</v>
          </cell>
          <cell r="Y37" t="str">
            <v>2021-06-09, 16:36:25</v>
          </cell>
          <cell r="Z37" t="str">
            <v>0:0:27</v>
          </cell>
          <cell r="AA37" t="str">
            <v>7:30:50</v>
          </cell>
          <cell r="AB37" t="str">
            <v>UJANG MAMUN</v>
          </cell>
          <cell r="AC37" t="str">
            <v>087782171835</v>
          </cell>
          <cell r="AD37" t="str">
            <v>F8536AP</v>
          </cell>
          <cell r="AE37" t="str">
            <v>CD Engkel Box</v>
          </cell>
          <cell r="AF37" t="str">
            <v>Unilever West Mega DC</v>
          </cell>
          <cell r="AH37" t="str">
            <v>Jl. Irian X No.202, Cikedokan, Kec. Cikarang Bar., Bekasi, Jawa Barat 17530, Indonesia</v>
          </cell>
          <cell r="AI37" t="str">
            <v>Bekasi</v>
          </cell>
          <cell r="AK37" t="str">
            <v>PT GLOBAL DIGITAL NIAGA IMS</v>
          </cell>
          <cell r="AM37" t="str">
            <v>Jl. Pembangunan 3, Karang Sari, Kec. Neglasari, Kota Tangerang, Banten, Indonesia</v>
          </cell>
          <cell r="AN37" t="str">
            <v>Kota Tangerang</v>
          </cell>
          <cell r="AP37">
            <v>67</v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Y37">
            <v>0</v>
          </cell>
          <cell r="AZ37" t="str">
            <v>0</v>
          </cell>
          <cell r="BA37">
            <v>1290</v>
          </cell>
          <cell r="BB37">
            <v>3.19</v>
          </cell>
          <cell r="BC37" t="str">
            <v/>
          </cell>
          <cell r="BD37" t="str">
            <v>2021-06-09, 16:36:50</v>
          </cell>
          <cell r="BE37" t="str">
            <v>POD 1 2021-06-09, 16:36:50</v>
          </cell>
        </row>
        <row r="38">
          <cell r="D38" t="str">
            <v>4002937531</v>
          </cell>
          <cell r="E38" t="str">
            <v/>
          </cell>
          <cell r="F38" t="str">
            <v>POD</v>
          </cell>
          <cell r="G38" t="str">
            <v>Unilever Mega DC</v>
          </cell>
          <cell r="H38" t="str">
            <v>PT PRIMA SARANA EKSPRES</v>
          </cell>
          <cell r="I38" t="str">
            <v>true</v>
          </cell>
          <cell r="J38" t="str">
            <v>CDE</v>
          </cell>
          <cell r="K38" t="str">
            <v>CD Engkel Box</v>
          </cell>
          <cell r="L38" t="str">
            <v/>
          </cell>
          <cell r="N38" t="str">
            <v>TDS-TRI-20210608103927461355</v>
          </cell>
          <cell r="O38" t="str">
            <v>dedicated</v>
          </cell>
          <cell r="P38" t="str">
            <v>2021-06-08, 17:39:27</v>
          </cell>
          <cell r="Q38" t="str">
            <v>2021-06-08, 21:27:34</v>
          </cell>
          <cell r="R38" t="str">
            <v>2021-06-08, 22:04:00</v>
          </cell>
          <cell r="S38" t="str">
            <v>2021-06-09, 20:00:00</v>
          </cell>
          <cell r="T38" t="str">
            <v>2021-06-09, 06:48:47</v>
          </cell>
          <cell r="U38" t="str">
            <v>2021-06-09, 06:48:51</v>
          </cell>
          <cell r="V38" t="str">
            <v>2021-06-09, 06:48:55</v>
          </cell>
          <cell r="W38" t="str">
            <v>2021-06-09, 20:00:00</v>
          </cell>
          <cell r="X38" t="str">
            <v>2021-06-09, 09:39:22</v>
          </cell>
          <cell r="Y38" t="str">
            <v>2021-06-09, 09:39:26</v>
          </cell>
          <cell r="Z38" t="str">
            <v>0:0:8</v>
          </cell>
          <cell r="AA38" t="str">
            <v>0:0:4</v>
          </cell>
          <cell r="AB38" t="str">
            <v>Sahuri</v>
          </cell>
          <cell r="AC38" t="str">
            <v>085719440929</v>
          </cell>
          <cell r="AD38" t="str">
            <v>B9271TCD</v>
          </cell>
          <cell r="AE38" t="str">
            <v>CD Engkel Box</v>
          </cell>
          <cell r="AF38" t="str">
            <v>Unilever West Mega DC</v>
          </cell>
          <cell r="AH38" t="str">
            <v>Jl. Irian X No.202, Cikedokan, Kec. Cikarang Bar., Bekasi, Jawa Barat 17530, Indonesia</v>
          </cell>
          <cell r="AI38" t="str">
            <v>Bekasi</v>
          </cell>
          <cell r="AK38" t="str">
            <v>PT GLOBAL DIGITAL NIAGA BEKASI</v>
          </cell>
          <cell r="AM38" t="str">
            <v>Jl. Harapan Baru Raya, RT.004/RW.002, Medan Satria, Kecamatan Medan Satria, Kota Bks, Jawa Barat, Indonesia</v>
          </cell>
          <cell r="AN38" t="str">
            <v>Kota Bekasi</v>
          </cell>
          <cell r="AP38">
            <v>27</v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Y38">
            <v>0</v>
          </cell>
          <cell r="AZ38" t="str">
            <v>0</v>
          </cell>
          <cell r="BA38">
            <v>1290</v>
          </cell>
          <cell r="BB38">
            <v>3</v>
          </cell>
          <cell r="BC38" t="str">
            <v/>
          </cell>
          <cell r="BD38" t="str">
            <v>2021-06-09, 17:31:38</v>
          </cell>
          <cell r="BE38" t="str">
            <v>POD 1 2021-06-09, 17:31:38</v>
          </cell>
        </row>
        <row r="39">
          <cell r="D39" t="str">
            <v>4002937523</v>
          </cell>
          <cell r="E39" t="str">
            <v/>
          </cell>
          <cell r="F39" t="str">
            <v>POD</v>
          </cell>
          <cell r="G39" t="str">
            <v>Unilever Mega DC</v>
          </cell>
          <cell r="H39" t="str">
            <v>PT Darsindo Cipta Putra Mandiri</v>
          </cell>
          <cell r="I39" t="str">
            <v>true</v>
          </cell>
          <cell r="J39" t="str">
            <v>CDE</v>
          </cell>
          <cell r="K39" t="str">
            <v>CD Engkel Box</v>
          </cell>
          <cell r="L39" t="str">
            <v/>
          </cell>
          <cell r="N39" t="str">
            <v>TDS-TRI-20210608103926045188</v>
          </cell>
          <cell r="O39" t="str">
            <v>dedicated</v>
          </cell>
          <cell r="P39" t="str">
            <v>2021-06-08, 17:39:26</v>
          </cell>
          <cell r="Q39" t="str">
            <v>2021-06-08, 21:23:33</v>
          </cell>
          <cell r="R39" t="str">
            <v>2021-06-09, 00:50:57</v>
          </cell>
          <cell r="S39" t="str">
            <v>2021-06-09, 20:00:00</v>
          </cell>
          <cell r="T39" t="str">
            <v>2021-06-09, 06:09:53</v>
          </cell>
          <cell r="U39" t="str">
            <v>2021-06-09, 06:09:57</v>
          </cell>
          <cell r="V39" t="str">
            <v>2021-06-09, 06:10:02</v>
          </cell>
          <cell r="W39" t="str">
            <v>2021-06-09, 20:00:00</v>
          </cell>
          <cell r="X39" t="str">
            <v>2021-06-09, 09:40:04</v>
          </cell>
          <cell r="Y39" t="str">
            <v>2021-06-09, 17:32:34</v>
          </cell>
          <cell r="Z39" t="str">
            <v>0:0:9</v>
          </cell>
          <cell r="AA39" t="str">
            <v>7:52:30</v>
          </cell>
          <cell r="AB39" t="str">
            <v>Dasan Budiyansah</v>
          </cell>
          <cell r="AC39" t="str">
            <v>085716761692</v>
          </cell>
          <cell r="AD39" t="str">
            <v>B9035FXU</v>
          </cell>
          <cell r="AE39" t="str">
            <v>CD Engkel Box</v>
          </cell>
          <cell r="AF39" t="str">
            <v>Unilever West Mega DC</v>
          </cell>
          <cell r="AH39" t="str">
            <v>Jl. Irian X No.202, Cikedokan, Kec. Cikarang Bar., Bekasi, Jawa Barat 17530, Indonesia</v>
          </cell>
          <cell r="AI39" t="str">
            <v>Bekasi</v>
          </cell>
          <cell r="AK39" t="str">
            <v>LULU HYPERMARKET BSD</v>
          </cell>
          <cell r="AM39" t="str">
            <v>JL. BSD RAYA UTAMA ROW 36</v>
          </cell>
          <cell r="AN39" t="str">
            <v>Tangerang</v>
          </cell>
          <cell r="AP39">
            <v>69</v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Y39">
            <v>0</v>
          </cell>
          <cell r="AZ39" t="str">
            <v>0</v>
          </cell>
          <cell r="BA39">
            <v>1440</v>
          </cell>
          <cell r="BB39">
            <v>3.56</v>
          </cell>
          <cell r="BC39" t="str">
            <v/>
          </cell>
          <cell r="BD39" t="str">
            <v>2021-06-09, 19:40:11</v>
          </cell>
          <cell r="BE39" t="str">
            <v>POD 1 2021-06-09, 19:40:11</v>
          </cell>
        </row>
        <row r="40">
          <cell r="D40" t="str">
            <v>4002937510</v>
          </cell>
          <cell r="E40" t="str">
            <v/>
          </cell>
          <cell r="F40" t="str">
            <v>POD</v>
          </cell>
          <cell r="G40" t="str">
            <v>Unilever Mega DC</v>
          </cell>
          <cell r="H40" t="str">
            <v>CV Global Synergi Abadi</v>
          </cell>
          <cell r="I40" t="str">
            <v>true</v>
          </cell>
          <cell r="J40" t="str">
            <v>CDE</v>
          </cell>
          <cell r="K40" t="str">
            <v>CD Engkel Box</v>
          </cell>
          <cell r="L40" t="str">
            <v/>
          </cell>
          <cell r="N40" t="str">
            <v>TDS-TRI-20210608103924678399</v>
          </cell>
          <cell r="O40" t="str">
            <v>dedicated</v>
          </cell>
          <cell r="P40" t="str">
            <v>2021-06-08, 17:39:25</v>
          </cell>
          <cell r="Q40" t="str">
            <v>2021-06-08, 21:19:03</v>
          </cell>
          <cell r="R40" t="str">
            <v>2021-06-09, 00:51:07</v>
          </cell>
          <cell r="S40" t="str">
            <v>2021-06-09, 20:00:00</v>
          </cell>
          <cell r="T40" t="str">
            <v>2021-06-09, 05:10:10</v>
          </cell>
          <cell r="U40" t="str">
            <v>2021-06-09, 05:10:15</v>
          </cell>
          <cell r="V40" t="str">
            <v>2021-06-09, 07:42:06</v>
          </cell>
          <cell r="W40" t="str">
            <v>2021-06-09, 20:00:00</v>
          </cell>
          <cell r="X40" t="str">
            <v>2021-06-09, 09:46:41</v>
          </cell>
          <cell r="Y40" t="str">
            <v>2021-06-09, 09:46:46</v>
          </cell>
          <cell r="Z40" t="str">
            <v>2:31:56</v>
          </cell>
          <cell r="AA40" t="str">
            <v>0:0:5</v>
          </cell>
          <cell r="AB40" t="str">
            <v>UJANG SURYANA</v>
          </cell>
          <cell r="AC40" t="str">
            <v>087873310998</v>
          </cell>
          <cell r="AD40" t="str">
            <v>B9073AR</v>
          </cell>
          <cell r="AE40" t="str">
            <v>CD Engkel Box</v>
          </cell>
          <cell r="AF40" t="str">
            <v>Unilever West Mega DC</v>
          </cell>
          <cell r="AH40" t="str">
            <v>Jl. Irian X No.202, Cikedokan, Kec. Cikarang Bar., Bekasi, Jawa Barat 17530, Indonesia</v>
          </cell>
          <cell r="AI40" t="str">
            <v>Bekasi</v>
          </cell>
          <cell r="AK40" t="str">
            <v>LOTTEMART HYPER KUNINGAN CITY</v>
          </cell>
          <cell r="AM40" t="str">
            <v>JL. Prof. Dr. SATRIO KAV. 18-UNIT L</v>
          </cell>
          <cell r="AN40" t="str">
            <v>Kota Jakarta Selatan</v>
          </cell>
          <cell r="AP40">
            <v>39</v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Y40">
            <v>0</v>
          </cell>
          <cell r="AZ40" t="str">
            <v>0</v>
          </cell>
          <cell r="BA40">
            <v>1480</v>
          </cell>
          <cell r="BB40">
            <v>3.76</v>
          </cell>
          <cell r="BC40" t="str">
            <v/>
          </cell>
          <cell r="BD40" t="str">
            <v>2021-06-09, 13:46:02</v>
          </cell>
          <cell r="BE40" t="str">
            <v>POD 1 2021-06-09, 13:46:02</v>
          </cell>
        </row>
        <row r="41">
          <cell r="D41" t="str">
            <v>4002937522</v>
          </cell>
          <cell r="E41" t="str">
            <v/>
          </cell>
          <cell r="F41" t="str">
            <v>POD</v>
          </cell>
          <cell r="G41" t="str">
            <v>Unilever Mega DC</v>
          </cell>
          <cell r="H41" t="str">
            <v>PT Brilliant Cargo International</v>
          </cell>
          <cell r="I41" t="str">
            <v>true</v>
          </cell>
          <cell r="J41" t="str">
            <v>CDE</v>
          </cell>
          <cell r="K41" t="str">
            <v>CD Engkel Box</v>
          </cell>
          <cell r="L41" t="str">
            <v/>
          </cell>
          <cell r="N41" t="str">
            <v>TDS-TRI-20210608103925392418</v>
          </cell>
          <cell r="O41" t="str">
            <v>dedicated</v>
          </cell>
          <cell r="P41" t="str">
            <v>2021-06-08, 17:39:25</v>
          </cell>
          <cell r="Q41" t="str">
            <v>2021-06-08, 21:21:10</v>
          </cell>
          <cell r="R41" t="str">
            <v>2021-06-08, 21:24:33</v>
          </cell>
          <cell r="S41" t="str">
            <v>2021-06-09, 20:00:00</v>
          </cell>
          <cell r="T41" t="str">
            <v>2021-06-08, 21:24:43</v>
          </cell>
          <cell r="U41" t="str">
            <v>2021-06-08, 23:10:50</v>
          </cell>
          <cell r="V41" t="str">
            <v>2021-06-09, 00:38:55</v>
          </cell>
          <cell r="W41" t="str">
            <v>2021-06-09, 20:00:00</v>
          </cell>
          <cell r="X41" t="str">
            <v>2021-06-09, 06:14:13</v>
          </cell>
          <cell r="Y41" t="str">
            <v>2021-06-09, 10:47:47</v>
          </cell>
          <cell r="Z41" t="str">
            <v>3:14:12</v>
          </cell>
          <cell r="AA41" t="str">
            <v>4:33:34</v>
          </cell>
          <cell r="AB41" t="str">
            <v>Waskito</v>
          </cell>
          <cell r="AC41" t="str">
            <v>081210884940</v>
          </cell>
          <cell r="AD41" t="str">
            <v>B9408OI</v>
          </cell>
          <cell r="AE41" t="str">
            <v>CD Engkel Box</v>
          </cell>
          <cell r="AF41" t="str">
            <v>Unilever West Mega DC</v>
          </cell>
          <cell r="AH41" t="str">
            <v>Jl. Irian X No.202, Cikedokan, Kec. Cikarang Bar., Bekasi, Jawa Barat 17530, Indonesia</v>
          </cell>
          <cell r="AI41" t="str">
            <v>Bekasi</v>
          </cell>
          <cell r="AK41" t="str">
            <v>LULU HYPERMARKET CAKUNG</v>
          </cell>
          <cell r="AM41" t="str">
            <v>JL RAYA BEKASI KM 24 RT 001 RW 008</v>
          </cell>
          <cell r="AN41" t="str">
            <v>Kota Jakarta Timur</v>
          </cell>
          <cell r="AP41">
            <v>36</v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Y41">
            <v>0</v>
          </cell>
          <cell r="AZ41" t="str">
            <v>0</v>
          </cell>
          <cell r="BA41">
            <v>1880</v>
          </cell>
          <cell r="BB41">
            <v>4.53</v>
          </cell>
          <cell r="BC41" t="str">
            <v/>
          </cell>
          <cell r="BD41" t="str">
            <v>2021-06-09, 11:13:45</v>
          </cell>
          <cell r="BE41" t="str">
            <v>POD 1 2021-06-09, 11:13:45</v>
          </cell>
        </row>
        <row r="42">
          <cell r="D42" t="str">
            <v>4002937504</v>
          </cell>
          <cell r="E42" t="str">
            <v/>
          </cell>
          <cell r="F42" t="str">
            <v>PICKUP</v>
          </cell>
          <cell r="G42" t="str">
            <v>Unilever Mega DC</v>
          </cell>
          <cell r="H42" t="str">
            <v>Medikar Sarana Utama</v>
          </cell>
          <cell r="I42" t="str">
            <v>true</v>
          </cell>
          <cell r="J42" t="str">
            <v>CDE</v>
          </cell>
          <cell r="K42" t="str">
            <v>CD Engkel Box</v>
          </cell>
          <cell r="L42" t="str">
            <v/>
          </cell>
          <cell r="N42" t="str">
            <v>TDS-TRI-20210608103923948026</v>
          </cell>
          <cell r="O42" t="str">
            <v>dedicated</v>
          </cell>
          <cell r="P42" t="str">
            <v>2021-06-08, 17:39:24</v>
          </cell>
          <cell r="Q42" t="str">
            <v>2021-06-08, 21:16:17</v>
          </cell>
          <cell r="R42" t="str">
            <v>2021-06-09, 00:51:18</v>
          </cell>
          <cell r="S42" t="str">
            <v>2021-06-09, 20:00:00</v>
          </cell>
          <cell r="T42" t="str">
            <v>2021-06-09, 15:59:01</v>
          </cell>
          <cell r="U42" t="str">
            <v/>
          </cell>
          <cell r="V42" t="str">
            <v/>
          </cell>
          <cell r="W42" t="str">
            <v>2021-06-10, 20:00:00</v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>PERGAULAN SITORUS</v>
          </cell>
          <cell r="AC42" t="str">
            <v>081385246572</v>
          </cell>
          <cell r="AD42" t="str">
            <v>B9326UCG</v>
          </cell>
          <cell r="AE42" t="str">
            <v>CDE 4 Ton</v>
          </cell>
          <cell r="AF42" t="str">
            <v>Unilever West Mega DC</v>
          </cell>
          <cell r="AH42" t="str">
            <v>Jl. Irian X No.202, Cikedokan, Kec. Cikarang Bar., Bekasi, Jawa Barat 17530, Indonesia</v>
          </cell>
          <cell r="AI42" t="str">
            <v>Bekasi</v>
          </cell>
          <cell r="AK42" t="str">
            <v>BORMA CIJERAH</v>
          </cell>
          <cell r="AM42" t="str">
            <v>JL. CIJERAH NO. 90</v>
          </cell>
          <cell r="AN42" t="str">
            <v>Kota Bandung</v>
          </cell>
          <cell r="AP42">
            <v>116</v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Y42">
            <v>0</v>
          </cell>
          <cell r="AZ42" t="str">
            <v>0</v>
          </cell>
          <cell r="BA42">
            <v>2580</v>
          </cell>
          <cell r="BB42">
            <v>5.58</v>
          </cell>
          <cell r="BC42" t="str">
            <v/>
          </cell>
          <cell r="BD42" t="str">
            <v/>
          </cell>
        </row>
        <row r="43">
          <cell r="D43" t="str">
            <v>4002937503</v>
          </cell>
          <cell r="E43" t="str">
            <v/>
          </cell>
          <cell r="F43" t="str">
            <v>ACCEPTED</v>
          </cell>
          <cell r="G43" t="str">
            <v>Unilever Mega DC</v>
          </cell>
          <cell r="H43" t="str">
            <v>CV Global Synergi Abadi</v>
          </cell>
          <cell r="I43" t="str">
            <v>true</v>
          </cell>
          <cell r="J43" t="str">
            <v>CDE</v>
          </cell>
          <cell r="K43" t="str">
            <v>CD Engkel Box</v>
          </cell>
          <cell r="L43" t="str">
            <v/>
          </cell>
          <cell r="N43" t="str">
            <v>TDS-TRI-20210608103923224419</v>
          </cell>
          <cell r="O43" t="str">
            <v>dedicated</v>
          </cell>
          <cell r="P43" t="str">
            <v>2021-06-08, 17:39:23</v>
          </cell>
          <cell r="Q43" t="str">
            <v>2021-06-08, 21:09:28</v>
          </cell>
          <cell r="R43" t="str">
            <v>2021-06-09, 00:51:30</v>
          </cell>
          <cell r="S43" t="str">
            <v>2021-06-09, 20:00:00</v>
          </cell>
          <cell r="T43" t="str">
            <v/>
          </cell>
          <cell r="U43" t="str">
            <v/>
          </cell>
          <cell r="V43" t="str">
            <v/>
          </cell>
          <cell r="W43" t="str">
            <v>2021-06-10, 20:00:00</v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>NISSAN SUSILO</v>
          </cell>
          <cell r="AC43" t="str">
            <v>081519687631</v>
          </cell>
          <cell r="AD43" t="str">
            <v>B9556HA</v>
          </cell>
          <cell r="AE43" t="str">
            <v>CD Engkel Box</v>
          </cell>
          <cell r="AF43" t="str">
            <v>Unilever West Mega DC</v>
          </cell>
          <cell r="AH43" t="str">
            <v>Jl. Irian X No.202, Cikedokan, Kec. Cikarang Bar., Bekasi, Jawa Barat 17530, Indonesia</v>
          </cell>
          <cell r="AI43" t="str">
            <v>Bekasi</v>
          </cell>
          <cell r="AK43" t="str">
            <v>BORMA CIJERAH</v>
          </cell>
          <cell r="AM43" t="str">
            <v>JL. CIJERAH NO. 90</v>
          </cell>
          <cell r="AN43" t="str">
            <v>Kota Bandung</v>
          </cell>
          <cell r="AP43">
            <v>116</v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Y43">
            <v>0</v>
          </cell>
          <cell r="AZ43" t="str">
            <v>0</v>
          </cell>
          <cell r="BA43">
            <v>2110</v>
          </cell>
          <cell r="BB43">
            <v>5.67</v>
          </cell>
          <cell r="BC43" t="str">
            <v/>
          </cell>
          <cell r="BD43" t="str">
            <v/>
          </cell>
        </row>
        <row r="44">
          <cell r="D44" t="str">
            <v>4002937495</v>
          </cell>
          <cell r="E44" t="str">
            <v/>
          </cell>
          <cell r="F44" t="str">
            <v>POD</v>
          </cell>
          <cell r="G44" t="str">
            <v>Unilever Mega DC</v>
          </cell>
          <cell r="H44" t="str">
            <v>PT Darsindo Cipta Putra Mandiri</v>
          </cell>
          <cell r="I44" t="str">
            <v>true</v>
          </cell>
          <cell r="J44" t="str">
            <v>CDE</v>
          </cell>
          <cell r="K44" t="str">
            <v>CD Engkel Box</v>
          </cell>
          <cell r="L44" t="str">
            <v/>
          </cell>
          <cell r="N44" t="str">
            <v>TDS-TRI-20210608103921848010</v>
          </cell>
          <cell r="O44" t="str">
            <v>dedicated</v>
          </cell>
          <cell r="P44" t="str">
            <v>2021-06-08, 17:39:22</v>
          </cell>
          <cell r="Q44" t="str">
            <v>2021-06-08, 20:53:55</v>
          </cell>
          <cell r="R44" t="str">
            <v>2021-06-09, 00:51:44</v>
          </cell>
          <cell r="S44" t="str">
            <v>2021-06-09, 20:00:00</v>
          </cell>
          <cell r="T44" t="str">
            <v>2021-06-09, 06:09:17</v>
          </cell>
          <cell r="U44" t="str">
            <v>2021-06-09, 06:09:25</v>
          </cell>
          <cell r="V44" t="str">
            <v>2021-06-09, 06:09:30</v>
          </cell>
          <cell r="W44" t="str">
            <v>2021-06-10, 20:00:00</v>
          </cell>
          <cell r="X44" t="str">
            <v>2021-06-09, 07:58:09</v>
          </cell>
          <cell r="Y44" t="str">
            <v>2021-06-09, 10:00:52</v>
          </cell>
          <cell r="Z44" t="str">
            <v>0:0:13</v>
          </cell>
          <cell r="AA44" t="str">
            <v>2:2:43</v>
          </cell>
          <cell r="AB44" t="str">
            <v>Suryadi</v>
          </cell>
          <cell r="AC44" t="str">
            <v>085891086801</v>
          </cell>
          <cell r="AD44" t="str">
            <v>B9196FXV</v>
          </cell>
          <cell r="AE44" t="str">
            <v>CD Engkel Box</v>
          </cell>
          <cell r="AF44" t="str">
            <v>Unilever West Mega DC</v>
          </cell>
          <cell r="AH44" t="str">
            <v>Jl. Irian X No.202, Cikedokan, Kec. Cikarang Bar., Bekasi, Jawa Barat 17530, Indonesia</v>
          </cell>
          <cell r="AI44" t="str">
            <v>Bekasi</v>
          </cell>
          <cell r="AK44" t="str">
            <v>SAT DC CILEUNGSI 2</v>
          </cell>
          <cell r="AM44" t="str">
            <v>JL.RAYA NAROGONG KM23.8 KAW.INDUST</v>
          </cell>
          <cell r="AN44" t="str">
            <v>Bogor</v>
          </cell>
          <cell r="AP44">
            <v>24</v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Y44">
            <v>0</v>
          </cell>
          <cell r="AZ44" t="str">
            <v>0</v>
          </cell>
          <cell r="BA44">
            <v>1270</v>
          </cell>
          <cell r="BB44">
            <v>2</v>
          </cell>
          <cell r="BC44" t="str">
            <v/>
          </cell>
          <cell r="BD44" t="str">
            <v>2021-06-09, 16:46:46</v>
          </cell>
          <cell r="BE44" t="str">
            <v>POD 1 2021-06-09, 16:46:46</v>
          </cell>
        </row>
        <row r="45">
          <cell r="D45" t="str">
            <v>4002937498</v>
          </cell>
          <cell r="E45" t="str">
            <v/>
          </cell>
          <cell r="F45" t="str">
            <v>POD</v>
          </cell>
          <cell r="G45" t="str">
            <v>Unilever Mega DC</v>
          </cell>
          <cell r="H45" t="str">
            <v>CV Global Synergi Abadi</v>
          </cell>
          <cell r="I45" t="str">
            <v>true</v>
          </cell>
          <cell r="J45" t="str">
            <v>CDE</v>
          </cell>
          <cell r="K45" t="str">
            <v>CD Engkel Box</v>
          </cell>
          <cell r="L45" t="str">
            <v/>
          </cell>
          <cell r="N45" t="str">
            <v>TDS-TRI-20210608103922487674</v>
          </cell>
          <cell r="O45" t="str">
            <v>dedicated</v>
          </cell>
          <cell r="P45" t="str">
            <v>2021-06-08, 17:39:22</v>
          </cell>
          <cell r="Q45" t="str">
            <v>2021-06-08, 20:55:51</v>
          </cell>
          <cell r="R45" t="str">
            <v>2021-06-09, 00:52:07</v>
          </cell>
          <cell r="S45" t="str">
            <v>2021-06-09, 20:00:00</v>
          </cell>
          <cell r="T45" t="str">
            <v>2021-06-09, 06:59:37</v>
          </cell>
          <cell r="U45" t="str">
            <v>2021-06-09, 06:59:45</v>
          </cell>
          <cell r="V45" t="str">
            <v>2021-06-09, 06:59:47</v>
          </cell>
          <cell r="W45" t="str">
            <v>2021-06-09, 20:00:00</v>
          </cell>
          <cell r="X45" t="str">
            <v>2021-06-09, 08:26:42</v>
          </cell>
          <cell r="Y45" t="str">
            <v>2021-06-09, 13:12:34</v>
          </cell>
          <cell r="Z45" t="str">
            <v>0:0:10</v>
          </cell>
          <cell r="AA45" t="str">
            <v>4:45:52</v>
          </cell>
          <cell r="AB45" t="str">
            <v>beni</v>
          </cell>
          <cell r="AC45" t="str">
            <v>085774120091</v>
          </cell>
          <cell r="AD45" t="str">
            <v>B9054NO</v>
          </cell>
          <cell r="AE45" t="str">
            <v>CD Engkel Box</v>
          </cell>
          <cell r="AF45" t="str">
            <v>Unilever West Mega DC</v>
          </cell>
          <cell r="AH45" t="str">
            <v>Jl. Irian X No.202, Cikedokan, Kec. Cikarang Bar., Bekasi, Jawa Barat 17530, Indonesia</v>
          </cell>
          <cell r="AI45" t="str">
            <v>Bekasi</v>
          </cell>
          <cell r="AK45" t="str">
            <v>DC MIDI BRANCH JABABEKA</v>
          </cell>
          <cell r="AM45" t="str">
            <v>Jl. Jababeka XI, Harja Mekar, Kec. Cikarang Utara, Bekasi, Jawa Barat 17530, Indonesia</v>
          </cell>
          <cell r="AN45" t="str">
            <v>Cikarang</v>
          </cell>
          <cell r="AP45">
            <v>16</v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Y45">
            <v>0</v>
          </cell>
          <cell r="AZ45" t="str">
            <v>0</v>
          </cell>
          <cell r="BA45">
            <v>2750</v>
          </cell>
          <cell r="BB45">
            <v>5.93</v>
          </cell>
          <cell r="BC45" t="str">
            <v/>
          </cell>
          <cell r="BD45" t="str">
            <v>2021-06-09, 13:13:04</v>
          </cell>
          <cell r="BE45" t="str">
            <v>POD 1 2021-06-09, 13:13:04</v>
          </cell>
        </row>
        <row r="46">
          <cell r="D46" t="str">
            <v>4002937494</v>
          </cell>
          <cell r="E46" t="str">
            <v/>
          </cell>
          <cell r="F46" t="str">
            <v>LOADED</v>
          </cell>
          <cell r="G46" t="str">
            <v>Unilever Mega DC</v>
          </cell>
          <cell r="H46" t="str">
            <v>PT Mega Antaran Prima</v>
          </cell>
          <cell r="I46" t="str">
            <v>true</v>
          </cell>
          <cell r="J46" t="str">
            <v>CDE</v>
          </cell>
          <cell r="K46" t="str">
            <v>CD Engkel Box</v>
          </cell>
          <cell r="L46" t="str">
            <v/>
          </cell>
          <cell r="N46" t="str">
            <v>TDS-TRI-20210608103921229872</v>
          </cell>
          <cell r="O46" t="str">
            <v>dedicated</v>
          </cell>
          <cell r="P46" t="str">
            <v>2021-06-08, 17:39:21</v>
          </cell>
          <cell r="Q46" t="str">
            <v>2021-06-08, 20:49:42</v>
          </cell>
          <cell r="R46" t="str">
            <v>2021-06-09, 02:16:08</v>
          </cell>
          <cell r="S46" t="str">
            <v>2021-06-09, 20:00:00</v>
          </cell>
          <cell r="T46" t="str">
            <v>2021-06-09, 04:37:00</v>
          </cell>
          <cell r="U46" t="str">
            <v/>
          </cell>
          <cell r="V46" t="str">
            <v>2021-06-09, 04:38:00</v>
          </cell>
          <cell r="W46" t="str">
            <v>2021-06-10, 20:00:00</v>
          </cell>
          <cell r="X46" t="str">
            <v/>
          </cell>
          <cell r="Y46" t="str">
            <v/>
          </cell>
          <cell r="Z46" t="str">
            <v>0:1:0</v>
          </cell>
          <cell r="AA46" t="str">
            <v/>
          </cell>
          <cell r="AB46" t="str">
            <v>rais</v>
          </cell>
          <cell r="AC46" t="str">
            <v>087760580664</v>
          </cell>
          <cell r="AD46" t="str">
            <v>B9065KXU</v>
          </cell>
          <cell r="AE46" t="str">
            <v>CD Engkel Box</v>
          </cell>
          <cell r="AF46" t="str">
            <v>Unilever West Mega DC</v>
          </cell>
          <cell r="AH46" t="str">
            <v>Jl. Irian X No.202, Cikedokan, Kec. Cikarang Bar., Bekasi, Jawa Barat 17530, Indonesia</v>
          </cell>
          <cell r="AI46" t="str">
            <v>Bekasi</v>
          </cell>
          <cell r="AK46" t="str">
            <v>ALFAMART DC CIPINANG</v>
          </cell>
          <cell r="AM46" t="str">
            <v>JL. I. GUSTI NGURAH RAI NO.5</v>
          </cell>
          <cell r="AN46" t="str">
            <v>Kota Jakarta Timur</v>
          </cell>
          <cell r="AP46">
            <v>37</v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Y46">
            <v>0</v>
          </cell>
          <cell r="AZ46" t="str">
            <v>0</v>
          </cell>
          <cell r="BA46">
            <v>2250</v>
          </cell>
          <cell r="BB46">
            <v>4</v>
          </cell>
          <cell r="BC46" t="str">
            <v/>
          </cell>
          <cell r="BD46" t="str">
            <v/>
          </cell>
        </row>
        <row r="47">
          <cell r="D47" t="str">
            <v>4002937416</v>
          </cell>
          <cell r="E47" t="str">
            <v/>
          </cell>
          <cell r="F47" t="str">
            <v>POD</v>
          </cell>
          <cell r="G47" t="str">
            <v>Unilever Mega DC</v>
          </cell>
          <cell r="H47" t="str">
            <v>PT Kabut Halim Mandiri</v>
          </cell>
          <cell r="I47" t="str">
            <v>true</v>
          </cell>
          <cell r="J47" t="str">
            <v>CDE</v>
          </cell>
          <cell r="K47" t="str">
            <v>CD Engkel Box</v>
          </cell>
          <cell r="L47" t="str">
            <v/>
          </cell>
          <cell r="N47" t="str">
            <v>TDS-TRI-20210608103919698012</v>
          </cell>
          <cell r="O47" t="str">
            <v>dedicated</v>
          </cell>
          <cell r="P47" t="str">
            <v>2021-06-08, 17:39:20</v>
          </cell>
          <cell r="Q47" t="str">
            <v>2021-06-08, 20:45:40</v>
          </cell>
          <cell r="R47" t="str">
            <v>2021-06-09, 00:54:28</v>
          </cell>
          <cell r="S47" t="str">
            <v>2021-06-09, 20:00:00</v>
          </cell>
          <cell r="T47" t="str">
            <v>2021-06-09, 05:40:00</v>
          </cell>
          <cell r="U47" t="str">
            <v/>
          </cell>
          <cell r="V47" t="str">
            <v>2021-06-09, 05:41:00</v>
          </cell>
          <cell r="W47" t="str">
            <v>2021-06-09, 20:00:00</v>
          </cell>
          <cell r="X47" t="str">
            <v>2021-06-09, 07:27:53</v>
          </cell>
          <cell r="Y47" t="str">
            <v>2021-06-09, 09:16:24</v>
          </cell>
          <cell r="Z47" t="str">
            <v>0:1:0</v>
          </cell>
          <cell r="AA47" t="str">
            <v>1:48:31</v>
          </cell>
          <cell r="AB47" t="str">
            <v>Qodri</v>
          </cell>
          <cell r="AC47" t="str">
            <v>081385475168</v>
          </cell>
          <cell r="AD47" t="str">
            <v>B9029EXR</v>
          </cell>
          <cell r="AE47" t="str">
            <v>CD Engkel Box</v>
          </cell>
          <cell r="AF47" t="str">
            <v>Unilever West Mega DC</v>
          </cell>
          <cell r="AH47" t="str">
            <v>Jl. Irian X No.202, Cikedokan, Kec. Cikarang Bar., Bekasi, Jawa Barat 17530, Indonesia</v>
          </cell>
          <cell r="AI47" t="str">
            <v>Bekasi</v>
          </cell>
          <cell r="AK47" t="str">
            <v>LOTTE WHOLESALE CIKARANG</v>
          </cell>
          <cell r="AM47" t="str">
            <v>JL.GATOT SUBROTO CIKARANG KOTA</v>
          </cell>
          <cell r="AN47" t="str">
            <v>Cikarang</v>
          </cell>
          <cell r="AP47">
            <v>14</v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Y47">
            <v>0</v>
          </cell>
          <cell r="AZ47" t="str">
            <v>0</v>
          </cell>
          <cell r="BA47">
            <v>1560</v>
          </cell>
          <cell r="BB47">
            <v>4</v>
          </cell>
          <cell r="BC47" t="str">
            <v/>
          </cell>
          <cell r="BD47" t="str">
            <v>2021-06-09, 09:24:18</v>
          </cell>
          <cell r="BE47" t="str">
            <v>POD 1 2021-06-09, 09:24:18</v>
          </cell>
        </row>
        <row r="48">
          <cell r="D48" t="str">
            <v>4002937421</v>
          </cell>
          <cell r="E48" t="str">
            <v/>
          </cell>
          <cell r="F48" t="str">
            <v>POD</v>
          </cell>
          <cell r="G48" t="str">
            <v>Unilever Mega DC</v>
          </cell>
          <cell r="H48" t="str">
            <v>CV Global Synergi Abadi</v>
          </cell>
          <cell r="I48" t="str">
            <v>true</v>
          </cell>
          <cell r="J48" t="str">
            <v>CDE</v>
          </cell>
          <cell r="K48" t="str">
            <v>CD Engkel Box</v>
          </cell>
          <cell r="L48" t="str">
            <v/>
          </cell>
          <cell r="N48" t="str">
            <v>TDS-TRI-20210608103920460969</v>
          </cell>
          <cell r="O48" t="str">
            <v>dedicated</v>
          </cell>
          <cell r="P48" t="str">
            <v>2021-06-08, 17:39:20</v>
          </cell>
          <cell r="Q48" t="str">
            <v>2021-06-08, 20:47:44</v>
          </cell>
          <cell r="R48" t="str">
            <v>2021-06-09, 00:54:40</v>
          </cell>
          <cell r="S48" t="str">
            <v>2021-06-09, 20:00:00</v>
          </cell>
          <cell r="T48" t="str">
            <v>2021-06-09, 06:35:50</v>
          </cell>
          <cell r="U48" t="str">
            <v>2021-06-09, 06:35:54</v>
          </cell>
          <cell r="V48" t="str">
            <v>2021-06-09, 06:36:05</v>
          </cell>
          <cell r="W48" t="str">
            <v>2021-06-09, 20:00:00</v>
          </cell>
          <cell r="X48" t="str">
            <v>2021-06-09, 09:11:19</v>
          </cell>
          <cell r="Y48" t="str">
            <v>2021-06-09, 11:18:36</v>
          </cell>
          <cell r="Z48" t="str">
            <v>0:0:15</v>
          </cell>
          <cell r="AA48" t="str">
            <v>2:7:17</v>
          </cell>
          <cell r="AB48" t="str">
            <v>Rohim</v>
          </cell>
          <cell r="AC48" t="str">
            <v>087773017667</v>
          </cell>
          <cell r="AD48" t="str">
            <v>B9653DD</v>
          </cell>
          <cell r="AE48" t="str">
            <v>CD Double Box</v>
          </cell>
          <cell r="AF48" t="str">
            <v>Unilever West Mega DC</v>
          </cell>
          <cell r="AH48" t="str">
            <v>Jl. Irian X No.202, Cikedokan, Kec. Cikarang Bar., Bekasi, Jawa Barat 17530, Indonesia</v>
          </cell>
          <cell r="AI48" t="str">
            <v>Bekasi</v>
          </cell>
          <cell r="AK48" t="str">
            <v>TOKMA TOSERBA KARAWANG</v>
          </cell>
          <cell r="AM48" t="str">
            <v>JLCITRA KEBUN MAS KAMPUNG KONDANG A</v>
          </cell>
          <cell r="AN48" t="str">
            <v>Kabupaten Karawang</v>
          </cell>
          <cell r="AP48">
            <v>40</v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Y48">
            <v>0</v>
          </cell>
          <cell r="AZ48" t="str">
            <v>0</v>
          </cell>
          <cell r="BA48">
            <v>1900</v>
          </cell>
          <cell r="BB48">
            <v>4</v>
          </cell>
          <cell r="BC48" t="str">
            <v/>
          </cell>
          <cell r="BD48" t="str">
            <v>2021-06-09, 11:29:03</v>
          </cell>
          <cell r="BE48" t="str">
            <v>POD 1 2021-06-09, 11:29:03</v>
          </cell>
        </row>
        <row r="49">
          <cell r="D49" t="str">
            <v>4002937415</v>
          </cell>
          <cell r="E49" t="str">
            <v/>
          </cell>
          <cell r="F49" t="str">
            <v>POD</v>
          </cell>
          <cell r="G49" t="str">
            <v>Unilever Mega DC</v>
          </cell>
          <cell r="H49" t="str">
            <v>PT Kabut Halim Mandiri</v>
          </cell>
          <cell r="I49" t="str">
            <v>true</v>
          </cell>
          <cell r="J49" t="str">
            <v>CDE</v>
          </cell>
          <cell r="K49" t="str">
            <v>CD Engkel Box</v>
          </cell>
          <cell r="L49" t="str">
            <v/>
          </cell>
          <cell r="N49" t="str">
            <v>TDS-TRI-20210608103918995950</v>
          </cell>
          <cell r="O49" t="str">
            <v>dedicated</v>
          </cell>
          <cell r="P49" t="str">
            <v>2021-06-08, 17:39:19</v>
          </cell>
          <cell r="Q49" t="str">
            <v>2021-06-08, 20:43:29</v>
          </cell>
          <cell r="R49" t="str">
            <v>2021-06-09, 00:55:54</v>
          </cell>
          <cell r="S49" t="str">
            <v>2021-06-09, 20:00:00</v>
          </cell>
          <cell r="T49" t="str">
            <v>2021-06-09, 05:32:38</v>
          </cell>
          <cell r="U49" t="str">
            <v>2021-06-09, 05:32:58</v>
          </cell>
          <cell r="V49" t="str">
            <v>2021-06-09, 05:33:14</v>
          </cell>
          <cell r="W49" t="str">
            <v>2021-06-11, 20:00:00</v>
          </cell>
          <cell r="X49" t="str">
            <v>2021-06-09, 08:40:59</v>
          </cell>
          <cell r="Y49" t="str">
            <v>2021-06-09, 08:41:04</v>
          </cell>
          <cell r="Z49" t="str">
            <v>0:0:36</v>
          </cell>
          <cell r="AA49" t="str">
            <v>0:0:5</v>
          </cell>
          <cell r="AB49" t="str">
            <v>Wahidayat</v>
          </cell>
          <cell r="AC49" t="str">
            <v>089685060253</v>
          </cell>
          <cell r="AD49" t="str">
            <v>B9020EXR</v>
          </cell>
          <cell r="AE49" t="str">
            <v>CD Engkel Box</v>
          </cell>
          <cell r="AF49" t="str">
            <v>Unilever West Mega DC</v>
          </cell>
          <cell r="AH49" t="str">
            <v>Jl. Irian X No.202, Cikedokan, Kec. Cikarang Bar., Bekasi, Jawa Barat 17530, Indonesia</v>
          </cell>
          <cell r="AI49" t="str">
            <v>Bekasi</v>
          </cell>
          <cell r="AK49" t="str">
            <v>PT LOTTE SHOPPING INDONESIA PSR REB</v>
          </cell>
          <cell r="AM49" t="str">
            <v>Jl. Lkr. Luar Sel. No.Kav 6, RT.5/RW.2, Susukan, Kec. Ciracas, Kota Jakarta Timur, Daerah Khusus Ibukota Jakarta 13750, Indonesia</v>
          </cell>
          <cell r="AN49" t="str">
            <v>Kota Jakarta Timur</v>
          </cell>
          <cell r="AP49">
            <v>36</v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Y49">
            <v>0</v>
          </cell>
          <cell r="AZ49" t="str">
            <v>0</v>
          </cell>
          <cell r="BA49">
            <v>2260</v>
          </cell>
          <cell r="BB49">
            <v>3.98</v>
          </cell>
          <cell r="BC49" t="str">
            <v/>
          </cell>
          <cell r="BD49" t="str">
            <v>2021-06-09, 11:30:11</v>
          </cell>
          <cell r="BE49" t="str">
            <v>POD 1 2021-06-09, 11:30:11</v>
          </cell>
        </row>
        <row r="50">
          <cell r="D50" t="str">
            <v>4002937403</v>
          </cell>
          <cell r="E50" t="str">
            <v/>
          </cell>
          <cell r="F50" t="str">
            <v>POD</v>
          </cell>
          <cell r="G50" t="str">
            <v>Unilever Mega DC</v>
          </cell>
          <cell r="H50" t="str">
            <v>CV Global Synergi Abadi</v>
          </cell>
          <cell r="I50" t="str">
            <v>true</v>
          </cell>
          <cell r="J50" t="str">
            <v>CDE</v>
          </cell>
          <cell r="K50" t="str">
            <v>CD Engkel Box</v>
          </cell>
          <cell r="L50" t="str">
            <v/>
          </cell>
          <cell r="N50" t="str">
            <v>TDS-TRI-20210608103916730366</v>
          </cell>
          <cell r="O50" t="str">
            <v>dedicated</v>
          </cell>
          <cell r="P50" t="str">
            <v>2021-06-08, 17:39:17</v>
          </cell>
          <cell r="Q50" t="str">
            <v>2021-06-08, 20:41:26</v>
          </cell>
          <cell r="R50" t="str">
            <v>2021-06-09, 00:55:18</v>
          </cell>
          <cell r="S50" t="str">
            <v>2021-06-09, 20:00:00</v>
          </cell>
          <cell r="T50" t="str">
            <v>2021-06-09, 05:34:18</v>
          </cell>
          <cell r="U50" t="str">
            <v>2021-06-09, 05:34:22</v>
          </cell>
          <cell r="V50" t="str">
            <v>2021-06-09, 05:34:27</v>
          </cell>
          <cell r="W50" t="str">
            <v>2021-06-08, 20:00:00</v>
          </cell>
          <cell r="X50" t="str">
            <v>2021-06-09, 10:11:13</v>
          </cell>
          <cell r="Y50" t="str">
            <v>2021-06-09, 10:11:25</v>
          </cell>
          <cell r="Z50" t="str">
            <v>0:0:9</v>
          </cell>
          <cell r="AA50" t="str">
            <v>0:0:12</v>
          </cell>
          <cell r="AB50" t="str">
            <v>Ading Sukardi</v>
          </cell>
          <cell r="AC50" t="str">
            <v>085723961471</v>
          </cell>
          <cell r="AD50" t="str">
            <v>B9417BCI</v>
          </cell>
          <cell r="AE50" t="str">
            <v>CD Engkel Box</v>
          </cell>
          <cell r="AF50" t="str">
            <v>Unilever West Mega DC</v>
          </cell>
          <cell r="AH50" t="str">
            <v>Jl. Irian X No.202, Cikedokan, Kec. Cikarang Bar., Bekasi, Jawa Barat 17530, Indonesia</v>
          </cell>
          <cell r="AI50" t="str">
            <v>Bekasi</v>
          </cell>
          <cell r="AK50" t="str">
            <v>LOTTEMART HYPER GANDARIA</v>
          </cell>
          <cell r="AM50" t="str">
            <v>GANDARIA CITY MALL JL.KH M SHAFII</v>
          </cell>
          <cell r="AN50" t="str">
            <v>Kota Jakarta Selatan</v>
          </cell>
          <cell r="AP50">
            <v>47</v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Y50">
            <v>0</v>
          </cell>
          <cell r="AZ50" t="str">
            <v>0</v>
          </cell>
          <cell r="BA50">
            <v>2060</v>
          </cell>
          <cell r="BB50">
            <v>4</v>
          </cell>
          <cell r="BC50" t="str">
            <v/>
          </cell>
          <cell r="BD50" t="str">
            <v>2021-06-09, 12:57:55</v>
          </cell>
          <cell r="BE50" t="str">
            <v>POD 1 2021-06-09, 12:57:55</v>
          </cell>
        </row>
        <row r="51">
          <cell r="D51" t="str">
            <v>4002937412</v>
          </cell>
          <cell r="E51" t="str">
            <v/>
          </cell>
          <cell r="F51" t="str">
            <v>BOOKED</v>
          </cell>
          <cell r="G51" t="str">
            <v>Unilever Mega DC</v>
          </cell>
          <cell r="H51" t="str">
            <v/>
          </cell>
          <cell r="I51" t="str">
            <v>false</v>
          </cell>
          <cell r="J51" t="str">
            <v>TRO-J</v>
          </cell>
          <cell r="K51" t="str">
            <v>Tronton Jumbo</v>
          </cell>
          <cell r="L51">
            <v>3757800</v>
          </cell>
          <cell r="N51" t="str">
            <v>TDS-TRI-20210608103917510132</v>
          </cell>
          <cell r="O51" t="str">
            <v>oncall</v>
          </cell>
          <cell r="P51" t="str">
            <v>2021-06-08, 17:39:17</v>
          </cell>
          <cell r="Q51" t="str">
            <v/>
          </cell>
          <cell r="R51" t="str">
            <v/>
          </cell>
          <cell r="S51" t="str">
            <v>2021-06-09, 20:00:00</v>
          </cell>
          <cell r="T51" t="str">
            <v/>
          </cell>
          <cell r="U51" t="str">
            <v/>
          </cell>
          <cell r="V51" t="str">
            <v/>
          </cell>
          <cell r="W51" t="str">
            <v>2021-06-14, 20:00:00</v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>Unilever West Mega DC</v>
          </cell>
          <cell r="AH51" t="str">
            <v>Jl. Irian X No.202, Cikedokan, Kec. Cikarang Bar., Bekasi, Jawa Barat 17530, Indonesia</v>
          </cell>
          <cell r="AI51" t="str">
            <v>Bekasi</v>
          </cell>
          <cell r="AK51" t="str">
            <v>LOTTE SHOPPING TEGAL</v>
          </cell>
          <cell r="AM51" t="str">
            <v>Jl. Raya Singkil No.18, Kb. Baru, Adiwerna, Kec. Adiwerna, Tegal, Jawa Tengah 52194, Indonesia</v>
          </cell>
          <cell r="AN51" t="str">
            <v>Tegal</v>
          </cell>
          <cell r="AP51">
            <v>260</v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>Reopen request</v>
          </cell>
          <cell r="AY51">
            <v>0</v>
          </cell>
          <cell r="AZ51" t="str">
            <v>0</v>
          </cell>
          <cell r="BA51">
            <v>9080</v>
          </cell>
          <cell r="BB51">
            <v>29.18</v>
          </cell>
          <cell r="BC51" t="str">
            <v/>
          </cell>
          <cell r="BD51" t="str">
            <v/>
          </cell>
        </row>
        <row r="52">
          <cell r="D52" t="str">
            <v>4002937290</v>
          </cell>
          <cell r="E52" t="str">
            <v/>
          </cell>
          <cell r="F52" t="str">
            <v>POD</v>
          </cell>
          <cell r="G52" t="str">
            <v>Unilever Mega DC</v>
          </cell>
          <cell r="H52" t="str">
            <v>PT Mega Antaran Prima</v>
          </cell>
          <cell r="I52" t="str">
            <v>true</v>
          </cell>
          <cell r="J52" t="str">
            <v>CDE</v>
          </cell>
          <cell r="K52" t="str">
            <v>CD Engkel Box</v>
          </cell>
          <cell r="L52" t="str">
            <v/>
          </cell>
          <cell r="N52" t="str">
            <v>TDS-TRI-20210608103915937818</v>
          </cell>
          <cell r="O52" t="str">
            <v>dedicated</v>
          </cell>
          <cell r="P52" t="str">
            <v>2021-06-08, 17:39:16</v>
          </cell>
          <cell r="Q52" t="str">
            <v>2021-06-08, 20:35:03</v>
          </cell>
          <cell r="R52" t="str">
            <v>2021-06-09, 00:55:04</v>
          </cell>
          <cell r="S52" t="str">
            <v>2021-06-09, 20:00:00</v>
          </cell>
          <cell r="T52" t="str">
            <v>2021-06-09, 05:21:00</v>
          </cell>
          <cell r="U52" t="str">
            <v/>
          </cell>
          <cell r="V52" t="str">
            <v>2021-06-09, 05:22:00</v>
          </cell>
          <cell r="W52" t="str">
            <v>2021-06-09, 20:00:00</v>
          </cell>
          <cell r="X52" t="str">
            <v>2021-06-09, 06:59:22</v>
          </cell>
          <cell r="Y52" t="str">
            <v>2021-06-09, 16:46:45</v>
          </cell>
          <cell r="Z52" t="str">
            <v>0:1:0</v>
          </cell>
          <cell r="AA52" t="str">
            <v>9:47:23</v>
          </cell>
          <cell r="AB52" t="str">
            <v>KARDIMAN</v>
          </cell>
          <cell r="AC52" t="str">
            <v>089654622368</v>
          </cell>
          <cell r="AD52" t="str">
            <v>B9113KRO</v>
          </cell>
          <cell r="AE52" t="str">
            <v>CD Engkel Box</v>
          </cell>
          <cell r="AF52" t="str">
            <v>Unilever West Mega DC</v>
          </cell>
          <cell r="AH52" t="str">
            <v>Jl. Irian X No.202, Cikedokan, Kec. Cikarang Bar., Bekasi, Jawa Barat 17530, Indonesia</v>
          </cell>
          <cell r="AI52" t="str">
            <v>Bekasi</v>
          </cell>
          <cell r="AK52" t="str">
            <v>TIP TOP PONDOK GEDE</v>
          </cell>
          <cell r="AM52" t="str">
            <v>JL. JATIRAHAYU NO.30 RT.07 RW. 03</v>
          </cell>
          <cell r="AN52" t="str">
            <v>Bekasi City</v>
          </cell>
          <cell r="AP52">
            <v>32</v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Y52">
            <v>0</v>
          </cell>
          <cell r="AZ52" t="str">
            <v>0</v>
          </cell>
          <cell r="BA52">
            <v>1590</v>
          </cell>
          <cell r="BB52">
            <v>4.2300000000000004</v>
          </cell>
          <cell r="BC52" t="str">
            <v/>
          </cell>
          <cell r="BD52" t="str">
            <v>2021-06-09, 16:47:59</v>
          </cell>
          <cell r="BE52" t="str">
            <v>POD 1 2021-06-09, 16:47:59</v>
          </cell>
        </row>
      </sheetData>
      <sheetData sheetId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Keterangan"/>
    </sheetNames>
    <sheetDataSet>
      <sheetData sheetId="0">
        <row r="1">
          <cell r="D1" t="str">
            <v>PO number</v>
          </cell>
          <cell r="E1" t="str">
            <v>shipment number</v>
          </cell>
          <cell r="F1" t="str">
            <v>status</v>
          </cell>
          <cell r="G1" t="str">
            <v>shipper name</v>
          </cell>
          <cell r="H1" t="str">
            <v>transporter name</v>
          </cell>
          <cell r="I1" t="str">
            <v>ritase marketplace</v>
          </cell>
          <cell r="J1" t="str">
            <v>order_load_type</v>
          </cell>
          <cell r="K1" t="str">
            <v>order_load_desc</v>
          </cell>
          <cell r="L1" t="str">
            <v>fee</v>
          </cell>
          <cell r="M1" t="str">
            <v>logistic fee</v>
          </cell>
          <cell r="N1" t="str">
            <v>trip id</v>
          </cell>
        </row>
        <row r="2">
          <cell r="D2">
            <v>4002941794</v>
          </cell>
          <cell r="E2" t="str">
            <v/>
          </cell>
          <cell r="F2" t="str">
            <v>BOOKED</v>
          </cell>
          <cell r="G2" t="str">
            <v>Unilever Mega DC</v>
          </cell>
          <cell r="H2" t="str">
            <v>RITASE</v>
          </cell>
          <cell r="I2" t="str">
            <v>false</v>
          </cell>
          <cell r="J2" t="str">
            <v>CDE</v>
          </cell>
          <cell r="K2" t="str">
            <v>CD Engkel Box</v>
          </cell>
          <cell r="L2" t="str">
            <v/>
          </cell>
          <cell r="N2" t="str">
            <v>TDS-TRI-20210622111343112121</v>
          </cell>
        </row>
        <row r="3">
          <cell r="D3">
            <v>4002941794</v>
          </cell>
          <cell r="E3" t="str">
            <v/>
          </cell>
          <cell r="F3" t="str">
            <v>BOOKED</v>
          </cell>
          <cell r="G3" t="str">
            <v>Unilever Mega DC</v>
          </cell>
          <cell r="H3" t="str">
            <v>RITASE</v>
          </cell>
          <cell r="I3" t="str">
            <v>false</v>
          </cell>
          <cell r="J3" t="str">
            <v>CDE</v>
          </cell>
          <cell r="K3" t="str">
            <v>CD Engkel Box</v>
          </cell>
          <cell r="L3" t="str">
            <v/>
          </cell>
          <cell r="N3" t="str">
            <v>TDS-TRI-20210622111343112121</v>
          </cell>
        </row>
        <row r="4">
          <cell r="D4">
            <v>4002941788</v>
          </cell>
          <cell r="E4" t="str">
            <v/>
          </cell>
          <cell r="F4" t="str">
            <v>BOOKED</v>
          </cell>
          <cell r="G4" t="str">
            <v>Unilever Mega DC</v>
          </cell>
          <cell r="H4" t="str">
            <v>RITASE</v>
          </cell>
          <cell r="I4" t="str">
            <v>false</v>
          </cell>
          <cell r="J4" t="str">
            <v>CDE</v>
          </cell>
          <cell r="K4" t="str">
            <v>CD Engkel Box</v>
          </cell>
          <cell r="L4" t="str">
            <v/>
          </cell>
          <cell r="N4" t="str">
            <v>TDS-TRI-20210622111341998715</v>
          </cell>
        </row>
        <row r="5">
          <cell r="D5">
            <v>4002941788</v>
          </cell>
          <cell r="E5" t="str">
            <v/>
          </cell>
          <cell r="F5" t="str">
            <v>BOOKED</v>
          </cell>
          <cell r="G5" t="str">
            <v>Unilever Mega DC</v>
          </cell>
          <cell r="H5" t="str">
            <v>RITASE</v>
          </cell>
          <cell r="I5" t="str">
            <v>false</v>
          </cell>
          <cell r="J5" t="str">
            <v>CDE</v>
          </cell>
          <cell r="K5" t="str">
            <v>CD Engkel Box</v>
          </cell>
          <cell r="L5" t="str">
            <v/>
          </cell>
          <cell r="N5" t="str">
            <v>TDS-TRI-20210622111341998715</v>
          </cell>
        </row>
        <row r="6">
          <cell r="D6">
            <v>4002941772</v>
          </cell>
          <cell r="E6" t="str">
            <v/>
          </cell>
          <cell r="F6" t="str">
            <v>BOOKED</v>
          </cell>
          <cell r="G6" t="str">
            <v>Unilever Mega DC</v>
          </cell>
          <cell r="H6" t="str">
            <v>RITASE</v>
          </cell>
          <cell r="I6" t="str">
            <v>false</v>
          </cell>
          <cell r="J6" t="str">
            <v>CDE</v>
          </cell>
          <cell r="K6" t="str">
            <v>CD Engkel Box</v>
          </cell>
          <cell r="L6" t="str">
            <v/>
          </cell>
          <cell r="N6" t="str">
            <v>TDS-TRI-20210622111340978033</v>
          </cell>
        </row>
        <row r="7">
          <cell r="D7">
            <v>4002941772</v>
          </cell>
          <cell r="E7" t="str">
            <v/>
          </cell>
          <cell r="F7" t="str">
            <v>BOOKED</v>
          </cell>
          <cell r="G7" t="str">
            <v>Unilever Mega DC</v>
          </cell>
          <cell r="H7" t="str">
            <v>RITASE</v>
          </cell>
          <cell r="I7" t="str">
            <v>false</v>
          </cell>
          <cell r="J7" t="str">
            <v>CDE</v>
          </cell>
          <cell r="K7" t="str">
            <v>CD Engkel Box</v>
          </cell>
          <cell r="L7" t="str">
            <v/>
          </cell>
          <cell r="N7" t="str">
            <v>TDS-TRI-20210622111340978033</v>
          </cell>
        </row>
        <row r="8">
          <cell r="D8">
            <v>4002941764</v>
          </cell>
          <cell r="E8" t="str">
            <v/>
          </cell>
          <cell r="F8" t="str">
            <v>BOOKED</v>
          </cell>
          <cell r="G8" t="str">
            <v>Unilever Mega DC</v>
          </cell>
          <cell r="H8" t="str">
            <v>RITASE</v>
          </cell>
          <cell r="I8" t="str">
            <v>false</v>
          </cell>
          <cell r="J8" t="str">
            <v>CDE</v>
          </cell>
          <cell r="K8" t="str">
            <v>CD Engkel Box</v>
          </cell>
          <cell r="L8" t="str">
            <v/>
          </cell>
          <cell r="N8" t="str">
            <v>TDS-TRI-20210622111339891489</v>
          </cell>
        </row>
        <row r="9">
          <cell r="D9">
            <v>4002941764</v>
          </cell>
          <cell r="E9" t="str">
            <v/>
          </cell>
          <cell r="F9" t="str">
            <v>BOOKED</v>
          </cell>
          <cell r="G9" t="str">
            <v>Unilever Mega DC</v>
          </cell>
          <cell r="H9" t="str">
            <v>RITASE</v>
          </cell>
          <cell r="I9" t="str">
            <v>false</v>
          </cell>
          <cell r="J9" t="str">
            <v>CDE</v>
          </cell>
          <cell r="K9" t="str">
            <v>CD Engkel Box</v>
          </cell>
          <cell r="L9" t="str">
            <v/>
          </cell>
          <cell r="N9" t="str">
            <v>TDS-TRI-20210622111339891489</v>
          </cell>
        </row>
        <row r="10">
          <cell r="D10">
            <v>4002941763</v>
          </cell>
          <cell r="E10" t="str">
            <v/>
          </cell>
          <cell r="F10" t="str">
            <v>BOOKED</v>
          </cell>
          <cell r="G10" t="str">
            <v>Unilever Mega DC</v>
          </cell>
          <cell r="H10" t="str">
            <v>RITASE</v>
          </cell>
          <cell r="I10" t="str">
            <v>false</v>
          </cell>
          <cell r="J10" t="str">
            <v>CDE</v>
          </cell>
          <cell r="K10" t="str">
            <v>CD Engkel Box</v>
          </cell>
          <cell r="L10" t="str">
            <v/>
          </cell>
          <cell r="N10" t="str">
            <v>TDS-TRI-20210622111338850179</v>
          </cell>
        </row>
        <row r="11">
          <cell r="D11">
            <v>4002941656</v>
          </cell>
          <cell r="E11" t="str">
            <v/>
          </cell>
          <cell r="F11" t="str">
            <v>BOOKED</v>
          </cell>
          <cell r="G11" t="str">
            <v>Unilever Mega DC</v>
          </cell>
          <cell r="H11" t="str">
            <v>RITASE</v>
          </cell>
          <cell r="I11" t="str">
            <v>false</v>
          </cell>
          <cell r="J11" t="str">
            <v>CDE</v>
          </cell>
          <cell r="K11" t="str">
            <v>CD Engkel Box</v>
          </cell>
          <cell r="L11" t="str">
            <v/>
          </cell>
          <cell r="N11" t="str">
            <v>TDS-TRI-20210622111337772256</v>
          </cell>
        </row>
        <row r="12">
          <cell r="D12">
            <v>4002941763</v>
          </cell>
          <cell r="E12" t="str">
            <v/>
          </cell>
          <cell r="F12" t="str">
            <v>BOOKED</v>
          </cell>
          <cell r="G12" t="str">
            <v>Unilever Mega DC</v>
          </cell>
          <cell r="H12" t="str">
            <v>RITASE</v>
          </cell>
          <cell r="I12" t="str">
            <v>false</v>
          </cell>
          <cell r="J12" t="str">
            <v>CDE</v>
          </cell>
          <cell r="K12" t="str">
            <v>CD Engkel Box</v>
          </cell>
          <cell r="L12" t="str">
            <v/>
          </cell>
          <cell r="N12" t="str">
            <v>TDS-TRI-20210622111338850179</v>
          </cell>
        </row>
        <row r="13">
          <cell r="D13">
            <v>4002941656</v>
          </cell>
          <cell r="E13" t="str">
            <v/>
          </cell>
          <cell r="F13" t="str">
            <v>BOOKED</v>
          </cell>
          <cell r="G13" t="str">
            <v>Unilever Mega DC</v>
          </cell>
          <cell r="H13" t="str">
            <v>RITASE</v>
          </cell>
          <cell r="I13" t="str">
            <v>false</v>
          </cell>
          <cell r="J13" t="str">
            <v>CDE</v>
          </cell>
          <cell r="K13" t="str">
            <v>CD Engkel Box</v>
          </cell>
          <cell r="L13" t="str">
            <v/>
          </cell>
          <cell r="N13" t="str">
            <v>TDS-TRI-20210622111337772256</v>
          </cell>
        </row>
        <row r="14">
          <cell r="D14">
            <v>4002941516</v>
          </cell>
          <cell r="E14" t="str">
            <v/>
          </cell>
          <cell r="F14" t="str">
            <v>BOOKED</v>
          </cell>
          <cell r="G14" t="str">
            <v>Unilever Mega DC</v>
          </cell>
          <cell r="H14" t="str">
            <v>RITASE</v>
          </cell>
          <cell r="I14" t="str">
            <v>false</v>
          </cell>
          <cell r="J14" t="str">
            <v>CDE</v>
          </cell>
          <cell r="K14" t="str">
            <v>CD Engkel Box</v>
          </cell>
          <cell r="L14" t="str">
            <v/>
          </cell>
          <cell r="N14" t="str">
            <v>TDS-TRI-20210622111336521853</v>
          </cell>
        </row>
        <row r="15">
          <cell r="D15">
            <v>4002941516</v>
          </cell>
          <cell r="E15" t="str">
            <v/>
          </cell>
          <cell r="F15" t="str">
            <v>BOOKED</v>
          </cell>
          <cell r="G15" t="str">
            <v>Unilever Mega DC</v>
          </cell>
          <cell r="H15" t="str">
            <v>RITASE</v>
          </cell>
          <cell r="I15" t="str">
            <v>false</v>
          </cell>
          <cell r="J15" t="str">
            <v>CDE</v>
          </cell>
          <cell r="K15" t="str">
            <v>CD Engkel Box</v>
          </cell>
          <cell r="L15" t="str">
            <v/>
          </cell>
          <cell r="N15" t="str">
            <v>TDS-TRI-20210622111336521853</v>
          </cell>
        </row>
        <row r="16">
          <cell r="D16">
            <v>4002941515</v>
          </cell>
          <cell r="E16" t="str">
            <v/>
          </cell>
          <cell r="F16" t="str">
            <v>BOOKED</v>
          </cell>
          <cell r="G16" t="str">
            <v>Unilever Mega DC</v>
          </cell>
          <cell r="H16" t="str">
            <v>RITASE</v>
          </cell>
          <cell r="I16" t="str">
            <v>false</v>
          </cell>
          <cell r="J16" t="str">
            <v>CDE</v>
          </cell>
          <cell r="K16" t="str">
            <v>CD Engkel Box</v>
          </cell>
          <cell r="L16" t="str">
            <v/>
          </cell>
          <cell r="N16" t="str">
            <v>TDS-TRI-20210622111335370986</v>
          </cell>
        </row>
        <row r="17">
          <cell r="D17">
            <v>4002941515</v>
          </cell>
          <cell r="E17" t="str">
            <v/>
          </cell>
          <cell r="F17" t="str">
            <v>BOOKED</v>
          </cell>
          <cell r="G17" t="str">
            <v>Unilever Mega DC</v>
          </cell>
          <cell r="H17" t="str">
            <v>RITASE</v>
          </cell>
          <cell r="I17" t="str">
            <v>false</v>
          </cell>
          <cell r="J17" t="str">
            <v>CDE</v>
          </cell>
          <cell r="K17" t="str">
            <v>CD Engkel Box</v>
          </cell>
          <cell r="L17" t="str">
            <v/>
          </cell>
          <cell r="N17" t="str">
            <v>TDS-TRI-20210622111335370986</v>
          </cell>
        </row>
        <row r="18">
          <cell r="D18">
            <v>4002941514</v>
          </cell>
          <cell r="E18" t="str">
            <v/>
          </cell>
          <cell r="F18" t="str">
            <v>BOOKED</v>
          </cell>
          <cell r="G18" t="str">
            <v>Unilever Mega DC</v>
          </cell>
          <cell r="H18" t="str">
            <v>RITASE</v>
          </cell>
          <cell r="I18" t="str">
            <v>false</v>
          </cell>
          <cell r="J18" t="str">
            <v>CDE</v>
          </cell>
          <cell r="K18" t="str">
            <v>CD Engkel Box</v>
          </cell>
          <cell r="L18" t="str">
            <v/>
          </cell>
          <cell r="N18" t="str">
            <v>TDS-TRI-20210622111334274988</v>
          </cell>
        </row>
        <row r="19">
          <cell r="D19">
            <v>4002941514</v>
          </cell>
          <cell r="E19" t="str">
            <v/>
          </cell>
          <cell r="F19" t="str">
            <v>BOOKED</v>
          </cell>
          <cell r="G19" t="str">
            <v>Unilever Mega DC</v>
          </cell>
          <cell r="H19" t="str">
            <v>RITASE</v>
          </cell>
          <cell r="I19" t="str">
            <v>false</v>
          </cell>
          <cell r="J19" t="str">
            <v>CDE</v>
          </cell>
          <cell r="K19" t="str">
            <v>CD Engkel Box</v>
          </cell>
          <cell r="L19" t="str">
            <v/>
          </cell>
          <cell r="N19" t="str">
            <v>TDS-TRI-20210622111334274988</v>
          </cell>
        </row>
        <row r="20">
          <cell r="D20">
            <v>4002941502</v>
          </cell>
          <cell r="E20" t="str">
            <v/>
          </cell>
          <cell r="F20" t="str">
            <v>BOOKED</v>
          </cell>
          <cell r="G20" t="str">
            <v>Unilever Mega DC</v>
          </cell>
          <cell r="H20" t="str">
            <v>RITASE</v>
          </cell>
          <cell r="I20" t="str">
            <v>false</v>
          </cell>
          <cell r="J20" t="str">
            <v>CDE</v>
          </cell>
          <cell r="K20" t="str">
            <v>CD Engkel Box</v>
          </cell>
          <cell r="L20" t="str">
            <v/>
          </cell>
          <cell r="N20" t="str">
            <v>TDS-TRI-20210622111333166249</v>
          </cell>
        </row>
        <row r="21">
          <cell r="D21">
            <v>4002941502</v>
          </cell>
          <cell r="E21" t="str">
            <v/>
          </cell>
          <cell r="F21" t="str">
            <v>BOOKED</v>
          </cell>
          <cell r="G21" t="str">
            <v>Unilever Mega DC</v>
          </cell>
          <cell r="H21" t="str">
            <v>RITASE</v>
          </cell>
          <cell r="I21" t="str">
            <v>false</v>
          </cell>
          <cell r="J21" t="str">
            <v>CDE</v>
          </cell>
          <cell r="K21" t="str">
            <v>CD Engkel Box</v>
          </cell>
          <cell r="L21" t="str">
            <v/>
          </cell>
          <cell r="N21" t="str">
            <v>TDS-TRI-20210622111333166249</v>
          </cell>
        </row>
        <row r="22">
          <cell r="D22">
            <v>4002941494</v>
          </cell>
          <cell r="E22" t="str">
            <v/>
          </cell>
          <cell r="F22" t="str">
            <v>BOOKED</v>
          </cell>
          <cell r="G22" t="str">
            <v>Unilever Mega DC</v>
          </cell>
          <cell r="H22" t="str">
            <v>RITASE</v>
          </cell>
          <cell r="I22" t="str">
            <v>false</v>
          </cell>
          <cell r="J22" t="str">
            <v>CDE</v>
          </cell>
          <cell r="K22" t="str">
            <v>CD Engkel Box</v>
          </cell>
          <cell r="L22" t="str">
            <v/>
          </cell>
          <cell r="N22" t="str">
            <v>TDS-TRI-20210622111332025809</v>
          </cell>
        </row>
        <row r="23">
          <cell r="D23">
            <v>4002941494</v>
          </cell>
          <cell r="E23" t="str">
            <v/>
          </cell>
          <cell r="F23" t="str">
            <v>BOOKED</v>
          </cell>
          <cell r="G23" t="str">
            <v>Unilever Mega DC</v>
          </cell>
          <cell r="H23" t="str">
            <v>RITASE</v>
          </cell>
          <cell r="I23" t="str">
            <v>false</v>
          </cell>
          <cell r="J23" t="str">
            <v>CDE</v>
          </cell>
          <cell r="K23" t="str">
            <v>CD Engkel Box</v>
          </cell>
          <cell r="L23" t="str">
            <v/>
          </cell>
          <cell r="N23" t="str">
            <v>TDS-TRI-20210622111332025809</v>
          </cell>
        </row>
        <row r="24">
          <cell r="D24">
            <v>4002941845</v>
          </cell>
          <cell r="E24" t="str">
            <v/>
          </cell>
          <cell r="F24" t="str">
            <v>BOOKED</v>
          </cell>
          <cell r="G24" t="str">
            <v>Unilever Mega DC</v>
          </cell>
          <cell r="H24" t="str">
            <v>RITASE</v>
          </cell>
          <cell r="I24" t="str">
            <v>false</v>
          </cell>
          <cell r="J24" t="str">
            <v>CDE</v>
          </cell>
          <cell r="K24" t="str">
            <v>CD Engkel Box</v>
          </cell>
          <cell r="L24" t="str">
            <v/>
          </cell>
          <cell r="N24" t="str">
            <v>TDS-TRI-20210622111329859097</v>
          </cell>
        </row>
        <row r="25">
          <cell r="D25">
            <v>4002941844</v>
          </cell>
          <cell r="E25" t="str">
            <v/>
          </cell>
          <cell r="F25" t="str">
            <v>BOOKED</v>
          </cell>
          <cell r="G25" t="str">
            <v>Unilever Mega DC</v>
          </cell>
          <cell r="H25" t="str">
            <v>RITASE</v>
          </cell>
          <cell r="I25" t="str">
            <v>false</v>
          </cell>
          <cell r="J25" t="str">
            <v>CDE</v>
          </cell>
          <cell r="K25" t="str">
            <v>CD Engkel Box</v>
          </cell>
          <cell r="L25" t="str">
            <v/>
          </cell>
          <cell r="N25" t="str">
            <v>TDS-TRI-20210622111329211801</v>
          </cell>
        </row>
        <row r="26">
          <cell r="D26">
            <v>4002941842</v>
          </cell>
          <cell r="E26" t="str">
            <v/>
          </cell>
          <cell r="F26" t="str">
            <v>BOOKED</v>
          </cell>
          <cell r="G26" t="str">
            <v>Unilever Mega DC</v>
          </cell>
          <cell r="H26" t="str">
            <v>RITASE</v>
          </cell>
          <cell r="I26" t="str">
            <v>false</v>
          </cell>
          <cell r="J26" t="str">
            <v>CDE</v>
          </cell>
          <cell r="K26" t="str">
            <v>CD Engkel Box</v>
          </cell>
          <cell r="L26" t="str">
            <v/>
          </cell>
          <cell r="N26" t="str">
            <v>TDS-TRI-20210622111327708773</v>
          </cell>
        </row>
        <row r="27">
          <cell r="D27">
            <v>4002941843</v>
          </cell>
          <cell r="E27" t="str">
            <v/>
          </cell>
          <cell r="F27" t="str">
            <v>BOOKED</v>
          </cell>
          <cell r="G27" t="str">
            <v>Unilever Mega DC</v>
          </cell>
          <cell r="H27" t="str">
            <v>RITASE</v>
          </cell>
          <cell r="I27" t="str">
            <v>false</v>
          </cell>
          <cell r="J27" t="str">
            <v>CDE</v>
          </cell>
          <cell r="K27" t="str">
            <v>CD Engkel Box</v>
          </cell>
          <cell r="L27" t="str">
            <v/>
          </cell>
          <cell r="N27" t="str">
            <v>TDS-TRI-20210622111328579017</v>
          </cell>
        </row>
        <row r="28">
          <cell r="D28">
            <v>4002941841</v>
          </cell>
          <cell r="E28" t="str">
            <v/>
          </cell>
          <cell r="F28" t="str">
            <v>BOOKED</v>
          </cell>
          <cell r="G28" t="str">
            <v>Unilever Mega DC</v>
          </cell>
          <cell r="H28" t="str">
            <v>RITASE</v>
          </cell>
          <cell r="I28" t="str">
            <v>false</v>
          </cell>
          <cell r="J28" t="str">
            <v>CDE</v>
          </cell>
          <cell r="K28" t="str">
            <v>CD Engkel Box</v>
          </cell>
          <cell r="L28" t="str">
            <v/>
          </cell>
          <cell r="N28" t="str">
            <v>TDS-TRI-20210622111326895876</v>
          </cell>
        </row>
        <row r="29">
          <cell r="D29">
            <v>4002941840</v>
          </cell>
          <cell r="E29" t="str">
            <v/>
          </cell>
          <cell r="F29" t="str">
            <v>BOOKED</v>
          </cell>
          <cell r="G29" t="str">
            <v>Unilever Mega DC</v>
          </cell>
          <cell r="H29" t="str">
            <v>RITASE</v>
          </cell>
          <cell r="I29" t="str">
            <v>false</v>
          </cell>
          <cell r="J29" t="str">
            <v>CDE</v>
          </cell>
          <cell r="K29" t="str">
            <v>CD Engkel Box</v>
          </cell>
          <cell r="L29" t="str">
            <v/>
          </cell>
          <cell r="N29" t="str">
            <v>TDS-TRI-20210622111326014687</v>
          </cell>
        </row>
        <row r="30">
          <cell r="D30">
            <v>4002941839</v>
          </cell>
          <cell r="E30" t="str">
            <v/>
          </cell>
          <cell r="F30" t="str">
            <v>BOOKED</v>
          </cell>
          <cell r="G30" t="str">
            <v>Unilever Mega DC</v>
          </cell>
          <cell r="H30" t="str">
            <v>RITASE</v>
          </cell>
          <cell r="I30" t="str">
            <v>false</v>
          </cell>
          <cell r="J30" t="str">
            <v>CDE</v>
          </cell>
          <cell r="K30" t="str">
            <v>CD Engkel Box</v>
          </cell>
          <cell r="L30" t="str">
            <v/>
          </cell>
          <cell r="N30" t="str">
            <v>TDS-TRI-20210622111325279462</v>
          </cell>
        </row>
        <row r="31">
          <cell r="D31">
            <v>4002941837</v>
          </cell>
          <cell r="E31" t="str">
            <v/>
          </cell>
          <cell r="F31" t="str">
            <v>BOOKED</v>
          </cell>
          <cell r="G31" t="str">
            <v>Unilever Mega DC</v>
          </cell>
          <cell r="H31" t="str">
            <v>RITASE</v>
          </cell>
          <cell r="I31" t="str">
            <v>false</v>
          </cell>
          <cell r="J31" t="str">
            <v>CDE</v>
          </cell>
          <cell r="K31" t="str">
            <v>CD Engkel Box</v>
          </cell>
          <cell r="L31" t="str">
            <v/>
          </cell>
          <cell r="N31" t="str">
            <v>TDS-TRI-20210622111324033244</v>
          </cell>
        </row>
        <row r="32">
          <cell r="D32">
            <v>4002941838</v>
          </cell>
          <cell r="E32" t="str">
            <v/>
          </cell>
          <cell r="F32" t="str">
            <v>BOOKED</v>
          </cell>
          <cell r="G32" t="str">
            <v>Unilever Mega DC</v>
          </cell>
          <cell r="H32" t="str">
            <v>RITASE</v>
          </cell>
          <cell r="I32" t="str">
            <v>false</v>
          </cell>
          <cell r="J32" t="str">
            <v>CDE</v>
          </cell>
          <cell r="K32" t="str">
            <v>CD Engkel Box</v>
          </cell>
          <cell r="L32" t="str">
            <v/>
          </cell>
          <cell r="N32" t="str">
            <v>TDS-TRI-20210622111324631110</v>
          </cell>
        </row>
        <row r="33">
          <cell r="D33">
            <v>4002941836</v>
          </cell>
          <cell r="E33" t="str">
            <v/>
          </cell>
          <cell r="F33" t="str">
            <v>BOOKED</v>
          </cell>
          <cell r="G33" t="str">
            <v>Unilever Mega DC</v>
          </cell>
          <cell r="H33" t="str">
            <v>RITASE</v>
          </cell>
          <cell r="I33" t="str">
            <v>false</v>
          </cell>
          <cell r="J33" t="str">
            <v>CDE</v>
          </cell>
          <cell r="K33" t="str">
            <v>CD Engkel Box</v>
          </cell>
          <cell r="L33" t="str">
            <v/>
          </cell>
          <cell r="N33" t="str">
            <v>TDS-TRI-20210622111323283914</v>
          </cell>
        </row>
        <row r="34">
          <cell r="D34">
            <v>4002941834</v>
          </cell>
          <cell r="E34" t="str">
            <v/>
          </cell>
          <cell r="F34" t="str">
            <v>BOOKED</v>
          </cell>
          <cell r="G34" t="str">
            <v>Unilever Mega DC</v>
          </cell>
          <cell r="H34" t="str">
            <v>RITASE</v>
          </cell>
          <cell r="I34" t="str">
            <v>false</v>
          </cell>
          <cell r="J34" t="str">
            <v>CDE</v>
          </cell>
          <cell r="K34" t="str">
            <v>CD Engkel Box</v>
          </cell>
          <cell r="L34" t="str">
            <v/>
          </cell>
          <cell r="N34" t="str">
            <v>TDS-TRI-20210622111321869900</v>
          </cell>
        </row>
        <row r="35">
          <cell r="D35">
            <v>4002941835</v>
          </cell>
          <cell r="E35" t="str">
            <v/>
          </cell>
          <cell r="F35" t="str">
            <v>BOOKED</v>
          </cell>
          <cell r="G35" t="str">
            <v>Unilever Mega DC</v>
          </cell>
          <cell r="H35" t="str">
            <v>RITASE</v>
          </cell>
          <cell r="I35" t="str">
            <v>false</v>
          </cell>
          <cell r="J35" t="str">
            <v>CDE</v>
          </cell>
          <cell r="K35" t="str">
            <v>CD Engkel Box</v>
          </cell>
          <cell r="L35" t="str">
            <v/>
          </cell>
          <cell r="N35" t="str">
            <v>TDS-TRI-20210622111322465157</v>
          </cell>
        </row>
        <row r="36">
          <cell r="D36">
            <v>4002941833</v>
          </cell>
          <cell r="E36" t="str">
            <v/>
          </cell>
          <cell r="F36" t="str">
            <v>BOOKED</v>
          </cell>
          <cell r="G36" t="str">
            <v>Unilever Mega DC</v>
          </cell>
          <cell r="H36" t="str">
            <v>RITASE</v>
          </cell>
          <cell r="I36" t="str">
            <v>false</v>
          </cell>
          <cell r="J36" t="str">
            <v>CDE</v>
          </cell>
          <cell r="K36" t="str">
            <v>CD Engkel Box</v>
          </cell>
          <cell r="L36" t="str">
            <v/>
          </cell>
          <cell r="N36" t="str">
            <v>TDS-TRI-20210622111321172516</v>
          </cell>
        </row>
        <row r="37">
          <cell r="D37">
            <v>4002941826</v>
          </cell>
          <cell r="E37" t="str">
            <v/>
          </cell>
          <cell r="F37" t="str">
            <v>BOOKED</v>
          </cell>
          <cell r="G37" t="str">
            <v>Unilever Mega DC</v>
          </cell>
          <cell r="H37" t="str">
            <v>RITASE</v>
          </cell>
          <cell r="I37" t="str">
            <v>false</v>
          </cell>
          <cell r="J37" t="str">
            <v>CDE</v>
          </cell>
          <cell r="K37" t="str">
            <v>CD Engkel Box</v>
          </cell>
          <cell r="L37" t="str">
            <v/>
          </cell>
          <cell r="N37" t="str">
            <v>TDS-TRI-20210622111319803404</v>
          </cell>
        </row>
        <row r="38">
          <cell r="D38">
            <v>4002941832</v>
          </cell>
          <cell r="E38" t="str">
            <v/>
          </cell>
          <cell r="F38" t="str">
            <v>BOOKED</v>
          </cell>
          <cell r="G38" t="str">
            <v>Unilever Mega DC</v>
          </cell>
          <cell r="H38" t="str">
            <v>RITASE</v>
          </cell>
          <cell r="I38" t="str">
            <v>false</v>
          </cell>
          <cell r="J38" t="str">
            <v>CDE</v>
          </cell>
          <cell r="K38" t="str">
            <v>CD Engkel Box</v>
          </cell>
          <cell r="L38" t="str">
            <v/>
          </cell>
          <cell r="N38" t="str">
            <v>TDS-TRI-20210622111320457298</v>
          </cell>
        </row>
        <row r="39">
          <cell r="D39">
            <v>4002941721</v>
          </cell>
          <cell r="E39" t="str">
            <v/>
          </cell>
          <cell r="F39" t="str">
            <v>BOOKED</v>
          </cell>
          <cell r="G39" t="str">
            <v>Unilever Mega DC</v>
          </cell>
          <cell r="H39" t="str">
            <v/>
          </cell>
          <cell r="I39" t="str">
            <v>false</v>
          </cell>
          <cell r="J39" t="str">
            <v>TRO-J</v>
          </cell>
          <cell r="K39" t="str">
            <v>Tronton Jumbo</v>
          </cell>
          <cell r="L39" t="str">
            <v/>
          </cell>
          <cell r="N39" t="str">
            <v>TDS-TRI-20210622111318888593</v>
          </cell>
        </row>
        <row r="40">
          <cell r="D40">
            <v>4002941818</v>
          </cell>
          <cell r="E40" t="str">
            <v/>
          </cell>
          <cell r="F40" t="str">
            <v>BOOKED</v>
          </cell>
          <cell r="G40" t="str">
            <v>Unilever Mega DC</v>
          </cell>
          <cell r="H40" t="str">
            <v/>
          </cell>
          <cell r="I40" t="str">
            <v>false</v>
          </cell>
          <cell r="J40" t="str">
            <v>TRO-J</v>
          </cell>
          <cell r="K40" t="str">
            <v>Tronton Jumbo</v>
          </cell>
          <cell r="L40" t="str">
            <v/>
          </cell>
          <cell r="N40" t="str">
            <v>TDS-TRI-20210622111318001617</v>
          </cell>
        </row>
        <row r="41">
          <cell r="D41">
            <v>4002941817</v>
          </cell>
          <cell r="E41" t="str">
            <v/>
          </cell>
          <cell r="F41" t="str">
            <v>BOOKED</v>
          </cell>
          <cell r="G41" t="str">
            <v>Unilever Mega DC</v>
          </cell>
          <cell r="H41" t="str">
            <v/>
          </cell>
          <cell r="I41" t="str">
            <v>false</v>
          </cell>
          <cell r="J41" t="str">
            <v>TRO-J</v>
          </cell>
          <cell r="K41" t="str">
            <v>Tronton Jumbo</v>
          </cell>
          <cell r="L41" t="str">
            <v/>
          </cell>
          <cell r="N41" t="str">
            <v>TDS-TRI-20210622111317119212</v>
          </cell>
        </row>
        <row r="42">
          <cell r="D42">
            <v>4002941816</v>
          </cell>
          <cell r="E42" t="str">
            <v/>
          </cell>
          <cell r="F42" t="str">
            <v>BOOKED</v>
          </cell>
          <cell r="G42" t="str">
            <v>Unilever Mega DC</v>
          </cell>
          <cell r="H42" t="str">
            <v/>
          </cell>
          <cell r="I42" t="str">
            <v>false</v>
          </cell>
          <cell r="J42" t="str">
            <v>TRO-J</v>
          </cell>
          <cell r="K42" t="str">
            <v>Tronton Jumbo</v>
          </cell>
          <cell r="L42" t="str">
            <v/>
          </cell>
          <cell r="N42" t="str">
            <v>TDS-TRI-20210622111315723965</v>
          </cell>
        </row>
        <row r="43">
          <cell r="D43">
            <v>4002941812</v>
          </cell>
          <cell r="E43" t="str">
            <v/>
          </cell>
          <cell r="F43" t="str">
            <v>BOOKED</v>
          </cell>
          <cell r="G43" t="str">
            <v>Unilever Mega DC</v>
          </cell>
          <cell r="H43" t="str">
            <v>RITASE</v>
          </cell>
          <cell r="I43" t="str">
            <v>false</v>
          </cell>
          <cell r="J43" t="str">
            <v>CDE</v>
          </cell>
          <cell r="K43" t="str">
            <v>CD Engkel Box</v>
          </cell>
          <cell r="L43" t="str">
            <v/>
          </cell>
          <cell r="N43" t="str">
            <v>TDS-TRI-20210622111314959923</v>
          </cell>
        </row>
        <row r="44">
          <cell r="D44">
            <v>4002941797</v>
          </cell>
          <cell r="E44" t="str">
            <v/>
          </cell>
          <cell r="F44" t="str">
            <v>BOOKED</v>
          </cell>
          <cell r="G44" t="str">
            <v>Unilever Mega DC</v>
          </cell>
          <cell r="H44" t="str">
            <v>RITASE</v>
          </cell>
          <cell r="I44" t="str">
            <v>false</v>
          </cell>
          <cell r="J44" t="str">
            <v>CDE</v>
          </cell>
          <cell r="K44" t="str">
            <v>CD Engkel Box</v>
          </cell>
          <cell r="L44" t="str">
            <v/>
          </cell>
          <cell r="N44" t="str">
            <v>TDS-TRI-20210622111313668943</v>
          </cell>
        </row>
        <row r="45">
          <cell r="D45">
            <v>4002941798</v>
          </cell>
          <cell r="E45" t="str">
            <v/>
          </cell>
          <cell r="F45" t="str">
            <v>BOOKED</v>
          </cell>
          <cell r="G45" t="str">
            <v>Unilever Mega DC</v>
          </cell>
          <cell r="H45" t="str">
            <v>RITASE</v>
          </cell>
          <cell r="I45" t="str">
            <v>false</v>
          </cell>
          <cell r="J45" t="str">
            <v>CDE</v>
          </cell>
          <cell r="K45" t="str">
            <v>CD Engkel Box</v>
          </cell>
          <cell r="L45" t="str">
            <v/>
          </cell>
          <cell r="N45" t="str">
            <v>TDS-TRI-20210622111314310560</v>
          </cell>
        </row>
        <row r="46">
          <cell r="D46">
            <v>4002941790</v>
          </cell>
          <cell r="E46" t="str">
            <v/>
          </cell>
          <cell r="F46" t="str">
            <v>BOOKED</v>
          </cell>
          <cell r="G46" t="str">
            <v>Unilever Mega DC</v>
          </cell>
          <cell r="H46" t="str">
            <v>RITASE</v>
          </cell>
          <cell r="I46" t="str">
            <v>false</v>
          </cell>
          <cell r="J46" t="str">
            <v>CDE</v>
          </cell>
          <cell r="K46" t="str">
            <v>CD Engkel Box</v>
          </cell>
          <cell r="L46" t="str">
            <v/>
          </cell>
          <cell r="N46" t="str">
            <v>TDS-TRI-20210622111312923497</v>
          </cell>
        </row>
        <row r="47">
          <cell r="D47">
            <v>4002941777</v>
          </cell>
          <cell r="E47" t="str">
            <v/>
          </cell>
          <cell r="F47" t="str">
            <v>BOOKED</v>
          </cell>
          <cell r="G47" t="str">
            <v>Unilever Mega DC</v>
          </cell>
          <cell r="H47" t="str">
            <v>RITASE</v>
          </cell>
          <cell r="I47" t="str">
            <v>false</v>
          </cell>
          <cell r="J47" t="str">
            <v>CDE</v>
          </cell>
          <cell r="K47" t="str">
            <v>CD Engkel Box</v>
          </cell>
          <cell r="L47" t="str">
            <v/>
          </cell>
          <cell r="N47" t="str">
            <v>TDS-TRI-20210622111310891813</v>
          </cell>
        </row>
        <row r="48">
          <cell r="D48">
            <v>4002941774</v>
          </cell>
          <cell r="E48" t="str">
            <v/>
          </cell>
          <cell r="F48" t="str">
            <v>BOOKED</v>
          </cell>
          <cell r="G48" t="str">
            <v>Unilever Mega DC</v>
          </cell>
          <cell r="H48" t="str">
            <v>RITASE</v>
          </cell>
          <cell r="I48" t="str">
            <v>false</v>
          </cell>
          <cell r="J48" t="str">
            <v>CDE</v>
          </cell>
          <cell r="K48" t="str">
            <v>CD Engkel Box</v>
          </cell>
          <cell r="L48" t="str">
            <v/>
          </cell>
          <cell r="N48" t="str">
            <v>TDS-TRI-20210622111310187447</v>
          </cell>
        </row>
        <row r="49">
          <cell r="D49">
            <v>4002941771</v>
          </cell>
          <cell r="E49" t="str">
            <v/>
          </cell>
          <cell r="F49" t="str">
            <v>BOOKED</v>
          </cell>
          <cell r="G49" t="str">
            <v>Unilever Mega DC</v>
          </cell>
          <cell r="H49" t="str">
            <v>RITASE</v>
          </cell>
          <cell r="I49" t="str">
            <v>false</v>
          </cell>
          <cell r="J49" t="str">
            <v>CDE</v>
          </cell>
          <cell r="K49" t="str">
            <v>CD Engkel Box</v>
          </cell>
          <cell r="L49" t="str">
            <v/>
          </cell>
          <cell r="N49" t="str">
            <v>TDS-TRI-20210622111309247812</v>
          </cell>
        </row>
        <row r="50">
          <cell r="D50">
            <v>4002941762</v>
          </cell>
          <cell r="E50" t="str">
            <v/>
          </cell>
          <cell r="F50" t="str">
            <v>BOOKED</v>
          </cell>
          <cell r="G50" t="str">
            <v>Unilever Mega DC</v>
          </cell>
          <cell r="H50" t="str">
            <v>RITASE</v>
          </cell>
          <cell r="I50" t="str">
            <v>false</v>
          </cell>
          <cell r="J50" t="str">
            <v>CDE</v>
          </cell>
          <cell r="K50" t="str">
            <v>CD Engkel Box</v>
          </cell>
          <cell r="L50" t="str">
            <v/>
          </cell>
          <cell r="N50" t="str">
            <v>TDS-TRI-20210622111308500164</v>
          </cell>
        </row>
        <row r="51">
          <cell r="D51">
            <v>4002941679</v>
          </cell>
          <cell r="E51" t="str">
            <v/>
          </cell>
          <cell r="F51" t="str">
            <v>BOOKED</v>
          </cell>
          <cell r="G51" t="str">
            <v>Unilever Mega DC</v>
          </cell>
          <cell r="H51" t="str">
            <v/>
          </cell>
          <cell r="I51" t="str">
            <v>false</v>
          </cell>
          <cell r="J51" t="str">
            <v>TRO-J</v>
          </cell>
          <cell r="K51" t="str">
            <v>Tronton Jumbo</v>
          </cell>
          <cell r="L51" t="str">
            <v/>
          </cell>
          <cell r="N51" t="str">
            <v>TDS-TRI-20210622111307387666</v>
          </cell>
        </row>
        <row r="52">
          <cell r="D52">
            <v>4002941673</v>
          </cell>
          <cell r="E52" t="str">
            <v/>
          </cell>
          <cell r="F52" t="str">
            <v>BOOKED</v>
          </cell>
          <cell r="G52" t="str">
            <v>Unilever Mega DC</v>
          </cell>
          <cell r="H52" t="str">
            <v>RITASE</v>
          </cell>
          <cell r="I52" t="str">
            <v>false</v>
          </cell>
          <cell r="J52" t="str">
            <v>CDE</v>
          </cell>
          <cell r="K52" t="str">
            <v>CD Engkel Box</v>
          </cell>
          <cell r="L52" t="str">
            <v/>
          </cell>
          <cell r="N52" t="str">
            <v>TDS-TRI-20210622111305913972</v>
          </cell>
        </row>
        <row r="53">
          <cell r="D53">
            <v>4002941678</v>
          </cell>
          <cell r="E53" t="str">
            <v/>
          </cell>
          <cell r="F53" t="str">
            <v>BOOKED</v>
          </cell>
          <cell r="G53" t="str">
            <v>Unilever Mega DC</v>
          </cell>
          <cell r="H53" t="str">
            <v/>
          </cell>
          <cell r="I53" t="str">
            <v>false</v>
          </cell>
          <cell r="J53" t="str">
            <v>TRO-J</v>
          </cell>
          <cell r="K53" t="str">
            <v>Tronton Jumbo</v>
          </cell>
          <cell r="L53" t="str">
            <v/>
          </cell>
          <cell r="N53" t="str">
            <v>TDS-TRI-20210622111306494022</v>
          </cell>
        </row>
        <row r="54">
          <cell r="D54">
            <v>4002941298</v>
          </cell>
          <cell r="E54" t="str">
            <v/>
          </cell>
          <cell r="F54" t="str">
            <v>BOOKED</v>
          </cell>
          <cell r="G54" t="str">
            <v>Unilever Mega DC</v>
          </cell>
          <cell r="H54" t="str">
            <v/>
          </cell>
          <cell r="I54" t="str">
            <v>false</v>
          </cell>
          <cell r="J54" t="str">
            <v>TRO-J</v>
          </cell>
          <cell r="K54" t="str">
            <v>Tronton Jumbo</v>
          </cell>
          <cell r="L54" t="str">
            <v/>
          </cell>
          <cell r="N54" t="str">
            <v>TDS-TRI-20210622111304411931</v>
          </cell>
        </row>
        <row r="55">
          <cell r="D55">
            <v>4002941634</v>
          </cell>
          <cell r="E55" t="str">
            <v/>
          </cell>
          <cell r="F55" t="str">
            <v>ACCEPTED</v>
          </cell>
          <cell r="G55" t="str">
            <v>Unilever Mega DC</v>
          </cell>
          <cell r="H55" t="str">
            <v>PT Mega Antaran Prima</v>
          </cell>
          <cell r="I55" t="str">
            <v>true</v>
          </cell>
          <cell r="J55" t="str">
            <v>CDE</v>
          </cell>
          <cell r="K55" t="str">
            <v>CD Engkel Box</v>
          </cell>
          <cell r="L55" t="str">
            <v/>
          </cell>
          <cell r="N55" t="str">
            <v>TDS-TRI-20210622065202974266</v>
          </cell>
        </row>
        <row r="56">
          <cell r="D56">
            <v>4002941556</v>
          </cell>
          <cell r="E56" t="str">
            <v/>
          </cell>
          <cell r="F56" t="str">
            <v>BOOKED</v>
          </cell>
          <cell r="G56" t="str">
            <v>Unilever Mega DC</v>
          </cell>
          <cell r="H56" t="str">
            <v>RITASE</v>
          </cell>
          <cell r="I56" t="str">
            <v>false</v>
          </cell>
          <cell r="J56" t="str">
            <v>CDE</v>
          </cell>
          <cell r="K56" t="str">
            <v>CD Engkel Box</v>
          </cell>
          <cell r="L56" t="str">
            <v/>
          </cell>
          <cell r="N56" t="str">
            <v>TDS-TRI-20210622065202183628</v>
          </cell>
        </row>
      </sheetData>
      <sheetData sheetId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LACEMENT"/>
      <sheetName val="DGILOG"/>
      <sheetName val="Driver KHL"/>
      <sheetName val="List Dedicate"/>
      <sheetName val="SUMM DIGILOG"/>
      <sheetName val="Sheet2"/>
      <sheetName val="SUM"/>
      <sheetName val="MGV"/>
      <sheetName val="GID 27 Juni 21"/>
      <sheetName val="GID 24 JNI 21"/>
      <sheetName val="GID 25 JNI 21"/>
      <sheetName val="GID 26 Juni 21"/>
      <sheetName val="GID 21 JUNI 21"/>
      <sheetName val="GID 22 JUNI 21"/>
      <sheetName val="GID 19 JUN 21"/>
      <sheetName val="GID 15 JUNI 21"/>
      <sheetName val="GID 16 JUN 21"/>
      <sheetName val="GID 17 JUN 21"/>
      <sheetName val="GID 18 JUN 21"/>
      <sheetName val="GID 12 JUNI 21"/>
      <sheetName val="GID 13 JUNI 21"/>
      <sheetName val="GID 14 JUNI 21"/>
      <sheetName val="GID 11 JUNI 21"/>
      <sheetName val="GID 06 JUNI"/>
      <sheetName val="GID 03 JUNI"/>
      <sheetName val="GID 04 JUNI"/>
      <sheetName val="GID 05 JUNI"/>
      <sheetName val="GID 01 &amp; 2 JUNI"/>
      <sheetName val="GID 07 JUNI 21"/>
      <sheetName val="GID 08 JUNI 21"/>
      <sheetName val="GID 09 JUNI 21"/>
      <sheetName val="GID 10 JUNI 21"/>
      <sheetName val="GID 20 JUNI 21"/>
      <sheetName val="GID 23 JUNI 21"/>
      <sheetName val="Sheet3"/>
      <sheetName val="GID 28 Juni 2021"/>
      <sheetName val="Sheet1"/>
      <sheetName val="GID 28 Juni 2021 (2)"/>
    </sheetNames>
    <sheetDataSet>
      <sheetData sheetId="0"/>
      <sheetData sheetId="1">
        <row r="1">
          <cell r="A1" t="str">
            <v>Customer</v>
          </cell>
          <cell r="B1" t="str">
            <v>Name</v>
          </cell>
          <cell r="C1" t="str">
            <v>Y</v>
          </cell>
        </row>
        <row r="2">
          <cell r="A2">
            <v>15472492</v>
          </cell>
          <cell r="B2" t="str">
            <v>ALFAMIDI DC AMBON</v>
          </cell>
          <cell r="C2" t="str">
            <v>Y</v>
          </cell>
        </row>
        <row r="3">
          <cell r="A3">
            <v>15069223</v>
          </cell>
          <cell r="B3" t="str">
            <v>DC MIDI BRANCH JABABEKA</v>
          </cell>
          <cell r="C3" t="str">
            <v>Y</v>
          </cell>
        </row>
        <row r="4">
          <cell r="A4">
            <v>15181929</v>
          </cell>
          <cell r="B4" t="str">
            <v>ALFA MIDI BRANCH BITUNG</v>
          </cell>
          <cell r="C4" t="str">
            <v>Y</v>
          </cell>
        </row>
        <row r="5">
          <cell r="A5">
            <v>15221094</v>
          </cell>
          <cell r="B5" t="str">
            <v>ALFA MIDI DC YOGYA</v>
          </cell>
          <cell r="C5" t="str">
            <v>Y</v>
          </cell>
        </row>
        <row r="6">
          <cell r="A6">
            <v>90035101</v>
          </cell>
          <cell r="B6" t="str">
            <v>PT. MIDI UTAMA INDONESIA</v>
          </cell>
          <cell r="C6" t="str">
            <v>Y</v>
          </cell>
        </row>
        <row r="7">
          <cell r="A7">
            <v>15150217</v>
          </cell>
          <cell r="B7" t="str">
            <v>ALFA MIDI DC SAMARINDA</v>
          </cell>
          <cell r="C7" t="str">
            <v>Y</v>
          </cell>
        </row>
        <row r="8">
          <cell r="A8">
            <v>15302631</v>
          </cell>
          <cell r="B8" t="str">
            <v>ALFA MIDI BRANCH MANADO</v>
          </cell>
          <cell r="C8" t="str">
            <v>Y</v>
          </cell>
        </row>
        <row r="9">
          <cell r="A9">
            <v>15071048</v>
          </cell>
          <cell r="B9" t="str">
            <v>ALFA MIDI DC MAKASAR</v>
          </cell>
          <cell r="C9" t="str">
            <v>Y</v>
          </cell>
        </row>
        <row r="10">
          <cell r="A10">
            <v>15315815</v>
          </cell>
          <cell r="B10" t="str">
            <v>ALFA MIDI BRANCH PALU</v>
          </cell>
          <cell r="C10" t="str">
            <v>Y</v>
          </cell>
        </row>
        <row r="11">
          <cell r="A11">
            <v>15135438</v>
          </cell>
          <cell r="B11" t="str">
            <v>ALFA MIDI DC MEDAN</v>
          </cell>
          <cell r="C11" t="str">
            <v>Y</v>
          </cell>
        </row>
        <row r="12">
          <cell r="A12">
            <v>15061012</v>
          </cell>
          <cell r="B12" t="str">
            <v>PT SUMBER ALFARIA TRIJAYA DC MALANG</v>
          </cell>
          <cell r="C12" t="str">
            <v>Y</v>
          </cell>
        </row>
        <row r="13">
          <cell r="A13">
            <v>15065882</v>
          </cell>
          <cell r="B13" t="str">
            <v>SUMBER ALFARIA TRIJAYA DC BALI</v>
          </cell>
          <cell r="C13" t="str">
            <v>Y</v>
          </cell>
        </row>
        <row r="14">
          <cell r="A14">
            <v>15167419</v>
          </cell>
          <cell r="B14" t="str">
            <v>SAT DC LOMBOK</v>
          </cell>
          <cell r="C14" t="str">
            <v>Y</v>
          </cell>
        </row>
        <row r="15">
          <cell r="A15">
            <v>15359706</v>
          </cell>
          <cell r="B15" t="str">
            <v>SAT DC SUMBAWA</v>
          </cell>
          <cell r="C15" t="str">
            <v>Y</v>
          </cell>
        </row>
        <row r="16">
          <cell r="A16">
            <v>15359706</v>
          </cell>
          <cell r="B16" t="str">
            <v>SAT DC SUMBAWA</v>
          </cell>
          <cell r="C16" t="str">
            <v>Y</v>
          </cell>
        </row>
        <row r="17">
          <cell r="A17">
            <v>15061017</v>
          </cell>
          <cell r="B17" t="str">
            <v>PT. SUMBER ALFARIA TRIJAYA DC BANDU</v>
          </cell>
          <cell r="C17" t="str">
            <v>Y</v>
          </cell>
        </row>
        <row r="18">
          <cell r="A18">
            <v>15065880</v>
          </cell>
          <cell r="B18" t="str">
            <v>SUMBER ALFARIA TRIJAYA DC SOLO</v>
          </cell>
          <cell r="C18" t="str">
            <v>Y</v>
          </cell>
        </row>
        <row r="19">
          <cell r="A19">
            <v>15076929</v>
          </cell>
          <cell r="B19" t="str">
            <v>ALFAMART DC BALARAJA</v>
          </cell>
          <cell r="C19" t="str">
            <v>Y</v>
          </cell>
        </row>
        <row r="20">
          <cell r="A20">
            <v>15093315</v>
          </cell>
          <cell r="B20" t="str">
            <v>PT SUMBER ALFARIA TRIJAYA PALEMBAN</v>
          </cell>
          <cell r="C20" t="str">
            <v>Y</v>
          </cell>
        </row>
        <row r="21">
          <cell r="A21">
            <v>15102382</v>
          </cell>
          <cell r="B21" t="str">
            <v>SUMBER ALFARIA TRIJAYA DC SBY</v>
          </cell>
          <cell r="C21" t="str">
            <v>Y</v>
          </cell>
        </row>
        <row r="22">
          <cell r="A22">
            <v>15118160</v>
          </cell>
          <cell r="B22" t="str">
            <v>ALFAMART DC CIPINANG</v>
          </cell>
          <cell r="C22" t="str">
            <v>Y</v>
          </cell>
        </row>
        <row r="23">
          <cell r="A23">
            <v>15123152</v>
          </cell>
          <cell r="B23" t="str">
            <v>ALFAMART DC PLUMBON CIREBON</v>
          </cell>
          <cell r="C23" t="str">
            <v>Y</v>
          </cell>
        </row>
        <row r="24">
          <cell r="A24">
            <v>15132592</v>
          </cell>
          <cell r="B24" t="str">
            <v>SAT DC JEMBER</v>
          </cell>
          <cell r="C24" t="str">
            <v>Y</v>
          </cell>
        </row>
        <row r="25">
          <cell r="A25">
            <v>15145628</v>
          </cell>
          <cell r="B25" t="str">
            <v>SAT DC KERADENAN</v>
          </cell>
          <cell r="C25" t="str">
            <v>Y</v>
          </cell>
        </row>
        <row r="26">
          <cell r="A26">
            <v>15168040</v>
          </cell>
          <cell r="B26" t="str">
            <v>SAT DC JAMBI</v>
          </cell>
          <cell r="C26" t="str">
            <v>Y</v>
          </cell>
        </row>
        <row r="27">
          <cell r="A27">
            <v>15182015</v>
          </cell>
          <cell r="B27" t="str">
            <v>SAT DC KARAWANG</v>
          </cell>
          <cell r="C27" t="str">
            <v>Y</v>
          </cell>
        </row>
        <row r="28">
          <cell r="A28">
            <v>15189993</v>
          </cell>
          <cell r="B28" t="str">
            <v>SAT DC GUNUNG SINDUR</v>
          </cell>
          <cell r="C28" t="str">
            <v>Y</v>
          </cell>
        </row>
        <row r="29">
          <cell r="A29">
            <v>15204067</v>
          </cell>
          <cell r="B29" t="str">
            <v>SAT DC REMBANG</v>
          </cell>
          <cell r="C29" t="str">
            <v>Y</v>
          </cell>
        </row>
        <row r="30">
          <cell r="A30">
            <v>15207375</v>
          </cell>
          <cell r="B30" t="str">
            <v>SAT DC KOTABUMI LAMPUNG</v>
          </cell>
          <cell r="C30" t="str">
            <v>Y</v>
          </cell>
        </row>
        <row r="31">
          <cell r="A31">
            <v>15244755</v>
          </cell>
          <cell r="B31" t="str">
            <v>SAT DC BATAM</v>
          </cell>
          <cell r="C31" t="str">
            <v>Y</v>
          </cell>
        </row>
        <row r="32">
          <cell r="A32">
            <v>15258644</v>
          </cell>
          <cell r="B32" t="str">
            <v>SAT DC CIANJUR</v>
          </cell>
          <cell r="C32" t="str">
            <v>Y</v>
          </cell>
        </row>
        <row r="33">
          <cell r="A33">
            <v>15258897</v>
          </cell>
          <cell r="B33" t="str">
            <v>SAT DC SERANG</v>
          </cell>
          <cell r="C33" t="str">
            <v>Y</v>
          </cell>
        </row>
        <row r="34">
          <cell r="A34">
            <v>15260313</v>
          </cell>
          <cell r="B34" t="str">
            <v>SAT DC BALARAJA</v>
          </cell>
          <cell r="C34" t="str">
            <v>Y</v>
          </cell>
        </row>
        <row r="35">
          <cell r="A35">
            <v>20400001</v>
          </cell>
          <cell r="B35" t="str">
            <v>SAT BEKASI</v>
          </cell>
          <cell r="C35" t="str">
            <v>Y</v>
          </cell>
        </row>
        <row r="36">
          <cell r="A36">
            <v>29000001</v>
          </cell>
          <cell r="B36" t="str">
            <v>SAT DC CILEUNGSI 2</v>
          </cell>
          <cell r="C36" t="str">
            <v>Y</v>
          </cell>
        </row>
        <row r="37">
          <cell r="A37">
            <v>29800001</v>
          </cell>
          <cell r="B37" t="str">
            <v>SAT DC CILACAP</v>
          </cell>
          <cell r="C37" t="str">
            <v>Y</v>
          </cell>
        </row>
        <row r="38">
          <cell r="A38">
            <v>29850001</v>
          </cell>
          <cell r="B38" t="str">
            <v>SAT DC BANDUNG</v>
          </cell>
          <cell r="C38" t="str">
            <v>Y</v>
          </cell>
        </row>
        <row r="39">
          <cell r="A39">
            <v>29900001</v>
          </cell>
          <cell r="B39" t="str">
            <v>SAT DC SEMARANG</v>
          </cell>
          <cell r="C39" t="str">
            <v>Y</v>
          </cell>
        </row>
        <row r="40">
          <cell r="A40">
            <v>35000001</v>
          </cell>
          <cell r="B40" t="str">
            <v>SAT DC CIKOKOL</v>
          </cell>
          <cell r="C40" t="str">
            <v>Y</v>
          </cell>
        </row>
        <row r="41">
          <cell r="A41">
            <v>73100001</v>
          </cell>
          <cell r="B41" t="str">
            <v>SAT DC LAMPUNG</v>
          </cell>
          <cell r="C41" t="str">
            <v>Y</v>
          </cell>
        </row>
        <row r="42">
          <cell r="A42">
            <v>15446462</v>
          </cell>
          <cell r="B42" t="str">
            <v>SAT BULKY SECANG MAGELANG</v>
          </cell>
          <cell r="C42" t="str">
            <v>Y</v>
          </cell>
        </row>
        <row r="43">
          <cell r="A43">
            <v>15360242</v>
          </cell>
          <cell r="B43" t="str">
            <v>SAT DC TEGAL</v>
          </cell>
          <cell r="C43" t="str">
            <v>Y</v>
          </cell>
        </row>
        <row r="44">
          <cell r="A44">
            <v>15152377</v>
          </cell>
          <cell r="B44" t="str">
            <v>SAT DC PALAS PEKANBARU</v>
          </cell>
          <cell r="C44" t="str">
            <v>Y</v>
          </cell>
        </row>
        <row r="45">
          <cell r="A45">
            <v>15331082</v>
          </cell>
          <cell r="B45" t="str">
            <v>PT SUMBER ALFARIA TRIJAYA TBK</v>
          </cell>
          <cell r="C45" t="str">
            <v>Y</v>
          </cell>
        </row>
        <row r="46">
          <cell r="A46">
            <v>15331082</v>
          </cell>
          <cell r="B46" t="str">
            <v>PT SUMBER ALFARIA TRIJAYA TBK</v>
          </cell>
          <cell r="C46" t="str">
            <v>Y</v>
          </cell>
        </row>
        <row r="47">
          <cell r="A47">
            <v>15189922</v>
          </cell>
          <cell r="B47" t="str">
            <v>SAT DC PONTIANAK</v>
          </cell>
          <cell r="C47" t="str">
            <v>Y</v>
          </cell>
        </row>
        <row r="48">
          <cell r="A48">
            <v>15170317</v>
          </cell>
          <cell r="B48" t="str">
            <v>SAT DC BANJARMASIN</v>
          </cell>
          <cell r="C48" t="str">
            <v>Y</v>
          </cell>
        </row>
        <row r="49">
          <cell r="A49">
            <v>15201821</v>
          </cell>
          <cell r="B49" t="str">
            <v>SAT DC MANADO</v>
          </cell>
          <cell r="C49" t="str">
            <v>Y</v>
          </cell>
        </row>
        <row r="50">
          <cell r="A50">
            <v>15475068</v>
          </cell>
          <cell r="B50" t="str">
            <v>ALFAMART DEPO GORONTALO</v>
          </cell>
          <cell r="C50" t="str">
            <v>Y</v>
          </cell>
        </row>
        <row r="51">
          <cell r="A51">
            <v>15071049</v>
          </cell>
          <cell r="B51" t="str">
            <v>ALFAMART DC MAKASAR</v>
          </cell>
          <cell r="C51" t="str">
            <v>Y</v>
          </cell>
        </row>
        <row r="52">
          <cell r="A52">
            <v>15145629</v>
          </cell>
          <cell r="B52" t="str">
            <v>SAT DC MEDAN</v>
          </cell>
          <cell r="C52" t="str">
            <v>Y</v>
          </cell>
        </row>
        <row r="53">
          <cell r="A53">
            <v>15447484</v>
          </cell>
          <cell r="B53" t="str">
            <v>PT SUMBER ALFARIA TRIJAYA DC LHOKSE</v>
          </cell>
          <cell r="C53" t="str">
            <v>Y</v>
          </cell>
        </row>
        <row r="54">
          <cell r="A54">
            <v>15388379</v>
          </cell>
          <cell r="B54" t="str">
            <v>BLIBLI ECOMMERCE SURABAYA</v>
          </cell>
          <cell r="C54" t="str">
            <v>Y</v>
          </cell>
        </row>
        <row r="55">
          <cell r="A55">
            <v>15312718</v>
          </cell>
          <cell r="B55" t="str">
            <v>BLIBLI ECOMMERCE</v>
          </cell>
          <cell r="C55" t="str">
            <v>Y</v>
          </cell>
        </row>
        <row r="56">
          <cell r="A56">
            <v>15318725</v>
          </cell>
          <cell r="B56" t="str">
            <v>BLIBLI ECOMMERCE (HALIM)</v>
          </cell>
          <cell r="C56" t="str">
            <v>Y</v>
          </cell>
        </row>
        <row r="57">
          <cell r="A57">
            <v>15408736</v>
          </cell>
          <cell r="B57" t="str">
            <v>BLIBLI ECOMMERCE CAWANG</v>
          </cell>
          <cell r="C57" t="str">
            <v>Y</v>
          </cell>
        </row>
        <row r="58">
          <cell r="A58">
            <v>15408738</v>
          </cell>
          <cell r="B58" t="str">
            <v>BLIBLI ECOMMERCE ANGKE</v>
          </cell>
          <cell r="C58" t="str">
            <v>Y</v>
          </cell>
        </row>
        <row r="59">
          <cell r="A59">
            <v>15411160</v>
          </cell>
          <cell r="B59" t="str">
            <v>BLIBLI COMMERCE KARAWACI</v>
          </cell>
          <cell r="C59" t="str">
            <v>Y</v>
          </cell>
        </row>
        <row r="60">
          <cell r="A60">
            <v>15420696</v>
          </cell>
          <cell r="B60" t="str">
            <v>BLIBLI COMMERCE DEPOK</v>
          </cell>
          <cell r="C60" t="str">
            <v>Y</v>
          </cell>
        </row>
        <row r="61">
          <cell r="A61">
            <v>15431395</v>
          </cell>
          <cell r="B61" t="str">
            <v>PT BLIBLI ECOMMERCE IMS WAREHOUSE</v>
          </cell>
          <cell r="C61" t="str">
            <v>Y</v>
          </cell>
        </row>
        <row r="62">
          <cell r="A62">
            <v>15452747</v>
          </cell>
          <cell r="B62" t="str">
            <v>BLIBLI ECOMMERCE CIKARANG</v>
          </cell>
          <cell r="C62" t="str">
            <v>Y</v>
          </cell>
        </row>
        <row r="63">
          <cell r="A63">
            <v>15463453</v>
          </cell>
          <cell r="B63" t="str">
            <v>BLIBLI ECOMMERCE BANDUNG</v>
          </cell>
          <cell r="C63" t="str">
            <v>Y</v>
          </cell>
        </row>
        <row r="64">
          <cell r="A64">
            <v>15463458</v>
          </cell>
          <cell r="B64" t="str">
            <v>BLIBLI ECOMMERCE JOGJA</v>
          </cell>
          <cell r="C64" t="str">
            <v>Y</v>
          </cell>
        </row>
        <row r="65">
          <cell r="A65">
            <v>15463459</v>
          </cell>
          <cell r="B65" t="str">
            <v>BLIBLI COMMERCE SOLO</v>
          </cell>
          <cell r="C65" t="str">
            <v>Y</v>
          </cell>
        </row>
        <row r="66">
          <cell r="A66">
            <v>15463460</v>
          </cell>
          <cell r="B66" t="str">
            <v>BLIBLI ECOMMERCE SEMARANG</v>
          </cell>
          <cell r="C66" t="str">
            <v>Y</v>
          </cell>
        </row>
        <row r="67">
          <cell r="A67">
            <v>15474410</v>
          </cell>
          <cell r="B67" t="str">
            <v>BLIBLI ECOMMERCE SENTUL</v>
          </cell>
          <cell r="C67" t="str">
            <v>Y</v>
          </cell>
        </row>
        <row r="68">
          <cell r="A68">
            <v>15480826</v>
          </cell>
          <cell r="B68" t="str">
            <v>BLIBLI COMMERCE NAROGONG</v>
          </cell>
          <cell r="C68" t="str">
            <v>Y</v>
          </cell>
        </row>
        <row r="69">
          <cell r="A69">
            <v>15474411</v>
          </cell>
          <cell r="B69" t="str">
            <v>BLIBLI ECOMMERCE MAKASSAR</v>
          </cell>
          <cell r="C69" t="str">
            <v>Y</v>
          </cell>
        </row>
        <row r="70">
          <cell r="A70">
            <v>15411157</v>
          </cell>
          <cell r="B70" t="str">
            <v>BLIBLI ECOMMERCE MEDAN</v>
          </cell>
          <cell r="C70" t="str">
            <v>Y</v>
          </cell>
        </row>
        <row r="71">
          <cell r="A71">
            <v>15451700</v>
          </cell>
          <cell r="B71" t="str">
            <v>BLIBLI ECOMMERCE DELI SERDANG</v>
          </cell>
          <cell r="C71" t="str">
            <v>Y</v>
          </cell>
        </row>
        <row r="72">
          <cell r="A72">
            <v>15063296</v>
          </cell>
          <cell r="B72" t="str">
            <v>INDOMARET DC MALANG</v>
          </cell>
          <cell r="C72" t="str">
            <v>Y</v>
          </cell>
        </row>
        <row r="73">
          <cell r="A73">
            <v>15130448</v>
          </cell>
          <cell r="B73" t="str">
            <v>INDOMARET DC BALI</v>
          </cell>
          <cell r="C73" t="str">
            <v>Y</v>
          </cell>
        </row>
        <row r="74">
          <cell r="A74">
            <v>15204091</v>
          </cell>
          <cell r="B74" t="str">
            <v>INDOMARET DC GRESIK</v>
          </cell>
          <cell r="C74" t="str">
            <v>Y</v>
          </cell>
        </row>
        <row r="75">
          <cell r="A75">
            <v>15358348</v>
          </cell>
          <cell r="B75" t="str">
            <v>INDOMARET MINI DC LOMBOK</v>
          </cell>
          <cell r="C75" t="str">
            <v>Y</v>
          </cell>
        </row>
        <row r="76">
          <cell r="A76">
            <v>15358349</v>
          </cell>
          <cell r="B76" t="str">
            <v>INDOMARET DCI JOMBANG</v>
          </cell>
          <cell r="C76" t="str">
            <v>Y</v>
          </cell>
        </row>
        <row r="77">
          <cell r="A77">
            <v>15497450</v>
          </cell>
          <cell r="B77" t="str">
            <v>INDOMARET GUDANG SEWA MEIKO G169</v>
          </cell>
          <cell r="C77" t="str">
            <v>Y</v>
          </cell>
        </row>
        <row r="78">
          <cell r="A78">
            <v>41300001</v>
          </cell>
          <cell r="B78" t="str">
            <v>INDOMART SIDOARJO</v>
          </cell>
          <cell r="C78" t="str">
            <v>Y</v>
          </cell>
        </row>
        <row r="79">
          <cell r="A79">
            <v>41302001</v>
          </cell>
          <cell r="B79" t="str">
            <v>INDOMARET JEMBER</v>
          </cell>
          <cell r="C79" t="str">
            <v>Y</v>
          </cell>
        </row>
        <row r="80">
          <cell r="A80">
            <v>15067655</v>
          </cell>
          <cell r="B80" t="str">
            <v>INDOMARET DC SENTUL</v>
          </cell>
          <cell r="C80" t="str">
            <v>Y</v>
          </cell>
        </row>
        <row r="81">
          <cell r="A81">
            <v>15075082</v>
          </cell>
          <cell r="B81" t="str">
            <v>INDOMARET DC UKANIK</v>
          </cell>
          <cell r="C81" t="str">
            <v>Y</v>
          </cell>
        </row>
        <row r="82">
          <cell r="A82">
            <v>15077893</v>
          </cell>
          <cell r="B82" t="str">
            <v>INDOMARET DC CIREBON</v>
          </cell>
          <cell r="C82" t="str">
            <v>Y</v>
          </cell>
        </row>
        <row r="83">
          <cell r="A83">
            <v>15143027</v>
          </cell>
          <cell r="B83" t="str">
            <v>INDOMARET DCC BINTARA (G053)</v>
          </cell>
          <cell r="C83" t="str">
            <v>Y</v>
          </cell>
        </row>
        <row r="84">
          <cell r="A84">
            <v>15154079</v>
          </cell>
          <cell r="B84" t="str">
            <v>INDOMARET DC UKANIK 2</v>
          </cell>
          <cell r="C84" t="str">
            <v>Y</v>
          </cell>
        </row>
        <row r="85">
          <cell r="A85">
            <v>15175990</v>
          </cell>
          <cell r="B85" t="str">
            <v>INDOMARET DC PURWAKARTA</v>
          </cell>
          <cell r="C85" t="str">
            <v>Y</v>
          </cell>
        </row>
        <row r="86">
          <cell r="A86">
            <v>15207567</v>
          </cell>
          <cell r="B86" t="str">
            <v>INDOMARET DC PARUNG 2</v>
          </cell>
          <cell r="C86" t="str">
            <v>Y</v>
          </cell>
        </row>
        <row r="87">
          <cell r="A87">
            <v>15207568</v>
          </cell>
          <cell r="B87" t="str">
            <v>INDOMARET DC JAKARTA 2</v>
          </cell>
          <cell r="C87" t="str">
            <v>Y</v>
          </cell>
        </row>
        <row r="88">
          <cell r="A88">
            <v>15210141</v>
          </cell>
          <cell r="B88" t="str">
            <v>INDOMARET DEPO BINTARA</v>
          </cell>
          <cell r="C88" t="str">
            <v>Y</v>
          </cell>
        </row>
        <row r="89">
          <cell r="A89">
            <v>15222603</v>
          </cell>
          <cell r="B89" t="str">
            <v>INDOMARET GUDANG SEWA SUKABUMI 2</v>
          </cell>
          <cell r="C89" t="str">
            <v>Y</v>
          </cell>
        </row>
        <row r="90">
          <cell r="A90">
            <v>15242501</v>
          </cell>
          <cell r="B90" t="str">
            <v>INDOMARET DC BOGOR 2</v>
          </cell>
          <cell r="C90" t="str">
            <v>Y</v>
          </cell>
        </row>
        <row r="91">
          <cell r="A91">
            <v>15261487</v>
          </cell>
          <cell r="B91" t="str">
            <v>INDOMARET DC BATAM</v>
          </cell>
          <cell r="C91" t="str">
            <v>Y</v>
          </cell>
        </row>
        <row r="92">
          <cell r="A92">
            <v>15325807</v>
          </cell>
          <cell r="B92" t="str">
            <v>INDOMARET VIA INDOGROSIR SEMARANG</v>
          </cell>
          <cell r="C92" t="str">
            <v>Y</v>
          </cell>
        </row>
        <row r="93">
          <cell r="A93">
            <v>15339296</v>
          </cell>
          <cell r="B93" t="str">
            <v>INDOMARET GIWANGAN</v>
          </cell>
          <cell r="C93" t="str">
            <v>Y</v>
          </cell>
        </row>
        <row r="94">
          <cell r="A94">
            <v>15389339</v>
          </cell>
          <cell r="B94" t="str">
            <v>INDOMARET DEPO BOGOR 2</v>
          </cell>
          <cell r="C94" t="str">
            <v>Y</v>
          </cell>
        </row>
        <row r="95">
          <cell r="A95">
            <v>15420635</v>
          </cell>
          <cell r="B95" t="str">
            <v>INDOMARET DC KLATEN</v>
          </cell>
          <cell r="C95" t="str">
            <v>Y</v>
          </cell>
        </row>
        <row r="96">
          <cell r="A96">
            <v>15471883</v>
          </cell>
          <cell r="B96" t="str">
            <v>INDOMARET DC LEBAK</v>
          </cell>
          <cell r="C96" t="str">
            <v>Y</v>
          </cell>
        </row>
        <row r="97">
          <cell r="A97">
            <v>32300001</v>
          </cell>
          <cell r="B97" t="str">
            <v>INDOMARET DC BANDUNG</v>
          </cell>
          <cell r="C97" t="str">
            <v>Y</v>
          </cell>
        </row>
        <row r="98">
          <cell r="A98">
            <v>32600001</v>
          </cell>
          <cell r="B98" t="str">
            <v>INDOMARET DC SEMARANG</v>
          </cell>
          <cell r="C98" t="str">
            <v>Y</v>
          </cell>
        </row>
        <row r="99">
          <cell r="A99">
            <v>32800001</v>
          </cell>
          <cell r="B99" t="str">
            <v>INDOMARET DC LAMPUNG</v>
          </cell>
          <cell r="C99" t="str">
            <v>Y</v>
          </cell>
        </row>
        <row r="100">
          <cell r="A100">
            <v>15228663</v>
          </cell>
          <cell r="B100" t="str">
            <v>INDOMARET DC PEKANBARU</v>
          </cell>
          <cell r="C100" t="str">
            <v>Y</v>
          </cell>
        </row>
        <row r="101">
          <cell r="A101">
            <v>15497449</v>
          </cell>
          <cell r="B101" t="str">
            <v>INDOMARET GUDANG INDUK BENGKULU G16</v>
          </cell>
          <cell r="C101" t="str">
            <v>Y</v>
          </cell>
        </row>
        <row r="102">
          <cell r="A102">
            <v>15190192</v>
          </cell>
          <cell r="B102" t="str">
            <v>INDOMARET DC PONTIANAK</v>
          </cell>
          <cell r="C102" t="str">
            <v>Y</v>
          </cell>
        </row>
        <row r="103">
          <cell r="A103">
            <v>15190182</v>
          </cell>
          <cell r="B103" t="str">
            <v>INDOMARET DC BANJARMASIN</v>
          </cell>
          <cell r="C103" t="str">
            <v>Y</v>
          </cell>
        </row>
        <row r="104">
          <cell r="A104">
            <v>15278631</v>
          </cell>
          <cell r="B104" t="str">
            <v>INDOMARET DC SAMARINDA</v>
          </cell>
          <cell r="C104" t="str">
            <v>Y</v>
          </cell>
        </row>
        <row r="105">
          <cell r="A105">
            <v>15190185</v>
          </cell>
          <cell r="B105" t="str">
            <v>INDOMARET DC MANADO</v>
          </cell>
          <cell r="C105" t="str">
            <v>Y</v>
          </cell>
        </row>
        <row r="106">
          <cell r="A106">
            <v>15410144</v>
          </cell>
          <cell r="B106" t="str">
            <v>INDOMARET DEPO GORONTALO</v>
          </cell>
          <cell r="C106" t="str">
            <v>Y</v>
          </cell>
        </row>
        <row r="107">
          <cell r="A107">
            <v>15085857</v>
          </cell>
          <cell r="B107" t="str">
            <v>INDOMARET DC MAKASAR</v>
          </cell>
          <cell r="C107" t="str">
            <v>Y</v>
          </cell>
        </row>
        <row r="108">
          <cell r="A108">
            <v>15062646</v>
          </cell>
          <cell r="B108" t="str">
            <v>INDOMARET DC MEDAN</v>
          </cell>
          <cell r="C108" t="str">
            <v>Y</v>
          </cell>
        </row>
        <row r="109">
          <cell r="A109">
            <v>15134308</v>
          </cell>
          <cell r="B109" t="str">
            <v>INDOMARET DC ACEH</v>
          </cell>
          <cell r="C109" t="str">
            <v>Y</v>
          </cell>
        </row>
        <row r="110">
          <cell r="A110">
            <v>15263127</v>
          </cell>
          <cell r="B110" t="str">
            <v>INDOMARET DEPO PEMATANG SIANTAR</v>
          </cell>
          <cell r="C110" t="str">
            <v>Y</v>
          </cell>
        </row>
        <row r="111">
          <cell r="A111">
            <v>15285110</v>
          </cell>
          <cell r="B111" t="str">
            <v>INDOMARET DEPO MEDAN</v>
          </cell>
          <cell r="C111" t="str">
            <v>Y</v>
          </cell>
        </row>
        <row r="112">
          <cell r="A112">
            <v>15334566</v>
          </cell>
          <cell r="B112" t="str">
            <v>JD ID ECOMMERCE SURABAYA</v>
          </cell>
          <cell r="C112" t="str">
            <v>Y</v>
          </cell>
        </row>
        <row r="113">
          <cell r="A113">
            <v>15334564</v>
          </cell>
          <cell r="B113" t="str">
            <v>PT RITEL BERSAMA NASIONAL</v>
          </cell>
          <cell r="C113" t="str">
            <v>Y</v>
          </cell>
        </row>
        <row r="114">
          <cell r="A114">
            <v>15334565</v>
          </cell>
          <cell r="B114" t="str">
            <v>JD ID ECOMMERCE PONTIANAK</v>
          </cell>
          <cell r="C114" t="str">
            <v>Y</v>
          </cell>
        </row>
        <row r="115">
          <cell r="A115">
            <v>15404269</v>
          </cell>
          <cell r="B115" t="str">
            <v>LAZADA WAREHOUSE SURABAYA</v>
          </cell>
          <cell r="C115" t="str">
            <v>Y</v>
          </cell>
        </row>
        <row r="116">
          <cell r="A116">
            <v>15338386</v>
          </cell>
          <cell r="B116" t="str">
            <v>PT ECART SERVICES INDONESIA</v>
          </cell>
          <cell r="C116" t="str">
            <v>Y</v>
          </cell>
        </row>
        <row r="117">
          <cell r="A117">
            <v>15404268</v>
          </cell>
          <cell r="B117" t="str">
            <v>LAZADA WAREHOUSE CIKARANG</v>
          </cell>
          <cell r="C117" t="str">
            <v>Y</v>
          </cell>
        </row>
        <row r="118">
          <cell r="A118">
            <v>15404255</v>
          </cell>
          <cell r="B118" t="str">
            <v>LAZADA WAREHOUSE BALIKPAPAN</v>
          </cell>
          <cell r="C118" t="str">
            <v>Y</v>
          </cell>
        </row>
        <row r="119">
          <cell r="A119">
            <v>15404266</v>
          </cell>
          <cell r="B119" t="str">
            <v>LAZADA WAREHOUSE MAKASSAR</v>
          </cell>
          <cell r="C119" t="str">
            <v>Y</v>
          </cell>
        </row>
        <row r="120">
          <cell r="A120">
            <v>15404267</v>
          </cell>
          <cell r="B120" t="str">
            <v>LAZADA WAREHOUSE MEDAN</v>
          </cell>
          <cell r="C120" t="str">
            <v>Y</v>
          </cell>
        </row>
        <row r="121">
          <cell r="A121">
            <v>15538180</v>
          </cell>
          <cell r="B121" t="str">
            <v>PT APLIKASI PERDAGANGAN ANAK BANGSA</v>
          </cell>
          <cell r="C121" t="str">
            <v>Y</v>
          </cell>
        </row>
        <row r="122">
          <cell r="A122">
            <v>15498364</v>
          </cell>
          <cell r="B122" t="str">
            <v>PT GLOBAL DIGITAL NIAGA KARAWACI</v>
          </cell>
          <cell r="C122" t="str">
            <v>Y</v>
          </cell>
        </row>
        <row r="123">
          <cell r="A123">
            <v>15498365</v>
          </cell>
          <cell r="B123" t="str">
            <v>PT GLOBAL DIGITAL NIAGA BEKASI</v>
          </cell>
          <cell r="C123" t="str">
            <v>Y</v>
          </cell>
        </row>
        <row r="124">
          <cell r="A124">
            <v>15504140</v>
          </cell>
          <cell r="B124" t="str">
            <v>PT GLOBAL NIAGA DIGITAL SENTUL</v>
          </cell>
          <cell r="C124" t="str">
            <v>Y</v>
          </cell>
        </row>
        <row r="125">
          <cell r="A125">
            <v>15532202</v>
          </cell>
          <cell r="B125" t="str">
            <v>PT GLOBAL DIGITAL NIAGA IMS</v>
          </cell>
          <cell r="C125" t="str">
            <v>Y</v>
          </cell>
        </row>
        <row r="126">
          <cell r="A126">
            <v>15534165</v>
          </cell>
          <cell r="B126" t="str">
            <v>PT GLOBAL DIGITAL NIAGA MDN</v>
          </cell>
          <cell r="C126" t="str">
            <v>Y</v>
          </cell>
        </row>
        <row r="127">
          <cell r="A127">
            <v>15534166</v>
          </cell>
          <cell r="B127" t="str">
            <v>PT GLOBAL DIGITAL NIAGA NR</v>
          </cell>
          <cell r="C127" t="str">
            <v>Y</v>
          </cell>
        </row>
        <row r="128">
          <cell r="A128">
            <v>15534167</v>
          </cell>
          <cell r="B128" t="str">
            <v>PT GLOBAL DIGITAL NIAGA ANG</v>
          </cell>
          <cell r="C128" t="str">
            <v>Y</v>
          </cell>
        </row>
        <row r="129">
          <cell r="A129">
            <v>15536783</v>
          </cell>
          <cell r="B129" t="str">
            <v>PT GLOBAL DIGITAL NIAGA CKR</v>
          </cell>
          <cell r="C129" t="str">
            <v>Y</v>
          </cell>
        </row>
        <row r="130">
          <cell r="A130">
            <v>15502654</v>
          </cell>
          <cell r="B130" t="str">
            <v>PT PAKET ANAK BANGSA</v>
          </cell>
          <cell r="C130" t="str">
            <v>Y</v>
          </cell>
        </row>
        <row r="131">
          <cell r="A131">
            <v>15506349</v>
          </cell>
          <cell r="B131" t="str">
            <v>PT RITEL BERSAMA NASIONAL BABY</v>
          </cell>
          <cell r="C131" t="str">
            <v>Y</v>
          </cell>
        </row>
        <row r="132">
          <cell r="A132">
            <v>15497912</v>
          </cell>
          <cell r="B132" t="str">
            <v>PT RITEL BERSAMA NASIONAL</v>
          </cell>
          <cell r="C132" t="str">
            <v>Y</v>
          </cell>
        </row>
        <row r="133">
          <cell r="A133">
            <v>15497914</v>
          </cell>
          <cell r="B133" t="str">
            <v>PT RITEL BERSAMA NASIONAL</v>
          </cell>
          <cell r="C133" t="str">
            <v>Y</v>
          </cell>
        </row>
        <row r="134">
          <cell r="A134">
            <v>15500970</v>
          </cell>
          <cell r="B134" t="str">
            <v>PT SHOPEE INTERNATIONAL INDONESIA S</v>
          </cell>
          <cell r="C134" t="str">
            <v>Y</v>
          </cell>
        </row>
        <row r="135">
          <cell r="A135">
            <v>15498300</v>
          </cell>
          <cell r="B135" t="str">
            <v>PT SHOPEE INTERNATIONAL INDONESIA B</v>
          </cell>
          <cell r="C135" t="str">
            <v>Y</v>
          </cell>
        </row>
        <row r="136">
          <cell r="A136">
            <v>15532200</v>
          </cell>
          <cell r="B136" t="str">
            <v>PT SHOPEE INTERNATIONAL INDONESIA B</v>
          </cell>
          <cell r="C136" t="str">
            <v>Y</v>
          </cell>
        </row>
        <row r="137">
          <cell r="A137">
            <v>15532199</v>
          </cell>
          <cell r="B137" t="str">
            <v>PT SHOPEE INTERNATIONAL INDONESIA M</v>
          </cell>
          <cell r="C137" t="str">
            <v>Y</v>
          </cell>
        </row>
        <row r="138">
          <cell r="A138">
            <v>15519993</v>
          </cell>
          <cell r="B138" t="str">
            <v>PT SHOPEE INTERNASIONAL INDONESIA</v>
          </cell>
          <cell r="C138" t="str">
            <v>Y</v>
          </cell>
        </row>
        <row r="139">
          <cell r="A139">
            <v>15372824</v>
          </cell>
          <cell r="B139" t="str">
            <v>SHOPEE INDONESIA</v>
          </cell>
          <cell r="C139" t="str">
            <v>Y</v>
          </cell>
        </row>
        <row r="140">
          <cell r="A140">
            <v>15474412</v>
          </cell>
          <cell r="B140" t="str">
            <v>PT SHOPEE INTERNASIONAL INDONESIA J</v>
          </cell>
          <cell r="C140" t="str">
            <v>Y</v>
          </cell>
        </row>
        <row r="141">
          <cell r="A141">
            <v>15339296</v>
          </cell>
          <cell r="B141" t="str">
            <v>INDOMARET GIWANGAN</v>
          </cell>
          <cell r="C141" t="str">
            <v>Y</v>
          </cell>
        </row>
        <row r="142">
          <cell r="A142">
            <v>15154079</v>
          </cell>
          <cell r="B142" t="str">
            <v>INDOMARET DC UKANIK 2</v>
          </cell>
          <cell r="C142" t="str">
            <v>Y</v>
          </cell>
        </row>
        <row r="143">
          <cell r="A143">
            <v>15162400</v>
          </cell>
          <cell r="B143" t="str">
            <v>INDOMARET PEKANBARU</v>
          </cell>
          <cell r="C143" t="str">
            <v>Y</v>
          </cell>
        </row>
        <row r="144">
          <cell r="A144">
            <v>15175991</v>
          </cell>
          <cell r="B144" t="str">
            <v>INDOMARET SAMARINDA</v>
          </cell>
          <cell r="C144" t="str">
            <v>Y</v>
          </cell>
        </row>
        <row r="145">
          <cell r="A145">
            <v>15243524</v>
          </cell>
          <cell r="B145" t="str">
            <v>INDOMARET DC SEMARANG 2</v>
          </cell>
          <cell r="C145" t="str">
            <v>Y</v>
          </cell>
        </row>
        <row r="146">
          <cell r="A146">
            <v>15263122</v>
          </cell>
          <cell r="B146" t="str">
            <v>INDOMARET DEPO JOGJA</v>
          </cell>
          <cell r="C146" t="str">
            <v>Y</v>
          </cell>
        </row>
        <row r="147">
          <cell r="A147">
            <v>15132898</v>
          </cell>
          <cell r="B147" t="str">
            <v>INDOMARET DC JAMBI</v>
          </cell>
          <cell r="C147" t="str">
            <v>Y</v>
          </cell>
        </row>
        <row r="148">
          <cell r="A148">
            <v>15539471</v>
          </cell>
          <cell r="B148" t="str">
            <v>INDOMARET DC PALOPO</v>
          </cell>
          <cell r="C148" t="str">
            <v>Y</v>
          </cell>
        </row>
        <row r="149">
          <cell r="A149">
            <v>20101001</v>
          </cell>
          <cell r="B149" t="str">
            <v>ALFA PASAR MINGGU</v>
          </cell>
          <cell r="C149" t="str">
            <v>Y</v>
          </cell>
        </row>
        <row r="150">
          <cell r="A150">
            <v>20103001</v>
          </cell>
          <cell r="B150" t="str">
            <v>ALFA LODAN</v>
          </cell>
          <cell r="C150" t="str">
            <v>Y</v>
          </cell>
        </row>
        <row r="151">
          <cell r="A151">
            <v>20105001</v>
          </cell>
          <cell r="B151" t="str">
            <v>ALFA MERUYA</v>
          </cell>
          <cell r="C151" t="str">
            <v>Y</v>
          </cell>
        </row>
        <row r="152">
          <cell r="A152">
            <v>20106001</v>
          </cell>
          <cell r="B152" t="str">
            <v>ALFA KEBAYORAN</v>
          </cell>
          <cell r="C152" t="str">
            <v>Y</v>
          </cell>
        </row>
        <row r="153">
          <cell r="A153">
            <v>20108001</v>
          </cell>
          <cell r="B153" t="str">
            <v>ALFA MARGAHAYU BEKASI</v>
          </cell>
          <cell r="C153" t="str">
            <v>Y</v>
          </cell>
        </row>
        <row r="154">
          <cell r="A154">
            <v>20109001</v>
          </cell>
          <cell r="B154" t="str">
            <v>ALFA  SUNTER</v>
          </cell>
          <cell r="C154" t="str">
            <v>Y</v>
          </cell>
        </row>
        <row r="155">
          <cell r="A155">
            <v>20110001</v>
          </cell>
          <cell r="B155" t="str">
            <v>ALFA  DEPOK</v>
          </cell>
          <cell r="C155" t="str">
            <v>Y</v>
          </cell>
        </row>
        <row r="156">
          <cell r="A156">
            <v>20111001</v>
          </cell>
          <cell r="B156" t="str">
            <v>ALFA BINTARO</v>
          </cell>
          <cell r="C156" t="str">
            <v>Y</v>
          </cell>
        </row>
        <row r="157">
          <cell r="A157">
            <v>20113001</v>
          </cell>
          <cell r="B157" t="str">
            <v>ALFA MENTENG</v>
          </cell>
          <cell r="C157" t="str">
            <v>Y</v>
          </cell>
        </row>
        <row r="158">
          <cell r="A158">
            <v>20114001</v>
          </cell>
          <cell r="B158" t="str">
            <v>ALFA TENDEAN</v>
          </cell>
          <cell r="C158" t="str">
            <v>Y</v>
          </cell>
        </row>
        <row r="159">
          <cell r="A159">
            <v>20115001</v>
          </cell>
          <cell r="B159" t="str">
            <v>ALFA JABABEKA</v>
          </cell>
          <cell r="C159" t="str">
            <v>Y</v>
          </cell>
        </row>
        <row r="160">
          <cell r="A160">
            <v>20117001</v>
          </cell>
          <cell r="B160" t="str">
            <v>ALFA PAMULANG</v>
          </cell>
          <cell r="C160" t="str">
            <v>Y</v>
          </cell>
        </row>
        <row r="161">
          <cell r="A161">
            <v>20119001</v>
          </cell>
          <cell r="B161" t="str">
            <v>ALFA BEKASI 2</v>
          </cell>
          <cell r="C161" t="str">
            <v>Y</v>
          </cell>
        </row>
        <row r="162">
          <cell r="A162">
            <v>20120001</v>
          </cell>
          <cell r="B162" t="str">
            <v>ALFA BANDUNG I</v>
          </cell>
          <cell r="C162" t="str">
            <v>Y</v>
          </cell>
        </row>
        <row r="163">
          <cell r="A163">
            <v>20121001</v>
          </cell>
          <cell r="B163" t="str">
            <v>ALFA RETAILINDO CIREBON</v>
          </cell>
          <cell r="C163" t="str">
            <v>Y</v>
          </cell>
        </row>
        <row r="164">
          <cell r="A164">
            <v>73300001</v>
          </cell>
          <cell r="B164" t="str">
            <v>ALFA LAMPUNG</v>
          </cell>
          <cell r="C164" t="str">
            <v>Y</v>
          </cell>
        </row>
        <row r="165">
          <cell r="A165">
            <v>95000001</v>
          </cell>
          <cell r="B165" t="str">
            <v>ALFA MAGUWO</v>
          </cell>
          <cell r="C165" t="str">
            <v>Y</v>
          </cell>
        </row>
        <row r="166">
          <cell r="A166">
            <v>95301001</v>
          </cell>
          <cell r="B166" t="str">
            <v>ALFA SUKOHARJO</v>
          </cell>
          <cell r="C166" t="str">
            <v>Y</v>
          </cell>
        </row>
        <row r="167">
          <cell r="A167">
            <v>95302001</v>
          </cell>
          <cell r="B167" t="str">
            <v>ALFA SOLO</v>
          </cell>
          <cell r="C167" t="str">
            <v>Y</v>
          </cell>
        </row>
        <row r="168">
          <cell r="A168">
            <v>15069331</v>
          </cell>
          <cell r="B168" t="str">
            <v>ALFA DC PONDOK UNGU</v>
          </cell>
          <cell r="C168" t="str">
            <v>Y</v>
          </cell>
        </row>
        <row r="169">
          <cell r="A169">
            <v>40200001</v>
          </cell>
          <cell r="B169" t="str">
            <v>PT. SUMBER ALFARIA TRIJAYA</v>
          </cell>
          <cell r="C169" t="str">
            <v>Y</v>
          </cell>
        </row>
        <row r="170">
          <cell r="A170">
            <v>90038101</v>
          </cell>
          <cell r="B170" t="str">
            <v>ALFA EXPRESS KAREBOSI</v>
          </cell>
          <cell r="C170" t="str">
            <v>Y</v>
          </cell>
        </row>
        <row r="171">
          <cell r="A171">
            <v>60301001</v>
          </cell>
          <cell r="B171" t="str">
            <v>ALFA KAREBOSI</v>
          </cell>
          <cell r="C171" t="str">
            <v>Y</v>
          </cell>
        </row>
        <row r="172">
          <cell r="A172">
            <v>60300001</v>
          </cell>
          <cell r="B172" t="str">
            <v>ALFA PANAKKUKANG</v>
          </cell>
          <cell r="C172" t="str">
            <v>Y</v>
          </cell>
        </row>
        <row r="173">
          <cell r="A173">
            <v>60302001</v>
          </cell>
          <cell r="B173" t="str">
            <v>ALFA TAMALANREA</v>
          </cell>
          <cell r="C173" t="str">
            <v>Y</v>
          </cell>
        </row>
        <row r="174">
          <cell r="A174">
            <v>90038101</v>
          </cell>
          <cell r="B174" t="str">
            <v>ALFA EXPRESS KAREBOSI</v>
          </cell>
          <cell r="C174" t="str">
            <v>Y</v>
          </cell>
        </row>
        <row r="175">
          <cell r="A175">
            <v>60301001</v>
          </cell>
          <cell r="B175" t="str">
            <v>ALFA KAREBOSI</v>
          </cell>
          <cell r="C175" t="str">
            <v>Y</v>
          </cell>
        </row>
        <row r="176">
          <cell r="A176">
            <v>60300001</v>
          </cell>
          <cell r="B176" t="str">
            <v>ALFA PANAKKUKANG</v>
          </cell>
          <cell r="C176" t="str">
            <v>Y</v>
          </cell>
        </row>
        <row r="177">
          <cell r="A177">
            <v>60302001</v>
          </cell>
          <cell r="B177" t="str">
            <v>ALFA TAMALANREA</v>
          </cell>
          <cell r="C177" t="str">
            <v>Y</v>
          </cell>
        </row>
        <row r="178">
          <cell r="A178">
            <v>51002001</v>
          </cell>
          <cell r="B178" t="str">
            <v>ALFA IMAM BONJOL</v>
          </cell>
          <cell r="C178" t="str">
            <v>Y</v>
          </cell>
        </row>
        <row r="179">
          <cell r="A179">
            <v>40104001</v>
          </cell>
          <cell r="B179" t="str">
            <v>ALFA SURABAYA</v>
          </cell>
          <cell r="C179" t="str">
            <v>Y</v>
          </cell>
        </row>
        <row r="180">
          <cell r="A180">
            <v>15167947</v>
          </cell>
          <cell r="B180" t="str">
            <v>ALFA RETAILINDO DC JUANDA</v>
          </cell>
          <cell r="C180" t="str">
            <v>Y</v>
          </cell>
        </row>
        <row r="181">
          <cell r="A181">
            <v>40100001</v>
          </cell>
          <cell r="B181" t="str">
            <v>PT. ALFA RETAILINDO</v>
          </cell>
          <cell r="C181" t="str">
            <v>Y</v>
          </cell>
        </row>
        <row r="182">
          <cell r="A182">
            <v>40103001</v>
          </cell>
          <cell r="B182" t="str">
            <v>PT.ALFA RETAILINDO</v>
          </cell>
          <cell r="C182" t="str">
            <v>Y</v>
          </cell>
        </row>
        <row r="183">
          <cell r="A183">
            <v>15309235</v>
          </cell>
          <cell r="B183" t="str">
            <v>ALFACART</v>
          </cell>
          <cell r="C183" t="str">
            <v>Y</v>
          </cell>
        </row>
        <row r="184">
          <cell r="A184">
            <v>40105001</v>
          </cell>
          <cell r="B184" t="str">
            <v>PT ALFA RETAILINDO SURABAYA</v>
          </cell>
          <cell r="C184" t="str">
            <v>Y</v>
          </cell>
        </row>
        <row r="185">
          <cell r="A185">
            <v>15188160</v>
          </cell>
          <cell r="B185" t="str">
            <v>ALFAMART  DC CIPINANG</v>
          </cell>
          <cell r="C185" t="str">
            <v>Y</v>
          </cell>
        </row>
        <row r="186">
          <cell r="A186">
            <v>40106001</v>
          </cell>
          <cell r="B186" t="str">
            <v>PT ALFA RETAILINDO JEMBER</v>
          </cell>
          <cell r="C186" t="str">
            <v>Y</v>
          </cell>
        </row>
        <row r="187">
          <cell r="A187">
            <v>15465349</v>
          </cell>
          <cell r="B187" t="str">
            <v>ALFA DC CIKARANG</v>
          </cell>
          <cell r="C187" t="str">
            <v>Y</v>
          </cell>
        </row>
        <row r="188">
          <cell r="A188">
            <v>15502245</v>
          </cell>
          <cell r="B188" t="str">
            <v>PT SUMBER TRIJAYA LESTARI ALFA</v>
          </cell>
          <cell r="C188" t="str">
            <v>Y</v>
          </cell>
        </row>
        <row r="189">
          <cell r="A189">
            <v>15502244</v>
          </cell>
          <cell r="B189" t="str">
            <v>PT SUMBER TRIJAYA LESTARI ALFA</v>
          </cell>
          <cell r="C189" t="str">
            <v>Y</v>
          </cell>
        </row>
        <row r="190">
          <cell r="A190">
            <v>15500969</v>
          </cell>
          <cell r="B190" t="str">
            <v>PT SUMBER TRIJAYA LESTARI ALFA</v>
          </cell>
          <cell r="C190" t="str">
            <v>Y</v>
          </cell>
        </row>
        <row r="191">
          <cell r="A191">
            <v>15502246</v>
          </cell>
          <cell r="B191" t="str">
            <v>PT SUMBER TRIJAYA LESTARI ALFA</v>
          </cell>
          <cell r="C191" t="str">
            <v>Y</v>
          </cell>
        </row>
        <row r="192">
          <cell r="A192">
            <v>15502243</v>
          </cell>
          <cell r="B192" t="str">
            <v>PT SUMBER TRIJAYA LESTARI ALFA</v>
          </cell>
          <cell r="C192" t="str">
            <v>Y</v>
          </cell>
        </row>
        <row r="193">
          <cell r="A193">
            <v>15502242</v>
          </cell>
          <cell r="B193" t="str">
            <v>PT SUMBER TRIJAYA LESTARI ALFA</v>
          </cell>
          <cell r="C193" t="str">
            <v>Y</v>
          </cell>
        </row>
        <row r="194">
          <cell r="A194">
            <v>15502248</v>
          </cell>
          <cell r="B194" t="str">
            <v>PT SUMBER TRIJAYA LESTARI ALFA</v>
          </cell>
          <cell r="C194" t="str">
            <v>Y</v>
          </cell>
        </row>
        <row r="195">
          <cell r="A195">
            <v>15521072</v>
          </cell>
          <cell r="B195" t="str">
            <v>PT SUMBER TRIJAYA Alfacraft BDG 1</v>
          </cell>
          <cell r="C195" t="str">
            <v>Y</v>
          </cell>
        </row>
        <row r="196">
          <cell r="A196">
            <v>15521073</v>
          </cell>
          <cell r="B196" t="str">
            <v>PT SUMBER TRIJAYA Alfacraft BDG 2</v>
          </cell>
          <cell r="C196" t="str">
            <v>Y</v>
          </cell>
        </row>
        <row r="197">
          <cell r="A197">
            <v>15521120</v>
          </cell>
          <cell r="B197" t="str">
            <v>PT SUMBER TRIJAYA Alfacraft CJR</v>
          </cell>
          <cell r="C197" t="str">
            <v>Y</v>
          </cell>
        </row>
        <row r="198">
          <cell r="A198">
            <v>15522035</v>
          </cell>
          <cell r="B198" t="str">
            <v>PT Sumber Trijaya Lestari AlfaCraft Semarang</v>
          </cell>
          <cell r="C198" t="str">
            <v>Y</v>
          </cell>
        </row>
        <row r="199">
          <cell r="A199">
            <v>15521917</v>
          </cell>
          <cell r="B199" t="str">
            <v>PT Sumber Trijaya Lestari AlfaCraft Lampung</v>
          </cell>
          <cell r="C199" t="str">
            <v>Y</v>
          </cell>
        </row>
        <row r="200">
          <cell r="A200">
            <v>15522029</v>
          </cell>
          <cell r="B200" t="str">
            <v>PT Sumber Trijaya Lestari AlfaCraft Cilacap</v>
          </cell>
          <cell r="C200" t="str">
            <v>Y</v>
          </cell>
        </row>
        <row r="201">
          <cell r="A201">
            <v>15522034</v>
          </cell>
          <cell r="B201" t="str">
            <v>PT Sumber Trijaya Lestari AlfaCraft Rembang</v>
          </cell>
          <cell r="C201" t="str">
            <v>Y</v>
          </cell>
        </row>
        <row r="202">
          <cell r="A202">
            <v>15522033</v>
          </cell>
          <cell r="B202" t="str">
            <v>PT SUMBER TRIJAYA LESTARI ALFA</v>
          </cell>
          <cell r="C202" t="str">
            <v>Y</v>
          </cell>
        </row>
        <row r="203">
          <cell r="A203">
            <v>15523980</v>
          </cell>
          <cell r="B203" t="str">
            <v>PT SUMBER TRIJAYA LESTARI ALFACART KTB lampung</v>
          </cell>
          <cell r="C203" t="str">
            <v>Y</v>
          </cell>
        </row>
        <row r="204">
          <cell r="A204">
            <v>15523194</v>
          </cell>
          <cell r="B204" t="str">
            <v>PT SUMBER TRIJAYA LESTARI ALFACART BATAM</v>
          </cell>
          <cell r="C204" t="str">
            <v>Y</v>
          </cell>
        </row>
        <row r="205">
          <cell r="A205">
            <v>15195726</v>
          </cell>
          <cell r="B205" t="str">
            <v>LOKA MARKET FLAVOR BLISS</v>
          </cell>
          <cell r="C205" t="str">
            <v>Y</v>
          </cell>
        </row>
        <row r="206">
          <cell r="A206">
            <v>15338950</v>
          </cell>
          <cell r="B206" t="str">
            <v>SOLUSI CEMERLANG INDORITEL (ECOMMER</v>
          </cell>
          <cell r="C206" t="str">
            <v>Y</v>
          </cell>
        </row>
        <row r="207">
          <cell r="A207">
            <v>15338950</v>
          </cell>
          <cell r="B207" t="str">
            <v>SOLUSI CEMERLANG INDORITEL (EC</v>
          </cell>
          <cell r="C207" t="str">
            <v>Y</v>
          </cell>
        </row>
        <row r="208">
          <cell r="A208">
            <v>15538177</v>
          </cell>
          <cell r="B208" t="str">
            <v>PT APLIKASI PERDAGANGAN ANAK BANGSA</v>
          </cell>
          <cell r="C208" t="str">
            <v>Y</v>
          </cell>
        </row>
        <row r="209">
          <cell r="A209">
            <v>15195726</v>
          </cell>
          <cell r="B209" t="str">
            <v>LOKA MARKET FLAVOR BLISS</v>
          </cell>
          <cell r="C209" t="str">
            <v>Y</v>
          </cell>
        </row>
        <row r="210">
          <cell r="A210">
            <v>15312718</v>
          </cell>
          <cell r="B210" t="str">
            <v>BLIBLI ECOMMERCE</v>
          </cell>
          <cell r="C210" t="str">
            <v>Y</v>
          </cell>
        </row>
        <row r="211">
          <cell r="A211">
            <v>15318725</v>
          </cell>
          <cell r="B211" t="str">
            <v>BLIBLI ECOMMERCE (HALIM)</v>
          </cell>
          <cell r="C211" t="str">
            <v>Y</v>
          </cell>
        </row>
        <row r="212">
          <cell r="A212">
            <v>15408736</v>
          </cell>
          <cell r="B212" t="str">
            <v>BLIBLI ECOMMERCE CAWANG</v>
          </cell>
          <cell r="C212" t="str">
            <v>Y</v>
          </cell>
        </row>
        <row r="213">
          <cell r="A213">
            <v>15411160</v>
          </cell>
          <cell r="B213" t="str">
            <v>BLIBLI COMMERCE KARAWACI</v>
          </cell>
          <cell r="C213" t="str">
            <v>Y</v>
          </cell>
        </row>
        <row r="214">
          <cell r="A214">
            <v>15408738</v>
          </cell>
          <cell r="B214" t="str">
            <v>BLIBLI ECOMMERCE ANGKE</v>
          </cell>
          <cell r="C214" t="str">
            <v>Y</v>
          </cell>
        </row>
        <row r="215">
          <cell r="A215">
            <v>15420696</v>
          </cell>
          <cell r="B215" t="str">
            <v>BLIBLI COMMERCE DEPOK</v>
          </cell>
          <cell r="C215" t="str">
            <v>Y</v>
          </cell>
        </row>
        <row r="216">
          <cell r="A216">
            <v>15452747</v>
          </cell>
          <cell r="B216" t="str">
            <v>BLIBLI ECOMMERCE CIKARANG</v>
          </cell>
          <cell r="C216" t="str">
            <v>Y</v>
          </cell>
        </row>
        <row r="217">
          <cell r="A217">
            <v>15431395</v>
          </cell>
          <cell r="B217" t="str">
            <v>PT BLIBLI ECOMMERCE IMS WAREHOUSE</v>
          </cell>
          <cell r="C217" t="str">
            <v>Y</v>
          </cell>
        </row>
        <row r="218">
          <cell r="A218">
            <v>15463453</v>
          </cell>
          <cell r="B218" t="str">
            <v>Blibi Eccommerce Bandung</v>
          </cell>
          <cell r="C218" t="str">
            <v>Y</v>
          </cell>
        </row>
        <row r="219">
          <cell r="A219">
            <v>15474410</v>
          </cell>
          <cell r="B219" t="str">
            <v>Blibi Eccommerce Sentul</v>
          </cell>
          <cell r="C219" t="str">
            <v>Y</v>
          </cell>
        </row>
        <row r="220">
          <cell r="A220">
            <v>15463460</v>
          </cell>
          <cell r="B220" t="str">
            <v>BLIBLI ECOMMERCE SEMARANG</v>
          </cell>
          <cell r="C220" t="str">
            <v>Y</v>
          </cell>
        </row>
        <row r="221">
          <cell r="A221">
            <v>15480826</v>
          </cell>
          <cell r="B221" t="str">
            <v>BLIBLI COMMERCE NAROGONG</v>
          </cell>
          <cell r="C221" t="str">
            <v>Y</v>
          </cell>
        </row>
        <row r="222">
          <cell r="A222">
            <v>15463459</v>
          </cell>
          <cell r="B222" t="str">
            <v>BLIBLI COMMERCE SOLO</v>
          </cell>
          <cell r="C222" t="str">
            <v>Y</v>
          </cell>
        </row>
        <row r="223">
          <cell r="A223">
            <v>15463458</v>
          </cell>
          <cell r="B223" t="str">
            <v>BLIBLI ECOMMERCE JOGJA</v>
          </cell>
          <cell r="C223" t="str">
            <v>Y</v>
          </cell>
        </row>
        <row r="224">
          <cell r="A224">
            <v>30000001</v>
          </cell>
          <cell r="B224" t="str">
            <v>PT. INDOMARCO PRISMATAMA DC BKS</v>
          </cell>
          <cell r="C224" t="str">
            <v>Y</v>
          </cell>
        </row>
        <row r="225">
          <cell r="A225">
            <v>30500001</v>
          </cell>
          <cell r="B225" t="str">
            <v>INDOMARCO PRISMATAMA DC PARUNG</v>
          </cell>
          <cell r="C225" t="str">
            <v>Y</v>
          </cell>
        </row>
        <row r="226">
          <cell r="A226">
            <v>31000001</v>
          </cell>
          <cell r="B226" t="str">
            <v>INDOMARCO PRISMATAMA DC ANCOL</v>
          </cell>
          <cell r="C226" t="str">
            <v>Y</v>
          </cell>
        </row>
        <row r="227">
          <cell r="A227">
            <v>31500001</v>
          </cell>
          <cell r="B227" t="str">
            <v>INDOMARCO PRISMATAMA DC TGR</v>
          </cell>
          <cell r="C227" t="str">
            <v>Y</v>
          </cell>
        </row>
        <row r="228">
          <cell r="A228">
            <v>32000001</v>
          </cell>
          <cell r="B228" t="str">
            <v>INDOMARCO PRISMA.DC CIMANGGIS</v>
          </cell>
          <cell r="C228" t="str">
            <v>Y</v>
          </cell>
        </row>
        <row r="229">
          <cell r="A229">
            <v>32300001</v>
          </cell>
          <cell r="B229" t="str">
            <v>INDOMARET DC BANDUNG</v>
          </cell>
          <cell r="C229" t="str">
            <v>Y</v>
          </cell>
        </row>
        <row r="230">
          <cell r="A230">
            <v>32600001</v>
          </cell>
          <cell r="B230" t="str">
            <v>INDOMARET DC SEMARANG</v>
          </cell>
          <cell r="C230" t="str">
            <v>Y</v>
          </cell>
        </row>
        <row r="231">
          <cell r="A231">
            <v>32800001</v>
          </cell>
          <cell r="B231" t="str">
            <v>INDOMARET DC LAMPUNG</v>
          </cell>
          <cell r="C231" t="str">
            <v>Y</v>
          </cell>
        </row>
        <row r="232">
          <cell r="A232">
            <v>95260001</v>
          </cell>
          <cell r="B232" t="str">
            <v>PT INDOMARCO PRISMATAMA DC YOG</v>
          </cell>
          <cell r="C232" t="str">
            <v>Y</v>
          </cell>
        </row>
        <row r="233">
          <cell r="A233">
            <v>15067655</v>
          </cell>
          <cell r="B233" t="str">
            <v>INDOMARET DC SENTUL</v>
          </cell>
          <cell r="C233" t="str">
            <v>Y</v>
          </cell>
        </row>
        <row r="234">
          <cell r="A234">
            <v>15075082</v>
          </cell>
          <cell r="B234" t="str">
            <v>INDOMARET DC UKANIK</v>
          </cell>
          <cell r="C234" t="str">
            <v>Y</v>
          </cell>
        </row>
        <row r="235">
          <cell r="A235">
            <v>15077893</v>
          </cell>
          <cell r="B235" t="str">
            <v>INDOMARET DC CIREBON</v>
          </cell>
          <cell r="C235" t="str">
            <v>Y</v>
          </cell>
        </row>
        <row r="236">
          <cell r="A236">
            <v>15073992</v>
          </cell>
          <cell r="B236" t="str">
            <v>PT INDOMARCO  PRISMATAMA DC PLB</v>
          </cell>
          <cell r="C236" t="str">
            <v>Y</v>
          </cell>
        </row>
        <row r="237">
          <cell r="A237">
            <v>41300001</v>
          </cell>
          <cell r="B237" t="str">
            <v>INDOMART SIDOARJO</v>
          </cell>
          <cell r="C237" t="str">
            <v>Y</v>
          </cell>
        </row>
        <row r="238">
          <cell r="A238">
            <v>15063296</v>
          </cell>
          <cell r="B238" t="str">
            <v>PT. INDOMARCO PRISMATAMA</v>
          </cell>
          <cell r="C238" t="str">
            <v>Y</v>
          </cell>
        </row>
        <row r="239">
          <cell r="A239">
            <v>41302001</v>
          </cell>
          <cell r="B239" t="str">
            <v>INDOMARET JEMBER</v>
          </cell>
          <cell r="C239" t="str">
            <v>Y</v>
          </cell>
        </row>
        <row r="240">
          <cell r="A240">
            <v>15062646</v>
          </cell>
          <cell r="B240" t="str">
            <v>PT. INDOMARCO PRISMATAMA</v>
          </cell>
          <cell r="C240" t="str">
            <v>Y</v>
          </cell>
        </row>
        <row r="241">
          <cell r="A241">
            <v>15085857</v>
          </cell>
          <cell r="B241" t="str">
            <v>INDOMARET DC MAKASAR</v>
          </cell>
          <cell r="C241" t="str">
            <v>Y</v>
          </cell>
        </row>
        <row r="242">
          <cell r="A242">
            <v>15130448</v>
          </cell>
          <cell r="B242" t="str">
            <v>INDOMARET DC BALI</v>
          </cell>
          <cell r="C242" t="str">
            <v>Y</v>
          </cell>
        </row>
        <row r="243">
          <cell r="A243">
            <v>15143027</v>
          </cell>
          <cell r="B243" t="str">
            <v>INDOMARET DCC BINTARA (G053)</v>
          </cell>
          <cell r="C243" t="str">
            <v>Y</v>
          </cell>
        </row>
        <row r="244">
          <cell r="A244">
            <v>15154079</v>
          </cell>
          <cell r="B244" t="str">
            <v>INDOMARET DC UKANIK 2</v>
          </cell>
          <cell r="C244" t="str">
            <v>Y</v>
          </cell>
        </row>
        <row r="245">
          <cell r="A245">
            <v>15175990</v>
          </cell>
          <cell r="B245" t="str">
            <v>INDOMARET DC PURWAKARTA</v>
          </cell>
          <cell r="C245" t="str">
            <v>Y</v>
          </cell>
        </row>
        <row r="246">
          <cell r="A246">
            <v>15162400</v>
          </cell>
          <cell r="B246" t="str">
            <v>INDOMARET PEKANBARU</v>
          </cell>
          <cell r="C246" t="str">
            <v>Y</v>
          </cell>
        </row>
        <row r="247">
          <cell r="A247">
            <v>15175991</v>
          </cell>
          <cell r="B247" t="str">
            <v>INDOMARET SAMARINDA</v>
          </cell>
          <cell r="C247" t="str">
            <v>Y</v>
          </cell>
        </row>
        <row r="248">
          <cell r="A248">
            <v>15190192</v>
          </cell>
          <cell r="B248" t="str">
            <v>INDOMARET DC PONTIANAK</v>
          </cell>
          <cell r="C248" t="str">
            <v>Y</v>
          </cell>
        </row>
        <row r="249">
          <cell r="A249">
            <v>15207568</v>
          </cell>
          <cell r="B249" t="str">
            <v>INDOMARET DC JAKARTA 2</v>
          </cell>
          <cell r="C249" t="str">
            <v>Y</v>
          </cell>
        </row>
        <row r="250">
          <cell r="A250">
            <v>15207567</v>
          </cell>
          <cell r="B250" t="str">
            <v>INDOMARET DC PARUNG 2</v>
          </cell>
          <cell r="C250" t="str">
            <v>Y</v>
          </cell>
        </row>
        <row r="251">
          <cell r="A251">
            <v>15210141</v>
          </cell>
          <cell r="B251" t="str">
            <v>INDOMARET DEPO BINTARA</v>
          </cell>
          <cell r="C251" t="str">
            <v>Y</v>
          </cell>
        </row>
        <row r="252">
          <cell r="A252">
            <v>15190185</v>
          </cell>
          <cell r="B252" t="str">
            <v>INDOMARET DC MANADO</v>
          </cell>
          <cell r="C252" t="str">
            <v>Y</v>
          </cell>
        </row>
        <row r="253">
          <cell r="A253">
            <v>15204091</v>
          </cell>
          <cell r="B253" t="str">
            <v>INDOMARET DC GRESIK</v>
          </cell>
          <cell r="C253" t="str">
            <v>Y</v>
          </cell>
        </row>
        <row r="254">
          <cell r="A254">
            <v>15190182</v>
          </cell>
          <cell r="B254" t="str">
            <v>INDOMARET DC BANJARMASIN</v>
          </cell>
          <cell r="C254" t="str">
            <v>Y</v>
          </cell>
        </row>
        <row r="255">
          <cell r="A255">
            <v>15243524</v>
          </cell>
          <cell r="B255" t="str">
            <v>INDOMARET DC SEMARANG 2</v>
          </cell>
          <cell r="C255" t="str">
            <v>Y</v>
          </cell>
        </row>
        <row r="256">
          <cell r="A256">
            <v>15261487</v>
          </cell>
          <cell r="B256" t="str">
            <v>INDOMARET DC BATAM</v>
          </cell>
          <cell r="C256" t="str">
            <v>Y</v>
          </cell>
        </row>
        <row r="257">
          <cell r="A257">
            <v>15242501</v>
          </cell>
          <cell r="B257" t="str">
            <v>INDOMARET DC BOGOR 2</v>
          </cell>
          <cell r="C257" t="str">
            <v>Y</v>
          </cell>
        </row>
        <row r="258">
          <cell r="A258">
            <v>15263122</v>
          </cell>
          <cell r="B258" t="str">
            <v>INDOMARET DEPO JOGJA</v>
          </cell>
          <cell r="C258" t="str">
            <v>Y</v>
          </cell>
        </row>
        <row r="259">
          <cell r="A259">
            <v>15228663</v>
          </cell>
          <cell r="B259" t="str">
            <v>INDOMARET DC PEKANBARU</v>
          </cell>
          <cell r="C259" t="str">
            <v>Y</v>
          </cell>
        </row>
        <row r="260">
          <cell r="A260">
            <v>15278631</v>
          </cell>
          <cell r="B260" t="str">
            <v>INDOMARET DC SAMARINDA</v>
          </cell>
          <cell r="C260" t="str">
            <v>Y</v>
          </cell>
        </row>
        <row r="261">
          <cell r="A261">
            <v>15339296</v>
          </cell>
          <cell r="B261" t="str">
            <v>INDOMARET GIWANGAN</v>
          </cell>
          <cell r="C261" t="str">
            <v>Y</v>
          </cell>
        </row>
        <row r="262">
          <cell r="A262">
            <v>15063296</v>
          </cell>
          <cell r="B262" t="str">
            <v>INDOMARET DC MALANG</v>
          </cell>
          <cell r="C262" t="str">
            <v>Y</v>
          </cell>
        </row>
        <row r="263">
          <cell r="A263">
            <v>15062646</v>
          </cell>
          <cell r="B263" t="str">
            <v>INDOMARET DC MEDAN</v>
          </cell>
          <cell r="C263" t="str">
            <v>Y</v>
          </cell>
        </row>
        <row r="264">
          <cell r="A264">
            <v>15222603</v>
          </cell>
          <cell r="B264" t="str">
            <v>INDOMARET GUDANG SEWA SUKABUMI 2</v>
          </cell>
          <cell r="C264" t="str">
            <v>Y</v>
          </cell>
        </row>
        <row r="265">
          <cell r="A265">
            <v>15132898</v>
          </cell>
          <cell r="B265" t="str">
            <v>INDOMARET DC JAMBI</v>
          </cell>
          <cell r="C265" t="str">
            <v>Y</v>
          </cell>
        </row>
        <row r="266">
          <cell r="A266">
            <v>15325807</v>
          </cell>
          <cell r="B266" t="str">
            <v>INDOMARET VIA INDOGROSIR SEMARANG</v>
          </cell>
          <cell r="C266" t="str">
            <v>Y</v>
          </cell>
        </row>
        <row r="267">
          <cell r="A267">
            <v>15358348</v>
          </cell>
          <cell r="B267" t="str">
            <v>INDOMARET MINI DC LOMBOK</v>
          </cell>
          <cell r="C267" t="str">
            <v>Y</v>
          </cell>
        </row>
        <row r="268">
          <cell r="A268">
            <v>15358349</v>
          </cell>
          <cell r="B268" t="str">
            <v>INDOMARET DCI JOMBANG</v>
          </cell>
          <cell r="C268" t="str">
            <v>Y</v>
          </cell>
        </row>
        <row r="269">
          <cell r="A269">
            <v>15389339</v>
          </cell>
          <cell r="B269" t="str">
            <v>INDOMARET DEPO BOGOR 2</v>
          </cell>
          <cell r="C269" t="str">
            <v>Y</v>
          </cell>
        </row>
        <row r="270">
          <cell r="A270">
            <v>15420635</v>
          </cell>
          <cell r="B270" t="str">
            <v>INDOMARET DC KLATEN</v>
          </cell>
          <cell r="C270" t="str">
            <v>Y</v>
          </cell>
        </row>
        <row r="271">
          <cell r="A271">
            <v>15471883</v>
          </cell>
          <cell r="B271" t="str">
            <v>INDOMARET DC LEBAK</v>
          </cell>
          <cell r="C271" t="str">
            <v>Y</v>
          </cell>
        </row>
        <row r="272">
          <cell r="A272">
            <v>15497449</v>
          </cell>
          <cell r="B272" t="str">
            <v>INDOMARET GUDANG INDUK BENGKUL</v>
          </cell>
          <cell r="C272" t="str">
            <v>Y</v>
          </cell>
        </row>
        <row r="273">
          <cell r="A273">
            <v>15539471</v>
          </cell>
          <cell r="B273" t="str">
            <v>INDOMARET DC PALOPO</v>
          </cell>
          <cell r="C273" t="str">
            <v>Y</v>
          </cell>
        </row>
        <row r="274">
          <cell r="B274" t="str">
            <v>PT SHOPEE INTERNATIONAL INDONESIA J</v>
          </cell>
          <cell r="C274" t="str">
            <v>y</v>
          </cell>
        </row>
      </sheetData>
      <sheetData sheetId="2"/>
      <sheetData sheetId="3">
        <row r="1">
          <cell r="C1" t="str">
            <v>Nopol lama</v>
          </cell>
          <cell r="D1" t="str">
            <v>Vendor</v>
          </cell>
          <cell r="E1" t="str">
            <v>Veh.Type</v>
          </cell>
          <cell r="F1" t="str">
            <v>Driver Name</v>
          </cell>
        </row>
        <row r="2">
          <cell r="C2" t="str">
            <v>B 9653 DD</v>
          </cell>
          <cell r="D2" t="str">
            <v>CV. Global Synergi Abadi</v>
          </cell>
          <cell r="E2" t="str">
            <v>CDE</v>
          </cell>
          <cell r="F2" t="str">
            <v>Rohim</v>
          </cell>
        </row>
        <row r="3">
          <cell r="C3" t="str">
            <v>B 9556 HA</v>
          </cell>
          <cell r="D3" t="str">
            <v>CV. Global Synergi Abadi</v>
          </cell>
          <cell r="E3" t="str">
            <v>CDE</v>
          </cell>
          <cell r="F3" t="str">
            <v>Nissan Susilo</v>
          </cell>
        </row>
        <row r="4">
          <cell r="C4" t="str">
            <v>B 9073 AR</v>
          </cell>
          <cell r="D4" t="str">
            <v>CV. Global Synergi Abadi</v>
          </cell>
          <cell r="E4" t="str">
            <v>CDE</v>
          </cell>
          <cell r="F4" t="str">
            <v>Ujang Suryana</v>
          </cell>
        </row>
        <row r="5">
          <cell r="C5" t="str">
            <v>B 9417 BCI</v>
          </cell>
          <cell r="D5" t="str">
            <v>CV. Global Synergi Abadi</v>
          </cell>
          <cell r="E5" t="str">
            <v>CDE</v>
          </cell>
          <cell r="F5" t="str">
            <v>Ading Sukardi</v>
          </cell>
        </row>
        <row r="6">
          <cell r="C6" t="str">
            <v>B 9054 NO</v>
          </cell>
          <cell r="D6" t="str">
            <v>CV. Global Synergi Abadi</v>
          </cell>
          <cell r="E6" t="str">
            <v>CDE</v>
          </cell>
          <cell r="F6" t="str">
            <v>Beni</v>
          </cell>
        </row>
        <row r="7">
          <cell r="C7" t="str">
            <v>B 9892 FCB</v>
          </cell>
          <cell r="D7" t="str">
            <v>Gading Global Logistic</v>
          </cell>
          <cell r="E7" t="str">
            <v>CDE</v>
          </cell>
          <cell r="F7" t="str">
            <v>AGUS SUPRIYATNA</v>
          </cell>
        </row>
        <row r="8">
          <cell r="C8" t="str">
            <v>B 9838 SYK</v>
          </cell>
          <cell r="D8" t="str">
            <v>Gading Global Logistic</v>
          </cell>
          <cell r="E8" t="str">
            <v>CDE</v>
          </cell>
          <cell r="F8" t="str">
            <v>JAMALUDIN</v>
          </cell>
        </row>
        <row r="9">
          <cell r="C9" t="str">
            <v>B 9524 TCJ</v>
          </cell>
          <cell r="D9" t="str">
            <v>Medikar Sarana Utama</v>
          </cell>
          <cell r="E9" t="str">
            <v>CDE</v>
          </cell>
          <cell r="F9"/>
        </row>
        <row r="10">
          <cell r="C10" t="str">
            <v>B 9766 UXR</v>
          </cell>
          <cell r="D10" t="str">
            <v>Medikar Sarana Utama</v>
          </cell>
          <cell r="E10" t="str">
            <v>CDE</v>
          </cell>
          <cell r="F10" t="str">
            <v>sadi</v>
          </cell>
        </row>
        <row r="11">
          <cell r="C11" t="str">
            <v>B 9326 UCG</v>
          </cell>
          <cell r="D11" t="str">
            <v>Medikar Sarana Utama</v>
          </cell>
          <cell r="E11" t="str">
            <v>CDE</v>
          </cell>
          <cell r="F11" t="str">
            <v>Torus</v>
          </cell>
        </row>
        <row r="12">
          <cell r="C12" t="str">
            <v>B 9526 TCJ</v>
          </cell>
          <cell r="D12" t="str">
            <v>Medikar Sarana Utama</v>
          </cell>
          <cell r="E12" t="str">
            <v>CDE</v>
          </cell>
          <cell r="F12" t="str">
            <v>Rohmani</v>
          </cell>
        </row>
        <row r="13">
          <cell r="C13" t="str">
            <v>B 9899 UXR</v>
          </cell>
          <cell r="D13" t="str">
            <v>Medikar Sarana Utama</v>
          </cell>
          <cell r="E13" t="str">
            <v>CDE</v>
          </cell>
          <cell r="F13" t="str">
            <v>Jepri</v>
          </cell>
        </row>
        <row r="14">
          <cell r="C14" t="str">
            <v>B 9408 OI</v>
          </cell>
          <cell r="D14" t="str">
            <v>PT. Brilliant Cargo International</v>
          </cell>
          <cell r="E14" t="str">
            <v>CDE</v>
          </cell>
          <cell r="F14" t="str">
            <v>Waskito</v>
          </cell>
        </row>
        <row r="15">
          <cell r="C15" t="str">
            <v>B 9196 FXV</v>
          </cell>
          <cell r="D15" t="str">
            <v>PT. Darsindo Cipta Putra Mandiri</v>
          </cell>
          <cell r="E15" t="str">
            <v>CDE</v>
          </cell>
          <cell r="F15" t="str">
            <v>Suryadi</v>
          </cell>
        </row>
        <row r="16">
          <cell r="C16" t="str">
            <v>B 9035 FXU</v>
          </cell>
          <cell r="D16" t="str">
            <v>PT. Darsindo Cipta Putra Mandiri</v>
          </cell>
          <cell r="E16" t="str">
            <v>CDE</v>
          </cell>
          <cell r="F16" t="str">
            <v>Dasan Budiyansyah</v>
          </cell>
        </row>
        <row r="17">
          <cell r="C17" t="str">
            <v>B 9146 FXU</v>
          </cell>
          <cell r="D17" t="str">
            <v>PT. Darsindo Cipta Putra Mandiri</v>
          </cell>
          <cell r="E17" t="str">
            <v>CDE</v>
          </cell>
          <cell r="F17" t="str">
            <v>FERI</v>
          </cell>
        </row>
        <row r="18">
          <cell r="C18" t="str">
            <v>B 9064 KXU</v>
          </cell>
          <cell r="D18" t="str">
            <v>PT. Mega Antaran Prima</v>
          </cell>
          <cell r="E18" t="str">
            <v>CDE</v>
          </cell>
          <cell r="F18" t="str">
            <v>Dadan Darmawan</v>
          </cell>
        </row>
        <row r="19">
          <cell r="C19" t="str">
            <v>B 9062 KXU</v>
          </cell>
          <cell r="D19" t="str">
            <v>PT. Mega Antaran Prima</v>
          </cell>
          <cell r="E19" t="str">
            <v>CDE</v>
          </cell>
          <cell r="F19" t="str">
            <v>VIJAY ABDUL ROHMAN</v>
          </cell>
        </row>
        <row r="20">
          <cell r="C20" t="str">
            <v>B 9065 KXU</v>
          </cell>
          <cell r="D20" t="str">
            <v>PT. Mega Antaran Prima</v>
          </cell>
          <cell r="E20" t="str">
            <v>CDE</v>
          </cell>
          <cell r="F20" t="str">
            <v>Boyke Simorangkir</v>
          </cell>
        </row>
        <row r="21">
          <cell r="C21" t="str">
            <v>B 9173 KXU</v>
          </cell>
          <cell r="D21" t="str">
            <v>PT. Mega Antaran Prima</v>
          </cell>
          <cell r="E21" t="str">
            <v>CDE</v>
          </cell>
          <cell r="F21" t="str">
            <v>Samsul Anwar</v>
          </cell>
        </row>
        <row r="22">
          <cell r="C22" t="str">
            <v>F 8536 AP</v>
          </cell>
          <cell r="D22" t="str">
            <v>PT. Mega Antaran Prima</v>
          </cell>
          <cell r="E22" t="str">
            <v>CDE</v>
          </cell>
          <cell r="F22" t="str">
            <v>Ujang Mamun</v>
          </cell>
        </row>
        <row r="23">
          <cell r="C23" t="str">
            <v>B 9167 KXU</v>
          </cell>
          <cell r="D23" t="str">
            <v>PT. Mega Antaran Prima</v>
          </cell>
          <cell r="E23" t="str">
            <v>CDE</v>
          </cell>
          <cell r="F23" t="str">
            <v>Anda</v>
          </cell>
        </row>
        <row r="24">
          <cell r="C24" t="str">
            <v>B 9060 KXU</v>
          </cell>
          <cell r="D24" t="str">
            <v>PT. Mega Antaran Prima</v>
          </cell>
          <cell r="E24" t="str">
            <v>CDE</v>
          </cell>
          <cell r="F24" t="str">
            <v>Casmita</v>
          </cell>
        </row>
        <row r="25">
          <cell r="C25" t="str">
            <v>B 9166 KXU</v>
          </cell>
          <cell r="D25" t="str">
            <v>PT. Mega Antaran Prima</v>
          </cell>
          <cell r="E25" t="str">
            <v>CDE</v>
          </cell>
          <cell r="F25" t="str">
            <v>Jaelani</v>
          </cell>
        </row>
        <row r="26">
          <cell r="C26" t="str">
            <v>B 9782 KRU</v>
          </cell>
          <cell r="D26" t="str">
            <v>PT. Mega Antaran Prima</v>
          </cell>
          <cell r="E26" t="str">
            <v>CDE</v>
          </cell>
          <cell r="F26" t="str">
            <v>Deni Growok</v>
          </cell>
        </row>
        <row r="27">
          <cell r="C27" t="str">
            <v>B 9113 KRO</v>
          </cell>
          <cell r="D27" t="str">
            <v>PT. Mega Antaran Prima</v>
          </cell>
          <cell r="E27" t="str">
            <v>CDE</v>
          </cell>
          <cell r="F27" t="str">
            <v>Kardiman</v>
          </cell>
        </row>
        <row r="28">
          <cell r="C28" t="str">
            <v>B 9532 KRV</v>
          </cell>
          <cell r="D28" t="str">
            <v>PT. Mega Antaran Prima</v>
          </cell>
          <cell r="E28" t="str">
            <v>CDE</v>
          </cell>
          <cell r="F28" t="str">
            <v>TALANI</v>
          </cell>
        </row>
        <row r="29">
          <cell r="C29" t="str">
            <v>B 9019 KXR</v>
          </cell>
          <cell r="D29" t="str">
            <v>PT. Mega Antaran Prima</v>
          </cell>
          <cell r="E29" t="str">
            <v>CDE</v>
          </cell>
          <cell r="F29" t="str">
            <v>Adi Purbantara</v>
          </cell>
        </row>
        <row r="30">
          <cell r="C30" t="str">
            <v>B 9140 KXU</v>
          </cell>
          <cell r="D30" t="str">
            <v>PT. Mega Antaran Prima</v>
          </cell>
          <cell r="E30" t="str">
            <v>CDE</v>
          </cell>
          <cell r="F30" t="str">
            <v>Tion Daniel Tirukan</v>
          </cell>
        </row>
        <row r="31">
          <cell r="C31" t="str">
            <v>B 9148 KXU</v>
          </cell>
          <cell r="D31" t="str">
            <v>PT. Mega Antaran Prima</v>
          </cell>
          <cell r="E31" t="str">
            <v>CDE</v>
          </cell>
          <cell r="F31" t="str">
            <v>H. Dalla</v>
          </cell>
        </row>
        <row r="32">
          <cell r="C32" t="str">
            <v>B 9143 KXU</v>
          </cell>
          <cell r="D32" t="str">
            <v>PT. Mega Antaran Prima</v>
          </cell>
          <cell r="E32" t="str">
            <v>CDE</v>
          </cell>
          <cell r="F32" t="str">
            <v>Tarsana</v>
          </cell>
        </row>
        <row r="33">
          <cell r="C33" t="str">
            <v>B 9150 KXU</v>
          </cell>
          <cell r="D33" t="str">
            <v>PT. Mega Antaran Prima</v>
          </cell>
          <cell r="E33" t="str">
            <v>CDE</v>
          </cell>
          <cell r="F33" t="str">
            <v>Arsudi</v>
          </cell>
        </row>
        <row r="34">
          <cell r="C34" t="str">
            <v>B 9663 KXR</v>
          </cell>
          <cell r="D34" t="str">
            <v>PT. Mega Antaran Prima</v>
          </cell>
          <cell r="E34" t="str">
            <v>CDE</v>
          </cell>
          <cell r="F34" t="str">
            <v>SUPOYO</v>
          </cell>
        </row>
        <row r="35">
          <cell r="C35" t="str">
            <v>B 9271 TCD</v>
          </cell>
          <cell r="D35" t="str">
            <v>PT. Prima Sarana Ekspres</v>
          </cell>
          <cell r="E35" t="str">
            <v>CDE</v>
          </cell>
          <cell r="F35" t="str">
            <v>Sahuri</v>
          </cell>
        </row>
        <row r="36">
          <cell r="C36" t="str">
            <v>B 9061 TXS</v>
          </cell>
          <cell r="D36" t="str">
            <v>PT. Prima Sarana Ekspres</v>
          </cell>
          <cell r="E36" t="str">
            <v>CDE</v>
          </cell>
          <cell r="F36" t="str">
            <v>Masadon</v>
          </cell>
        </row>
        <row r="37">
          <cell r="C37" t="str">
            <v>B 9475 TXS</v>
          </cell>
          <cell r="D37" t="str">
            <v>PT. Prima Sarana Ekspres</v>
          </cell>
          <cell r="E37" t="str">
            <v>CDE</v>
          </cell>
          <cell r="F37" t="str">
            <v>Edi Efendi</v>
          </cell>
        </row>
        <row r="38">
          <cell r="C38" t="str">
            <v>F 9282 FG</v>
          </cell>
          <cell r="D38" t="str">
            <v>Kabut halim</v>
          </cell>
          <cell r="E38" t="str">
            <v>CDE</v>
          </cell>
          <cell r="F38" t="str">
            <v>HADI MAS RENOL</v>
          </cell>
        </row>
        <row r="39">
          <cell r="C39" t="str">
            <v>F 9283 FG</v>
          </cell>
          <cell r="D39" t="str">
            <v>Kabut halim</v>
          </cell>
          <cell r="E39" t="str">
            <v>CDE</v>
          </cell>
          <cell r="F39" t="str">
            <v>M RIZKI</v>
          </cell>
        </row>
        <row r="40">
          <cell r="C40" t="str">
            <v>F 9285 FG</v>
          </cell>
          <cell r="D40" t="str">
            <v>Kabut halim</v>
          </cell>
          <cell r="E40" t="str">
            <v>CDE</v>
          </cell>
          <cell r="F40" t="str">
            <v>ANGGI</v>
          </cell>
        </row>
        <row r="41">
          <cell r="C41" t="str">
            <v>F 9284 FG</v>
          </cell>
          <cell r="D41" t="str">
            <v>Kabut halim</v>
          </cell>
          <cell r="E41" t="str">
            <v>CDE</v>
          </cell>
          <cell r="F41" t="str">
            <v>mand arip</v>
          </cell>
        </row>
        <row r="42">
          <cell r="C42" t="str">
            <v>B 9029 EXR</v>
          </cell>
          <cell r="D42" t="str">
            <v>Kabut halim</v>
          </cell>
          <cell r="E42" t="str">
            <v>CDE</v>
          </cell>
          <cell r="F42" t="str">
            <v>ANAN</v>
          </cell>
        </row>
        <row r="43">
          <cell r="C43" t="str">
            <v>B 9025 EXR</v>
          </cell>
          <cell r="D43" t="str">
            <v>Kabut halim</v>
          </cell>
          <cell r="E43" t="str">
            <v>CDE</v>
          </cell>
          <cell r="F43" t="str">
            <v>DEDI SUWARDI</v>
          </cell>
        </row>
        <row r="44">
          <cell r="C44" t="str">
            <v>B 9691 ECB</v>
          </cell>
          <cell r="D44" t="str">
            <v>Kabut halim</v>
          </cell>
          <cell r="E44" t="str">
            <v>CDE</v>
          </cell>
          <cell r="F44" t="str">
            <v>ali</v>
          </cell>
        </row>
        <row r="45">
          <cell r="C45" t="str">
            <v>B 9481 TCD</v>
          </cell>
          <cell r="D45" t="str">
            <v>Kabut halim</v>
          </cell>
          <cell r="E45" t="str">
            <v>CDE</v>
          </cell>
          <cell r="F45" t="str">
            <v>suryanto</v>
          </cell>
        </row>
        <row r="46">
          <cell r="C46" t="str">
            <v>B 9542 TXS</v>
          </cell>
          <cell r="D46" t="str">
            <v>Kabut halim</v>
          </cell>
          <cell r="E46" t="str">
            <v>CDE</v>
          </cell>
          <cell r="F46" t="str">
            <v>AHMIN</v>
          </cell>
        </row>
        <row r="47">
          <cell r="C47" t="str">
            <v>B 9396 PCD</v>
          </cell>
          <cell r="D47" t="str">
            <v>Kabut halim</v>
          </cell>
          <cell r="E47" t="str">
            <v>CDE</v>
          </cell>
          <cell r="F47" t="str">
            <v>QODRI</v>
          </cell>
        </row>
        <row r="48">
          <cell r="C48" t="str">
            <v>B 9242 BRV</v>
          </cell>
          <cell r="D48" t="str">
            <v>Kabut halim</v>
          </cell>
          <cell r="E48" t="str">
            <v>CDE</v>
          </cell>
          <cell r="F48"/>
        </row>
        <row r="49">
          <cell r="C49" t="str">
            <v>B 9587 TXS</v>
          </cell>
          <cell r="D49" t="str">
            <v>Kabut halim</v>
          </cell>
          <cell r="E49" t="str">
            <v>CDE</v>
          </cell>
          <cell r="F49" t="str">
            <v>M. SAEFUL</v>
          </cell>
        </row>
        <row r="50">
          <cell r="C50" t="str">
            <v>B 9643 BXS</v>
          </cell>
          <cell r="D50" t="str">
            <v>Kabut halim</v>
          </cell>
          <cell r="E50" t="str">
            <v>CDE</v>
          </cell>
          <cell r="F50" t="str">
            <v>YUSHENDRI</v>
          </cell>
        </row>
        <row r="51">
          <cell r="C51" t="str">
            <v>B 9660 UCE</v>
          </cell>
          <cell r="D51" t="str">
            <v>Kabut halim</v>
          </cell>
          <cell r="E51" t="str">
            <v>CDE</v>
          </cell>
          <cell r="F51" t="str">
            <v>ANSELMUS PATTIE</v>
          </cell>
        </row>
        <row r="52">
          <cell r="C52" t="str">
            <v>B 9849 TCG</v>
          </cell>
          <cell r="D52" t="str">
            <v>Kabut halim</v>
          </cell>
          <cell r="E52" t="str">
            <v>CDE</v>
          </cell>
          <cell r="F52" t="str">
            <v>SURYANTO</v>
          </cell>
        </row>
        <row r="53">
          <cell r="C53" t="str">
            <v>B 9588 TXS</v>
          </cell>
          <cell r="D53" t="str">
            <v>Kabut halim</v>
          </cell>
          <cell r="E53" t="str">
            <v>CDE</v>
          </cell>
          <cell r="F53" t="str">
            <v>ANDRIK HERMAWAN</v>
          </cell>
        </row>
        <row r="54">
          <cell r="C54" t="str">
            <v>B 9020 EXR</v>
          </cell>
          <cell r="D54" t="str">
            <v>Kabut halim</v>
          </cell>
          <cell r="E54" t="str">
            <v>CDE</v>
          </cell>
          <cell r="F54" t="str">
            <v>Wahidayat</v>
          </cell>
        </row>
        <row r="55">
          <cell r="C55" t="str">
            <v>B 9027 EXR</v>
          </cell>
          <cell r="D55" t="str">
            <v>Kabut halim</v>
          </cell>
          <cell r="E55" t="str">
            <v>CDE</v>
          </cell>
          <cell r="F55" t="str">
            <v>Ono</v>
          </cell>
        </row>
        <row r="56">
          <cell r="C56" t="str">
            <v>B 9028 EXR</v>
          </cell>
          <cell r="D56" t="str">
            <v>Kabut halim</v>
          </cell>
          <cell r="E56" t="str">
            <v>CDE</v>
          </cell>
          <cell r="F56" t="str">
            <v>ARIF NURAHMAD</v>
          </cell>
        </row>
        <row r="57">
          <cell r="C57" t="str">
            <v>F 9287 FG</v>
          </cell>
          <cell r="D57" t="str">
            <v>Kabut halim</v>
          </cell>
          <cell r="E57" t="str">
            <v>CDE</v>
          </cell>
          <cell r="F57" t="str">
            <v>iwan deni suhendar</v>
          </cell>
        </row>
      </sheetData>
      <sheetData sheetId="4"/>
      <sheetData sheetId="5"/>
      <sheetData sheetId="6"/>
      <sheetData sheetId="7">
        <row r="1">
          <cell r="B1" t="str">
            <v>Nopol</v>
          </cell>
          <cell r="C1" t="str">
            <v>Driver Name</v>
          </cell>
          <cell r="D1" t="str">
            <v>Type</v>
          </cell>
          <cell r="E1" t="str">
            <v>tpT</v>
          </cell>
        </row>
        <row r="2">
          <cell r="B2" t="str">
            <v>B 9417 BCI</v>
          </cell>
          <cell r="C2" t="str">
            <v>Ading Sukardi</v>
          </cell>
          <cell r="D2" t="str">
            <v>GB</v>
          </cell>
          <cell r="E2" t="str">
            <v>CV. Global Synergi Abadi</v>
          </cell>
        </row>
        <row r="3">
          <cell r="B3" t="str">
            <v>B 9653 DD</v>
          </cell>
          <cell r="C3" t="str">
            <v>Rohim</v>
          </cell>
          <cell r="D3" t="str">
            <v>GB</v>
          </cell>
          <cell r="E3" t="str">
            <v>CV. Global Synergi Abadi</v>
          </cell>
        </row>
        <row r="4">
          <cell r="B4" t="str">
            <v>B 9556 HA</v>
          </cell>
          <cell r="C4" t="str">
            <v>Nissan Susilo</v>
          </cell>
          <cell r="D4" t="str">
            <v>GB</v>
          </cell>
          <cell r="E4" t="str">
            <v>CV. Global Synergi Abadi</v>
          </cell>
        </row>
        <row r="5">
          <cell r="B5" t="str">
            <v>B 9054 NO</v>
          </cell>
          <cell r="C5" t="str">
            <v>Beni</v>
          </cell>
          <cell r="D5" t="str">
            <v>GB</v>
          </cell>
          <cell r="E5" t="str">
            <v>CV. Global Synergi Abadi</v>
          </cell>
        </row>
        <row r="6">
          <cell r="B6" t="str">
            <v>B 9073 AR</v>
          </cell>
          <cell r="C6" t="str">
            <v>UJANG</v>
          </cell>
          <cell r="D6" t="str">
            <v>GB</v>
          </cell>
          <cell r="E6" t="str">
            <v>CV. Global Synergi Abadi</v>
          </cell>
        </row>
        <row r="7">
          <cell r="B7" t="str">
            <v>B 9838 SYK</v>
          </cell>
          <cell r="C7" t="str">
            <v>Ikmal Arif</v>
          </cell>
          <cell r="D7" t="str">
            <v>GB</v>
          </cell>
          <cell r="E7" t="str">
            <v>Gading Global Logistic</v>
          </cell>
        </row>
        <row r="8">
          <cell r="B8" t="str">
            <v>B 9892 FCB</v>
          </cell>
          <cell r="C8"/>
          <cell r="D8" t="str">
            <v>GB</v>
          </cell>
          <cell r="E8" t="str">
            <v>Gading Global Logistic</v>
          </cell>
        </row>
        <row r="9">
          <cell r="B9" t="str">
            <v>B 9524 TCJ</v>
          </cell>
          <cell r="C9" t="str">
            <v>KARDIMAN</v>
          </cell>
          <cell r="D9" t="str">
            <v>GB</v>
          </cell>
          <cell r="E9" t="str">
            <v>Medikar Sarana Utama</v>
          </cell>
        </row>
        <row r="10">
          <cell r="B10" t="str">
            <v>B 9899 UXR</v>
          </cell>
          <cell r="C10"/>
          <cell r="D10" t="str">
            <v>GB</v>
          </cell>
          <cell r="E10" t="str">
            <v>Medikar Sarana Utama</v>
          </cell>
        </row>
        <row r="11">
          <cell r="B11" t="str">
            <v>B 9408 OI</v>
          </cell>
          <cell r="C11" t="str">
            <v>Waskito</v>
          </cell>
          <cell r="D11" t="str">
            <v>GB</v>
          </cell>
          <cell r="E11" t="str">
            <v>PT. Brilliant Cargo International</v>
          </cell>
        </row>
        <row r="12">
          <cell r="B12" t="str">
            <v>B 9035 FXU</v>
          </cell>
          <cell r="C12" t="str">
            <v>Andri</v>
          </cell>
          <cell r="D12" t="str">
            <v>GB</v>
          </cell>
          <cell r="E12" t="str">
            <v>PT. Darsindo Cipta Putra Mandiri</v>
          </cell>
        </row>
        <row r="13">
          <cell r="B13" t="str">
            <v>B 9196 FXV</v>
          </cell>
          <cell r="C13" t="str">
            <v>Suryadi</v>
          </cell>
          <cell r="D13" t="str">
            <v>GB</v>
          </cell>
          <cell r="E13" t="str">
            <v>PT. Darsindo Cipta Putra Mandiri</v>
          </cell>
        </row>
        <row r="14">
          <cell r="B14" t="str">
            <v>B 9146 FXU</v>
          </cell>
          <cell r="C14" t="str">
            <v>Dasan Budiyansyah</v>
          </cell>
          <cell r="D14" t="str">
            <v>GB</v>
          </cell>
          <cell r="E14" t="str">
            <v>PT. Darsindo Cipta Putra Mandiri</v>
          </cell>
        </row>
        <row r="15">
          <cell r="B15" t="str">
            <v>F 9284 FG</v>
          </cell>
          <cell r="C15" t="str">
            <v>Yusuf maulana</v>
          </cell>
          <cell r="D15" t="str">
            <v>GB</v>
          </cell>
          <cell r="E15" t="str">
            <v>PT. Kabut Halim Mandiri</v>
          </cell>
        </row>
        <row r="16">
          <cell r="B16" t="str">
            <v>B 9242 BRV</v>
          </cell>
          <cell r="C16" t="str">
            <v>Rahmat Daryono</v>
          </cell>
          <cell r="D16" t="str">
            <v>GB</v>
          </cell>
          <cell r="E16" t="str">
            <v>PT. Kabut Halim Mandiri</v>
          </cell>
        </row>
        <row r="17">
          <cell r="B17" t="str">
            <v>B 9691 ECB</v>
          </cell>
          <cell r="C17"/>
          <cell r="D17" t="str">
            <v>GB</v>
          </cell>
          <cell r="E17" t="str">
            <v>PT. Kabut Halim Mandiri</v>
          </cell>
        </row>
        <row r="18">
          <cell r="B18" t="str">
            <v>B 9029 EXR</v>
          </cell>
          <cell r="C18" t="str">
            <v>Anan</v>
          </cell>
          <cell r="D18" t="str">
            <v>GB</v>
          </cell>
          <cell r="E18" t="str">
            <v>PT. Kabut Halim Mandiri</v>
          </cell>
        </row>
        <row r="19">
          <cell r="B19" t="str">
            <v>B 9588 TXS</v>
          </cell>
          <cell r="C19" t="str">
            <v>Yushendri</v>
          </cell>
          <cell r="D19" t="str">
            <v>GB</v>
          </cell>
          <cell r="E19" t="str">
            <v>PT. Kabut Halim Mandiri</v>
          </cell>
        </row>
        <row r="20">
          <cell r="B20" t="str">
            <v>B 9027 EXR</v>
          </cell>
          <cell r="C20"/>
          <cell r="D20" t="str">
            <v>GB</v>
          </cell>
          <cell r="E20" t="str">
            <v>PT. Kabut Halim Mandiri</v>
          </cell>
        </row>
        <row r="21">
          <cell r="B21" t="str">
            <v>B 9849 TCG</v>
          </cell>
          <cell r="C21" t="str">
            <v>Talani</v>
          </cell>
          <cell r="D21" t="str">
            <v>GB</v>
          </cell>
          <cell r="E21" t="str">
            <v>PT. Kabut Halim Mandiri</v>
          </cell>
        </row>
        <row r="22">
          <cell r="B22" t="str">
            <v>B 9542 TXS</v>
          </cell>
          <cell r="C22" t="str">
            <v>Dedi Warsidi</v>
          </cell>
          <cell r="D22" t="str">
            <v>GB</v>
          </cell>
          <cell r="E22" t="str">
            <v>PT. Kabut Halim Mandiri</v>
          </cell>
        </row>
        <row r="23">
          <cell r="B23" t="str">
            <v>B 9481 TCD</v>
          </cell>
          <cell r="C23" t="str">
            <v>Anggi</v>
          </cell>
          <cell r="D23" t="str">
            <v>GB</v>
          </cell>
          <cell r="E23" t="str">
            <v>PT. Kabut Halim Mandiri</v>
          </cell>
        </row>
        <row r="24">
          <cell r="B24" t="str">
            <v>B 9587 TXS</v>
          </cell>
          <cell r="C24" t="str">
            <v>M saeful Hidayat</v>
          </cell>
          <cell r="D24" t="str">
            <v>GB</v>
          </cell>
          <cell r="E24" t="str">
            <v>PT. Kabut Halim Mandiri</v>
          </cell>
        </row>
        <row r="25">
          <cell r="B25" t="str">
            <v>F 9287 FG</v>
          </cell>
          <cell r="C25"/>
          <cell r="D25" t="str">
            <v>GB</v>
          </cell>
          <cell r="E25" t="str">
            <v>PT. Kabut Halim Mandiri</v>
          </cell>
        </row>
        <row r="26">
          <cell r="B26" t="str">
            <v>B 9025 EXR</v>
          </cell>
          <cell r="C26" t="str">
            <v>Yanto</v>
          </cell>
          <cell r="D26" t="str">
            <v>GB</v>
          </cell>
          <cell r="E26" t="str">
            <v>PT. Kabut Halim Mandiri</v>
          </cell>
        </row>
        <row r="27">
          <cell r="B27" t="str">
            <v>B 9643 BXS</v>
          </cell>
          <cell r="C27" t="str">
            <v>Edi Efendi</v>
          </cell>
          <cell r="D27" t="str">
            <v>GB</v>
          </cell>
          <cell r="E27" t="str">
            <v>PT. Kabut Halim Mandiri</v>
          </cell>
        </row>
        <row r="28">
          <cell r="B28" t="str">
            <v>F 9283 FG</v>
          </cell>
          <cell r="C28" t="str">
            <v>Tarsana</v>
          </cell>
          <cell r="D28" t="str">
            <v>GB</v>
          </cell>
          <cell r="E28" t="str">
            <v>PT. Kabut Halim Mandiri</v>
          </cell>
        </row>
        <row r="29">
          <cell r="B29" t="str">
            <v>B 9396 PCD</v>
          </cell>
          <cell r="C29" t="str">
            <v>Ujang Suryana</v>
          </cell>
          <cell r="D29" t="str">
            <v>GB</v>
          </cell>
          <cell r="E29" t="str">
            <v>PT. Kabut Halim Mandiri</v>
          </cell>
        </row>
        <row r="30">
          <cell r="B30" t="str">
            <v>B 9020 EXR</v>
          </cell>
          <cell r="C30"/>
          <cell r="D30" t="str">
            <v>GB</v>
          </cell>
          <cell r="E30" t="str">
            <v>PT. Kabut Halim Mandiri</v>
          </cell>
        </row>
        <row r="31">
          <cell r="B31" t="str">
            <v>B 9028 EXR</v>
          </cell>
          <cell r="C31" t="str">
            <v>Arief nur rahman</v>
          </cell>
          <cell r="D31" t="str">
            <v>GB</v>
          </cell>
          <cell r="E31" t="str">
            <v>PT. Kabut Halim Mandiri</v>
          </cell>
        </row>
        <row r="32">
          <cell r="B32" t="str">
            <v>F 9282 FG</v>
          </cell>
          <cell r="C32" t="str">
            <v>Abdul Aziz</v>
          </cell>
          <cell r="D32" t="str">
            <v>GB</v>
          </cell>
          <cell r="E32" t="str">
            <v>PT. Kabut Halim Mandiri</v>
          </cell>
        </row>
        <row r="33">
          <cell r="B33" t="str">
            <v>F 9285 FG</v>
          </cell>
          <cell r="C33" t="str">
            <v>Hemi S.</v>
          </cell>
          <cell r="D33" t="str">
            <v>GB</v>
          </cell>
          <cell r="E33" t="str">
            <v>PT. Kabut Halim Mandiri</v>
          </cell>
        </row>
        <row r="34">
          <cell r="B34" t="str">
            <v>B 9660 UCE</v>
          </cell>
          <cell r="C34" t="str">
            <v>Andrik Hermawan</v>
          </cell>
          <cell r="D34" t="str">
            <v>GB</v>
          </cell>
          <cell r="E34" t="str">
            <v>PT. Kabut Halim Mandiri</v>
          </cell>
        </row>
        <row r="35">
          <cell r="B35" t="str">
            <v>B 9019 KXR</v>
          </cell>
          <cell r="C35" t="str">
            <v>Adi Purbantara</v>
          </cell>
          <cell r="D35" t="str">
            <v>GB</v>
          </cell>
          <cell r="E35" t="str">
            <v>PT. Mega Antaran Prima</v>
          </cell>
        </row>
        <row r="36">
          <cell r="B36" t="str">
            <v>B 9062 KXU</v>
          </cell>
          <cell r="C36" t="str">
            <v>Vijay</v>
          </cell>
          <cell r="D36" t="str">
            <v>GB</v>
          </cell>
          <cell r="E36" t="str">
            <v>PT. Mega Antaran Prima</v>
          </cell>
        </row>
        <row r="37">
          <cell r="B37" t="str">
            <v>B 9065 KXU</v>
          </cell>
          <cell r="C37" t="str">
            <v>Boyke Simorangkir</v>
          </cell>
          <cell r="D37" t="str">
            <v>GB</v>
          </cell>
          <cell r="E37" t="str">
            <v>PT. Mega Antaran Prima</v>
          </cell>
        </row>
        <row r="38">
          <cell r="B38" t="str">
            <v>B 9150 KXU</v>
          </cell>
          <cell r="C38" t="str">
            <v>Arsudi</v>
          </cell>
          <cell r="D38" t="str">
            <v>GB</v>
          </cell>
          <cell r="E38" t="str">
            <v>PT. Mega Antaran Prima</v>
          </cell>
        </row>
        <row r="39">
          <cell r="B39" t="str">
            <v>B 9166 KXU</v>
          </cell>
          <cell r="C39" t="str">
            <v>Bayu Prasojo</v>
          </cell>
          <cell r="D39" t="str">
            <v>GB</v>
          </cell>
          <cell r="E39" t="str">
            <v>PT. Mega Antaran Prima</v>
          </cell>
        </row>
        <row r="40">
          <cell r="B40" t="str">
            <v>B 9173 KXU</v>
          </cell>
          <cell r="C40" t="str">
            <v>Samsul Anwar</v>
          </cell>
          <cell r="D40" t="str">
            <v>GB</v>
          </cell>
          <cell r="E40" t="str">
            <v>PT. Mega Antaran Prima</v>
          </cell>
        </row>
        <row r="41">
          <cell r="B41" t="str">
            <v>B 9140 KXU</v>
          </cell>
          <cell r="C41" t="str">
            <v>Tion Daniel Tirukan</v>
          </cell>
          <cell r="D41" t="str">
            <v>GB</v>
          </cell>
          <cell r="E41" t="str">
            <v>PT. Mega Antaran Prima</v>
          </cell>
        </row>
        <row r="42">
          <cell r="B42" t="str">
            <v>B 9143 KXU</v>
          </cell>
          <cell r="C42" t="str">
            <v>Deni Irawan</v>
          </cell>
          <cell r="D42" t="str">
            <v>GB</v>
          </cell>
          <cell r="E42" t="str">
            <v>PT. Mega Antaran Prima</v>
          </cell>
        </row>
        <row r="43">
          <cell r="B43" t="str">
            <v>B 9663 KXR</v>
          </cell>
          <cell r="C43"/>
          <cell r="D43" t="str">
            <v>GB</v>
          </cell>
          <cell r="E43" t="str">
            <v>PT. Mega Antaran Prima</v>
          </cell>
        </row>
        <row r="44">
          <cell r="B44" t="str">
            <v>B 9113 KRO</v>
          </cell>
          <cell r="C44" t="str">
            <v>Rajianto</v>
          </cell>
          <cell r="D44" t="str">
            <v>GB</v>
          </cell>
          <cell r="E44" t="str">
            <v>PT. Mega Antaran Prima</v>
          </cell>
        </row>
        <row r="45">
          <cell r="B45" t="str">
            <v>B 9167 KXU</v>
          </cell>
          <cell r="C45"/>
          <cell r="D45" t="str">
            <v>GB</v>
          </cell>
          <cell r="E45" t="str">
            <v>PT. Mega Antaran Prima</v>
          </cell>
        </row>
        <row r="46">
          <cell r="B46" t="str">
            <v>B 9064 KXU</v>
          </cell>
          <cell r="C46" t="str">
            <v>Dadan Darmawan</v>
          </cell>
          <cell r="D46" t="str">
            <v>GB</v>
          </cell>
          <cell r="E46" t="str">
            <v>PT. Mega Antaran Prima</v>
          </cell>
        </row>
        <row r="47">
          <cell r="B47" t="str">
            <v>B 9532 KRV</v>
          </cell>
          <cell r="C47" t="str">
            <v>Trio</v>
          </cell>
          <cell r="D47" t="str">
            <v>GB</v>
          </cell>
          <cell r="E47" t="str">
            <v>PT. Mega Antaran Prima</v>
          </cell>
        </row>
        <row r="48">
          <cell r="B48" t="str">
            <v>B 9060 KXU</v>
          </cell>
          <cell r="C48" t="str">
            <v>Casmita</v>
          </cell>
          <cell r="D48" t="str">
            <v>GB</v>
          </cell>
          <cell r="E48" t="str">
            <v>PT. Mega Antaran Prima</v>
          </cell>
        </row>
        <row r="49">
          <cell r="B49" t="str">
            <v>F 8536 AP</v>
          </cell>
          <cell r="C49" t="str">
            <v>Ujang Mamun</v>
          </cell>
          <cell r="D49" t="str">
            <v>GB</v>
          </cell>
          <cell r="E49" t="str">
            <v>PT. Mega Antaran Prima</v>
          </cell>
        </row>
        <row r="50">
          <cell r="B50" t="str">
            <v>B 9148 KXU</v>
          </cell>
          <cell r="C50" t="str">
            <v>H. Dalla</v>
          </cell>
          <cell r="D50" t="str">
            <v>GB</v>
          </cell>
          <cell r="E50" t="str">
            <v>PT. Mega Antaran Prima</v>
          </cell>
        </row>
        <row r="51">
          <cell r="B51" t="str">
            <v>B 9782 KRU</v>
          </cell>
          <cell r="C51" t="str">
            <v>Sumardi</v>
          </cell>
          <cell r="D51" t="str">
            <v>GB</v>
          </cell>
          <cell r="E51" t="str">
            <v>PT. Mega Antaran Prima</v>
          </cell>
        </row>
        <row r="52">
          <cell r="B52" t="str">
            <v>B 9475 TXS</v>
          </cell>
          <cell r="C52" t="str">
            <v>Saepudin Rts</v>
          </cell>
          <cell r="D52" t="str">
            <v>GB</v>
          </cell>
          <cell r="E52" t="str">
            <v>PT. Prima Sarana Ekspres</v>
          </cell>
        </row>
        <row r="53">
          <cell r="B53" t="str">
            <v>B 9061 TXS</v>
          </cell>
          <cell r="C53" t="str">
            <v>Masri</v>
          </cell>
          <cell r="D53" t="str">
            <v>GB</v>
          </cell>
          <cell r="E53" t="str">
            <v>PT. Prima Sarana Ekspres</v>
          </cell>
        </row>
        <row r="54">
          <cell r="B54" t="str">
            <v>B 9271 TCD</v>
          </cell>
          <cell r="C54" t="str">
            <v>Sahuri</v>
          </cell>
          <cell r="D54" t="str">
            <v>GB</v>
          </cell>
          <cell r="E54" t="str">
            <v>PT. Prima Sarana Ekspres</v>
          </cell>
        </row>
        <row r="55">
          <cell r="B55" t="str">
            <v>B 9413 AI</v>
          </cell>
          <cell r="C55"/>
          <cell r="D55" t="str">
            <v>GF</v>
          </cell>
          <cell r="E55" t="str">
            <v>CV Palapa Jaya</v>
          </cell>
        </row>
        <row r="56">
          <cell r="B56" t="str">
            <v>B 9030 FEV</v>
          </cell>
          <cell r="C56"/>
          <cell r="D56" t="str">
            <v>GF</v>
          </cell>
          <cell r="E56" t="str">
            <v>PT Jaya Pratama Perkasa</v>
          </cell>
        </row>
        <row r="57">
          <cell r="B57" t="str">
            <v>B 9616 EJ</v>
          </cell>
          <cell r="C57"/>
          <cell r="D57" t="str">
            <v>GF</v>
          </cell>
          <cell r="E57" t="str">
            <v>PT. Prima Sarana Ekspres</v>
          </cell>
        </row>
        <row r="58">
          <cell r="B58" t="str">
            <v>B 9022 FEV</v>
          </cell>
          <cell r="C58"/>
          <cell r="D58" t="str">
            <v>GF</v>
          </cell>
          <cell r="E58" t="str">
            <v>JPP</v>
          </cell>
        </row>
        <row r="59">
          <cell r="B59" t="str">
            <v>BE 9175 NU</v>
          </cell>
          <cell r="C59"/>
          <cell r="D59" t="str">
            <v>GF</v>
          </cell>
          <cell r="E59" t="str">
            <v>MHT</v>
          </cell>
        </row>
        <row r="60">
          <cell r="B60" t="str">
            <v>BE 9259 NO</v>
          </cell>
          <cell r="C60"/>
          <cell r="D60" t="str">
            <v>GF</v>
          </cell>
          <cell r="E60" t="str">
            <v>MHT</v>
          </cell>
        </row>
        <row r="61">
          <cell r="B61" t="str">
            <v>B 9974 TEX</v>
          </cell>
          <cell r="C61"/>
          <cell r="D61" t="str">
            <v>GF</v>
          </cell>
          <cell r="E61" t="str">
            <v>PALAPA</v>
          </cell>
        </row>
        <row r="62">
          <cell r="B62" t="str">
            <v>B 9458 TXU</v>
          </cell>
          <cell r="C62"/>
          <cell r="D62" t="str">
            <v>GF</v>
          </cell>
          <cell r="E62" t="str">
            <v>PALAPA</v>
          </cell>
        </row>
        <row r="63">
          <cell r="B63" t="str">
            <v>B 9602 TEU</v>
          </cell>
          <cell r="C63"/>
          <cell r="D63" t="str">
            <v>GF</v>
          </cell>
          <cell r="E63" t="str">
            <v>PT. Prima Sarana Ekspres</v>
          </cell>
        </row>
        <row r="64">
          <cell r="B64" t="str">
            <v>B 9138 PEU</v>
          </cell>
          <cell r="C64" t="str">
            <v>HENDRAYANA</v>
          </cell>
          <cell r="D64" t="str">
            <v>GF</v>
          </cell>
          <cell r="E64" t="str">
            <v>PT. Prima Sarana Ekspres</v>
          </cell>
        </row>
        <row r="65">
          <cell r="B65" t="str">
            <v>B 9596 TEU</v>
          </cell>
          <cell r="C65" t="str">
            <v>JULY</v>
          </cell>
          <cell r="D65" t="str">
            <v>GF</v>
          </cell>
          <cell r="E65" t="str">
            <v>PT. Prima Sarana Ekspres</v>
          </cell>
        </row>
        <row r="66">
          <cell r="B66" t="str">
            <v>B 9546 BEU</v>
          </cell>
          <cell r="C66" t="str">
            <v>NURHASAN</v>
          </cell>
          <cell r="D66" t="str">
            <v>GF</v>
          </cell>
          <cell r="E66" t="str">
            <v>PT. Prima Sarana Ekspres</v>
          </cell>
        </row>
        <row r="67">
          <cell r="B67" t="str">
            <v>B 9392 UEV</v>
          </cell>
          <cell r="C67" t="str">
            <v>CACU</v>
          </cell>
          <cell r="D67" t="str">
            <v>GF</v>
          </cell>
          <cell r="E67" t="str">
            <v>PT. Prima Sarana Ekspres</v>
          </cell>
        </row>
        <row r="68">
          <cell r="B68" t="str">
            <v>B 9032 PEU</v>
          </cell>
          <cell r="C68"/>
          <cell r="D68" t="str">
            <v>GF</v>
          </cell>
          <cell r="E68" t="str">
            <v>PT. Prima Sarana Ekspres</v>
          </cell>
        </row>
        <row r="69">
          <cell r="B69" t="str">
            <v>H 1847 CQ</v>
          </cell>
          <cell r="C69"/>
          <cell r="D69" t="str">
            <v>GF</v>
          </cell>
          <cell r="E69" t="str">
            <v>SCM</v>
          </cell>
        </row>
        <row r="70">
          <cell r="B70" t="str">
            <v>H 1922 CQ</v>
          </cell>
          <cell r="C70"/>
          <cell r="D70" t="str">
            <v>GF</v>
          </cell>
          <cell r="E70" t="str">
            <v>SCM</v>
          </cell>
        </row>
        <row r="71">
          <cell r="B71" t="str">
            <v>B 9103 UEV</v>
          </cell>
          <cell r="C71"/>
          <cell r="D71" t="str">
            <v>GF</v>
          </cell>
          <cell r="E71" t="str">
            <v>PRIMEX</v>
          </cell>
        </row>
        <row r="72">
          <cell r="B72" t="str">
            <v>B 9573 TEU</v>
          </cell>
          <cell r="C72"/>
          <cell r="D72" t="str">
            <v>GF</v>
          </cell>
          <cell r="E72" t="str">
            <v>PRIMEX</v>
          </cell>
        </row>
        <row r="73">
          <cell r="B73" t="str">
            <v>B 9007 TXT</v>
          </cell>
          <cell r="C73"/>
          <cell r="D73" t="str">
            <v>GF</v>
          </cell>
          <cell r="E73" t="str">
            <v>PALAPA</v>
          </cell>
        </row>
        <row r="74">
          <cell r="B74" t="str">
            <v>B 9707 TXU</v>
          </cell>
          <cell r="C74"/>
          <cell r="D74" t="str">
            <v>GF</v>
          </cell>
          <cell r="E74" t="str">
            <v>CV Palapa Jaya</v>
          </cell>
        </row>
        <row r="75">
          <cell r="B75" t="str">
            <v>B 9433 TEU</v>
          </cell>
          <cell r="C75"/>
          <cell r="D75" t="str">
            <v>GF</v>
          </cell>
          <cell r="E75" t="str">
            <v>PRIMEX</v>
          </cell>
        </row>
        <row r="76">
          <cell r="B76" t="str">
            <v>W 8738 UF</v>
          </cell>
          <cell r="C76"/>
          <cell r="D76" t="str">
            <v>GF</v>
          </cell>
          <cell r="E76" t="str">
            <v>MMS</v>
          </cell>
        </row>
        <row r="77">
          <cell r="B77" t="str">
            <v>BL 8903 AK</v>
          </cell>
          <cell r="C77"/>
          <cell r="D77" t="str">
            <v>GF</v>
          </cell>
          <cell r="E77" t="str">
            <v>SAJ</v>
          </cell>
        </row>
        <row r="78">
          <cell r="B78" t="str">
            <v>H 1801 CQ</v>
          </cell>
          <cell r="C78"/>
          <cell r="D78" t="str">
            <v>GF</v>
          </cell>
          <cell r="E78" t="str">
            <v>SCM</v>
          </cell>
        </row>
        <row r="79">
          <cell r="B79" t="str">
            <v>B 9071 UEV</v>
          </cell>
          <cell r="C79"/>
          <cell r="D79" t="str">
            <v>GF</v>
          </cell>
          <cell r="E79" t="str">
            <v>PRIMEX</v>
          </cell>
        </row>
        <row r="80">
          <cell r="B80" t="str">
            <v>B 9135 PEU</v>
          </cell>
          <cell r="C80"/>
          <cell r="D80" t="str">
            <v>GF</v>
          </cell>
          <cell r="E80" t="str">
            <v>PRIMEX</v>
          </cell>
        </row>
        <row r="81">
          <cell r="B81" t="str">
            <v>H 1981 EQ</v>
          </cell>
          <cell r="C81"/>
          <cell r="D81" t="str">
            <v>GF</v>
          </cell>
          <cell r="E81" t="str">
            <v>SCM</v>
          </cell>
        </row>
        <row r="82">
          <cell r="B82" t="str">
            <v>B 9006 TXT</v>
          </cell>
          <cell r="C82"/>
          <cell r="D82" t="str">
            <v>GF</v>
          </cell>
          <cell r="E82" t="str">
            <v>Palapa</v>
          </cell>
        </row>
        <row r="83">
          <cell r="B83" t="str">
            <v>W 9842 UM</v>
          </cell>
          <cell r="C83"/>
          <cell r="D83" t="str">
            <v>GF</v>
          </cell>
          <cell r="E83" t="str">
            <v>MMS</v>
          </cell>
        </row>
        <row r="84">
          <cell r="B84" t="str">
            <v>B 9169 FEV</v>
          </cell>
          <cell r="C84"/>
          <cell r="D84" t="str">
            <v>GF</v>
          </cell>
          <cell r="E84" t="str">
            <v>PT. Darsindo Cipta Putra Mandiri</v>
          </cell>
        </row>
        <row r="85">
          <cell r="B85" t="str">
            <v>T 9691 DD</v>
          </cell>
          <cell r="C85"/>
          <cell r="D85" t="str">
            <v>GF</v>
          </cell>
          <cell r="E85" t="str">
            <v>SAJ</v>
          </cell>
        </row>
        <row r="86">
          <cell r="B86" t="str">
            <v>B 9357 KXT</v>
          </cell>
          <cell r="C86"/>
          <cell r="D86" t="str">
            <v>GF</v>
          </cell>
          <cell r="E86" t="str">
            <v>PT. Darsindo Cipta Putra Mandiri</v>
          </cell>
        </row>
        <row r="87">
          <cell r="B87" t="str">
            <v>T 9078 DD</v>
          </cell>
          <cell r="C87"/>
          <cell r="D87" t="str">
            <v>GF</v>
          </cell>
          <cell r="E87" t="str">
            <v>SAJ</v>
          </cell>
        </row>
        <row r="88">
          <cell r="B88" t="str">
            <v>B 9706 TXU</v>
          </cell>
          <cell r="C88"/>
          <cell r="D88" t="str">
            <v>GF</v>
          </cell>
          <cell r="E88" t="str">
            <v>palapa</v>
          </cell>
        </row>
        <row r="89">
          <cell r="B89" t="str">
            <v>B 9871 FI</v>
          </cell>
          <cell r="C89"/>
          <cell r="D89" t="str">
            <v>GF</v>
          </cell>
          <cell r="E89" t="str">
            <v>PALAPA</v>
          </cell>
        </row>
        <row r="90">
          <cell r="B90" t="str">
            <v>B 9961 UEU</v>
          </cell>
          <cell r="C90"/>
          <cell r="D90" t="str">
            <v>GF</v>
          </cell>
          <cell r="E90" t="str">
            <v>PT. Prima Sarana Ekspres</v>
          </cell>
        </row>
        <row r="91">
          <cell r="B91" t="str">
            <v>B 9676 UEV</v>
          </cell>
          <cell r="C91"/>
          <cell r="D91" t="str">
            <v>GF</v>
          </cell>
          <cell r="E91" t="str">
            <v>PT. Prima Sarana Ekspres</v>
          </cell>
        </row>
        <row r="92">
          <cell r="B92" t="str">
            <v>B 9462 SYK</v>
          </cell>
          <cell r="C92"/>
          <cell r="D92" t="str">
            <v>GF</v>
          </cell>
          <cell r="E92" t="str">
            <v>PALAPA</v>
          </cell>
        </row>
        <row r="93">
          <cell r="B93" t="str">
            <v>B 9048 CL</v>
          </cell>
          <cell r="C93"/>
          <cell r="D93" t="str">
            <v>GF</v>
          </cell>
          <cell r="E93" t="str">
            <v>PT. Prima Sarana Ekspres</v>
          </cell>
        </row>
        <row r="94">
          <cell r="B94" t="str">
            <v>B 9029 EEU</v>
          </cell>
          <cell r="C94"/>
          <cell r="D94" t="str">
            <v>GF</v>
          </cell>
          <cell r="E94" t="str">
            <v>DMM</v>
          </cell>
        </row>
        <row r="95">
          <cell r="B95" t="str">
            <v>B 9218 BEV</v>
          </cell>
          <cell r="C95"/>
          <cell r="D95" t="str">
            <v>GF</v>
          </cell>
          <cell r="E95" t="str">
            <v>TMC</v>
          </cell>
        </row>
        <row r="96">
          <cell r="B96" t="str">
            <v>H 1799 CQ</v>
          </cell>
          <cell r="C96" t="str">
            <v>EKO BUDIYONO</v>
          </cell>
          <cell r="D96" t="str">
            <v>GF</v>
          </cell>
          <cell r="E96" t="str">
            <v>SCM</v>
          </cell>
        </row>
        <row r="97">
          <cell r="B97" t="str">
            <v>B 9060 UEV</v>
          </cell>
          <cell r="C97" t="str">
            <v>WAHYU WIBOWO</v>
          </cell>
          <cell r="D97" t="str">
            <v>GF</v>
          </cell>
          <cell r="E97" t="str">
            <v>PT. Prima Sarana Ekspres</v>
          </cell>
        </row>
        <row r="98">
          <cell r="B98" t="str">
            <v>B 9126 UEV</v>
          </cell>
          <cell r="C98"/>
          <cell r="D98" t="str">
            <v>GF</v>
          </cell>
          <cell r="E98" t="str">
            <v>PT. Prima Sarana Ekspres</v>
          </cell>
        </row>
        <row r="99">
          <cell r="B99" t="str">
            <v>T 9162 DL</v>
          </cell>
          <cell r="C99"/>
          <cell r="D99" t="str">
            <v>GF</v>
          </cell>
          <cell r="E99" t="str">
            <v>SAJ</v>
          </cell>
        </row>
        <row r="100">
          <cell r="B100" t="str">
            <v>P 9593 UV</v>
          </cell>
          <cell r="C100"/>
          <cell r="D100" t="str">
            <v>GF</v>
          </cell>
          <cell r="E100" t="str">
            <v>SAJ</v>
          </cell>
        </row>
        <row r="101">
          <cell r="B101" t="str">
            <v>B 9482 BEU</v>
          </cell>
          <cell r="C101"/>
          <cell r="D101" t="str">
            <v>GF</v>
          </cell>
          <cell r="E101" t="str">
            <v>PRIMEX</v>
          </cell>
        </row>
        <row r="102">
          <cell r="B102" t="str">
            <v>B 9481 UEU</v>
          </cell>
          <cell r="C102"/>
          <cell r="D102" t="str">
            <v>GF</v>
          </cell>
          <cell r="E102" t="str">
            <v>primex</v>
          </cell>
        </row>
        <row r="103">
          <cell r="B103" t="str">
            <v>B 9972 GU</v>
          </cell>
          <cell r="C103"/>
          <cell r="D103" t="str">
            <v>GF</v>
          </cell>
          <cell r="E103" t="str">
            <v>PRIMEX</v>
          </cell>
        </row>
        <row r="104">
          <cell r="B104" t="str">
            <v>W 9447 UM</v>
          </cell>
          <cell r="C104"/>
          <cell r="D104" t="str">
            <v>GF</v>
          </cell>
          <cell r="E104" t="str">
            <v>MMS</v>
          </cell>
        </row>
        <row r="105">
          <cell r="B105" t="str">
            <v>W 8841 UF</v>
          </cell>
          <cell r="C105"/>
          <cell r="D105" t="str">
            <v>GF</v>
          </cell>
          <cell r="E105" t="str">
            <v>MMS</v>
          </cell>
        </row>
        <row r="106">
          <cell r="B106" t="str">
            <v>H 1974 EQ</v>
          </cell>
          <cell r="C106"/>
          <cell r="D106" t="str">
            <v>GF</v>
          </cell>
          <cell r="E106" t="str">
            <v>SCM</v>
          </cell>
        </row>
        <row r="107">
          <cell r="B107" t="str">
            <v>H 1833 FQ</v>
          </cell>
          <cell r="C107"/>
          <cell r="D107" t="str">
            <v>GF</v>
          </cell>
          <cell r="E107" t="str">
            <v>SCM</v>
          </cell>
        </row>
        <row r="108">
          <cell r="B108" t="str">
            <v>Be 9164 AJ</v>
          </cell>
          <cell r="C108"/>
          <cell r="D108" t="str">
            <v>GF</v>
          </cell>
          <cell r="E108" t="str">
            <v>Master E</v>
          </cell>
        </row>
        <row r="109">
          <cell r="B109" t="str">
            <v>Be 9162 yv</v>
          </cell>
          <cell r="C109"/>
          <cell r="D109" t="str">
            <v>GF</v>
          </cell>
          <cell r="E109" t="str">
            <v>Master E</v>
          </cell>
        </row>
        <row r="110">
          <cell r="B110" t="str">
            <v>BK 9778 TL</v>
          </cell>
          <cell r="C110"/>
          <cell r="D110" t="str">
            <v>GF</v>
          </cell>
          <cell r="E110" t="str">
            <v>PALAPA</v>
          </cell>
        </row>
        <row r="111">
          <cell r="B111" t="str">
            <v>B 9708 TXU</v>
          </cell>
          <cell r="C111"/>
          <cell r="D111" t="str">
            <v>GF</v>
          </cell>
          <cell r="E111" t="str">
            <v>PALAPA</v>
          </cell>
        </row>
        <row r="112">
          <cell r="B112" t="str">
            <v>W 8807 UF</v>
          </cell>
          <cell r="C112"/>
          <cell r="D112" t="str">
            <v>GF</v>
          </cell>
          <cell r="E112" t="str">
            <v>MMS</v>
          </cell>
        </row>
        <row r="113">
          <cell r="B113" t="str">
            <v>H 1846 CQ</v>
          </cell>
          <cell r="C113"/>
          <cell r="D113" t="str">
            <v>GF</v>
          </cell>
          <cell r="E113" t="str">
            <v>SCM</v>
          </cell>
        </row>
        <row r="114">
          <cell r="B114" t="str">
            <v>T 9820 DD</v>
          </cell>
          <cell r="C114"/>
          <cell r="D114" t="str">
            <v>GF</v>
          </cell>
          <cell r="E114" t="str">
            <v>SAJ</v>
          </cell>
        </row>
        <row r="115">
          <cell r="B115" t="str">
            <v>T 9125 DF</v>
          </cell>
          <cell r="C115"/>
          <cell r="D115" t="str">
            <v>GF</v>
          </cell>
          <cell r="E115" t="str">
            <v>SAJ</v>
          </cell>
        </row>
        <row r="116">
          <cell r="B116" t="str">
            <v>BE 8652 NV</v>
          </cell>
          <cell r="C116"/>
          <cell r="D116" t="str">
            <v>GF</v>
          </cell>
          <cell r="E116" t="str">
            <v>ASAE</v>
          </cell>
        </row>
        <row r="117">
          <cell r="B117" t="str">
            <v>Z 9090 LJ</v>
          </cell>
          <cell r="C117"/>
          <cell r="D117" t="str">
            <v>GF</v>
          </cell>
          <cell r="E117" t="str">
            <v>ASAE</v>
          </cell>
        </row>
        <row r="118">
          <cell r="B118" t="str">
            <v>B 9701 FEU</v>
          </cell>
          <cell r="C118"/>
          <cell r="D118" t="str">
            <v>GF</v>
          </cell>
          <cell r="E118" t="str">
            <v>PT. Darsindo Cipta Putra Mandiri</v>
          </cell>
        </row>
        <row r="119">
          <cell r="B119" t="str">
            <v>BE 9309 NK</v>
          </cell>
          <cell r="C119"/>
          <cell r="D119" t="str">
            <v>GF</v>
          </cell>
          <cell r="E119" t="str">
            <v>ASAE</v>
          </cell>
        </row>
        <row r="120">
          <cell r="B120" t="str">
            <v>B 9361 PEU</v>
          </cell>
          <cell r="C120"/>
          <cell r="D120" t="str">
            <v>GF</v>
          </cell>
          <cell r="E120" t="str">
            <v>CGL</v>
          </cell>
        </row>
        <row r="121">
          <cell r="B121" t="str">
            <v>B 9501 PEU</v>
          </cell>
          <cell r="C121"/>
          <cell r="D121" t="str">
            <v>GF</v>
          </cell>
          <cell r="E121" t="str">
            <v>CGL</v>
          </cell>
        </row>
        <row r="122">
          <cell r="B122" t="str">
            <v>B 9547 FXT</v>
          </cell>
          <cell r="C122"/>
          <cell r="D122" t="str">
            <v>GF</v>
          </cell>
          <cell r="E122" t="str">
            <v>PT. Darsindo Cipta Putra Mandiri</v>
          </cell>
        </row>
        <row r="123">
          <cell r="B123" t="str">
            <v>BE 8154 IR</v>
          </cell>
          <cell r="C123"/>
          <cell r="D123" t="str">
            <v>GF</v>
          </cell>
          <cell r="E123" t="str">
            <v>MHT</v>
          </cell>
        </row>
        <row r="124">
          <cell r="B124" t="str">
            <v>BE 9177 NU</v>
          </cell>
          <cell r="C124" t="str">
            <v>DENY</v>
          </cell>
          <cell r="D124" t="str">
            <v>GF</v>
          </cell>
          <cell r="E124" t="str">
            <v>MHT</v>
          </cell>
        </row>
        <row r="125">
          <cell r="B125" t="str">
            <v>B 9460 TXU</v>
          </cell>
          <cell r="C125"/>
          <cell r="D125" t="str">
            <v>GF</v>
          </cell>
          <cell r="E125" t="str">
            <v>PALAPa</v>
          </cell>
        </row>
        <row r="126">
          <cell r="B126" t="str">
            <v>N 8571 TM</v>
          </cell>
          <cell r="C126"/>
          <cell r="D126" t="str">
            <v>GF</v>
          </cell>
          <cell r="E126" t="str">
            <v>MMS</v>
          </cell>
        </row>
        <row r="127">
          <cell r="B127" t="str">
            <v>Z 9120 MG</v>
          </cell>
          <cell r="C127"/>
          <cell r="D127" t="str">
            <v>GF</v>
          </cell>
          <cell r="E127" t="str">
            <v>TIARA FAJAR</v>
          </cell>
        </row>
        <row r="128">
          <cell r="B128" t="str">
            <v>H 1843 CQ</v>
          </cell>
          <cell r="C128"/>
          <cell r="D128" t="str">
            <v>GF</v>
          </cell>
          <cell r="E128" t="str">
            <v>SCM</v>
          </cell>
        </row>
        <row r="129">
          <cell r="B129" t="str">
            <v>BE 8925 GJ</v>
          </cell>
          <cell r="C129"/>
          <cell r="D129" t="str">
            <v>GF</v>
          </cell>
          <cell r="E129" t="str">
            <v>MHT</v>
          </cell>
        </row>
        <row r="130">
          <cell r="B130" t="str">
            <v>B 9044 DY</v>
          </cell>
          <cell r="C130"/>
          <cell r="D130" t="str">
            <v>GF</v>
          </cell>
          <cell r="E130" t="str">
            <v>PT. Darsindo Cipta Putra Mandiri</v>
          </cell>
        </row>
        <row r="131">
          <cell r="B131" t="str">
            <v>W 9448 UM</v>
          </cell>
          <cell r="C131"/>
          <cell r="D131" t="str">
            <v>GF</v>
          </cell>
          <cell r="E131" t="str">
            <v>MMS</v>
          </cell>
        </row>
        <row r="132">
          <cell r="B132" t="str">
            <v>BE 9159 CW</v>
          </cell>
          <cell r="C132"/>
          <cell r="D132" t="str">
            <v>GF</v>
          </cell>
          <cell r="E132" t="str">
            <v>MPX</v>
          </cell>
        </row>
        <row r="133">
          <cell r="B133" t="str">
            <v>B 9308 TEZ</v>
          </cell>
          <cell r="C133"/>
          <cell r="D133" t="str">
            <v>GF</v>
          </cell>
          <cell r="E133" t="str">
            <v>PALAPA</v>
          </cell>
        </row>
        <row r="134">
          <cell r="B134" t="str">
            <v>B 9302 TEZ</v>
          </cell>
          <cell r="C134"/>
          <cell r="D134" t="str">
            <v>GF</v>
          </cell>
          <cell r="E134" t="str">
            <v>PALAPA</v>
          </cell>
        </row>
        <row r="135">
          <cell r="B135" t="str">
            <v>B 9154 BEV</v>
          </cell>
          <cell r="C135"/>
          <cell r="D135" t="str">
            <v>GF</v>
          </cell>
          <cell r="E135" t="str">
            <v>TMC</v>
          </cell>
        </row>
        <row r="136">
          <cell r="B136" t="str">
            <v>B 9497 PEU</v>
          </cell>
          <cell r="C136"/>
          <cell r="D136" t="str">
            <v>GF</v>
          </cell>
          <cell r="E136" t="str">
            <v>CGL</v>
          </cell>
        </row>
        <row r="137">
          <cell r="B137" t="str">
            <v>B 9262 UM</v>
          </cell>
          <cell r="C137"/>
          <cell r="D137" t="str">
            <v>GF</v>
          </cell>
          <cell r="E137" t="str">
            <v>DMM</v>
          </cell>
        </row>
        <row r="138">
          <cell r="B138" t="str">
            <v>H 1916 CQ</v>
          </cell>
          <cell r="C138"/>
          <cell r="D138" t="str">
            <v>GF</v>
          </cell>
          <cell r="E138" t="str">
            <v>SCM</v>
          </cell>
        </row>
        <row r="139">
          <cell r="B139" t="str">
            <v>W 8820 UF</v>
          </cell>
          <cell r="C139"/>
          <cell r="D139" t="str">
            <v>GF</v>
          </cell>
          <cell r="E139" t="str">
            <v>MMS</v>
          </cell>
        </row>
        <row r="140">
          <cell r="B140" t="str">
            <v>B 9001 EEU</v>
          </cell>
          <cell r="C140"/>
          <cell r="D140" t="str">
            <v>GF</v>
          </cell>
          <cell r="E140" t="str">
            <v>DMM</v>
          </cell>
        </row>
        <row r="141">
          <cell r="B141" t="str">
            <v>BE 9630 YJ</v>
          </cell>
          <cell r="C141"/>
          <cell r="D141" t="str">
            <v>GF</v>
          </cell>
          <cell r="E141" t="str">
            <v>MPX</v>
          </cell>
        </row>
        <row r="142">
          <cell r="B142" t="str">
            <v>BE 9486 YJ</v>
          </cell>
          <cell r="C142"/>
          <cell r="D142" t="str">
            <v>GF</v>
          </cell>
          <cell r="E142" t="str">
            <v>MPX</v>
          </cell>
        </row>
        <row r="143">
          <cell r="B143" t="str">
            <v>BE 9258 NO</v>
          </cell>
          <cell r="C143"/>
          <cell r="D143" t="str">
            <v>GF</v>
          </cell>
          <cell r="E143" t="str">
            <v>MHT</v>
          </cell>
        </row>
        <row r="144">
          <cell r="B144" t="str">
            <v>H 1835 FQ</v>
          </cell>
          <cell r="C144"/>
          <cell r="D144" t="str">
            <v>GF</v>
          </cell>
          <cell r="E144" t="str">
            <v>SCM</v>
          </cell>
        </row>
        <row r="145">
          <cell r="B145" t="str">
            <v>BE 9283 YU</v>
          </cell>
          <cell r="C145"/>
          <cell r="D145" t="str">
            <v>GF</v>
          </cell>
          <cell r="E145" t="str">
            <v>MHT</v>
          </cell>
        </row>
        <row r="146">
          <cell r="B146" t="str">
            <v>W 9465 UM</v>
          </cell>
          <cell r="C146"/>
          <cell r="D146" t="str">
            <v>GF</v>
          </cell>
          <cell r="E146" t="str">
            <v>MMS</v>
          </cell>
        </row>
        <row r="147">
          <cell r="B147" t="str">
            <v>BE 9256 NO</v>
          </cell>
          <cell r="C147"/>
          <cell r="D147" t="str">
            <v>GF</v>
          </cell>
          <cell r="E147" t="str">
            <v>MHT</v>
          </cell>
        </row>
        <row r="148">
          <cell r="B148" t="str">
            <v>BE 9255 NO</v>
          </cell>
          <cell r="C148"/>
          <cell r="D148" t="str">
            <v>GF</v>
          </cell>
          <cell r="E148" t="str">
            <v>MHT</v>
          </cell>
        </row>
        <row r="149">
          <cell r="B149" t="str">
            <v>W 9466 UM</v>
          </cell>
          <cell r="C149"/>
          <cell r="D149" t="str">
            <v>GF</v>
          </cell>
          <cell r="E149" t="str">
            <v>MMS</v>
          </cell>
        </row>
        <row r="150">
          <cell r="B150" t="str">
            <v>H 1412 AF</v>
          </cell>
          <cell r="C150"/>
          <cell r="D150" t="str">
            <v>GF</v>
          </cell>
          <cell r="E150" t="str">
            <v>MMS</v>
          </cell>
        </row>
        <row r="151">
          <cell r="B151" t="str">
            <v>B 9604 FXT</v>
          </cell>
          <cell r="C151"/>
          <cell r="D151" t="str">
            <v>GF</v>
          </cell>
          <cell r="E151" t="str">
            <v>PT. Darsindo Cipta Putra Mandiri</v>
          </cell>
        </row>
        <row r="152">
          <cell r="B152" t="str">
            <v>BE 9461 CO</v>
          </cell>
          <cell r="C152"/>
          <cell r="D152" t="str">
            <v>GF</v>
          </cell>
          <cell r="E152" t="str">
            <v>MHT</v>
          </cell>
        </row>
        <row r="153">
          <cell r="B153" t="str">
            <v>B 9266 UYU</v>
          </cell>
          <cell r="C153"/>
          <cell r="D153" t="str">
            <v>GF</v>
          </cell>
          <cell r="E153" t="str">
            <v>PRIMEX</v>
          </cell>
        </row>
        <row r="154">
          <cell r="B154" t="str">
            <v>B 9042 UEV</v>
          </cell>
          <cell r="C154"/>
          <cell r="D154" t="str">
            <v>GF</v>
          </cell>
          <cell r="E154" t="str">
            <v>PRIMEX</v>
          </cell>
        </row>
        <row r="155">
          <cell r="B155" t="str">
            <v>BE 9903 CO</v>
          </cell>
          <cell r="C155"/>
          <cell r="D155" t="str">
            <v>GF</v>
          </cell>
          <cell r="E155" t="str">
            <v>MPX</v>
          </cell>
        </row>
        <row r="156">
          <cell r="B156" t="str">
            <v>H 1982 EQ</v>
          </cell>
          <cell r="C156"/>
          <cell r="D156" t="str">
            <v>GF</v>
          </cell>
          <cell r="E156" t="str">
            <v>SCM</v>
          </cell>
        </row>
        <row r="157">
          <cell r="B157" t="str">
            <v>H 1988 EQ</v>
          </cell>
          <cell r="C157"/>
          <cell r="D157" t="str">
            <v>GF</v>
          </cell>
          <cell r="E157" t="str">
            <v>SCM</v>
          </cell>
        </row>
        <row r="158">
          <cell r="B158" t="str">
            <v>BL 8904 AK</v>
          </cell>
          <cell r="C158"/>
          <cell r="D158" t="str">
            <v>GF</v>
          </cell>
          <cell r="E158" t="str">
            <v>SAJ</v>
          </cell>
        </row>
        <row r="159">
          <cell r="B159" t="str">
            <v>H 1797 CQ</v>
          </cell>
          <cell r="C159"/>
          <cell r="D159" t="str">
            <v>GF</v>
          </cell>
          <cell r="E159" t="str">
            <v>SCM</v>
          </cell>
        </row>
        <row r="160">
          <cell r="B160" t="str">
            <v>B 9136 UM</v>
          </cell>
          <cell r="C160"/>
          <cell r="D160" t="str">
            <v>GF</v>
          </cell>
          <cell r="E160" t="str">
            <v>DMM</v>
          </cell>
        </row>
        <row r="161">
          <cell r="B161" t="str">
            <v>B 9165 UM</v>
          </cell>
          <cell r="C161"/>
          <cell r="D161" t="str">
            <v>GF</v>
          </cell>
          <cell r="E161" t="str">
            <v>DMM</v>
          </cell>
        </row>
        <row r="162">
          <cell r="B162" t="str">
            <v>L 9519 UW</v>
          </cell>
          <cell r="C162"/>
          <cell r="D162" t="str">
            <v>GF</v>
          </cell>
          <cell r="E162" t="str">
            <v>PJM</v>
          </cell>
        </row>
        <row r="163">
          <cell r="B163" t="str">
            <v>BE 9281 GS</v>
          </cell>
          <cell r="C163"/>
          <cell r="D163" t="str">
            <v>GF</v>
          </cell>
          <cell r="E163" t="str">
            <v>MHT</v>
          </cell>
        </row>
        <row r="164">
          <cell r="B164" t="str">
            <v>BE 9951 CU</v>
          </cell>
          <cell r="C164"/>
          <cell r="D164" t="str">
            <v>GF</v>
          </cell>
          <cell r="E164" t="str">
            <v>MPX</v>
          </cell>
        </row>
        <row r="165">
          <cell r="B165" t="str">
            <v>BE 9945 CU</v>
          </cell>
          <cell r="C165"/>
          <cell r="D165" t="str">
            <v>GF</v>
          </cell>
          <cell r="E165" t="str">
            <v>MPX</v>
          </cell>
        </row>
        <row r="166">
          <cell r="B166" t="str">
            <v>B 9231 CW</v>
          </cell>
          <cell r="C166"/>
          <cell r="D166" t="str">
            <v>GF</v>
          </cell>
          <cell r="E166" t="str">
            <v>MPX</v>
          </cell>
        </row>
        <row r="167">
          <cell r="B167" t="str">
            <v>BE 9679 YU</v>
          </cell>
          <cell r="C167"/>
          <cell r="D167" t="str">
            <v>GF</v>
          </cell>
          <cell r="E167" t="str">
            <v>MPX</v>
          </cell>
        </row>
        <row r="168">
          <cell r="B168" t="str">
            <v>BE 9266 BV</v>
          </cell>
          <cell r="C168"/>
          <cell r="D168" t="str">
            <v>GF</v>
          </cell>
          <cell r="E168" t="str">
            <v>MPX</v>
          </cell>
        </row>
        <row r="169">
          <cell r="B169" t="str">
            <v>H 1410 AF</v>
          </cell>
          <cell r="C169"/>
          <cell r="D169" t="str">
            <v>GF</v>
          </cell>
          <cell r="E169" t="str">
            <v>MMS</v>
          </cell>
        </row>
        <row r="170">
          <cell r="B170" t="str">
            <v>H 1918 CQ</v>
          </cell>
          <cell r="C170"/>
          <cell r="D170" t="str">
            <v>GF</v>
          </cell>
          <cell r="E170" t="str">
            <v>SCM</v>
          </cell>
        </row>
        <row r="171">
          <cell r="B171" t="str">
            <v>Z 9509 MG</v>
          </cell>
          <cell r="C171"/>
          <cell r="D171" t="str">
            <v>GD</v>
          </cell>
          <cell r="E171" t="str">
            <v>TIARA FAJAR</v>
          </cell>
        </row>
        <row r="172">
          <cell r="B172" t="str">
            <v>H 8077 OW</v>
          </cell>
          <cell r="C172"/>
          <cell r="D172" t="str">
            <v>GF</v>
          </cell>
          <cell r="E172" t="str">
            <v>SCM</v>
          </cell>
        </row>
        <row r="173">
          <cell r="B173" t="str">
            <v>BE 9261 BV</v>
          </cell>
          <cell r="C173"/>
          <cell r="D173" t="str">
            <v>GF</v>
          </cell>
          <cell r="E173" t="str">
            <v>MPX</v>
          </cell>
        </row>
        <row r="174">
          <cell r="B174" t="str">
            <v>BE 9441 CV</v>
          </cell>
          <cell r="C174"/>
          <cell r="D174" t="str">
            <v>GF</v>
          </cell>
          <cell r="E174" t="str">
            <v>MPX</v>
          </cell>
        </row>
        <row r="175">
          <cell r="B175" t="str">
            <v>BE 9767 BV</v>
          </cell>
          <cell r="C175"/>
          <cell r="D175" t="str">
            <v>GF</v>
          </cell>
          <cell r="E175" t="str">
            <v>MPX</v>
          </cell>
        </row>
        <row r="176">
          <cell r="B176" t="str">
            <v>B 9004 EEU</v>
          </cell>
          <cell r="C176"/>
          <cell r="D176" t="str">
            <v>GF</v>
          </cell>
          <cell r="E176" t="str">
            <v>DMM</v>
          </cell>
        </row>
        <row r="177">
          <cell r="B177" t="str">
            <v>B 9291 TEV</v>
          </cell>
          <cell r="C177"/>
          <cell r="D177" t="str">
            <v>GF</v>
          </cell>
          <cell r="E177" t="str">
            <v>PALAPA</v>
          </cell>
        </row>
        <row r="178">
          <cell r="B178" t="str">
            <v>B 9011 TXR</v>
          </cell>
          <cell r="C178"/>
          <cell r="D178" t="str">
            <v>GF</v>
          </cell>
          <cell r="E178" t="str">
            <v>MHT</v>
          </cell>
        </row>
        <row r="179">
          <cell r="B179" t="str">
            <v>B 9376 TEV</v>
          </cell>
          <cell r="C179"/>
          <cell r="D179" t="str">
            <v>GF</v>
          </cell>
          <cell r="E179" t="str">
            <v>PALAPA</v>
          </cell>
        </row>
        <row r="180">
          <cell r="B180" t="str">
            <v>Z 9050 LF</v>
          </cell>
          <cell r="C180"/>
          <cell r="D180" t="str">
            <v>GD</v>
          </cell>
          <cell r="E180" t="str">
            <v>TIARA FAJAR</v>
          </cell>
        </row>
        <row r="181">
          <cell r="B181" t="str">
            <v>W 9543 UM</v>
          </cell>
          <cell r="C181"/>
          <cell r="D181" t="str">
            <v>GF</v>
          </cell>
          <cell r="E181" t="str">
            <v>MMS</v>
          </cell>
        </row>
        <row r="182">
          <cell r="B182" t="str">
            <v>B 9264 TEN</v>
          </cell>
          <cell r="C182"/>
          <cell r="D182" t="str">
            <v>GF</v>
          </cell>
          <cell r="E182" t="str">
            <v>FASTANA</v>
          </cell>
        </row>
        <row r="183">
          <cell r="B183" t="str">
            <v>W 9695 UM</v>
          </cell>
          <cell r="C183"/>
          <cell r="D183" t="str">
            <v>GF</v>
          </cell>
          <cell r="E183" t="str">
            <v>MMS</v>
          </cell>
        </row>
        <row r="184">
          <cell r="B184" t="str">
            <v>B 9227 TEN</v>
          </cell>
          <cell r="C184"/>
          <cell r="D184" t="str">
            <v>GF</v>
          </cell>
          <cell r="E184" t="str">
            <v>FASTANA</v>
          </cell>
        </row>
        <row r="185">
          <cell r="B185" t="str">
            <v>B 9148 TEN</v>
          </cell>
          <cell r="C185"/>
          <cell r="D185" t="str">
            <v>GF</v>
          </cell>
          <cell r="E185" t="str">
            <v>FASTANA</v>
          </cell>
        </row>
        <row r="186">
          <cell r="B186" t="str">
            <v>B 9180 TEN</v>
          </cell>
          <cell r="C186"/>
          <cell r="D186" t="str">
            <v>GF</v>
          </cell>
          <cell r="E186" t="str">
            <v>FASTANA</v>
          </cell>
        </row>
        <row r="187">
          <cell r="B187" t="str">
            <v>BE 9932 CT</v>
          </cell>
          <cell r="C187"/>
          <cell r="D187" t="str">
            <v>GF</v>
          </cell>
          <cell r="E187" t="str">
            <v>MPX</v>
          </cell>
        </row>
        <row r="188">
          <cell r="B188" t="str">
            <v>BE 9883 CV</v>
          </cell>
          <cell r="C188"/>
          <cell r="D188" t="str">
            <v>GF</v>
          </cell>
          <cell r="E188" t="str">
            <v>MPX</v>
          </cell>
        </row>
        <row r="189">
          <cell r="B189" t="str">
            <v>BE 9223 CW</v>
          </cell>
          <cell r="C189"/>
          <cell r="D189" t="str">
            <v>GF</v>
          </cell>
          <cell r="E189" t="str">
            <v>MPX</v>
          </cell>
        </row>
        <row r="190">
          <cell r="B190" t="str">
            <v>BE 9841 CU</v>
          </cell>
          <cell r="C190"/>
          <cell r="D190" t="str">
            <v>GF</v>
          </cell>
          <cell r="E190" t="str">
            <v>MPX</v>
          </cell>
        </row>
        <row r="191">
          <cell r="B191" t="str">
            <v>BE 9972 BU</v>
          </cell>
          <cell r="C191"/>
          <cell r="D191" t="str">
            <v>GF</v>
          </cell>
          <cell r="E191" t="str">
            <v>MPX</v>
          </cell>
        </row>
        <row r="192">
          <cell r="B192" t="str">
            <v>BE 9278 YJ</v>
          </cell>
          <cell r="C192"/>
          <cell r="D192" t="str">
            <v>GF</v>
          </cell>
          <cell r="E192" t="str">
            <v>MPX</v>
          </cell>
        </row>
        <row r="193">
          <cell r="B193" t="str">
            <v>B 9129 JT</v>
          </cell>
          <cell r="C193"/>
          <cell r="D193" t="str">
            <v>GF</v>
          </cell>
          <cell r="E193" t="str">
            <v>PALAPA</v>
          </cell>
        </row>
        <row r="194">
          <cell r="B194" t="str">
            <v>Z 9215 MG</v>
          </cell>
          <cell r="C194"/>
          <cell r="D194" t="str">
            <v>GD</v>
          </cell>
          <cell r="E194" t="str">
            <v>TIARA FAJAR</v>
          </cell>
        </row>
        <row r="195">
          <cell r="B195" t="str">
            <v>BA 9838 SU</v>
          </cell>
          <cell r="C195"/>
          <cell r="D195" t="str">
            <v>GF</v>
          </cell>
          <cell r="E195" t="str">
            <v>KENCANA</v>
          </cell>
        </row>
        <row r="196">
          <cell r="B196" t="str">
            <v>B 9500 KEU</v>
          </cell>
          <cell r="C196"/>
          <cell r="D196" t="str">
            <v>GF</v>
          </cell>
          <cell r="E196" t="str">
            <v>INTEGRA</v>
          </cell>
        </row>
        <row r="197">
          <cell r="B197" t="str">
            <v>BE 9506 AJ</v>
          </cell>
          <cell r="C197"/>
          <cell r="D197" t="str">
            <v>GF</v>
          </cell>
          <cell r="E197" t="str">
            <v>KENCANA</v>
          </cell>
        </row>
        <row r="198">
          <cell r="B198" t="str">
            <v>B 9446 TEU</v>
          </cell>
          <cell r="C198"/>
          <cell r="D198" t="str">
            <v>GF</v>
          </cell>
          <cell r="E198" t="str">
            <v>PRIMEX</v>
          </cell>
        </row>
        <row r="199">
          <cell r="B199" t="str">
            <v>BE 9901 CV</v>
          </cell>
          <cell r="C199"/>
          <cell r="D199" t="str">
            <v>GF</v>
          </cell>
          <cell r="E199" t="str">
            <v>MPX</v>
          </cell>
        </row>
        <row r="200">
          <cell r="B200" t="str">
            <v>B 9222 LJ</v>
          </cell>
          <cell r="C200"/>
          <cell r="D200" t="str">
            <v>GF</v>
          </cell>
          <cell r="E200" t="str">
            <v>KENCANA</v>
          </cell>
        </row>
        <row r="201">
          <cell r="B201" t="str">
            <v>B 9606 KXR</v>
          </cell>
          <cell r="C201"/>
          <cell r="D201" t="str">
            <v>GF</v>
          </cell>
          <cell r="E201" t="str">
            <v>KENCANA</v>
          </cell>
        </row>
        <row r="202">
          <cell r="B202" t="str">
            <v>B 9009 KXT</v>
          </cell>
          <cell r="C202"/>
          <cell r="D202" t="str">
            <v>GF</v>
          </cell>
          <cell r="E202" t="str">
            <v>KENCANA</v>
          </cell>
        </row>
        <row r="203">
          <cell r="B203" t="str">
            <v>Z 9351 MG</v>
          </cell>
          <cell r="C203"/>
          <cell r="D203" t="str">
            <v>GD</v>
          </cell>
          <cell r="E203" t="str">
            <v>TFT</v>
          </cell>
        </row>
        <row r="204">
          <cell r="B204" t="str">
            <v>B 9056 FEN</v>
          </cell>
          <cell r="C204"/>
          <cell r="D204" t="str">
            <v>GF</v>
          </cell>
          <cell r="E204" t="str">
            <v>KENCANA</v>
          </cell>
        </row>
        <row r="205">
          <cell r="B205" t="str">
            <v>B 9253 TEV</v>
          </cell>
          <cell r="C205"/>
          <cell r="D205" t="str">
            <v>GF</v>
          </cell>
          <cell r="E205" t="str">
            <v>PALAPA</v>
          </cell>
        </row>
        <row r="206">
          <cell r="B206" t="str">
            <v>B 9959 TEU</v>
          </cell>
          <cell r="C206"/>
          <cell r="D206" t="str">
            <v>GF</v>
          </cell>
          <cell r="E206" t="str">
            <v>PALAPA</v>
          </cell>
        </row>
        <row r="207">
          <cell r="B207" t="str">
            <v>BE 9947 CU</v>
          </cell>
          <cell r="C207"/>
          <cell r="D207" t="str">
            <v>GF</v>
          </cell>
          <cell r="E207" t="str">
            <v>MPX</v>
          </cell>
        </row>
        <row r="208">
          <cell r="B208" t="str">
            <v>BE 9257 BV</v>
          </cell>
          <cell r="C208"/>
          <cell r="D208" t="str">
            <v>GF</v>
          </cell>
          <cell r="E208" t="str">
            <v>MPX</v>
          </cell>
        </row>
        <row r="209">
          <cell r="B209" t="str">
            <v>BE 9257 NO</v>
          </cell>
          <cell r="C209"/>
          <cell r="D209" t="str">
            <v>GF</v>
          </cell>
          <cell r="E209" t="str">
            <v>MHT</v>
          </cell>
        </row>
        <row r="210">
          <cell r="B210" t="str">
            <v>BE 9784 BV</v>
          </cell>
          <cell r="C210"/>
          <cell r="D210" t="str">
            <v>GF</v>
          </cell>
          <cell r="E210" t="str">
            <v>MPX</v>
          </cell>
        </row>
        <row r="211">
          <cell r="B211" t="str">
            <v>BE 9367 YJ</v>
          </cell>
          <cell r="C211"/>
          <cell r="D211" t="str">
            <v>GF</v>
          </cell>
          <cell r="E211" t="str">
            <v>MPX</v>
          </cell>
        </row>
        <row r="212">
          <cell r="B212" t="str">
            <v>W 8641 UF</v>
          </cell>
          <cell r="C212"/>
          <cell r="D212" t="str">
            <v>GF</v>
          </cell>
          <cell r="E212" t="str">
            <v>MMS</v>
          </cell>
        </row>
        <row r="213">
          <cell r="B213" t="str">
            <v>BK 9716 CY</v>
          </cell>
          <cell r="C213"/>
          <cell r="D213" t="str">
            <v>GF</v>
          </cell>
          <cell r="E213" t="str">
            <v>KENCANA NIAGA</v>
          </cell>
        </row>
        <row r="214">
          <cell r="B214" t="str">
            <v>BE 9564 CO</v>
          </cell>
          <cell r="C214"/>
          <cell r="D214" t="str">
            <v>GF</v>
          </cell>
          <cell r="E214" t="str">
            <v>MPX</v>
          </cell>
        </row>
        <row r="215">
          <cell r="B215" t="str">
            <v>BE 9684 YU</v>
          </cell>
          <cell r="C215"/>
          <cell r="D215" t="str">
            <v>GF</v>
          </cell>
          <cell r="E215" t="str">
            <v>MPX</v>
          </cell>
        </row>
        <row r="216">
          <cell r="B216" t="str">
            <v>BE 9720 CN</v>
          </cell>
          <cell r="C216"/>
          <cell r="D216" t="str">
            <v>GF</v>
          </cell>
          <cell r="E216" t="str">
            <v>MPX</v>
          </cell>
        </row>
        <row r="217">
          <cell r="B217" t="str">
            <v>BE 9075 YJ</v>
          </cell>
          <cell r="C217"/>
          <cell r="D217" t="str">
            <v>GF</v>
          </cell>
          <cell r="E217" t="str">
            <v>MPX</v>
          </cell>
        </row>
        <row r="218">
          <cell r="B218" t="str">
            <v>B 9388 TEV</v>
          </cell>
          <cell r="C218"/>
          <cell r="D218" t="str">
            <v>GF</v>
          </cell>
          <cell r="E218" t="str">
            <v>PALAPA</v>
          </cell>
        </row>
        <row r="219">
          <cell r="B219" t="str">
            <v>B 9587 TEY</v>
          </cell>
          <cell r="C219"/>
          <cell r="D219" t="str">
            <v>GF</v>
          </cell>
          <cell r="E219" t="str">
            <v>PALAPA</v>
          </cell>
        </row>
        <row r="220">
          <cell r="B220" t="str">
            <v>B 9365 UEV</v>
          </cell>
          <cell r="C220"/>
          <cell r="D220" t="str">
            <v>GF</v>
          </cell>
          <cell r="E220" t="str">
            <v>primex</v>
          </cell>
        </row>
        <row r="221">
          <cell r="B221" t="str">
            <v>BE 9879 CV</v>
          </cell>
          <cell r="C221"/>
          <cell r="D221" t="str">
            <v>GF</v>
          </cell>
          <cell r="E221" t="str">
            <v>MPX</v>
          </cell>
        </row>
        <row r="222">
          <cell r="B222" t="str">
            <v>Z 9670 HA</v>
          </cell>
          <cell r="C222"/>
          <cell r="D222" t="str">
            <v>GD</v>
          </cell>
          <cell r="E222" t="str">
            <v>TFT</v>
          </cell>
        </row>
        <row r="223">
          <cell r="B223" t="str">
            <v>B 9259 UM</v>
          </cell>
          <cell r="C223"/>
          <cell r="D223" t="str">
            <v>GF</v>
          </cell>
          <cell r="E223" t="str">
            <v>DMM</v>
          </cell>
        </row>
        <row r="224">
          <cell r="B224" t="str">
            <v>B 9539 UXT</v>
          </cell>
          <cell r="C224"/>
          <cell r="D224" t="str">
            <v>GF</v>
          </cell>
          <cell r="E224" t="str">
            <v>PRIMEX</v>
          </cell>
        </row>
        <row r="225">
          <cell r="B225" t="str">
            <v>B 9437 TEU</v>
          </cell>
          <cell r="C225"/>
          <cell r="D225" t="str">
            <v>GF</v>
          </cell>
          <cell r="E225" t="str">
            <v>PRIMEX</v>
          </cell>
        </row>
        <row r="226">
          <cell r="B226" t="str">
            <v>BE 9262 YU</v>
          </cell>
          <cell r="C226"/>
          <cell r="D226" t="str">
            <v>GF</v>
          </cell>
          <cell r="E226" t="str">
            <v>MPX</v>
          </cell>
        </row>
        <row r="227">
          <cell r="B227" t="str">
            <v>BE 9258 BV</v>
          </cell>
          <cell r="C227"/>
          <cell r="D227" t="str">
            <v>GF</v>
          </cell>
          <cell r="E227" t="str">
            <v>MPX</v>
          </cell>
        </row>
        <row r="228">
          <cell r="B228" t="str">
            <v>B 9151 TEN</v>
          </cell>
          <cell r="C228"/>
          <cell r="D228" t="str">
            <v>GF</v>
          </cell>
          <cell r="E228" t="str">
            <v>FASTANA</v>
          </cell>
        </row>
        <row r="229">
          <cell r="B229" t="str">
            <v>B 9208 TEN</v>
          </cell>
          <cell r="C229"/>
          <cell r="D229" t="str">
            <v>GF</v>
          </cell>
          <cell r="E229" t="str">
            <v>FASTANA</v>
          </cell>
        </row>
        <row r="230">
          <cell r="B230" t="str">
            <v>BL 8902 AK</v>
          </cell>
          <cell r="C230"/>
          <cell r="D230" t="str">
            <v>GF</v>
          </cell>
          <cell r="E230" t="str">
            <v>SAJ</v>
          </cell>
        </row>
        <row r="231">
          <cell r="B231" t="str">
            <v>Z 9457 MN</v>
          </cell>
          <cell r="C231"/>
          <cell r="D231" t="str">
            <v>GF</v>
          </cell>
          <cell r="E231" t="str">
            <v>TFT</v>
          </cell>
        </row>
        <row r="232">
          <cell r="B232" t="str">
            <v>B 9127 UEV</v>
          </cell>
          <cell r="C232"/>
          <cell r="D232" t="str">
            <v>GF</v>
          </cell>
          <cell r="E232" t="str">
            <v>PRIMEX</v>
          </cell>
        </row>
        <row r="233">
          <cell r="B233" t="str">
            <v>B 9225 TEN</v>
          </cell>
          <cell r="C233"/>
          <cell r="D233" t="str">
            <v>GF</v>
          </cell>
          <cell r="E233" t="str">
            <v>FASTANA</v>
          </cell>
        </row>
        <row r="234">
          <cell r="B234" t="str">
            <v>B 9202 TEN</v>
          </cell>
          <cell r="C234"/>
          <cell r="D234" t="str">
            <v>GF</v>
          </cell>
          <cell r="E234" t="str">
            <v>FASTANA</v>
          </cell>
        </row>
        <row r="235">
          <cell r="B235" t="str">
            <v>BE 9268 YU</v>
          </cell>
          <cell r="C235"/>
          <cell r="D235" t="str">
            <v>GF</v>
          </cell>
          <cell r="E235" t="str">
            <v>MPX</v>
          </cell>
        </row>
        <row r="236">
          <cell r="B236" t="str">
            <v>L 8491 UX</v>
          </cell>
          <cell r="C236"/>
          <cell r="D236" t="str">
            <v>GF</v>
          </cell>
          <cell r="E236" t="str">
            <v>PJM</v>
          </cell>
        </row>
        <row r="237">
          <cell r="B237" t="str">
            <v>BE 9759 BV</v>
          </cell>
          <cell r="C237"/>
          <cell r="D237" t="str">
            <v>GF</v>
          </cell>
          <cell r="E237" t="str">
            <v>MPX</v>
          </cell>
        </row>
        <row r="238">
          <cell r="B238" t="str">
            <v>B 9113 TEN</v>
          </cell>
          <cell r="C238"/>
          <cell r="D238" t="str">
            <v>GF</v>
          </cell>
          <cell r="E238" t="str">
            <v>FASTANA</v>
          </cell>
        </row>
        <row r="239">
          <cell r="B239" t="str">
            <v>B 9270 TEN</v>
          </cell>
          <cell r="C239"/>
          <cell r="D239" t="str">
            <v>GF</v>
          </cell>
          <cell r="E239" t="str">
            <v>FASTANA</v>
          </cell>
        </row>
        <row r="240">
          <cell r="B240" t="str">
            <v>BE 9885 CW</v>
          </cell>
          <cell r="C240"/>
          <cell r="D240" t="str">
            <v>GF</v>
          </cell>
          <cell r="E240" t="str">
            <v>MPX</v>
          </cell>
        </row>
        <row r="241">
          <cell r="B241" t="str">
            <v>BE 9774 BV</v>
          </cell>
          <cell r="C241"/>
          <cell r="D241" t="str">
            <v>GF</v>
          </cell>
          <cell r="E241" t="str">
            <v>MPX</v>
          </cell>
        </row>
        <row r="242">
          <cell r="B242" t="str">
            <v>BE 9949 CU</v>
          </cell>
          <cell r="C242"/>
          <cell r="D242" t="str">
            <v>GF</v>
          </cell>
          <cell r="E242" t="str">
            <v>MPX</v>
          </cell>
        </row>
        <row r="243">
          <cell r="B243" t="str">
            <v>BE 8915 NO</v>
          </cell>
          <cell r="C243"/>
          <cell r="D243" t="str">
            <v>GF</v>
          </cell>
          <cell r="E243" t="str">
            <v>MHT</v>
          </cell>
        </row>
        <row r="244">
          <cell r="B244" t="str">
            <v>BE 9767 BJ</v>
          </cell>
          <cell r="C244"/>
          <cell r="D244" t="str">
            <v>GF</v>
          </cell>
          <cell r="E244" t="str">
            <v>Master E</v>
          </cell>
        </row>
        <row r="245">
          <cell r="B245" t="str">
            <v>B 9180 BEV</v>
          </cell>
          <cell r="C245"/>
          <cell r="D245" t="str">
            <v>GF</v>
          </cell>
          <cell r="E245" t="str">
            <v>TRIMEGA</v>
          </cell>
        </row>
        <row r="246">
          <cell r="B246" t="str">
            <v>B 9235 TEN</v>
          </cell>
          <cell r="C246"/>
          <cell r="D246" t="str">
            <v>GF</v>
          </cell>
          <cell r="E246" t="str">
            <v>FASTANA</v>
          </cell>
        </row>
        <row r="247">
          <cell r="B247" t="str">
            <v>B 9008 SEU</v>
          </cell>
          <cell r="C247"/>
          <cell r="D247" t="str">
            <v>GF</v>
          </cell>
          <cell r="E247" t="str">
            <v>SAJ</v>
          </cell>
        </row>
        <row r="248">
          <cell r="B248" t="str">
            <v>B 9190 TEN</v>
          </cell>
          <cell r="C248"/>
          <cell r="D248" t="str">
            <v>GF</v>
          </cell>
          <cell r="E248" t="str">
            <v>FASTANA</v>
          </cell>
        </row>
        <row r="249">
          <cell r="B249" t="str">
            <v>B 9254 TEN</v>
          </cell>
          <cell r="C249"/>
          <cell r="D249" t="str">
            <v>GF</v>
          </cell>
          <cell r="E249" t="str">
            <v>FASTANA</v>
          </cell>
        </row>
        <row r="250">
          <cell r="B250" t="str">
            <v>BE 9765 BJ</v>
          </cell>
          <cell r="C250"/>
          <cell r="D250" t="str">
            <v>GF</v>
          </cell>
          <cell r="E250" t="str">
            <v>MASTER E</v>
          </cell>
        </row>
        <row r="251">
          <cell r="B251" t="str">
            <v>B 9972 BEU</v>
          </cell>
          <cell r="C251"/>
          <cell r="D251" t="str">
            <v>GF</v>
          </cell>
          <cell r="E251" t="str">
            <v>TMC</v>
          </cell>
        </row>
        <row r="252">
          <cell r="B252" t="str">
            <v>B 9089 NEU</v>
          </cell>
          <cell r="C252"/>
          <cell r="D252" t="str">
            <v>GF</v>
          </cell>
          <cell r="E252" t="str">
            <v>TMC</v>
          </cell>
        </row>
        <row r="253">
          <cell r="B253" t="str">
            <v>B 9927 UYV</v>
          </cell>
          <cell r="C253"/>
          <cell r="D253" t="str">
            <v>GF</v>
          </cell>
          <cell r="E253" t="str">
            <v>SAMUDERA</v>
          </cell>
        </row>
        <row r="254">
          <cell r="B254" t="str">
            <v>B 9649 FEU</v>
          </cell>
          <cell r="C254"/>
          <cell r="D254" t="str">
            <v>GF</v>
          </cell>
          <cell r="E254" t="str">
            <v>PT. Darsindo Cipta Putra Mandiri</v>
          </cell>
        </row>
        <row r="255">
          <cell r="B255" t="str">
            <v>Z 9184 KA</v>
          </cell>
          <cell r="C255"/>
          <cell r="D255" t="str">
            <v>GD</v>
          </cell>
          <cell r="E255" t="str">
            <v>TIARA FAJAR</v>
          </cell>
        </row>
        <row r="256">
          <cell r="B256" t="str">
            <v>BE 9155 NI</v>
          </cell>
          <cell r="C256"/>
          <cell r="D256" t="str">
            <v>GF</v>
          </cell>
          <cell r="E256" t="str">
            <v>MHT</v>
          </cell>
        </row>
        <row r="257">
          <cell r="B257" t="str">
            <v>BE 9609 CG</v>
          </cell>
          <cell r="C257"/>
          <cell r="D257" t="str">
            <v>GF</v>
          </cell>
          <cell r="E257" t="str">
            <v>MHT</v>
          </cell>
        </row>
        <row r="258">
          <cell r="B258" t="str">
            <v>B 9648 FEU</v>
          </cell>
          <cell r="C258"/>
          <cell r="D258" t="str">
            <v>GF</v>
          </cell>
          <cell r="E258" t="str">
            <v>PT. Darsindo Cipta Putra Mandiri</v>
          </cell>
        </row>
        <row r="259">
          <cell r="B259" t="str">
            <v>B 9158 FEV</v>
          </cell>
          <cell r="C259"/>
          <cell r="D259" t="str">
            <v>GF</v>
          </cell>
          <cell r="E259" t="str">
            <v>KTM</v>
          </cell>
        </row>
        <row r="260">
          <cell r="B260" t="str">
            <v>B 9178 FEV</v>
          </cell>
          <cell r="C260"/>
          <cell r="D260" t="str">
            <v>GF</v>
          </cell>
          <cell r="E260" t="str">
            <v>KTM</v>
          </cell>
        </row>
        <row r="261">
          <cell r="B261" t="str">
            <v>B 9426 UEW</v>
          </cell>
          <cell r="C261"/>
          <cell r="D261" t="str">
            <v>GF</v>
          </cell>
          <cell r="E261" t="str">
            <v>INPRASE</v>
          </cell>
        </row>
        <row r="262">
          <cell r="B262" t="str">
            <v>B 9048 UXR</v>
          </cell>
          <cell r="C262"/>
          <cell r="D262" t="str">
            <v>GF</v>
          </cell>
          <cell r="E262" t="str">
            <v>PRIMEX</v>
          </cell>
        </row>
        <row r="263">
          <cell r="B263" t="str">
            <v>BE 9090 NJ</v>
          </cell>
          <cell r="C263"/>
          <cell r="D263" t="str">
            <v>GF</v>
          </cell>
          <cell r="E263" t="str">
            <v>MHT</v>
          </cell>
        </row>
        <row r="264">
          <cell r="B264" t="str">
            <v>B 9770 FXV</v>
          </cell>
          <cell r="C264"/>
          <cell r="D264" t="str">
            <v>GF</v>
          </cell>
          <cell r="E264" t="str">
            <v>KTM</v>
          </cell>
        </row>
        <row r="265">
          <cell r="B265" t="str">
            <v>W 8788 UF</v>
          </cell>
          <cell r="C265"/>
          <cell r="D265" t="str">
            <v>GF</v>
          </cell>
          <cell r="E265" t="str">
            <v>MMS</v>
          </cell>
        </row>
        <row r="266">
          <cell r="B266" t="str">
            <v>B 9233 TEZ</v>
          </cell>
          <cell r="C266"/>
          <cell r="D266" t="str">
            <v>GF</v>
          </cell>
          <cell r="E266" t="str">
            <v>PALAPA</v>
          </cell>
        </row>
        <row r="267">
          <cell r="B267" t="str">
            <v>BE 9452 CV</v>
          </cell>
          <cell r="C267"/>
          <cell r="D267" t="str">
            <v>GF</v>
          </cell>
          <cell r="E267" t="str">
            <v>MPX</v>
          </cell>
        </row>
        <row r="268">
          <cell r="B268" t="str">
            <v>BE 9358 YJ</v>
          </cell>
          <cell r="C268"/>
          <cell r="D268" t="str">
            <v>GF</v>
          </cell>
          <cell r="E268" t="str">
            <v>MPX</v>
          </cell>
        </row>
        <row r="269">
          <cell r="B269" t="str">
            <v>Z 9340 MN</v>
          </cell>
          <cell r="C269"/>
          <cell r="D269" t="str">
            <v>GF</v>
          </cell>
          <cell r="E269" t="str">
            <v>TIARA FAJAR</v>
          </cell>
        </row>
        <row r="270">
          <cell r="B270" t="str">
            <v>B 9428 UEW</v>
          </cell>
          <cell r="C270"/>
          <cell r="D270" t="str">
            <v>GF</v>
          </cell>
          <cell r="E270" t="str">
            <v>INPRASE</v>
          </cell>
        </row>
        <row r="271">
          <cell r="B271" t="str">
            <v>B 9059 TEV</v>
          </cell>
          <cell r="C271"/>
          <cell r="D271" t="str">
            <v>GF</v>
          </cell>
          <cell r="E271" t="str">
            <v>PALAPA</v>
          </cell>
        </row>
        <row r="272">
          <cell r="B272" t="str">
            <v>B 9449 UEW</v>
          </cell>
          <cell r="C272"/>
          <cell r="D272" t="str">
            <v>GF</v>
          </cell>
          <cell r="E272" t="str">
            <v>INPRASE</v>
          </cell>
        </row>
        <row r="273">
          <cell r="B273" t="str">
            <v>B 9155 PEU</v>
          </cell>
          <cell r="C273"/>
          <cell r="D273" t="str">
            <v>GF</v>
          </cell>
          <cell r="E273" t="str">
            <v>PRIMEX</v>
          </cell>
        </row>
        <row r="274">
          <cell r="B274" t="str">
            <v>B 9092 KXT</v>
          </cell>
          <cell r="C274"/>
          <cell r="D274" t="str">
            <v>GF</v>
          </cell>
          <cell r="E274" t="str">
            <v>Metro express</v>
          </cell>
        </row>
        <row r="275">
          <cell r="B275" t="str">
            <v>B 9658 TEU</v>
          </cell>
          <cell r="C275"/>
          <cell r="D275" t="str">
            <v>GF</v>
          </cell>
          <cell r="E275" t="str">
            <v>PRIMEX</v>
          </cell>
        </row>
        <row r="276">
          <cell r="B276" t="str">
            <v>L 9660 UZ</v>
          </cell>
          <cell r="C276"/>
          <cell r="D276" t="str">
            <v>GF</v>
          </cell>
          <cell r="E276" t="str">
            <v>PJM</v>
          </cell>
        </row>
        <row r="277">
          <cell r="B277" t="str">
            <v>BE 8317 OU</v>
          </cell>
          <cell r="C277"/>
          <cell r="D277" t="str">
            <v>GF</v>
          </cell>
          <cell r="E277" t="str">
            <v>MBL</v>
          </cell>
        </row>
        <row r="278">
          <cell r="B278" t="str">
            <v>B 9317 BXS</v>
          </cell>
          <cell r="C278"/>
          <cell r="D278" t="str">
            <v>GF</v>
          </cell>
          <cell r="E278" t="str">
            <v>MPX</v>
          </cell>
        </row>
        <row r="279">
          <cell r="B279" t="str">
            <v>B 9347 PEU</v>
          </cell>
          <cell r="C279"/>
          <cell r="D279" t="str">
            <v>GF</v>
          </cell>
          <cell r="E279" t="str">
            <v>CGL</v>
          </cell>
        </row>
        <row r="280">
          <cell r="B280" t="str">
            <v>BK 8734 XT</v>
          </cell>
          <cell r="C280"/>
          <cell r="D280" t="str">
            <v>GF</v>
          </cell>
          <cell r="E280" t="str">
            <v>PALAPA</v>
          </cell>
        </row>
        <row r="281">
          <cell r="B281" t="str">
            <v>Z 9589 HA</v>
          </cell>
          <cell r="C281"/>
          <cell r="D281" t="str">
            <v>GD</v>
          </cell>
          <cell r="E281" t="str">
            <v>TIARA FAJAR</v>
          </cell>
        </row>
        <row r="282">
          <cell r="B282" t="str">
            <v>BE 9261 CN</v>
          </cell>
          <cell r="C282"/>
          <cell r="D282" t="str">
            <v>GF</v>
          </cell>
          <cell r="E282" t="str">
            <v>MPX</v>
          </cell>
        </row>
        <row r="283">
          <cell r="B283" t="str">
            <v>BE 9677 YU</v>
          </cell>
          <cell r="C283"/>
          <cell r="D283" t="str">
            <v>GF</v>
          </cell>
          <cell r="E283" t="str">
            <v>MPX</v>
          </cell>
        </row>
        <row r="284">
          <cell r="B284" t="str">
            <v>Z 9322 MG</v>
          </cell>
          <cell r="C284"/>
          <cell r="D284" t="str">
            <v>GF</v>
          </cell>
          <cell r="E284" t="str">
            <v>TFT</v>
          </cell>
        </row>
        <row r="285">
          <cell r="B285" t="str">
            <v>B 9163 UEV</v>
          </cell>
          <cell r="C285"/>
          <cell r="D285" t="str">
            <v>GF</v>
          </cell>
          <cell r="E285" t="str">
            <v>PRIMEX</v>
          </cell>
        </row>
        <row r="286">
          <cell r="B286" t="str">
            <v>BE 8748 YO</v>
          </cell>
          <cell r="C286"/>
          <cell r="D286" t="str">
            <v>GF</v>
          </cell>
          <cell r="E286" t="str">
            <v>MPX</v>
          </cell>
        </row>
        <row r="287">
          <cell r="B287" t="str">
            <v>Z 9399 MG</v>
          </cell>
          <cell r="C287"/>
          <cell r="D287" t="str">
            <v>GD</v>
          </cell>
          <cell r="E287" t="str">
            <v>TIARA FAJAR</v>
          </cell>
        </row>
        <row r="288">
          <cell r="B288" t="str">
            <v>B 9771 FXV</v>
          </cell>
          <cell r="C288"/>
          <cell r="D288" t="str">
            <v>GF</v>
          </cell>
          <cell r="E288" t="str">
            <v>KTM</v>
          </cell>
        </row>
        <row r="289">
          <cell r="B289" t="str">
            <v>BE 9124 CA</v>
          </cell>
          <cell r="C289"/>
          <cell r="D289" t="str">
            <v>GF</v>
          </cell>
          <cell r="E289" t="str">
            <v>MBL</v>
          </cell>
        </row>
        <row r="290">
          <cell r="B290" t="str">
            <v>BE 8127 WT</v>
          </cell>
          <cell r="C290"/>
          <cell r="D290" t="str">
            <v>GF</v>
          </cell>
          <cell r="E290" t="str">
            <v>MBL</v>
          </cell>
        </row>
        <row r="291">
          <cell r="B291" t="str">
            <v>B 9014 WG</v>
          </cell>
          <cell r="C291"/>
          <cell r="D291" t="str">
            <v>GF</v>
          </cell>
          <cell r="E291" t="str">
            <v>MBL</v>
          </cell>
        </row>
        <row r="292">
          <cell r="B292" t="str">
            <v>B 9394 BXS</v>
          </cell>
          <cell r="C292"/>
          <cell r="D292" t="str">
            <v>GF</v>
          </cell>
          <cell r="E292" t="str">
            <v>MPX</v>
          </cell>
        </row>
        <row r="293">
          <cell r="B293" t="str">
            <v>Z 9502 MG</v>
          </cell>
          <cell r="C293"/>
          <cell r="D293" t="str">
            <v>GD</v>
          </cell>
          <cell r="E293" t="str">
            <v>TFT</v>
          </cell>
        </row>
        <row r="294">
          <cell r="B294" t="str">
            <v>B 9156 FEV</v>
          </cell>
          <cell r="C294"/>
          <cell r="D294" t="str">
            <v>GF</v>
          </cell>
          <cell r="E294" t="str">
            <v>KTM</v>
          </cell>
        </row>
        <row r="295">
          <cell r="B295" t="str">
            <v>B 9157 FEV</v>
          </cell>
          <cell r="C295"/>
          <cell r="D295" t="str">
            <v>GF</v>
          </cell>
          <cell r="E295" t="str">
            <v>KTM</v>
          </cell>
        </row>
        <row r="296">
          <cell r="B296" t="str">
            <v>B 9160 FEV</v>
          </cell>
          <cell r="C296"/>
          <cell r="D296" t="str">
            <v>GF</v>
          </cell>
          <cell r="E296" t="str">
            <v>KTM</v>
          </cell>
        </row>
        <row r="297">
          <cell r="B297" t="str">
            <v>B 9766 UXR</v>
          </cell>
          <cell r="C297"/>
          <cell r="D297" t="str">
            <v>GB</v>
          </cell>
          <cell r="E297" t="str">
            <v>Medikar Sarana Utama</v>
          </cell>
        </row>
        <row r="298">
          <cell r="B298" t="str">
            <v>B 9326 UCG</v>
          </cell>
          <cell r="C298"/>
          <cell r="D298" t="str">
            <v>GB</v>
          </cell>
          <cell r="E298" t="str">
            <v>Medikar Sarana Utama</v>
          </cell>
        </row>
        <row r="299">
          <cell r="B299" t="str">
            <v>Z 9853 HA</v>
          </cell>
          <cell r="C299"/>
          <cell r="D299" t="str">
            <v>GF</v>
          </cell>
          <cell r="E299" t="str">
            <v>TFT</v>
          </cell>
        </row>
        <row r="300">
          <cell r="B300" t="str">
            <v>B 9662 UEV</v>
          </cell>
          <cell r="C300"/>
          <cell r="D300" t="str">
            <v>GF</v>
          </cell>
          <cell r="E300" t="str">
            <v>INPRASE</v>
          </cell>
        </row>
        <row r="301">
          <cell r="B301" t="str">
            <v>B 9201 TEN</v>
          </cell>
          <cell r="C301"/>
          <cell r="D301" t="str">
            <v>GF</v>
          </cell>
          <cell r="E301" t="str">
            <v>FASTANA</v>
          </cell>
        </row>
        <row r="302">
          <cell r="B302" t="str">
            <v>B 9126 TEN</v>
          </cell>
          <cell r="C302"/>
          <cell r="D302" t="str">
            <v>GF</v>
          </cell>
          <cell r="E302" t="str">
            <v>FASTANA</v>
          </cell>
        </row>
        <row r="303">
          <cell r="B303" t="str">
            <v>B 9198 TEN</v>
          </cell>
          <cell r="C303"/>
          <cell r="D303" t="str">
            <v>GF</v>
          </cell>
          <cell r="E303" t="str">
            <v>FASTANA</v>
          </cell>
        </row>
        <row r="304">
          <cell r="B304" t="str">
            <v>B 9224 TEN</v>
          </cell>
          <cell r="C304"/>
          <cell r="D304" t="str">
            <v>GF</v>
          </cell>
          <cell r="E304" t="str">
            <v>FASTANA</v>
          </cell>
        </row>
        <row r="305">
          <cell r="B305" t="str">
            <v>B 9220 TEN</v>
          </cell>
          <cell r="C305"/>
          <cell r="D305" t="str">
            <v>GF</v>
          </cell>
          <cell r="E305" t="str">
            <v>FASTANA</v>
          </cell>
        </row>
        <row r="306">
          <cell r="B306" t="str">
            <v>L 8716 UK</v>
          </cell>
          <cell r="C306"/>
          <cell r="D306" t="str">
            <v>GF</v>
          </cell>
          <cell r="E306" t="str">
            <v>INTEGRA</v>
          </cell>
        </row>
        <row r="307">
          <cell r="B307" t="str">
            <v>B 9384 FXV</v>
          </cell>
          <cell r="C307"/>
          <cell r="D307" t="str">
            <v>GF</v>
          </cell>
          <cell r="E307" t="str">
            <v>KTM</v>
          </cell>
        </row>
        <row r="308">
          <cell r="B308" t="str">
            <v>BE 8011 UQ</v>
          </cell>
          <cell r="C308"/>
          <cell r="D308" t="str">
            <v>GF</v>
          </cell>
          <cell r="E308" t="str">
            <v>MBL</v>
          </cell>
        </row>
        <row r="309">
          <cell r="B309" t="str">
            <v>B 9830 CU</v>
          </cell>
          <cell r="C309"/>
          <cell r="D309" t="str">
            <v>GF</v>
          </cell>
          <cell r="E309" t="str">
            <v>MBL</v>
          </cell>
        </row>
        <row r="310">
          <cell r="B310" t="str">
            <v>BE 9345 BN</v>
          </cell>
          <cell r="C310"/>
          <cell r="D310" t="str">
            <v>GF</v>
          </cell>
          <cell r="E310" t="str">
            <v>MBL</v>
          </cell>
        </row>
        <row r="311">
          <cell r="B311" t="str">
            <v>BE 9263 BV</v>
          </cell>
          <cell r="C311"/>
          <cell r="D311" t="str">
            <v>GF</v>
          </cell>
          <cell r="E311" t="str">
            <v>MPX</v>
          </cell>
        </row>
        <row r="312">
          <cell r="B312" t="str">
            <v>BE 9574 CA</v>
          </cell>
          <cell r="C312"/>
          <cell r="D312" t="str">
            <v>GF</v>
          </cell>
          <cell r="E312" t="str">
            <v>MBL</v>
          </cell>
        </row>
        <row r="313">
          <cell r="B313" t="str">
            <v>B 9062 FXR</v>
          </cell>
          <cell r="C313"/>
          <cell r="D313" t="str">
            <v>GF</v>
          </cell>
          <cell r="E313" t="str">
            <v>DARSINDO</v>
          </cell>
        </row>
        <row r="314">
          <cell r="B314" t="str">
            <v>B 9079 KEU</v>
          </cell>
          <cell r="C314"/>
          <cell r="D314" t="str">
            <v>GF</v>
          </cell>
          <cell r="E314" t="str">
            <v>DARSINDO</v>
          </cell>
        </row>
        <row r="315">
          <cell r="B315" t="str">
            <v>B 9019 FEV</v>
          </cell>
          <cell r="C315"/>
          <cell r="D315" t="str">
            <v>GF</v>
          </cell>
          <cell r="E315" t="str">
            <v>DARSINDO</v>
          </cell>
        </row>
        <row r="316">
          <cell r="B316" t="str">
            <v>B 9343 TEZ</v>
          </cell>
          <cell r="C316"/>
          <cell r="D316" t="str">
            <v>GF</v>
          </cell>
          <cell r="E316" t="str">
            <v>PALAPA</v>
          </cell>
        </row>
        <row r="317">
          <cell r="B317" t="str">
            <v>T 9667 AA</v>
          </cell>
          <cell r="C317"/>
          <cell r="D317" t="str">
            <v>GF</v>
          </cell>
          <cell r="E317" t="str">
            <v>DARSINDO</v>
          </cell>
        </row>
        <row r="318">
          <cell r="B318" t="str">
            <v>BE 8353 OU</v>
          </cell>
          <cell r="C318"/>
          <cell r="D318" t="str">
            <v>GF</v>
          </cell>
          <cell r="E318" t="str">
            <v>MBL</v>
          </cell>
        </row>
        <row r="319">
          <cell r="B319" t="str">
            <v>BE 9915 CW</v>
          </cell>
          <cell r="C319"/>
          <cell r="D319" t="str">
            <v>GF</v>
          </cell>
          <cell r="E319" t="str">
            <v>MPX</v>
          </cell>
        </row>
        <row r="320">
          <cell r="B320" t="str">
            <v>BE 8517 OB</v>
          </cell>
          <cell r="C320"/>
          <cell r="D320" t="str">
            <v>GF</v>
          </cell>
          <cell r="E320" t="str">
            <v>MBL</v>
          </cell>
        </row>
        <row r="321">
          <cell r="B321" t="str">
            <v>BE 8606 FQ</v>
          </cell>
          <cell r="C321"/>
          <cell r="D321" t="str">
            <v>GF</v>
          </cell>
          <cell r="E321" t="str">
            <v>MBL</v>
          </cell>
        </row>
        <row r="322">
          <cell r="B322" t="str">
            <v>B 9154 PEU</v>
          </cell>
          <cell r="C322"/>
          <cell r="D322" t="str">
            <v>GF</v>
          </cell>
          <cell r="E322" t="str">
            <v>PRIMEX</v>
          </cell>
        </row>
        <row r="323">
          <cell r="B323" t="str">
            <v>BG 8169 AI</v>
          </cell>
          <cell r="C323"/>
          <cell r="D323" t="str">
            <v>GF</v>
          </cell>
          <cell r="E323" t="str">
            <v>MBL</v>
          </cell>
        </row>
        <row r="324">
          <cell r="B324" t="str">
            <v>BE 9452 CK</v>
          </cell>
          <cell r="C324"/>
          <cell r="D324" t="str">
            <v>GF</v>
          </cell>
          <cell r="E324" t="str">
            <v>MBL</v>
          </cell>
        </row>
        <row r="325">
          <cell r="B325" t="str">
            <v>B 9353 BXS</v>
          </cell>
          <cell r="C325"/>
          <cell r="D325" t="str">
            <v>GF</v>
          </cell>
          <cell r="E325" t="str">
            <v>MPX</v>
          </cell>
        </row>
        <row r="326">
          <cell r="B326" t="str">
            <v>B 9352 BXS</v>
          </cell>
          <cell r="C326"/>
          <cell r="D326" t="str">
            <v>GF</v>
          </cell>
          <cell r="E326" t="str">
            <v>MPX</v>
          </cell>
        </row>
        <row r="327">
          <cell r="B327" t="str">
            <v>Z 9180 KA</v>
          </cell>
          <cell r="C327"/>
          <cell r="D327" t="str">
            <v>GF</v>
          </cell>
          <cell r="E327" t="str">
            <v>TIARA FAJAR</v>
          </cell>
        </row>
        <row r="328">
          <cell r="B328" t="str">
            <v>B 9336 SI</v>
          </cell>
          <cell r="C328"/>
          <cell r="D328" t="str">
            <v>GF</v>
          </cell>
          <cell r="E328" t="str">
            <v>MBL</v>
          </cell>
        </row>
        <row r="329">
          <cell r="B329" t="str">
            <v>B 9435 BEU</v>
          </cell>
          <cell r="C329"/>
          <cell r="D329" t="str">
            <v>GF</v>
          </cell>
          <cell r="E329" t="str">
            <v>PRIMEX</v>
          </cell>
        </row>
        <row r="330">
          <cell r="B330" t="str">
            <v>BE 8457 IU</v>
          </cell>
          <cell r="C330"/>
          <cell r="D330" t="str">
            <v>GF</v>
          </cell>
          <cell r="E330" t="str">
            <v>MHT</v>
          </cell>
        </row>
        <row r="331">
          <cell r="B331" t="str">
            <v>BE 9435 CP</v>
          </cell>
          <cell r="C331"/>
          <cell r="D331" t="str">
            <v>GF</v>
          </cell>
          <cell r="E331" t="str">
            <v>MBL</v>
          </cell>
        </row>
        <row r="332">
          <cell r="B332" t="str">
            <v>B 9926 TS</v>
          </cell>
          <cell r="C332"/>
          <cell r="D332" t="str">
            <v>GF</v>
          </cell>
          <cell r="E332" t="str">
            <v>SAJ</v>
          </cell>
        </row>
        <row r="333">
          <cell r="B333" t="str">
            <v>T 9147 DF</v>
          </cell>
          <cell r="C333"/>
          <cell r="D333" t="str">
            <v>GF</v>
          </cell>
          <cell r="E333" t="str">
            <v>SAJ</v>
          </cell>
        </row>
        <row r="334">
          <cell r="B334" t="str">
            <v>B 9526 TCJ</v>
          </cell>
          <cell r="C334"/>
          <cell r="D334" t="str">
            <v>GB</v>
          </cell>
          <cell r="E334" t="str">
            <v>Medikar Sarana Utama</v>
          </cell>
        </row>
        <row r="335">
          <cell r="B335" t="str">
            <v>B 9698 FEU</v>
          </cell>
          <cell r="C335"/>
          <cell r="D335" t="str">
            <v>GF</v>
          </cell>
          <cell r="E335" t="str">
            <v>Darsindo</v>
          </cell>
        </row>
        <row r="336">
          <cell r="B336" t="str">
            <v>Z 9311 MG</v>
          </cell>
          <cell r="C336"/>
          <cell r="D336" t="str">
            <v>GD</v>
          </cell>
          <cell r="E336" t="str">
            <v>TIARA FAJAR</v>
          </cell>
        </row>
        <row r="337">
          <cell r="B337" t="str">
            <v>BE 9316 BN</v>
          </cell>
          <cell r="C337"/>
          <cell r="D337" t="str">
            <v>GF</v>
          </cell>
          <cell r="E337" t="str">
            <v>MBL</v>
          </cell>
        </row>
        <row r="338">
          <cell r="B338" t="str">
            <v>BE 9421 BI</v>
          </cell>
          <cell r="C338"/>
          <cell r="D338" t="str">
            <v>GF</v>
          </cell>
          <cell r="E338" t="str">
            <v>MBL</v>
          </cell>
        </row>
        <row r="339">
          <cell r="B339" t="str">
            <v>Z 9456 MN</v>
          </cell>
          <cell r="C339"/>
          <cell r="D339" t="str">
            <v>GF</v>
          </cell>
          <cell r="E339" t="str">
            <v>TIARA FAJAR</v>
          </cell>
        </row>
        <row r="340">
          <cell r="B340" t="str">
            <v>BE 8656 AL</v>
          </cell>
          <cell r="C340"/>
          <cell r="D340" t="str">
            <v>GF</v>
          </cell>
          <cell r="E340" t="str">
            <v>MBL</v>
          </cell>
        </row>
        <row r="341">
          <cell r="B341" t="str">
            <v>B 9326 BCO</v>
          </cell>
          <cell r="C341" t="str">
            <v>SUGIARTO</v>
          </cell>
          <cell r="D341" t="str">
            <v>GB</v>
          </cell>
          <cell r="E341" t="str">
            <v>Atlas</v>
          </cell>
        </row>
        <row r="342">
          <cell r="B342" t="str">
            <v>B 9734 FXT</v>
          </cell>
          <cell r="C342" t="str">
            <v>CIPTO SUYADIYASMINANTO</v>
          </cell>
          <cell r="D342" t="str">
            <v>GC</v>
          </cell>
          <cell r="E342" t="str">
            <v>indofast</v>
          </cell>
        </row>
        <row r="343">
          <cell r="B343" t="str">
            <v>B 9831 UL</v>
          </cell>
          <cell r="C343" t="str">
            <v>NAHRAWI</v>
          </cell>
          <cell r="D343" t="str">
            <v>GC</v>
          </cell>
          <cell r="E343" t="str">
            <v>indofast</v>
          </cell>
        </row>
        <row r="344">
          <cell r="B344" t="str">
            <v>F 9091 SC</v>
          </cell>
          <cell r="C344" t="str">
            <v>KASMIDI</v>
          </cell>
          <cell r="D344" t="str">
            <v>GB</v>
          </cell>
          <cell r="E344" t="str">
            <v>indofast</v>
          </cell>
        </row>
        <row r="345">
          <cell r="B345" t="str">
            <v>F 8092 HN</v>
          </cell>
          <cell r="C345" t="str">
            <v>Dedi</v>
          </cell>
          <cell r="D345" t="str">
            <v>GB</v>
          </cell>
          <cell r="E345" t="str">
            <v>indofast</v>
          </cell>
        </row>
        <row r="346">
          <cell r="B346" t="str">
            <v>B 9706 PCK</v>
          </cell>
          <cell r="C346" t="str">
            <v>EMOD ACHMADI</v>
          </cell>
          <cell r="D346" t="str">
            <v>GB</v>
          </cell>
          <cell r="E346" t="str">
            <v>indofast</v>
          </cell>
        </row>
        <row r="347">
          <cell r="B347" t="str">
            <v>B 9458 UCP</v>
          </cell>
          <cell r="C347" t="str">
            <v>FERY BUDIARTO</v>
          </cell>
          <cell r="D347" t="str">
            <v>GB</v>
          </cell>
          <cell r="E347" t="str">
            <v>indofast</v>
          </cell>
        </row>
        <row r="348">
          <cell r="B348" t="str">
            <v>B 9604 FRV</v>
          </cell>
          <cell r="C348" t="str">
            <v>FIQIH ANWAR</v>
          </cell>
          <cell r="D348" t="str">
            <v>GB</v>
          </cell>
          <cell r="E348" t="str">
            <v>indofast</v>
          </cell>
        </row>
        <row r="349">
          <cell r="B349" t="str">
            <v>B 9223 FRU</v>
          </cell>
          <cell r="C349" t="str">
            <v>BILLY ROHISMA FEBRIANTO</v>
          </cell>
          <cell r="D349" t="str">
            <v>GB</v>
          </cell>
          <cell r="E349" t="str">
            <v>indofast</v>
          </cell>
        </row>
        <row r="350">
          <cell r="B350" t="str">
            <v>B 9044 JXR</v>
          </cell>
          <cell r="C350" t="str">
            <v>YUDI KRISTIANTO</v>
          </cell>
          <cell r="D350" t="str">
            <v>GB</v>
          </cell>
          <cell r="E350" t="str">
            <v>indofast</v>
          </cell>
        </row>
        <row r="351">
          <cell r="B351" t="str">
            <v>A 8221 VA</v>
          </cell>
          <cell r="C351" t="str">
            <v>tarbidin</v>
          </cell>
          <cell r="D351" t="str">
            <v>GC</v>
          </cell>
          <cell r="E351" t="str">
            <v>indofast</v>
          </cell>
        </row>
        <row r="352">
          <cell r="B352" t="str">
            <v>B 9548 KRV</v>
          </cell>
          <cell r="C352" t="str">
            <v>ABDURROKHIM</v>
          </cell>
          <cell r="D352" t="str">
            <v>GC</v>
          </cell>
          <cell r="E352" t="str">
            <v>indofast</v>
          </cell>
        </row>
        <row r="353">
          <cell r="B353" t="str">
            <v>BA 9128 GD</v>
          </cell>
          <cell r="C353" t="str">
            <v>DEDE YUSUF</v>
          </cell>
          <cell r="D353" t="str">
            <v>GC</v>
          </cell>
          <cell r="E353" t="str">
            <v>indofast</v>
          </cell>
        </row>
        <row r="354">
          <cell r="B354" t="str">
            <v>B 9738 KRV</v>
          </cell>
          <cell r="C354" t="str">
            <v>PARYANTO</v>
          </cell>
          <cell r="D354" t="str">
            <v>GC</v>
          </cell>
          <cell r="E354" t="str">
            <v>indofast</v>
          </cell>
        </row>
        <row r="355">
          <cell r="B355" t="str">
            <v>T 9529 DE</v>
          </cell>
          <cell r="C355" t="str">
            <v>HERI PRIYONO</v>
          </cell>
          <cell r="D355" t="str">
            <v>GC</v>
          </cell>
          <cell r="E355" t="str">
            <v>indofast</v>
          </cell>
        </row>
        <row r="356">
          <cell r="B356" t="str">
            <v>B 9890 FRV</v>
          </cell>
          <cell r="C356" t="str">
            <v>SUGIANTO</v>
          </cell>
          <cell r="D356" t="str">
            <v>GC</v>
          </cell>
          <cell r="E356" t="str">
            <v>indofast</v>
          </cell>
        </row>
        <row r="357">
          <cell r="B357" t="str">
            <v>R 9089 IR</v>
          </cell>
          <cell r="C357" t="str">
            <v>HENDI SYAHPUTRA</v>
          </cell>
          <cell r="D357" t="str">
            <v>GD</v>
          </cell>
          <cell r="E357" t="str">
            <v>indofast</v>
          </cell>
        </row>
        <row r="358">
          <cell r="B358" t="str">
            <v>B 9144 FXT</v>
          </cell>
          <cell r="C358" t="str">
            <v>FIRMAN JUNAEDI</v>
          </cell>
          <cell r="D358" t="str">
            <v>GD</v>
          </cell>
          <cell r="E358" t="str">
            <v>indofast</v>
          </cell>
        </row>
        <row r="359">
          <cell r="B359" t="str">
            <v>R 1522 JB</v>
          </cell>
          <cell r="C359" t="str">
            <v>MUHAMMAD ROFIQUL AMIN</v>
          </cell>
          <cell r="D359" t="str">
            <v>GC</v>
          </cell>
          <cell r="E359" t="str">
            <v>indofast</v>
          </cell>
        </row>
        <row r="360">
          <cell r="B360" t="str">
            <v>B 9391 TCH</v>
          </cell>
          <cell r="C360" t="str">
            <v>CLINTON P.MANURUNG</v>
          </cell>
          <cell r="D360" t="str">
            <v>GC</v>
          </cell>
          <cell r="E360" t="str">
            <v>indofast</v>
          </cell>
        </row>
        <row r="361">
          <cell r="B361" t="str">
            <v>B 9016 ZCA</v>
          </cell>
          <cell r="C361" t="str">
            <v>ROHMAN</v>
          </cell>
          <cell r="D361" t="str">
            <v>GC</v>
          </cell>
          <cell r="E361" t="str">
            <v>indofast</v>
          </cell>
        </row>
        <row r="362">
          <cell r="B362" t="str">
            <v>F 9617 FG</v>
          </cell>
          <cell r="C362" t="str">
            <v>ARIF HALIMAN ROFIQI</v>
          </cell>
          <cell r="D362" t="str">
            <v>GD</v>
          </cell>
          <cell r="E362" t="str">
            <v>indofast</v>
          </cell>
        </row>
        <row r="363">
          <cell r="B363" t="str">
            <v>Z 9095 MG</v>
          </cell>
          <cell r="C363"/>
          <cell r="D363" t="str">
            <v>GD</v>
          </cell>
          <cell r="E363" t="str">
            <v>TIARA FAJAR</v>
          </cell>
        </row>
        <row r="364">
          <cell r="B364" t="str">
            <v>BE 9033 BA</v>
          </cell>
          <cell r="C364"/>
          <cell r="D364" t="str">
            <v>GF</v>
          </cell>
          <cell r="E364" t="str">
            <v>MBL</v>
          </cell>
        </row>
        <row r="365">
          <cell r="B365" t="str">
            <v>BK 8565 LR</v>
          </cell>
          <cell r="C365" t="str">
            <v>TRI AGUNG</v>
          </cell>
          <cell r="D365" t="str">
            <v>GC</v>
          </cell>
          <cell r="E365" t="str">
            <v>indofast</v>
          </cell>
        </row>
        <row r="366">
          <cell r="B366" t="str">
            <v>B 9118 UCC</v>
          </cell>
          <cell r="C366" t="str">
            <v>IDRAN YUSUP</v>
          </cell>
          <cell r="D366" t="str">
            <v>GB</v>
          </cell>
          <cell r="E366" t="str">
            <v>LINC</v>
          </cell>
        </row>
        <row r="367">
          <cell r="B367" t="str">
            <v>B 9550 UCB</v>
          </cell>
          <cell r="C367" t="str">
            <v>DEDE SUPRIATNA</v>
          </cell>
          <cell r="D367" t="str">
            <v>GB</v>
          </cell>
          <cell r="E367" t="str">
            <v>LINC</v>
          </cell>
        </row>
        <row r="368">
          <cell r="B368" t="str">
            <v>Z 9235 MG</v>
          </cell>
          <cell r="C368"/>
          <cell r="D368" t="str">
            <v>GD</v>
          </cell>
          <cell r="E368" t="str">
            <v>Tiara fajar</v>
          </cell>
        </row>
        <row r="369">
          <cell r="B369" t="str">
            <v>D 8498 FL</v>
          </cell>
          <cell r="C369" t="str">
            <v>HANDONI SETIAWAN</v>
          </cell>
          <cell r="D369" t="str">
            <v>GC</v>
          </cell>
          <cell r="E369" t="str">
            <v>RIHLOG</v>
          </cell>
        </row>
        <row r="370">
          <cell r="B370" t="str">
            <v>T 9033 DD</v>
          </cell>
          <cell r="C370"/>
          <cell r="D370" t="str">
            <v>GD</v>
          </cell>
          <cell r="E370" t="str">
            <v>SAJ</v>
          </cell>
        </row>
        <row r="371">
          <cell r="B371" t="str">
            <v>B 9217 UEV</v>
          </cell>
          <cell r="C371"/>
          <cell r="D371" t="str">
            <v>GF</v>
          </cell>
          <cell r="E371" t="str">
            <v>INPRASE</v>
          </cell>
        </row>
        <row r="372">
          <cell r="B372" t="str">
            <v>B 9577 UEV</v>
          </cell>
          <cell r="C372"/>
          <cell r="D372" t="str">
            <v>GF</v>
          </cell>
          <cell r="E372" t="str">
            <v>INPRASE</v>
          </cell>
        </row>
        <row r="373">
          <cell r="B373" t="str">
            <v>B 9293 UEV</v>
          </cell>
          <cell r="C373"/>
          <cell r="D373" t="str">
            <v>GF</v>
          </cell>
          <cell r="E373" t="str">
            <v>INPRASE</v>
          </cell>
        </row>
        <row r="374">
          <cell r="B374" t="str">
            <v>BE 8911 UX</v>
          </cell>
          <cell r="C374"/>
          <cell r="D374" t="str">
            <v>GF</v>
          </cell>
          <cell r="E374" t="str">
            <v>MBL</v>
          </cell>
        </row>
        <row r="375">
          <cell r="B375" t="str">
            <v>BE 9187 YU</v>
          </cell>
          <cell r="C375"/>
          <cell r="D375" t="str">
            <v>GF</v>
          </cell>
          <cell r="E375" t="str">
            <v>MPX</v>
          </cell>
        </row>
        <row r="376">
          <cell r="B376" t="str">
            <v>B 9669 UEV</v>
          </cell>
          <cell r="C376"/>
          <cell r="D376" t="str">
            <v>GF</v>
          </cell>
          <cell r="E376" t="str">
            <v>INPRASE</v>
          </cell>
        </row>
        <row r="377">
          <cell r="B377" t="str">
            <v>B 9067 UEV</v>
          </cell>
          <cell r="C377"/>
          <cell r="D377" t="str">
            <v>GF</v>
          </cell>
          <cell r="E377" t="str">
            <v>PRIMEX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Shipment</v>
          </cell>
          <cell r="B1" t="str">
            <v>Trans</v>
          </cell>
          <cell r="C1" t="str">
            <v>Truck</v>
          </cell>
          <cell r="D1" t="str">
            <v>ShipToName</v>
          </cell>
          <cell r="E1" t="str">
            <v>Qty</v>
          </cell>
          <cell r="F1" t="str">
            <v>Volume</v>
          </cell>
          <cell r="G1" t="str">
            <v>Weight</v>
          </cell>
          <cell r="H1" t="str">
            <v>type_truck</v>
          </cell>
          <cell r="I1" t="str">
            <v>Area</v>
          </cell>
          <cell r="J1" t="str">
            <v>Zona</v>
          </cell>
          <cell r="K1" t="str">
            <v>Remarks</v>
          </cell>
          <cell r="L1" t="str">
            <v>RDD</v>
          </cell>
          <cell r="M1" t="str">
            <v>Prioritas Plan</v>
          </cell>
          <cell r="N1" t="str">
            <v>St</v>
          </cell>
          <cell r="O1" t="str">
            <v>Status</v>
          </cell>
          <cell r="P1" t="str">
            <v>Gate</v>
          </cell>
          <cell r="Q1" t="str">
            <v>No Truck</v>
          </cell>
        </row>
        <row r="2">
          <cell r="A2">
            <v>4002943717</v>
          </cell>
          <cell r="B2" t="str">
            <v>DTI</v>
          </cell>
          <cell r="C2">
            <v>1</v>
          </cell>
          <cell r="D2" t="str">
            <v>PT KONEKSI NIAGA SOLUSINDO TGR</v>
          </cell>
          <cell r="E2">
            <v>259</v>
          </cell>
          <cell r="F2">
            <v>5.21</v>
          </cell>
          <cell r="G2">
            <v>1.63</v>
          </cell>
          <cell r="H2" t="str">
            <v>GB</v>
          </cell>
          <cell r="I2" t="str">
            <v>TANGERANG</v>
          </cell>
          <cell r="J2" t="str">
            <v>Greater Jakarta</v>
          </cell>
          <cell r="K2" t="str">
            <v>GID 29</v>
          </cell>
          <cell r="L2">
            <v>44376</v>
          </cell>
          <cell r="M2" t="str">
            <v>Night Delivery</v>
          </cell>
          <cell r="N2">
            <v>2</v>
          </cell>
          <cell r="O2" t="str">
            <v>Not Yet Process</v>
          </cell>
          <cell r="P2">
            <v>0</v>
          </cell>
          <cell r="Q2" t="str">
            <v>B 9073 AR</v>
          </cell>
        </row>
        <row r="3">
          <cell r="A3">
            <v>4002943718</v>
          </cell>
          <cell r="B3" t="str">
            <v>DTI</v>
          </cell>
          <cell r="C3">
            <v>1</v>
          </cell>
          <cell r="D3" t="str">
            <v>INDOMARET DC PARUNG 2</v>
          </cell>
          <cell r="E3">
            <v>54</v>
          </cell>
          <cell r="F3">
            <v>0.42</v>
          </cell>
          <cell r="G3">
            <v>0.36</v>
          </cell>
          <cell r="H3" t="str">
            <v>GB</v>
          </cell>
          <cell r="I3" t="str">
            <v>TANGERANG</v>
          </cell>
          <cell r="J3" t="str">
            <v>Greater Jakarta</v>
          </cell>
          <cell r="K3" t="str">
            <v>GID 29/Multidrop</v>
          </cell>
          <cell r="L3">
            <v>44376</v>
          </cell>
          <cell r="M3" t="str">
            <v>Night Delivery</v>
          </cell>
          <cell r="N3">
            <v>2</v>
          </cell>
          <cell r="O3" t="str">
            <v>Not Yet Process</v>
          </cell>
          <cell r="P3">
            <v>0</v>
          </cell>
          <cell r="Q3" t="str">
            <v>B 9143 KXU</v>
          </cell>
        </row>
        <row r="4">
          <cell r="A4">
            <v>4002943718</v>
          </cell>
          <cell r="B4" t="str">
            <v>DTI</v>
          </cell>
          <cell r="D4" t="str">
            <v>PT KONEKSI NIAGA SOLUSI TANGERANG</v>
          </cell>
          <cell r="E4">
            <v>178</v>
          </cell>
          <cell r="F4">
            <v>3.61</v>
          </cell>
          <cell r="G4">
            <v>1.18</v>
          </cell>
          <cell r="H4" t="str">
            <v>GB</v>
          </cell>
          <cell r="I4" t="str">
            <v>JAKARTA</v>
          </cell>
          <cell r="J4" t="str">
            <v>Greater Jakarta</v>
          </cell>
          <cell r="K4" t="str">
            <v>GID 29/Multidrop</v>
          </cell>
          <cell r="L4">
            <v>44376</v>
          </cell>
          <cell r="M4" t="str">
            <v>Night Delivery</v>
          </cell>
          <cell r="N4">
            <v>2</v>
          </cell>
          <cell r="O4" t="str">
            <v>Not Yet Process</v>
          </cell>
          <cell r="P4">
            <v>0</v>
          </cell>
          <cell r="Q4" t="str">
            <v>B 9143 KXU</v>
          </cell>
        </row>
        <row r="5">
          <cell r="A5">
            <v>4002943719</v>
          </cell>
          <cell r="B5" t="str">
            <v>DTI</v>
          </cell>
          <cell r="C5">
            <v>1</v>
          </cell>
          <cell r="D5" t="str">
            <v>PT ANUGERAH TUNGGAL SEJAHTERA</v>
          </cell>
          <cell r="E5">
            <v>337</v>
          </cell>
          <cell r="F5">
            <v>5.51</v>
          </cell>
          <cell r="G5">
            <v>1.82</v>
          </cell>
          <cell r="H5" t="str">
            <v>GB</v>
          </cell>
          <cell r="I5" t="str">
            <v>TANGERANG</v>
          </cell>
          <cell r="J5" t="str">
            <v>Greater Jakarta</v>
          </cell>
          <cell r="K5" t="str">
            <v>GID 29</v>
          </cell>
          <cell r="L5">
            <v>44376</v>
          </cell>
          <cell r="M5" t="str">
            <v>Night Delivery</v>
          </cell>
          <cell r="N5">
            <v>2</v>
          </cell>
          <cell r="O5" t="str">
            <v>Not Yet Process</v>
          </cell>
          <cell r="P5">
            <v>0</v>
          </cell>
          <cell r="Q5" t="str">
            <v>B 9173 KXU</v>
          </cell>
        </row>
        <row r="6">
          <cell r="A6">
            <v>4002943817</v>
          </cell>
          <cell r="B6" t="str">
            <v>DTI</v>
          </cell>
          <cell r="C6">
            <v>1</v>
          </cell>
          <cell r="D6" t="str">
            <v>INDOMARET DC BALI</v>
          </cell>
          <cell r="E6">
            <v>2201</v>
          </cell>
          <cell r="F6">
            <v>39.049999999999997</v>
          </cell>
          <cell r="G6">
            <v>17.38</v>
          </cell>
          <cell r="H6" t="str">
            <v>9K</v>
          </cell>
          <cell r="I6" t="str">
            <v>BALI</v>
          </cell>
          <cell r="J6" t="str">
            <v>Eastern Indonesia</v>
          </cell>
          <cell r="K6" t="str">
            <v>GID 29</v>
          </cell>
          <cell r="L6">
            <v>44382</v>
          </cell>
          <cell r="M6" t="str">
            <v>Priority 3</v>
          </cell>
          <cell r="N6">
            <v>2</v>
          </cell>
          <cell r="O6" t="str">
            <v>Waiting Truck</v>
          </cell>
          <cell r="P6">
            <v>0</v>
          </cell>
          <cell r="Q6" t="str">
            <v>B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Keterangan"/>
    </sheetNames>
    <sheetDataSet>
      <sheetData sheetId="0">
        <row r="1">
          <cell r="D1" t="str">
            <v>PO number</v>
          </cell>
          <cell r="E1" t="str">
            <v>shipment number</v>
          </cell>
          <cell r="F1" t="str">
            <v>status</v>
          </cell>
          <cell r="G1" t="str">
            <v>shipper name</v>
          </cell>
          <cell r="H1" t="str">
            <v>transporter name</v>
          </cell>
          <cell r="I1" t="str">
            <v>ritase marketplace</v>
          </cell>
          <cell r="J1" t="str">
            <v>order_load_type</v>
          </cell>
          <cell r="K1" t="str">
            <v>order_load_desc</v>
          </cell>
          <cell r="L1" t="str">
            <v>fee</v>
          </cell>
          <cell r="M1" t="str">
            <v>logistic fee</v>
          </cell>
          <cell r="N1" t="str">
            <v>trip id</v>
          </cell>
        </row>
        <row r="2">
          <cell r="D2">
            <v>4002943718</v>
          </cell>
          <cell r="E2" t="str">
            <v/>
          </cell>
          <cell r="F2" t="str">
            <v>BOOKED</v>
          </cell>
          <cell r="G2" t="str">
            <v>Unilever Mega DC</v>
          </cell>
          <cell r="H2" t="str">
            <v>RITASE</v>
          </cell>
          <cell r="I2" t="str">
            <v>false</v>
          </cell>
          <cell r="J2" t="str">
            <v>CDE</v>
          </cell>
          <cell r="K2" t="str">
            <v>CD Engkel Box</v>
          </cell>
          <cell r="L2" t="str">
            <v/>
          </cell>
          <cell r="N2" t="str">
            <v>TDS-TRI-20210628072043067438</v>
          </cell>
        </row>
        <row r="3">
          <cell r="D3">
            <v>4002943718</v>
          </cell>
          <cell r="E3" t="str">
            <v/>
          </cell>
          <cell r="F3" t="str">
            <v>BOOKED</v>
          </cell>
          <cell r="G3" t="str">
            <v>Unilever Mega DC</v>
          </cell>
          <cell r="H3" t="str">
            <v>RITASE</v>
          </cell>
          <cell r="I3" t="str">
            <v>false</v>
          </cell>
          <cell r="J3" t="str">
            <v>CDE</v>
          </cell>
          <cell r="K3" t="str">
            <v>CD Engkel Box</v>
          </cell>
          <cell r="L3" t="str">
            <v/>
          </cell>
          <cell r="N3" t="str">
            <v>TDS-TRI-20210628072043067438</v>
          </cell>
        </row>
        <row r="4">
          <cell r="D4">
            <v>4002943817</v>
          </cell>
          <cell r="E4" t="str">
            <v/>
          </cell>
          <cell r="F4" t="str">
            <v>BOOKED</v>
          </cell>
          <cell r="G4" t="str">
            <v>Unilever Mega DC</v>
          </cell>
          <cell r="H4" t="str">
            <v/>
          </cell>
          <cell r="I4" t="str">
            <v>false</v>
          </cell>
          <cell r="J4" t="str">
            <v>TRO-J</v>
          </cell>
          <cell r="K4" t="str">
            <v>Tronton Jumbo</v>
          </cell>
          <cell r="L4" t="str">
            <v/>
          </cell>
          <cell r="N4" t="str">
            <v>TDS-TRI-20210628072039921355</v>
          </cell>
        </row>
        <row r="5">
          <cell r="D5">
            <v>4002943719</v>
          </cell>
          <cell r="E5" t="str">
            <v/>
          </cell>
          <cell r="F5" t="str">
            <v>BOOKED</v>
          </cell>
          <cell r="G5" t="str">
            <v>Unilever Mega DC</v>
          </cell>
          <cell r="H5" t="str">
            <v>RITASE</v>
          </cell>
          <cell r="I5" t="str">
            <v>false</v>
          </cell>
          <cell r="J5" t="str">
            <v>CDE</v>
          </cell>
          <cell r="K5" t="str">
            <v>CD Engkel Box</v>
          </cell>
          <cell r="L5" t="str">
            <v/>
          </cell>
          <cell r="N5" t="str">
            <v>TDS-TRI-20210628072038087717</v>
          </cell>
        </row>
        <row r="6">
          <cell r="D6">
            <v>4002943717</v>
          </cell>
          <cell r="E6" t="str">
            <v/>
          </cell>
          <cell r="F6" t="str">
            <v>BOOKED</v>
          </cell>
          <cell r="G6" t="str">
            <v>Unilever Mega DC</v>
          </cell>
          <cell r="H6" t="str">
            <v>RITASE</v>
          </cell>
          <cell r="I6" t="str">
            <v>false</v>
          </cell>
          <cell r="J6" t="str">
            <v>CDE</v>
          </cell>
          <cell r="K6" t="str">
            <v>CD Engkel Box</v>
          </cell>
          <cell r="L6" t="str">
            <v/>
          </cell>
          <cell r="N6" t="str">
            <v>TDS-TRI-20210628072035327103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375.660570486114" createdVersion="7" refreshedVersion="7" minRefreshableVersion="3" recordCount="376" xr:uid="{7C3BD0CF-0B3E-44E2-B20E-CACB5EDAAFAC}">
  <cacheSource type="worksheet">
    <worksheetSource ref="A1:H377" sheet="MGV"/>
  </cacheSource>
  <cacheFields count="8">
    <cacheField name="MGV" numFmtId="0">
      <sharedItems count="3">
        <s v="MGV"/>
        <s v="ONCALL"/>
        <s v="MGV(ON CALL)"/>
      </sharedItems>
    </cacheField>
    <cacheField name="Nopol" numFmtId="0">
      <sharedItems/>
    </cacheField>
    <cacheField name="Driver Name" numFmtId="0">
      <sharedItems containsBlank="1"/>
    </cacheField>
    <cacheField name="Type" numFmtId="0">
      <sharedItems/>
    </cacheField>
    <cacheField name="tpT" numFmtId="0">
      <sharedItems/>
    </cacheField>
    <cacheField name="Reg in" numFmtId="166">
      <sharedItems containsSemiMixedTypes="0" containsNonDate="0" containsDate="1" containsString="0" minDate="2021-03-06T15:43:10" maxDate="2021-06-28T15:32:52"/>
    </cacheField>
    <cacheField name="Reg out" numFmtId="0">
      <sharedItems containsNonDate="0" containsDate="1" containsString="0" containsBlank="1" minDate="2021-03-07T04:39:09" maxDate="2021-06-28T13:09:32"/>
    </cacheField>
    <cacheField name="Status" numFmtId="0">
      <sharedItems count="8">
        <s v="GB register"/>
        <s v="Otw Store"/>
        <s v="Waiting gate"/>
        <s v="loading process"/>
        <s v="Not Available"/>
        <s v="GC Register"/>
        <s v="Storing"/>
        <s v="Batal regi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375.660571412038" createdVersion="7" refreshedVersion="7" minRefreshableVersion="3" recordCount="5" xr:uid="{FE04D628-7594-4CB4-BABF-EC810E540947}">
  <cacheSource type="worksheet">
    <worksheetSource ref="A1:Y6" sheet="GID 29 JUNI 21"/>
  </cacheSource>
  <cacheFields count="25">
    <cacheField name="Shipment" numFmtId="0">
      <sharedItems containsSemiMixedTypes="0" containsString="0" containsNumber="1" containsInteger="1" minValue="4002943717" maxValue="4002943817" count="4">
        <n v="4002943717"/>
        <n v="4002943718"/>
        <n v="4002943719"/>
        <n v="4002943817"/>
      </sharedItems>
    </cacheField>
    <cacheField name="Transporter" numFmtId="0">
      <sharedItems/>
    </cacheField>
    <cacheField name="Truck" numFmtId="0">
      <sharedItems containsString="0" containsBlank="1" containsNumber="1" containsInteger="1" minValue="1" maxValue="1"/>
    </cacheField>
    <cacheField name="Shipto" numFmtId="0">
      <sharedItems containsSemiMixedTypes="0" containsString="0" containsNumber="1" containsInteger="1" minValue="15130448" maxValue="15523198"/>
    </cacheField>
    <cacheField name="ShiptoParty" numFmtId="0">
      <sharedItems count="5">
        <s v="PT KONEKSI NIAGA SOLUSINDO TGR"/>
        <s v="INDOMARET DC PARUNG 2"/>
        <s v="PT KONEKSI NIAGA SOLUSI TANGERANG"/>
        <s v="PT ANUGERAH TUNGGAL SEJAHTERA"/>
        <s v="INDOMARET DC BALI"/>
      </sharedItems>
    </cacheField>
    <cacheField name="Qty" numFmtId="0">
      <sharedItems containsSemiMixedTypes="0" containsString="0" containsNumber="1" containsInteger="1" minValue="54" maxValue="2201"/>
    </cacheField>
    <cacheField name="Volume" numFmtId="0">
      <sharedItems containsSemiMixedTypes="0" containsDate="1" containsString="0" containsMixedTypes="1" minDate="1899-12-30T00:42:00" maxDate="4489-12-26T15:18:03"/>
    </cacheField>
    <cacheField name="Weight" numFmtId="0">
      <sharedItems containsSemiMixedTypes="0" containsDate="1" containsString="0" containsMixedTypes="1" minDate="1900-01-09T08:02:03" maxDate="1899-12-30T17:38:00"/>
    </cacheField>
    <cacheField name="type_truck" numFmtId="0">
      <sharedItems count="2">
        <s v="GB"/>
        <s v="9K"/>
      </sharedItems>
    </cacheField>
    <cacheField name="Reason" numFmtId="0">
      <sharedItems/>
    </cacheField>
    <cacheField name="CtkHOMT" numFmtId="0">
      <sharedItems/>
    </cacheField>
    <cacheField name="BatchMT" numFmtId="0">
      <sharedItems containsSemiMixedTypes="0" containsString="0" containsNumber="1" containsInteger="1" minValue="1" maxValue="1" count="1">
        <n v="1"/>
      </sharedItems>
    </cacheField>
    <cacheField name="Area" numFmtId="0">
      <sharedItems/>
    </cacheField>
    <cacheField name="Zona" numFmtId="0">
      <sharedItems count="2">
        <s v="Greater Jakarta"/>
        <s v="Eastern Indonesia"/>
      </sharedItems>
    </cacheField>
    <cacheField name="Remarks" numFmtId="0">
      <sharedItems/>
    </cacheField>
    <cacheField name="RDD" numFmtId="15">
      <sharedItems containsSemiMixedTypes="0" containsNonDate="0" containsDate="1" containsString="0" minDate="2021-06-29T00:00:00" maxDate="2021-07-06T00:00:00"/>
    </cacheField>
    <cacheField name="Prioritas Plan" numFmtId="0">
      <sharedItems/>
    </cacheField>
    <cacheField name="Alamat Pengiriman" numFmtId="0">
      <sharedItems/>
    </cacheField>
    <cacheField name="pp" numFmtId="0">
      <sharedItems count="2">
        <s v="ND"/>
        <s v="P3"/>
      </sharedItems>
    </cacheField>
    <cacheField name="DIGILOG" numFmtId="0">
      <sharedItems count="2">
        <s v=""/>
        <s v="Y"/>
      </sharedItems>
    </cacheField>
    <cacheField name="APK" numFmtId="0">
      <sharedItems containsBlank="1"/>
    </cacheField>
    <cacheField name="UNIT TERPENUHI" numFmtId="0">
      <sharedItems containsBlank="1" count="4">
        <s v="B 9073 AR"/>
        <s v="B 9143 KXU"/>
        <m/>
        <s v="B 9173 KXU"/>
      </sharedItems>
    </cacheField>
    <cacheField name="ETA" numFmtId="0">
      <sharedItems count="5">
        <s v="CV. Global Synergi Abadi"/>
        <s v="PT. Mega Antaran Prima"/>
        <s v=""/>
        <s v="WAITING CONFIRM"/>
        <e v="#N/A" u="1"/>
      </sharedItems>
    </cacheField>
    <cacheField name="GID" numFmtId="0">
      <sharedItems count="1">
        <s v="GID 29"/>
      </sharedItems>
    </cacheField>
    <cacheField name="SG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375.660573611109" createdVersion="4" refreshedVersion="7" minRefreshableVersion="3" recordCount="376" xr:uid="{00000000-000A-0000-FFFF-FFFF08000000}">
  <cacheSource type="worksheet">
    <worksheetSource ref="A1:DU377" sheet="MGV"/>
  </cacheSource>
  <cacheFields count="125">
    <cacheField name="MGV" numFmtId="0">
      <sharedItems count="3">
        <s v="MGV"/>
        <s v="ONCALL"/>
        <s v="MGV(ON CALL)"/>
      </sharedItems>
    </cacheField>
    <cacheField name="Nopol" numFmtId="0">
      <sharedItems/>
    </cacheField>
    <cacheField name="Driver Name" numFmtId="0">
      <sharedItems containsBlank="1"/>
    </cacheField>
    <cacheField name="Type" numFmtId="0">
      <sharedItems count="4">
        <s v="GB"/>
        <s v="GF"/>
        <s v="GD"/>
        <s v="GC"/>
      </sharedItems>
    </cacheField>
    <cacheField name="tpT" numFmtId="0">
      <sharedItems/>
    </cacheField>
    <cacheField name="Reg in" numFmtId="166">
      <sharedItems containsSemiMixedTypes="0" containsNonDate="0" containsDate="1" containsString="0" minDate="2021-03-06T15:43:10" maxDate="2021-06-28T15:32:52"/>
    </cacheField>
    <cacheField name="Reg out" numFmtId="0">
      <sharedItems containsNonDate="0" containsDate="1" containsString="0" containsBlank="1" minDate="2021-03-07T04:39:09" maxDate="2021-06-28T13:09:32"/>
    </cacheField>
    <cacheField name="Status" numFmtId="0">
      <sharedItems/>
    </cacheField>
    <cacheField name="Aktual Posisi Unit" numFmtId="0">
      <sharedItems count="2">
        <s v="IN WDC"/>
        <s v="OUTSIDE WDC"/>
      </sharedItems>
    </cacheField>
    <cacheField name="Apk RT" numFmtId="0">
      <sharedItems containsBlank="1"/>
    </cacheField>
    <cacheField name="Apk DG" numFmtId="0">
      <sharedItems containsBlank="1"/>
    </cacheField>
    <cacheField name="DATE IN/OUT" numFmtId="0">
      <sharedItems containsNonDate="0" containsDate="1" containsString="0" containsBlank="1" minDate="2021-03-07T00:00:00" maxDate="2021-05-22T00:00:00"/>
    </cacheField>
    <cacheField name="Remarks" numFmtId="0">
      <sharedItems containsBlank="1"/>
    </cacheField>
    <cacheField name="GID29" numFmtId="0">
      <sharedItems/>
    </cacheField>
    <cacheField name="GID 28" numFmtId="0">
      <sharedItems/>
    </cacheField>
    <cacheField name="GID 27" numFmtId="0">
      <sharedItems containsBlank="1"/>
    </cacheField>
    <cacheField name="GID 26" numFmtId="0">
      <sharedItems containsBlank="1"/>
    </cacheField>
    <cacheField name="GID 25" numFmtId="0">
      <sharedItems containsBlank="1"/>
    </cacheField>
    <cacheField name="GID 24" numFmtId="0">
      <sharedItems containsBlank="1"/>
    </cacheField>
    <cacheField name="GID 23" numFmtId="0">
      <sharedItems containsBlank="1"/>
    </cacheField>
    <cacheField name="GID 22" numFmtId="0">
      <sharedItems containsBlank="1"/>
    </cacheField>
    <cacheField name="GID 21" numFmtId="0">
      <sharedItems containsBlank="1"/>
    </cacheField>
    <cacheField name="GID 20" numFmtId="0">
      <sharedItems containsBlank="1"/>
    </cacheField>
    <cacheField name="GID 19" numFmtId="0">
      <sharedItems containsBlank="1"/>
    </cacheField>
    <cacheField name="GID 18" numFmtId="0">
      <sharedItems containsBlank="1"/>
    </cacheField>
    <cacheField name="GID 17" numFmtId="0">
      <sharedItems containsBlank="1"/>
    </cacheField>
    <cacheField name="GID 16" numFmtId="0">
      <sharedItems containsBlank="1"/>
    </cacheField>
    <cacheField name="GID 15" numFmtId="0">
      <sharedItems containsBlank="1"/>
    </cacheField>
    <cacheField name="GID 14" numFmtId="0">
      <sharedItems containsBlank="1"/>
    </cacheField>
    <cacheField name="GID 13" numFmtId="0">
      <sharedItems containsBlank="1"/>
    </cacheField>
    <cacheField name="GID 12" numFmtId="0">
      <sharedItems containsBlank="1"/>
    </cacheField>
    <cacheField name="GID 11" numFmtId="0">
      <sharedItems containsBlank="1"/>
    </cacheField>
    <cacheField name="GID 10" numFmtId="0">
      <sharedItems containsBlank="1"/>
    </cacheField>
    <cacheField name="GID 09" numFmtId="0">
      <sharedItems containsBlank="1"/>
    </cacheField>
    <cacheField name="GID 08" numFmtId="0">
      <sharedItems containsBlank="1"/>
    </cacheField>
    <cacheField name="GID 07" numFmtId="0">
      <sharedItems containsBlank="1"/>
    </cacheField>
    <cacheField name="GID 06" numFmtId="0">
      <sharedItems containsBlank="1"/>
    </cacheField>
    <cacheField name="GID 05" numFmtId="0">
      <sharedItems containsBlank="1"/>
    </cacheField>
    <cacheField name="GID 04" numFmtId="0">
      <sharedItems containsBlank="1"/>
    </cacheField>
    <cacheField name="GID 03" numFmtId="0">
      <sharedItems containsBlank="1"/>
    </cacheField>
    <cacheField name="GID 01" numFmtId="0">
      <sharedItems containsBlank="1"/>
    </cacheField>
    <cacheField name="GID 31" numFmtId="0">
      <sharedItems containsBlank="1"/>
    </cacheField>
    <cacheField name="GID 30" numFmtId="0">
      <sharedItems containsBlank="1"/>
    </cacheField>
    <cacheField name="GID 29" numFmtId="0">
      <sharedItems containsBlank="1"/>
    </cacheField>
    <cacheField name="GID 282" numFmtId="0">
      <sharedItems containsBlank="1"/>
    </cacheField>
    <cacheField name="GID 272" numFmtId="0">
      <sharedItems containsBlank="1"/>
    </cacheField>
    <cacheField name="GID 262" numFmtId="0">
      <sharedItems containsBlank="1"/>
    </cacheField>
    <cacheField name="GID 252" numFmtId="0">
      <sharedItems containsBlank="1"/>
    </cacheField>
    <cacheField name="GID 242" numFmtId="0">
      <sharedItems containsBlank="1"/>
    </cacheField>
    <cacheField name="GID 232" numFmtId="0">
      <sharedItems containsBlank="1"/>
    </cacheField>
    <cacheField name="GID 222" numFmtId="0">
      <sharedItems containsBlank="1"/>
    </cacheField>
    <cacheField name="GID 212" numFmtId="0">
      <sharedItems containsBlank="1"/>
    </cacheField>
    <cacheField name="GID 202" numFmtId="0">
      <sharedItems containsBlank="1"/>
    </cacheField>
    <cacheField name="GID 192" numFmtId="0">
      <sharedItems containsBlank="1"/>
    </cacheField>
    <cacheField name="GID 182" numFmtId="0">
      <sharedItems containsBlank="1"/>
    </cacheField>
    <cacheField name="GID 112" numFmtId="0">
      <sharedItems containsBlank="1"/>
    </cacheField>
    <cacheField name="GID 102" numFmtId="0">
      <sharedItems containsBlank="1"/>
    </cacheField>
    <cacheField name="GID 092" numFmtId="0">
      <sharedItems containsBlank="1"/>
    </cacheField>
    <cacheField name="GID 082" numFmtId="0">
      <sharedItems containsBlank="1"/>
    </cacheField>
    <cacheField name="GID 072" numFmtId="0">
      <sharedItems containsBlank="1"/>
    </cacheField>
    <cacheField name="GID 062" numFmtId="0">
      <sharedItems containsBlank="1"/>
    </cacheField>
    <cacheField name="GID 052" numFmtId="0">
      <sharedItems containsBlank="1"/>
    </cacheField>
    <cacheField name="GID 042" numFmtId="0">
      <sharedItems containsBlank="1"/>
    </cacheField>
    <cacheField name="GID 032" numFmtId="0">
      <sharedItems containsBlank="1"/>
    </cacheField>
    <cacheField name="GID 01 &amp; 2" numFmtId="0">
      <sharedItems containsBlank="1"/>
    </cacheField>
    <cacheField name="GID 302" numFmtId="0">
      <sharedItems containsBlank="1"/>
    </cacheField>
    <cacheField name="GID 292" numFmtId="0">
      <sharedItems containsBlank="1"/>
    </cacheField>
    <cacheField name="GID 283" numFmtId="0">
      <sharedItems containsBlank="1"/>
    </cacheField>
    <cacheField name="GID 273" numFmtId="0">
      <sharedItems containsBlank="1"/>
    </cacheField>
    <cacheField name="GID 263" numFmtId="0">
      <sharedItems containsBlank="1"/>
    </cacheField>
    <cacheField name="GID 253" numFmtId="0">
      <sharedItems containsBlank="1"/>
    </cacheField>
    <cacheField name="GID 243" numFmtId="0">
      <sharedItems containsBlank="1"/>
    </cacheField>
    <cacheField name="GID 233" numFmtId="0">
      <sharedItems containsBlank="1"/>
    </cacheField>
    <cacheField name="GID 223" numFmtId="0">
      <sharedItems containsBlank="1"/>
    </cacheField>
    <cacheField name="GID 213" numFmtId="0">
      <sharedItems containsBlank="1"/>
    </cacheField>
    <cacheField name="GID 203" numFmtId="0">
      <sharedItems containsBlank="1"/>
    </cacheField>
    <cacheField name="GID 193" numFmtId="0">
      <sharedItems containsBlank="1"/>
    </cacheField>
    <cacheField name="GID 183" numFmtId="0">
      <sharedItems containsBlank="1"/>
    </cacheField>
    <cacheField name="GID 172" numFmtId="0">
      <sharedItems containsBlank="1"/>
    </cacheField>
    <cacheField name="GID 162" numFmtId="0">
      <sharedItems containsBlank="1"/>
    </cacheField>
    <cacheField name="GID 152" numFmtId="0">
      <sharedItems containsBlank="1"/>
    </cacheField>
    <cacheField name="GID 142" numFmtId="0">
      <sharedItems containsBlank="1"/>
    </cacheField>
    <cacheField name="GID 132" numFmtId="0">
      <sharedItems containsBlank="1"/>
    </cacheField>
    <cacheField name="GID 122" numFmtId="0">
      <sharedItems containsBlank="1"/>
    </cacheField>
    <cacheField name="GID 113" numFmtId="0">
      <sharedItems containsBlank="1"/>
    </cacheField>
    <cacheField name="GID 103" numFmtId="0">
      <sharedItems containsBlank="1"/>
    </cacheField>
    <cacheField name="GID 093" numFmtId="0">
      <sharedItems containsBlank="1"/>
    </cacheField>
    <cacheField name="GID 083" numFmtId="0">
      <sharedItems containsBlank="1"/>
    </cacheField>
    <cacheField name="GID 073" numFmtId="0">
      <sharedItems containsBlank="1"/>
    </cacheField>
    <cacheField name="GID 063" numFmtId="0">
      <sharedItems containsBlank="1"/>
    </cacheField>
    <cacheField name="GID 053" numFmtId="0">
      <sharedItems containsBlank="1"/>
    </cacheField>
    <cacheField name="GID 043" numFmtId="0">
      <sharedItems containsBlank="1"/>
    </cacheField>
    <cacheField name="GID 02 &amp; 03" numFmtId="0">
      <sharedItems containsBlank="1"/>
    </cacheField>
    <cacheField name="GID 012" numFmtId="0">
      <sharedItems containsBlank="1"/>
    </cacheField>
    <cacheField name="GID 312" numFmtId="0">
      <sharedItems containsBlank="1"/>
    </cacheField>
    <cacheField name="GID 303" numFmtId="0">
      <sharedItems containsBlank="1"/>
    </cacheField>
    <cacheField name="GID 293" numFmtId="0">
      <sharedItems containsBlank="1"/>
    </cacheField>
    <cacheField name="GID 284" numFmtId="0">
      <sharedItems containsBlank="1"/>
    </cacheField>
    <cacheField name="GID 274" numFmtId="0">
      <sharedItems containsBlank="1"/>
    </cacheField>
    <cacheField name="GID 264" numFmtId="0">
      <sharedItems containsBlank="1"/>
    </cacheField>
    <cacheField name="GID 254" numFmtId="0">
      <sharedItems containsBlank="1"/>
    </cacheField>
    <cacheField name="GID 244" numFmtId="0">
      <sharedItems containsBlank="1"/>
    </cacheField>
    <cacheField name="GID 234" numFmtId="0">
      <sharedItems containsBlank="1"/>
    </cacheField>
    <cacheField name="GID 224" numFmtId="0">
      <sharedItems containsBlank="1"/>
    </cacheField>
    <cacheField name="GID 214" numFmtId="0">
      <sharedItems containsBlank="1"/>
    </cacheField>
    <cacheField name="GID 204" numFmtId="0">
      <sharedItems containsBlank="1"/>
    </cacheField>
    <cacheField name="GID 194" numFmtId="0">
      <sharedItems containsBlank="1"/>
    </cacheField>
    <cacheField name="GID 184" numFmtId="0">
      <sharedItems containsBlank="1"/>
    </cacheField>
    <cacheField name="GID 173" numFmtId="0">
      <sharedItems containsBlank="1"/>
    </cacheField>
    <cacheField name="GID 163" numFmtId="0">
      <sharedItems containsBlank="1"/>
    </cacheField>
    <cacheField name="GID 153" numFmtId="0">
      <sharedItems containsBlank="1"/>
    </cacheField>
    <cacheField name="GID 143" numFmtId="0">
      <sharedItems containsBlank="1"/>
    </cacheField>
    <cacheField name="GID 133" numFmtId="0">
      <sharedItems containsBlank="1"/>
    </cacheField>
    <cacheField name="GID 123" numFmtId="0">
      <sharedItems containsBlank="1"/>
    </cacheField>
    <cacheField name="GID 114" numFmtId="0">
      <sharedItems containsBlank="1"/>
    </cacheField>
    <cacheField name="GID 104" numFmtId="0">
      <sharedItems containsBlank="1"/>
    </cacheField>
    <cacheField name="GID 094" numFmtId="0">
      <sharedItems containsBlank="1"/>
    </cacheField>
    <cacheField name="GID 084" numFmtId="0">
      <sharedItems containsBlank="1"/>
    </cacheField>
    <cacheField name="GID 074" numFmtId="0">
      <sharedItems containsBlank="1"/>
    </cacheField>
    <cacheField name="GID 064" numFmtId="0">
      <sharedItems containsBlank="1"/>
    </cacheField>
    <cacheField name="GID 054" numFmtId="0">
      <sharedItems containsBlank="1"/>
    </cacheField>
    <cacheField name="GID 044" numFmtId="0">
      <sharedItems containsBlank="1"/>
    </cacheField>
    <cacheField name="GID 033" numFmtId="0">
      <sharedItems containsBlank="1"/>
    </cacheField>
    <cacheField name="GID 02" numFmtId="0">
      <sharedItems containsBlank="1"/>
    </cacheField>
    <cacheField name="GID 013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375.66057453704" createdVersion="7" refreshedVersion="7" minRefreshableVersion="3" recordCount="56" xr:uid="{9BA64BD1-8D2C-458E-8143-53649121919C}">
  <cacheSource type="worksheet">
    <worksheetSource ref="A1:I57" sheet="Sheet7"/>
  </cacheSource>
  <cacheFields count="9">
    <cacheField name="MGV" numFmtId="0">
      <sharedItems count="1">
        <s v="MGV"/>
      </sharedItems>
    </cacheField>
    <cacheField name="Nopol" numFmtId="0">
      <sharedItems/>
    </cacheField>
    <cacheField name="Driver Name" numFmtId="0">
      <sharedItems containsBlank="1"/>
    </cacheField>
    <cacheField name="Type" numFmtId="0">
      <sharedItems/>
    </cacheField>
    <cacheField name="tpT" numFmtId="0">
      <sharedItems count="8">
        <s v="PT. Kabut Halim Mandiri"/>
        <s v="Medikar Sarana Utama"/>
        <s v="PT. Mega Antaran Prima"/>
        <s v="PT. Darsindo Cipta Putra Mandiri"/>
        <s v="CV. Global Synergi Abadi"/>
        <s v="Gading Global Logistic"/>
        <s v="PT. Prima Sarana Ekspres"/>
        <s v="PT. Brilliant Cargo International"/>
      </sharedItems>
    </cacheField>
    <cacheField name="Reg in" numFmtId="22">
      <sharedItems containsSemiMixedTypes="0" containsNonDate="0" containsDate="1" containsString="0" minDate="2021-03-27T20:54:28" maxDate="2021-06-28T10:38:00"/>
    </cacheField>
    <cacheField name="Reg out" numFmtId="0">
      <sharedItems containsNonDate="0" containsDate="1" containsString="0" containsBlank="1" minDate="2021-03-30T05:19:57" maxDate="2021-06-28T12:48:08"/>
    </cacheField>
    <cacheField name="Status" numFmtId="0">
      <sharedItems/>
    </cacheField>
    <cacheField name="Remaks" numFmtId="0">
      <sharedItems containsBlank="1" count="5">
        <s v="habis kontrak"/>
        <s v="FU"/>
        <s v="P2"/>
        <m/>
        <s v="DRIVER SAKI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375.660575347225" createdVersion="7" refreshedVersion="7" minRefreshableVersion="3" recordCount="27" xr:uid="{4A91728D-07D1-43CB-900B-A9B5B1845FA6}">
  <cacheSource type="worksheet">
    <worksheetSource ref="A1:I28" sheet="Sheet9"/>
  </cacheSource>
  <cacheFields count="9">
    <cacheField name="MGV" numFmtId="0">
      <sharedItems count="1">
        <s v="MGV(ON CALL)"/>
      </sharedItems>
    </cacheField>
    <cacheField name="Nopol" numFmtId="0">
      <sharedItems/>
    </cacheField>
    <cacheField name="Driver Name" numFmtId="0">
      <sharedItems containsBlank="1"/>
    </cacheField>
    <cacheField name="Type" numFmtId="0">
      <sharedItems count="3">
        <s v="GB"/>
        <s v="GC"/>
        <s v="GD"/>
      </sharedItems>
    </cacheField>
    <cacheField name="tpT" numFmtId="0">
      <sharedItems count="5">
        <s v="Atlas"/>
        <s v="indofast"/>
        <s v="SAJ"/>
        <s v="LINC"/>
        <s v="RIHLOG"/>
      </sharedItems>
    </cacheField>
    <cacheField name="Reg in" numFmtId="22">
      <sharedItems containsSemiMixedTypes="0" containsNonDate="0" containsDate="1" containsString="0" minDate="2021-06-19T20:31:25" maxDate="2021-06-27T21:03:35"/>
    </cacheField>
    <cacheField name="Reg out" numFmtId="0">
      <sharedItems containsNonDate="0" containsDate="1" containsString="0" containsBlank="1" minDate="2021-06-22T01:37:17" maxDate="2021-06-28T07:32:55"/>
    </cacheField>
    <cacheField name="Status" numFmtId="0">
      <sharedItems/>
    </cacheField>
    <cacheField name="Remaks" numFmtId="0">
      <sharedItems containsBlank="1" count="3">
        <s v="TIDAK REGIS LAGI"/>
        <s v="STORIN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6">
  <r>
    <x v="0"/>
    <s v="B 9417 BCI"/>
    <s v="Ading Sukardi"/>
    <s v="GB"/>
    <s v="CV. Global Synergi Abadi"/>
    <d v="2021-06-26T21:36:00"/>
    <m/>
    <x v="0"/>
  </r>
  <r>
    <x v="0"/>
    <s v="B 9653 DD"/>
    <s v="Rohim"/>
    <s v="GB"/>
    <s v="CV. Global Synergi Abadi"/>
    <d v="2021-06-28T14:30:13"/>
    <m/>
    <x v="0"/>
  </r>
  <r>
    <x v="0"/>
    <s v="B 9556 HA"/>
    <s v="Nissan Susilo"/>
    <s v="GB"/>
    <s v="CV. Global Synergi Abadi"/>
    <d v="2021-06-28T13:37:27"/>
    <m/>
    <x v="0"/>
  </r>
  <r>
    <x v="0"/>
    <s v="B 9054 NO"/>
    <s v="Beni"/>
    <s v="GB"/>
    <s v="CV. Global Synergi Abadi"/>
    <d v="2021-06-26T16:08:15"/>
    <d v="2021-06-28T07:27:09"/>
    <x v="1"/>
  </r>
  <r>
    <x v="0"/>
    <s v="B 9073 AR"/>
    <s v="UJANG"/>
    <s v="GB"/>
    <s v="CV. Global Synergi Abadi"/>
    <d v="2021-06-26T19:56:36"/>
    <m/>
    <x v="2"/>
  </r>
  <r>
    <x v="0"/>
    <s v="B 9838 SYK"/>
    <s v="Ikmal Arif"/>
    <s v="GB"/>
    <s v="Gading Global Logistic"/>
    <d v="2021-06-26T15:53:29"/>
    <d v="2021-06-28T07:04:58"/>
    <x v="1"/>
  </r>
  <r>
    <x v="0"/>
    <s v="B 9892 FCB"/>
    <m/>
    <s v="GB"/>
    <s v="Gading Global Logistic"/>
    <d v="2021-06-28T15:19:58"/>
    <m/>
    <x v="0"/>
  </r>
  <r>
    <x v="0"/>
    <s v="B 9524 TCJ"/>
    <s v="KARDIMAN"/>
    <s v="GB"/>
    <s v="Medikar Sarana Utama"/>
    <d v="2021-06-26T11:14:00"/>
    <d v="2021-06-28T02:02:25"/>
    <x v="1"/>
  </r>
  <r>
    <x v="0"/>
    <s v="B 9899 UXR"/>
    <m/>
    <s v="GB"/>
    <s v="Medikar Sarana Utama"/>
    <d v="2021-06-26T00:03:22"/>
    <d v="2021-06-26T09:26:22"/>
    <x v="1"/>
  </r>
  <r>
    <x v="0"/>
    <s v="B 9408 OI"/>
    <s v="Waskito"/>
    <s v="GB"/>
    <s v="PT. Brilliant Cargo International"/>
    <d v="2021-06-26T19:44:04"/>
    <d v="2021-06-28T05:24:59"/>
    <x v="1"/>
  </r>
  <r>
    <x v="0"/>
    <s v="B 9035 FXU"/>
    <s v="Andri"/>
    <s v="GB"/>
    <s v="PT. Darsindo Cipta Putra Mandiri"/>
    <d v="2021-06-28T15:32:52"/>
    <m/>
    <x v="0"/>
  </r>
  <r>
    <x v="0"/>
    <s v="B 9196 FXV"/>
    <s v="Suryadi"/>
    <s v="GB"/>
    <s v="PT. Darsindo Cipta Putra Mandiri"/>
    <d v="2021-06-26T17:43:22"/>
    <d v="2021-06-28T12:48:08"/>
    <x v="1"/>
  </r>
  <r>
    <x v="0"/>
    <s v="B 9146 FXU"/>
    <s v="Dasan Budiyansyah"/>
    <s v="GB"/>
    <s v="PT. Darsindo Cipta Putra Mandiri"/>
    <d v="2021-06-26T17:40:42"/>
    <d v="2021-06-28T06:48:08"/>
    <x v="1"/>
  </r>
  <r>
    <x v="0"/>
    <s v="F 9284 FG"/>
    <s v="Yusuf maulana"/>
    <s v="GB"/>
    <s v="PT. Kabut Halim Mandiri"/>
    <d v="2021-06-23T13:42:18"/>
    <d v="2021-06-24T20:34:16"/>
    <x v="1"/>
  </r>
  <r>
    <x v="0"/>
    <s v="B 9242 BRV"/>
    <s v="Rahmat Daryono"/>
    <s v="GB"/>
    <s v="PT. Kabut Halim Mandiri"/>
    <d v="2021-06-26T19:15:15"/>
    <d v="2021-06-28T07:00:53"/>
    <x v="1"/>
  </r>
  <r>
    <x v="0"/>
    <s v="B 9691 ECB"/>
    <m/>
    <s v="GB"/>
    <s v="PT. Kabut Halim Mandiri"/>
    <d v="2021-06-26T21:57:16"/>
    <m/>
    <x v="0"/>
  </r>
  <r>
    <x v="0"/>
    <s v="B 9029 EXR"/>
    <s v="Anan"/>
    <s v="GB"/>
    <s v="PT. Kabut Halim Mandiri"/>
    <d v="2021-06-27T13:40:11"/>
    <m/>
    <x v="0"/>
  </r>
  <r>
    <x v="0"/>
    <s v="B 9588 TXS"/>
    <s v="Yushendri"/>
    <s v="GB"/>
    <s v="PT. Kabut Halim Mandiri"/>
    <d v="2021-06-26T19:51:34"/>
    <m/>
    <x v="3"/>
  </r>
  <r>
    <x v="0"/>
    <s v="B 9027 EXR"/>
    <m/>
    <s v="GB"/>
    <s v="PT. Kabut Halim Mandiri"/>
    <d v="2021-06-26T17:30:08"/>
    <d v="2021-06-28T07:07:17"/>
    <x v="1"/>
  </r>
  <r>
    <x v="0"/>
    <s v="B 9849 TCG"/>
    <s v="Talani"/>
    <s v="GB"/>
    <s v="PT. Kabut Halim Mandiri"/>
    <d v="2021-05-03T15:56:20"/>
    <d v="2021-05-06T05:04:43"/>
    <x v="4"/>
  </r>
  <r>
    <x v="0"/>
    <s v="B 9542 TXS"/>
    <s v="Dedi Warsidi"/>
    <s v="GB"/>
    <s v="PT. Kabut Halim Mandiri"/>
    <d v="2021-06-26T11:12:39"/>
    <d v="2021-06-27T21:54:22"/>
    <x v="1"/>
  </r>
  <r>
    <x v="0"/>
    <s v="B 9481 TCD"/>
    <s v="Anggi"/>
    <s v="GB"/>
    <s v="PT. Kabut Halim Mandiri"/>
    <d v="2021-06-28T15:16:31"/>
    <m/>
    <x v="0"/>
  </r>
  <r>
    <x v="0"/>
    <s v="B 9587 TXS"/>
    <s v="M saeful Hidayat"/>
    <s v="GB"/>
    <s v="PT. Kabut Halim Mandiri"/>
    <d v="2021-03-27T20:54:28"/>
    <d v="2021-03-30T05:19:57"/>
    <x v="4"/>
  </r>
  <r>
    <x v="0"/>
    <s v="F 9287 FG"/>
    <m/>
    <s v="GB"/>
    <s v="PT. Kabut Halim Mandiri"/>
    <d v="2021-06-26T21:45:21"/>
    <m/>
    <x v="0"/>
  </r>
  <r>
    <x v="0"/>
    <s v="B 9025 EXR"/>
    <s v="Yanto"/>
    <s v="GB"/>
    <s v="PT. Kabut Halim Mandiri"/>
    <d v="2021-06-28T14:52:36"/>
    <m/>
    <x v="0"/>
  </r>
  <r>
    <x v="0"/>
    <s v="B 9643 BXS"/>
    <s v="Edi Efendi"/>
    <s v="GB"/>
    <s v="PT. Kabut Halim Mandiri"/>
    <d v="2021-06-27T00:16:10"/>
    <m/>
    <x v="0"/>
  </r>
  <r>
    <x v="0"/>
    <s v="F 9283 FG"/>
    <s v="Tarsana"/>
    <s v="GB"/>
    <s v="PT. Kabut Halim Mandiri"/>
    <d v="2021-06-28T13:43:20"/>
    <m/>
    <x v="0"/>
  </r>
  <r>
    <x v="0"/>
    <s v="B 9396 PCD"/>
    <s v="Ujang Suryana"/>
    <s v="GB"/>
    <s v="PT. Kabut Halim Mandiri"/>
    <d v="2021-05-28T19:36:18"/>
    <d v="2021-05-29T06:34:50"/>
    <x v="4"/>
  </r>
  <r>
    <x v="0"/>
    <s v="B 9020 EXR"/>
    <m/>
    <s v="GB"/>
    <s v="PT. Kabut Halim Mandiri"/>
    <d v="2021-06-28T13:29:11"/>
    <m/>
    <x v="0"/>
  </r>
  <r>
    <x v="0"/>
    <s v="B 9028 EXR"/>
    <s v="Arief nur rahman"/>
    <s v="GB"/>
    <s v="PT. Kabut Halim Mandiri"/>
    <d v="2021-06-26T19:14:16"/>
    <d v="2021-06-28T04:32:41"/>
    <x v="1"/>
  </r>
  <r>
    <x v="0"/>
    <s v="F 9282 FG"/>
    <s v="Abdul Aziz"/>
    <s v="GB"/>
    <s v="PT. Kabut Halim Mandiri"/>
    <d v="2021-06-28T15:25:55"/>
    <m/>
    <x v="0"/>
  </r>
  <r>
    <x v="0"/>
    <s v="F 9285 FG"/>
    <s v="Hemi S."/>
    <s v="GB"/>
    <s v="PT. Kabut Halim Mandiri"/>
    <d v="2021-06-28T15:15:29"/>
    <m/>
    <x v="0"/>
  </r>
  <r>
    <x v="0"/>
    <s v="B 9660 UCE"/>
    <s v="Andrik Hermawan"/>
    <s v="GB"/>
    <s v="PT. Kabut Halim Mandiri"/>
    <d v="2021-05-25T10:07:31"/>
    <d v="2021-05-27T06:37:32"/>
    <x v="4"/>
  </r>
  <r>
    <x v="0"/>
    <s v="B 9019 KXR"/>
    <s v="Adi Purbantara"/>
    <s v="GB"/>
    <s v="PT. Mega Antaran Prima"/>
    <d v="2021-06-27T04:44:28"/>
    <m/>
    <x v="0"/>
  </r>
  <r>
    <x v="0"/>
    <s v="B 9062 KXU"/>
    <s v="Vijay"/>
    <s v="GB"/>
    <s v="PT. Mega Antaran Prima"/>
    <d v="2021-06-26T10:47:08"/>
    <d v="2021-06-28T07:31:52"/>
    <x v="1"/>
  </r>
  <r>
    <x v="0"/>
    <s v="B 9065 KXU"/>
    <s v="Boyke Simorangkir"/>
    <s v="GB"/>
    <s v="PT. Mega Antaran Prima"/>
    <d v="2021-06-26T13:37:24"/>
    <d v="2021-06-28T05:23:46"/>
    <x v="1"/>
  </r>
  <r>
    <x v="0"/>
    <s v="B 9150 KXU"/>
    <s v="Arsudi"/>
    <s v="GB"/>
    <s v="PT. Mega Antaran Prima"/>
    <d v="2021-06-26T18:49:30"/>
    <d v="2021-06-28T07:10:23"/>
    <x v="1"/>
  </r>
  <r>
    <x v="0"/>
    <s v="B 9166 KXU"/>
    <s v="Bayu Prasojo"/>
    <s v="GB"/>
    <s v="PT. Mega Antaran Prima"/>
    <d v="2021-06-26T22:04:17"/>
    <m/>
    <x v="0"/>
  </r>
  <r>
    <x v="0"/>
    <s v="B 9173 KXU"/>
    <s v="Samsul Anwar"/>
    <s v="GB"/>
    <s v="PT. Mega Antaran Prima"/>
    <d v="2021-06-26T20:07:01"/>
    <m/>
    <x v="2"/>
  </r>
  <r>
    <x v="0"/>
    <s v="B 9140 KXU"/>
    <s v="Tion Daniel Tirukan"/>
    <s v="GB"/>
    <s v="PT. Mega Antaran Prima"/>
    <d v="2021-06-26T19:12:49"/>
    <d v="2021-06-28T05:43:59"/>
    <x v="1"/>
  </r>
  <r>
    <x v="0"/>
    <s v="B 9143 KXU"/>
    <s v="Deni Irawan"/>
    <s v="GB"/>
    <s v="PT. Mega Antaran Prima"/>
    <d v="2021-06-26T20:06:26"/>
    <m/>
    <x v="2"/>
  </r>
  <r>
    <x v="0"/>
    <s v="B 9663 KXR"/>
    <m/>
    <s v="GB"/>
    <s v="PT. Mega Antaran Prima"/>
    <d v="2021-06-26T11:06:58"/>
    <d v="2021-06-28T03:46:17"/>
    <x v="1"/>
  </r>
  <r>
    <x v="0"/>
    <s v="B 9113 KRO"/>
    <s v="Rajianto"/>
    <s v="GB"/>
    <s v="PT. Mega Antaran Prima"/>
    <d v="2021-06-25T13:40:17"/>
    <d v="2021-06-28T03:44:41"/>
    <x v="1"/>
  </r>
  <r>
    <x v="0"/>
    <s v="B 9167 KXU"/>
    <m/>
    <s v="GB"/>
    <s v="PT. Mega Antaran Prima"/>
    <d v="2021-06-28T13:30:57"/>
    <m/>
    <x v="0"/>
  </r>
  <r>
    <x v="0"/>
    <s v="B 9064 KXU"/>
    <s v="Dadan Darmawan"/>
    <s v="GB"/>
    <s v="PT. Mega Antaran Prima"/>
    <d v="2021-06-26T17:28:57"/>
    <d v="2021-06-28T06:52:47"/>
    <x v="1"/>
  </r>
  <r>
    <x v="0"/>
    <s v="B 9532 KRV"/>
    <s v="Trio"/>
    <s v="GB"/>
    <s v="PT. Mega Antaran Prima"/>
    <d v="2021-06-28T13:00:06"/>
    <m/>
    <x v="0"/>
  </r>
  <r>
    <x v="0"/>
    <s v="B 9060 KXU"/>
    <s v="Casmita"/>
    <s v="GB"/>
    <s v="PT. Mega Antaran Prima"/>
    <d v="2021-06-26T19:45:31"/>
    <m/>
    <x v="3"/>
  </r>
  <r>
    <x v="0"/>
    <s v="F 8536 AP"/>
    <s v="Ujang Mamun"/>
    <s v="GB"/>
    <s v="PT. Mega Antaran Prima"/>
    <d v="2021-06-25T09:23:09"/>
    <d v="2021-06-28T02:01:01"/>
    <x v="1"/>
  </r>
  <r>
    <x v="0"/>
    <s v="B 9148 KXU"/>
    <s v="H. Dalla"/>
    <s v="GB"/>
    <s v="PT. Mega Antaran Prima"/>
    <d v="2021-06-26T20:23:07"/>
    <m/>
    <x v="0"/>
  </r>
  <r>
    <x v="0"/>
    <s v="B 9782 KRU"/>
    <s v="Sumardi"/>
    <s v="GB"/>
    <s v="PT. Mega Antaran Prima"/>
    <d v="2021-06-27T19:49:53"/>
    <m/>
    <x v="0"/>
  </r>
  <r>
    <x v="0"/>
    <s v="B 9475 TXS"/>
    <s v="Saepudin Rts"/>
    <s v="GB"/>
    <s v="PT. Prima Sarana Ekspres"/>
    <d v="2021-06-27T07:02:35"/>
    <m/>
    <x v="0"/>
  </r>
  <r>
    <x v="0"/>
    <s v="B 9061 TXS"/>
    <s v="Masri"/>
    <s v="GB"/>
    <s v="PT. Prima Sarana Ekspres"/>
    <d v="2021-06-28T08:51:26"/>
    <m/>
    <x v="0"/>
  </r>
  <r>
    <x v="0"/>
    <s v="B 9271 TCD"/>
    <s v="Sahuri"/>
    <s v="GB"/>
    <s v="PT. Prima Sarana Ekspres"/>
    <d v="2021-06-28T14:19:41"/>
    <m/>
    <x v="0"/>
  </r>
  <r>
    <x v="1"/>
    <s v="B 9413 AI"/>
    <m/>
    <s v="GF"/>
    <s v="CV Palapa Jaya"/>
    <d v="2021-06-24T17:34:53"/>
    <d v="2021-06-25T03:49:04"/>
    <x v="1"/>
  </r>
  <r>
    <x v="1"/>
    <s v="B 9030 FEV"/>
    <m/>
    <s v="GF"/>
    <s v="PT Jaya Pratama Perkasa"/>
    <d v="2021-03-06T15:43:10"/>
    <d v="2021-03-07T04:39:09"/>
    <x v="1"/>
  </r>
  <r>
    <x v="1"/>
    <s v="B 9616 EJ"/>
    <m/>
    <s v="GF"/>
    <s v="PT. Prima Sarana Ekspres"/>
    <d v="2021-06-25T22:37:44"/>
    <d v="2021-06-26T05:19:23"/>
    <x v="1"/>
  </r>
  <r>
    <x v="1"/>
    <s v="B 9022 FEV"/>
    <m/>
    <s v="GF"/>
    <s v="JPP"/>
    <d v="2021-03-07T11:43:17"/>
    <d v="2021-03-07T19:04:14"/>
    <x v="1"/>
  </r>
  <r>
    <x v="1"/>
    <s v="BE 9175 NU"/>
    <m/>
    <s v="GF"/>
    <s v="MHT"/>
    <d v="2021-03-15T23:07:55"/>
    <d v="2021-03-17T05:04:30"/>
    <x v="1"/>
  </r>
  <r>
    <x v="1"/>
    <s v="BE 9259 NO"/>
    <m/>
    <s v="GF"/>
    <s v="MHT"/>
    <d v="2021-03-20T03:18:50"/>
    <d v="2021-03-20T12:25:37"/>
    <x v="1"/>
  </r>
  <r>
    <x v="1"/>
    <s v="B 9974 TEX"/>
    <m/>
    <s v="GF"/>
    <s v="PALAPA"/>
    <d v="2021-04-19T14:42:03"/>
    <d v="2021-04-20T04:40:21"/>
    <x v="1"/>
  </r>
  <r>
    <x v="1"/>
    <s v="B 9458 TXU"/>
    <m/>
    <s v="GF"/>
    <s v="PALAPA"/>
    <d v="2021-06-25T10:51:01"/>
    <d v="2021-06-25T21:20:50"/>
    <x v="1"/>
  </r>
  <r>
    <x v="1"/>
    <s v="B 9602 TEU"/>
    <m/>
    <s v="GF"/>
    <s v="PT. Prima Sarana Ekspres"/>
    <d v="2021-03-22T11:27:30"/>
    <d v="2021-03-22T21:39:08"/>
    <x v="1"/>
  </r>
  <r>
    <x v="1"/>
    <s v="B 9138 PEU"/>
    <s v="HENDRAYANA"/>
    <s v="GF"/>
    <s v="PT. Prima Sarana Ekspres"/>
    <d v="2021-06-15T20:54:31"/>
    <d v="2021-06-16T04:55:26"/>
    <x v="1"/>
  </r>
  <r>
    <x v="1"/>
    <s v="B 9596 TEU"/>
    <s v="JULY"/>
    <s v="GF"/>
    <s v="PT. Prima Sarana Ekspres"/>
    <d v="2021-06-26T00:16:26"/>
    <d v="2021-06-26T11:16:26"/>
    <x v="1"/>
  </r>
  <r>
    <x v="1"/>
    <s v="B 9546 BEU"/>
    <s v="NURHASAN"/>
    <s v="GF"/>
    <s v="PT. Prima Sarana Ekspres"/>
    <d v="2021-03-26T15:27:05"/>
    <d v="2021-03-27T05:54:40"/>
    <x v="1"/>
  </r>
  <r>
    <x v="1"/>
    <s v="B 9392 UEV"/>
    <s v="CACU"/>
    <s v="GF"/>
    <s v="PT. Prima Sarana Ekspres"/>
    <d v="2021-06-25T21:13:12"/>
    <d v="2021-06-26T08:44:33"/>
    <x v="1"/>
  </r>
  <r>
    <x v="1"/>
    <s v="B 9032 PEU"/>
    <m/>
    <s v="GF"/>
    <s v="PT. Prima Sarana Ekspres"/>
    <d v="2021-03-19T21:13:44"/>
    <d v="2021-03-20T08:09:13"/>
    <x v="1"/>
  </r>
  <r>
    <x v="1"/>
    <s v="H 1847 CQ"/>
    <m/>
    <s v="GF"/>
    <s v="SCM"/>
    <d v="2021-03-19T13:15:58"/>
    <d v="2021-03-20T07:08:36"/>
    <x v="1"/>
  </r>
  <r>
    <x v="1"/>
    <s v="H 1922 CQ"/>
    <m/>
    <s v="GF"/>
    <s v="SCM"/>
    <d v="2021-03-08T13:28:53"/>
    <d v="2021-03-08T21:24:13"/>
    <x v="1"/>
  </r>
  <r>
    <x v="1"/>
    <s v="B 9103 UEV"/>
    <m/>
    <s v="GF"/>
    <s v="PRIMEX"/>
    <d v="2021-04-02T20:40:59"/>
    <d v="2021-04-03T13:42:01"/>
    <x v="1"/>
  </r>
  <r>
    <x v="1"/>
    <s v="B 9573 TEU"/>
    <m/>
    <s v="GF"/>
    <s v="PRIMEX"/>
    <d v="2021-06-12T09:25:56"/>
    <d v="2021-06-12T23:03:07"/>
    <x v="1"/>
  </r>
  <r>
    <x v="1"/>
    <s v="B 9007 TXT"/>
    <m/>
    <s v="GF"/>
    <s v="PALAPA"/>
    <d v="2021-06-23T01:13:25"/>
    <d v="2021-06-23T08:31:00"/>
    <x v="1"/>
  </r>
  <r>
    <x v="1"/>
    <s v="B 9707 TXU"/>
    <m/>
    <s v="GF"/>
    <s v="CV Palapa Jaya"/>
    <d v="2021-06-26T19:21:27"/>
    <d v="2021-06-27T09:36:56"/>
    <x v="1"/>
  </r>
  <r>
    <x v="1"/>
    <s v="B 9433 TEU"/>
    <m/>
    <s v="GF"/>
    <s v="PRIMEX"/>
    <d v="2021-06-12T23:37:24"/>
    <d v="2021-06-13T07:50:32"/>
    <x v="1"/>
  </r>
  <r>
    <x v="1"/>
    <s v="W 8738 UF"/>
    <m/>
    <s v="GF"/>
    <s v="MMS"/>
    <d v="2021-05-08T14:26:40"/>
    <d v="2021-05-08T21:52:34"/>
    <x v="1"/>
  </r>
  <r>
    <x v="1"/>
    <s v="BL 8903 AK"/>
    <m/>
    <s v="GF"/>
    <s v="SAJ"/>
    <d v="2021-06-24T20:06:07"/>
    <d v="2021-06-25T16:45:07"/>
    <x v="1"/>
  </r>
  <r>
    <x v="1"/>
    <s v="H 1801 CQ"/>
    <m/>
    <s v="GF"/>
    <s v="SCM"/>
    <d v="2021-03-22T14:03:27"/>
    <d v="2021-03-23T08:38:50"/>
    <x v="1"/>
  </r>
  <r>
    <x v="1"/>
    <s v="B 9071 UEV"/>
    <m/>
    <s v="GF"/>
    <s v="PRIMEX"/>
    <d v="2021-05-17T16:10:27"/>
    <d v="2021-05-17T23:39:14"/>
    <x v="1"/>
  </r>
  <r>
    <x v="1"/>
    <s v="B 9135 PEU"/>
    <m/>
    <s v="GF"/>
    <s v="PRIMEX"/>
    <d v="2021-06-02T15:46:28"/>
    <d v="2021-06-02T22:57:40"/>
    <x v="1"/>
  </r>
  <r>
    <x v="1"/>
    <s v="H 1981 EQ"/>
    <m/>
    <s v="GF"/>
    <s v="SCM"/>
    <d v="2021-03-23T19:21:28"/>
    <d v="2021-03-24T06:13:51"/>
    <x v="1"/>
  </r>
  <r>
    <x v="1"/>
    <s v="B 9006 TXT"/>
    <m/>
    <s v="GF"/>
    <s v="PALAPA"/>
    <d v="2021-05-23T19:40:15"/>
    <d v="2021-05-24T14:23:26"/>
    <x v="1"/>
  </r>
  <r>
    <x v="1"/>
    <s v="W 9842 UM"/>
    <m/>
    <s v="GF"/>
    <s v="MMS"/>
    <d v="2021-03-09T20:35:03"/>
    <d v="2021-03-10T01:13:06"/>
    <x v="1"/>
  </r>
  <r>
    <x v="1"/>
    <s v="B 9169 FEV"/>
    <m/>
    <s v="GF"/>
    <s v="PT. Darsindo Cipta Putra Mandiri"/>
    <d v="2021-03-10T00:38:50"/>
    <d v="2021-03-10T13:38:51"/>
    <x v="1"/>
  </r>
  <r>
    <x v="1"/>
    <s v="T 9691 DD"/>
    <m/>
    <s v="GF"/>
    <s v="SAJ"/>
    <d v="2021-03-09T23:52:57"/>
    <d v="2021-03-10T09:55:08"/>
    <x v="1"/>
  </r>
  <r>
    <x v="1"/>
    <s v="B 9357 KXT"/>
    <m/>
    <s v="GF"/>
    <s v="PT. Darsindo Cipta Putra Mandiri"/>
    <d v="2021-06-20T03:21:31"/>
    <d v="2021-06-20T10:36:08"/>
    <x v="1"/>
  </r>
  <r>
    <x v="1"/>
    <s v="T 9078 DD"/>
    <m/>
    <s v="GF"/>
    <s v="SAJ"/>
    <d v="2021-06-24T17:20:01"/>
    <d v="2021-06-25T06:16:20"/>
    <x v="1"/>
  </r>
  <r>
    <x v="1"/>
    <s v="B 9706 TXU"/>
    <m/>
    <s v="GF"/>
    <s v="PALAPA"/>
    <d v="2021-06-26T19:50:31"/>
    <d v="2021-06-27T09:36:56"/>
    <x v="1"/>
  </r>
  <r>
    <x v="1"/>
    <s v="B 9871 FI"/>
    <m/>
    <s v="GF"/>
    <s v="PALAPA"/>
    <d v="2021-05-17T08:45:32"/>
    <d v="2021-05-17T17:15:16"/>
    <x v="1"/>
  </r>
  <r>
    <x v="1"/>
    <s v="B 9961 UEU"/>
    <m/>
    <s v="GF"/>
    <s v="PT. Prima Sarana Ekspres"/>
    <d v="2021-03-10T01:31:44"/>
    <d v="2021-03-10T06:57:44"/>
    <x v="1"/>
  </r>
  <r>
    <x v="1"/>
    <s v="B 9676 UEV"/>
    <m/>
    <s v="GF"/>
    <s v="PT. Prima Sarana Ekspres"/>
    <d v="2021-04-29T00:11:48"/>
    <d v="2021-04-29T13:21:50"/>
    <x v="1"/>
  </r>
  <r>
    <x v="1"/>
    <s v="B 9462 SYK"/>
    <m/>
    <s v="GF"/>
    <s v="PALAPA"/>
    <d v="2021-06-25T22:34:29"/>
    <d v="2021-06-27T09:36:56"/>
    <x v="1"/>
  </r>
  <r>
    <x v="1"/>
    <s v="B 9048 CL"/>
    <m/>
    <s v="GF"/>
    <s v="PT. Prima Sarana Ekspres"/>
    <d v="2021-06-27T00:25:42"/>
    <d v="2021-06-27T14:21:11"/>
    <x v="1"/>
  </r>
  <r>
    <x v="1"/>
    <s v="B 9029 EEU"/>
    <m/>
    <s v="GF"/>
    <s v="DMM"/>
    <d v="2021-04-04T11:18:01"/>
    <d v="2021-04-04T17:09:08"/>
    <x v="1"/>
  </r>
  <r>
    <x v="1"/>
    <s v="B 9218 BEV"/>
    <m/>
    <s v="GF"/>
    <s v="TMC"/>
    <d v="2021-03-10T13:19:12"/>
    <d v="2021-03-11T04:01:43"/>
    <x v="1"/>
  </r>
  <r>
    <x v="1"/>
    <s v="H 1799 CQ"/>
    <s v="EKO BUDIYONO"/>
    <s v="GF"/>
    <s v="SCM"/>
    <d v="2021-03-15T16:41:13"/>
    <d v="2021-03-16T03:38:56"/>
    <x v="1"/>
  </r>
  <r>
    <x v="1"/>
    <s v="B 9060 UEV"/>
    <s v="WAHYU WIBOWO"/>
    <s v="GF"/>
    <s v="PT. Prima Sarana Ekspres"/>
    <d v="2021-06-06T01:34:24"/>
    <d v="2021-06-06T13:01:43"/>
    <x v="1"/>
  </r>
  <r>
    <x v="1"/>
    <s v="B 9126 UEV"/>
    <m/>
    <s v="GF"/>
    <s v="PT. Prima Sarana Ekspres"/>
    <d v="2021-03-27T20:28:00"/>
    <d v="2021-04-10T05:16:20"/>
    <x v="1"/>
  </r>
  <r>
    <x v="1"/>
    <s v="T 9162 DL"/>
    <m/>
    <s v="GF"/>
    <s v="SAJ"/>
    <d v="2021-06-06T01:35:12"/>
    <d v="2021-06-06T13:02:51"/>
    <x v="1"/>
  </r>
  <r>
    <x v="1"/>
    <s v="P 9593 UV"/>
    <m/>
    <s v="GF"/>
    <s v="SAJ"/>
    <d v="2021-03-11T03:19:33"/>
    <d v="2021-03-11T14:58:39"/>
    <x v="1"/>
  </r>
  <r>
    <x v="1"/>
    <s v="B 9482 BEU"/>
    <m/>
    <s v="GF"/>
    <s v="PRIMEX"/>
    <d v="2021-03-26T20:26:44"/>
    <d v="2021-03-27T05:54:51"/>
    <x v="1"/>
  </r>
  <r>
    <x v="1"/>
    <s v="B 9481 UEU"/>
    <m/>
    <s v="GF"/>
    <s v="PRIMEX"/>
    <d v="2021-05-28T21:59:29"/>
    <d v="2021-05-29T06:10:19"/>
    <x v="1"/>
  </r>
  <r>
    <x v="1"/>
    <s v="B 9972 GU"/>
    <m/>
    <s v="GF"/>
    <s v="PRIMEX"/>
    <d v="2021-06-27T11:44:19"/>
    <d v="2021-06-27T18:00:15"/>
    <x v="1"/>
  </r>
  <r>
    <x v="1"/>
    <s v="W 9447 UM"/>
    <m/>
    <s v="GF"/>
    <s v="MMS"/>
    <d v="2021-04-19T20:35:45"/>
    <d v="2021-04-20T04:39:39"/>
    <x v="1"/>
  </r>
  <r>
    <x v="1"/>
    <s v="W 8841 UF"/>
    <m/>
    <s v="GF"/>
    <s v="MMS"/>
    <d v="2021-04-14T20:03:31"/>
    <d v="2021-04-15T05:26:36"/>
    <x v="1"/>
  </r>
  <r>
    <x v="1"/>
    <s v="H 1974 EQ"/>
    <m/>
    <s v="GF"/>
    <s v="SCM"/>
    <d v="2021-03-17T17:46:12"/>
    <d v="2021-03-18T05:16:39"/>
    <x v="1"/>
  </r>
  <r>
    <x v="1"/>
    <s v="H 1833 FQ"/>
    <m/>
    <s v="GF"/>
    <s v="SCM"/>
    <d v="2021-03-18T15:38:04"/>
    <d v="2021-03-19T06:21:52"/>
    <x v="1"/>
  </r>
  <r>
    <x v="1"/>
    <s v="Be 9164 AJ"/>
    <m/>
    <s v="GF"/>
    <s v="Master E"/>
    <d v="2021-03-11T21:09:13"/>
    <d v="2021-03-12T15:07:19"/>
    <x v="1"/>
  </r>
  <r>
    <x v="1"/>
    <s v="Be 9162 yv"/>
    <m/>
    <s v="GF"/>
    <s v="Master E"/>
    <d v="2021-03-11T21:07:52"/>
    <d v="2021-03-12T22:48:01"/>
    <x v="1"/>
  </r>
  <r>
    <x v="1"/>
    <s v="BK 9778 TL"/>
    <m/>
    <s v="GF"/>
    <s v="PALAPA"/>
    <d v="2021-06-22T21:31:28"/>
    <d v="2021-06-23T08:29:23"/>
    <x v="1"/>
  </r>
  <r>
    <x v="1"/>
    <s v="B 9708 TXU"/>
    <m/>
    <s v="GF"/>
    <s v="PALAPA"/>
    <d v="2021-06-17T09:38:41"/>
    <d v="2021-06-17T16:51:30"/>
    <x v="1"/>
  </r>
  <r>
    <x v="1"/>
    <s v="W 8807 UF"/>
    <m/>
    <s v="GF"/>
    <s v="MMS"/>
    <d v="2021-04-26T09:20:09"/>
    <d v="2021-04-26T15:39:26"/>
    <x v="1"/>
  </r>
  <r>
    <x v="1"/>
    <s v="H 1846 CQ"/>
    <m/>
    <s v="GF"/>
    <s v="SCM"/>
    <d v="2021-03-18T16:24:05"/>
    <d v="2021-03-19T00:20:04"/>
    <x v="1"/>
  </r>
  <r>
    <x v="1"/>
    <s v="T 9820 DD"/>
    <m/>
    <s v="GF"/>
    <s v="SAJ"/>
    <d v="2021-06-16T14:35:47"/>
    <d v="2021-06-16T23:45:00"/>
    <x v="1"/>
  </r>
  <r>
    <x v="1"/>
    <s v="T 9125 DF"/>
    <m/>
    <s v="GF"/>
    <s v="SAJ"/>
    <d v="2021-06-24T17:36:40"/>
    <d v="2021-06-24T23:39:44"/>
    <x v="1"/>
  </r>
  <r>
    <x v="1"/>
    <s v="BE 8652 NV"/>
    <m/>
    <s v="GF"/>
    <s v="ASAE"/>
    <d v="2021-03-24T15:06:20"/>
    <d v="2021-03-25T01:42:47"/>
    <x v="1"/>
  </r>
  <r>
    <x v="1"/>
    <s v="Z 9090 LJ"/>
    <m/>
    <s v="GF"/>
    <s v="ASAE"/>
    <d v="2021-03-13T00:18:02"/>
    <d v="2021-03-13T07:34:45"/>
    <x v="1"/>
  </r>
  <r>
    <x v="1"/>
    <s v="B 9701 FEU"/>
    <m/>
    <s v="GF"/>
    <s v="PT. Darsindo Cipta Putra Mandiri"/>
    <d v="2021-03-13T04:16:36"/>
    <d v="2021-03-13T12:12:49"/>
    <x v="1"/>
  </r>
  <r>
    <x v="1"/>
    <s v="BE 9309 NK"/>
    <m/>
    <s v="GF"/>
    <s v="ASAE"/>
    <d v="2021-03-13T04:16:36"/>
    <d v="2021-03-13T07:45:35"/>
    <x v="1"/>
  </r>
  <r>
    <x v="1"/>
    <s v="B 9361 PEU"/>
    <m/>
    <s v="GF"/>
    <s v="CGL"/>
    <d v="2021-04-08T03:47:54"/>
    <d v="2021-04-08T15:21:41"/>
    <x v="1"/>
  </r>
  <r>
    <x v="1"/>
    <s v="B 9501 PEU"/>
    <m/>
    <s v="GF"/>
    <s v="CGL"/>
    <d v="2021-03-13T14:39:54"/>
    <d v="2021-03-13T20:56:37"/>
    <x v="1"/>
  </r>
  <r>
    <x v="1"/>
    <s v="B 9547 FXT"/>
    <m/>
    <s v="GF"/>
    <s v="PT. Darsindo Cipta Putra Mandiri"/>
    <d v="2021-06-25T22:50:06"/>
    <d v="2021-06-26T08:44:33"/>
    <x v="1"/>
  </r>
  <r>
    <x v="1"/>
    <s v="BE 8154 IR"/>
    <m/>
    <s v="GF"/>
    <s v="MHT"/>
    <d v="2021-03-30T22:51:39"/>
    <d v="2021-04-01T07:12:15"/>
    <x v="1"/>
  </r>
  <r>
    <x v="1"/>
    <s v="BE 9177 NU"/>
    <s v="DENY"/>
    <s v="GF"/>
    <s v="MHT"/>
    <d v="2021-03-23T21:47:09"/>
    <d v="2021-03-24T11:15:38"/>
    <x v="1"/>
  </r>
  <r>
    <x v="1"/>
    <s v="B 9460 TXU"/>
    <m/>
    <s v="GF"/>
    <s v="PALAPA"/>
    <d v="2021-06-24T19:39:20"/>
    <d v="2021-06-25T03:47:24"/>
    <x v="1"/>
  </r>
  <r>
    <x v="1"/>
    <s v="N 8571 TM"/>
    <m/>
    <s v="GF"/>
    <s v="MMS"/>
    <d v="2021-04-05T07:37:30"/>
    <d v="2021-04-05T20:40:25"/>
    <x v="1"/>
  </r>
  <r>
    <x v="1"/>
    <s v="Z 9120 MG"/>
    <m/>
    <s v="GF"/>
    <s v="TIARA FAJAR"/>
    <d v="2021-03-14T20:26:53"/>
    <d v="2021-03-15T06:40:27"/>
    <x v="1"/>
  </r>
  <r>
    <x v="1"/>
    <s v="H 1843 CQ"/>
    <m/>
    <s v="GF"/>
    <s v="SCM"/>
    <d v="2021-03-15T13:05:03"/>
    <d v="2021-03-16T00:40:41"/>
    <x v="1"/>
  </r>
  <r>
    <x v="1"/>
    <s v="BE 8925 GJ"/>
    <m/>
    <s v="GF"/>
    <s v="MHT"/>
    <d v="2021-03-15T23:10:12"/>
    <d v="2021-03-16T06:59:38"/>
    <x v="1"/>
  </r>
  <r>
    <x v="1"/>
    <s v="B 9044 DY"/>
    <m/>
    <s v="GF"/>
    <s v="PT. Darsindo Cipta Putra Mandiri"/>
    <d v="2021-06-03T13:41:42"/>
    <d v="2021-06-03T19:53:45"/>
    <x v="1"/>
  </r>
  <r>
    <x v="1"/>
    <s v="W 9448 UM"/>
    <m/>
    <s v="GF"/>
    <s v="MMS"/>
    <d v="2021-04-27T23:20:40"/>
    <d v="2021-04-28T08:24:24"/>
    <x v="1"/>
  </r>
  <r>
    <x v="1"/>
    <s v="BE 9159 CW"/>
    <m/>
    <s v="GF"/>
    <s v="MPX"/>
    <d v="2021-03-17T00:07:27"/>
    <d v="2021-03-17T18:14:43"/>
    <x v="1"/>
  </r>
  <r>
    <x v="1"/>
    <s v="B 9308 TEZ"/>
    <m/>
    <s v="GF"/>
    <s v="PALAPA"/>
    <d v="2021-06-09T13:18:37"/>
    <d v="2021-06-09T22:02:54"/>
    <x v="1"/>
  </r>
  <r>
    <x v="1"/>
    <s v="B 9302 TEZ"/>
    <m/>
    <s v="GF"/>
    <s v="PALAPA"/>
    <d v="2021-05-03T22:39:08"/>
    <d v="2021-05-04T05:31:10"/>
    <x v="1"/>
  </r>
  <r>
    <x v="1"/>
    <s v="B 9154 BEV"/>
    <m/>
    <s v="GF"/>
    <s v="TMC"/>
    <d v="2021-03-17T13:25:27"/>
    <d v="2021-03-17T19:58:02"/>
    <x v="1"/>
  </r>
  <r>
    <x v="1"/>
    <s v="B 9497 PEU"/>
    <m/>
    <s v="GF"/>
    <s v="CGL"/>
    <d v="2021-03-17T16:15:03"/>
    <d v="2021-03-18T00:47:23"/>
    <x v="1"/>
  </r>
  <r>
    <x v="1"/>
    <s v="B 9262 UM"/>
    <m/>
    <s v="GF"/>
    <s v="DMM"/>
    <d v="2021-03-17T21:26:16"/>
    <d v="2021-03-18T21:30:01"/>
    <x v="1"/>
  </r>
  <r>
    <x v="1"/>
    <s v="H 1916 CQ"/>
    <m/>
    <s v="GF"/>
    <s v="SCM"/>
    <d v="2021-03-17T23:34:42"/>
    <d v="2021-03-19T00:20:28"/>
    <x v="1"/>
  </r>
  <r>
    <x v="1"/>
    <s v="W 8820 UF"/>
    <m/>
    <s v="GF"/>
    <s v="MMS"/>
    <d v="2021-03-23T17:23:08"/>
    <d v="2021-03-24T06:10:28"/>
    <x v="1"/>
  </r>
  <r>
    <x v="1"/>
    <s v="B 9001 EEU"/>
    <m/>
    <s v="GF"/>
    <s v="DMM"/>
    <d v="2021-03-31T08:47:07"/>
    <d v="2021-04-01T07:00:59"/>
    <x v="1"/>
  </r>
  <r>
    <x v="1"/>
    <s v="BE 9630 YJ"/>
    <m/>
    <s v="GF"/>
    <s v="MPX"/>
    <d v="2021-06-27T21:00:33"/>
    <d v="2021-06-28T06:29:24"/>
    <x v="1"/>
  </r>
  <r>
    <x v="1"/>
    <s v="BE 9486 YJ"/>
    <m/>
    <s v="GF"/>
    <s v="MPX"/>
    <d v="2021-03-18T17:09:13"/>
    <d v="2021-03-19T09:29:13"/>
    <x v="1"/>
  </r>
  <r>
    <x v="1"/>
    <s v="BE 9258 NO"/>
    <m/>
    <s v="GF"/>
    <s v="MHT"/>
    <d v="2021-03-18T18:04:09"/>
    <d v="2021-03-19T22:25:22"/>
    <x v="1"/>
  </r>
  <r>
    <x v="1"/>
    <s v="H 1835 FQ"/>
    <m/>
    <s v="GF"/>
    <s v="SCM"/>
    <d v="2021-03-18T20:21:14"/>
    <d v="2021-03-19T11:38:22"/>
    <x v="1"/>
  </r>
  <r>
    <x v="1"/>
    <s v="BE 9283 YU"/>
    <m/>
    <s v="GF"/>
    <s v="MHT"/>
    <d v="2021-04-15T19:39:20"/>
    <d v="2021-04-16T06:22:19"/>
    <x v="1"/>
  </r>
  <r>
    <x v="1"/>
    <s v="W 9465 UM"/>
    <m/>
    <s v="GF"/>
    <s v="MMS"/>
    <d v="2021-05-21T22:54:48"/>
    <d v="2021-05-22T06:30:22"/>
    <x v="1"/>
  </r>
  <r>
    <x v="1"/>
    <s v="BE 9256 NO"/>
    <m/>
    <s v="GF"/>
    <s v="MHT"/>
    <d v="2021-04-14T20:02:31"/>
    <d v="2021-04-15T08:27:26"/>
    <x v="1"/>
  </r>
  <r>
    <x v="1"/>
    <s v="BE 9255 NO"/>
    <m/>
    <s v="GF"/>
    <s v="MHT"/>
    <d v="2021-03-19T01:11:29"/>
    <d v="2021-03-19T22:23:25"/>
    <x v="1"/>
  </r>
  <r>
    <x v="1"/>
    <s v="W 9466 UM"/>
    <m/>
    <s v="GF"/>
    <s v="MMS"/>
    <d v="2021-05-09T00:09:56"/>
    <d v="2021-05-09T15:22:27"/>
    <x v="1"/>
  </r>
  <r>
    <x v="1"/>
    <s v="H 1412 AF"/>
    <m/>
    <s v="GF"/>
    <s v="MMS"/>
    <d v="2021-04-18T13:22:38"/>
    <d v="2021-04-18T22:12:49"/>
    <x v="1"/>
  </r>
  <r>
    <x v="1"/>
    <s v="B 9604 FXT"/>
    <m/>
    <s v="GF"/>
    <s v="PT. Darsindo Cipta Putra Mandiri"/>
    <d v="2021-04-15T20:34:01"/>
    <d v="2021-04-16T04:02:46"/>
    <x v="1"/>
  </r>
  <r>
    <x v="1"/>
    <s v="BE 9461 CO"/>
    <m/>
    <s v="GF"/>
    <s v="MHT"/>
    <d v="2021-03-19T20:43:09"/>
    <d v="2021-03-20T06:42:47"/>
    <x v="1"/>
  </r>
  <r>
    <x v="1"/>
    <s v="B 9266 UYU"/>
    <m/>
    <s v="GF"/>
    <s v="PRIMEX"/>
    <d v="2021-06-27T20:56:45"/>
    <d v="2021-06-28T13:09:32"/>
    <x v="1"/>
  </r>
  <r>
    <x v="1"/>
    <s v="B 9042 UEV"/>
    <m/>
    <s v="GF"/>
    <s v="PRIMEX"/>
    <d v="2021-04-01T23:02:49"/>
    <d v="2021-04-02T11:59:32"/>
    <x v="1"/>
  </r>
  <r>
    <x v="1"/>
    <s v="BE 9903 CO"/>
    <m/>
    <s v="GF"/>
    <s v="MPX"/>
    <d v="2021-05-28T23:46:54"/>
    <d v="2021-05-29T04:08:47"/>
    <x v="1"/>
  </r>
  <r>
    <x v="1"/>
    <s v="H 1982 EQ"/>
    <m/>
    <s v="GF"/>
    <s v="SCM"/>
    <d v="2021-03-20T02:41:27"/>
    <d v="2021-03-20T15:20:03"/>
    <x v="1"/>
  </r>
  <r>
    <x v="1"/>
    <s v="H 1988 EQ"/>
    <m/>
    <s v="GF"/>
    <s v="SCM"/>
    <d v="2021-03-20T03:20:15"/>
    <d v="2021-03-20T12:25:23"/>
    <x v="1"/>
  </r>
  <r>
    <x v="1"/>
    <s v="BL 8904 AK"/>
    <m/>
    <s v="GF"/>
    <s v="SAJ"/>
    <d v="2021-05-23T06:57:03"/>
    <d v="2021-05-23T15:03:21"/>
    <x v="1"/>
  </r>
  <r>
    <x v="1"/>
    <s v="H 1797 CQ"/>
    <m/>
    <s v="GF"/>
    <s v="SCM"/>
    <d v="2021-03-20T09:07:21"/>
    <d v="2021-03-20T15:53:17"/>
    <x v="1"/>
  </r>
  <r>
    <x v="1"/>
    <s v="B 9136 UM"/>
    <m/>
    <s v="GF"/>
    <s v="DMM"/>
    <d v="2021-03-20T14:17:29"/>
    <d v="2021-03-20T21:50:14"/>
    <x v="1"/>
  </r>
  <r>
    <x v="1"/>
    <s v="B 9165 UM"/>
    <m/>
    <s v="GF"/>
    <s v="DMM"/>
    <d v="2021-03-20T14:16:43"/>
    <d v="2021-03-20T23:02:46"/>
    <x v="1"/>
  </r>
  <r>
    <x v="1"/>
    <s v="L 9519 UW"/>
    <m/>
    <s v="GF"/>
    <s v="PJM"/>
    <d v="2021-04-21T09:55:16"/>
    <d v="2021-04-21T21:31:09"/>
    <x v="1"/>
  </r>
  <r>
    <x v="1"/>
    <s v="BE 9281 GS"/>
    <m/>
    <s v="GF"/>
    <s v="MHT"/>
    <d v="2021-04-13T14:18:39"/>
    <d v="2021-04-14T06:42:42"/>
    <x v="1"/>
  </r>
  <r>
    <x v="1"/>
    <s v="BE 9951 CU"/>
    <m/>
    <s v="GF"/>
    <s v="MPX"/>
    <d v="2021-04-30T15:55:44"/>
    <d v="2021-05-01T06:49:42"/>
    <x v="1"/>
  </r>
  <r>
    <x v="1"/>
    <s v="BE 9945 CU"/>
    <m/>
    <s v="GF"/>
    <s v="MPX"/>
    <d v="2021-03-21T00:32:13"/>
    <d v="2021-03-21T15:07:27"/>
    <x v="1"/>
  </r>
  <r>
    <x v="1"/>
    <s v="B 9231 CW"/>
    <m/>
    <s v="GF"/>
    <s v="MPX"/>
    <d v="2021-03-21T21:08:29"/>
    <d v="2021-03-22T08:42:25"/>
    <x v="1"/>
  </r>
  <r>
    <x v="1"/>
    <s v="BE 9679 YU"/>
    <m/>
    <s v="GF"/>
    <s v="MPX"/>
    <d v="2021-06-11T01:28:33"/>
    <d v="2021-06-11T00:28:33"/>
    <x v="1"/>
  </r>
  <r>
    <x v="1"/>
    <s v="BE 9266 BV"/>
    <m/>
    <s v="GF"/>
    <s v="MPX"/>
    <d v="2021-04-16T17:20:26"/>
    <d v="2021-04-17T05:13:55"/>
    <x v="1"/>
  </r>
  <r>
    <x v="1"/>
    <s v="H 1410 AF"/>
    <m/>
    <s v="GF"/>
    <s v="MMS"/>
    <d v="2021-04-14T01:38:35"/>
    <d v="2021-04-14T19:57:21"/>
    <x v="1"/>
  </r>
  <r>
    <x v="1"/>
    <s v="H 1918 CQ"/>
    <m/>
    <s v="GF"/>
    <s v="SCM"/>
    <d v="2021-03-22T13:59:25"/>
    <d v="2021-03-22T23:49:40"/>
    <x v="1"/>
  </r>
  <r>
    <x v="1"/>
    <s v="Z 9509 MG"/>
    <m/>
    <s v="GD"/>
    <s v="TIARA FAJAR"/>
    <d v="2021-06-19T21:47:52"/>
    <d v="2021-06-20T06:31:17"/>
    <x v="1"/>
  </r>
  <r>
    <x v="1"/>
    <s v="H 8077 OW"/>
    <m/>
    <s v="GF"/>
    <s v="SCM"/>
    <d v="2021-03-22T19:42:52"/>
    <d v="2021-03-23T06:29:53"/>
    <x v="1"/>
  </r>
  <r>
    <x v="1"/>
    <s v="BE 9261 BV"/>
    <m/>
    <s v="GF"/>
    <s v="MPX"/>
    <d v="2021-03-23T02:14:33"/>
    <d v="2021-03-23T15:00:23"/>
    <x v="1"/>
  </r>
  <r>
    <x v="1"/>
    <s v="BE 9441 CV"/>
    <m/>
    <s v="GF"/>
    <s v="MPX"/>
    <d v="2021-03-23T02:12:42"/>
    <d v="2021-03-23T15:00:32"/>
    <x v="1"/>
  </r>
  <r>
    <x v="1"/>
    <s v="BE 9767 BV"/>
    <m/>
    <s v="GF"/>
    <s v="MPX"/>
    <d v="2021-03-23T02:11:52"/>
    <d v="2021-03-23T12:27:46"/>
    <x v="1"/>
  </r>
  <r>
    <x v="1"/>
    <s v="B 9004 EEU"/>
    <m/>
    <s v="GF"/>
    <s v="DMM"/>
    <d v="2021-03-23T08:41:46"/>
    <d v="2021-03-23T19:43:23"/>
    <x v="1"/>
  </r>
  <r>
    <x v="1"/>
    <s v="B 9291 TEV"/>
    <m/>
    <s v="GF"/>
    <s v="PALAPA"/>
    <d v="2021-05-02T07:28:17"/>
    <d v="2021-05-02T14:50:50"/>
    <x v="1"/>
  </r>
  <r>
    <x v="1"/>
    <s v="B 9011 TXR"/>
    <m/>
    <s v="GF"/>
    <s v="MHT"/>
    <d v="2021-03-23T19:23:01"/>
    <d v="2021-03-24T11:16:19"/>
    <x v="1"/>
  </r>
  <r>
    <x v="1"/>
    <s v="B 9376 TEV"/>
    <m/>
    <s v="GF"/>
    <s v="PALAPA"/>
    <d v="2021-06-15T21:48:24"/>
    <d v="2021-06-16T06:38:36"/>
    <x v="1"/>
  </r>
  <r>
    <x v="1"/>
    <s v="Z 9050 LF"/>
    <m/>
    <s v="GD"/>
    <s v="TIARA FAJAR"/>
    <d v="2021-06-16T21:21:07"/>
    <d v="2021-06-17T05:20:19"/>
    <x v="1"/>
  </r>
  <r>
    <x v="1"/>
    <s v="W 9543 UM"/>
    <m/>
    <s v="GF"/>
    <s v="MMS"/>
    <d v="2021-05-21T22:50:25"/>
    <d v="2021-05-22T06:31:14"/>
    <x v="1"/>
  </r>
  <r>
    <x v="1"/>
    <s v="B 9264 TEN"/>
    <m/>
    <s v="GF"/>
    <s v="FASTANA"/>
    <d v="2021-03-24T03:39:41"/>
    <d v="2021-03-24T13:47:08"/>
    <x v="1"/>
  </r>
  <r>
    <x v="1"/>
    <s v="W 9695 UM"/>
    <m/>
    <s v="GF"/>
    <s v="MMS"/>
    <d v="2021-03-24T08:55:35"/>
    <d v="2021-03-24T15:13:12"/>
    <x v="1"/>
  </r>
  <r>
    <x v="1"/>
    <s v="B 9227 TEN"/>
    <m/>
    <s v="GF"/>
    <s v="FASTANA"/>
    <d v="2021-03-24T10:02:12"/>
    <d v="2021-03-25T01:43:26"/>
    <x v="1"/>
  </r>
  <r>
    <x v="1"/>
    <s v="B 9148 TEN"/>
    <m/>
    <s v="GF"/>
    <s v="FASTANA"/>
    <d v="2021-03-25T05:33:14"/>
    <d v="2021-03-25T13:42:46"/>
    <x v="1"/>
  </r>
  <r>
    <x v="1"/>
    <s v="B 9180 TEN"/>
    <m/>
    <s v="GF"/>
    <s v="FASTANA"/>
    <d v="2021-03-25T05:32:07"/>
    <d v="2021-03-25T15:35:46"/>
    <x v="1"/>
  </r>
  <r>
    <x v="1"/>
    <s v="BE 9932 CT"/>
    <m/>
    <s v="GF"/>
    <s v="MPX"/>
    <d v="2021-04-07T23:14:39"/>
    <d v="2021-04-08T15:20:38"/>
    <x v="1"/>
  </r>
  <r>
    <x v="1"/>
    <s v="BE 9883 CV"/>
    <m/>
    <s v="GF"/>
    <s v="MPX"/>
    <d v="2021-05-27T22:13:58"/>
    <d v="2021-05-28T07:41:06"/>
    <x v="1"/>
  </r>
  <r>
    <x v="1"/>
    <s v="BE 9223 CW"/>
    <m/>
    <s v="GF"/>
    <s v="MPX"/>
    <d v="2021-03-25T05:23:01"/>
    <d v="2021-03-25T14:24:38"/>
    <x v="1"/>
  </r>
  <r>
    <x v="1"/>
    <s v="BE 9841 CU"/>
    <m/>
    <s v="GF"/>
    <s v="MPX"/>
    <d v="2021-03-25T05:22:11"/>
    <d v="2021-03-25T14:22:46"/>
    <x v="1"/>
  </r>
  <r>
    <x v="1"/>
    <s v="BE 9972 BU"/>
    <m/>
    <s v="GF"/>
    <s v="MPX"/>
    <d v="2021-03-25T05:21:23"/>
    <d v="2021-03-25T14:20:58"/>
    <x v="1"/>
  </r>
  <r>
    <x v="1"/>
    <s v="BE 9278 YJ"/>
    <m/>
    <s v="GF"/>
    <s v="MPX"/>
    <d v="2021-04-08T22:33:55"/>
    <d v="2021-04-09T09:36:43"/>
    <x v="1"/>
  </r>
  <r>
    <x v="1"/>
    <s v="B 9129 JT"/>
    <m/>
    <s v="GF"/>
    <s v="PALAPA"/>
    <d v="2021-05-19T20:56:03"/>
    <d v="2021-05-20T03:26:43"/>
    <x v="1"/>
  </r>
  <r>
    <x v="1"/>
    <s v="Z 9215 MG"/>
    <m/>
    <s v="GD"/>
    <s v="TIARA FAJAR"/>
    <d v="2021-03-25T09:23:49"/>
    <d v="2021-03-26T00:38:53"/>
    <x v="1"/>
  </r>
  <r>
    <x v="1"/>
    <s v="BA 9838 SU"/>
    <m/>
    <s v="GF"/>
    <s v="KENCANA"/>
    <d v="2021-03-26T04:36:23"/>
    <d v="2021-03-26T15:39:05"/>
    <x v="1"/>
  </r>
  <r>
    <x v="1"/>
    <s v="B 9500 KEU"/>
    <m/>
    <s v="GF"/>
    <s v="INTEGRA"/>
    <d v="2021-03-26T16:35:17"/>
    <d v="2021-03-27T00:31:33"/>
    <x v="1"/>
  </r>
  <r>
    <x v="1"/>
    <s v="BE 9506 AJ"/>
    <m/>
    <s v="GF"/>
    <s v="KENCANA"/>
    <d v="2021-03-26T17:52:06"/>
    <d v="2021-03-27T05:54:29"/>
    <x v="1"/>
  </r>
  <r>
    <x v="1"/>
    <s v="B 9446 TEU"/>
    <m/>
    <s v="GF"/>
    <s v="PRIMEX"/>
    <d v="2021-05-31T22:49:20"/>
    <d v="2021-06-01T06:44:50"/>
    <x v="1"/>
  </r>
  <r>
    <x v="1"/>
    <s v="BE 9901 CV"/>
    <m/>
    <s v="GF"/>
    <s v="MPX"/>
    <d v="2021-03-27T19:18:56"/>
    <d v="2021-03-28T14:53:07"/>
    <x v="1"/>
  </r>
  <r>
    <x v="1"/>
    <s v="B 9222 LJ"/>
    <m/>
    <s v="GF"/>
    <s v="KENCANA"/>
    <d v="2021-03-28T08:20:00"/>
    <d v="2021-03-28T17:29:34"/>
    <x v="1"/>
  </r>
  <r>
    <x v="1"/>
    <s v="B 9606 KXR"/>
    <m/>
    <s v="GF"/>
    <s v="KENCANA"/>
    <d v="2021-03-28T09:15:37"/>
    <d v="2021-03-28T14:52:33"/>
    <x v="1"/>
  </r>
  <r>
    <x v="1"/>
    <s v="B 9009 KXT"/>
    <m/>
    <s v="GF"/>
    <s v="KENCANA"/>
    <d v="2021-03-28T09:15:37"/>
    <d v="2021-03-28T22:46:54"/>
    <x v="1"/>
  </r>
  <r>
    <x v="1"/>
    <s v="Z 9351 MG"/>
    <m/>
    <s v="GD"/>
    <s v="TFT"/>
    <d v="2021-04-07T21:57:07"/>
    <d v="2021-04-08T09:33:12"/>
    <x v="1"/>
  </r>
  <r>
    <x v="1"/>
    <s v="B 9056 FEN"/>
    <m/>
    <s v="GF"/>
    <s v="KENCANA"/>
    <d v="2021-06-27T09:11:24"/>
    <d v="2021-06-27T15:22:57"/>
    <x v="1"/>
  </r>
  <r>
    <x v="1"/>
    <s v="B 9253 TEV"/>
    <m/>
    <s v="GF"/>
    <s v="PALAPA"/>
    <d v="2021-03-29T23:23:29"/>
    <d v="2021-03-30T16:51:55"/>
    <x v="1"/>
  </r>
  <r>
    <x v="1"/>
    <s v="B 9959 TEU"/>
    <m/>
    <s v="GF"/>
    <s v="PALAPA"/>
    <d v="2021-05-01T17:30:33"/>
    <d v="2021-05-02T14:56:34"/>
    <x v="1"/>
  </r>
  <r>
    <x v="1"/>
    <s v="BE 9947 CU"/>
    <m/>
    <s v="GF"/>
    <s v="MPX"/>
    <d v="2021-03-30T00:48:54"/>
    <d v="2021-03-30T16:52:57"/>
    <x v="1"/>
  </r>
  <r>
    <x v="1"/>
    <s v="BE 9257 BV"/>
    <m/>
    <s v="GF"/>
    <s v="MPX"/>
    <d v="2021-03-30T04:07:03"/>
    <d v="2021-03-30T16:51:36"/>
    <x v="1"/>
  </r>
  <r>
    <x v="1"/>
    <s v="BE 9257 NO"/>
    <m/>
    <s v="GF"/>
    <s v="MHT"/>
    <d v="2021-03-30T07:45:27"/>
    <d v="2021-03-30T16:50:54"/>
    <x v="1"/>
  </r>
  <r>
    <x v="1"/>
    <s v="BE 9784 BV"/>
    <m/>
    <s v="GF"/>
    <s v="MPX"/>
    <d v="2021-03-30T08:04:58"/>
    <d v="2021-03-30T16:51:16"/>
    <x v="1"/>
  </r>
  <r>
    <x v="1"/>
    <s v="BE 9367 YJ"/>
    <m/>
    <s v="GF"/>
    <s v="MPX"/>
    <d v="2021-04-01T00:19:24"/>
    <d v="2021-04-01T17:53:51"/>
    <x v="1"/>
  </r>
  <r>
    <x v="1"/>
    <s v="W 8641 UF"/>
    <m/>
    <s v="GF"/>
    <s v="MMS"/>
    <d v="2021-05-21T22:52:27"/>
    <d v="2021-05-21T22:52:27"/>
    <x v="1"/>
  </r>
  <r>
    <x v="1"/>
    <s v="BK 9716 CY"/>
    <m/>
    <s v="GF"/>
    <s v="KENCANA NIAGA"/>
    <d v="2021-04-01T22:21:20"/>
    <d v="2021-04-02T12:00:49"/>
    <x v="1"/>
  </r>
  <r>
    <x v="1"/>
    <s v="BE 9564 CO"/>
    <m/>
    <s v="GF"/>
    <s v="MPX"/>
    <d v="2021-05-27T22:14:24"/>
    <d v="2021-05-28T07:41:42"/>
    <x v="1"/>
  </r>
  <r>
    <x v="1"/>
    <s v="BE 9684 YU"/>
    <m/>
    <s v="GF"/>
    <s v="MPX"/>
    <d v="2021-04-02T00:53:49"/>
    <d v="2021-04-02T12:01:34"/>
    <x v="1"/>
  </r>
  <r>
    <x v="1"/>
    <s v="BE 9720 CN"/>
    <m/>
    <s v="GF"/>
    <s v="MPX"/>
    <d v="2021-04-02T01:47:08"/>
    <d v="2021-04-03T12:50:01"/>
    <x v="1"/>
  </r>
  <r>
    <x v="1"/>
    <s v="BE 9075 YJ"/>
    <m/>
    <s v="GF"/>
    <s v="MPX"/>
    <d v="2021-04-16T20:30:25"/>
    <d v="2021-04-17T07:30:35"/>
    <x v="1"/>
  </r>
  <r>
    <x v="1"/>
    <s v="B 9388 TEV"/>
    <m/>
    <s v="GF"/>
    <s v="PALAPA"/>
    <d v="2021-05-04T11:52:20"/>
    <d v="2021-04-05T15:52:20"/>
    <x v="1"/>
  </r>
  <r>
    <x v="1"/>
    <s v="B 9587 TEY"/>
    <m/>
    <s v="GF"/>
    <s v="PALAPA"/>
    <d v="2021-05-21T03:16:40"/>
    <d v="2021-05-21T14:43:38"/>
    <x v="1"/>
  </r>
  <r>
    <x v="1"/>
    <s v="B 9365 UEV"/>
    <m/>
    <s v="GF"/>
    <s v="PRIMEX"/>
    <d v="2021-06-27T20:22:59"/>
    <d v="2021-06-28T06:50:38"/>
    <x v="1"/>
  </r>
  <r>
    <x v="1"/>
    <s v="BE 9879 CV"/>
    <m/>
    <s v="GF"/>
    <s v="MPX"/>
    <d v="2021-04-09T13:17:19"/>
    <d v="2021-04-10T03:14:05"/>
    <x v="1"/>
  </r>
  <r>
    <x v="1"/>
    <s v="Z 9670 HA"/>
    <m/>
    <s v="GD"/>
    <s v="TFT"/>
    <d v="2021-06-20T19:16:14"/>
    <d v="2021-06-21T04:54:02"/>
    <x v="1"/>
  </r>
  <r>
    <x v="1"/>
    <s v="B 9259 UM"/>
    <m/>
    <s v="GF"/>
    <s v="DMM"/>
    <d v="2021-04-04T11:17:13"/>
    <d v="2021-04-04T17:40:20"/>
    <x v="1"/>
  </r>
  <r>
    <x v="1"/>
    <s v="B 9539 UXT"/>
    <m/>
    <s v="GF"/>
    <s v="PRIMEX"/>
    <d v="2021-04-04T21:43:30"/>
    <d v="2021-04-05T07:47:31"/>
    <x v="1"/>
  </r>
  <r>
    <x v="1"/>
    <s v="B 9437 TEU"/>
    <m/>
    <s v="GF"/>
    <s v="PRIMEX"/>
    <d v="2021-06-14T07:52:43"/>
    <d v="2021-06-14T15:04:45"/>
    <x v="1"/>
  </r>
  <r>
    <x v="1"/>
    <s v="BE 9262 YU"/>
    <m/>
    <s v="GF"/>
    <s v="MPX"/>
    <d v="2021-06-11T03:25:45"/>
    <d v="2021-06-11T13:25:45"/>
    <x v="1"/>
  </r>
  <r>
    <x v="1"/>
    <s v="BE 9258 BV"/>
    <m/>
    <s v="GF"/>
    <s v="MPX"/>
    <d v="2021-04-06T04:10:34"/>
    <d v="2021-04-06T15:53:21"/>
    <x v="1"/>
  </r>
  <r>
    <x v="1"/>
    <s v="B 9151 TEN"/>
    <m/>
    <s v="GF"/>
    <s v="FASTANA"/>
    <d v="2021-04-06T21:17:14"/>
    <d v="2021-04-07T11:23:30"/>
    <x v="1"/>
  </r>
  <r>
    <x v="1"/>
    <s v="B 9208 TEN"/>
    <m/>
    <s v="GF"/>
    <s v="FASTANA"/>
    <d v="2021-04-06T22:58:31"/>
    <d v="2021-04-07T11:24:39"/>
    <x v="1"/>
  </r>
  <r>
    <x v="1"/>
    <s v="BL 8902 AK"/>
    <m/>
    <s v="GF"/>
    <s v="SAJ"/>
    <d v="2021-05-21T23:14:37"/>
    <d v="2021-05-22T08:41:08"/>
    <x v="1"/>
  </r>
  <r>
    <x v="1"/>
    <s v="Z 9457 MN"/>
    <m/>
    <s v="GF"/>
    <s v="TFT"/>
    <d v="2021-04-30T20:23:29"/>
    <d v="2021-05-01T07:47:10"/>
    <x v="1"/>
  </r>
  <r>
    <x v="1"/>
    <s v="B 9127 UEV"/>
    <m/>
    <s v="GF"/>
    <s v="PRIMEX"/>
    <d v="2021-04-07T06:40:41"/>
    <d v="2021-04-07T16:07:09"/>
    <x v="1"/>
  </r>
  <r>
    <x v="1"/>
    <s v="B 9225 TEN"/>
    <m/>
    <s v="GF"/>
    <s v="FASTANA"/>
    <d v="2021-04-07T13:50:29"/>
    <d v="2021-04-08T09:33:12"/>
    <x v="1"/>
  </r>
  <r>
    <x v="1"/>
    <s v="B 9202 TEN"/>
    <m/>
    <s v="GF"/>
    <s v="FASTANA"/>
    <d v="2021-04-07T17:07:03"/>
    <d v="2021-04-08T09:33:12"/>
    <x v="1"/>
  </r>
  <r>
    <x v="1"/>
    <s v="BE 9268 YU"/>
    <m/>
    <s v="GF"/>
    <s v="MPX"/>
    <d v="2021-04-07T23:53:48"/>
    <d v="2021-04-08T15:21:31"/>
    <x v="1"/>
  </r>
  <r>
    <x v="1"/>
    <s v="L 8491 UX"/>
    <m/>
    <s v="GF"/>
    <s v="PJM"/>
    <d v="2021-04-17T16:10:04"/>
    <d v="2021-04-18T05:10:04"/>
    <x v="1"/>
  </r>
  <r>
    <x v="1"/>
    <s v="BE 9759 BV"/>
    <m/>
    <s v="GF"/>
    <s v="MPX"/>
    <d v="2021-04-08T03:42:49"/>
    <d v="2021-04-08T15:20:50"/>
    <x v="1"/>
  </r>
  <r>
    <x v="1"/>
    <s v="B 9113 TEN"/>
    <m/>
    <s v="GF"/>
    <s v="FASTANA"/>
    <d v="2021-04-08T09:42:49"/>
    <d v="2021-04-08T20:07:28"/>
    <x v="1"/>
  </r>
  <r>
    <x v="1"/>
    <s v="B 9270 TEN"/>
    <m/>
    <s v="GF"/>
    <s v="FASTANA"/>
    <d v="2021-04-08T09:42:49"/>
    <d v="2021-04-08T20:07:28"/>
    <x v="1"/>
  </r>
  <r>
    <x v="1"/>
    <s v="BE 9885 CW"/>
    <m/>
    <s v="GF"/>
    <s v="MPX"/>
    <d v="2021-05-19T19:43:05"/>
    <d v="2021-05-20T03:40:48"/>
    <x v="1"/>
  </r>
  <r>
    <x v="1"/>
    <s v="BE 9774 BV"/>
    <m/>
    <s v="GF"/>
    <s v="MPX"/>
    <d v="2021-04-08T19:07:26"/>
    <d v="2021-04-09T13:04:43"/>
    <x v="1"/>
  </r>
  <r>
    <x v="1"/>
    <s v="BE 9949 CU"/>
    <m/>
    <s v="GF"/>
    <s v="MPX"/>
    <d v="2021-04-08T22:01:53"/>
    <d v="2021-04-09T13:05:30"/>
    <x v="1"/>
  </r>
  <r>
    <x v="1"/>
    <s v="BE 8915 NO"/>
    <m/>
    <s v="GF"/>
    <s v="MHT"/>
    <d v="2021-04-18T11:21:56"/>
    <d v="2021-04-18T22:12:08"/>
    <x v="1"/>
  </r>
  <r>
    <x v="1"/>
    <s v="BE 9767 BJ"/>
    <m/>
    <s v="GF"/>
    <s v="Master E"/>
    <d v="2021-04-10T07:41:28"/>
    <d v="2021-04-10T15:10:36"/>
    <x v="1"/>
  </r>
  <r>
    <x v="1"/>
    <s v="B 9180 BEV"/>
    <m/>
    <s v="GF"/>
    <s v="TRIMEGA"/>
    <d v="2021-04-10T10:10:58"/>
    <d v="2021-04-11T04:10:45"/>
    <x v="1"/>
  </r>
  <r>
    <x v="1"/>
    <s v="B 9235 TEN"/>
    <m/>
    <s v="GF"/>
    <s v="FASTANA"/>
    <d v="2021-04-10T11:16:45"/>
    <d v="2021-04-11T04:10:45"/>
    <x v="1"/>
  </r>
  <r>
    <x v="1"/>
    <s v="B 9008 SEU"/>
    <m/>
    <s v="GF"/>
    <s v="SAJ"/>
    <d v="2021-06-12T23:42:08"/>
    <d v="2021-06-13T06:23:40"/>
    <x v="1"/>
  </r>
  <r>
    <x v="1"/>
    <s v="B 9190 TEN"/>
    <m/>
    <s v="GF"/>
    <s v="FASTANA"/>
    <d v="2021-04-10T11:56:29"/>
    <d v="2021-04-11T08:42:50"/>
    <x v="1"/>
  </r>
  <r>
    <x v="1"/>
    <s v="B 9254 TEN"/>
    <m/>
    <s v="GF"/>
    <s v="FASTANA"/>
    <d v="2021-04-10T13:44:35"/>
    <d v="2021-04-11T04:10:45"/>
    <x v="1"/>
  </r>
  <r>
    <x v="1"/>
    <s v="BE 9765 BJ"/>
    <m/>
    <s v="GF"/>
    <s v="MASTER E"/>
    <d v="2021-04-10T14:25:37"/>
    <d v="2021-04-11T04:10:45"/>
    <x v="1"/>
  </r>
  <r>
    <x v="1"/>
    <s v="B 9972 BEU"/>
    <m/>
    <s v="GF"/>
    <s v="TMC"/>
    <d v="2021-04-11T14:48:48"/>
    <d v="2021-04-12T05:05:16"/>
    <x v="1"/>
  </r>
  <r>
    <x v="1"/>
    <s v="B 9089 NEU"/>
    <m/>
    <s v="GF"/>
    <s v="TMC"/>
    <d v="2021-04-11T16:04:48"/>
    <d v="2021-04-12T05:05:34"/>
    <x v="1"/>
  </r>
  <r>
    <x v="1"/>
    <s v="B 9927 UYV"/>
    <m/>
    <s v="GF"/>
    <s v="SAMUDERA"/>
    <d v="2021-04-11T19:45:28"/>
    <d v="2021-04-12T05:05:50"/>
    <x v="1"/>
  </r>
  <r>
    <x v="1"/>
    <s v="B 9649 FEU"/>
    <m/>
    <s v="GF"/>
    <s v="PT. Darsindo Cipta Putra Mandiri"/>
    <d v="2021-04-12T17:09:09"/>
    <d v="2021-04-13T03:42:01"/>
    <x v="1"/>
  </r>
  <r>
    <x v="1"/>
    <s v="Z 9184 KA"/>
    <m/>
    <s v="GD"/>
    <s v="TIARA FAJAR"/>
    <d v="2021-04-13T00:15:34"/>
    <d v="2021-04-13T14:41:03"/>
    <x v="1"/>
  </r>
  <r>
    <x v="1"/>
    <s v="BE 9155 NI"/>
    <m/>
    <s v="GF"/>
    <s v="MHT"/>
    <d v="2021-04-13T17:02:49"/>
    <d v="2021-04-14T23:35:30"/>
    <x v="1"/>
  </r>
  <r>
    <x v="1"/>
    <s v="BE 9609 CG"/>
    <m/>
    <s v="GF"/>
    <s v="MHT"/>
    <d v="2021-04-13T17:50:03"/>
    <d v="2021-04-14T07:07:47"/>
    <x v="1"/>
  </r>
  <r>
    <x v="1"/>
    <s v="B 9648 FEU"/>
    <m/>
    <s v="GF"/>
    <s v="PT. Darsindo Cipta Putra Mandiri"/>
    <d v="2021-06-18T00:19:57"/>
    <d v="2021-06-18T07:50:32"/>
    <x v="1"/>
  </r>
  <r>
    <x v="1"/>
    <s v="B 9158 FEV"/>
    <m/>
    <s v="GF"/>
    <s v="KTM"/>
    <d v="2021-04-14T02:17:53"/>
    <d v="2021-04-14T23:24:58"/>
    <x v="1"/>
  </r>
  <r>
    <x v="1"/>
    <s v="B 9178 FEV"/>
    <m/>
    <s v="GF"/>
    <s v="KTM"/>
    <d v="2021-04-14T22:56:54"/>
    <d v="2021-04-15T14:34:59"/>
    <x v="1"/>
  </r>
  <r>
    <x v="1"/>
    <s v="B 9426 UEW"/>
    <m/>
    <s v="GF"/>
    <s v="INPRASE"/>
    <d v="2021-04-14T22:55:27"/>
    <d v="2021-04-15T21:11:20"/>
    <x v="1"/>
  </r>
  <r>
    <x v="1"/>
    <s v="B 9048 UXR"/>
    <m/>
    <s v="GF"/>
    <s v="PRIMEX"/>
    <d v="2021-06-27T23:34:22"/>
    <d v="2021-06-28T09:00:25"/>
    <x v="1"/>
  </r>
  <r>
    <x v="1"/>
    <s v="BE 9090 NJ"/>
    <m/>
    <s v="GF"/>
    <s v="MHT"/>
    <d v="2021-04-15T04:38:55"/>
    <d v="2021-04-15T14:34:46"/>
    <x v="1"/>
  </r>
  <r>
    <x v="1"/>
    <s v="B 9770 FXV"/>
    <m/>
    <s v="GF"/>
    <s v="KTM"/>
    <d v="2021-04-25T10:28:09"/>
    <d v="2021-04-25T17:48:17"/>
    <x v="1"/>
  </r>
  <r>
    <x v="1"/>
    <s v="W 8788 UF"/>
    <m/>
    <s v="GF"/>
    <s v="MMS"/>
    <d v="2021-05-09T01:22:12"/>
    <d v="2021-05-09T15:22:27"/>
    <x v="1"/>
  </r>
  <r>
    <x v="1"/>
    <s v="B 9233 TEZ"/>
    <m/>
    <s v="GF"/>
    <s v="PALAPA"/>
    <d v="2021-05-28T23:55:04"/>
    <d v="2021-05-29T07:52:13"/>
    <x v="1"/>
  </r>
  <r>
    <x v="1"/>
    <s v="BE 9452 CV"/>
    <m/>
    <s v="GF"/>
    <s v="MPX"/>
    <d v="2021-04-16T17:19:49"/>
    <d v="2021-04-17T11:39:09"/>
    <x v="1"/>
  </r>
  <r>
    <x v="1"/>
    <s v="BE 9358 YJ"/>
    <m/>
    <s v="GF"/>
    <s v="MPX"/>
    <d v="2021-04-16T23:25:28"/>
    <d v="2021-04-17T11:38:35"/>
    <x v="1"/>
  </r>
  <r>
    <x v="1"/>
    <s v="Z 9340 MN"/>
    <m/>
    <s v="GF"/>
    <s v="TIARA FAJAR"/>
    <d v="2021-06-24T15:12:59"/>
    <d v="2021-06-24T23:38:44"/>
    <x v="1"/>
  </r>
  <r>
    <x v="1"/>
    <s v="B 9428 UEW"/>
    <m/>
    <s v="GF"/>
    <s v="INPRASE"/>
    <d v="2021-04-18T13:21:55"/>
    <d v="2021-04-19T01:36:32"/>
    <x v="1"/>
  </r>
  <r>
    <x v="1"/>
    <s v="B 9059 TEV"/>
    <m/>
    <s v="GF"/>
    <s v="PALAPA"/>
    <d v="2021-06-11T23:18:32"/>
    <d v="2021-06-12T08:38:18"/>
    <x v="1"/>
  </r>
  <r>
    <x v="1"/>
    <s v="B 9449 UEW"/>
    <m/>
    <s v="GF"/>
    <s v="INPRASE"/>
    <d v="2021-04-19T16:56:20"/>
    <d v="2021-04-20T04:40:30"/>
    <x v="1"/>
  </r>
  <r>
    <x v="1"/>
    <s v="B 9155 PEU"/>
    <m/>
    <s v="GF"/>
    <s v="PRIMEX"/>
    <d v="2021-06-27T00:42:21"/>
    <d v="2021-06-27T14:21:11"/>
    <x v="1"/>
  </r>
  <r>
    <x v="1"/>
    <s v="B 9092 KXT"/>
    <m/>
    <s v="GF"/>
    <s v="Metro express"/>
    <d v="2021-04-21T22:32:47"/>
    <d v="2021-04-22T10:31:19"/>
    <x v="1"/>
  </r>
  <r>
    <x v="1"/>
    <s v="B 9658 TEU"/>
    <m/>
    <s v="GF"/>
    <s v="PRIMEX"/>
    <d v="2021-06-25T21:03:44"/>
    <d v="2021-06-26T08:44:33"/>
    <x v="1"/>
  </r>
  <r>
    <x v="1"/>
    <s v="L 9660 UZ"/>
    <m/>
    <s v="GF"/>
    <s v="PJM"/>
    <d v="2021-04-22T15:33:38"/>
    <d v="2021-04-22T20:01:00"/>
    <x v="1"/>
  </r>
  <r>
    <x v="1"/>
    <s v="BE 8317 OU"/>
    <m/>
    <s v="GF"/>
    <s v="MBL"/>
    <d v="2021-06-21T22:41:01"/>
    <d v="2021-06-22T11:05:58"/>
    <x v="1"/>
  </r>
  <r>
    <x v="1"/>
    <s v="B 9317 BXS"/>
    <m/>
    <s v="GF"/>
    <s v="MPX"/>
    <d v="2021-04-22T23:20:41"/>
    <d v="2021-04-23T11:37:24"/>
    <x v="1"/>
  </r>
  <r>
    <x v="1"/>
    <s v="B 9347 PEU"/>
    <m/>
    <s v="GF"/>
    <s v="CGL"/>
    <d v="2021-05-01T23:48:23"/>
    <d v="2021-05-02T15:09:06"/>
    <x v="1"/>
  </r>
  <r>
    <x v="1"/>
    <s v="BK 8734 XT"/>
    <m/>
    <s v="GF"/>
    <s v="PALAPA"/>
    <d v="2021-05-23T19:40:57"/>
    <d v="2021-05-24T17:15:07"/>
    <x v="1"/>
  </r>
  <r>
    <x v="1"/>
    <s v="Z 9589 HA"/>
    <m/>
    <s v="GD"/>
    <s v="TIARA FAJAR"/>
    <d v="2021-05-29T00:58:56"/>
    <d v="2021-05-29T09:01:48"/>
    <x v="1"/>
  </r>
  <r>
    <x v="1"/>
    <s v="BE 9261 CN"/>
    <m/>
    <s v="GF"/>
    <s v="MPX"/>
    <d v="2021-04-24T21:55:32"/>
    <d v="2021-04-25T07:30:15"/>
    <x v="1"/>
  </r>
  <r>
    <x v="1"/>
    <s v="BE 9677 YU"/>
    <m/>
    <s v="GF"/>
    <s v="MPX"/>
    <d v="2021-06-23T20:08:35"/>
    <d v="2021-06-24T23:37:42"/>
    <x v="1"/>
  </r>
  <r>
    <x v="1"/>
    <s v="Z 9322 MG"/>
    <m/>
    <s v="GF"/>
    <s v="TFT"/>
    <d v="2021-06-12T22:13:30"/>
    <d v="2021-06-13T22:13:30"/>
    <x v="1"/>
  </r>
  <r>
    <x v="1"/>
    <s v="B 9163 UEV"/>
    <m/>
    <s v="GF"/>
    <s v="PRIMEX"/>
    <d v="2021-06-24T00:10:34"/>
    <d v="2021-06-24T06:27:25"/>
    <x v="1"/>
  </r>
  <r>
    <x v="1"/>
    <s v="BE 8748 YO"/>
    <m/>
    <s v="GF"/>
    <s v="MPX"/>
    <d v="2021-04-25T15:29:20"/>
    <d v="2021-04-26T06:52:20"/>
    <x v="1"/>
  </r>
  <r>
    <x v="1"/>
    <s v="Z 9399 MG"/>
    <m/>
    <s v="GD"/>
    <s v="TIARA FAJAR"/>
    <d v="2021-04-26T22:07:55"/>
    <d v="2021-04-27T09:01:52"/>
    <x v="1"/>
  </r>
  <r>
    <x v="1"/>
    <s v="B 9771 FXV"/>
    <m/>
    <s v="GF"/>
    <s v="KTM"/>
    <d v="2021-04-27T06:53:57"/>
    <d v="2021-04-28T20:43:09"/>
    <x v="1"/>
  </r>
  <r>
    <x v="1"/>
    <s v="BE 9124 CA"/>
    <m/>
    <s v="GF"/>
    <s v="MBL"/>
    <d v="2021-06-19T06:58:46"/>
    <d v="2021-06-19T20:00:05"/>
    <x v="1"/>
  </r>
  <r>
    <x v="1"/>
    <s v="BE 8127 WT"/>
    <m/>
    <s v="GF"/>
    <s v="MBL"/>
    <d v="2021-06-17T08:22:42"/>
    <d v="2021-06-17T14:31:15"/>
    <x v="1"/>
  </r>
  <r>
    <x v="1"/>
    <s v="B 9014 WG"/>
    <m/>
    <s v="GF"/>
    <s v="MBL"/>
    <d v="2021-05-01T02:15:59"/>
    <d v="2021-05-02T13:48:55"/>
    <x v="1"/>
  </r>
  <r>
    <x v="1"/>
    <s v="B 9394 BXS"/>
    <m/>
    <s v="GF"/>
    <s v="MPX"/>
    <d v="2021-04-27T17:33:15"/>
    <d v="2021-04-28T04:55:51"/>
    <x v="1"/>
  </r>
  <r>
    <x v="1"/>
    <s v="Z 9502 MG"/>
    <m/>
    <s v="GD"/>
    <s v="TFT"/>
    <d v="2021-05-08T09:12:39"/>
    <d v="2021-05-08T15:43:52"/>
    <x v="1"/>
  </r>
  <r>
    <x v="1"/>
    <s v="B 9156 FEV"/>
    <m/>
    <s v="GF"/>
    <s v="KTM"/>
    <d v="2021-05-18T01:58:03"/>
    <d v="2021-05-18T06:47:49"/>
    <x v="1"/>
  </r>
  <r>
    <x v="1"/>
    <s v="B 9157 FEV"/>
    <m/>
    <s v="GF"/>
    <s v="KTM"/>
    <d v="2021-04-28T02:45:26"/>
    <d v="2021-04-28T20:43:09"/>
    <x v="1"/>
  </r>
  <r>
    <x v="1"/>
    <s v="B 9160 FEV"/>
    <m/>
    <s v="GF"/>
    <s v="KTM"/>
    <d v="2021-04-28T11:38:25"/>
    <d v="2021-04-28T20:43:09"/>
    <x v="1"/>
  </r>
  <r>
    <x v="0"/>
    <s v="B 9766 UXR"/>
    <m/>
    <s v="GB"/>
    <s v="Medikar Sarana Utama"/>
    <d v="2021-06-28T10:42:20"/>
    <m/>
    <x v="0"/>
  </r>
  <r>
    <x v="0"/>
    <s v="B 9326 UCG"/>
    <m/>
    <s v="GB"/>
    <s v="Medikar Sarana Utama"/>
    <d v="2021-06-25T09:21:52"/>
    <d v="2021-06-27T23:48:19"/>
    <x v="1"/>
  </r>
  <r>
    <x v="1"/>
    <s v="Z 9853 HA"/>
    <m/>
    <s v="GF"/>
    <s v="TFT"/>
    <d v="2021-04-28T17:37:21"/>
    <d v="2021-04-29T04:34:20"/>
    <x v="1"/>
  </r>
  <r>
    <x v="1"/>
    <s v="B 9662 UEV"/>
    <m/>
    <s v="GF"/>
    <s v="INPRASE"/>
    <d v="2021-04-28T23:31:16"/>
    <d v="2021-04-29T07:38:43"/>
    <x v="1"/>
  </r>
  <r>
    <x v="1"/>
    <s v="B 9201 TEN"/>
    <m/>
    <s v="GF"/>
    <s v="FASTANA"/>
    <d v="2021-05-01T00:59:41"/>
    <d v="2021-05-02T14:49:52"/>
    <x v="1"/>
  </r>
  <r>
    <x v="1"/>
    <s v="B 9126 TEN"/>
    <m/>
    <s v="GF"/>
    <s v="FASTANA"/>
    <d v="2021-05-01T00:59:41"/>
    <d v="2021-05-02T12:32:01"/>
    <x v="1"/>
  </r>
  <r>
    <x v="1"/>
    <s v="B 9198 TEN"/>
    <m/>
    <s v="GF"/>
    <s v="FASTANA"/>
    <d v="2021-05-01T02:33:22"/>
    <d v="2021-05-02T14:36:55"/>
    <x v="1"/>
  </r>
  <r>
    <x v="1"/>
    <s v="B 9224 TEN"/>
    <m/>
    <s v="GF"/>
    <s v="FASTANA"/>
    <d v="2021-05-01T22:32:11"/>
    <d v="2021-05-02T14:48:32"/>
    <x v="1"/>
  </r>
  <r>
    <x v="1"/>
    <s v="B 9220 TEN"/>
    <m/>
    <s v="GF"/>
    <s v="FASTANA"/>
    <d v="2021-05-05T20:56:13"/>
    <d v="2021-05-06T05:58:16"/>
    <x v="1"/>
  </r>
  <r>
    <x v="1"/>
    <s v="L 8716 UK"/>
    <m/>
    <s v="GF"/>
    <s v="INTEGRA"/>
    <d v="2021-05-09T11:44:15"/>
    <d v="2021-05-09T22:06:04"/>
    <x v="1"/>
  </r>
  <r>
    <x v="1"/>
    <s v="B 9384 FXV"/>
    <m/>
    <s v="GF"/>
    <s v="KTM"/>
    <d v="2021-05-18T08:12:09"/>
    <d v="2021-05-18T18:32:52"/>
    <x v="1"/>
  </r>
  <r>
    <x v="1"/>
    <s v="BE 8011 UQ"/>
    <m/>
    <s v="GF"/>
    <s v="MBL"/>
    <d v="2021-05-31T15:34:27"/>
    <d v="2021-06-01T05:34:06"/>
    <x v="1"/>
  </r>
  <r>
    <x v="1"/>
    <s v="B 9830 CU"/>
    <m/>
    <s v="GF"/>
    <s v="MBL"/>
    <d v="2021-06-25T19:29:57"/>
    <d v="2021-06-26T16:06:19"/>
    <x v="1"/>
  </r>
  <r>
    <x v="1"/>
    <s v="BE 9345 BN"/>
    <m/>
    <s v="GF"/>
    <s v="MBL"/>
    <d v="2021-06-18T03:26:24"/>
    <d v="2021-06-18T15:32:41"/>
    <x v="1"/>
  </r>
  <r>
    <x v="1"/>
    <s v="BE 9263 BV"/>
    <m/>
    <s v="GF"/>
    <s v="MPX"/>
    <d v="2021-05-19T21:14:12"/>
    <d v="2021-05-20T12:34:59"/>
    <x v="1"/>
  </r>
  <r>
    <x v="1"/>
    <s v="BE 9574 CA"/>
    <m/>
    <s v="GF"/>
    <s v="MBL"/>
    <d v="2021-06-27T08:35:53"/>
    <d v="2021-06-27T21:54:42"/>
    <x v="1"/>
  </r>
  <r>
    <x v="1"/>
    <s v="B 9062 FXR"/>
    <m/>
    <s v="GF"/>
    <s v="DARSINDO"/>
    <d v="2021-05-22T14:00:28"/>
    <d v="2021-05-22T19:55:46"/>
    <x v="1"/>
  </r>
  <r>
    <x v="1"/>
    <s v="B 9079 KEU"/>
    <m/>
    <s v="GF"/>
    <s v="DARSINDO"/>
    <d v="2021-06-09T19:55:19"/>
    <d v="2021-06-10T03:45:53"/>
    <x v="1"/>
  </r>
  <r>
    <x v="1"/>
    <s v="B 9019 FEV"/>
    <m/>
    <s v="GF"/>
    <s v="DARSINDO"/>
    <d v="2021-06-22T14:46:52"/>
    <d v="2021-06-22T21:45:03"/>
    <x v="1"/>
  </r>
  <r>
    <x v="1"/>
    <s v="B 9343 TEZ"/>
    <m/>
    <s v="GF"/>
    <s v="PALAPA"/>
    <d v="2021-05-24T23:48:00"/>
    <d v="2021-05-25T06:03:02"/>
    <x v="1"/>
  </r>
  <r>
    <x v="1"/>
    <s v="T 9667 AA"/>
    <m/>
    <s v="GF"/>
    <s v="DARSINDO"/>
    <d v="2021-05-25T20:39:23"/>
    <d v="2021-05-26T04:50:19"/>
    <x v="1"/>
  </r>
  <r>
    <x v="1"/>
    <s v="BE 8353 OU"/>
    <m/>
    <s v="GF"/>
    <s v="MBL"/>
    <d v="2021-06-20T19:19:25"/>
    <d v="2021-06-21T04:53:21"/>
    <x v="1"/>
  </r>
  <r>
    <x v="1"/>
    <s v="BE 9915 CW"/>
    <m/>
    <s v="GF"/>
    <s v="MPX"/>
    <d v="2021-05-27T22:17:27"/>
    <d v="2021-05-28T01:26:50"/>
    <x v="1"/>
  </r>
  <r>
    <x v="1"/>
    <s v="BE 8517 OB"/>
    <m/>
    <s v="GF"/>
    <s v="MBL"/>
    <d v="2021-06-24T22:31:34"/>
    <d v="2021-06-25T16:45:56"/>
    <x v="1"/>
  </r>
  <r>
    <x v="1"/>
    <s v="BE 8606 FQ"/>
    <m/>
    <s v="GF"/>
    <s v="MBL"/>
    <d v="2021-06-26T17:47:08"/>
    <d v="2021-06-27T09:36:56"/>
    <x v="1"/>
  </r>
  <r>
    <x v="1"/>
    <s v="B 9154 PEU"/>
    <m/>
    <s v="GF"/>
    <s v="PRIMEX"/>
    <d v="2021-05-28T22:00:58"/>
    <d v="2021-05-29T05:50:50"/>
    <x v="1"/>
  </r>
  <r>
    <x v="1"/>
    <s v="BG 8169 AI"/>
    <m/>
    <s v="GF"/>
    <s v="MBL"/>
    <d v="2021-06-20T19:18:04"/>
    <d v="2021-06-21T04:53:41"/>
    <x v="1"/>
  </r>
  <r>
    <x v="1"/>
    <s v="BE 9452 CK"/>
    <m/>
    <s v="GF"/>
    <s v="MBL"/>
    <d v="2021-06-18T03:24:01"/>
    <d v="2021-06-18T15:32:41"/>
    <x v="1"/>
  </r>
  <r>
    <x v="1"/>
    <s v="B 9353 BXS"/>
    <m/>
    <s v="GF"/>
    <s v="MPX"/>
    <d v="2021-05-31T01:37:43"/>
    <d v="2021-05-31T07:35:25"/>
    <x v="1"/>
  </r>
  <r>
    <x v="1"/>
    <s v="B 9352 BXS"/>
    <m/>
    <s v="GF"/>
    <s v="MPX"/>
    <d v="2021-05-31T01:37:43"/>
    <d v="2021-05-31T07:35:41"/>
    <x v="1"/>
  </r>
  <r>
    <x v="1"/>
    <s v="Z 9180 KA"/>
    <m/>
    <s v="GF"/>
    <s v="TIARA FAJAR"/>
    <d v="2021-05-31T01:37:43"/>
    <d v="2021-05-31T06:27:37"/>
    <x v="1"/>
  </r>
  <r>
    <x v="1"/>
    <s v="B 9336 SI"/>
    <m/>
    <s v="GF"/>
    <s v="MBL"/>
    <d v="2021-05-31T08:46:55"/>
    <d v="2021-06-01T05:22:39"/>
    <x v="1"/>
  </r>
  <r>
    <x v="1"/>
    <s v="B 9435 BEU"/>
    <m/>
    <s v="GF"/>
    <s v="PRIMEX"/>
    <d v="2021-06-27T20:58:03"/>
    <d v="2021-06-28T07:35:58"/>
    <x v="1"/>
  </r>
  <r>
    <x v="1"/>
    <s v="BE 8457 IU"/>
    <m/>
    <s v="GF"/>
    <s v="MHT"/>
    <d v="2021-06-03T15:15:58"/>
    <d v="2021-06-04T04:35:11"/>
    <x v="1"/>
  </r>
  <r>
    <x v="1"/>
    <s v="BE 9435 CP"/>
    <m/>
    <s v="GF"/>
    <s v="MBL"/>
    <d v="2021-06-25T19:32:36"/>
    <d v="2021-06-26T07:17:53"/>
    <x v="1"/>
  </r>
  <r>
    <x v="1"/>
    <s v="B 9926 TS"/>
    <m/>
    <s v="GF"/>
    <s v="SAJ"/>
    <d v="2021-06-24T19:53:43"/>
    <d v="2021-06-25T05:11:03"/>
    <x v="1"/>
  </r>
  <r>
    <x v="1"/>
    <s v="T 9147 DF"/>
    <m/>
    <s v="GF"/>
    <s v="SAJ"/>
    <d v="2021-06-12T00:04:50"/>
    <d v="2021-06-12T06:11:21"/>
    <x v="1"/>
  </r>
  <r>
    <x v="0"/>
    <s v="B 9526 TCJ"/>
    <m/>
    <s v="GB"/>
    <s v="Medikar Sarana Utama"/>
    <d v="2021-06-28T15:27:09"/>
    <m/>
    <x v="0"/>
  </r>
  <r>
    <x v="1"/>
    <s v="B 9698 FEU"/>
    <m/>
    <s v="GF"/>
    <s v="Darsindo"/>
    <d v="2021-06-11T20:12:30"/>
    <d v="2021-06-12T06:39:15"/>
    <x v="1"/>
  </r>
  <r>
    <x v="1"/>
    <s v="Z 9311 MG"/>
    <m/>
    <s v="GD"/>
    <s v="TIARA FAJAR"/>
    <d v="2021-06-16T15:26:54"/>
    <d v="2021-06-17T12:20:16"/>
    <x v="1"/>
  </r>
  <r>
    <x v="1"/>
    <s v="BE 9316 BN"/>
    <m/>
    <s v="GF"/>
    <s v="MBL"/>
    <d v="2021-06-17T14:35:42"/>
    <d v="2021-06-18T00:40:45"/>
    <x v="1"/>
  </r>
  <r>
    <x v="1"/>
    <s v="BE 9421 BI"/>
    <m/>
    <s v="GF"/>
    <s v="MBL"/>
    <d v="2021-06-17T14:37:21"/>
    <d v="2021-06-18T05:36:16"/>
    <x v="1"/>
  </r>
  <r>
    <x v="1"/>
    <s v="Z 9456 MN"/>
    <m/>
    <s v="GF"/>
    <s v="TIARA FAJAR"/>
    <d v="2021-06-17T16:26:13"/>
    <d v="2021-06-18T00:32:19"/>
    <x v="1"/>
  </r>
  <r>
    <x v="1"/>
    <s v="BE 8656 AL"/>
    <m/>
    <s v="GF"/>
    <s v="MBL"/>
    <d v="2021-06-19T06:56:48"/>
    <d v="2021-06-19T19:59:49"/>
    <x v="1"/>
  </r>
  <r>
    <x v="2"/>
    <s v="B 9326 BCO"/>
    <s v="SUGIARTO"/>
    <s v="GB"/>
    <s v="Atlas"/>
    <d v="2021-06-19T20:31:25"/>
    <d v="2021-06-22T01:37:17"/>
    <x v="1"/>
  </r>
  <r>
    <x v="2"/>
    <s v="B 9734 FXT"/>
    <s v="CIPTO SUYADIYASMINANTO"/>
    <s v="GC"/>
    <s v="indofast"/>
    <d v="2021-06-26T22:35:20"/>
    <m/>
    <x v="5"/>
  </r>
  <r>
    <x v="2"/>
    <s v="B 9831 UL"/>
    <s v="NAHRAWI"/>
    <s v="GC"/>
    <s v="indofast"/>
    <d v="2021-06-26T22:41:24"/>
    <m/>
    <x v="5"/>
  </r>
  <r>
    <x v="2"/>
    <s v="F 9091 SC"/>
    <s v="KASMIDI"/>
    <s v="GB"/>
    <s v="indofast"/>
    <d v="2021-06-24T22:10:37"/>
    <d v="2021-06-26T08:44:33"/>
    <x v="1"/>
  </r>
  <r>
    <x v="2"/>
    <s v="F 8092 HN"/>
    <s v="Dedi"/>
    <s v="GB"/>
    <s v="indofast"/>
    <d v="2021-06-26T17:25:41"/>
    <m/>
    <x v="0"/>
  </r>
  <r>
    <x v="2"/>
    <s v="B 9706 PCK"/>
    <s v="EMOD ACHMADI"/>
    <s v="GB"/>
    <s v="indofast"/>
    <d v="2021-06-24T20:11:02"/>
    <d v="2021-06-26T06:50:35"/>
    <x v="1"/>
  </r>
  <r>
    <x v="2"/>
    <s v="B 9458 UCP"/>
    <s v="FERY BUDIARTO"/>
    <s v="GB"/>
    <s v="indofast"/>
    <d v="2021-06-26T19:07:47"/>
    <m/>
    <x v="0"/>
  </r>
  <r>
    <x v="2"/>
    <s v="B 9604 FRV"/>
    <s v="FIQIH ANWAR"/>
    <s v="GB"/>
    <s v="indofast"/>
    <d v="2021-06-24T00:08:49"/>
    <d v="2021-06-26T07:31:08"/>
    <x v="1"/>
  </r>
  <r>
    <x v="2"/>
    <s v="B 9223 FRU"/>
    <s v="BILLY ROHISMA FEBRIANTO"/>
    <s v="GB"/>
    <s v="indofast"/>
    <d v="2021-06-20T12:13:44"/>
    <d v="2021-06-23T06:52:44"/>
    <x v="1"/>
  </r>
  <r>
    <x v="2"/>
    <s v="B 9044 JXR"/>
    <s v="YUDI KRISTIANTO"/>
    <s v="GB"/>
    <s v="indofast"/>
    <d v="2021-06-24T03:35:13"/>
    <d v="2021-06-26T06:19:34"/>
    <x v="1"/>
  </r>
  <r>
    <x v="2"/>
    <s v="A 8221 VA"/>
    <s v="tarbidin"/>
    <s v="GC"/>
    <s v="indofast"/>
    <d v="2021-06-20T12:18:44"/>
    <d v="2021-06-26T07:00:54"/>
    <x v="1"/>
  </r>
  <r>
    <x v="2"/>
    <s v="B 9548 KRV"/>
    <s v="ABDURROKHIM"/>
    <s v="GC"/>
    <s v="indofast"/>
    <d v="2021-06-26T23:26:11"/>
    <m/>
    <x v="5"/>
  </r>
  <r>
    <x v="2"/>
    <s v="BA 9128 GD"/>
    <s v="DEDE YUSUF"/>
    <s v="GC"/>
    <s v="indofast"/>
    <d v="2021-06-26T21:20:46"/>
    <m/>
    <x v="5"/>
  </r>
  <r>
    <x v="2"/>
    <s v="B 9738 KRV"/>
    <s v="PARYANTO"/>
    <s v="GC"/>
    <s v="indofast"/>
    <d v="2021-06-20T12:26:44"/>
    <d v="2021-06-26T23:00:06"/>
    <x v="6"/>
  </r>
  <r>
    <x v="2"/>
    <s v="T 9529 DE"/>
    <s v="HERI PRIYONO"/>
    <s v="GC"/>
    <s v="indofast"/>
    <d v="2021-06-27T21:03:35"/>
    <m/>
    <x v="5"/>
  </r>
  <r>
    <x v="2"/>
    <s v="B 9890 FRV"/>
    <s v="SUGIANTO"/>
    <s v="GC"/>
    <s v="indofast"/>
    <d v="2021-06-20T12:29:55"/>
    <d v="2021-06-26T07:55:42"/>
    <x v="1"/>
  </r>
  <r>
    <x v="2"/>
    <s v="R 9089 IR"/>
    <s v="HENDI SYAHPUTRA"/>
    <s v="GD"/>
    <s v="indofast"/>
    <d v="2021-06-20T12:30:55"/>
    <d v="2021-06-23T17:00:55"/>
    <x v="1"/>
  </r>
  <r>
    <x v="2"/>
    <s v="B 9144 FXT"/>
    <s v="FIRMAN JUNAEDI"/>
    <s v="GD"/>
    <s v="indofast"/>
    <d v="2021-06-26T16:09:25"/>
    <d v="2021-06-28T07:32:55"/>
    <x v="1"/>
  </r>
  <r>
    <x v="2"/>
    <s v="R 1522 JB"/>
    <s v="MUHAMMAD ROFIQUL AMIN"/>
    <s v="GC"/>
    <s v="indofast"/>
    <d v="2021-06-26T22:23:48"/>
    <m/>
    <x v="5"/>
  </r>
  <r>
    <x v="2"/>
    <s v="B 9391 TCH"/>
    <s v="CLINTON P.MANURUNG"/>
    <s v="GC"/>
    <s v="indofast"/>
    <d v="2021-06-28T13:55:20"/>
    <m/>
    <x v="5"/>
  </r>
  <r>
    <x v="2"/>
    <s v="B 9016 ZCA"/>
    <s v="ROHMAN"/>
    <s v="GC"/>
    <s v="indofast"/>
    <d v="2021-06-20T14:33:31"/>
    <d v="2021-06-25T05:00:06"/>
    <x v="1"/>
  </r>
  <r>
    <x v="2"/>
    <s v="F 9617 FG"/>
    <s v="ARIF HALIMAN ROFIQI"/>
    <s v="GD"/>
    <s v="indofast"/>
    <d v="2021-06-20T14:34:30"/>
    <d v="2021-06-26T20:26:40"/>
    <x v="4"/>
  </r>
  <r>
    <x v="1"/>
    <s v="Z 9095 MG"/>
    <m/>
    <s v="GD"/>
    <s v="TIARA FAJAR"/>
    <d v="2021-06-27T19:00:18"/>
    <d v="2021-06-28T06:46:07"/>
    <x v="1"/>
  </r>
  <r>
    <x v="1"/>
    <s v="BE 9033 BA"/>
    <m/>
    <s v="GF"/>
    <s v="MBL"/>
    <d v="2021-06-21T09:01:23"/>
    <d v="2021-06-22T01:37:35"/>
    <x v="1"/>
  </r>
  <r>
    <x v="2"/>
    <s v="BK 8565 LR"/>
    <s v="TRI AGUNG"/>
    <s v="GC"/>
    <s v="indofast"/>
    <d v="2021-06-25T19:46:06"/>
    <d v="2021-06-26T11:16:26"/>
    <x v="1"/>
  </r>
  <r>
    <x v="2"/>
    <s v="B 9118 UCC"/>
    <s v="IDRAN YUSUP"/>
    <s v="GB"/>
    <s v="LINC"/>
    <d v="2021-06-28T15:18:08"/>
    <m/>
    <x v="0"/>
  </r>
  <r>
    <x v="2"/>
    <s v="B 9550 UCB"/>
    <s v="DEDE SUPRIATNA"/>
    <s v="GB"/>
    <s v="LINC"/>
    <d v="2021-06-26T11:14:51"/>
    <d v="2021-06-28T03:09:47"/>
    <x v="1"/>
  </r>
  <r>
    <x v="1"/>
    <s v="Z 9235 MG"/>
    <m/>
    <s v="GD"/>
    <s v="Tiara fajar"/>
    <d v="2021-06-22T13:45:57"/>
    <d v="2021-06-23T02:00:16"/>
    <x v="1"/>
  </r>
  <r>
    <x v="2"/>
    <s v="D 8498 FL"/>
    <s v="HANDONI SETIAWAN"/>
    <s v="GC"/>
    <s v="RIHLOG"/>
    <d v="2021-06-26T18:24:46"/>
    <m/>
    <x v="5"/>
  </r>
  <r>
    <x v="2"/>
    <s v="T 9033 DD"/>
    <m/>
    <s v="GD"/>
    <s v="SAJ"/>
    <d v="2021-06-24T21:27:25"/>
    <d v="2021-06-25T20:10:36"/>
    <x v="7"/>
  </r>
  <r>
    <x v="1"/>
    <s v="B 9217 UEV"/>
    <m/>
    <s v="GF"/>
    <s v="INPRASE"/>
    <d v="2021-06-26T10:04:00"/>
    <d v="2021-06-26T16:06:19"/>
    <x v="1"/>
  </r>
  <r>
    <x v="1"/>
    <s v="B 9577 UEV"/>
    <m/>
    <s v="GF"/>
    <s v="INPRASE"/>
    <d v="2021-06-26T10:04:00"/>
    <d v="2021-06-26T16:06:19"/>
    <x v="1"/>
  </r>
  <r>
    <x v="1"/>
    <s v="B 9293 UEV"/>
    <m/>
    <s v="GF"/>
    <s v="INPRASE"/>
    <d v="2021-06-26T10:04:00"/>
    <d v="2021-06-26T16:06:19"/>
    <x v="1"/>
  </r>
  <r>
    <x v="1"/>
    <s v="BE 8911 UX"/>
    <m/>
    <s v="GF"/>
    <s v="MBL"/>
    <d v="2021-06-26T10:04:00"/>
    <d v="2021-06-26T21:17:21"/>
    <x v="1"/>
  </r>
  <r>
    <x v="1"/>
    <s v="BE 9187 YU"/>
    <m/>
    <s v="GF"/>
    <s v="MPX"/>
    <d v="2021-06-26T19:53:48"/>
    <d v="2021-06-27T06:20:10"/>
    <x v="1"/>
  </r>
  <r>
    <x v="1"/>
    <s v="B 9669 UEV"/>
    <m/>
    <s v="GF"/>
    <s v="INPRASE"/>
    <d v="2021-06-27T09:01:44"/>
    <d v="2021-06-27T15:22:57"/>
    <x v="1"/>
  </r>
  <r>
    <x v="1"/>
    <s v="B 9067 UEV"/>
    <m/>
    <s v="GF"/>
    <s v="PRIMEX"/>
    <d v="2021-06-27T22:04:14"/>
    <d v="2021-06-28T07:23:09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s v="DTI"/>
    <n v="1"/>
    <n v="15520383"/>
    <x v="0"/>
    <n v="259"/>
    <d v="1899-12-30T05:21:00"/>
    <n v="8.5416666666666655E-2"/>
    <x v="0"/>
    <s v="Order Profile"/>
    <s v="6/28/2021 10:41"/>
    <x v="0"/>
    <s v="TANGERANG"/>
    <x v="0"/>
    <s v="GID 29"/>
    <d v="2021-06-29T00:00:00"/>
    <s v="Night Delivery"/>
    <s v="JL PEMBANGUNAN NO 9"/>
    <x v="0"/>
    <x v="0"/>
    <s v="F"/>
    <x v="0"/>
    <x v="0"/>
    <x v="0"/>
    <s v="4002943717 GID 29 ND 29 "/>
  </r>
  <r>
    <x v="1"/>
    <s v="DTI"/>
    <n v="1"/>
    <n v="15207567"/>
    <x v="1"/>
    <n v="54"/>
    <d v="1899-12-30T00:42:00"/>
    <d v="1899-12-30T00:36:00"/>
    <x v="0"/>
    <s v="Order Profile"/>
    <s v="6/28/2021 10:41"/>
    <x v="0"/>
    <s v="TANGERANG"/>
    <x v="0"/>
    <s v="GID 29/Multidrop"/>
    <d v="2021-06-29T00:00:00"/>
    <s v="Night Delivery"/>
    <s v="JL. GATOT SUBROTO KM. 8 RT. 001 RW. 001"/>
    <x v="0"/>
    <x v="1"/>
    <s v="F"/>
    <x v="1"/>
    <x v="1"/>
    <x v="0"/>
    <s v="4002943718 GID 29 ND 29 Y"/>
  </r>
  <r>
    <x v="1"/>
    <s v="DTI"/>
    <m/>
    <n v="15461317"/>
    <x v="2"/>
    <n v="178"/>
    <n v="0.1673611111111111"/>
    <d v="1899-12-30T01:18:00"/>
    <x v="0"/>
    <s v="Order Profile"/>
    <s v="6/28/2021 10:41"/>
    <x v="0"/>
    <s v="JAKARTA"/>
    <x v="0"/>
    <s v="GID 29/Multidrop"/>
    <d v="2021-06-29T00:00:00"/>
    <s v="Night Delivery"/>
    <s v="TAMAN TEKNO BSD BLOK D2"/>
    <x v="0"/>
    <x v="0"/>
    <m/>
    <x v="2"/>
    <x v="2"/>
    <x v="0"/>
    <s v="4002943718 GID 29 ND 29 "/>
  </r>
  <r>
    <x v="2"/>
    <s v="DTI"/>
    <n v="1"/>
    <n v="15523198"/>
    <x v="3"/>
    <n v="337"/>
    <d v="1899-12-30T05:51:00"/>
    <n v="9.8611111111111108E-2"/>
    <x v="0"/>
    <s v="Order Profile"/>
    <s v="6/28/2021 10:41"/>
    <x v="0"/>
    <s v="TANGERANG"/>
    <x v="0"/>
    <s v="GID 29"/>
    <d v="2021-06-29T00:00:00"/>
    <s v="Night Delivery"/>
    <s v="JL BENUA INDAH RT001/005, NAMBO JAYA, KOTA TANGERANG"/>
    <x v="0"/>
    <x v="0"/>
    <s v="F"/>
    <x v="3"/>
    <x v="1"/>
    <x v="0"/>
    <s v="4002943719 GID 29 ND 29 "/>
  </r>
  <r>
    <x v="3"/>
    <s v="DTI"/>
    <n v="1"/>
    <n v="15130448"/>
    <x v="4"/>
    <n v="2201"/>
    <d v="1899-12-31T15:05:00"/>
    <d v="1899-12-30T17:38:00"/>
    <x v="1"/>
    <s v="Right Sizing"/>
    <s v="6/28/2021 10:41"/>
    <x v="0"/>
    <s v="BALI"/>
    <x v="1"/>
    <s v="GID 29"/>
    <d v="2021-07-05T00:00:00"/>
    <s v="( Priority 3 )12 PM - 06 PM"/>
    <s v="JL.RAYA DENPASAR BEDUGUL,DS.WEDI BUANA"/>
    <x v="1"/>
    <x v="1"/>
    <m/>
    <x v="2"/>
    <x v="3"/>
    <x v="0"/>
    <s v="4002943817 GID 29 P3 05 Y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6">
  <r>
    <x v="0"/>
    <s v="B 9417 BCI"/>
    <s v="Ading Sukardi"/>
    <x v="0"/>
    <s v="CV. Global Synergi Abadi"/>
    <d v="2021-06-26T21:36:00"/>
    <m/>
    <s v="GB register"/>
    <x v="0"/>
    <s v="v"/>
    <m/>
    <d v="2021-05-20T00:00:00"/>
    <m/>
    <s v=""/>
    <s v=""/>
    <s v=""/>
    <s v="4002942855 GID 26 P1 26 "/>
    <s v=""/>
    <s v=""/>
    <s v=""/>
    <s v="4002941427 GID 22 P2 23 "/>
    <s v=""/>
    <s v=""/>
    <s v="4002940785 GID 19 P2 20 "/>
    <s v="4002940251 GID 18 P1 18 "/>
    <s v=""/>
    <s v="4002939503 GID 16 ND 16 "/>
    <s v=""/>
    <s v="4002938982 GID 14 ND 14 "/>
    <s v=""/>
    <s v="4002938200 GID12 P1 12 "/>
    <s v=""/>
    <s v="4002937846 GID 10 P1 11 "/>
    <s v="4002937403 GID 09 P1 08 "/>
    <s v=""/>
    <s v="4002936973 GID 07 ND 07 "/>
    <s v=""/>
    <s v="4002936388 GID 05 P1 05 "/>
    <s v=""/>
    <s v=""/>
    <s v="4002935674 GID 02 ND 02 "/>
    <s v=""/>
    <s v=""/>
    <s v=""/>
    <s v=""/>
    <s v=""/>
    <s v=""/>
    <s v=""/>
    <s v="4002933163 GID 24 ND 24 Y"/>
    <s v=""/>
    <s v=""/>
    <s v="4002932319 GID 21 P2 22 "/>
    <s v="4002932107 GID 20 P1 20 "/>
    <s v="4002931825 GID 19 P2 21 Y"/>
    <s v="4002931344 GID 18 ND 18 Y"/>
    <s v=""/>
    <s v=""/>
    <s v="4002930695 GID 09 P2 10 "/>
    <s v="4002930418 GID 08 P1 08 "/>
    <s v=""/>
    <s v="4002929769 GIID 06 P2 7-May-21 "/>
    <s v="4002929083 GID 05 P1 05 "/>
    <s v=""/>
    <s v=""/>
    <s v="4002928367 GID 02 ND 02 Y"/>
    <s v=""/>
    <s v="4002927507 GID 29 P1 29 "/>
    <s v="4002927016 GID 28 ND 28 Y"/>
    <s v=""/>
    <s v="4002926277 GID 26 P1 26 "/>
    <s v=""/>
    <s v="4002925845 GID 24 P2 25 "/>
    <s v="4002925203 GID 23 ND 23 Y"/>
    <s v="4002924867 GID 22 P1 23 "/>
    <s v="4002924376 GID 21 ND 21 Y"/>
    <s v=""/>
    <s v="4002923649 GID 19 P1 19 "/>
    <s v=""/>
    <s v="4002923094 GID 17 ND 17 "/>
    <s v="4002922666 GID 16 ND 16 "/>
    <s v=""/>
    <s v="4002921794 GID 14 ND 14 "/>
    <s v=""/>
    <s v="4002921219 GID 12 P1 12 "/>
    <s v=""/>
    <s v=""/>
    <s v="4002920365 GID 09 P2 10 "/>
    <s v="4002919715 GID 08 ND 08 "/>
    <s v=""/>
    <s v="4002918695 GID 06 P2 07 "/>
    <s v="4002918611 GID 05 P1 05 "/>
    <s v=""/>
    <s v="4002918101 GID 02 P1 03 "/>
    <s v="4002917742 GID 01 P1 31 "/>
    <s v="4002917551 GID 31 P1 31 "/>
    <s v="4002916949 GID 30 ND 30 "/>
    <s v="4002916717 GID 28 ND 28 p"/>
    <s v=""/>
    <s v="4002915815 GID 27 P1 25 "/>
    <s v="4002915656 GID 26 ND 26 "/>
    <s v="4002915101 GID 25 P1 26 "/>
    <s v="4002915101 GID 25 P1 26 "/>
    <s v="4002914242 GID 23 ND 23 Y"/>
    <s v=""/>
    <s v=""/>
    <s v=""/>
    <s v="4002913338 GID 19 P2 20 "/>
    <s v="4002912912 GID 18 P1 18 "/>
    <s v="4002912437 GID 17 P1 18 "/>
    <s v=""/>
    <s v=""/>
    <s v=""/>
    <s v=""/>
    <s v="4002910734 GID 12 P2 13 "/>
    <s v=""/>
    <s v="4002909975 GID 10 ND 10 "/>
    <s v=""/>
    <s v=""/>
    <s v="4002909081 GID 07 ND 07 Y"/>
    <s v=""/>
    <s v="4002908408 GID 05 P2 06 "/>
    <s v=""/>
    <s v="4002907957 GID 03 P1 03 "/>
    <s v=""/>
    <s v="4002907429 GID 01 P1 01"/>
  </r>
  <r>
    <x v="0"/>
    <s v="B 9653 DD"/>
    <s v="Rohim"/>
    <x v="0"/>
    <s v="CV. Global Synergi Abadi"/>
    <d v="2021-06-28T14:30:13"/>
    <m/>
    <s v="GB register"/>
    <x v="0"/>
    <s v="v"/>
    <m/>
    <d v="2021-05-21T00:00:00"/>
    <m/>
    <s v=""/>
    <s v=""/>
    <s v=""/>
    <s v="4002942973 GID 26 P1 27 "/>
    <s v=""/>
    <s v=""/>
    <s v="4002941772 GID 23 P2 24 "/>
    <s v="4002941305 GID 22 P1 22 "/>
    <s v=""/>
    <s v=""/>
    <s v="4002940783 GID 19 ND 19 "/>
    <s v="4002940249 GID 18 P1 18 "/>
    <s v=""/>
    <s v=""/>
    <s v="4002939247 GID 15 P2 16 "/>
    <s v="4002938899 GID 14 P1 14 "/>
    <s v=""/>
    <s v="4002938240 GID12 P1 12 "/>
    <s v=""/>
    <s v="4002937849 GID 10 P1 10 "/>
    <s v="4002937421 GID 09 P1 09 "/>
    <s v=""/>
    <s v=""/>
    <s v="4002936775 GID 06 P2 07 Y"/>
    <s v=""/>
    <s v="4002936167 GID 04 P1 28 "/>
    <s v=""/>
    <s v="4002935651 GID 02 P1 02 "/>
    <s v=""/>
    <s v=""/>
    <s v=""/>
    <s v=""/>
    <s v=""/>
    <s v=""/>
    <s v=""/>
    <s v=""/>
    <s v="4002932973 GID 23 P2 24 "/>
    <s v=""/>
    <s v=""/>
    <s v="4002931906 GID 20 P2 21 "/>
    <s v="4002931590 GID 19 P1 19 "/>
    <s v=""/>
    <s v="4002931155 GID15 ND 14 Y"/>
    <s v=""/>
    <s v=""/>
    <s v=""/>
    <s v=""/>
    <s v="4002929685 GIID 06 P1 7-May-21 "/>
    <s v=""/>
    <s v="4002928979 GID 04 P1 04 "/>
    <s v=""/>
    <s v=""/>
    <s v="4002928056 GID 30 P2 01 "/>
    <s v="4002927519 GID 29 ND 29 "/>
    <s v=""/>
    <s v="4002926824 GID 27 P2 28 Y"/>
    <s v=""/>
    <s v="4002926002 GID 25 ND 25 Y"/>
    <s v=""/>
    <s v="4002925451 GID 23 P2 24 "/>
    <s v="4002924697 GID 22 P1 22 "/>
    <s v="4002924246 GID 21 ND 21 Y"/>
    <s v=""/>
    <s v="4002923738 GID 19 P1 19 "/>
    <s v=""/>
    <s v=""/>
    <s v=""/>
    <s v="4002922527 GID 15 P2 16 "/>
    <s v=""/>
    <s v=""/>
    <s v=""/>
    <s v=""/>
    <s v=""/>
    <s v=""/>
    <s v="4002919872 GID 08 P2 09 "/>
    <s v="4002919351 GID 07 P1 07 "/>
    <s v=""/>
    <s v=""/>
    <s v="4002918423 GID 04 P2 05 "/>
    <s v=""/>
    <s v=""/>
    <s v="4002917229 GID 31 ND 01 "/>
    <s v=""/>
    <s v="4002916582 GID 28 ND 27 "/>
    <s v=""/>
    <s v="4002916191 GID 27 P1 28 "/>
    <s v="4002915630 GID 26 P1 24 "/>
    <s v=""/>
    <s v=""/>
    <s v="4002914236 GID 23 ND 23 Y"/>
    <s v=""/>
    <s v="4002913840 GID 21 ND 21 "/>
    <s v=""/>
    <s v="4002913299 GID 19 P1 19 "/>
    <s v=""/>
    <s v=""/>
    <s v="4002911805 GID 16 P2 17 "/>
    <s v=""/>
    <s v=""/>
    <s v="4002911150 GID 13 P1 15 "/>
    <s v="4002910732 GID 12 ND 12 "/>
    <s v=""/>
    <s v="4002909977 GID 10 ND 10 "/>
    <s v=""/>
    <s v="4002909300 GID 08 ND 08 "/>
    <s v=""/>
    <s v="4002908778 GID 6 P1 06 "/>
    <s v=""/>
    <s v=""/>
    <s v="4002907984 GID 03 P2 04 "/>
    <s v=""/>
    <s v="4002907439 GID 01 P1 01"/>
  </r>
  <r>
    <x v="0"/>
    <s v="B 9556 HA"/>
    <s v="Nissan Susilo"/>
    <x v="0"/>
    <s v="CV. Global Synergi Abadi"/>
    <d v="2021-06-28T13:37:27"/>
    <m/>
    <s v="GB register"/>
    <x v="0"/>
    <s v="v"/>
    <m/>
    <d v="2021-05-21T00:00:00"/>
    <m/>
    <s v=""/>
    <s v=""/>
    <s v="4002943278 GID 27 P1 02 "/>
    <s v="4002942858 GID 26 P1 26 "/>
    <s v=""/>
    <s v="4002941994 GID 24 P1 24 "/>
    <s v=""/>
    <s v="4002941377 GID 22 ND 24 Y"/>
    <s v=""/>
    <s v=""/>
    <s v=""/>
    <s v="4002940276 GID 18 P2 19 "/>
    <s v="4002939836 GID 17 ND 17 Y"/>
    <s v=""/>
    <s v="4002939263 GID 15 P2 15 "/>
    <s v="4002938966 GID 14 ND 14 "/>
    <s v=""/>
    <s v="4002938241 GID12 P1 12 "/>
    <s v=""/>
    <s v=""/>
    <s v="4002937503 GID 09 P2 10 "/>
    <s v="4002937114 GID 08 P1 07 "/>
    <s v=""/>
    <s v=""/>
    <s v=""/>
    <s v="4002936317 GID 04 P2 05 "/>
    <s v=""/>
    <s v="4002935744 GID 02 P1 02 "/>
    <s v=""/>
    <s v=""/>
    <s v=""/>
    <s v=""/>
    <s v=""/>
    <s v=""/>
    <s v=""/>
    <s v=""/>
    <s v="4002932909 GID 23 P2 24 Y"/>
    <s v=""/>
    <s v="4002932292 GID 21 P1 19 "/>
    <s v=""/>
    <s v=""/>
    <s v="4002931518 GID 18 P2 19 "/>
    <s v=""/>
    <s v=""/>
    <s v="4002930553 GID 09 P2 10 "/>
    <s v=""/>
    <s v="4002930185 GID 07 P2 08 "/>
    <s v="4002929683 GIID 06 P1 6-May-21 "/>
    <s v=""/>
    <s v="4002928753 GID 04 P1 4-May-21 "/>
    <s v=""/>
    <s v=""/>
    <s v=""/>
    <s v="4002927772 GID 29 P2 30 "/>
    <s v="4002927023 GID 28 ND 28 "/>
    <s v=""/>
    <s v=""/>
    <s v="4002926047 GID 25 P2 26 "/>
    <s v=""/>
    <s v="4002925196 GID 23 P2 24 "/>
    <s v="4002924699 GID 22 P1 22 "/>
    <s v=""/>
    <s v=""/>
    <s v=""/>
    <s v="4002923429 GID18 ND 18 "/>
    <s v="4002923243 GID 17 P1 17 "/>
    <s v="4002923102 GID 16 P1 19 "/>
    <s v="4002922580 GID 15 ND 15 "/>
    <s v="4002922073 GID 14 ND 14 Y"/>
    <s v=""/>
    <s v="4002921237 GID 12 ND 12 "/>
    <s v=""/>
    <s v=""/>
    <s v="4002920366 GID 09 P2 10 "/>
    <s v="4002920077 GID 08 P1 08 "/>
    <s v=""/>
    <s v="4002918696 GID 06 P2 07 "/>
    <s v="4002918534 GID 05 ND 05 "/>
    <s v=""/>
    <s v=""/>
    <s v=""/>
    <s v="4002917371 GID 31 P2 01 "/>
    <s v=""/>
    <s v="4002916672 GID 28 P2 29 "/>
    <s v=""/>
    <s v="4002915809 GID 27 P1 27 "/>
    <s v="4002915653 GID 26 ND 26 "/>
    <s v=""/>
    <s v="4002914493 GID 24 P1 23 "/>
    <s v=""/>
    <s v=""/>
    <s v="4002913962 GID 21 P1 20 "/>
    <s v=""/>
    <s v="4002913100 GID 19 P1 18 "/>
    <s v=""/>
    <s v="4002912292 GID 17 ND 17 Y"/>
    <s v=""/>
    <s v=""/>
    <s v=""/>
    <s v=""/>
    <s v="4002910834 GID 12 P2 13 "/>
    <s v=""/>
    <s v="4002909946 GID 10 P1 10 "/>
    <s v=""/>
    <s v="4002909316 GID 08 P1 08 "/>
    <s v=""/>
    <s v="4002908780 GID 6 P1 06 "/>
    <s v=""/>
    <s v=""/>
    <s v="4002907942 GID 03 P2 04 "/>
    <s v=""/>
    <s v=""/>
  </r>
  <r>
    <x v="0"/>
    <s v="B 9054 NO"/>
    <s v="Beni"/>
    <x v="0"/>
    <s v="CV. Global Synergi Abadi"/>
    <d v="2021-06-26T16:08:15"/>
    <d v="2021-06-28T07:27:09"/>
    <s v="Otw Store"/>
    <x v="1"/>
    <s v="v"/>
    <s v="v"/>
    <d v="2021-05-20T00:00:00"/>
    <m/>
    <s v=""/>
    <s v=""/>
    <s v=""/>
    <s v="4002942854 GID 26 P1 26 "/>
    <s v=""/>
    <s v=""/>
    <s v=""/>
    <s v="4002941382 GID 22 ND 17 "/>
    <s v=""/>
    <s v=""/>
    <s v=""/>
    <s v="4002940277 GID 18 P2 19 "/>
    <s v="4002940072 GID 17 P1 17 "/>
    <s v="4002939492 GID 16 ND 16 "/>
    <s v=""/>
    <s v=""/>
    <s v=""/>
    <s v=""/>
    <s v=""/>
    <s v="4002937805 GID 10 P2 11 Y"/>
    <s v="4002937498 GID 09 ND 09 Y"/>
    <s v=""/>
    <s v="4002936969 GID 07 ND 07 "/>
    <s v=""/>
    <s v="4002936390 GID 05 P1 05 "/>
    <s v=""/>
    <s v="4002936110 GID 03 ND 03 Y"/>
    <s v=""/>
    <s v=""/>
    <s v=""/>
    <s v=""/>
    <s v=""/>
    <s v=""/>
    <s v=""/>
    <s v=""/>
    <s v=""/>
    <s v=""/>
    <s v=""/>
    <s v="4002932404 GID 21 P2 22 "/>
    <s v=""/>
    <s v="4002931589 GID 19 P1 19 "/>
    <s v=""/>
    <s v="4002930936 GID11 ND 11 "/>
    <s v=""/>
    <s v="4002930538 GID 09 ND 09 Y"/>
    <s v=""/>
    <s v="4002929874 GID 07 ND 07 Y"/>
    <s v=""/>
    <s v="4002929091 GID 05 P2 06 "/>
    <s v=""/>
    <s v=""/>
    <s v=""/>
    <s v="4002928117 GID 30 P1 30 "/>
    <s v="4002927530 GID 29 P2 30 "/>
    <s v="4002927055 GID 28 P1 29 "/>
    <s v=""/>
    <s v=""/>
    <s v=""/>
    <s v="4002925897 GID 24 P1 24 "/>
    <s v=""/>
    <s v="4002924992 GID 22 ND 22 Y"/>
    <s v="4002924375 GID 21 P1 21 "/>
    <s v=""/>
    <s v="4002923667 GID 19 ND 19 "/>
    <s v=""/>
    <s v=""/>
    <s v=""/>
    <s v="4002922567 GID 15 P2 16 "/>
    <s v="4002921845 GID 14 ND 14 "/>
    <s v=""/>
    <s v="4002921285 GID 12 P1 09 "/>
    <s v=""/>
    <s v="4002920675 GID 10 ND 10 "/>
    <s v="4002920226 GID 09 P1 09 "/>
    <s v="4002919819 GID 08 P1 10 "/>
    <s v="4002919422 GID 07 P1 07 "/>
    <s v=""/>
    <s v="4002918675 GID 05 P1 05 "/>
    <s v=""/>
    <s v=""/>
    <s v=""/>
    <s v="4002917428 GID 31 P2 01 "/>
    <s v=""/>
    <s v="4002916663 GID 28 P2 30 "/>
    <s v=""/>
    <s v="4002915807 GID 27 P1 27 "/>
    <s v="4002915655 GID 26 ND 26 "/>
    <s v="4002915102 GID 25 P1 26 "/>
    <s v="4002915102 GID 25 P1 26 "/>
    <s v="4002914234 GID 23 ND 23 Y"/>
    <s v=""/>
    <s v=""/>
    <s v="4002913563 GID 20 P1 20 "/>
    <s v=""/>
    <s v="4002912600 GID 18 P1 18 "/>
    <s v=""/>
    <s v=""/>
    <s v="4002911662 GID 15 ND 15 "/>
    <s v=""/>
    <s v=""/>
    <s v="4002910842 GID 12 P1 12 "/>
    <s v=""/>
    <s v="4002910142 GID 10 P1 11 "/>
    <s v="4002909441 GID 09 ND 09 Y"/>
    <s v=""/>
    <s v=""/>
    <s v="4002908794 GID 6 P1 06 "/>
    <s v=""/>
    <s v=""/>
    <s v="4002907941 GID 03 P2 04 "/>
    <s v=""/>
    <s v="4002907426 GID 01 P1 01"/>
  </r>
  <r>
    <x v="0"/>
    <s v="B 9073 AR"/>
    <s v="UJANG"/>
    <x v="0"/>
    <s v="CV. Global Synergi Abadi"/>
    <d v="2021-06-26T19:56:36"/>
    <m/>
    <s v="Waiting gate"/>
    <x v="0"/>
    <s v="v"/>
    <s v="v"/>
    <d v="2021-05-21T00:00:00"/>
    <m/>
    <s v="4002943717 GID 29 ND 29 "/>
    <s v=""/>
    <s v=""/>
    <s v="4002942859 GID 26 P1 26 "/>
    <s v=""/>
    <s v="4002942224 GID 24 P1 24 "/>
    <s v=""/>
    <s v="4002941453 GID 22 P1 22 "/>
    <s v=""/>
    <s v=""/>
    <s v=""/>
    <s v="4002940275 GID 18 P2 19 "/>
    <s v="4002939875 GID 17 ND 17 "/>
    <s v="4002939638 GID 16 P1 16 "/>
    <s v=""/>
    <s v=""/>
    <s v="4002938698 GID 13 P2 14 Y"/>
    <s v="4002938514 GID12 P1 13 "/>
    <s v=""/>
    <s v="4002937820 GID 10 P2 11 "/>
    <s v="4002937510 GID 09 P1 09 "/>
    <s v=""/>
    <s v="4002936835 GID 07 ND 07 "/>
    <s v=""/>
    <s v=""/>
    <s v="4002936153 GID 04 P2 05 "/>
    <s v=""/>
    <s v=""/>
    <s v=""/>
    <s v=""/>
    <s v=""/>
    <s v=""/>
    <s v=""/>
    <s v=""/>
    <s v=""/>
    <s v=""/>
    <s v=""/>
    <s v="4002932553 GID 22 P2 23 "/>
    <s v="4002932275 GID 21 ND 21 Y"/>
    <s v="4002931838 GID 20 P1 20-May-21 "/>
    <s v=""/>
    <s v="4002931417 GID 18 P1 18 "/>
    <s v=""/>
    <s v=""/>
    <s v=""/>
    <s v=""/>
    <s v="4002930036 GID 07 ND 07 Y"/>
    <s v="4002929573 GIID 06 ND 06 Y"/>
    <s v=""/>
    <s v=""/>
    <s v=""/>
    <s v="4002928454 GID 02 P2 03 Y"/>
    <s v="4002928104 GID 30 P1 30 "/>
    <s v="4002927437 GID 29 P1 29 "/>
    <s v=""/>
    <s v="4002926822 GID 27 P1 27 "/>
    <s v=""/>
    <s v="4002926003 GID 25 ND 25 Y"/>
    <s v=""/>
    <s v="4002925197 GID 23 P2 24 "/>
    <s v="4002924710 GID 22 P1 22 "/>
    <s v=""/>
    <s v=""/>
    <s v=""/>
    <s v="4002923381 GID18 ND 18 Y"/>
    <s v="4002923244 GID 17 P1 17 "/>
    <s v="4002922806 GID 16 P1 16 Y"/>
    <s v="4002922247 GID 15 P1 15 "/>
    <s v="4002922079 GID 14 P1 14 "/>
    <s v=""/>
    <s v=""/>
    <s v="4002921047 GID 11 P2 12 "/>
    <s v="4002920671 GID 10 ND 10 "/>
    <s v="4002920221 GID 09 P1 09 "/>
    <s v="4002919818 GID 08 P1 10 "/>
    <s v=""/>
    <s v=""/>
    <s v="4002918543 GID 05 P2 06 "/>
    <s v=""/>
    <s v="4002917920 GID 02 P2 03 "/>
    <s v=""/>
    <s v="4002917392 GID 31 P1 31 "/>
    <s v=""/>
    <s v="4002916587 GID 28 P1 29 "/>
    <s v=""/>
    <s v="4002916313 GID 27 ND 27 "/>
    <s v="4002915813 GID 26 P2 27 "/>
    <s v="4002915542 GID 25 P1 25 "/>
    <s v="4002914492 GID 24 P1 23 "/>
    <s v=""/>
    <s v=""/>
    <s v="4002913850 GID 21 P2 22 "/>
    <s v=""/>
    <s v="4002913301 GID 19 P1 19 "/>
    <s v=""/>
    <s v="4002912429 GID 17 P1 17 "/>
    <s v=""/>
    <s v=""/>
    <s v=""/>
    <s v=""/>
    <s v="4002910835 GID 12 P2 13 "/>
    <s v=""/>
    <s v="4002910219 GID 10 ND 10 Y"/>
    <s v=""/>
    <s v=""/>
    <s v="4002909111 GID 07 P2 08 "/>
    <s v="4002908872 GID 6 ND 06 "/>
    <s v=""/>
    <s v="4002908055 GID 04 P2 05 "/>
    <s v=""/>
    <s v="4002907660 GID 02 P2 03"/>
    <s v=""/>
  </r>
  <r>
    <x v="0"/>
    <s v="B 9838 SYK"/>
    <s v="Ikmal Arif"/>
    <x v="0"/>
    <s v="Gading Global Logistic"/>
    <d v="2021-06-26T15:53:29"/>
    <d v="2021-06-28T07:04:58"/>
    <s v="Otw Store"/>
    <x v="1"/>
    <s v="v"/>
    <s v="v"/>
    <d v="2021-05-20T00:00:00"/>
    <m/>
    <s v=""/>
    <s v=""/>
    <s v=""/>
    <s v=""/>
    <s v="4002942495 GID 25 P2 26 "/>
    <s v="4002941944 GID 24 ND 24 "/>
    <s v="4002941656 GID 23 ND 23 Y"/>
    <s v=""/>
    <s v="4002941167 GID 21 P1 21 "/>
    <s v=""/>
    <s v="4002940724 GID 19 P1 20 "/>
    <s v=""/>
    <s v="4002940120 GID 17 P2 20 Y"/>
    <s v=""/>
    <s v="4002939129 GID 15 P2 16 "/>
    <s v="4002938766 GID 14 ND 14 "/>
    <s v=""/>
    <s v="4002938508 GID12 P1 12 "/>
    <s v=""/>
    <s v="4002937627 GID 10 P1 10 "/>
    <s v=""/>
    <s v="4002937074 GID 08 ND 08 Y"/>
    <s v=""/>
    <s v=""/>
    <s v=""/>
    <s v="4002936288 GID 04 P2 05 "/>
    <s v=""/>
    <s v="4002935672 GID 02 ND 02 "/>
    <s v=""/>
    <s v=""/>
    <s v=""/>
    <s v=""/>
    <s v=""/>
    <s v=""/>
    <s v=""/>
    <s v="4002933105 GID 24 P2 25 "/>
    <s v=""/>
    <s v=""/>
    <s v="4002932413 GID 21 P2 22 "/>
    <s v="4002931885 GID 20 P1 20 "/>
    <s v=""/>
    <s v="4002931526 GID 18 P2 19 "/>
    <s v="4002931038 GID11 ND 11 Y"/>
    <s v="4002930709 GID 10 P1 10 "/>
    <s v=""/>
    <s v="4002930227 GID 08 P1 08 "/>
    <s v="4002930021 GID 07 ND 07 Y"/>
    <s v="4002929594 GIID 06 P1 6-May-21 "/>
    <s v=""/>
    <s v=""/>
    <s v=""/>
    <s v="4002928452 GID 02 P2 03 "/>
    <s v="4002928101 GID 30 P1 28 "/>
    <s v=""/>
    <s v="4002927166 GID 28 P2 29 "/>
    <s v=""/>
    <s v="4002926285 GID 26 P1 26 "/>
    <s v=""/>
    <s v="4002925956 GID 24 P1 26 "/>
    <s v=""/>
    <s v="4002924693 GID 22 P2 23 "/>
    <s v="4002924594 GID 21 P1 21 "/>
    <s v=""/>
    <s v="4002923658 GID 19 P1 19 "/>
    <s v=""/>
    <s v="4002923401 GID 17 ND 17 "/>
    <s v="4002922644 GID 16 P1 16 "/>
    <s v=""/>
    <s v="4002921751 GID 14 ND 14 Y"/>
    <s v=""/>
    <s v=""/>
    <s v=""/>
    <s v=""/>
    <s v=""/>
    <s v="4002919695 GID 08 P1 08 "/>
    <s v=""/>
    <s v=""/>
    <s v=""/>
    <s v=""/>
    <s v=""/>
    <s v=""/>
    <s v=""/>
    <s v=""/>
    <s v=""/>
    <s v=""/>
    <s v=""/>
    <s v="4002915978 GID 26 P1 26 "/>
    <s v="4002915395 GID 25 P1 25 "/>
    <s v="4002914645 GID 24 P1 24 "/>
    <s v=""/>
    <s v=""/>
    <s v="4002913824 GID 21 ND 21 "/>
    <s v="4002913675 GID 20 P1 21 "/>
    <s v=""/>
    <s v="4002912605 GID 18 P2 19 "/>
    <s v=""/>
    <s v=""/>
    <s v="4002911655 GID 15 P2 16 "/>
    <s v=""/>
    <s v=""/>
    <s v=""/>
    <s v=""/>
    <s v=""/>
    <s v=""/>
    <s v=""/>
    <s v=""/>
    <s v="4002908779 GID 6 P1 06 "/>
    <s v=""/>
    <s v="4002908054 GID 04 P2 05 "/>
    <s v=""/>
    <s v="4002907478 GID 02 ND 02Y"/>
    <s v=""/>
  </r>
  <r>
    <x v="0"/>
    <s v="B 9892 FCB"/>
    <m/>
    <x v="0"/>
    <s v="Gading Global Logistic"/>
    <d v="2021-06-28T15:19:58"/>
    <m/>
    <s v="GB register"/>
    <x v="0"/>
    <s v="v"/>
    <s v="v"/>
    <d v="2021-05-20T00:00:00"/>
    <m/>
    <s v=""/>
    <s v=""/>
    <s v=""/>
    <s v=""/>
    <s v="4002942587 GID 25 P2 26 Y"/>
    <s v="4002942236 GID 24 P1 26 "/>
    <s v="4002941790 GID 23 ND 23 "/>
    <s v=""/>
    <s v=""/>
    <s v="4002941008 GID 20 P2 21 "/>
    <s v=""/>
    <s v=""/>
    <s v="4002940049 GID 17 P2 18 "/>
    <s v=""/>
    <s v="4002939415 GID 15 P2 16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2410 GID 21 P2 22 "/>
    <s v=""/>
    <s v="4002931756 GID 19 P1 19 "/>
    <s v=""/>
    <s v="4002931163 GID17 P1 14 "/>
    <s v=""/>
    <s v="4002930681 GID 09 P2 10 "/>
    <s v=""/>
    <s v="4002929983 GID 07 P2 08 "/>
    <s v=""/>
    <s v="4002929430 GID 05 P2 06 "/>
    <s v=""/>
    <s v=""/>
    <s v=""/>
    <s v="4002928118 GID 30 P1 30 "/>
    <s v="4002925942 GID 29 ND 29 "/>
    <s v=""/>
    <s v="4002926436 GID 27 ND 27 "/>
    <s v=""/>
    <s v=""/>
    <s v=""/>
    <s v="4002925446 GID 23 P2 24 "/>
    <s v="4002924868 GID 22 P1 23 "/>
    <s v="4002924572 GID 21 P1 21 "/>
    <s v=""/>
    <s v=""/>
    <s v="4002923453 GID18 P2 19 "/>
    <s v="4002923297 GID 17 P1 19 "/>
    <s v=""/>
    <s v="4002922331 GID 15 P2 16 Y"/>
    <s v="4002921861 GID 14 P1 14 "/>
    <s v=""/>
    <s v="4002921286 GID 12 ND 12 "/>
    <s v=""/>
    <s v="4002920824 GID 10 ND 10 "/>
    <s v="4002920130 GID 09 ND 09 "/>
    <s v="4002919547 GID 08 P1 08 "/>
    <s v=""/>
    <s v="4002918697 GID 06 P1 03 "/>
    <s v=""/>
    <s v=""/>
    <s v=""/>
    <s v="4002917635 GID 01 ND 01 "/>
    <s v="4002917326 GID 31 ND 31 "/>
    <s v=""/>
    <s v=""/>
    <s v=""/>
    <s v="4002916194 GID 27 P1 27 "/>
    <s v=""/>
    <s v=""/>
    <s v="4002915015 GID 24 P2 25 "/>
    <s v=""/>
    <s v="4002914095 GID 22 P1 22 "/>
    <s v=""/>
    <s v="4002913481 GID 20 ND 20 "/>
    <s v=""/>
    <s v="4002912673 GID 18 P1 18 "/>
    <s v=""/>
    <s v=""/>
    <s v=""/>
    <s v="4002911338 GID 14 P2 15 "/>
    <s v=""/>
    <s v=""/>
    <s v="4002910420 GID 11 P2 12 "/>
    <s v="4002909943 GID 10 P1 10 "/>
    <s v=""/>
    <s v=""/>
    <s v=""/>
    <s v="4002908805 GID 6 P1 06 "/>
    <s v=""/>
    <s v="4002908056 GID 04 P2 05 "/>
    <s v="4002907967 GID 03 ND 03 "/>
    <s v=""/>
    <s v=""/>
  </r>
  <r>
    <x v="0"/>
    <s v="B 9524 TCJ"/>
    <s v="KARDIMAN"/>
    <x v="0"/>
    <s v="Medikar Sarana Utama"/>
    <d v="2021-06-26T11:14:00"/>
    <d v="2021-06-28T02:02:25"/>
    <s v="Otw Store"/>
    <x v="1"/>
    <s v="v"/>
    <m/>
    <d v="2021-04-28T00:00:00"/>
    <m/>
    <s v=""/>
    <s v=""/>
    <s v="4002943356 GID 27 P2 28 Y"/>
    <s v="4002943140 GID 26 P1 25 "/>
    <s v=""/>
    <s v=""/>
    <s v="4002941843 GID 23 P1 23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3123 GID 24 ND 24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6278 GID 26 P1 26 "/>
    <s v=""/>
    <s v=""/>
    <s v="4002925170 GID 23 ND 19 "/>
    <s v=""/>
    <s v=""/>
    <s v=""/>
    <s v=""/>
    <s v=""/>
    <s v=""/>
    <s v="4002922612 GID 16 P2 17 "/>
    <s v=""/>
    <s v="4002921776 GID 14 P2 15 "/>
    <s v=""/>
    <s v=""/>
    <s v="4002920962 GID 11 P2 12 "/>
    <s v=""/>
    <s v=""/>
    <s v="4002919881 GID 08 P2 09 "/>
    <s v="4002919149 GID 07 P1 06 "/>
    <s v=""/>
    <s v=""/>
    <s v=""/>
    <s v="4002917994 GID 02 P1 03 "/>
    <s v=""/>
    <s v="4002917146 GID 31 P1 31 "/>
    <s v=""/>
    <s v=""/>
    <s v=""/>
    <s v=""/>
    <s v="4002915853 GID 26 P1 26 "/>
    <s v="4002915256 GID 25 P1 25 "/>
    <s v=""/>
    <s v="4002914255 GID 23 P1 23 "/>
    <s v=""/>
    <s v=""/>
    <s v="4002913562 GID 20 P1 20 "/>
    <s v=""/>
    <s v="4002912657 GID 18 P1 18 "/>
    <s v=""/>
    <s v=""/>
    <s v="4002911505 GID 15 ND 13 "/>
    <s v=""/>
    <s v=""/>
    <s v="4002910797 GID 12 P1 12 "/>
    <s v=""/>
    <s v="4002909843 GID 10 P1 10 "/>
    <s v=""/>
    <s v="4002909278 GID 08 ND 08 "/>
    <s v=""/>
    <s v="4002908796 GID 6 P1 06 "/>
    <s v=""/>
    <s v=""/>
    <s v="4002907782 GID 03 P2 04 Y"/>
    <s v=""/>
    <s v=""/>
  </r>
  <r>
    <x v="0"/>
    <s v="B 9899 UXR"/>
    <m/>
    <x v="0"/>
    <s v="Medikar Sarana Utama"/>
    <d v="2021-06-26T00:03:22"/>
    <d v="2021-06-26T09:26:22"/>
    <s v="Otw Store"/>
    <x v="1"/>
    <s v="v"/>
    <s v="v"/>
    <d v="2021-05-21T00:00:00"/>
    <m/>
    <s v=""/>
    <s v=""/>
    <s v=""/>
    <s v="4002943283 GID 26 P1 28 "/>
    <s v="4002942637 GID 25 ND 25 Y"/>
    <s v=""/>
    <s v="4002941844 GID 23 P1 23 "/>
    <s v=""/>
    <s v=""/>
    <s v=""/>
    <s v=""/>
    <s v="4002940257 GID 18 P1 18 "/>
    <s v=""/>
    <s v=""/>
    <s v="4002939416 GID 15 P2 16 "/>
    <s v=""/>
    <s v=""/>
    <s v="4002938455 GID12 P1 BOF 12 "/>
    <s v=""/>
    <s v="4002937601 GID 10 P1 10 "/>
    <s v=""/>
    <s v=""/>
    <s v="4002936865 GID 07 ND 05 "/>
    <s v=""/>
    <s v="4002936389 GID 05 P1 05 "/>
    <s v=""/>
    <s v=""/>
    <s v=""/>
    <s v=""/>
    <s v=""/>
    <s v=""/>
    <s v=""/>
    <s v=""/>
    <s v=""/>
    <s v=""/>
    <s v="4002933139 GID 24 ND 24 Y"/>
    <s v=""/>
    <s v=""/>
    <s v="4002932399 GID 21 ND 21 Y"/>
    <s v=""/>
    <s v=""/>
    <s v="4002931512 GID 18 P2 19 "/>
    <s v=""/>
    <s v="4002930706 GID 10 ND 10 "/>
    <s v=""/>
    <s v="4002930221 GID 08 P1 07 "/>
    <s v=""/>
    <s v=""/>
    <s v="4002929429 GID 05 P2 06 "/>
    <s v=""/>
    <s v=""/>
    <s v=""/>
    <s v=""/>
    <s v="4002927518 GID 29 ND 29 Y"/>
    <s v=""/>
    <s v=""/>
    <s v="4002926306 GID 26 P2 27 "/>
    <s v=""/>
    <s v="4002925953 GID 24 P1 27 "/>
    <s v=""/>
    <s v="4002924920 GID 22 P1 22 "/>
    <s v="4002924595 GID 21 P1 21 "/>
    <s v=""/>
    <s v=""/>
    <s v="4002923451 GID18 P2 19 "/>
    <s v=""/>
    <s v=""/>
    <s v="4002922443 GID 15 P2 16 "/>
    <s v=""/>
    <s v="4002921601 GID 13 P2 14 "/>
    <s v=""/>
    <s v=""/>
    <s v="4002920573 GID 10 ND 10 "/>
    <s v="4002920225 GID 09 P1 09 "/>
    <s v="4002919683 GID 08 P1 08 "/>
    <s v=""/>
    <s v="4002919039 GID 06 P1 06 "/>
    <s v=""/>
    <s v=""/>
    <s v=""/>
    <s v=""/>
    <s v="4002917407 GID 31 P2 01 "/>
    <s v=""/>
    <s v=""/>
    <s v="4002916378 GID 28 P2 29 "/>
    <s v=""/>
    <s v="4002915861 GID 26 P2 27 "/>
    <s v=""/>
    <s v="4002915014 GID 24 P2 26 "/>
    <s v=""/>
    <s v=""/>
    <s v=""/>
    <s v="4002913480 GID 20 ND 20 "/>
    <s v=""/>
    <s v="4002912672 GID 18 P1 18 "/>
    <s v=""/>
    <s v=""/>
    <s v=""/>
    <s v="4002911317 GID 14 P2 15 "/>
    <s v=""/>
    <s v="4002910798 GID 12 P1 12 "/>
    <s v=""/>
    <s v="4002909841 GID 10 P1 10 "/>
    <s v=""/>
    <s v=""/>
    <s v=""/>
    <s v=""/>
    <s v="4002908633 GID 05 P1 05 "/>
    <s v=""/>
    <s v="4002907697 GID 03 P1 03 "/>
    <s v=""/>
    <s v=""/>
  </r>
  <r>
    <x v="0"/>
    <s v="B 9408 OI"/>
    <s v="Waskito"/>
    <x v="0"/>
    <s v="PT. Brilliant Cargo International"/>
    <d v="2021-06-26T19:44:04"/>
    <d v="2021-06-28T05:24:59"/>
    <s v="Otw Store"/>
    <x v="1"/>
    <s v="v"/>
    <m/>
    <d v="2021-05-21T00:00:00"/>
    <m/>
    <s v=""/>
    <s v=""/>
    <s v=""/>
    <s v="4002943208 GID 26 P1 28 "/>
    <s v=""/>
    <s v=""/>
    <s v="4002941845 GID 23 P1 23 "/>
    <s v=""/>
    <s v=""/>
    <s v="4002940890 GID 20 P2 21 Y"/>
    <s v=""/>
    <s v="4002940250 GID 18 P1 18 "/>
    <s v=""/>
    <s v=""/>
    <s v="4002939248 GID 15 P2 16 "/>
    <s v="4002938730 GID 14 P1 14 "/>
    <s v=""/>
    <s v="4002938519 GID12 P1 13 "/>
    <s v="4002938097 GID 11 P1 11 "/>
    <s v=""/>
    <s v="4002937522 GID 09 P1 09 "/>
    <s v=""/>
    <s v="4002936996 GID 07 P1 07 "/>
    <s v=""/>
    <s v="4002936485 GID 05 P1 05 "/>
    <s v=""/>
    <s v="4002936032 GID 03 ND 03 Y"/>
    <s v=""/>
    <s v=""/>
    <s v=""/>
    <s v=""/>
    <s v=""/>
    <s v=""/>
    <s v=""/>
    <s v=""/>
    <s v="4002933114 GID 24 ND 24 "/>
    <s v=""/>
    <s v=""/>
    <s v="4002932457 GID 21 P1 21 "/>
    <s v=""/>
    <s v="4002931603 GID 19 P2 20 Y"/>
    <s v=""/>
    <s v=""/>
    <s v=""/>
    <s v=""/>
    <s v="4002930339 GID 08 P1 08 "/>
    <s v="4002929892 GID 07 ND 07 y"/>
    <s v=""/>
    <s v=""/>
    <s v="4002928754 GID 04 P2 5-May-21 "/>
    <s v=""/>
    <s v=""/>
    <s v="4002927989 GID 30 P2 30 "/>
    <s v=""/>
    <s v="4002927209 GID 28 P2 28 "/>
    <s v=""/>
    <s v="4002926348 GID 26 P1 26 "/>
    <s v=""/>
    <s v="4002925731 GID 24 P1 24 "/>
    <s v=""/>
    <s v="4002924696 GID 22 P1 22 "/>
    <s v=""/>
    <s v=""/>
    <s v="4002923818 GID 19 P2 20 Y"/>
    <s v=""/>
    <s v=""/>
    <s v="4002922647 GID 16 ND 14 "/>
    <s v=""/>
    <s v="4002922067 GID 14 ND 14 "/>
    <s v=""/>
    <s v="4002921308 GID 12 P2 13 "/>
    <s v=""/>
    <s v="4002920875 GID 10 ND 10 "/>
    <s v=""/>
    <s v="4002919880 GID 08 P2 09 "/>
    <s v="4002919076 GID 07 ND 07 "/>
    <s v=""/>
    <s v=""/>
    <s v=""/>
    <s v="4002917995 GID 02 P1 02 "/>
    <s v=""/>
    <s v="4002917239 GID 31 P1 31 "/>
    <s v=""/>
    <s v=""/>
    <s v="4002916481 GID 28 P2 29 "/>
    <s v=""/>
    <s v="4002915596 GID 26 ND 26 Y"/>
    <s v=""/>
    <s v="4002914495 GID 24 P1 23 "/>
    <s v=""/>
    <s v=""/>
    <s v=""/>
    <s v=""/>
    <s v="4002913241 GID 19 P2 20 "/>
    <s v="4002912658 GID 18 P1 18 "/>
    <s v=""/>
    <s v=""/>
    <s v="4002911627 GID 15 ND 17 "/>
    <s v=""/>
    <s v=""/>
    <s v=""/>
    <s v="4002910417 GID 11 P2 12 "/>
    <s v="4002910016 GID 10 P1 10 "/>
    <s v=""/>
    <s v="4002909321 GID 08 P1 08 "/>
    <s v=""/>
    <s v="4002908795 GID 6 P1 04 "/>
    <s v=""/>
    <s v=""/>
    <s v=""/>
    <s v=""/>
    <s v=""/>
  </r>
  <r>
    <x v="0"/>
    <s v="B 9035 FXU"/>
    <s v="Andri"/>
    <x v="0"/>
    <s v="PT. Darsindo Cipta Putra Mandiri"/>
    <d v="2021-06-28T15:32:52"/>
    <m/>
    <s v="GB register"/>
    <x v="0"/>
    <s v="v"/>
    <s v="v"/>
    <d v="2021-05-20T00:00:00"/>
    <m/>
    <s v=""/>
    <s v=""/>
    <s v="4002943228 GID 27 P2 28 "/>
    <s v=""/>
    <s v="4002942732 GID 25 ND 25 "/>
    <s v="4002942011 GID 24 P1 24 "/>
    <s v=""/>
    <s v=""/>
    <s v="4002941180 GID 21 P2 22 "/>
    <s v=""/>
    <s v="4002940872 GID 19 P1 19 "/>
    <s v="4002940255 GID 18 P1 18 "/>
    <s v=""/>
    <s v=""/>
    <s v="4002939432 GID 15 P2 16 Y"/>
    <s v="4002938818 GID 14 P1 14 "/>
    <s v=""/>
    <s v="4002938458 GID12 P1 BOF 12 "/>
    <s v="4002938101 GID 11 P1 11 "/>
    <s v=""/>
    <s v="4002937523 GID 09 P1 09 "/>
    <s v=""/>
    <s v=""/>
    <s v="4002936801 GID 06 P2 07 "/>
    <s v=""/>
    <s v=""/>
    <s v="4002936085 GID 03 P2 04 "/>
    <s v="4002935349 GID 02 P2 01 Y"/>
    <s v=""/>
    <s v=""/>
    <s v=""/>
    <s v=""/>
    <s v=""/>
    <s v=""/>
    <s v=""/>
    <s v=""/>
    <s v=""/>
    <s v="4002932546 GID 22 ND 22 "/>
    <s v=""/>
    <s v="4002932084 GID 20 P1 20 "/>
    <s v="4002931571 GID 19 ND 18 Y"/>
    <s v=""/>
    <s v="4002930935 GID11 ND 11 "/>
    <s v=""/>
    <s v=""/>
    <s v="4002930222 GID 08 ND 08 Y"/>
    <s v="4002930081 GID 07 P1 07 "/>
    <s v="4002929659 GIID 06 P1 6-May-21 "/>
    <s v=""/>
    <s v="4002928854 GID 04 ND 4-May-21 Y"/>
    <s v=""/>
    <s v=""/>
    <s v="4002928109 GID 30 P1 30 "/>
    <s v="4002926700 GID 29 P1 29 "/>
    <s v="4002927170 GID 28 P1 28 "/>
    <s v=""/>
    <s v="4002926284 GID 26 P1 26 "/>
    <s v=""/>
    <s v="4002925682 GID 24 ND 24 Y"/>
    <s v=""/>
    <s v=""/>
    <s v="4002924553 GID 21 P2 22 "/>
    <s v=""/>
    <s v=""/>
    <s v="4002923428 GID18 ND 18 Y"/>
    <s v="4002923340 GID 17 ND 17 "/>
    <s v="4002922799 GID 16 P1 16 "/>
    <s v="4002922218 GID 15 ND 15 Y"/>
    <s v=""/>
    <s v=""/>
    <s v="4002921309 GID 12 P2 12 "/>
    <s v=""/>
    <s v="4002920679 GID 10 ND 10 "/>
    <s v="4002920227 GID 09 P1 09 "/>
    <s v="4002919926 GID 08 P1 08 "/>
    <s v="4002919221 GID 07 P1 07 "/>
    <s v=""/>
    <s v=""/>
    <s v=""/>
    <s v="4002918010 GID 02 ND 03 "/>
    <s v=""/>
    <s v="4002917387 GID 31 ND 31 "/>
    <s v=""/>
    <s v=""/>
    <s v="4002916358 GID 28 P2 26 "/>
    <s v="4002916311 GID 27 ND 27 "/>
    <s v=""/>
    <s v="4002915196 GID 25 P2 26 "/>
    <s v="4002914975 GID 24 P1 24 "/>
    <s v=""/>
    <s v="4002914120 GID 22 P1 22 "/>
    <s v=""/>
    <s v="4002913556 GID 20 P1 20 "/>
    <s v="4002913332 GID 19 P1 19 "/>
    <s v="4002912598 GID 18 P1 18 "/>
    <s v=""/>
    <s v=""/>
    <s v="4002911527 GID 15 P1 15 "/>
    <s v=""/>
    <s v=""/>
    <s v="4002910717 GID 12 ND 12 "/>
    <s v=""/>
    <s v="4002909930 GID 10 P1 10 "/>
    <s v=""/>
    <s v="4002909367 GID 08 P1 08 "/>
    <s v=""/>
    <s v="4002908782 GID 6 P1 06 "/>
    <s v=""/>
    <s v=""/>
    <s v="4002907973 GID 03 P2 01 "/>
    <s v=""/>
    <s v=""/>
  </r>
  <r>
    <x v="0"/>
    <s v="B 9196 FXV"/>
    <s v="Suryadi"/>
    <x v="0"/>
    <s v="PT. Darsindo Cipta Putra Mandiri"/>
    <d v="2021-06-26T17:43:22"/>
    <d v="2021-06-28T12:48:08"/>
    <s v="Otw Store"/>
    <x v="1"/>
    <s v="v"/>
    <s v="v"/>
    <d v="2021-05-20T00:00:00"/>
    <s v="DRIVER SAKIT"/>
    <s v=""/>
    <s v=""/>
    <s v=""/>
    <s v="4002942996 GID 26 ND 26 Y"/>
    <s v=""/>
    <s v="4002942007 GID 24 ND 24 Y"/>
    <s v=""/>
    <s v="4002941223 GID 22 P1 22 "/>
    <s v=""/>
    <s v=""/>
    <s v="4002940596 GID 19 ND 19 "/>
    <s v=""/>
    <s v="4002940047 GID 17 P2 18 "/>
    <s v=""/>
    <s v="4002939249 GID 15 P2 16 "/>
    <s v=""/>
    <s v="4002938699 GID 13 P2 14 "/>
    <s v="4002938427 GID12 ND 14 "/>
    <s v="4002937949 GID 11 ND 11 "/>
    <s v=""/>
    <s v="4002937495 GID 09 ND 10 Y"/>
    <s v=""/>
    <s v=""/>
    <s v="4002936694 GID 06 P2 07 "/>
    <s v=""/>
    <s v="4002936222 GID 04 ND 04 "/>
    <s v=""/>
    <s v="4002935753 GID 02 P1 02 "/>
    <s v=""/>
    <s v=""/>
    <s v=""/>
    <s v=""/>
    <s v=""/>
    <s v=""/>
    <s v=""/>
    <s v=""/>
    <s v=""/>
    <s v=""/>
    <s v="4002932408 GID 21 P2 22 "/>
    <s v=""/>
    <s v="4002931607 GID 19 P2 20 "/>
    <s v="4002931337 GID 18 ND 18 Y"/>
    <s v=""/>
    <s v=""/>
    <s v="4002930555 GID 09 P2 10 "/>
    <s v=""/>
    <s v=""/>
    <s v="4002929784 GIID 06 P2 7-May-21 "/>
    <s v="4002929466 GID 05 ND 06 Y"/>
    <s v=""/>
    <s v="4002928641 GID 03 ND 03 Y"/>
    <s v=""/>
    <s v="4002927651 GID 29 P2 30 "/>
    <s v="4002927534 GID 29 ND 29 Y"/>
    <s v="4002927206 GID 28 P1 28 "/>
    <s v=""/>
    <s v="4002926271 GID 26 ND 26 Y"/>
    <s v=""/>
    <s v="4002925685 GID 24 P1 24 "/>
    <s v=""/>
    <s v="4002924811 GID 22 ND 22 "/>
    <s v=""/>
    <s v=""/>
    <s v=""/>
    <s v="4002923427 GID18 ND 18 Y"/>
    <s v="4002923133 GID 17 ND 17 "/>
    <s v="4002922982 GID 16 P1 15 "/>
    <s v=""/>
    <s v="4002922057 GID 14 P2 15 "/>
    <s v="4002921683 GID 13 ND 13 "/>
    <s v="4002921323 GID 12 P1 09 "/>
    <s v=""/>
    <s v="4002920576 GID 10 ND 09 "/>
    <s v="4002920222 GID 09 P1 09 "/>
    <s v="4002919546 GID 08 P1 08 "/>
    <s v=""/>
    <s v="4002918789 GID 06 ND 06 "/>
    <s v=""/>
    <s v=""/>
    <s v=""/>
    <s v="4002917865 GID 01 ND 01 "/>
    <s v="4002917384 GID 31 P1 31 "/>
    <s v=""/>
    <s v=""/>
    <s v="4002916391 GID 28 P2 29 "/>
    <s v="4002916019 GID 27 ND 27 "/>
    <s v=""/>
    <s v="4002915366 GID 25 P1 25 "/>
    <s v="4002914976 GID 24 P1 24 "/>
    <s v=""/>
    <s v="4002914121 GID 22 P1 22 "/>
    <s v=""/>
    <s v=""/>
    <s v="4002913322 GID 19 P2 20 "/>
    <s v="4002912674 GID 18 P1 18 "/>
    <s v=""/>
    <s v=""/>
    <s v=""/>
    <s v="4002911319 GID 14 P2 15 "/>
    <s v=""/>
    <s v=""/>
    <s v="4002910415 GID 11 P2 12 "/>
    <s v="4002910143 GID 10 P1 11 "/>
    <s v="4002909810 GID 09 ND 09 Y"/>
    <s v="4002909346 GID 08 P1 08 "/>
    <s v=""/>
    <s v="4002908982 GID 6 P1 06 "/>
    <s v="4002908522 GID 05 P1 05 "/>
    <s v=""/>
    <s v="4002907701 GID 03 P1 03 "/>
    <s v=""/>
    <s v=""/>
  </r>
  <r>
    <x v="0"/>
    <s v="B 9146 FXU"/>
    <s v="Dasan Budiyansyah"/>
    <x v="0"/>
    <s v="PT. Darsindo Cipta Putra Mandiri"/>
    <d v="2021-06-26T17:40:42"/>
    <d v="2021-06-28T06:48:08"/>
    <s v="Otw Store"/>
    <x v="1"/>
    <s v="v"/>
    <s v="v"/>
    <d v="2021-05-20T00:00:00"/>
    <m/>
    <s v=""/>
    <s v=""/>
    <s v=""/>
    <s v=""/>
    <s v="4002942634 GID 25 P2 26 "/>
    <s v="4002942308 GID 24 P1 24 "/>
    <s v=""/>
    <s v="4002941450 GID 22 P2 23 "/>
    <s v=""/>
    <s v=""/>
    <s v=""/>
    <s v=""/>
    <s v="4002940043 GID 17 P2 18 "/>
    <s v="4002939727 GID 16 P1 16 "/>
    <s v=""/>
    <s v=""/>
    <s v="4002938933 GID 13 P2 14 "/>
    <s v="4002938585 GID12 P1 12 "/>
    <s v="4002938098 GID 11 P1 11 "/>
    <s v=""/>
    <s v="4002937533 GID 09 ND 09 "/>
    <s v=""/>
    <s v=""/>
    <s v="4002936813 GID 06 P2 07 "/>
    <s v=""/>
    <s v=""/>
    <s v="4002936017 GID 03 P2 04 "/>
    <s v=""/>
    <s v=""/>
    <s v=""/>
    <s v=""/>
    <s v=""/>
    <s v=""/>
    <s v=""/>
    <s v=""/>
    <s v="4002933149 GID 24 P1 24 "/>
    <s v=""/>
    <s v=""/>
    <s v="4002932414 GID 21 P2 22 "/>
    <s v="4002932056 GID 20 P1 20 "/>
    <s v=""/>
    <s v="4002931336 GID 18 ND 18 Y"/>
    <s v=""/>
    <s v=""/>
    <s v="4002930683 GID 09 P2 10 "/>
    <s v="4002930409 GID 08 P1 08 "/>
    <s v="4002929969 GID 07 ND 07 Y"/>
    <s v="4002929649 GIID 06 P1 6-May-21 "/>
    <s v=""/>
    <s v=""/>
    <s v=""/>
    <s v="4002927526 GID 02 P2 03 "/>
    <s v="4002928102 GID 30 P1 30 "/>
    <s v=""/>
    <s v="4002927168 GID 28 P2 29 "/>
    <s v=""/>
    <s v="4002926343 GID 26 ND 26 "/>
    <s v=""/>
    <s v="4002925896 GID 24 P1 24 "/>
    <s v=""/>
    <s v="4002924978 GID 22 ND 22 "/>
    <s v="4002924333 GID 21 ND 21 "/>
    <s v=""/>
    <s v="4002923664 GID 19 P1 19 "/>
    <s v=""/>
    <s v="4002923288 GID 17 ND 17 "/>
    <s v="4002922978 GID 16 P1 15 "/>
    <s v=""/>
    <s v="4002921724 GID 14 P2 15 "/>
    <s v=""/>
    <s v=""/>
    <m/>
    <s v=""/>
    <s v="4002920091 GID 09 P1 08 "/>
    <s v="4002919545 GID 08 P1 08 "/>
    <s v=""/>
    <s v=""/>
    <s v=""/>
    <s v="4002918441 GID 04 P2 05 "/>
    <s v=""/>
    <s v="4002917731 GID 01 P1 31 "/>
    <s v="4002917550 GID 31 P1 31 "/>
    <s v="4002916868 GID 30 ND 30 "/>
    <s v=""/>
    <s v=""/>
    <s v="4002916249 GID 27 P1 27 "/>
    <s v="4002915666 GID 26 P1 26 "/>
    <s v="4002915444 GID 25 P1 25 "/>
    <s v="4002914962 GID 24 P1 24 "/>
    <s v=""/>
    <s v="4002914181 GID 22 P1 22 "/>
    <s v=""/>
    <s v=""/>
    <s v="4002913298 GID 19 P2 20 "/>
    <s v="4002912599 GID 18 P1 18 "/>
    <s v=""/>
    <s v=""/>
    <s v="4002911526 GID 15 P1 15 "/>
    <s v=""/>
    <s v=""/>
    <s v="4002910728 GID 12 ND 12 Y"/>
    <s v=""/>
    <s v=""/>
    <s v="4002909545 GID 09 P2 10 Y"/>
    <s v=""/>
    <s v=""/>
    <s v=""/>
    <s v="4002908512 GID 05 P2 06 "/>
    <s v=""/>
    <s v=""/>
    <s v=""/>
    <s v="4002907389 GID 01 P2 04"/>
  </r>
  <r>
    <x v="0"/>
    <s v="F 9284 FG"/>
    <s v="Yusuf maulana"/>
    <x v="0"/>
    <s v="PT. Kabut Halim Mandiri"/>
    <d v="2021-06-23T13:42:18"/>
    <d v="2021-06-24T20:34:16"/>
    <s v="Otw Store"/>
    <x v="1"/>
    <s v="v"/>
    <m/>
    <d v="2021-05-21T00:00:00"/>
    <m/>
    <s v=""/>
    <s v=""/>
    <s v=""/>
    <s v=""/>
    <s v=""/>
    <s v="4002942210 GID 24 P2 25 "/>
    <s v="4002941797 GID 23 P1 23 "/>
    <s v=""/>
    <s v=""/>
    <s v="4002940913 GID 20 P2 18 "/>
    <s v=""/>
    <s v="4002940386 GID 18 ND 18 "/>
    <s v="4002940071 GID 17 ND 18 Y"/>
    <s v="4002939735 GID 16 ND 16 "/>
    <s v="4002939151 GID 15 P1 15 "/>
    <s v=""/>
    <s v=""/>
    <s v="4002938463 GID12 P1 BOF 12 "/>
    <s v=""/>
    <s v="4002937692 GID 10 P1 10 "/>
    <s v=""/>
    <s v=""/>
    <s v="4002936972 GID 07 P2 08 Y"/>
    <s v=""/>
    <s v="4002936486 GID 05 P1 05 "/>
    <s v=""/>
    <s v="4002936027 GID 03 P1 03 "/>
    <s v=""/>
    <s v=""/>
    <s v=""/>
    <s v=""/>
    <s v=""/>
    <s v=""/>
    <s v=""/>
    <s v=""/>
    <s v="4002933047 GID 24 P1 24 "/>
    <s v=""/>
    <s v=""/>
    <s v="4002932222 GID 21 ND 21 "/>
    <s v=""/>
    <s v="4002931593 GID 19 P1 19 "/>
    <m/>
    <s v="4002931150 GID11 P2 12 "/>
    <s v="4002930854 GID 10 ND 10 Y"/>
    <s v=""/>
    <s v=""/>
    <s v="4002930095 GID 07 P2 08 "/>
    <s v="4002929650 GIID 06 P1 6-May-21 "/>
    <s v=""/>
    <s v=""/>
    <s v="4002928644 GID 03 ND 03 "/>
    <s v=""/>
    <s v="4002927918 GID 30 ND 30 "/>
    <s v="4002927436 GID 29 P1 29 "/>
    <s v=""/>
    <s v="4002926457 GID 27 P1 27 "/>
    <s v=""/>
    <s v=""/>
    <s v=""/>
    <s v="4002925448 GID 23 P2 24 "/>
    <s v="4002924813 GID 22 P1 22 "/>
    <s v="4002924470 GID 21 P1 22 "/>
    <s v=""/>
    <s v=""/>
    <m/>
    <s v="4002923235 GID 17 P2 18 "/>
    <s v=""/>
    <s v="4002922227 GID 15 P2 16 "/>
    <s v="4002922160 GID 14 ND 14 "/>
    <s v=""/>
    <s v="4002921307 GID 12 P2 13 "/>
    <s v=""/>
    <s v=""/>
    <s v="4002920345 GID 09 P2 10 "/>
    <s v="4002919500 GID 08 ND 07 "/>
    <s v=""/>
    <s v=""/>
    <s v=""/>
    <s v="4002918304 GID 04 P2 05 "/>
    <s v=""/>
    <s v="4002917632 GID 01 ND 01 "/>
    <s v=""/>
    <s v=""/>
    <s v=""/>
    <s v="4002916371 GID 28 P2 29 "/>
    <s v="4002916247 GID 27 P1 29 "/>
    <s v="4002915806 GID 26 P1 26 "/>
    <s v="4002915410 GID 25 ND 25 "/>
    <s v="4002914740 GID 24 P1 24 "/>
    <s v=""/>
    <s v=""/>
    <s v=""/>
    <s v=""/>
    <s v="4002913296 GID 19 P2 20 "/>
    <s v="4002912821 GID 18 P1 18 "/>
    <s v=""/>
    <s v=""/>
    <s v="4002911424 GID 15 ND 15 "/>
    <s v=""/>
    <s v=""/>
    <s v="4002910688 GID 12 ND 12 "/>
    <s v=""/>
    <s v="4002910374 GID 10 P1 11 "/>
    <s v=""/>
    <s v="4002909393 GID 08 P2 09 "/>
    <s v=""/>
    <s v=""/>
    <s v="4002908437 GID 05 P2 06 "/>
    <s v="4002908085 GID 04 ND 04 Y"/>
    <s v=""/>
    <s v=""/>
    <s v=""/>
  </r>
  <r>
    <x v="0"/>
    <s v="B 9242 BRV"/>
    <s v="Rahmat Daryono"/>
    <x v="0"/>
    <s v="PT. Kabut Halim Mandiri"/>
    <d v="2021-06-26T19:15:15"/>
    <d v="2021-06-28T07:00:53"/>
    <s v="Otw Store"/>
    <x v="1"/>
    <s v="v"/>
    <m/>
    <d v="2021-05-09T00:00:00"/>
    <s v="perpanjang 1 bulan"/>
    <s v=""/>
    <s v=""/>
    <s v=""/>
    <s v="4002943198 GID 26 P1 28 "/>
    <s v="4002942406 GID 25 P1 25 "/>
    <s v=""/>
    <s v=""/>
    <s v="4002941213 GID 22 P2 23 "/>
    <s v=""/>
    <s v=""/>
    <s v=""/>
    <s v="4002940558 GID 18 P2 19 "/>
    <s v=""/>
    <s v=""/>
    <s v=""/>
    <s v=""/>
    <s v=""/>
    <s v=""/>
    <s v=""/>
    <s v=""/>
    <s v=""/>
    <s v=""/>
    <s v=""/>
    <s v=""/>
    <s v=""/>
    <s v="4002936293 GID 04 ND 04 "/>
    <s v=""/>
    <s v="4002935596 GID 02 ND 02 Y"/>
    <s v=""/>
    <s v=""/>
    <s v=""/>
    <s v=""/>
    <s v=""/>
    <s v=""/>
    <s v=""/>
    <s v="4002933039 GID 24 P1 24 "/>
    <s v=""/>
    <s v=""/>
    <s v=""/>
    <s v=""/>
    <s v=""/>
    <s v=""/>
    <s v=""/>
    <s v=""/>
    <s v="4002930542 GID 09 P2 10 "/>
    <s v=""/>
    <s v=""/>
    <s v=""/>
    <s v=""/>
    <s v=""/>
    <s v=""/>
    <s v=""/>
    <s v=""/>
    <s v="4002927589 GID 29 ND 29 "/>
    <s v=""/>
    <s v=""/>
    <s v=""/>
    <s v=""/>
    <s v="4002925624 GID 24 ND 24 "/>
    <s v=""/>
    <s v=""/>
    <s v="4002924591 GID 21 P1 21 "/>
    <s v=""/>
    <s v=""/>
    <s v=""/>
    <s v="4002923088 GID 17 ND 17 "/>
    <s v=""/>
    <s v="4002922232 GID 15 P2 16 "/>
    <s v="4002921756 GID 14 ND 14 "/>
    <s v=""/>
    <s v="4002921350 GID 11 ND  08 "/>
    <s v=""/>
    <s v=""/>
    <s v=""/>
    <s v="4002920009 GID 08 P2 09 "/>
    <s v="4002919341 GID 07 P1 08 "/>
    <s v=""/>
    <s v=""/>
    <s v=""/>
    <s v=""/>
    <s v=""/>
    <s v=""/>
    <s v="4002917058 GID 30 P2 31 "/>
    <s v=""/>
    <s v=""/>
    <s v=""/>
    <s v=""/>
    <s v=""/>
    <s v="4002914859 GID 24 P1 25 "/>
    <s v=""/>
    <s v=""/>
    <s v=""/>
    <s v=""/>
    <s v=""/>
    <s v="4002912813 GID 18 P2 19 "/>
    <s v=""/>
    <s v="4002911960 GID 16 P1 16 "/>
    <s v=""/>
    <s v=""/>
    <s v="4002910953 GID 13 P1 13 "/>
    <s v=""/>
    <s v=""/>
    <s v="4002909592 GID 10 P1 08 "/>
    <s v=""/>
    <s v="4002909299 GID 08 ND 08 Y"/>
    <s v=""/>
    <s v="4002908777 GID 6 P1 06 "/>
    <s v=""/>
    <s v="4002908058 GID 04 ND 04 Y"/>
    <s v=""/>
    <s v=""/>
    <s v="4002907435 GID 01 ND 01Y"/>
  </r>
  <r>
    <x v="0"/>
    <s v="B 9691 ECB"/>
    <m/>
    <x v="0"/>
    <s v="PT. Kabut Halim Mandiri"/>
    <d v="2021-06-26T21:57:16"/>
    <m/>
    <s v="GB register"/>
    <x v="0"/>
    <m/>
    <m/>
    <d v="2021-03-17T00:00:00"/>
    <m/>
    <s v=""/>
    <s v=""/>
    <s v=""/>
    <s v=""/>
    <s v="4002942632 GID 25 P2 26 "/>
    <s v="4002942231 GID 24 P1 24 "/>
    <s v="4002941673 GID 23 P1 23 "/>
    <s v=""/>
    <s v=""/>
    <s v=""/>
    <s v=""/>
    <s v="4002940492 GID 18 P2 19 "/>
    <s v=""/>
    <s v=""/>
    <s v=""/>
    <s v=""/>
    <s v=""/>
    <s v=""/>
    <s v=""/>
    <s v=""/>
    <s v=""/>
    <s v=""/>
    <s v=""/>
    <s v=""/>
    <s v="4002936487 GID 05 P1 05 "/>
    <s v=""/>
    <s v="4002935792 GID 03 P1 03 "/>
    <s v=""/>
    <s v=""/>
    <s v=""/>
    <s v=""/>
    <s v=""/>
    <s v=""/>
    <s v=""/>
    <s v=""/>
    <s v="4002933046 GID 24 P1 24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2417 GID 17 P2 18 "/>
    <s v=""/>
    <s v="4002911677 GID 15 P1 15 "/>
    <s v=""/>
    <s v="4002911155 GID 13 P1 15 "/>
    <s v="4002910901 GID 12 P1 12 "/>
    <s v=""/>
    <s v="4002910221 GID 10 P1 10 "/>
    <s v="4002909747 GID 09 ND 09 Y"/>
    <s v=""/>
    <s v=""/>
    <s v=""/>
    <s v="4002908708 GID 05 P2 06 "/>
    <s v="4002908053 GID 04 ND 04 Y"/>
    <s v=""/>
    <s v=""/>
    <s v="4002907310 GID 01 ND 01Y"/>
  </r>
  <r>
    <x v="0"/>
    <s v="B 9029 EXR"/>
    <s v="Anan"/>
    <x v="0"/>
    <s v="PT. Kabut Halim Mandiri"/>
    <d v="2021-06-27T13:40:11"/>
    <m/>
    <s v="GB register"/>
    <x v="0"/>
    <s v="v"/>
    <s v="v"/>
    <d v="2021-05-20T00:00:00"/>
    <m/>
    <s v=""/>
    <s v=""/>
    <s v="4002943314 GID 27 P1 27 "/>
    <s v="4002942978 GID 26 P1 27 "/>
    <s v=""/>
    <s v=""/>
    <s v="4002941777 GID 23 P2 24 "/>
    <s v="4002941304 GID 22 ND 22 Y"/>
    <s v=""/>
    <s v=""/>
    <s v=""/>
    <s v="4002940474 GID 18 P1 18 "/>
    <s v=""/>
    <s v="4002939529 GID 16 P2 17 "/>
    <s v=""/>
    <s v="4002938884 GID 14 P2 15 Y"/>
    <s v=""/>
    <s v="4002938586 GID12 P1 12 "/>
    <s v=""/>
    <s v="4002937696 GID 10 P2 12 "/>
    <s v="4002937416 GID 09 P1 09 "/>
    <s v=""/>
    <s v=""/>
    <s v="4002936800 GID 06 P2 07 "/>
    <s v=""/>
    <s v=""/>
    <s v="4002935996 GID 03 P2 04 "/>
    <s v=""/>
    <s v=""/>
    <s v=""/>
    <s v=""/>
    <s v=""/>
    <s v=""/>
    <s v=""/>
    <s v=""/>
    <s v="4002933150 GID 24 P1 24 "/>
    <s v=""/>
    <s v="4002932723 GID 22 P1 22 "/>
    <s v=""/>
    <s v="4002931991 GID 20 ND 20 Y"/>
    <s v="4002931724 GID 19 P1 20 "/>
    <s v=""/>
    <s v="4002931143 GID12 P1 12 "/>
    <s v="4002930507 GID 10 ND 07 "/>
    <s v=""/>
    <s v="4002930312 GID 08 P1 09 "/>
    <s v="4002930061 GID 07 ND 07 Y"/>
    <s v="4002929658 GIID 06 P1 6-May-21 "/>
    <s v=""/>
    <s v=""/>
    <s v="4002928625 GID 03 P1 03 "/>
    <s v=""/>
    <s v="4002928014 GID 30 P1 30 "/>
    <s v=""/>
    <s v="4002927221 GID 28 P2 29 Y"/>
    <s v=""/>
    <s v="4002926336 GID 26 P1 26 "/>
    <s v=""/>
    <s v="4002925747 GID 24 P2 23 Y"/>
    <s v="4002925136 GID 23 P1 23 "/>
    <s v=""/>
    <s v=""/>
    <s v="4002924214 GID 20 P2 21 "/>
    <s v=""/>
    <s v=""/>
    <s v="4002922899 GID 16 P2 17 "/>
    <s v=""/>
    <s v="4002922323 GID 15 P2 16 "/>
    <s v=""/>
    <s v="4002921409 GID 13 P2 14 Y"/>
    <s v=""/>
    <s v=""/>
    <s v=""/>
    <s v="4002920185 GID 09 P2 09 "/>
    <s v="4002919519 GID 08 P1 08 "/>
    <s v=""/>
    <s v=""/>
    <s v=""/>
    <s v="4002918425 GID 04 P2 05 "/>
    <s v=""/>
    <s v="4002917809 GID 01 P1 01 "/>
    <s v="4002917263 GID 31 P1 31 "/>
    <s v=""/>
    <s v=""/>
    <s v="4002916370 GID 28 P2 29 "/>
    <s v=""/>
    <s v="4002915716 GID 26 P2 27 Y"/>
    <s v="4002915253 GID 25 P1 25 "/>
    <s v=""/>
    <s v=""/>
    <s v="4002914141 GID 22 P2 23 "/>
    <s v=""/>
    <s v="4002913557 GID 20 P1 20 "/>
    <s v="4002913328 GID 19 P1 04 "/>
    <s v=""/>
    <s v="4002912291 GID 17 ND 17 Y"/>
    <s v=""/>
    <s v=""/>
    <s v=""/>
    <s v=""/>
    <s v="4002910662 GID 12 P2 13 "/>
    <s v=""/>
    <s v="4002910178 GID 10 P1 10 "/>
    <s v=""/>
    <s v="4002909296 GID 08 P2 09 Y"/>
    <s v=""/>
    <s v="4002908760 GID 6 P1 06 "/>
    <s v=""/>
    <s v=""/>
    <s v="4002907975 GID 03 P2 04 "/>
    <s v=""/>
    <s v=""/>
  </r>
  <r>
    <x v="0"/>
    <s v="B 9588 TXS"/>
    <s v="Yushendri"/>
    <x v="0"/>
    <s v="PT. Kabut Halim Mandiri"/>
    <d v="2021-06-26T19:51:34"/>
    <m/>
    <s v="loading process"/>
    <x v="0"/>
    <s v="v"/>
    <m/>
    <d v="2021-05-20T00:00:00"/>
    <m/>
    <s v=""/>
    <s v=""/>
    <s v=""/>
    <s v="4002943190 GID 26 P1 28 "/>
    <s v="4002942385 GID 25 P1 25 "/>
    <s v=""/>
    <s v="4002941788 GID 23 P1 23 "/>
    <s v=""/>
    <s v=""/>
    <s v=""/>
    <s v=""/>
    <s v="4002940493 GID 18 P2 19 "/>
    <s v=""/>
    <s v=""/>
    <s v=""/>
    <s v=""/>
    <s v=""/>
    <s v=""/>
    <s v=""/>
    <s v=""/>
    <s v=""/>
    <s v=""/>
    <s v=""/>
    <s v="4002936696 GID 06 P2 07 "/>
    <s v=""/>
    <s v=""/>
    <s v=""/>
    <s v=""/>
    <s v="4002935068 GID 31 P2 01 Y"/>
    <s v=""/>
    <s v=""/>
    <s v=""/>
    <s v=""/>
    <s v=""/>
    <s v=""/>
    <s v=""/>
    <s v=""/>
    <s v=""/>
    <s v=""/>
    <s v="4002932055 GID 20 P1 20 "/>
    <s v="4002931821 GID 19 P1 19 "/>
    <s v=""/>
    <s v=""/>
    <s v=""/>
    <s v="4002930696 GID 09 P2 10 "/>
    <s v="4002930338 GID 08 P1 08 "/>
    <s v=""/>
    <s v="4002929771 GIID 06 P2 7-May-21 "/>
    <s v="4002929483 GID 05 P1 05 "/>
    <s v=""/>
    <s v=""/>
    <s v="4002928399 GID 02 P2 03 "/>
    <s v="4002928085 GID 30 P1 30 "/>
    <s v=""/>
    <s v="4002926867 GID 28 P2 29 Y"/>
    <s v=""/>
    <s v="4002926349 GID 26 P1 26 "/>
    <s v=""/>
    <s v="4002925955 GID 24 P1 26 "/>
    <s v=""/>
    <s v=""/>
    <s v="4002924330 GID 21 P2 22 Y"/>
    <s v=""/>
    <s v="4002923736 GID 19 ND 19 "/>
    <s v=""/>
    <s v=""/>
    <s v="4002923038 GID 16 P1 18 "/>
    <s v=""/>
    <s v="4002921769 GID 14 ND 14 Y"/>
    <s v=""/>
    <s v="4002921276 GID 12 P1 12 "/>
    <s v=""/>
    <s v="4002920599 GID 10 P1 10 "/>
    <s v="4002920220 GID 09 P1 09 "/>
    <s v="4002919918 GID 08 P1 08 "/>
    <s v="4002919399 GID 07 P1 07 "/>
    <s v=""/>
    <s v=""/>
    <s v=""/>
    <s v="4002918263 GID 02 P2 04 "/>
    <s v=""/>
    <s v=""/>
    <s v="4002917059 GID 30 P2 31 "/>
    <s v=""/>
    <s v=""/>
    <s v=""/>
    <s v=""/>
    <s v="4002915105 GID 25 ND 25 Y"/>
    <s v="4002915105 GID 25 ND 25 Y"/>
    <s v=""/>
    <s v=""/>
    <s v="4002913994 GID 21 P2 22 "/>
    <s v=""/>
    <s v="4002913058 GID 19 P2 20 "/>
    <s v="4002912679 GID 18 P1 18 "/>
    <s v=""/>
    <s v=""/>
    <s v=""/>
    <s v="4002911314 GID 14 P2 15 "/>
    <s v=""/>
    <s v="4002910805 GID 12 P1 12 "/>
    <s v=""/>
    <s v="4002910232 GID 10 P1 10 "/>
    <s v="4002909670 GID 09 P1 09 "/>
    <s v=""/>
    <s v=""/>
    <s v="4002908880 GID 6 ND 06 "/>
    <s v=""/>
    <s v=""/>
    <s v="4002907965 GID 03 P2 04 "/>
    <s v=""/>
    <s v=""/>
  </r>
  <r>
    <x v="0"/>
    <s v="B 9027 EXR"/>
    <m/>
    <x v="0"/>
    <s v="PT. Kabut Halim Mandiri"/>
    <d v="2021-06-26T17:30:08"/>
    <d v="2021-06-28T07:07:17"/>
    <s v="Otw Store"/>
    <x v="1"/>
    <s v="v"/>
    <m/>
    <d v="2021-05-18T00:00:00"/>
    <m/>
    <s v=""/>
    <s v=""/>
    <s v=""/>
    <s v="4002943207 GID 26 P1 28 "/>
    <s v="4002942487 GID 25 P1 25 "/>
    <s v=""/>
    <s v="4002941794 GID 23 P1 23 "/>
    <s v=""/>
    <s v=""/>
    <s v="4002940884 GID 20 ND 20 Y"/>
    <s v=""/>
    <s v="4002940256 GID 18 P1 18 "/>
    <s v=""/>
    <s v=""/>
    <s v="4002939033 GID 15 ND 15 Y"/>
    <s v=""/>
    <s v=""/>
    <s v="4002938456 GID12 P1 BOF 12 "/>
    <s v="4002938132 GID 11 P1 11 "/>
    <s v=""/>
    <s v=""/>
    <s v="4002937041 GID 08 P2 09 Y"/>
    <s v=""/>
    <s v=""/>
    <s v="4002936387 GID 05 P1 05 "/>
    <s v=""/>
    <s v=""/>
    <s v="4002935576 GID 02 ND 02 Y"/>
    <s v=""/>
    <s v=""/>
    <s v=""/>
    <s v=""/>
    <s v=""/>
    <s v=""/>
    <s v=""/>
    <s v=""/>
    <s v=""/>
    <s v=""/>
    <s v=""/>
    <s v=""/>
    <s v=""/>
    <s v=""/>
    <s v="4002931048 GID11 P1 11 "/>
    <s v="4002930838 GID 10 ND 10 Y"/>
    <s v=""/>
    <s v="4002930238 GID 08 ND 08 Y"/>
    <s v=""/>
    <s v="4002929570 GIID 06 P2 07 "/>
    <s v="4002929395 GID 05 ND 05 Y"/>
    <s v=""/>
    <s v=""/>
    <s v=""/>
    <s v="4002928049 GID 30 P1 30 "/>
    <s v=""/>
    <s v="4002926871 GID 28 ND 28 Y"/>
    <s v=""/>
    <s v=""/>
    <s v="4002925944 GID 25 ND 25 Y"/>
    <s v=""/>
    <s v=""/>
    <s v="4002924818 GID 22 P2 23 Y"/>
    <s v=""/>
    <s v="4002924213 GID 20 P1 20 "/>
    <s v=""/>
    <s v=""/>
    <s v=""/>
    <s v=""/>
    <s v="4002922400 GID 15 P2 16 "/>
    <s v=""/>
    <s v="4002921566 GID 13 ND 13 Y"/>
    <s v=""/>
    <s v=""/>
    <s v=""/>
    <s v="4002920368 GID 09 P2 10 "/>
    <s v="4002919773 GID 08 P1 07 "/>
    <s v=""/>
    <s v="4002918894 GID 06 ND 09 "/>
    <s v=""/>
    <s v=""/>
    <s v="4002918039 GID 02 P1 02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0663 GID 12 P2 13 "/>
    <s v=""/>
    <s v="4002910237 GID 10 P1 10 "/>
    <s v="4002909692 GID 09 P1 09 "/>
    <s v=""/>
    <s v=""/>
    <s v="4002908881 GID 6 ND 06 Y"/>
    <s v=""/>
    <s v=""/>
    <s v="4002907906 GID 03 P2 04 "/>
    <s v=""/>
    <s v="4002907442 GID 01 ND 01"/>
  </r>
  <r>
    <x v="0"/>
    <s v="B 9849 TCG"/>
    <s v="Talani"/>
    <x v="0"/>
    <s v="PT. Kabut Halim Mandiri"/>
    <d v="2021-05-03T15:56:20"/>
    <d v="2021-05-06T05:04:43"/>
    <s v="Not Available"/>
    <x v="1"/>
    <s v="v"/>
    <m/>
    <d v="2021-05-06T00:00:00"/>
    <s v="kontrak habi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9541 GIID 06 ND 06 Y"/>
    <s v=""/>
    <s v=""/>
    <s v=""/>
    <s v="4002928011 GID 02 P2 03 Y"/>
    <s v="4002928007 GID 30 P1 29 "/>
    <s v=""/>
    <s v="4002927163 GID 28 P2 29 "/>
    <s v=""/>
    <s v="4002926279 GID 26 P1 26 "/>
    <s v=""/>
    <s v="4002925959 GID 24 P1 27 "/>
    <s v="4002925430 GID 23 ND 23 Y"/>
    <s v="4002924739 GID 22 ND 22 "/>
    <s v="4002924522 GID 21 P1 21 "/>
    <s v=""/>
    <s v=""/>
    <s v=""/>
    <s v="4002923086 GID 17 ND 17 Y"/>
    <s v="4002922983 GID 16 P1 16 "/>
    <s v="4002922577 GID 15 ND 15 "/>
    <s v=""/>
    <s v=""/>
    <s v=""/>
    <s v=""/>
    <s v="4002920555 GID 10 ND 10 "/>
    <s v=""/>
    <s v="4002919539 GID 08 P1 07 "/>
    <s v=""/>
    <s v=""/>
    <s v="4002918583 GID 05 P2 05 "/>
    <s v=""/>
    <s v=""/>
    <s v=""/>
    <s v="4002917424 GID 31 P2 29 "/>
    <s v=""/>
    <s v=""/>
    <s v="4002916538 GID 28 P2 29 "/>
    <s v=""/>
    <s v=""/>
    <s v="4002915252 GID 25 P2 25 "/>
    <s v="4002914933 GID 24 ND 24 "/>
    <s v=""/>
    <s v=""/>
    <s v=""/>
    <s v=""/>
    <s v="4002913317 GID 19 P1 19 "/>
    <s v="4002912941 GID 18 ND 18 Y"/>
    <s v="4002912510 GID 17 P1 17 "/>
    <s v=""/>
    <s v=""/>
    <s v=""/>
    <s v="4002910952 GID 13 P2 14 "/>
    <s v=""/>
    <s v=""/>
    <s v="4002910175 GID 10 P1 10 "/>
    <s v=""/>
    <s v="4002909255 GID 08 P2 09 "/>
    <s v=""/>
    <s v="4002908804 GID 6 P1 06 "/>
    <s v=""/>
    <s v=""/>
    <s v="4002907728 GID 03 P2 03 "/>
    <s v=""/>
    <s v="4002907395 GID 01 ND 02Y"/>
  </r>
  <r>
    <x v="0"/>
    <s v="B 9542 TXS"/>
    <s v="Dedi Warsidi"/>
    <x v="0"/>
    <s v="PT. Kabut Halim Mandiri"/>
    <d v="2021-06-26T11:12:39"/>
    <d v="2021-06-27T21:54:22"/>
    <s v="Otw Store"/>
    <x v="1"/>
    <s v="v"/>
    <s v="v"/>
    <d v="2021-05-21T00:00:00"/>
    <s v="perpanjang 1 bulan"/>
    <s v=""/>
    <s v=""/>
    <s v="4002943323 GID 27 P2 28 "/>
    <s v="4002942767 GID 26 ND 26 Y"/>
    <s v=""/>
    <s v=""/>
    <s v="4002941556 GID 23 P2 24 Y"/>
    <s v="4002941431 GID 22 P1 23 "/>
    <s v=""/>
    <s v=""/>
    <s v=""/>
    <s v="4002940280 GID 18 P2 19 "/>
    <s v=""/>
    <s v=""/>
    <s v=""/>
    <s v=""/>
    <s v=""/>
    <s v=""/>
    <s v=""/>
    <s v=""/>
    <s v=""/>
    <s v=""/>
    <s v=""/>
    <s v=""/>
    <s v=""/>
    <s v="4002936018 GID 04 ND 04 "/>
    <s v=""/>
    <s v="4002935754 GID 02 P1 02 "/>
    <s v=""/>
    <s v=""/>
    <s v=""/>
    <s v=""/>
    <s v=""/>
    <s v=""/>
    <s v=""/>
    <s v=""/>
    <s v="4002932982 GID 23 P2 24 "/>
    <s v=""/>
    <s v=""/>
    <s v="4002932073 GID 20 P2 21 "/>
    <s v=""/>
    <s v=""/>
    <s v=""/>
    <s v=""/>
    <s v="4002930697 GID 09 P2 10 "/>
    <s v=""/>
    <s v="4002929898 GID 07 P2 08 Y"/>
    <s v="4002929603 GIID 06 P1 6-May-21 "/>
    <s v=""/>
    <s v=""/>
    <s v="4002928597 GID 03 ND 03 Y"/>
    <s v=""/>
    <s v="4002927990 GID 30 P1 29 "/>
    <s v="4002927691 GID 29 ND 29 "/>
    <s v="4002926944 GID 28 ND 28 "/>
    <s v=""/>
    <s v="4002926298 GID 26 ND 26 Y"/>
    <s v=""/>
    <s v="4002925899 GID 24 P1 24 "/>
    <s v=""/>
    <s v=""/>
    <s v="4002924328 GID 21 P2 22 Y"/>
    <s v=""/>
    <s v=""/>
    <s v="4002923430 GID18 ND 18 "/>
    <s v="4002923097 GID 17 P1 17 "/>
    <s v="4002922805 GID 16 P1 16 "/>
    <s v=""/>
    <s v="4002922035 GID 14 P1 14 "/>
    <s v=""/>
    <s v=""/>
    <s v="4002921026 GID 11 P2 12 "/>
    <s v=""/>
    <s v=""/>
    <s v="4002920008 GID 08 P2 09 "/>
    <s v="4002919151 GID 07 P1 06 "/>
    <s v=""/>
    <s v=""/>
    <s v=""/>
    <s v="4002917993 GID 02 P1 02 "/>
    <s v=""/>
    <s v="4002917147 GID 31 P1 31 "/>
    <s v=""/>
    <s v=""/>
    <s v=""/>
    <s v="4002915804 GID 27 P1 25 "/>
    <s v=""/>
    <s v="4002915391 GID 25 P1 25 "/>
    <s v="4002914637 GID 24 ND 24 Y"/>
    <s v=""/>
    <s v=""/>
    <s v=""/>
    <s v="4002913251 GID 20 P1 20 "/>
    <s v=""/>
    <s v="4002912850 GID 18 P1 18 "/>
    <s v=""/>
    <s v=""/>
    <s v=""/>
    <s v="4002911320 GID 14 P2 15 "/>
    <s v=""/>
    <s v="4002910836 GID 12 ND 12 Y"/>
    <s v=""/>
    <s v="4002910010 GID 10 ND 10 Y"/>
    <s v=""/>
    <s v=""/>
    <s v="4002909090 GID 07 P2 08 "/>
    <s v="4002908972 GID 6 P1 06 "/>
    <s v="4002908415 GID 05 ND 05 Y"/>
    <s v=""/>
    <s v="4002907976 GID 03 P1 04 "/>
    <s v=""/>
    <s v=""/>
  </r>
  <r>
    <x v="0"/>
    <s v="B 9481 TCD"/>
    <s v="Anggi"/>
    <x v="0"/>
    <s v="PT. Kabut Halim Mandiri"/>
    <d v="2021-06-28T15:16:31"/>
    <m/>
    <s v="GB register"/>
    <x v="0"/>
    <s v="v"/>
    <m/>
    <d v="2021-05-21T00:00:00"/>
    <s v="perpanjang 1 bulan"/>
    <s v=""/>
    <s v=""/>
    <s v=""/>
    <s v="4002943028 GID 26 P1 28 "/>
    <s v=""/>
    <s v="4002942008 GID 24 ND 24 Y"/>
    <s v=""/>
    <s v="4002941329 GID 22 P1 22 "/>
    <s v=""/>
    <s v=""/>
    <s v="4002940805 GID 19 ND 22 Y"/>
    <s v=""/>
    <s v=""/>
    <s v=""/>
    <s v=""/>
    <s v=""/>
    <s v=""/>
    <s v=""/>
    <s v=""/>
    <s v=""/>
    <s v=""/>
    <s v=""/>
    <s v=""/>
    <s v=""/>
    <s v="4002936484 GID 05 P1 05 "/>
    <s v=""/>
    <s v="4002936036 GID 03 P1 03 "/>
    <s v=""/>
    <s v=""/>
    <s v=""/>
    <s v=""/>
    <s v=""/>
    <s v=""/>
    <s v=""/>
    <s v=""/>
    <s v="4002933143 GID 24 P1 24 "/>
    <s v=""/>
    <s v="4002932724 GID 22 P1 22 "/>
    <s v="4002932461 GID 21 P1 21 "/>
    <s v=""/>
    <s v="4002931606 GID 19 P2 20 "/>
    <s v=""/>
    <s v="4002931221 GID14 P2 15 Y"/>
    <s v="4002930802 GID 10 P1 10 "/>
    <s v=""/>
    <s v="4002930374 GID 08 P1 08 "/>
    <s v="4002929871 GID 07 P1 07 "/>
    <s v=""/>
    <s v=""/>
    <s v=""/>
    <s v=""/>
    <s v=""/>
    <s v="4002928176 GID 30 P1 30 "/>
    <s v="4002927471 GID 29 P1 29 "/>
    <s v=""/>
    <s v=""/>
    <s v=""/>
    <s v=""/>
    <s v=""/>
    <s v=""/>
    <s v=""/>
    <s v=""/>
    <s v=""/>
    <s v=""/>
    <s v=""/>
    <s v=""/>
    <s v="4002922662 GID 16 P1 16 "/>
    <s v=""/>
    <s v=""/>
    <s v=""/>
    <s v="4002921288 GID 12 P2 13 "/>
    <s v=""/>
    <s v=""/>
    <s v="4002920344 GID 09 P2 10 "/>
    <s v="4002919481 GID 08 P1 08 "/>
    <s v=""/>
    <s v=""/>
    <s v=""/>
    <s v="4002918482 GID 04 P2 05 "/>
    <s v=""/>
    <s v=""/>
    <s v="4002917373 GID 31 P2 01 "/>
    <s v=""/>
    <s v=""/>
    <s v="4002915811 GID 28 P2 26 "/>
    <s v=""/>
    <s v=""/>
    <s v="4002915110 GID 25 P2 26 Y"/>
    <s v="4002914896 GID 24 P1 24 "/>
    <s v="4002914602 GID 23 P1 23 "/>
    <s v=""/>
    <s v=""/>
    <s v="4002913555 GID 20 P1 20 "/>
    <s v="4002913312 GID 19 P1 19 "/>
    <s v=""/>
    <s v="4002912436 GID 17 ND 17 Y"/>
    <s v=""/>
    <s v=""/>
    <s v=""/>
    <s v=""/>
    <s v="4002910670 GID 12 ND 13 "/>
    <s v=""/>
    <s v="4002909593 GID 10 P1 08 "/>
    <s v=""/>
    <s v=""/>
    <s v="4002909089 GID 07 P2 08 "/>
    <s v=""/>
    <s v="4002908614 GID 05 ND 05 Y"/>
    <s v=""/>
    <s v="4002907953 GID 03 P1 03 "/>
    <s v=""/>
    <s v="4002907374 GID 01 P1 01"/>
  </r>
  <r>
    <x v="0"/>
    <s v="B 9587 TXS"/>
    <s v="M saeful Hidayat"/>
    <x v="0"/>
    <s v="PT. Kabut Halim Mandiri"/>
    <d v="2021-03-27T20:54:28"/>
    <d v="2021-03-30T05:19:57"/>
    <s v="Not Available"/>
    <x v="1"/>
    <s v="v"/>
    <m/>
    <d v="2021-03-30T00:00:00"/>
    <s v="kontrak habi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6685 GID 30 P1 30 "/>
    <s v=""/>
    <s v=""/>
    <s v="4002915821 GID 27 P1 29 "/>
    <s v="4002915598 GID 26 ND 26 Y"/>
    <s v=""/>
    <s v=""/>
    <s v="4002914259 GID 23 P2 24 "/>
    <s v=""/>
    <s v=""/>
    <s v="4002913582 GID 20 ND 20 "/>
    <s v=""/>
    <s v="4002912940 GID 18 ND 18 Y"/>
    <s v="4002912405 GID 17 P1 18 "/>
    <s v=""/>
    <s v=""/>
    <s v=""/>
    <s v="4002910954 GID 13 P1 13 "/>
    <s v=""/>
    <s v=""/>
    <s v=""/>
    <s v="4002909679 GID 09 P2 10 "/>
    <s v=""/>
    <s v=""/>
    <s v="4002908745 GID 6 ND 06 "/>
    <s v=""/>
    <s v=""/>
    <s v=""/>
    <s v=""/>
    <s v=""/>
  </r>
  <r>
    <x v="0"/>
    <s v="F 9287 FG"/>
    <m/>
    <x v="0"/>
    <s v="PT. Kabut Halim Mandiri"/>
    <d v="2021-06-26T21:45:21"/>
    <m/>
    <s v="GB register"/>
    <x v="0"/>
    <s v="v"/>
    <m/>
    <d v="2021-05-20T00:00:00"/>
    <m/>
    <s v=""/>
    <s v=""/>
    <s v=""/>
    <s v="4002943197 GID 26 P1 28 "/>
    <s v="4002942638 GID 25 ND 25 "/>
    <s v="4002942121 GID 24 P1 24 "/>
    <s v=""/>
    <s v="4002941366 GID 22 ND 22 "/>
    <s v=""/>
    <s v=""/>
    <s v="4002940757 GID 19 ND 19 Y"/>
    <s v="4002940258 GID 18 P1 18 "/>
    <s v="4002939839 GID 17 ND 17 Y"/>
    <s v="4002939714 GID 16 P1 16 "/>
    <s v=""/>
    <s v=""/>
    <s v="4002938919 GID 13 P2 14 Y"/>
    <s v="4002938515 GID12 P1 13 "/>
    <s v="4002938095 GID 11 P1 11 "/>
    <s v=""/>
    <s v="4002937293 GID 09 P1 09 "/>
    <s v=""/>
    <s v="4002936980 GID 07 P1 07 "/>
    <s v=""/>
    <s v="4002936488 GID 05 P1 05 "/>
    <s v=""/>
    <s v="4002935782 GID 03 ND 03 "/>
    <s v=""/>
    <s v=""/>
    <s v=""/>
    <s v=""/>
    <s v=""/>
    <s v=""/>
    <s v=""/>
    <s v=""/>
    <s v="4002933152 GID 24 P1 24 "/>
    <s v=""/>
    <s v="4002932637 GID 22 ND 22 Y"/>
    <s v=""/>
    <s v="4002931846 GID 20 P1 20-May-21 "/>
    <s v=""/>
    <s v=""/>
    <s v=""/>
    <s v=""/>
    <s v=""/>
    <s v="4002930232 GID 08 ND 08 Y"/>
    <s v=""/>
    <s v="4002929595 GIID 06 P1 6-May-21 "/>
    <s v=""/>
    <s v="4002928865 GID 04 ND 4-May-21 "/>
    <s v=""/>
    <s v=""/>
    <s v="4002927847 GID 30 ND 30 Y"/>
    <s v="4002927497 GID 29 ND 29 Y"/>
    <s v=""/>
    <s v="4002926535 GID 27 ND 27 Y"/>
    <s v=""/>
    <s v=""/>
    <s v="4002925623 GID 24 ND 24 "/>
    <s v=""/>
    <s v=""/>
    <s v="4002924542 GID 21 P2 22 Y"/>
    <s v=""/>
    <s v="4002923651 GID 19 P2 20 Y"/>
    <s v=""/>
    <s v=""/>
    <s v=""/>
    <s v=""/>
    <s v="4002922055 GID 14 P2 15 "/>
    <s v="4002921574 GID 13 P1 13 "/>
    <s v=""/>
    <s v=""/>
    <s v=""/>
    <s v="4002919885 GID 08 P2 09 "/>
    <s v=""/>
    <s v=""/>
    <s v=""/>
    <s v=""/>
    <s v="4002918295 GID 04 P2 05 "/>
    <s v=""/>
    <s v=""/>
    <s v=""/>
    <s v="4002916680 GID 30 P2 31 "/>
    <s v=""/>
    <s v=""/>
    <s v=""/>
    <s v="4002915719 GID 26 P2 26 "/>
    <s v="4002915401 GID 25 P1 25 "/>
    <s v="4002914654 GID 24 P1 24 "/>
    <s v=""/>
    <s v=""/>
    <s v=""/>
    <s v=""/>
    <s v="4002913382 GID 19 P2 20 "/>
    <s v=""/>
    <s v="4002912418 GID 17 P2 18 "/>
    <s v=""/>
    <s v=""/>
    <s v=""/>
    <s v=""/>
    <s v="4002910661 GID 12 P2 13 "/>
    <s v=""/>
    <s v=""/>
    <s v="4002909720 GID 09 P2 10 "/>
    <s v=""/>
    <s v=""/>
    <s v=""/>
    <s v="4002908518 GID 05 P2 06 "/>
    <s v=""/>
    <s v="4002907699 GID 03 P1 03 "/>
    <s v=""/>
    <s v=""/>
  </r>
  <r>
    <x v="0"/>
    <s v="B 9025 EXR"/>
    <s v="Yanto"/>
    <x v="0"/>
    <s v="PT. Kabut Halim Mandiri"/>
    <d v="2021-06-28T14:52:36"/>
    <m/>
    <s v="GB register"/>
    <x v="0"/>
    <s v="v"/>
    <s v="v"/>
    <d v="2021-05-20T00:00:00"/>
    <m/>
    <s v=""/>
    <s v=""/>
    <s v=""/>
    <s v="4002943204 GID 26 P1 28 "/>
    <s v="4002942395 GID 25 ND 25 Y"/>
    <s v=""/>
    <s v="4002941774 GID 23 P2 24 "/>
    <s v=""/>
    <s v=""/>
    <s v="4002941014 GID 20 P2 21 "/>
    <s v=""/>
    <s v="4002940371 GID 18 ND 18 "/>
    <s v="4002939914 GID 17 P1 17 "/>
    <s v="4002939667 GID 16 P1 16 "/>
    <s v=""/>
    <s v=""/>
    <s v="4002938934 GID 13 P2 09 "/>
    <s v="4002938520 GID12 P1 13 "/>
    <s v="4002938099 GID 11 P1 11 "/>
    <s v=""/>
    <s v="4002937282 GID 09 ND 09 "/>
    <s v=""/>
    <s v="4002936976 GID 07 ND 07 "/>
    <s v=""/>
    <s v="4002936604 GID 05 ND 05 Y"/>
    <s v=""/>
    <s v=""/>
    <s v="4002935595 GID 02 ND 02 "/>
    <s v=""/>
    <s v=""/>
    <s v=""/>
    <s v=""/>
    <s v=""/>
    <s v=""/>
    <s v=""/>
    <s v="4002933120 GID 24 P1 24 "/>
    <s v=""/>
    <s v="4002932726 GID 22 ND 22 Y"/>
    <s v=""/>
    <s v="4002932085 GID 20 P1 20 "/>
    <s v="4002931725 GID 19 P1 20 "/>
    <s v=""/>
    <s v="4002930972 GID11 ND 11 Y"/>
    <s v=""/>
    <s v="4002930561 GID 09 P2 10 Y"/>
    <s v="4002930375 GID 08 P1 08 "/>
    <s v="4002930195 GID 07 ND 07 "/>
    <s v="4002929440 GIID 06 ND 6-May-21 Y"/>
    <s v=""/>
    <s v=""/>
    <s v="4002928624 GID 03 ND 03 Y"/>
    <s v="4002928372 GID 02 ND 02 Y"/>
    <s v="4002928169 GID 30 P1 30 "/>
    <s v=""/>
    <s v="4002927169 GID 28 P2 29 "/>
    <s v=""/>
    <s v=""/>
    <s v="4002926147 GID 25 P2 26 "/>
    <s v="4002925858 GID 24 ND 24 Y"/>
    <s v=""/>
    <s v="4002924993 GID 22 ND 22 Y"/>
    <s v="4002924325 GID 21 P1 21 "/>
    <s v=""/>
    <s v="4002923623 GID 19 P1 20 "/>
    <s v=""/>
    <s v="4002923180 GID 17 P1 17 "/>
    <s v=""/>
    <s v="4002922228 GID 15 P2 16 "/>
    <s v="4002922146 GID 14 ND 14 Y"/>
    <s v=""/>
    <s v=""/>
    <s v="4002920933 GID 11 P2 12 "/>
    <s v=""/>
    <s v=""/>
    <s v="4002920016 GID 08 P2 09 "/>
    <s v="4002919146 GID 07 P1 07 "/>
    <s v=""/>
    <s v=""/>
    <s v=""/>
    <s v="4002918035 GID 02 P2 03 "/>
    <s v="4002917861 GID 01 ND 01 "/>
    <s v="4002917122 GID 31 P1 31 "/>
    <s v=""/>
    <s v=""/>
    <s v=""/>
    <s v=""/>
    <s v="4002915629 GID 26 P2 27 "/>
    <s v="4002915249 GID 25 P1 25 "/>
    <s v=""/>
    <s v=""/>
    <s v=""/>
    <s v=""/>
    <s v="4002913558 GID 20 P1 20 "/>
    <s v=""/>
    <s v="4002912548 GID 18 ND 18 "/>
    <s v=""/>
    <s v=""/>
    <s v="4002911525 GID 15 P1 15 "/>
    <s v=""/>
    <s v=""/>
    <s v="4002910733 GID 12 ND 12 "/>
    <s v=""/>
    <s v="4002909941 GID 10 P1 10 "/>
    <s v=""/>
    <s v="4002909443 GID 08 P2 08 Y"/>
    <s v=""/>
    <s v="4002908975 GID 6 P1 06 "/>
    <s v="4002908677 GID 05 P1 05 "/>
    <s v=""/>
    <s v="4002907897 GID 03 P1 04 "/>
    <s v=""/>
    <s v=""/>
  </r>
  <r>
    <x v="0"/>
    <s v="B 9643 BXS"/>
    <s v="Edi Efendi"/>
    <x v="0"/>
    <s v="PT. Kabut Halim Mandiri"/>
    <d v="2021-06-27T00:16:10"/>
    <m/>
    <s v="GB register"/>
    <x v="0"/>
    <s v="v"/>
    <m/>
    <d v="2021-05-21T00:00:00"/>
    <s v="perpanjang 1 bulan"/>
    <s v=""/>
    <s v=""/>
    <s v=""/>
    <s v="4002942751 GID 26 ND 26 "/>
    <s v=""/>
    <s v=""/>
    <s v="4002941771 GID 23 P2 24 "/>
    <s v="4002941191 GID 22 P1 23 Y"/>
    <s v=""/>
    <s v=""/>
    <s v=""/>
    <s v="4002940488 GID 18 P2 19 "/>
    <s v=""/>
    <s v=""/>
    <s v=""/>
    <s v=""/>
    <s v=""/>
    <s v=""/>
    <s v=""/>
    <s v=""/>
    <s v=""/>
    <s v=""/>
    <s v=""/>
    <s v=""/>
    <s v=""/>
    <s v="4002936306 GID 04 ND 04 "/>
    <s v=""/>
    <s v="4002935516 GID 01 P2 02 "/>
    <s v=""/>
    <s v=""/>
    <s v=""/>
    <s v=""/>
    <s v=""/>
    <s v=""/>
    <s v=""/>
    <s v=""/>
    <s v="4002932888 GID 23 P2 24 Y"/>
    <s v=""/>
    <s v="4002932373 GID 21 P1 21 "/>
    <s v="4002932020 GID 20 ND 20 "/>
    <s v="4002931723 GID 19 P1 20 "/>
    <s v=""/>
    <s v="4002930979 GID11 P1 11 "/>
    <s v=""/>
    <s v="4002930642 GID 09 ND 10 "/>
    <s v="4002930419 GID 08 P1 08 "/>
    <s v=""/>
    <s v="4002929768 GIID 06 P2 7-May-21 "/>
    <s v="4002929121 GID 05 P1 05 "/>
    <s v=""/>
    <s v=""/>
    <s v="4002928371 GID 02 ND 02 Y"/>
    <s v="4002928148 GID 30 ND 30 Y"/>
    <s v=""/>
    <s v="4002927178 GID 28 P2 29 "/>
    <s v=""/>
    <s v=""/>
    <s v="4002926153 GID 25 P2 26 "/>
    <s v="4002925588 GID 24 ND 24 Y"/>
    <s v=""/>
    <s v="4002924765 GID 22 P2 23 "/>
    <s v="4002924593 GID 21 P1 21 "/>
    <s v=""/>
    <s v="4002923817 GID 19 P2 20 "/>
    <s v=""/>
    <s v=""/>
    <s v="4002922611 GID 16 P2 17 Y"/>
    <s v=""/>
    <s v="4002922065 GID 14 P2 15 "/>
    <s v="4002921372 GID 13 P1 13 "/>
    <s v=""/>
    <s v=""/>
    <s v="4002920184 GID 10 P1 10 "/>
    <s v="4002920327 GID 09 ND 09 "/>
    <s v="4002919549 GID 08 P1 07 "/>
    <s v=""/>
    <s v="4002919043 GID 06 P1 06 "/>
    <s v=""/>
    <s v=""/>
    <s v="4002918040 GID 02 P2 03 "/>
    <s v=""/>
    <s v="4002917370 GID 31 P2 01 "/>
    <s v="4002916771 GID 30 P1 30 "/>
    <s v=""/>
    <s v=""/>
    <s v="4002915814 GID 27 P1 25 "/>
    <s v="4002915654 GID 26 ND 26 "/>
    <s v=""/>
    <s v=""/>
    <s v=""/>
    <s v="4002914184 GID 22 P1 22 "/>
    <s v=""/>
    <s v="4002913777 GID 20 P1 20 "/>
    <s v="4002913314 GID 19 P1 19 "/>
    <s v="4002912601 GID 18 ND 18 "/>
    <s v=""/>
    <s v=""/>
    <s v=""/>
    <s v="4002911315 GID 14 P2 15 "/>
    <s v=""/>
    <s v="4002910804 GID 12 P1 12 "/>
    <s v=""/>
    <s v="4002909947 GID 10 P1 10 "/>
    <s v="4002909596 GID 09 P2 12 Y"/>
    <s v="4002909345 GID 08 P1 08 "/>
    <s v=""/>
    <s v="4002908802 GID 6 P1 06 "/>
    <s v="4002908404 GID 05 P1 05 "/>
    <s v=""/>
    <s v="4002907704 GID 03 P1 03 "/>
    <s v=""/>
    <s v=""/>
  </r>
  <r>
    <x v="0"/>
    <s v="F 9283 FG"/>
    <s v="Tarsana"/>
    <x v="0"/>
    <s v="PT. Kabut Halim Mandiri"/>
    <d v="2021-06-28T13:43:20"/>
    <m/>
    <s v="GB register"/>
    <x v="0"/>
    <s v="v"/>
    <m/>
    <d v="2021-05-21T00:00:00"/>
    <m/>
    <s v=""/>
    <s v=""/>
    <s v=""/>
    <s v="4002943162 GID 26 P1 26 "/>
    <s v=""/>
    <s v=""/>
    <s v=""/>
    <s v=""/>
    <s v=""/>
    <s v=""/>
    <s v="4002940864 GID 19 ND 19 "/>
    <s v="4002940259 GID 18 P1 18 "/>
    <s v="4002939833 GID 17 ND 17 Y"/>
    <s v=""/>
    <s v="4002939139 GID 15 P1 15 "/>
    <s v=""/>
    <s v=""/>
    <s v=""/>
    <s v="4002937947 GID 11 P2 12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2216 GID 21 ND 20 "/>
    <s v=""/>
    <s v=""/>
    <s v=""/>
    <s v=""/>
    <s v=""/>
    <s v=""/>
    <s v=""/>
    <s v=""/>
    <s v="4002929780 GIID 06 P2 7-May-21 "/>
    <s v=""/>
    <s v="4002928859 GID 04 ND 04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7149 GID 31 P1 31 "/>
    <s v=""/>
    <s v="4002916710 GID 28 P1 29 "/>
    <s v=""/>
    <s v="4002916204 GID 27 ND 27 "/>
    <s v=""/>
    <s v="4002915103 GID 25 P1 25 "/>
    <s v="4002915103 GID 25 P1 25 "/>
    <s v=""/>
    <s v="4002914204 GID 22 P1 22 "/>
    <s v=""/>
    <s v="4002913564 GID 20 P1 20 "/>
    <s v=""/>
    <s v="4002912360 GID 18 ND 18 "/>
    <s v=""/>
    <s v=""/>
    <s v="4002911674 GID 15 P1 15 "/>
    <s v=""/>
    <s v=""/>
    <s v=""/>
    <s v=""/>
    <s v=""/>
    <s v=""/>
    <s v=""/>
    <s v=""/>
    <s v=""/>
    <s v=""/>
    <s v=""/>
    <s v=""/>
    <s v=""/>
    <s v=""/>
  </r>
  <r>
    <x v="0"/>
    <s v="B 9396 PCD"/>
    <s v="Ujang Suryana"/>
    <x v="0"/>
    <s v="PT. Kabut Halim Mandiri"/>
    <d v="2021-05-28T19:36:18"/>
    <d v="2021-05-29T06:34:50"/>
    <s v="Not Available"/>
    <x v="1"/>
    <s v="v"/>
    <m/>
    <d v="2021-05-21T00:00:00"/>
    <s v="kontrak habi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3136 GID 24 ND 24 Y"/>
    <s v=""/>
    <s v=""/>
    <s v=""/>
    <s v="4002931535 GID 20 P2 20 "/>
    <s v="4002931823 GID 19 P1 19 "/>
    <s v="4002931409 GID 18 P1 18 "/>
    <s v=""/>
    <s v=""/>
    <s v="4002930546 GID 09 P2 10 Y"/>
    <s v="4002930342 GID 08 ND 08 Y"/>
    <s v="4002930020 GID 07 P1 07 "/>
    <s v="4002929657 GIID 06 P1 6-May-21 "/>
    <s v=""/>
    <s v=""/>
    <s v=""/>
    <s v=""/>
    <s v="4002928119 GID 30 P1 30 "/>
    <s v=""/>
    <s v="4002927167 GID 28 P2 29 "/>
    <s v=""/>
    <s v=""/>
    <s v=""/>
    <s v="4002925594 GID 24 P2 24 Y"/>
    <s v="4002925531 GID 23 ND 26 Y"/>
    <s v="4002924824 GID 22 ND 22 Y"/>
    <s v=""/>
    <s v=""/>
    <s v=""/>
    <s v="4002923426 GID18 P2 19 Y"/>
    <s v="4002923236 GID 17 ND 17 Y"/>
    <s v=""/>
    <s v="4002922191 GID 15 ND 15 "/>
    <s v=""/>
    <s v="4002921572 GID 13 ND 13 Y"/>
    <s v=""/>
    <s v="4002920989 GID 11 ND 11 "/>
    <s v=""/>
    <s v="4002920131 GID 09 ND 09 "/>
    <s v="4002919775 GID 08 P1 07 "/>
    <s v=""/>
    <s v=""/>
    <s v="4002918584 GID 05 P2 06 "/>
    <s v=""/>
    <s v=""/>
    <s v=""/>
    <s v="4002917409 GID 31 P2 01 "/>
    <s v="4002916867 GID 30 ND 30 "/>
    <s v=""/>
    <s v=""/>
    <s v=""/>
    <s v=""/>
    <s v="4002915510 GID 25 P2 26 "/>
    <s v="4002914807 GID 24 P2 24 "/>
    <s v=""/>
    <s v="4002914202 GID 22 P1 22 "/>
    <s v=""/>
    <s v=""/>
    <s v="4002913295 GID 19 P2 20 "/>
    <s v="4002912910 GID 18 P1 18 "/>
    <s v=""/>
    <s v="4002911835 GID 16 P1 18 "/>
    <s v=""/>
    <s v=""/>
    <s v="4002911068 GID 13 ND 12 "/>
    <s v=""/>
    <s v=""/>
    <s v=""/>
    <s v=""/>
    <s v=""/>
    <s v=""/>
    <s v=""/>
    <s v=""/>
    <s v=""/>
    <s v="4002907698 GID 03 P1 03 "/>
    <s v=""/>
    <s v=""/>
  </r>
  <r>
    <x v="0"/>
    <s v="B 9020 EXR"/>
    <m/>
    <x v="0"/>
    <s v="PT. Kabut Halim Mandiri"/>
    <d v="2021-06-28T13:29:11"/>
    <m/>
    <s v="GB register"/>
    <x v="0"/>
    <s v="v"/>
    <m/>
    <d v="2021-05-20T00:00:00"/>
    <m/>
    <s v=""/>
    <s v=""/>
    <s v=""/>
    <s v="4002943199 GID 26 P1 28 "/>
    <s v="4002942408 GID 25 P1 25 "/>
    <s v=""/>
    <s v="4002941515 GID 23 ND 23 Y"/>
    <s v=""/>
    <s v="4002941166 GID 21 ND 21 Y"/>
    <s v=""/>
    <s v=""/>
    <s v=""/>
    <s v="4002940125 GID 17 P2 18 "/>
    <s v="4002939666 GID 16 P1 16 "/>
    <s v=""/>
    <s v=""/>
    <s v="4002938935 GID 13 P2 14 "/>
    <s v="4002938495 GID12 ND 12 "/>
    <s v="4002937956 GID 11 ND 11 "/>
    <s v=""/>
    <s v="4002937415 GID 09 P1 11 "/>
    <s v=""/>
    <s v="4002936887 GID 07 ND 07 Y"/>
    <s v=""/>
    <s v=""/>
    <s v=""/>
    <s v="4002936020 GID 03 P2 04 Y"/>
    <s v=""/>
    <s v=""/>
    <s v=""/>
    <s v=""/>
    <s v=""/>
    <s v=""/>
    <s v=""/>
    <s v=""/>
    <s v=""/>
    <s v=""/>
    <s v="4002932612 GID 22 ND 22 "/>
    <s v=""/>
    <s v="4002931882 GID 20 P1 20 "/>
    <s v=""/>
    <s v=""/>
    <s v=""/>
    <s v=""/>
    <s v="4002930684 GID 09 P2 10 "/>
    <s v="4002930231 GID 08 ND 08 Y"/>
    <s v=""/>
    <s v=""/>
    <s v=""/>
    <s v=""/>
    <s v=""/>
    <s v=""/>
    <s v=""/>
    <s v=""/>
    <s v=""/>
    <s v="4002926525 GID 27 P1 27 "/>
    <s v=""/>
    <s v=""/>
    <s v=""/>
    <s v="4002925428 GID 23 P2 22 "/>
    <s v=""/>
    <s v=""/>
    <s v=""/>
    <s v=""/>
    <s v=""/>
    <s v=""/>
    <s v="4002923035 GID 16 P1 18 "/>
    <s v=""/>
    <s v="4002922037 GID 14 ND 12 "/>
    <s v=""/>
    <s v="4002921318 GID 11 ND  12 "/>
    <s v=""/>
    <s v="4002920818 GID 10 P1 10 "/>
    <s v="4002920087 GID 09 ND 09 Y"/>
    <s v="4002919498 GID 08 ND 08 "/>
    <s v=""/>
    <s v="4002918791 GID 06 ND 06 "/>
    <s v=""/>
    <s v=""/>
    <s v=""/>
    <s v="4002917730 GID 01 P2 01 "/>
    <s v="4002917148 GID 31 P1 31 "/>
    <s v=""/>
    <s v=""/>
    <s v=""/>
    <s v="4002916308 GID 27 P1 27 "/>
    <s v=""/>
    <s v="4002915197 GID 25 P2 25 "/>
    <s v=""/>
    <s v="4002914260 GID 23 P2 24 "/>
    <s v=""/>
    <s v=""/>
    <s v=""/>
    <s v="4002913385 GID 19 P2 20 "/>
    <s v="4002912911 GID 18 P1 18 "/>
    <s v="4002912435 GID 17 P1 17 "/>
    <s v=""/>
    <s v="4002911574 GID 15 P1 12 "/>
    <s v=""/>
    <s v=""/>
    <s v=""/>
    <s v=""/>
    <s v=""/>
    <s v="4002909674 GID 09 P2 10 Y"/>
    <s v=""/>
    <s v=""/>
    <s v=""/>
    <s v="4002908709 GID 05 P2 06 "/>
    <s v="4002908279 GID 04 ND 04 "/>
    <s v=""/>
    <s v="4002907477 GID 02 ND 02Y"/>
    <s v=""/>
  </r>
  <r>
    <x v="0"/>
    <s v="B 9028 EXR"/>
    <s v="Arief nur rahman"/>
    <x v="0"/>
    <s v="PT. Kabut Halim Mandiri"/>
    <d v="2021-06-26T19:14:16"/>
    <d v="2021-06-28T04:32:41"/>
    <s v="Otw Store"/>
    <x v="1"/>
    <s v="v"/>
    <s v="v"/>
    <d v="2021-05-20T00:00:00"/>
    <m/>
    <s v=""/>
    <s v=""/>
    <s v=""/>
    <s v="4002943189 GID 26 P1 28 "/>
    <s v=""/>
    <s v=""/>
    <s v="4002941764 GID 23 P2 24 "/>
    <s v=""/>
    <s v="4002941096 GID 21 ND 21 Y"/>
    <s v=""/>
    <s v=""/>
    <s v="4002940253 GID 18 P1 18 "/>
    <s v=""/>
    <s v="4002939581 GID 16 P1 16 "/>
    <s v=""/>
    <s v=""/>
    <s v=""/>
    <s v=""/>
    <s v="4002938079 GID 11 P2 12 "/>
    <s v=""/>
    <s v="4002937292 GID 09 P1 09 "/>
    <s v=""/>
    <s v=""/>
    <s v=""/>
    <s v=""/>
    <s v="4002936315 GID 04 P2 05 "/>
    <s v=""/>
    <s v=""/>
    <s v=""/>
    <s v=""/>
    <s v=""/>
    <s v=""/>
    <s v=""/>
    <s v=""/>
    <s v=""/>
    <s v="4002933104 GID 24 P2 25 "/>
    <s v=""/>
    <s v="4002932594 GID 22 P1 22 "/>
    <s v=""/>
    <s v="4002931844 GID 20 P1 20-May-21 "/>
    <s v=""/>
    <s v="4002931420 GID 18 P1 18 "/>
    <s v=""/>
    <s v="4002930810 GID 10 P1 10 "/>
    <s v=""/>
    <s v="4002930306 GID 08 P1 09 "/>
    <s v="4002929896 GID 07 ND 07 "/>
    <s v=""/>
    <s v=""/>
    <s v=""/>
    <s v="4002928614 GID 03 ND 03 Y"/>
    <s v=""/>
    <s v="4002927880 GID 30 P1 30 "/>
    <s v=""/>
    <s v="4002927274 GID 28 P2 29 Y"/>
    <s v=""/>
    <s v="4002926315 GID 26 ND 26 Y"/>
    <s v=""/>
    <s v="4002925954 GID 24 P1 26 "/>
    <s v=""/>
    <s v="4002924680 GID 22 ND 22 Y"/>
    <s v="4002924557 GID 21 ND 21 Y"/>
    <s v=""/>
    <s v="4002923797 GID 19 P1 19 "/>
    <s v=""/>
    <s v="4002923135 GID 17 P1 17 "/>
    <s v="4002922661 GID 16 P1 16 "/>
    <s v=""/>
    <s v=""/>
    <s v="4002921597 GID 13 P2 14 "/>
    <s v=""/>
    <s v=""/>
    <s v=""/>
    <s v="4002919915 GID 09 P2 10 "/>
    <s v="4002919914 GID 08 P1 08 "/>
    <s v="4002919150 GID 07 P1 30 "/>
    <s v=""/>
    <s v=""/>
    <s v=""/>
    <s v="4002918075 GID 02 ND 03 Y"/>
    <s v=""/>
    <s v="4002917435 GID 31 P1 31 "/>
    <s v=""/>
    <s v="4002916653 GID 28 P1 29 "/>
    <s v=""/>
    <s v="4002915805 GID 27 P1 25 "/>
    <s v=""/>
    <s v="4002915364 GID 25 P1 25 "/>
    <s v=""/>
    <s v="4002914470 GID 23 ND 23 Y"/>
    <s v=""/>
    <s v=""/>
    <s v=""/>
    <s v=""/>
    <s v="4002912610 GID 18 P2 19 Y"/>
    <s v=""/>
    <s v="4002911903 GID 16 ND 19 "/>
    <s v=""/>
    <s v=""/>
    <s v="4002910971 GID 13 P1 13 "/>
    <s v=""/>
    <s v=""/>
    <s v=""/>
    <s v="4002909722 GID 09 P2 10 "/>
    <s v=""/>
    <s v=""/>
    <s v=""/>
    <s v="4002908513 GID 05 P2 06 "/>
    <s v=""/>
    <s v=""/>
    <s v="4002907661 GID 02 P2 03"/>
    <s v=""/>
  </r>
  <r>
    <x v="0"/>
    <s v="F 9282 FG"/>
    <s v="Abdul Aziz"/>
    <x v="0"/>
    <s v="PT. Kabut Halim Mandiri"/>
    <d v="2021-06-28T15:25:55"/>
    <m/>
    <s v="GB register"/>
    <x v="0"/>
    <s v="v"/>
    <m/>
    <d v="2021-05-21T00:00:00"/>
    <m/>
    <s v=""/>
    <s v=""/>
    <s v="4002943247 GID 27 P2 28 Y"/>
    <s v=""/>
    <s v=""/>
    <s v="4002942046 GID 24 P2 25 Y"/>
    <s v=""/>
    <s v="4002941441 GID 22 ND 23 "/>
    <s v=""/>
    <s v=""/>
    <s v=""/>
    <s v="4002940494 GID 18 P2 19 "/>
    <s v="4002940050 GID 17 ND 17 Y"/>
    <s v=""/>
    <s v="4002939032 GID 15 ND 15 Y"/>
    <s v=""/>
    <s v=""/>
    <s v="4002938452 GID12 P1 BOF 12 "/>
    <s v=""/>
    <s v="4002937720 GID 10 P1 10 "/>
    <s v=""/>
    <s v="4002937252 GID 08 ND 08 Y"/>
    <s v=""/>
    <s v="4002936803 GID 06 ND 06 "/>
    <s v=""/>
    <s v="4002936204 GID 04 P1 04 "/>
    <s v=""/>
    <s v="4002935621 GID 02 ND 02 Y"/>
    <s v=""/>
    <s v=""/>
    <s v=""/>
    <s v=""/>
    <s v=""/>
    <s v=""/>
    <s v=""/>
    <s v=""/>
    <s v="4002932911 GID 23 P2 24 "/>
    <s v=""/>
    <s v="4002932376 GID 21 P1 21 "/>
    <s v="4002931956 GID 20 ND 20 Y"/>
    <s v=""/>
    <s v="4002931527 GID 18 P2 19 "/>
    <s v="4002930957 GID11 ND 11 Y"/>
    <s v=""/>
    <s v="4002930612 GID 09 ND 09 Y"/>
    <s v="4002930220 GID 08 P1 08 "/>
    <s v=""/>
    <s v="4002929576 GIID 06 ND 6-May-21 "/>
    <s v=""/>
    <s v=""/>
    <s v=""/>
    <s v=""/>
    <s v="4002927991 GID 30 P1 29 "/>
    <s v="4002927424 GID 29 ND 29 Y"/>
    <s v=""/>
    <s v=""/>
    <s v=""/>
    <s v="4002926048 GID 25 P2 26 "/>
    <s v=""/>
    <s v=""/>
    <s v="4002924964 GID 22 P2 23 "/>
    <s v="4002924592 GID 21 P1 21 "/>
    <s v=""/>
    <s v=""/>
    <s v=""/>
    <s v=""/>
    <s v="4002922959 GID 16 P1 16 "/>
    <s v="4002922574 GID 15 ND 15 "/>
    <s v=""/>
    <s v=""/>
    <s v=""/>
    <s v=""/>
    <s v=""/>
    <s v="4002919884 GID 08 P2 09 "/>
    <s v=""/>
    <s v=""/>
    <s v="4002918685 GID 06 P2 07 "/>
    <s v=""/>
    <s v=""/>
    <s v="4002918024 GID 02 ND 03 Y"/>
    <s v=""/>
    <s v="4002917404 GID 31 ND 31 "/>
    <s v=""/>
    <s v=""/>
    <s v="4002916501 GID 28 P2 29 "/>
    <s v="4002916018 GID 27 ND 27 "/>
    <s v=""/>
    <s v=""/>
    <s v="4002914917 GID 24 P2 25 "/>
    <s v=""/>
    <s v=""/>
    <s v="4002913968 GID 21 P1 20 "/>
    <s v=""/>
    <s v="4002913236 GID 19 ND 19 "/>
    <s v=""/>
    <s v="4002912274 GID 17 P1 17 "/>
    <s v=""/>
    <s v=""/>
    <s v=""/>
    <s v="4002910970 GID 13 P1 13 "/>
    <s v=""/>
    <s v=""/>
    <s v="4002909981 GID 10 ND 10 Y"/>
    <s v=""/>
    <s v="4002909297 GID 08 ND 08 Y"/>
    <s v=""/>
    <s v="4002908974 GID 6 P1 06 "/>
    <s v=""/>
    <s v="4002908158 GID 04 P2 05 "/>
    <s v=""/>
    <s v=""/>
    <s v="4002907387 GID 01 P2 04"/>
  </r>
  <r>
    <x v="0"/>
    <s v="F 9285 FG"/>
    <s v="Hemi S."/>
    <x v="0"/>
    <s v="PT. Kabut Halim Mandiri"/>
    <d v="2021-06-28T15:15:29"/>
    <m/>
    <s v="GB register"/>
    <x v="0"/>
    <s v="v"/>
    <s v="v"/>
    <d v="2021-05-20T00:00:00"/>
    <m/>
    <s v=""/>
    <s v=""/>
    <s v=""/>
    <s v="4002943163 GID 26 P1 26 "/>
    <s v=""/>
    <s v="4002942041 GID 24 ND 24 Y"/>
    <s v=""/>
    <s v="4002941365 GID 22 P1 22 Y"/>
    <s v=""/>
    <s v=""/>
    <s v=""/>
    <s v="4002940278 GID 18 P2 19 "/>
    <s v=""/>
    <s v="4002939527 GID 16 P2 17 "/>
    <s v="4002939296 GID 15 P1 15 "/>
    <s v="4002938731 GID 14 P1 14 "/>
    <s v=""/>
    <s v="4002938224 GID12 ND 12 Y"/>
    <s v=""/>
    <s v=""/>
    <s v=""/>
    <s v="4002937005 GID 08 P2 09 Y"/>
    <s v=""/>
    <s v=""/>
    <s v=""/>
    <s v="4002936367 GID 04 P2 05 "/>
    <s v="4002935589 GID 03 ND 03 Y"/>
    <s v=""/>
    <s v=""/>
    <s v=""/>
    <s v=""/>
    <s v=""/>
    <s v=""/>
    <s v=""/>
    <s v=""/>
    <s v="4002933135 GID 24 ND 24 Y"/>
    <s v=""/>
    <s v="4002932697 GID 22 P1 23 "/>
    <s v=""/>
    <s v=""/>
    <s v="4002931816 GID 19 P2 20 "/>
    <s v="4002931351 GID 18 ND 18 Y"/>
    <s v="4002930934 GID11 ND 11 "/>
    <s v=""/>
    <s v=""/>
    <s v=""/>
    <s v="4002930096 GID 07 P2 08 "/>
    <s v="4002929684 GIID 06 P1 7-May-21 "/>
    <s v=""/>
    <s v="4002928983 GID 04 ND 04 Y"/>
    <s v=""/>
    <s v="4002928054 GID 30 P2 01 "/>
    <s v=""/>
    <s v=""/>
    <s v="4002926975 GID 28 P2 28 "/>
    <s v=""/>
    <s v=""/>
    <s v="4002926154 GID 25 P2 26 "/>
    <s v="4002925683 GID 24 ND 24 Y"/>
    <s v=""/>
    <s v=""/>
    <s v="4002924321 GID 21 P2 22 "/>
    <s v=""/>
    <s v="4002923737 GID 19 P1 19 "/>
    <s v=""/>
    <s v="4002923179 GID 17 P1 17 "/>
    <s v=""/>
    <s v="4002922224 GID 15 P2 16 "/>
    <s v=""/>
    <s v="4002921443 GID 13 P1 13 "/>
    <s v=""/>
    <s v=""/>
    <s v="4002920600 GID 10 P1 10 "/>
    <s v="4002920223 GID 09 P1 09 "/>
    <s v="4002919682 GID 08 P1 08 "/>
    <s v=""/>
    <s v="4002919041 GID 06 P1 06 "/>
    <s v=""/>
    <s v=""/>
    <s v="4002918071 GID 02 ND 03 "/>
    <s v=""/>
    <s v=""/>
    <s v="4002916932 GID 30 P2 31 "/>
    <s v=""/>
    <s v=""/>
    <s v="4002916312 GID 27 ND 27 "/>
    <s v="4002915604 GID 26 ND 26 Y"/>
    <s v=""/>
    <s v="4002914772 GID 24 P1 24 "/>
    <s v=""/>
    <s v=""/>
    <s v=""/>
    <s v="4002913701 GID 20 P1 20 "/>
    <s v="4002913094 GID 19 P1 19 "/>
    <s v="4002912677 GID 18 P1 18 "/>
    <s v=""/>
    <s v=""/>
    <s v=""/>
    <s v="4002911339 GID 14 P2 15 Y"/>
    <s v=""/>
    <s v=""/>
    <s v="4002910410 GID 11 P2 12 "/>
    <s v="4002910228 GID 10 P1 10 "/>
    <s v="4002909691 GID 09 P1 09 "/>
    <s v=""/>
    <s v=""/>
    <s v="4002908883 GID 6 ND 06 Y"/>
    <s v=""/>
    <s v="4002908293 GID 04 P1 04 "/>
    <s v=""/>
    <s v=""/>
    <s v="4002907396 GID 01 P2 02Y"/>
  </r>
  <r>
    <x v="0"/>
    <s v="B 9660 UCE"/>
    <s v="Andrik Hermawan"/>
    <x v="0"/>
    <s v="PT. Kabut Halim Mandiri"/>
    <d v="2021-05-25T10:07:31"/>
    <d v="2021-05-27T06:37:32"/>
    <s v="Not Available"/>
    <x v="1"/>
    <s v="v"/>
    <m/>
    <d v="2021-05-20T00:00:00"/>
    <s v="kontrak habi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2700 GID 22 P1 23 "/>
    <s v=""/>
    <s v=""/>
    <s v="4002931584 GID 19 P2 20 Y"/>
    <s v=""/>
    <s v="4002930997 GID11 ND 11 "/>
    <s v=""/>
    <s v="4002930537 GID 09 ND 09 Y"/>
    <s v=""/>
    <s v=""/>
    <s v="4002929604 GIID 06 P2 7-May-21 Y"/>
    <s v=""/>
    <s v=""/>
    <s v="4002928615 GID 03 ND 03 "/>
    <s v=""/>
    <s v=""/>
    <s v="4002927572 GID 29 ND 28 "/>
    <s v=""/>
    <s v=""/>
    <s v=""/>
    <s v=""/>
    <s v=""/>
    <s v="4002925250 GID 23 P1 23 "/>
    <s v=""/>
    <s v=""/>
    <s v="4002924197 GID 20 P2 21 "/>
    <s v=""/>
    <s v=""/>
    <s v="4002922785 GID 16 P2 16 Y"/>
    <s v=""/>
    <s v=""/>
    <s v="4002921670 GID 14 P2 15 Y"/>
    <s v=""/>
    <s v="4002921342 GID 11 ND  12 "/>
    <s v=""/>
    <s v=""/>
    <s v=""/>
    <s v=""/>
    <s v=""/>
    <s v=""/>
    <s v=""/>
    <s v=""/>
    <s v=""/>
    <s v=""/>
    <s v=""/>
    <s v=""/>
    <s v=""/>
    <s v=""/>
    <s v=""/>
    <s v="4002915836 GID 26 P2 27 "/>
    <s v="4002915413 GID 25 P1 25 "/>
    <s v="4002914773 GID 24 P1 20 "/>
    <s v=""/>
    <s v=""/>
    <s v=""/>
    <s v=""/>
    <s v=""/>
    <s v=""/>
    <s v=""/>
    <s v=""/>
    <s v=""/>
    <s v="4002911313 GID 14 P2 15 Y"/>
    <s v=""/>
    <s v=""/>
    <s v=""/>
    <s v="4002910280 GID 10 ND 10 "/>
    <s v=""/>
    <s v=""/>
    <s v=""/>
    <s v=""/>
    <s v=""/>
    <s v=""/>
    <s v=""/>
    <s v=""/>
    <s v=""/>
  </r>
  <r>
    <x v="0"/>
    <s v="B 9019 KXR"/>
    <s v="Adi Purbantara"/>
    <x v="0"/>
    <s v="PT. Mega Antaran Prima"/>
    <d v="2021-06-27T04:44:28"/>
    <m/>
    <s v="GB register"/>
    <x v="0"/>
    <s v="v"/>
    <s v="v"/>
    <d v="2021-05-20T00:00:00"/>
    <m/>
    <s v=""/>
    <s v=""/>
    <s v=""/>
    <s v="4002943203 GID 26 P1 28 "/>
    <s v="4002942384 GID 25 P1 25 "/>
    <s v=""/>
    <s v=""/>
    <s v="4002941315 GID 22 P2 23 Y"/>
    <s v=""/>
    <s v=""/>
    <s v=""/>
    <s v="4002940279 GID 18 P2 19 "/>
    <s v=""/>
    <s v="4002939526 GID 16 P2 17 "/>
    <s v=""/>
    <s v="4002938827 GID 14 P2 15 "/>
    <s v=""/>
    <s v=""/>
    <s v="4002938065 GID 11 P2 12 "/>
    <s v=""/>
    <s v="4002937279 GID 09 ND 09 Y"/>
    <s v=""/>
    <s v=""/>
    <s v=""/>
    <s v="4002936483 GID 05 P1 05 "/>
    <s v=""/>
    <s v="4002936093 GID 03 ND 03 Y"/>
    <s v=""/>
    <s v=""/>
    <s v=""/>
    <s v=""/>
    <s v=""/>
    <s v=""/>
    <s v=""/>
    <s v=""/>
    <s v=""/>
    <s v=""/>
    <s v="4002932634 GID 22 ND 22 Y"/>
    <s v=""/>
    <s v="4002931884 GID 20 P1 20 "/>
    <s v=""/>
    <s v="4002931339 GID 18 P2 19 Y"/>
    <s v=""/>
    <s v="4002930762 GID 10 P1 10 "/>
    <s v=""/>
    <s v="4002930426 GID 08 P1 08 "/>
    <s v=""/>
    <s v="4002929783 GIID 06 P2 7-May-21 "/>
    <s v="4002929462 GID 05 P1 06 "/>
    <s v=""/>
    <s v="4002928589 GID 03 ND 03 "/>
    <s v=""/>
    <s v=""/>
    <s v="4002927650 GID 29 P2 30 "/>
    <s v="4002927018 GID 28 ND 27 "/>
    <s v=""/>
    <s v="4002926322 GID 26 ND 26 "/>
    <s v=""/>
    <s v="4002925628 GID 24 P1 22 "/>
    <s v=""/>
    <s v=""/>
    <s v="4002924322 GID 21 P2 22 "/>
    <s v=""/>
    <s v=""/>
    <s v="4002923473 GID18 P2 19 "/>
    <s v="4002923242 GID 17 P1 17 "/>
    <s v=""/>
    <s v="4002922230 GID 15 P2 16 "/>
    <s v=""/>
    <s v=""/>
    <s v="4002921208 GID 12 P2 03 "/>
    <s v=""/>
    <s v="4002920557 GID 10 ND 10 "/>
    <s v=""/>
    <s v="4002919866 GID 08 P1 08 "/>
    <s v="4002919147 GID 07 P1 06 "/>
    <s v=""/>
    <s v=""/>
    <s v=""/>
    <s v="4002917928 GID 02 P2 03 "/>
    <s v=""/>
    <s v="4002917397 GID 31 P1 31 "/>
    <s v=""/>
    <s v="4002916628 GID 28 ND 29 "/>
    <s v=""/>
    <s v=""/>
    <s v="4002915962 GID 26 P2 27 "/>
    <s v="4002915244 GID 25 ND 25 "/>
    <s v=""/>
    <s v=""/>
    <s v="4002914110 GID 22 P1 22 "/>
    <s v=""/>
    <s v=""/>
    <s v="4002913339 GID 19 P2 20 "/>
    <s v="4002912707 GID 18 P1 19 "/>
    <s v=""/>
    <s v=""/>
    <s v="4002911661 GID 15 ND 15 "/>
    <s v=""/>
    <s v=""/>
    <s v=""/>
    <s v="4002910496 GID 11 P1 11 "/>
    <s v="4002909932 GID 10 P1 10 "/>
    <s v=""/>
    <s v="4002909370 GID 08 ND 08 "/>
    <s v=""/>
    <s v="4002908775 GID 6 P1 06 "/>
    <s v=""/>
    <s v="4002908277 GID 04 ND 04 Y"/>
    <s v=""/>
    <s v=""/>
    <s v=""/>
  </r>
  <r>
    <x v="0"/>
    <s v="B 9062 KXU"/>
    <s v="Vijay"/>
    <x v="0"/>
    <s v="PT. Mega Antaran Prima"/>
    <d v="2021-06-26T10:47:08"/>
    <d v="2021-06-28T07:31:52"/>
    <s v="Otw Store"/>
    <x v="1"/>
    <s v="v"/>
    <s v="v"/>
    <d v="2021-05-21T00:00:00"/>
    <m/>
    <s v=""/>
    <s v=""/>
    <s v="4002943266 GID 27 P1 26 "/>
    <s v=""/>
    <s v=""/>
    <s v="4002942293 GID 24 P2 25 "/>
    <s v="4002941634 GID 23 ND 23 Y"/>
    <s v=""/>
    <s v=""/>
    <s v=""/>
    <s v=""/>
    <s v="4002940490 GID 18 P2 19 "/>
    <s v=""/>
    <s v="4002939790 GID 16 P2 17 "/>
    <s v="4002939429 GID 15 P1 15 "/>
    <s v="4002939012 GID 14 ND 14 "/>
    <s v=""/>
    <s v="4002938328 GID12 P1 12 "/>
    <s v="4002937932 GID 11 ND 11 Y"/>
    <s v=""/>
    <s v="4002937568 GID 09 P1 10 "/>
    <s v=""/>
    <s v=""/>
    <s v="4002936812 GID 06 P2 07 "/>
    <s v=""/>
    <s v=""/>
    <s v="4002936028 GID 03 P2 04 "/>
    <s v=""/>
    <s v=""/>
    <s v=""/>
    <s v=""/>
    <s v=""/>
    <s v=""/>
    <s v=""/>
    <s v=""/>
    <s v=""/>
    <s v=""/>
    <s v="4002932808 GID 22 ND 25 Y"/>
    <s v="4002932343 GID 21 ND 21 Y"/>
    <s v=""/>
    <s v=""/>
    <s v="4002931514 GID 18 P2 19 "/>
    <s v=""/>
    <s v="4002930713 GID 10 ND 07 "/>
    <s v=""/>
    <s v="4002930224 GID 08 ND 08 "/>
    <s v="4002929883 GID 07 ND 07 "/>
    <s v=""/>
    <s v=""/>
    <s v="4002928937 GID 04 P2 05 "/>
    <s v=""/>
    <s v=""/>
    <s v="4002928084 GID 30 ND 30 "/>
    <s v="4002927500 GID 29 P1 29 "/>
    <s v=""/>
    <s v="4002926437 GID 27 ND 27 Y"/>
    <s v=""/>
    <s v=""/>
    <s v=""/>
    <s v="4002925449 GID 23 P2 24 "/>
    <s v="4002924668 GID 22 ND 22 Y"/>
    <s v=""/>
    <s v=""/>
    <s v="4002923802 GID 19 P2 20 Y"/>
    <s v=""/>
    <s v=""/>
    <s v="4002922605 GID 16 P2 17 "/>
    <s v=""/>
    <s v="4002921777 GID 14 P2 15 "/>
    <s v=""/>
    <s v="4002921200 GID 12 ND 12 "/>
    <s v=""/>
    <s v=""/>
    <s v="4002919887 GID 08 P2 09 "/>
    <s v="4002919817 GID 08 P1 10 "/>
    <s v=""/>
    <s v=""/>
    <s v="4002918642 GID 05 P2 06 "/>
    <s v=""/>
    <s v=""/>
    <s v=""/>
    <s v="4002917442 GID 31 P2 01 "/>
    <s v="4002916923 GID 30 P1 29 "/>
    <s v=""/>
    <s v=""/>
    <s v=""/>
    <s v="4002915872 GID 26 P2 27 "/>
    <s v="4002915443 GID 25 P1 25 "/>
    <s v="4002914669 GID 24 ND 24 Y"/>
    <s v=""/>
    <s v=""/>
    <s v=""/>
    <s v=""/>
    <s v="4002913027 GID 19 P2 20 "/>
    <s v=""/>
    <s v="4002912119 GID 17 P2 18 "/>
    <s v=""/>
    <s v="4002911499 GID 15 ND 04 "/>
    <s v=""/>
    <s v=""/>
    <s v=""/>
    <s v="4002910418 GID 11 P2 12 "/>
    <s v="4002910137 GID 10 P1 11 "/>
    <s v="4002909481 GID 09 ND 09 "/>
    <s v=""/>
    <s v=""/>
    <s v="4002908981 GID 6 P1 06 "/>
    <s v=""/>
    <s v="4002908255 GID 04 ND 04 "/>
    <s v=""/>
    <s v=""/>
    <s v="4002907402 GID 01 ND 01"/>
  </r>
  <r>
    <x v="0"/>
    <s v="B 9065 KXU"/>
    <s v="Boyke Simorangkir"/>
    <x v="0"/>
    <s v="PT. Mega Antaran Prima"/>
    <d v="2021-06-26T13:37:24"/>
    <d v="2021-06-28T05:23:46"/>
    <s v="Otw Store"/>
    <x v="1"/>
    <s v="v"/>
    <s v="v"/>
    <d v="2021-05-20T00:00:00"/>
    <m/>
    <s v=""/>
    <s v=""/>
    <s v=""/>
    <s v="4002942916 GID 26 P1 26 "/>
    <s v=""/>
    <s v="4002942052 GID 24 P1 24 "/>
    <s v=""/>
    <s v="4002941432 GID 22 ND 22 Y"/>
    <s v=""/>
    <s v=""/>
    <s v="4002940625 GID 19 ND 19 "/>
    <s v=""/>
    <s v=""/>
    <s v="4002939771 GID 16 P2 17 "/>
    <s v="4002939293 GID 15 P1 15 "/>
    <s v=""/>
    <s v=""/>
    <s v="4002938217 GID12 ND 12 Y"/>
    <s v=""/>
    <s v=""/>
    <s v="4002937494 GID 09 ND 10 Y"/>
    <s v=""/>
    <s v=""/>
    <s v=""/>
    <s v="4002936402 GID 05 ND 05 Y"/>
    <s v=""/>
    <s v=""/>
    <s v="4002935687 GID 02 P1 02 "/>
    <s v=""/>
    <s v=""/>
    <s v=""/>
    <s v=""/>
    <s v=""/>
    <s v=""/>
    <s v=""/>
    <s v="4002933044 GID 24 P2 25 "/>
    <s v=""/>
    <s v="4002932713 GID 22 P1 21 "/>
    <s v=""/>
    <s v="4002931847 GID 20 P1 20-May-21 "/>
    <s v=""/>
    <s v="4002931416 GID 18 P1 18 "/>
    <s v=""/>
    <s v=""/>
    <s v="4002930438 GID 09 ND 10 Y"/>
    <s v=""/>
    <s v="4002930107 GID 07 ND 07 Y"/>
    <s v="4002929596 GIID 06 P1 6-May-21 "/>
    <s v=""/>
    <s v=""/>
    <s v="4002928707 GID 03 P1 03 "/>
    <s v=""/>
    <s v=""/>
    <s v="4002927649 GID 29 P2 30 "/>
    <s v="4002927171 GID 28 P1 28 "/>
    <s v=""/>
    <s v="4002926321 GID 26 ND 26 "/>
    <s v=""/>
    <s v="4002925957 GID 24 P1 26 "/>
    <s v="4002925251 GID 23 P1 23 "/>
    <s v=""/>
    <s v="4002924444 GID 21 ND 22 Y"/>
    <s v=""/>
    <s v="4002923669 GID 19 P1 19 "/>
    <s v=""/>
    <s v="4002923292 GID 17 ND 17 Y"/>
    <s v="4002922800 GID 16 P1 16 "/>
    <s v=""/>
    <s v="4002921729 GID 14 P2 15 "/>
    <s v=""/>
    <s v=""/>
    <s v="4002920958 GID 11 P2 12 "/>
    <s v=""/>
    <s v=""/>
    <s v="4002919873 GID 08 P2 09 "/>
    <s v="4002919087 GID 07 ND 07 "/>
    <s v=""/>
    <s v=""/>
    <s v=""/>
    <s v="4002918096 GID 02 P1 03 "/>
    <s v=""/>
    <s v="4002917429 GID 31 P1 31 "/>
    <s v=""/>
    <s v="4002916619 GID 28 P1 29 "/>
    <s v=""/>
    <s v="4002916222 GID 27 P1 27 "/>
    <s v="4002915981 GID 26 ND 26 "/>
    <s v="4002915251 GID 25 P1 25 "/>
    <s v=""/>
    <s v=""/>
    <s v="4002914066 GID 22 ND 22 "/>
    <s v=""/>
    <s v="4002913435 GID 20 P1 20 "/>
    <s v="4002913300 GID 19 P1 19 "/>
    <s v=""/>
    <s v="4002912458 GID 17 ND 17 Y"/>
    <s v=""/>
    <s v="4002911528 GID 15 P1 15 "/>
    <s v=""/>
    <s v=""/>
    <s v=""/>
    <s v="4002910495 GID 11 P2 12 "/>
    <s v="4002909846 GID 10 P1 10 "/>
    <s v=""/>
    <s v=""/>
    <s v="4002909224 GID 07 P2 08 "/>
    <s v="4002908700 GID 6 ND 06 Y"/>
    <s v=""/>
    <s v="4002908084 GID 04 ND 04 "/>
    <s v=""/>
    <s v=""/>
    <s v=""/>
  </r>
  <r>
    <x v="0"/>
    <s v="B 9150 KXU"/>
    <s v="Arsudi"/>
    <x v="0"/>
    <s v="PT. Mega Antaran Prima"/>
    <d v="2021-06-26T18:49:30"/>
    <d v="2021-06-28T07:10:23"/>
    <s v="Otw Store"/>
    <x v="1"/>
    <s v="v"/>
    <s v="v"/>
    <d v="2021-05-21T00:00:00"/>
    <m/>
    <s v=""/>
    <s v=""/>
    <s v=""/>
    <s v="4002942839 GID 26 ND 26 "/>
    <s v=""/>
    <s v=""/>
    <s v="4002941835 GID 23 P1 23 "/>
    <s v=""/>
    <s v=""/>
    <s v="4002940894 GID 20 P2 21 "/>
    <s v=""/>
    <s v=""/>
    <s v="4002940126 GID 17 P2 18 "/>
    <s v=""/>
    <s v="4002939430 GID 15 P2 16 "/>
    <s v="4002938954 GID 14 P1 14 "/>
    <s v=""/>
    <s v="4002938238 GID12 P1 12 "/>
    <s v="4002938068 GID 11 P1 12 "/>
    <s v=""/>
    <s v="4002937294 GID 09 ND 09 "/>
    <s v=""/>
    <s v="4002936984 GID 07 ND 07 "/>
    <s v=""/>
    <s v="4002936482 GID 05 P1 05 "/>
    <s v=""/>
    <s v=""/>
    <s v=""/>
    <s v=""/>
    <s v=""/>
    <s v=""/>
    <s v=""/>
    <s v=""/>
    <s v=""/>
    <s v=""/>
    <s v=""/>
    <s v=""/>
    <s v="4002932730 GID 22 P1 22 "/>
    <s v="4002932412 GID 21 P2 22 "/>
    <s v="4002931881 GID 20 P1 20 "/>
    <s v=""/>
    <s v="4002931522 GID 18 P2 19 "/>
    <s v=""/>
    <s v="4002930764 GID 10 P1 10 "/>
    <s v=""/>
    <s v="4002930428 GID 08 P1 08 "/>
    <s v="4002929866 GID 07 ND 07 Y"/>
    <s v=""/>
    <s v="4002929213 GID 05 ND 05 Y"/>
    <s v=""/>
    <s v=""/>
    <s v=""/>
    <s v="4002927839 GID 30 ND 30 Y"/>
    <s v=""/>
    <s v="4002927188 GID 28 P1 28 "/>
    <s v=""/>
    <s v=""/>
    <s v="4002926039 GID 25 P2 26 "/>
    <s v=""/>
    <s v="4002925004 GID 23 P1 19 "/>
    <s v="4002924661 GID 22 ND 22 Y"/>
    <s v="4002924524 GID 21 P1 21 "/>
    <s v=""/>
    <s v="4002923622 GID 19 P1 20 "/>
    <s v=""/>
    <s v="4002922903 GID 16 P2 17 "/>
    <s v="4002922801 GID 16 P1 16 "/>
    <s v=""/>
    <s v="4002921725 GID 14 P2 15 "/>
    <s v=""/>
    <s v="4002921340 GID 12 P1 12 "/>
    <s v=""/>
    <s v="4002920680 GID 10 P1 08 "/>
    <s v="4002920224 GID 09 P1 09 "/>
    <s v="4002919711 GID 08 ND 08 "/>
    <s v=""/>
    <s v="4002919013 GID 06 P1 06 "/>
    <s v=""/>
    <s v=""/>
    <s v="4002918006 GID 02 ND 02 "/>
    <s v=""/>
    <s v="4002917246 GID 31 P1 31 "/>
    <s v=""/>
    <s v=""/>
    <s v=""/>
    <s v="4002915820 GID 27 ND 25 "/>
    <s v="4002915715 GID 26 ND 26 Y"/>
    <s v="4002915406 GID 25 ND 25 "/>
    <s v="4002914977 GID 24 P1 24 "/>
    <s v=""/>
    <s v=""/>
    <s v="4002913963 GID 21 P1 20 "/>
    <s v=""/>
    <s v=""/>
    <s v="4002912694 GID 18 P2 17 "/>
    <s v=""/>
    <s v=""/>
    <s v="4002911654 GID 15 P2 16 "/>
    <s v=""/>
    <s v="4002911152 GID 13 P1 15 "/>
    <s v="4002910909 GID 12 P1 12 "/>
    <s v=""/>
    <s v=""/>
    <s v="4002909802 GID 09 P2 10 "/>
    <s v="4002909347 GID 08 P1 08 "/>
    <s v=""/>
    <s v=""/>
    <s v="4002908520 GID 05 P2 06 "/>
    <s v="4002908080 GID 04 P1 04 "/>
    <s v=""/>
    <s v=""/>
    <s v=""/>
  </r>
  <r>
    <x v="0"/>
    <s v="B 9166 KXU"/>
    <s v="Bayu Prasojo"/>
    <x v="0"/>
    <s v="PT. Mega Antaran Prima"/>
    <d v="2021-06-26T22:04:17"/>
    <m/>
    <s v="GB register"/>
    <x v="0"/>
    <s v="v"/>
    <s v="v"/>
    <d v="2021-05-21T00:00:00"/>
    <m/>
    <s v=""/>
    <s v=""/>
    <s v=""/>
    <s v="4002943284 GID 26 P1 28 "/>
    <s v="4002942482 GID 25 ND 25 "/>
    <s v=""/>
    <s v=""/>
    <s v="4002941204 GID 22 P2 23 "/>
    <s v=""/>
    <s v=""/>
    <s v="4002940635 GID 19 P1 19 "/>
    <s v=""/>
    <s v=""/>
    <s v="4002939461 GID 16 P2 17 Y"/>
    <s v=""/>
    <s v="4002938826 GID 14 P2 15 "/>
    <s v=""/>
    <s v="4002938587 GID12 P1 12 "/>
    <s v="4002938096 GID 11 P1 11 "/>
    <s v=""/>
    <s v="4002937369 GID 09 ND 09 "/>
    <s v=""/>
    <s v=""/>
    <s v=""/>
    <s v=""/>
    <s v=""/>
    <s v="4002935878 GID 03 ND 03 Y"/>
    <s v=""/>
    <s v=""/>
    <s v=""/>
    <s v=""/>
    <s v=""/>
    <s v=""/>
    <s v=""/>
    <s v=""/>
    <s v="4002933151 GID 24 P1 24 "/>
    <s v=""/>
    <s v="4002932725 GID 22 P1 22 "/>
    <s v="4002932250 GID 21 ND 21 Y"/>
    <s v="4002931840 GID 20 P1 20-May-21 "/>
    <s v=""/>
    <s v="4002931418 GID 18 P1 18 "/>
    <s v=""/>
    <s v="4002930755 GID 10 P1 10 "/>
    <s v=""/>
    <s v="4002930427 GID 08 P1 08 "/>
    <s v="4002930113 GID 07 P1 07 "/>
    <s v="4002929651 GIID 06 P1 6-May-21 "/>
    <s v=""/>
    <s v=""/>
    <s v=""/>
    <s v="4002928349 GID 02 P2 03 Y"/>
    <s v="4002928001 GID 30 ND 30 "/>
    <s v="4002927467 GID 29 P1 29 "/>
    <s v=""/>
    <s v="4002926573 GID 27 P1 24 "/>
    <s v=""/>
    <s v=""/>
    <s v="4002925591 GID 24 ND 24 Y"/>
    <s v=""/>
    <s v="4002924766 GID 22 P2 23 "/>
    <s v="4002924519 GID 21 ND 21 "/>
    <s v=""/>
    <s v=""/>
    <s v="4002923475 GID18 P2 19 "/>
    <s v="4002923096 GID 17 P1 17 "/>
    <s v=""/>
    <s v="4002922561 GID 15 P2 16 "/>
    <s v=""/>
    <s v="4002921600 GID 13 P2 14 "/>
    <s v="4002921290 GID 12 ND 12 "/>
    <s v=""/>
    <s v="4002920838 GID 10 ND 10 "/>
    <s v=""/>
    <s v="4002919693 GID 08 P2 09 "/>
    <s v="4002919148 GID 07 P1 07 "/>
    <s v=""/>
    <s v=""/>
    <s v=""/>
    <s v="4002918047 GID 02 P1 02 "/>
    <s v=""/>
    <s v=""/>
    <s v="4002916831 GID 30 P2 30 "/>
    <s v=""/>
    <s v="4002916352 GID 28 ND 28 "/>
    <s v=""/>
    <s v=""/>
    <s v="4002915122 GID 25 P2 26 "/>
    <s v=""/>
    <s v="4002914544 GID 23 P2 24 "/>
    <s v=""/>
    <s v=""/>
    <s v=""/>
    <s v="4002913041 GID 19 P2 20 "/>
    <s v="4002912675 GID 18 P1 18 "/>
    <s v=""/>
    <s v=""/>
    <s v="4002911656 GID 15 P1 15 "/>
    <s v=""/>
    <s v=""/>
    <s v=""/>
    <s v="4002910419 GID 11 P2 12 "/>
    <s v="4002909860 GID 10 P1 10 Y"/>
    <s v=""/>
    <s v="4002909275 GID 08 P1 08 "/>
    <s v=""/>
    <s v="4002908806 GID 6 P1 06 "/>
    <s v=""/>
    <s v="4002908049 GID 04 P1 04 "/>
    <s v=""/>
    <s v=""/>
    <s v=""/>
  </r>
  <r>
    <x v="0"/>
    <s v="B 9173 KXU"/>
    <s v="Samsul Anwar"/>
    <x v="0"/>
    <s v="PT. Mega Antaran Prima"/>
    <d v="2021-06-26T20:07:01"/>
    <m/>
    <s v="Waiting gate"/>
    <x v="0"/>
    <s v="v"/>
    <s v="v"/>
    <d v="2021-05-21T00:00:00"/>
    <m/>
    <s v="4002943719 GID 29 ND 29 "/>
    <s v=""/>
    <s v=""/>
    <s v=""/>
    <s v="4002942631 GID 25 P2 26 "/>
    <s v=""/>
    <s v="4002941826 GID 23 P1 23 "/>
    <s v=""/>
    <s v="4002941158 GID 21 ND 21 "/>
    <s v=""/>
    <s v=""/>
    <s v=""/>
    <s v="4002939921 GID 17 P2 18 "/>
    <s v="4002939498 GID 16 ND 16 "/>
    <s v=""/>
    <s v="4002938895 GID 14 P1 14 "/>
    <s v=""/>
    <s v="4002938461 GID12 P1 BOF 12 "/>
    <s v=""/>
    <s v="4002937848 GID 10 P1 10 "/>
    <s v=""/>
    <s v=""/>
    <s v="4002936963 GID 07 P2 08 "/>
    <s v=""/>
    <s v="4002936404 GID 05 ND 05 "/>
    <s v=""/>
    <s v=""/>
    <s v="4002935686 GID 02 P1 02 "/>
    <s v=""/>
    <s v=""/>
    <s v=""/>
    <s v=""/>
    <s v=""/>
    <s v=""/>
    <s v=""/>
    <s v="4002933147 GID 24 P1 24 "/>
    <s v=""/>
    <s v="4002932722 GID 22 P1 22 "/>
    <s v="4002932295 GID 21 ND 21 Y"/>
    <s v="4002931841 GID 20 P1 20-May-21 "/>
    <s v=""/>
    <s v="4002931497 GID 18 ND 18 Y"/>
    <s v=""/>
    <s v="4002930748 GID 10 ND 10 Y"/>
    <s v=""/>
    <s v=""/>
    <s v="4002929985 GID 07 P2 08 Y"/>
    <s v=""/>
    <s v="4002929085 GID 05 P2 06 Y"/>
    <s v=""/>
    <s v=""/>
    <s v="4002928262 GID 01 P2 02 Y"/>
    <s v="4002927865 GID 30 ND 30 "/>
    <s v=""/>
    <s v="4002926940 GID 28 ND 28 Y"/>
    <s v=""/>
    <s v="4002926318 GID 26 ND 26 "/>
    <s v=""/>
    <s v="4002925860 GID 24 ND 24 Y"/>
    <s v=""/>
    <s v="4002924977 GID 22 ND 22 "/>
    <s v="4002924479 GID 21 P1 20 "/>
    <s v=""/>
    <s v=""/>
    <s v="4002923472 GID18 P2 19 "/>
    <s v=""/>
    <s v="4002922948 GID 16 ND 16 "/>
    <s v="4002922581 GID 15 ND 15 "/>
    <s v=""/>
    <s v="4002921384 GID 13 P1 13 "/>
    <s v=""/>
    <s v=""/>
    <s v="4002920879 GID 10 P2 10 "/>
    <s v="4002920342 GID 09 P1 09 "/>
    <s v="4002919772 GID 08 P1 07 "/>
    <s v=""/>
    <s v="4002919042 GID 06 P1 06 "/>
    <s v=""/>
    <s v=""/>
    <s v="4002918034 GID 02 P2 03 "/>
    <s v="4002917716 GID 01 ND 01 "/>
    <s v="4002917386 GID 31 P1 31 "/>
    <s v=""/>
    <s v="4002916639 GID 28 ND 29 "/>
    <s v=""/>
    <s v="4002916115 GID 27 P1 27 "/>
    <s v=""/>
    <s v="4002915202 GID 25 P1 25 "/>
    <s v=""/>
    <s v=""/>
    <s v="4002914129 GID 22 P1 22 "/>
    <s v=""/>
    <s v="4002913447 GID 20 ND 20 "/>
    <s v=""/>
    <s v="4002912820 GID 18 P2 19 "/>
    <s v=""/>
    <s v="4002911827 GID 16 P2 16 "/>
    <s v=""/>
    <s v=""/>
    <s v="4002911034 GID 13 ND 13 "/>
    <s v=""/>
    <s v=""/>
    <s v="4002910229 GID 10 P1 10 "/>
    <s v="4002909546 GID 09 ND 09 Y"/>
    <s v=""/>
    <s v=""/>
    <s v=""/>
    <s v="4002908517 GID 05 P2 06 "/>
    <s v="4002908079 GID 04 ND 04 Y"/>
    <s v=""/>
    <s v=""/>
    <s v=""/>
  </r>
  <r>
    <x v="0"/>
    <s v="B 9140 KXU"/>
    <s v="Tion Daniel Tirukan"/>
    <x v="0"/>
    <s v="PT. Mega Antaran Prima"/>
    <d v="2021-06-26T19:12:49"/>
    <d v="2021-06-28T05:43:59"/>
    <s v="Otw Store"/>
    <x v="1"/>
    <s v="v"/>
    <s v="v"/>
    <d v="2021-05-20T00:00:00"/>
    <m/>
    <s v=""/>
    <s v=""/>
    <s v=""/>
    <s v="4002943205 GID 26 P1 28 "/>
    <s v="4002942575 GID 25 ND 25 "/>
    <s v="4002942101 GID 24 P1 24 "/>
    <s v=""/>
    <s v="4002941440 GID 22 ND 23 "/>
    <s v=""/>
    <s v=""/>
    <s v="4002940626 GID 19 ND 19 Y"/>
    <s v=""/>
    <s v=""/>
    <s v="4002939729 GID 16 P2 17 "/>
    <s v="4002939027 GID 15 ND 15 Y"/>
    <s v=""/>
    <s v=""/>
    <s v="4002938464 GID12 P1 BOF 12 "/>
    <s v="4002938102 GID 11 P1 11 "/>
    <s v=""/>
    <s v=""/>
    <s v="4002937246 GID 08 P2 09 Y"/>
    <s v=""/>
    <s v="4002936741 GID 06 P1 07 "/>
    <s v=""/>
    <s v=""/>
    <s v="4002936099 GID 03 ND 03 Y"/>
    <s v=""/>
    <s v=""/>
    <s v=""/>
    <s v=""/>
    <s v=""/>
    <s v=""/>
    <s v=""/>
    <s v=""/>
    <s v="4002933148 GID 24 P1 24 "/>
    <s v=""/>
    <s v="4002932711 GID 22 P1 22 "/>
    <s v=""/>
    <s v="4002931832 GID 20 ND 20-May-21 Y"/>
    <s v=""/>
    <s v="4002931493 GID 18 ND 18 Y"/>
    <s v=""/>
    <s v="4002930763 GID 10 P1 10 "/>
    <s v=""/>
    <s v="4002930217 GID 08 ND 08 Y"/>
    <s v="4002929870 GID 07 P1 07 "/>
    <s v=""/>
    <s v=""/>
    <s v="4002928941 GID 04 ND 05 "/>
    <s v=""/>
    <s v=""/>
    <s v=""/>
    <s v="4002927773 GID 29 P2 30 "/>
    <s v="4002927010 GID 28 P1 28 "/>
    <s v=""/>
    <s v="4002926320 GID 26 ND 26 "/>
    <s v=""/>
    <s v="4002925958 GID 24 P1 26 "/>
    <s v="4002925252 GID 23 P1 23 "/>
    <s v=""/>
    <s v="4002924267 GID 21 ND 21 "/>
    <s v=""/>
    <s v="4002923688 GID 19 ND 19 "/>
    <s v=""/>
    <s v=""/>
    <s v="4002922740 GID 16 P2 17 "/>
    <s v=""/>
    <s v="4002921728 GID 14 P2 15 "/>
    <s v=""/>
    <s v=""/>
    <s v="4002921048 GID 11 P2 12 "/>
    <s v=""/>
    <s v=""/>
    <s v="4002919879 GID 08 P2 09 "/>
    <s v="4002919219 GID 07 P1 07 "/>
    <s v=""/>
    <s v=""/>
    <s v=""/>
    <s v="4002917927 GID 02 P2 03 "/>
    <s v="4002917319 GID 01 ND 01 "/>
    <s v=""/>
    <s v="4002916897 GID 30 P1 30 "/>
    <s v=""/>
    <s v=""/>
    <s v="4002916219 GID 27 ND 27 "/>
    <s v=""/>
    <s v="4002915393 GID 25 P1 25 "/>
    <s v=""/>
    <s v="4002914375 GID 23 P1 23 "/>
    <s v=""/>
    <s v=""/>
    <s v=""/>
    <s v="4002913114 GID 19 P2 20 "/>
    <s v="4002912908 GID 18 P1 18 "/>
    <s v=""/>
    <s v=""/>
    <s v="4002911657 GID 15 ND 15 "/>
    <s v=""/>
    <s v=""/>
    <s v=""/>
    <s v=""/>
    <s v="4002909954 GID 10 P2 11 "/>
    <s v=""/>
    <s v="4002909447 GID 08 P1 08 "/>
    <s v=""/>
    <s v=""/>
    <s v="4002908409 GID 05 P2 06 "/>
    <s v=""/>
    <s v="4002907903 GID 03 P1 04 "/>
    <s v=""/>
    <s v="4002907391 GID 01 ND 01Y"/>
  </r>
  <r>
    <x v="0"/>
    <s v="B 9143 KXU"/>
    <s v="Deni Irawan"/>
    <x v="0"/>
    <s v="PT. Mega Antaran Prima"/>
    <d v="2021-06-26T20:06:26"/>
    <m/>
    <s v="Waiting gate"/>
    <x v="0"/>
    <s v="v"/>
    <s v="v"/>
    <d v="2021-05-21T00:00:00"/>
    <m/>
    <s v="4002943718 GID 29 ND 29 Y"/>
    <s v=""/>
    <s v=""/>
    <s v=""/>
    <s v="4002942600 GID 25 P2 26 Y"/>
    <s v="4002942112 GID 24 P1 24 "/>
    <s v=""/>
    <s v=""/>
    <s v="4002941156 GID 21 P2 22 "/>
    <s v=""/>
    <s v="4002940871 GID 19 P1 19 "/>
    <s v="4002940252 GID 18 P1 18 "/>
    <s v=""/>
    <s v="4002939496 GID 16 ND 16 "/>
    <s v=""/>
    <s v=""/>
    <s v="4002938771 GID 13 P2 14 "/>
    <s v="4002938487 GID12 P1 12 "/>
    <s v="4002937953 GID 11 P1 11 "/>
    <s v=""/>
    <s v="4002937572 GID 09 P1 10 "/>
    <s v=""/>
    <s v="4002937020 GID 07 ND 07 "/>
    <s v=""/>
    <s v=""/>
    <s v="4002936321 GID 04 P2 02 Y"/>
    <s v="4002936105 GID 03 ND 03 "/>
    <s v=""/>
    <s v=""/>
    <s v=""/>
    <s v=""/>
    <s v=""/>
    <s v=""/>
    <s v=""/>
    <s v=""/>
    <s v="4002933137 GID 24 ND 24 Y"/>
    <s v=""/>
    <s v=""/>
    <s v="4002932246 GID 21 ND 21 Y"/>
    <s v="4002931839 GID 20 P1 20-May-21 "/>
    <s v=""/>
    <s v="4002931524 GID 18 P2 19 "/>
    <s v="4002930974 GID11 P1 11 "/>
    <s v=""/>
    <s v="4002930565 GID 09 ND 09 Y"/>
    <s v="4002930304 GID 08 P1 09 "/>
    <s v="4002929897 GID 07 ND 07 "/>
    <s v=""/>
    <s v=""/>
    <s v="4002928921 GID 04 P2 05 "/>
    <s v=""/>
    <s v=""/>
    <s v="4002928015 GID 30 ND 29 Y"/>
    <s v="4002927472 GID 29 P1 29 "/>
    <s v=""/>
    <s v="4002926648 GID 27 P1 27 "/>
    <s v=""/>
    <s v="4002926004 GID 25 ND 25 Y"/>
    <s v="4002925734 GID 24 P1 24 "/>
    <s v=""/>
    <s v="4002924810 GID 22 ND 22 Y"/>
    <s v="4002924566 GID 21 P1 21 "/>
    <s v=""/>
    <s v="4002923576 GID 19 P1 20 "/>
    <s v=""/>
    <s v="4002923341 GID 17 ND 10 "/>
    <s v="4002922972 GID 16 P1 16 "/>
    <s v="4002922255 GID 15 P1 15 "/>
    <s v=""/>
    <s v="4002921682 GID 13 ND 13 "/>
    <s v="4002921240 GID 12 ND 12 "/>
    <s v=""/>
    <s v="4002920757 GID 10 ND 10 "/>
    <s v=""/>
    <s v="4002919522 GID 08 P2 09 "/>
    <s v="4002919153 GID 07 P1 06 "/>
    <s v=""/>
    <s v=""/>
    <s v=""/>
    <s v="4002918033 GID 02 P2 03 "/>
    <s v="4002917877 GID 01 ND 01 "/>
    <s v="4002917414 GID 31 P1 31 "/>
    <s v=""/>
    <s v="4002916703 GID 28 ND 29 "/>
    <s v=""/>
    <s v=""/>
    <s v="4002915857 GID 26 P2 27 "/>
    <s v="4002915394 GID 25 P1 25 "/>
    <s v="4002914954 GID 24 ND 24 "/>
    <s v=""/>
    <s v=""/>
    <s v="4002913972 GID 21 P1 20 "/>
    <s v=""/>
    <s v="4002913386 GID 19 P2 20 "/>
    <s v=""/>
    <s v="4002912120 GID 17 P2 18 "/>
    <s v=""/>
    <s v=""/>
    <s v="4002911343 GID 14 P2 15 "/>
    <s v=""/>
    <s v="4002910673 GID 12 P1 12 "/>
    <s v=""/>
    <s v="4002909903 GID 10 ND 10 "/>
    <s v=""/>
    <s v="4002909408 GID 08 P1 08 "/>
    <s v=""/>
    <s v="4002909001 GID 6 ND 06 "/>
    <s v="4002908435 GID 05 ND 05 Y"/>
    <s v=""/>
    <s v="4002907772 GID 03 P2 03 "/>
    <s v=""/>
    <s v=""/>
  </r>
  <r>
    <x v="0"/>
    <s v="B 9663 KXR"/>
    <m/>
    <x v="0"/>
    <s v="PT. Mega Antaran Prima"/>
    <d v="2021-06-26T11:06:58"/>
    <d v="2021-06-28T03:46:17"/>
    <s v="Otw Store"/>
    <x v="1"/>
    <s v="v"/>
    <s v="v"/>
    <d v="2021-05-20T00:00:00"/>
    <m/>
    <s v=""/>
    <s v=""/>
    <s v="4002943319 GID 27 P2 28 Y"/>
    <s v="4002943156 GID 26 P1 26 "/>
    <s v=""/>
    <s v="4002942047 GID 24 P1 24 "/>
    <s v=""/>
    <s v="4002941425 GID 22 P2 17 "/>
    <s v=""/>
    <s v=""/>
    <s v=""/>
    <s v="4002940425 GID 18 P2 18 "/>
    <s v=""/>
    <s v="4002939459 GID 16 P2 17 Y"/>
    <s v="4002939037 GID 15 ND 15 Y"/>
    <s v=""/>
    <s v=""/>
    <s v="4002938462 GID12 P1 BOF 12 "/>
    <s v=""/>
    <s v="4002937834 GID 10 P1 10 "/>
    <s v=""/>
    <s v="4002937247 GID 08 P2 09 "/>
    <s v=""/>
    <s v="4002936789 GID 06 ND 06 "/>
    <s v=""/>
    <s v=""/>
    <s v=""/>
    <s v=""/>
    <s v=""/>
    <s v=""/>
    <s v=""/>
    <s v=""/>
    <s v=""/>
    <s v=""/>
    <s v=""/>
    <s v="4002933153 GID 24 ND 24 Y"/>
    <s v=""/>
    <s v="4002932668 GID 22 ND 22 "/>
    <s v=""/>
    <s v="4002931879 GID 20 ND 20 Y"/>
    <s v=""/>
    <s v="4002931579 GID 18 P2 19 "/>
    <s v="4002930896 GID11 P1 11 "/>
    <s v="4002930314 GID 10 ND 07 "/>
    <s v=""/>
    <s v=""/>
    <s v=""/>
    <s v="4002929674 GIID 06 P2 6-May-21 Y"/>
    <s v="4002929389 GID 05 ND 05 "/>
    <s v=""/>
    <s v=""/>
    <s v=""/>
    <s v="4002927945 GID 30 P2 01 "/>
    <s v="4002927473 GID 29 P1 29 "/>
    <s v=""/>
    <s v="4002926835 GID 27 P1 27 "/>
    <s v=""/>
    <s v=""/>
    <s v=""/>
    <s v="4002925447 GID 23 P2 24 "/>
    <s v=""/>
    <s v="4002924324 GID 21 P2 22 "/>
    <s v=""/>
    <s v="4002923795 GID 19 P1 19 "/>
    <s v=""/>
    <s v=""/>
    <s v="4002922631 GID 16 P2 17 Y"/>
    <s v=""/>
    <s v="4002921979 GID 14 P1 15 "/>
    <s v=""/>
    <s v=""/>
    <s v="4002920927 GID 11 P2 12 "/>
    <s v=""/>
    <s v=""/>
    <s v="4002919882 GID 08 P2 09 "/>
    <s v=""/>
    <s v="4002918721 GID 06 P2 07 "/>
    <s v=""/>
    <s v=""/>
    <s v="4002918089 GID 02 P1 03 "/>
    <s v=""/>
    <s v="4002917385 GID 31 P1 31 "/>
    <s v=""/>
    <s v=""/>
    <s v="4002916357 GID 28 P2 29 "/>
    <s v=""/>
    <s v="4002915858 GID 26 P2 27 "/>
    <s v="4002915126 GID 25 ND 24 "/>
    <s v="4002915126 GID 25 ND 24 "/>
    <s v=""/>
    <s v="4002914140 GID 22 P1 20 "/>
    <s v=""/>
    <s v="4002913700 GID 20 P1 19 "/>
    <s v="4002913327 GID 19 P1 18 "/>
    <s v="4002912660 GID 18 P1 18 "/>
    <s v=""/>
    <s v=""/>
    <s v=""/>
    <s v="4002911324 GID 14 P2 15 "/>
    <s v=""/>
    <s v="4002910806 GID 12 P1 11 "/>
    <s v=""/>
    <s v="4002909957 GID 10 P1 10 "/>
    <s v=""/>
    <s v="4002909395 GID 08 ND 08 "/>
    <s v=""/>
    <s v="4002908793 GID 6 P1 06 "/>
    <s v=""/>
    <s v="4002908057 GID 04 P2 05 "/>
    <s v="4002907932 GID 03 ND 04 Y"/>
    <s v=""/>
    <s v="4002907368 GID 01 P1 01"/>
  </r>
  <r>
    <x v="0"/>
    <s v="B 9113 KRO"/>
    <s v="Rajianto"/>
    <x v="0"/>
    <s v="PT. Mega Antaran Prima"/>
    <d v="2021-06-25T13:40:17"/>
    <d v="2021-06-28T03:44:41"/>
    <s v="Otw Store"/>
    <x v="1"/>
    <s v="v"/>
    <s v="v"/>
    <d v="2021-05-20T00:00:00"/>
    <m/>
    <s v=""/>
    <s v=""/>
    <s v=""/>
    <s v="4002943007 GID 26 P2 27 Y"/>
    <s v=""/>
    <s v="4002942073 GID 24 P2 25 "/>
    <s v="4002941798 GID 23 P1 23 "/>
    <s v=""/>
    <s v="4002941097 GID 21 P1 10 "/>
    <s v=""/>
    <s v="4002940682 GID 19 ND 19 Y"/>
    <s v=""/>
    <s v="4002939841 GID 17 ND 17 Y"/>
    <s v="4002939669 GID 16 P1 16 "/>
    <s v=""/>
    <s v=""/>
    <s v="4002938701 GID 13 P2 14 "/>
    <s v="4002938349 GID12 ND 12 "/>
    <s v=""/>
    <s v=""/>
    <s v="4002937290 GID 09 ND 09 "/>
    <s v=""/>
    <s v="4002936843 GID 07 ND 05 "/>
    <s v=""/>
    <s v="4002936647 GID 05 ND 05 Y"/>
    <s v=""/>
    <s v="4002936044 GID 03 P1 03 "/>
    <s v=""/>
    <s v=""/>
    <s v=""/>
    <s v=""/>
    <s v=""/>
    <s v=""/>
    <s v=""/>
    <s v=""/>
    <s v=""/>
    <s v=""/>
    <s v=""/>
    <s v=""/>
    <s v="4002931845 GID 20 P1 20-May-21 "/>
    <s v=""/>
    <s v="4002931521 GID 18 P2 19 "/>
    <s v=""/>
    <s v=""/>
    <s v=""/>
    <s v=""/>
    <s v=""/>
    <s v=""/>
    <s v=""/>
    <s v=""/>
    <s v=""/>
    <s v=""/>
    <s v=""/>
    <s v=""/>
    <s v="4002927235 GID 28 P2 29 "/>
    <s v=""/>
    <s v=""/>
    <s v=""/>
    <s v=""/>
    <s v="4002925003 GID 23 P1 23 "/>
    <s v="4002924815 GID 22 ND 22 Y"/>
    <s v=""/>
    <s v=""/>
    <s v=""/>
    <s v=""/>
    <s v=""/>
    <s v="4002922738 GID 16 P2 17 Y"/>
    <s v=""/>
    <s v="4002921727 GID 14 P2 15 "/>
    <s v=""/>
    <s v="4002921321 GID 12 P1 12 "/>
    <s v=""/>
    <s v=""/>
    <s v=""/>
    <s v=""/>
    <s v=""/>
    <s v="4002918921 GID 06 P1 06 "/>
    <s v=""/>
    <s v=""/>
    <s v=""/>
    <s v="4002917591 GID 01 ND 01 "/>
    <s v=""/>
    <s v="4002916888 GID 30 P1 30 "/>
    <s v=""/>
    <s v=""/>
    <s v="4002915803 GID 27 P1 25 "/>
    <s v=""/>
    <s v=""/>
    <s v=""/>
    <s v="4002914262 GID 23 P2 24 "/>
    <s v=""/>
    <s v=""/>
    <s v="4002913560 GID 20 P1 20 "/>
    <s v=""/>
    <s v="4002912361 GID 18 P1 18 "/>
    <s v=""/>
    <s v=""/>
    <s v=""/>
    <s v=""/>
    <s v="4002910959 GID 13 ND 13 "/>
    <s v=""/>
    <s v=""/>
    <s v="4002910375 GID 10 P1 11 "/>
    <s v="4002909805 GID 09 P1 09 "/>
    <s v=""/>
    <s v=""/>
    <s v="4002908788 GID 6 P2 07 Y"/>
    <s v="4002908399 GID 05 ND 05 Y"/>
    <s v=""/>
    <s v="4002907775 GID 03 P1 03 "/>
    <s v=""/>
    <s v=""/>
  </r>
  <r>
    <x v="0"/>
    <s v="B 9167 KXU"/>
    <m/>
    <x v="0"/>
    <s v="PT. Mega Antaran Prima"/>
    <d v="2021-06-28T13:30:57"/>
    <m/>
    <s v="GB register"/>
    <x v="0"/>
    <s v="v"/>
    <s v="v"/>
    <d v="2021-05-20T00:00:00"/>
    <m/>
    <s v=""/>
    <s v=""/>
    <s v=""/>
    <s v=""/>
    <s v="4002942494 GID 25 P2 26 "/>
    <s v="4002942012 GID 24 P1 24 "/>
    <s v=""/>
    <s v=""/>
    <s v="4002941160 GID 21 P2 22 "/>
    <s v=""/>
    <s v="4002940818 GID 19 ND 19 "/>
    <s v=""/>
    <s v="4002939922 GID 17 P2 18 "/>
    <s v="4002939742 GID 16 P1 16 "/>
    <s v=""/>
    <s v="4002938788 GID 14 P2 15 "/>
    <s v=""/>
    <s v="4002938457 GID12 P1 BOF 12 "/>
    <s v=""/>
    <s v=""/>
    <s v="4002937534 GID 09 ND 09 "/>
    <s v=""/>
    <s v="4002936866 GID 07 ND 07 "/>
    <s v=""/>
    <s v="4002936548 GID 05 ND 09 Y"/>
    <s v=""/>
    <s v=""/>
    <s v="4002935569 GID 02 P2 03 Y"/>
    <s v=""/>
    <s v=""/>
    <s v=""/>
    <s v=""/>
    <s v=""/>
    <s v=""/>
    <s v=""/>
    <s v="4002933032 GID 24 P2 25 Y"/>
    <s v=""/>
    <s v="4002932714 GID 22 P1 22 "/>
    <s v=""/>
    <s v="4002932142 GID 20 ND 20 "/>
    <s v="4002931752 GID 19 P1 19 "/>
    <s v=""/>
    <s v="4002931208 GID17 ND 14 Y"/>
    <s v="4002930719 GID 10 ND 10 Y"/>
    <s v=""/>
    <s v=""/>
    <s v="4002929973 GID 07 P2 08 "/>
    <s v="4002929597 GIID 06 P1 6-May-21 "/>
    <s v=""/>
    <s v=""/>
    <s v="4002928704 GID 03 P1 03 "/>
    <s v=""/>
    <s v="4002928175 GID 30 P1 30 "/>
    <s v="4002927466 GID 29 P1 29 "/>
    <s v=""/>
    <s v="4002926825 GID 27 P1 27 "/>
    <s v=""/>
    <s v=""/>
    <s v="4002925701 GID 24 P2 25 Y"/>
    <s v=""/>
    <s v="4002924698 GID 22 P1 22 "/>
    <s v=""/>
    <s v=""/>
    <s v=""/>
    <s v=""/>
    <s v="4002922898 GID 16 P2 17 "/>
    <s v="4002922688 GID 16 ND 16 "/>
    <s v=""/>
    <s v="4002921739 GID 14 ND 14 Y"/>
    <s v=""/>
    <s v=""/>
    <s v="4002920955 GID 11 P2 12 "/>
    <s v=""/>
    <s v="4002920082 GID 09 P1 09 "/>
    <s v=""/>
    <s v="4002919144 GID 07 P1 07 "/>
    <s v=""/>
    <s v=""/>
    <s v=""/>
    <s v="4002918100 GID 02 P1 03 "/>
    <s v=""/>
    <s v="4002917415 GID 31 P1 31 "/>
    <s v=""/>
    <s v=""/>
    <s v="4002916390 GID 28 P2 29 "/>
    <s v="4002916110 GID 27 P1 27 "/>
    <s v="4002915847 GID 26 P1 24 "/>
    <s v="4002915454 GID 25 ND 25 "/>
    <s v="4002914644 GID 24 P1 24 "/>
    <s v=""/>
    <s v=""/>
    <s v="4002913815 GID 21 ND 21 "/>
    <s v=""/>
    <s v=""/>
    <s v="4002912859 GID 18 P2 19 "/>
    <s v=""/>
    <s v=""/>
    <s v="4002911683 GID 15 P2 16 "/>
    <s v=""/>
    <s v="4002911156 GID 13 P1 15 "/>
    <s v="4002910672 GID 12 P1 12 "/>
    <s v=""/>
    <s v="4002909862 GID 10 P1 10 Y"/>
    <s v=""/>
    <s v=""/>
    <s v="4002909177 GID 07 P1 08 "/>
    <s v="4002908870 GID 6 ND 06 "/>
    <s v=""/>
    <s v="4002908367 GID 04 P1 04 "/>
    <s v="4002907703 GID 03 P1 03 "/>
    <s v=""/>
    <s v=""/>
  </r>
  <r>
    <x v="0"/>
    <s v="B 9064 KXU"/>
    <s v="Dadan Darmawan"/>
    <x v="0"/>
    <s v="PT. Mega Antaran Prima"/>
    <d v="2021-06-26T17:28:57"/>
    <d v="2021-06-28T06:52:47"/>
    <s v="Otw Store"/>
    <x v="1"/>
    <s v="v"/>
    <s v="v"/>
    <d v="2021-05-20T00:00:00"/>
    <m/>
    <s v=""/>
    <s v=""/>
    <s v=""/>
    <s v="4002942770 GID 26 ND 26 Y"/>
    <s v=""/>
    <s v=""/>
    <s v="4002941832 GID 23 P1 23 "/>
    <s v=""/>
    <s v=""/>
    <s v="4002940636 GID 20 P2 11 "/>
    <s v=""/>
    <s v=""/>
    <s v="4002939837 GID 17 P2 18 Y"/>
    <s v="4002939716 GID 16 ND 16 "/>
    <s v="4002939264 GID 15 ND 15 Y"/>
    <s v=""/>
    <s v=""/>
    <s v="4002938466 GID12 P1 BOF 12 "/>
    <s v=""/>
    <s v=""/>
    <s v="4002937311 GID 09 P2 10 Y"/>
    <s v=""/>
    <s v=""/>
    <s v="4002936695 GID 06 P2 07 "/>
    <s v=""/>
    <s v=""/>
    <s v="4002936021 GID 03 P1 03 "/>
    <s v=""/>
    <s v=""/>
    <s v=""/>
    <s v=""/>
    <s v=""/>
    <s v=""/>
    <s v=""/>
    <s v=""/>
    <s v=""/>
    <s v=""/>
    <s v=""/>
    <s v="4002932418 GID 21 P2 22 "/>
    <s v="4002932087 GID 20 P1 20 "/>
    <s v="4002931822 GID 19 P1 19 "/>
    <s v="4002931481 GID 18 ND 18 Y"/>
    <s v=""/>
    <s v=""/>
    <s v="4002930543 GID 09 P2 10 "/>
    <s v="4002930228 GID 08 P1 08 "/>
    <s v="4002930018 GID 07 P1 07 "/>
    <s v="4002929660 GIID 06 P1 6-May-21 "/>
    <s v=""/>
    <s v="4002928918 GID 04 P1 04 "/>
    <s v=""/>
    <s v=""/>
    <s v="4002927881 GID 30 P1 30 "/>
    <s v="4002927779 GID 29 ND 29 "/>
    <s v="4002927202 GID 28 P1 28 "/>
    <s v=""/>
    <s v="4002926345 GID 26 P1 26 "/>
    <s v=""/>
    <s v="4002925592 GID 24 ND 24 Y"/>
    <s v=""/>
    <s v="4002924764 GID 22 P2 23 "/>
    <s v="4002924596 GID 21 P1 21 "/>
    <s v=""/>
    <s v=""/>
    <s v="4002923547 GID18 P2 19 "/>
    <s v="4002923128 GID 17 P1 17 "/>
    <s v=""/>
    <s v="4002922223 GID 15 P2 16 "/>
    <s v=""/>
    <s v="4002921380 GID 13 ND 13 "/>
    <s v=""/>
    <s v=""/>
    <s v="4002920811 GID 10 P1 10 "/>
    <s v="4002920329 GID 09 P1 09 "/>
    <s v="4002919696 GID 08 P1 08 "/>
    <s v=""/>
    <s v=""/>
    <s v="4002918643 GID 05 P2 06 "/>
    <s v=""/>
    <s v=""/>
    <s v=""/>
    <s v="4002917543 GID 31 P2 01 "/>
    <s v="4002916743 GID 30 P1 30 "/>
    <s v=""/>
    <s v=""/>
    <s v="4002915819 GID 27 P1 27 "/>
    <s v="4002915879 GID 26 P1 26 "/>
    <s v="4002915365 GID 25 P1 25 "/>
    <s v=""/>
    <s v="4002914244 GID 23 ND 23 Y"/>
    <s v=""/>
    <s v=""/>
    <s v="4002913583 GID 20 P1 20 "/>
    <s v="4002913388 GID 19 P1 19 "/>
    <s v=""/>
    <s v="4002912118 GID 17 P2 18 "/>
    <s v=""/>
    <s v="4002911555 GID 15 ND 15 "/>
    <s v=""/>
    <s v=""/>
    <s v="4002910712 GID 12 ND 12 "/>
    <s v=""/>
    <s v="4002910239 GID 10 P1 10 "/>
    <s v="4002909739 GID 09 P1 09 "/>
    <s v=""/>
    <s v=""/>
    <s v=""/>
    <s v="4002908516 GID 05 P2 06 "/>
    <s v=""/>
    <s v="4002907801 GID 03 ND 03 Y"/>
    <s v=""/>
    <s v=""/>
  </r>
  <r>
    <x v="0"/>
    <s v="B 9532 KRV"/>
    <s v="Trio"/>
    <x v="0"/>
    <s v="PT. Mega Antaran Prima"/>
    <d v="2021-06-28T13:00:06"/>
    <m/>
    <s v="GB register"/>
    <x v="0"/>
    <s v="v"/>
    <s v="v"/>
    <d v="2021-05-20T00:00:00"/>
    <m/>
    <s v=""/>
    <s v=""/>
    <s v=""/>
    <s v="4002943188 GID 26 P1 28 "/>
    <s v="4002942636 GID 25 P1 25 "/>
    <s v="4002942304 GID 24 P1 24 "/>
    <s v="4002941812 GID 23 P1 23 "/>
    <s v=""/>
    <s v="4002941150 GID 21 P1 21 "/>
    <s v=""/>
    <s v="4002940588 GID 19 ND 19 Y"/>
    <s v=""/>
    <s v="4002939840 GID 17 ND 17 Y"/>
    <s v="4002939668 GID 16 P1 16 "/>
    <s v=""/>
    <s v="4002938969 GID 14 P1 14 "/>
    <s v=""/>
    <s v="4002938516 GID12 P1 13 "/>
    <s v="4002937957 GID 11 ND 11 Y"/>
    <s v=""/>
    <s v="4002937270 GID 09 ND 09 Y"/>
    <s v=""/>
    <s v=""/>
    <s v="4002936794 GID 06 ND 06 Y"/>
    <s v=""/>
    <s v=""/>
    <s v="4002935806 GID 03 P2 04 "/>
    <s v=""/>
    <s v=""/>
    <s v=""/>
    <s v=""/>
    <s v=""/>
    <s v=""/>
    <s v=""/>
    <s v=""/>
    <s v=""/>
    <s v=""/>
    <s v="4002932718 GID 22 ND 22 "/>
    <s v=""/>
    <s v=""/>
    <s v="4002931586 GID 19 P2 19 "/>
    <s v="4002931489 GID 18 ND 18 "/>
    <s v=""/>
    <s v=""/>
    <s v="4002930544 GID 09 P2 10 "/>
    <s v="4002930226 GID 08 P1 08 "/>
    <s v=""/>
    <s v=""/>
    <s v="4002929090 GID 05 P2 06 "/>
    <s v=""/>
    <s v=""/>
    <s v=""/>
    <s v="4002928012 GID 30 P2 30 "/>
    <s v=""/>
    <s v="4002927164 GID 28 P2 29 "/>
    <s v=""/>
    <s v="4002926286 GID 26 P1 26 "/>
    <s v=""/>
    <s v="4002925691 GID 24 P1 24 "/>
    <s v=""/>
    <s v="4002925043 GID 22 P1 22 "/>
    <s v="4002924581 GID 21 P1 20 "/>
    <s v=""/>
    <s v="4002923647 GID 19 P1 19 "/>
    <s v=""/>
    <s v="4002922790 GID 16 P2 17 Y"/>
    <s v=""/>
    <s v="4002922181 GID 15 ND 15 Y"/>
    <s v=""/>
    <s v="4002921393 GID 13 P1 13 "/>
    <s v=""/>
    <s v=""/>
    <s v="4002920687 GID 10 P1 09 "/>
    <s v="4002920092 GID 09 P1 09 "/>
    <s v="4002919774 GID 08 P1 07 "/>
    <s v=""/>
    <s v=""/>
    <s v=""/>
    <s v="4002918481 GID 04 P2 05 "/>
    <s v=""/>
    <s v=""/>
    <s v="4002917133 GID 31 P2 30 "/>
    <s v="4002916862 GID 30 P1 30 "/>
    <s v=""/>
    <s v=""/>
    <s v=""/>
    <s v="4002915864 GID 26 P2 27 "/>
    <s v="4002915543 GID 25 P1 25 "/>
    <s v="4002914494 GID 24 P1 23 "/>
    <s v=""/>
    <s v=""/>
    <s v=""/>
    <s v=""/>
    <s v="4002913334 GID 19 P2 20 "/>
    <s v="4002912909 GID 18 P1 18 "/>
    <s v=""/>
    <s v="4002911710 GID 16 ND 16 "/>
    <s v=""/>
    <s v=""/>
    <s v="4002910965 GID 13 P1 13 "/>
    <s v=""/>
    <s v=""/>
    <s v="4002909910 GID 10 P2 10 "/>
    <s v=""/>
    <s v="4002909397 GID 08 P1 08 "/>
    <s v=""/>
    <s v="4002908705 GID 6 P1 06 "/>
    <s v="4002908551 GID 05 ND 05 "/>
    <s v=""/>
    <s v="4002907700 GID 03 P1 03 "/>
    <s v=""/>
    <s v=""/>
  </r>
  <r>
    <x v="0"/>
    <s v="B 9060 KXU"/>
    <s v="Casmita"/>
    <x v="0"/>
    <s v="PT. Mega Antaran Prima"/>
    <d v="2021-06-26T19:45:31"/>
    <m/>
    <s v="loading process"/>
    <x v="0"/>
    <s v="v"/>
    <s v="v"/>
    <d v="2021-05-20T00:00:00"/>
    <m/>
    <s v=""/>
    <s v=""/>
    <s v=""/>
    <s v=""/>
    <s v="4002942630 GID 25 P2 26 "/>
    <s v=""/>
    <s v="4002941833 GID 23 P1 23 "/>
    <s v=""/>
    <s v="4002941090 GID 21 ND 21 "/>
    <s v=""/>
    <s v="4002940800 GID 19 ND 19 Y"/>
    <s v="4002940254 GID 18 P1 18 "/>
    <s v="4002939945 GID 17 ND 17 "/>
    <s v="4002939449 GID 16 P1 16 "/>
    <s v=""/>
    <s v="4002938905 GID 14 P2 15 Y"/>
    <s v=""/>
    <s v="4002938227 GID12 ND 12 "/>
    <s v=""/>
    <s v="4002937316 GID 10 P2 11 "/>
    <s v="4002937318 GID 09 ND 09 Y"/>
    <s v=""/>
    <s v="4002936985 GID 07 P1 07 "/>
    <s v=""/>
    <s v="4002936650 GID 05 ND 05 "/>
    <s v=""/>
    <s v=""/>
    <s v="4002935689 GID 02 ND 03 Y"/>
    <s v=""/>
    <s v=""/>
    <s v=""/>
    <s v=""/>
    <s v=""/>
    <s v=""/>
    <s v=""/>
    <s v=""/>
    <s v=""/>
    <s v=""/>
    <s v="4002932407 GID 21 P2 22 "/>
    <s v="4002931843 GID 20 P1 20-May-21 "/>
    <s v=""/>
    <s v="4002931523 GID 18 P2 19 "/>
    <s v="4002931220 GID14 P2 15 Y"/>
    <s v="4002930858 GID 10 P1 10 "/>
    <s v=""/>
    <s v="4002930425 GID 08 P1 08 "/>
    <s v="4002930019 GID 07 P1 07 "/>
    <s v="4002929837 GIID 06 ND 6-May-21 "/>
    <s v=""/>
    <s v=""/>
    <s v="4002928731 GID 03 P2 04 Y"/>
    <s v=""/>
    <s v=""/>
    <s v="4002927654 GID 29 P2 30 "/>
    <s v=""/>
    <s v="4002926831 GID 27 P2 28 Y"/>
    <s v=""/>
    <s v=""/>
    <s v="4002925693 GID 24 ND 24 "/>
    <s v=""/>
    <s v=""/>
    <s v="4002924571 GID 21 P2 22 "/>
    <s v=""/>
    <s v=""/>
    <s v=""/>
    <s v="4002923313 GID 17 P2 18 "/>
    <s v="4002922739 GID 16 ND 16 "/>
    <s v=""/>
    <s v=""/>
    <s v="4002921599 GID 13 P2 14 "/>
    <s v="4002921187 GID 12 ND 12 "/>
    <s v=""/>
    <s v=""/>
    <s v=""/>
    <s v="4002919692 GID 08 P2 09 "/>
    <s v="4002919428 GID 07 P1 07 "/>
    <s v=""/>
    <s v=""/>
    <s v=""/>
    <s v="4002918090 GID 02 P1 03 "/>
    <s v=""/>
    <s v="4002917393 GID 31 P1 31 "/>
    <s v=""/>
    <s v="4002916588 GID 28 P1 29 "/>
    <s v=""/>
    <s v=""/>
    <s v="4002915866 GID 26 P2 27 "/>
    <s v="4002915400 GID 25 P1 25 "/>
    <s v="4002914956 GID 24 ND 24 "/>
    <s v=""/>
    <s v=""/>
    <s v="4002913969 GID 21 P1 20 "/>
    <s v=""/>
    <s v=""/>
    <s v="4002912819 GID 18 P2 19 "/>
    <s v=""/>
    <s v="4002911775 GID 16 P1 16 "/>
    <s v=""/>
    <s v=""/>
    <s v=""/>
    <s v="4002910664 GID 12 P2 13 "/>
    <s v=""/>
    <s v=""/>
    <s v="4002909724 GID 09 P2 10 "/>
    <s v=""/>
    <s v=""/>
    <s v="4002908785 GID 6 P2 07 Y"/>
    <s v=""/>
    <s v="4002908247 GID 04 P2 05 "/>
    <s v=""/>
    <s v="4002907470 GID 02 ND 01Y"/>
    <s v=""/>
  </r>
  <r>
    <x v="0"/>
    <s v="F 8536 AP"/>
    <s v="Ujang Mamun"/>
    <x v="0"/>
    <s v="PT. Mega Antaran Prima"/>
    <d v="2021-06-25T09:23:09"/>
    <d v="2021-06-28T02:01:01"/>
    <s v="Otw Store"/>
    <x v="1"/>
    <s v="v"/>
    <s v="v"/>
    <d v="2021-05-21T00:00:00"/>
    <m/>
    <s v=""/>
    <s v=""/>
    <s v=""/>
    <s v="4002942924 GID 26 P2 25 "/>
    <s v=""/>
    <s v=""/>
    <s v="4002941763 GID 23 P2 24 "/>
    <s v="4002941288 GID 22 P1 22 "/>
    <s v=""/>
    <s v=""/>
    <s v=""/>
    <s v="4002940495 GID 18 P2 19 "/>
    <s v="4002939838 GID 17 ND 17 Y"/>
    <s v=""/>
    <s v=""/>
    <s v="4002938820 GID 14 P2 15 Y"/>
    <s v=""/>
    <s v="4002938588 GID12 P1 12 "/>
    <s v="4002938100 GID 11 P1 11 "/>
    <s v=""/>
    <s v="4002937530 GID 09 ND 09 Y"/>
    <s v=""/>
    <s v=""/>
    <s v="4002936830 GID 06 ND 05 Y"/>
    <s v=""/>
    <s v=""/>
    <s v="4002936086 GID 03 P2 04 "/>
    <s v=""/>
    <s v=""/>
    <s v=""/>
    <s v=""/>
    <s v=""/>
    <s v=""/>
    <s v=""/>
    <s v=""/>
    <s v="4002933118 GID 24 ND 24 "/>
    <s v=""/>
    <s v=""/>
    <s v="4002932289 GID 21 P1 21 "/>
    <s v="4002931842 GID 20 P1 20-May-21 "/>
    <s v=""/>
    <s v="4002931419 GID 18 P1 18 "/>
    <s v=""/>
    <s v="4002930756 GID 10 P1 10 "/>
    <s v=""/>
    <s v="4002930429 GID 08 P1 08 "/>
    <s v=""/>
    <s v="4002929770 GIID 06 P2 7-May-21 "/>
    <s v="4002929316 GID 05 P1 05 "/>
    <s v=""/>
    <s v=""/>
    <s v="4002927861 GID 01 P2 02 Y"/>
    <s v="4002928070 GID 30 P1 30 "/>
    <s v="4002927465 GID 29 P1 29 "/>
    <s v=""/>
    <s v=""/>
    <s v="4002926135 GID 26 P2 27 "/>
    <s v=""/>
    <s v="4002925589 GID 24 ND 24 Y"/>
    <s v=""/>
    <s v=""/>
    <s v="4002924567 GID 21 P1 17 "/>
    <s v=""/>
    <s v="4002923774 GID 19 P1 19 "/>
    <s v=""/>
    <s v="4002923182 GID 17 P1 17 "/>
    <s v=""/>
    <s v="4002922226 GID 15 P2 16 "/>
    <s v="4002921999 GID 14 P1 14 "/>
    <s v=""/>
    <s v=""/>
    <s v="4002920961 GID 11 P2 12 "/>
    <s v=""/>
    <s v=""/>
    <s v="4002919626 GID 08 P2 09 "/>
    <s v="4002919145 GID 07 P1 07 "/>
    <s v=""/>
    <s v=""/>
    <s v=""/>
    <s v="4002918007 GID 02 ND 03 "/>
    <s v=""/>
    <s v="4002917441 GID 31 P1 31 "/>
    <s v="4002916863 GID 30 P1 30 "/>
    <s v=""/>
    <s v=""/>
    <s v=""/>
    <s v="4002915725 GID 26 P2 25 "/>
    <s v="4002915408 GID 25 P1 25 "/>
    <s v=""/>
    <s v="4002914233 GID 23 ND 23 Y"/>
    <s v=""/>
    <s v=""/>
    <s v=""/>
    <s v="4002913387 GID 19 P2 20 "/>
    <s v=""/>
    <s v="4002912420 GID 17 P2 18 "/>
    <s v=""/>
    <s v=""/>
    <s v="4002911318 GID 14 P2 15 "/>
    <s v=""/>
    <s v="4002910900 GID 12 P1 11 "/>
    <s v=""/>
    <s v=""/>
    <s v="4002909719 GID 09 P2 10 "/>
    <s v=""/>
    <s v="4002909079 GID 07 ND 07 Y"/>
    <s v=""/>
    <s v=""/>
    <s v="4002908153 GID 04 P2 05 "/>
    <s v=""/>
    <s v=""/>
    <s v="4002907388 GID 01 P2 04"/>
  </r>
  <r>
    <x v="0"/>
    <s v="B 9148 KXU"/>
    <s v="H. Dalla"/>
    <x v="0"/>
    <s v="PT. Mega Antaran Prima"/>
    <d v="2021-06-26T20:23:07"/>
    <m/>
    <s v="GB register"/>
    <x v="0"/>
    <s v="v"/>
    <s v="v"/>
    <d v="2021-05-20T00:00:00"/>
    <m/>
    <s v=""/>
    <s v=""/>
    <s v=""/>
    <s v=""/>
    <s v="4002942629 GID 25 P2 26 "/>
    <s v="4002942223 GID 24 ND 24 "/>
    <s v=""/>
    <s v="4002941333 GID 22 ND 22 Y"/>
    <s v=""/>
    <s v=""/>
    <s v="4002940870 GID 19 P1 19 "/>
    <s v="4002940168 GID 18 ND 18 Y"/>
    <s v=""/>
    <s v="4002939770 GID 16 P2 17 Y"/>
    <s v=""/>
    <s v="4002938830 GID 14 P2 15 "/>
    <s v=""/>
    <s v="4002938453 GID12 P1 BOF 12 "/>
    <s v=""/>
    <s v="4002937576 GID 10 ND 10 "/>
    <s v=""/>
    <s v="4002937167 GID 08 ND 08 Y"/>
    <s v=""/>
    <s v=""/>
    <s v="4002936481 GID 05 P1 05 "/>
    <s v=""/>
    <s v="4002935928 GID 03 P1 03 "/>
    <s v=""/>
    <s v=""/>
    <s v=""/>
    <s v=""/>
    <s v=""/>
    <s v=""/>
    <s v=""/>
    <s v=""/>
    <s v="4002933138 GID 24 ND 24 Y"/>
    <s v=""/>
    <s v=""/>
    <s v="4002932316 GID 21 P2 22 Y"/>
    <s v="4002932086 GID 20 P1 20 "/>
    <s v="4002931605 GID 19 ND 19 Y"/>
    <s v=""/>
    <s v="4002931195 GID17 ND 14 Y"/>
    <s v=""/>
    <s v="4002930545 GID 09 P2 10 "/>
    <s v="4002930301 GID 08 P1 09 "/>
    <s v="4002929895 GID 07 ND 07 "/>
    <s v=""/>
    <s v="4002929379 GID 05 ND 05 Y"/>
    <s v=""/>
    <s v="4002928645 GID 03 P1 03 "/>
    <s v=""/>
    <s v="4002928103 GID 30 P1 30 "/>
    <s v="4002927470 GID 29 P1 29 "/>
    <s v="4002927208 GID 28 P1 28 "/>
    <s v=""/>
    <s v="4002926327 GID 26 ND 26 "/>
    <s v=""/>
    <s v=""/>
    <s v="4002925215 GID 23 P2 24 Y"/>
    <s v=""/>
    <s v="4002924637 GID 21 P2 22 "/>
    <s v="4002924222 GID 20 P1 20 "/>
    <s v="4002923796 GID 19 P1 19 "/>
    <s v=""/>
    <s v=""/>
    <s v="4002922607 GID 16 P2 17 "/>
    <s v=""/>
    <s v="4002921775 GID 14 P2 15 "/>
    <s v=""/>
    <s v="4002921343 GID 12 P1 12 "/>
    <s v=""/>
    <s v="4002920697 GID 10 ND 10 "/>
    <s v="4002920126 GID 09 ND 09 "/>
    <s v="4002919716 GID 08 P1 08 "/>
    <s v="4002919420 GID 07 P1 07 "/>
    <s v=""/>
    <s v=""/>
    <s v="4002918259 GID 04 P1 05 "/>
    <s v=""/>
    <s v="4002917810 GID 01 P1 01 "/>
    <s v="4002917264 GID 31 P1 31 "/>
    <s v=""/>
    <s v=""/>
    <s v="4002916379 GID 28 P2 29 "/>
    <s v=""/>
    <s v="4002915607 GID 26 ND 26 Y"/>
    <s v=""/>
    <s v="4002914963 GID 24 ND 24 "/>
    <s v=""/>
    <s v=""/>
    <s v="4002913987 GID 21 P2 22 "/>
    <s v="4002913709 GID 20 P1 20 "/>
    <s v="4002913093 GID 19 P1 19 "/>
    <s v="4002912907 GID 18 P1 18 "/>
    <s v=""/>
    <s v=""/>
    <s v="4002911459 GID 15 P2 16 "/>
    <s v=""/>
    <s v="4002910948 GID 13 ND 13 "/>
    <s v=""/>
    <s v=""/>
    <s v=""/>
    <s v="4002909723 GID 09 P2 10 "/>
    <s v=""/>
    <s v="4002909083 GID 07 ND 07 Y"/>
    <s v=""/>
    <s v=""/>
    <s v="4002908248 GID 04 P2 05 "/>
    <s v=""/>
    <s v=""/>
    <s v=""/>
  </r>
  <r>
    <x v="0"/>
    <s v="B 9782 KRU"/>
    <s v="Sumardi"/>
    <x v="0"/>
    <s v="PT. Mega Antaran Prima"/>
    <d v="2021-06-27T19:49:53"/>
    <m/>
    <s v="GB register"/>
    <x v="0"/>
    <s v="v"/>
    <s v="v"/>
    <d v="2021-05-20T00:00:00"/>
    <m/>
    <s v=""/>
    <s v=""/>
    <s v="4002943315 GID 27 P1 27 "/>
    <s v="4002942909 GID 26 ND 26 Y"/>
    <s v=""/>
    <s v=""/>
    <s v="4002941834 GID 23 P1 23 "/>
    <s v=""/>
    <s v=""/>
    <s v="4002941012 GID 20 P2 21 "/>
    <s v=""/>
    <s v="4002940174 GID 18 ND 18 "/>
    <s v=""/>
    <s v="4002939453 GID 16 P2 17 "/>
    <s v="4002939295 GID 15 P1 15 "/>
    <s v=""/>
    <s v=""/>
    <s v="4002938465 GID12 P1 BOF 12 "/>
    <s v=""/>
    <s v=""/>
    <s v=""/>
    <s v="4002937170 GID 08 P2 09 "/>
    <s v=""/>
    <s v="4002936740 GID 06 P1 07 "/>
    <s v=""/>
    <s v=""/>
    <s v="4002936031 GID 03 P1 03 "/>
    <s v=""/>
    <s v=""/>
    <s v=""/>
    <s v=""/>
    <s v=""/>
    <s v=""/>
    <s v=""/>
    <s v=""/>
    <s v="4002933001 GID 24 P1 24 "/>
    <s v=""/>
    <s v=""/>
    <s v=""/>
    <s v="4002931967 GID 20 P2 21 "/>
    <s v=""/>
    <s v="4002931520 GID 18 P2 19 "/>
    <s v="4002931144 GID12 P1 12 "/>
    <s v="4002930793 GID 10 ND 10 Y"/>
    <s v=""/>
    <s v="4002930329 GID 08 ND 08 Y"/>
    <s v="4002929963 GID 07 P1 07 "/>
    <s v=""/>
    <s v=""/>
    <s v="4002928008 GID 04 P2 05 "/>
    <s v=""/>
    <s v=""/>
    <s v=""/>
    <s v="4002927626 GID 29 P2 30 "/>
    <s v="4002926882 GID 28 ND 28 Y"/>
    <s v=""/>
    <s v=""/>
    <s v=""/>
    <s v="4002925595 GID 24 P2 25 Y"/>
    <s v=""/>
    <s v=""/>
    <s v="4002924345 GID 21 P2 16 "/>
    <s v=""/>
    <s v=""/>
    <s v=""/>
    <s v=""/>
    <s v="4002922604 GID 16 P2 17 "/>
    <s v=""/>
    <s v="4002921774 GID 14 P2 15 "/>
    <s v=""/>
    <s v="4002921189 GID 12 ND 12 "/>
    <s v=""/>
    <s v=""/>
    <s v="4002919883 GID 08 P2 09 "/>
    <s v=""/>
    <s v="4002919091 GID 07 ND 07 "/>
    <s v=""/>
    <s v=""/>
    <s v=""/>
    <s v="4002918099 GID 02 P1 03 "/>
    <s v=""/>
    <s v="4002917544 GID 31 P2 01 "/>
    <s v=""/>
    <s v=""/>
    <s v="4002916369 GID 28 P2 29 "/>
    <s v="4002916207 GID 27 P1 27 "/>
    <s v="4002915851 GID 26 P1 26 "/>
    <s v="4002915246 GID 25 P1 25 "/>
    <s v=""/>
    <s v=""/>
    <s v=""/>
    <s v="4002913921 GID 21 P2 22 "/>
    <s v="4002913561 GID 20 P1 20 "/>
    <s v=""/>
    <s v="4002912858 GID 18 P1 18 "/>
    <s v=""/>
    <s v=""/>
    <s v="4002911663 GID 15 ND 15 "/>
    <s v=""/>
    <s v=""/>
    <s v=""/>
    <s v="4002910416 GID 11 P2 12 "/>
    <s v="4002909945 GID 10 P1 10 "/>
    <s v=""/>
    <s v=""/>
    <s v=""/>
    <s v="4002908783 GID 6 P2 07 Y"/>
    <s v=""/>
    <s v="4002908152 GID 04 P2 05 "/>
    <s v=""/>
    <s v=""/>
    <s v=""/>
  </r>
  <r>
    <x v="0"/>
    <s v="B 9475 TXS"/>
    <s v="Saepudin Rts"/>
    <x v="0"/>
    <s v="PT. Prima Sarana Ekspres"/>
    <d v="2021-06-27T07:02:35"/>
    <m/>
    <s v="GB register"/>
    <x v="0"/>
    <s v="v"/>
    <m/>
    <d v="2021-05-20T00:00:00"/>
    <m/>
    <s v=""/>
    <s v=""/>
    <s v=""/>
    <s v="4002943206 GID 26 P1 28 "/>
    <s v=""/>
    <s v="4002942075 GID 24 P2 25 "/>
    <s v="4002941494 GID 23 ND 23 "/>
    <s v=""/>
    <s v="4002941113 GID 21 P1 21 "/>
    <s v=""/>
    <s v=""/>
    <s v="4002940427 GID 18 P1 19 "/>
    <s v=""/>
    <s v="4002939769 GID 16 P2 17 "/>
    <s v=""/>
    <s v="4002938828 GID 14 P2 15 "/>
    <s v=""/>
    <s v="4002938589 GID12 P1 12 "/>
    <s v=""/>
    <s v="4002937700 GID 10 P1 10 "/>
    <s v=""/>
    <s v=""/>
    <s v="4002936964 GID 07 P2 08 "/>
    <s v=""/>
    <s v=""/>
    <s v="4002936346 GID 04 P2 05 "/>
    <s v="4002936035 GID 03 P1 03 "/>
    <s v=""/>
    <s v=""/>
    <s v=""/>
    <s v=""/>
    <s v=""/>
    <s v=""/>
    <s v=""/>
    <s v=""/>
    <s v="4002933098 GID 24 P1 24 "/>
    <s v=""/>
    <s v="4002932837 GID 22 ND 22 "/>
    <s v=""/>
    <s v="4002932050 GID 20 P2 21 "/>
    <s v="4002931820 GID 19 P1 19 "/>
    <s v="4002931525 GID 18 P2 19 "/>
    <s v="4002931151 GID11 P1 12 "/>
    <s v=""/>
    <s v="4002930547 GID 09 P2 10 "/>
    <s v="4002930240 GID 08 ND 08 "/>
    <s v="4002929965 GID 07 P1 07 "/>
    <s v="4002929648 GIID 06 P1 6-May-21 "/>
    <s v=""/>
    <s v=""/>
    <s v=""/>
    <s v="4002928264 GID 01 P2 02 Y"/>
    <s v="4002927917 GID 30 P1 30 "/>
    <s v=""/>
    <s v="4002927038 GID 28 P2 29 Y"/>
    <s v="4002926442 GID 27 ND 27 "/>
    <s v=""/>
    <s v=""/>
    <s v=""/>
    <s v="4002925287 GID 23 P2 24 "/>
    <s v=""/>
    <s v="4002924320 GID 21 P2 22 "/>
    <s v=""/>
    <s v=""/>
    <s v="4002923474 GID18 P2 19 "/>
    <s v="4002923336 GID 17 ND 17 "/>
    <s v="4002922880 GID 16 P1 17 "/>
    <s v=""/>
    <s v="4002921726 GID 14 P2 15 "/>
    <s v=""/>
    <s v=""/>
    <s v="4002920959 GID 11 P2 12 "/>
    <s v=""/>
    <s v="4002920122 GID 09 ND 09 "/>
    <s v="4002919548 GID 08 P1 08 "/>
    <s v=""/>
    <s v="4002919040 GID 06 P1 06 "/>
    <s v=""/>
    <s v=""/>
    <s v="4002917996 GID 02 P1 02 "/>
    <s v=""/>
    <s v="4002917234 GID 31 P1 31 "/>
    <s v=""/>
    <s v="4002916596 GID 28 ND 29 "/>
    <s v=""/>
    <s v="4002916199 GID 27 P1 25 "/>
    <s v="4002915852 GID 26 P1 26 "/>
    <s v=""/>
    <s v="4002914677 GID 24 P2 25 "/>
    <s v=""/>
    <s v=""/>
    <s v="4002913934 GID 21 P2 21 "/>
    <s v="4002913674 GID 20 P1 21 "/>
    <s v=""/>
    <s v="4002912792 GID 18 P2 19 Y"/>
    <s v=""/>
    <s v=""/>
    <s v="4002911673 GID 15 ND 16 "/>
    <s v=""/>
    <s v=""/>
    <s v=""/>
    <s v="4002910339 GID 11 P2 12 "/>
    <s v=""/>
    <s v="4002909721 GID 09 P2 10 "/>
    <s v=""/>
    <s v="4002909077 GID 07 ND 07 Y"/>
    <s v=""/>
    <s v=""/>
    <s v="4002908344 GID 04 P2 05 "/>
    <s v=""/>
    <s v=""/>
    <s v="4002907373 GID 01 P1 01"/>
  </r>
  <r>
    <x v="0"/>
    <s v="B 9061 TXS"/>
    <s v="Masri"/>
    <x v="0"/>
    <s v="PT. Prima Sarana Ekspres"/>
    <d v="2021-06-28T08:51:26"/>
    <m/>
    <s v="GB register"/>
    <x v="0"/>
    <s v="v"/>
    <s v="hp tidak support"/>
    <d v="2021-05-21T00:00:00"/>
    <m/>
    <s v=""/>
    <s v=""/>
    <s v=""/>
    <s v="4002943200 GID 26 P1 28 "/>
    <s v="4002942409 GID 25 P1 24 "/>
    <s v=""/>
    <s v="4002941516 GID 23 ND 23 Y"/>
    <s v=""/>
    <s v=""/>
    <s v=""/>
    <s v=""/>
    <s v=""/>
    <s v="4002940055 GID 17 P2 18 "/>
    <s v=""/>
    <s v=""/>
    <s v="4002938829 GID 14 P2 15 "/>
    <s v=""/>
    <s v="4002938460 GID12 P1 BOF 12 "/>
    <s v=""/>
    <s v="4002937746 GID 10 P1 11 "/>
    <s v=""/>
    <s v=""/>
    <s v="4002936997 GID 07 P1 07 "/>
    <s v=""/>
    <s v=""/>
    <s v=""/>
    <s v="4002936039 GID 03 P2 04 "/>
    <s v=""/>
    <s v=""/>
    <s v=""/>
    <s v=""/>
    <s v=""/>
    <s v=""/>
    <s v=""/>
    <s v=""/>
    <s v="4002933040 GID 24 P1 24 "/>
    <s v=""/>
    <s v=""/>
    <s v=""/>
    <s v="4002932049 GID 20 P2 21 "/>
    <s v="4002931592 GID 19 P1 19 "/>
    <s v=""/>
    <s v=""/>
    <s v="4002930742 GID 10 P2 11 Y"/>
    <s v="4002930679 GID 09 ND 09 Y"/>
    <s v="4002930229 GID 08 P1 08 "/>
    <s v=""/>
    <s v="4002929638 GIID 06 P1 6-May-21 "/>
    <s v=""/>
    <s v=""/>
    <s v=""/>
    <s v="4002928451 GID 02 P2 03 "/>
    <s v="4002928017 GID 30 P1 30 "/>
    <s v="4002927464 GID 29 P1 29 "/>
    <s v=""/>
    <s v=""/>
    <s v="4002926303 GID 26 P2 27 "/>
    <s v=""/>
    <s v=""/>
    <s v=""/>
    <s v="4002924817 GID 22 P2 23 "/>
    <s v="4002924403 GID 21 ND 21 Y"/>
    <s v=""/>
    <s v="4002923648 GID 19 P1 19 "/>
    <s v=""/>
    <s v="4002923298 GID 17 P1 19 "/>
    <s v=""/>
    <s v="4002922229 GID 15 P2 16 "/>
    <s v=""/>
    <s v="4002921383 GID 13 ND 13 Y"/>
    <s v=""/>
    <s v=""/>
    <s v="4002920878 GID 10 P2 10 "/>
    <s v="4002919886 GID 08 P2 09 "/>
    <s v=""/>
    <s v=""/>
    <s v=""/>
    <s v=""/>
    <s v=""/>
    <s v=""/>
    <s v="4002917713 GID 01 P1 01 "/>
    <s v="4002917547 GID 31 ND 31 "/>
    <s v="4002916950 GID 30 P1 30 "/>
    <s v=""/>
    <s v=""/>
    <s v=""/>
    <s v="4002915859 GID 26 P2 27 "/>
    <s v=""/>
    <s v="4002914901 GID 24 P2 25 "/>
    <s v=""/>
    <s v=""/>
    <s v=""/>
    <s v=""/>
    <s v=""/>
    <s v="4002912693 GID 18 P2 18 "/>
    <s v=""/>
    <s v=""/>
    <s v=""/>
    <s v=""/>
    <s v="4002911043 GID 13 P1 15 "/>
    <s v=""/>
    <s v=""/>
    <s v="4002910200 GID 10 P2 11 "/>
    <s v=""/>
    <s v="4002909256 GID 08 P2 09 "/>
    <s v=""/>
    <s v="4002908776 GID 6 P1 06 "/>
    <s v=""/>
    <s v=""/>
    <s v="4002907952 GID 03 P1 03 "/>
    <s v=""/>
    <s v=""/>
  </r>
  <r>
    <x v="0"/>
    <s v="B 9271 TCD"/>
    <s v="Sahuri"/>
    <x v="0"/>
    <s v="PT. Prima Sarana Ekspres"/>
    <d v="2021-06-28T14:19:41"/>
    <m/>
    <s v="GB register"/>
    <x v="0"/>
    <s v="Sudah di remind"/>
    <m/>
    <d v="2021-04-21T00:00:00"/>
    <m/>
    <s v=""/>
    <s v=""/>
    <s v=""/>
    <s v="4002943202 GID 26 P1 28 "/>
    <s v="4002942584 GID 25 P1 26 "/>
    <s v=""/>
    <s v="4002941502 GID 23 ND 23 Y"/>
    <s v=""/>
    <s v="4002941040 GID 21 ND 21 "/>
    <s v=""/>
    <s v=""/>
    <s v=""/>
    <s v="4002939913 GID 17 P2 18 "/>
    <s v=""/>
    <s v="4002939130 GID 15 P2 16 "/>
    <s v="4002938900 GID 14 P1 14 "/>
    <s v=""/>
    <s v="4002938239 GID12 P1 12 "/>
    <s v="4002938094 GID 11 P1 11 "/>
    <s v=""/>
    <s v="4002937531 GID 09 ND 09 Y"/>
    <s v=""/>
    <s v="4002936836 GID 07 ND 05 "/>
    <s v=""/>
    <s v="4002936605 GID 05 ND 05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4559 GID 21 P1 21 "/>
    <s v=""/>
    <s v=""/>
    <s v="4002923548 GID18 P2 19 "/>
    <s v="4002923030 GID 17 ND 14 "/>
    <s v="4002923033 GID 16 P1 18 "/>
    <s v=""/>
    <s v="4002921773 GID 14 P2 15 "/>
    <s v=""/>
    <s v=""/>
    <s v="4002921130 GID 11 P2 12 "/>
    <s v=""/>
    <s v=""/>
    <s v="4002919967 GID 08 P2 09 "/>
    <s v="4002919152 GID 07 P1 07 "/>
    <s v=""/>
    <s v=""/>
    <s v=""/>
    <s v="4002917909 GID 02 P2 03 Y"/>
    <s v=""/>
    <s v="4002917422 GID 31 P1 31 "/>
    <s v=""/>
    <s v=""/>
    <s v="4002916388 GID 28 P2 29 "/>
    <s v="4002916111 GID 27 ND 27 "/>
    <s v=""/>
    <s v=""/>
    <s v=""/>
    <s v=""/>
    <s v="4002914059 GID 22 ND 22 "/>
    <s v=""/>
    <s v="4002913559 GID 20 P1 20 "/>
    <s v=""/>
    <s v="4002912676 GID 18 P1 18 "/>
    <s v=""/>
    <s v=""/>
    <s v=""/>
    <s v=""/>
    <s v=""/>
    <s v=""/>
    <s v=""/>
    <s v=""/>
    <s v=""/>
    <s v="4002909394 GID 08 P2 08 "/>
    <s v=""/>
    <s v=""/>
    <s v="4002908617 GID 05 P2 06 "/>
    <s v=""/>
    <s v=""/>
    <s v=""/>
    <s v=""/>
  </r>
  <r>
    <x v="1"/>
    <s v="B 9413 AI"/>
    <m/>
    <x v="1"/>
    <s v="CV Palapa Jaya"/>
    <d v="2021-06-24T17:34:53"/>
    <d v="2021-06-25T03:49:04"/>
    <s v="Otw Store"/>
    <x v="1"/>
    <s v="hp tidak support"/>
    <m/>
    <d v="2021-05-20T00:00:00"/>
    <m/>
    <s v=""/>
    <s v=""/>
    <s v=""/>
    <s v=""/>
    <s v="4002942434 GID 25 P3 29 "/>
    <s v=""/>
    <s v=""/>
    <s v=""/>
    <s v=""/>
    <s v=""/>
    <s v=""/>
    <s v=""/>
    <s v="4002939982 GID 17 P3 22 "/>
    <s v=""/>
    <s v=""/>
    <s v=""/>
    <s v=""/>
    <s v="4002938488 GID12 P3 16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2489 GID 21 P3 27 Y"/>
    <s v=""/>
    <s v=""/>
    <s v=""/>
    <s v=""/>
    <s v=""/>
    <s v=""/>
    <s v="4002930369 GID 08 P3 11 "/>
    <s v=""/>
    <s v=""/>
    <s v=""/>
    <s v=""/>
    <s v=""/>
    <s v=""/>
    <s v="4002928232 GID 30 P3 04 "/>
    <s v=""/>
    <s v=""/>
    <s v=""/>
    <s v=""/>
    <s v=""/>
    <s v="4002925490 GID 24 P3 28 Y"/>
    <s v=""/>
    <s v=""/>
    <s v=""/>
    <s v=""/>
    <s v=""/>
    <s v=""/>
    <s v=""/>
    <s v="4002922912 GID 16 P3 20 "/>
    <s v=""/>
    <s v=""/>
    <s v=""/>
    <s v=""/>
    <s v=""/>
    <s v=""/>
    <s v="4002920407 GID 09 P3 16 "/>
    <s v=""/>
    <s v=""/>
    <s v=""/>
    <s v=""/>
    <s v=""/>
    <s v="4002918052 GID 02 P3 07 Y"/>
    <s v=""/>
    <s v=""/>
    <s v=""/>
    <s v=""/>
    <s v="4002916297 GID 27 P3 31 "/>
    <s v=""/>
    <s v=""/>
    <s v=""/>
    <s v=""/>
    <s v=""/>
    <s v=""/>
    <s v=""/>
    <s v="4002913275 GID 19 P3 26 "/>
    <s v=""/>
    <s v=""/>
    <s v=""/>
    <s v=""/>
    <s v=""/>
    <s v=""/>
    <s v="4002910976 GID 13 P3 17 "/>
    <s v=""/>
    <s v=""/>
    <s v=""/>
    <s v=""/>
    <s v=""/>
    <s v="4002909108 GID 07 P3 09 "/>
    <s v=""/>
    <s v=""/>
    <s v=""/>
    <s v=""/>
    <s v=""/>
    <s v=""/>
  </r>
  <r>
    <x v="1"/>
    <s v="B 9030 FEV"/>
    <m/>
    <x v="1"/>
    <s v="PT Jaya Pratama Perkasa"/>
    <d v="2021-03-06T15:43:10"/>
    <d v="2021-03-07T04:39:09"/>
    <s v="Otw Store"/>
    <x v="1"/>
    <s v="hp tidak support"/>
    <m/>
    <d v="2021-03-0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09112 GID 07 P3 09 "/>
    <s v=""/>
    <s v=""/>
    <s v=""/>
    <s v=""/>
    <s v=""/>
    <s v=""/>
  </r>
  <r>
    <x v="1"/>
    <s v="B 9616 EJ"/>
    <m/>
    <x v="1"/>
    <s v="PT. Prima Sarana Ekspres"/>
    <d v="2021-06-25T22:37:44"/>
    <d v="2021-06-26T05:19:23"/>
    <s v="Otw Store"/>
    <x v="1"/>
    <s v="v"/>
    <s v="hp tidak support"/>
    <d v="2021-05-17T00:00:00"/>
    <m/>
    <s v=""/>
    <s v=""/>
    <s v=""/>
    <s v="4002942900 GID 26 P3 30 "/>
    <s v=""/>
    <s v=""/>
    <s v=""/>
    <s v=""/>
    <s v=""/>
    <s v=""/>
    <s v="4002940650 GID 19 P3 21 "/>
    <s v=""/>
    <s v=""/>
    <s v=""/>
    <s v=""/>
    <s v=""/>
    <s v=""/>
    <s v="4002938416 GID12 P3 17 "/>
    <s v=""/>
    <s v=""/>
    <s v=""/>
    <s v=""/>
    <s v=""/>
    <s v=""/>
    <s v=""/>
    <s v=""/>
    <s v=""/>
    <s v="4002935520 GID 01 P3 03 "/>
    <s v=""/>
    <s v=""/>
    <s v=""/>
    <s v=""/>
    <s v=""/>
    <s v=""/>
    <s v=""/>
    <s v=""/>
    <s v=""/>
    <s v="4002932557 GID 22 P3 24 "/>
    <s v=""/>
    <s v=""/>
    <s v=""/>
    <s v="4002931361 GID 18 P3 20 "/>
    <s v=""/>
    <s v=""/>
    <s v="4002930635 GID 09 P3 11 Y"/>
    <s v=""/>
    <s v=""/>
    <s v=""/>
    <s v=""/>
    <s v=""/>
    <s v=""/>
    <s v="4002928392 GID 02 P3 04 Y"/>
    <s v=""/>
    <s v=""/>
    <s v=""/>
    <s v=""/>
    <s v=""/>
    <s v="4002926011 GID 25 P3 27 Y"/>
    <s v=""/>
    <s v=""/>
    <s v=""/>
    <s v=""/>
    <s v="4002923866 GID 20 P3 22 Y"/>
    <s v=""/>
    <s v=""/>
    <s v=""/>
    <s v=""/>
    <s v=""/>
    <s v=""/>
    <s v="4002921542 GID 13 P3 15 Y"/>
    <s v=""/>
    <s v=""/>
    <s v="4002920606 GID 10 P3 12 "/>
    <s v=""/>
    <s v=""/>
    <s v=""/>
    <s v=""/>
    <s v="4002918628 GID 05 P3 07 "/>
    <s v=""/>
    <s v=""/>
    <s v="4002917621 GID 01 P3 29 "/>
    <s v=""/>
    <s v=""/>
    <s v=""/>
    <s v=""/>
    <s v=""/>
    <s v=""/>
    <s v=""/>
    <s v="4002914616 GID 24 P3 26 Y"/>
    <s v=""/>
    <s v=""/>
    <s v=""/>
    <s v=""/>
    <s v=""/>
    <s v="4002912532 GID 18 P3 20 Y"/>
    <s v=""/>
    <s v=""/>
    <s v=""/>
    <s v=""/>
    <s v="4002910992 GID 13 P3 15 "/>
    <s v=""/>
    <s v=""/>
    <s v=""/>
    <s v=""/>
    <s v=""/>
    <s v="4002909166 GID 07 P3 09 Y"/>
    <s v=""/>
    <s v=""/>
    <s v=""/>
    <s v="4002907811 GID 03 P3 05 "/>
    <s v=""/>
    <s v=""/>
  </r>
  <r>
    <x v="1"/>
    <s v="B 9022 FEV"/>
    <m/>
    <x v="1"/>
    <s v="JPP"/>
    <d v="2021-03-07T11:43:17"/>
    <d v="2021-03-07T19:04:14"/>
    <s v="Otw Store"/>
    <x v="1"/>
    <m/>
    <m/>
    <d v="2021-03-0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09116 GID 07 P3 09 "/>
    <m/>
    <m/>
    <m/>
    <m/>
    <m/>
    <m/>
  </r>
  <r>
    <x v="1"/>
    <s v="BE 9175 NU"/>
    <m/>
    <x v="1"/>
    <s v="MHT"/>
    <d v="2021-03-15T23:07:55"/>
    <d v="2021-03-17T05:04:30"/>
    <s v="Otw Store"/>
    <x v="1"/>
    <s v="v"/>
    <m/>
    <d v="2021-03-1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1717 GID 16 P3 20 "/>
    <s v=""/>
    <s v=""/>
    <s v=""/>
    <s v=""/>
    <s v=""/>
    <s v=""/>
    <s v=""/>
    <s v="4002909309 GID 08 P3 12 Y"/>
    <m/>
    <m/>
    <m/>
    <m/>
    <m/>
    <m/>
    <m/>
  </r>
  <r>
    <x v="1"/>
    <s v="BE 9259 NO"/>
    <m/>
    <x v="1"/>
    <s v="MHT"/>
    <d v="2021-03-20T03:18:50"/>
    <d v="2021-03-20T12:25:37"/>
    <s v="Otw Store"/>
    <x v="1"/>
    <s v="v"/>
    <m/>
    <d v="2021-03-2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2952 GID 19 P3 19 "/>
    <s v=""/>
    <s v=""/>
    <s v=""/>
    <s v=""/>
    <s v=""/>
    <s v="4002910935 GID 14 P3 15 "/>
    <s v=""/>
    <s v=""/>
    <s v=""/>
    <s v=""/>
    <s v=""/>
    <s v="4002909308 GID 08 P3 12 Y"/>
    <m/>
    <m/>
    <m/>
    <m/>
    <m/>
    <m/>
    <m/>
  </r>
  <r>
    <x v="1"/>
    <s v="B 9974 TEX"/>
    <m/>
    <x v="1"/>
    <s v="PALAPA"/>
    <d v="2021-04-19T14:42:03"/>
    <d v="2021-04-20T04:40:21"/>
    <s v="Otw Store"/>
    <x v="1"/>
    <s v="hp tidak support"/>
    <m/>
    <d v="2021-04-2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3440 GID 19 P3 23 Y"/>
    <s v=""/>
    <s v=""/>
    <s v=""/>
    <s v=""/>
    <s v=""/>
    <s v="4002921658 GID 13 P3 19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3497 GID 20 P3 24 "/>
    <s v=""/>
    <s v=""/>
    <s v=""/>
    <s v=""/>
    <s v=""/>
    <s v=""/>
    <s v="4002911089 GID 13 P3 18 "/>
    <s v=""/>
    <s v=""/>
    <s v=""/>
    <s v=""/>
    <s v="4002909306 GID 08 P3 12 Y"/>
    <m/>
    <m/>
    <m/>
    <m/>
    <m/>
    <m/>
    <m/>
  </r>
  <r>
    <x v="1"/>
    <s v="B 9458 TXU"/>
    <m/>
    <x v="1"/>
    <s v="PALAPA"/>
    <d v="2021-06-25T10:51:01"/>
    <d v="2021-06-25T21:20:50"/>
    <s v="Otw Store"/>
    <x v="1"/>
    <s v="v"/>
    <m/>
    <d v="2021-04-21T00:00:00"/>
    <m/>
    <s v=""/>
    <s v=""/>
    <s v=""/>
    <s v=""/>
    <s v="4002941681 GID 25 P3 30 "/>
    <s v=""/>
    <s v=""/>
    <s v=""/>
    <s v=""/>
    <s v="4002940898 GID 20 P3 21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4331 GID 21 P3 25 Y"/>
    <s v=""/>
    <s v=""/>
    <s v=""/>
    <s v=""/>
    <s v=""/>
    <s v=""/>
    <s v="4002921871 GID 14 P3 19 "/>
    <s v=""/>
    <s v=""/>
    <s v=""/>
    <s v=""/>
    <s v=""/>
    <s v="4002920022 GID 08 P3 12 "/>
    <s v=""/>
    <s v=""/>
    <s v=""/>
    <s v=""/>
    <s v="4002918057 GID 02 P3 06 Y"/>
    <s v=""/>
    <s v=""/>
    <s v=""/>
    <s v=""/>
    <s v="4002916036 GID 27 P3 31 "/>
    <s v=""/>
    <s v=""/>
    <s v=""/>
    <s v=""/>
    <s v="4002914568 GID 23 P3 28 "/>
    <s v=""/>
    <s v=""/>
    <s v=""/>
    <s v=""/>
    <s v=""/>
    <s v="4002911425 GID 17 P3 21 Y"/>
    <s v=""/>
    <s v=""/>
    <s v=""/>
    <s v=""/>
    <s v=""/>
    <s v="4002910214 GID 11 P3 15 Y"/>
    <s v=""/>
    <s v=""/>
    <s v="4002909307 GID 08 P3 12 Y"/>
    <m/>
    <m/>
    <m/>
    <m/>
    <m/>
    <m/>
    <m/>
  </r>
  <r>
    <x v="1"/>
    <s v="B 9602 TEU"/>
    <m/>
    <x v="1"/>
    <s v="PT. Prima Sarana Ekspres"/>
    <d v="2021-03-22T11:27:30"/>
    <d v="2021-03-22T21:39:08"/>
    <s v="Otw Store"/>
    <x v="1"/>
    <s v="v"/>
    <m/>
    <d v="2021-03-2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4146 GID 22 P3 24 "/>
    <s v=""/>
    <s v=""/>
    <s v=""/>
    <s v=""/>
    <s v=""/>
    <s v=""/>
    <s v=""/>
    <s v="4002911286 GID 13 P3 15 Y"/>
    <s v=""/>
    <s v=""/>
    <s v=""/>
    <s v=""/>
    <s v=""/>
    <s v="4002909421 GID 08 P3 10 Y"/>
    <m/>
    <m/>
    <m/>
    <m/>
    <m/>
    <m/>
    <m/>
  </r>
  <r>
    <x v="1"/>
    <s v="B 9138 PEU"/>
    <s v="HENDRAYANA"/>
    <x v="1"/>
    <s v="PT. Prima Sarana Ekspres"/>
    <d v="2021-06-15T20:54:31"/>
    <d v="2021-06-16T04:55:26"/>
    <s v="Otw Store"/>
    <x v="1"/>
    <s v="v"/>
    <m/>
    <d v="2021-04-28T00:00:00"/>
    <m/>
    <s v=""/>
    <s v=""/>
    <s v=""/>
    <s v=""/>
    <s v=""/>
    <s v=""/>
    <s v=""/>
    <s v=""/>
    <s v=""/>
    <s v=""/>
    <s v=""/>
    <s v=""/>
    <s v=""/>
    <s v="4002939584 GID 16 P3 18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7048 GID 28 P3 30 "/>
    <s v=""/>
    <s v=""/>
    <s v=""/>
    <s v="4002925655 GID 24 P3 26 Y"/>
    <s v=""/>
    <s v=""/>
    <s v=""/>
    <s v="4002923786 GID 20 P3 22 "/>
    <s v=""/>
    <s v=""/>
    <s v=""/>
    <s v=""/>
    <s v=""/>
    <s v="4002922162 GID 14 P3 16 "/>
    <s v=""/>
    <s v=""/>
    <s v=""/>
    <s v=""/>
    <s v=""/>
    <s v=""/>
    <s v="4002919247 GID 07 P3 09 "/>
    <s v=""/>
    <s v=""/>
    <s v=""/>
    <s v="4002918172 GID 02 P3 05 Y"/>
    <s v=""/>
    <s v=""/>
    <s v=""/>
    <s v="4002916677 GID 28 P3 31 "/>
    <s v=""/>
    <s v=""/>
    <s v=""/>
    <s v=""/>
    <s v=""/>
    <s v=""/>
    <s v=""/>
    <s v=""/>
    <s v=""/>
    <s v=""/>
    <s v=""/>
    <s v="4002912183 GID 17 P3 19 "/>
    <s v=""/>
    <s v=""/>
    <s v=""/>
    <s v="4002911188 GID 13 P3 15 "/>
    <s v=""/>
    <s v=""/>
    <s v=""/>
    <s v=""/>
    <s v="4002909373 GID 08 P3 09 "/>
    <m/>
    <m/>
    <m/>
    <m/>
    <m/>
    <m/>
    <m/>
  </r>
  <r>
    <x v="1"/>
    <s v="B 9596 TEU"/>
    <s v="JULY"/>
    <x v="1"/>
    <s v="PT. Prima Sarana Ekspres"/>
    <d v="2021-06-26T00:16:26"/>
    <d v="2021-06-26T11:16:26"/>
    <s v="Otw Store"/>
    <x v="1"/>
    <s v="v"/>
    <m/>
    <d v="2021-05-18T00:00:00"/>
    <m/>
    <s v=""/>
    <s v=""/>
    <s v=""/>
    <s v="4002942746 GID 26 P3 28 Y"/>
    <s v=""/>
    <s v=""/>
    <s v=""/>
    <s v=""/>
    <s v=""/>
    <s v=""/>
    <s v="4002940652 GID 19 P3 21 "/>
    <s v=""/>
    <s v=""/>
    <s v=""/>
    <s v=""/>
    <s v=""/>
    <s v=""/>
    <s v="4002938210 GID12 P3 14 "/>
    <s v=""/>
    <s v=""/>
    <s v=""/>
    <s v=""/>
    <s v=""/>
    <s v=""/>
    <s v="4002936500 GID 05 P3 07 "/>
    <s v=""/>
    <s v=""/>
    <s v=""/>
    <s v=""/>
    <s v=""/>
    <s v=""/>
    <s v=""/>
    <s v=""/>
    <s v=""/>
    <s v=""/>
    <s v=""/>
    <s v=""/>
    <s v=""/>
    <s v=""/>
    <s v=""/>
    <s v=""/>
    <s v="4002931474 GID 18 P3 20 Y"/>
    <s v=""/>
    <s v=""/>
    <s v="4002930591 WDC P3 11 Y"/>
    <s v=""/>
    <s v=""/>
    <s v=""/>
    <s v=""/>
    <s v="4002928748 GID 04 P3 06 Y"/>
    <s v=""/>
    <s v=""/>
    <s v=""/>
    <s v=""/>
    <s v=""/>
    <s v=""/>
    <s v=""/>
    <s v=""/>
    <s v=""/>
    <s v=""/>
    <s v=""/>
    <s v=""/>
    <s v=""/>
    <s v=""/>
    <s v=""/>
    <s v="4002923047 GID 17 P3 19 "/>
    <s v=""/>
    <s v=""/>
    <s v=""/>
    <s v=""/>
    <s v=""/>
    <s v=""/>
    <s v="4002920681 GID 10 P3 12 "/>
    <s v=""/>
    <s v=""/>
    <s v=""/>
    <s v=""/>
    <s v="4002918598 GID 05 P3 07 "/>
    <s v=""/>
    <s v=""/>
    <s v=""/>
    <s v=""/>
    <s v=""/>
    <s v="4002916678 GID 28 P3 31 "/>
    <s v=""/>
    <s v=""/>
    <s v=""/>
    <s v=""/>
    <s v=""/>
    <s v=""/>
    <s v=""/>
    <s v=""/>
    <s v=""/>
    <s v=""/>
    <s v=""/>
    <s v=""/>
    <s v=""/>
    <s v=""/>
    <s v=""/>
    <s v="4002911187 GID 13 P3 15 "/>
    <s v=""/>
    <s v=""/>
    <s v=""/>
    <s v=""/>
    <s v="4002909292 GID 08 P3 08 "/>
    <m/>
    <m/>
    <m/>
    <m/>
    <m/>
    <m/>
    <m/>
  </r>
  <r>
    <x v="1"/>
    <s v="B 9546 BEU"/>
    <s v="NURHASAN"/>
    <x v="1"/>
    <s v="PT. Prima Sarana Ekspres"/>
    <d v="2021-03-26T15:27:05"/>
    <d v="2021-03-27T05:54:40"/>
    <s v="Otw Store"/>
    <x v="1"/>
    <s v="v"/>
    <m/>
    <d v="2021-03-2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6052 GID 27 P3 29 "/>
    <s v=""/>
    <s v=""/>
    <s v=""/>
    <s v=""/>
    <s v="4002914152 GID 22 P3 24 "/>
    <s v=""/>
    <s v=""/>
    <s v=""/>
    <s v=""/>
    <s v="4002912509 GID 17 P3 19 "/>
    <s v=""/>
    <s v=""/>
    <s v=""/>
    <s v=""/>
    <s v="4002909986 GID 12 P3 12 Y"/>
    <s v=""/>
    <s v=""/>
    <s v=""/>
    <s v="4002909294 GID 08 P3 10 Y"/>
    <m/>
    <m/>
    <m/>
    <m/>
    <m/>
    <m/>
    <m/>
  </r>
  <r>
    <x v="1"/>
    <s v="B 9392 UEV"/>
    <s v="CACU"/>
    <x v="1"/>
    <s v="PT. Prima Sarana Ekspres"/>
    <d v="2021-06-25T21:13:12"/>
    <d v="2021-06-26T08:44:33"/>
    <s v="Otw Store"/>
    <x v="1"/>
    <s v="v"/>
    <m/>
    <d v="2021-05-20T00:00:00"/>
    <m/>
    <s v=""/>
    <s v=""/>
    <s v=""/>
    <s v="4002942747 GID 26 P3 28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5521 GID 01 P3 03 "/>
    <s v=""/>
    <s v=""/>
    <s v=""/>
    <s v=""/>
    <s v=""/>
    <s v=""/>
    <s v=""/>
    <s v=""/>
    <s v=""/>
    <s v=""/>
    <s v=""/>
    <s v="4002931980 GID 20 P3 22 "/>
    <s v=""/>
    <s v=""/>
    <s v=""/>
    <s v=""/>
    <s v=""/>
    <s v=""/>
    <s v=""/>
    <s v=""/>
    <s v=""/>
    <s v=""/>
    <s v="4002928592 GID 03 P3 05 Y"/>
    <s v=""/>
    <s v=""/>
    <s v=""/>
    <s v="4002927267 GID 28 P3 30 "/>
    <s v=""/>
    <s v=""/>
    <s v=""/>
    <s v="4002925657 GID 24 P3 26 "/>
    <s v=""/>
    <s v=""/>
    <s v=""/>
    <s v=""/>
    <s v=""/>
    <s v="4002923436 GID18 P3 20 Y"/>
    <s v=""/>
    <s v=""/>
    <s v=""/>
    <s v=""/>
    <s v="4002921231 GID 13 P3 15 Y"/>
    <s v=""/>
    <s v=""/>
    <s v=""/>
    <s v=""/>
    <s v="4002919995 GID 08 P3 09 "/>
    <s v=""/>
    <s v=""/>
    <s v=""/>
    <s v=""/>
    <s v=""/>
    <s v=""/>
    <s v="4002917533 GID 31 P3 01 "/>
    <s v=""/>
    <s v=""/>
    <s v=""/>
    <s v=""/>
    <s v=""/>
    <s v=""/>
    <s v=""/>
    <s v=""/>
    <s v=""/>
    <s v=""/>
    <s v=""/>
    <s v="4002912969 GID 19 P3 21 "/>
    <s v=""/>
    <s v=""/>
    <s v=""/>
    <s v=""/>
    <s v="4002911288 GID 14 P3 16 Y"/>
    <s v=""/>
    <s v=""/>
    <s v=""/>
    <s v=""/>
    <s v=""/>
    <s v="4002909293 GID 08 P3 10 Y"/>
    <m/>
    <m/>
    <m/>
    <m/>
    <m/>
    <m/>
    <m/>
  </r>
  <r>
    <x v="1"/>
    <s v="B 9032 PEU"/>
    <m/>
    <x v="1"/>
    <s v="PT. Prima Sarana Ekspres"/>
    <d v="2021-03-19T21:13:44"/>
    <d v="2021-03-20T08:09:13"/>
    <s v="Otw Store"/>
    <x v="1"/>
    <s v="v"/>
    <m/>
    <d v="2021-03-2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3602 GID 20 P3 24 "/>
    <s v=""/>
    <s v=""/>
    <s v=""/>
    <s v=""/>
    <s v=""/>
    <s v=""/>
    <s v=""/>
    <s v=""/>
    <s v=""/>
    <s v=""/>
    <s v=""/>
    <s v="4002909295 GID 08 P3 09 "/>
    <m/>
    <m/>
    <m/>
    <m/>
    <m/>
    <m/>
    <m/>
  </r>
  <r>
    <x v="1"/>
    <s v="H 1847 CQ"/>
    <m/>
    <x v="1"/>
    <s v="SCM"/>
    <d v="2021-03-19T13:15:58"/>
    <d v="2021-03-20T07:08:36"/>
    <s v="Otw Store"/>
    <x v="1"/>
    <s v="v"/>
    <m/>
    <d v="2021-03-2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2972 GID 19 P3 21 "/>
    <s v=""/>
    <s v=""/>
    <s v=""/>
    <s v="4002911426 GID 15 P3 17 "/>
    <s v=""/>
    <s v=""/>
    <s v=""/>
    <s v=""/>
    <s v=""/>
    <s v=""/>
    <s v="4002909374 GID 08 P3 10 "/>
    <s v=""/>
    <m/>
    <m/>
    <m/>
    <m/>
    <m/>
    <m/>
    <m/>
  </r>
  <r>
    <x v="1"/>
    <s v="H 1922 CQ"/>
    <m/>
    <x v="1"/>
    <s v="SCM"/>
    <d v="2021-03-08T13:28:53"/>
    <d v="2021-03-08T21:24:13"/>
    <s v="Otw Store"/>
    <x v="1"/>
    <m/>
    <m/>
    <d v="2021-03-0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09371 GID 08 P3 10 "/>
    <m/>
    <m/>
    <m/>
    <m/>
    <m/>
    <m/>
    <m/>
    <m/>
  </r>
  <r>
    <x v="1"/>
    <s v="B 9103 UEV"/>
    <m/>
    <x v="1"/>
    <s v="PRIMEX"/>
    <d v="2021-04-02T20:40:59"/>
    <d v="2021-04-03T13:42:01"/>
    <s v="Otw Store"/>
    <x v="1"/>
    <s v="v"/>
    <m/>
    <d v="2021-04-0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8146 GID 02 P3 05 Y"/>
    <s v=""/>
    <s v=""/>
    <s v=""/>
    <s v=""/>
    <s v=""/>
    <s v="4002916224 GID 27 P3 29 "/>
    <s v=""/>
    <s v=""/>
    <s v=""/>
    <s v=""/>
    <s v=""/>
    <s v=""/>
    <s v=""/>
    <s v=""/>
    <s v=""/>
    <s v=""/>
    <s v=""/>
    <s v=""/>
    <s v=""/>
    <s v=""/>
    <s v=""/>
    <s v=""/>
    <s v=""/>
    <s v="4002909291 GID 08 P3 10 Y"/>
    <m/>
    <m/>
    <m/>
    <m/>
    <m/>
    <m/>
    <m/>
    <m/>
  </r>
  <r>
    <x v="1"/>
    <s v="B 9573 TEU"/>
    <m/>
    <x v="1"/>
    <s v="PRIMEX"/>
    <d v="2021-06-12T09:25:56"/>
    <d v="2021-06-12T23:03:07"/>
    <s v="Otw Store"/>
    <x v="1"/>
    <s v="v"/>
    <m/>
    <d v="2021-04-13T00:00:00"/>
    <m/>
    <s v=""/>
    <s v=""/>
    <s v=""/>
    <s v=""/>
    <s v=""/>
    <s v=""/>
    <s v=""/>
    <s v=""/>
    <s v=""/>
    <s v=""/>
    <s v=""/>
    <s v=""/>
    <s v=""/>
    <s v=""/>
    <s v=""/>
    <s v=""/>
    <s v=""/>
    <s v="4002938415 GID12 P3 15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1468 GID 13 P3 12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09372 GID 08 P3 10 "/>
    <m/>
    <m/>
    <m/>
    <m/>
    <m/>
    <m/>
    <m/>
    <m/>
  </r>
  <r>
    <x v="1"/>
    <s v="B 9007 TXT"/>
    <m/>
    <x v="1"/>
    <s v="PALAPA"/>
    <d v="2021-06-23T01:13:25"/>
    <d v="2021-06-23T08:31:00"/>
    <s v="Otw Store"/>
    <x v="1"/>
    <s v="v"/>
    <m/>
    <d v="2021-04-23T00:00:00"/>
    <m/>
    <s v=""/>
    <s v=""/>
    <s v=""/>
    <s v=""/>
    <s v=""/>
    <s v=""/>
    <s v="4002941916 GID 23 P3 30 "/>
    <s v=""/>
    <s v=""/>
    <s v=""/>
    <s v=""/>
    <s v=""/>
    <s v=""/>
    <s v="4002939628 GID 16 P3 21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5521 GID 23 P3 25 Y"/>
    <s v=""/>
    <s v=""/>
    <s v=""/>
    <s v=""/>
    <s v=""/>
    <s v=""/>
    <s v=""/>
    <s v="4002921121 GID 15 P3 19 "/>
    <s v=""/>
    <s v=""/>
    <s v=""/>
    <s v=""/>
    <s v=""/>
    <s v="4002920409 GID 09 P3 15 "/>
    <s v=""/>
    <s v=""/>
    <s v=""/>
    <s v=""/>
    <s v="4002918473 GID 04 P3 09 "/>
    <s v=""/>
    <s v=""/>
    <s v=""/>
    <s v=""/>
    <s v=""/>
    <s v=""/>
    <s v=""/>
    <s v=""/>
    <s v=""/>
    <s v=""/>
    <s v=""/>
    <s v="4002914156 GID 22 P3 26 "/>
    <s v=""/>
    <s v=""/>
    <s v=""/>
    <s v=""/>
    <s v=""/>
    <s v=""/>
    <s v=""/>
    <s v="4002911269 GID 13 P3 18 Y"/>
    <s v=""/>
    <s v=""/>
    <s v=""/>
    <s v=""/>
    <s v="4002909482 GID 09 P3 13 Y"/>
    <m/>
    <m/>
    <m/>
    <m/>
    <m/>
    <m/>
    <m/>
    <m/>
  </r>
  <r>
    <x v="1"/>
    <s v="B 9707 TXU"/>
    <m/>
    <x v="1"/>
    <s v="CV Palapa Jaya"/>
    <d v="2021-06-26T19:21:27"/>
    <d v="2021-06-27T09:36:56"/>
    <s v="Otw Store"/>
    <x v="1"/>
    <m/>
    <m/>
    <d v="2021-05-20T00:00:00"/>
    <m/>
    <s v=""/>
    <s v=""/>
    <s v="4002942821 GID 26 P3 30 Y"/>
    <s v=""/>
    <s v=""/>
    <s v=""/>
    <s v=""/>
    <s v=""/>
    <s v=""/>
    <s v=""/>
    <s v="4002940540 GID 19 P3 23 Y"/>
    <s v=""/>
    <s v=""/>
    <s v=""/>
    <s v=""/>
    <s v=""/>
    <s v=""/>
    <s v="4002938175 GID12 P3 16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2490 GID 21 P3 24 Y"/>
    <s v=""/>
    <s v=""/>
    <s v=""/>
    <s v=""/>
    <s v="4002930872 GID 10 P3 11 Y"/>
    <s v=""/>
    <s v=""/>
    <s v=""/>
    <s v=""/>
    <s v=""/>
    <s v=""/>
    <s v=""/>
    <s v=""/>
    <s v=""/>
    <s v=""/>
    <s v=""/>
    <s v=""/>
    <s v=""/>
    <s v=""/>
    <s v=""/>
    <s v=""/>
    <s v="4002925053 GID 22 P3 28 Y"/>
    <s v=""/>
    <s v=""/>
    <s v=""/>
    <s v=""/>
    <s v=""/>
    <s v=""/>
    <s v="4002922192 GID 15 P3 14 Y"/>
    <s v=""/>
    <s v=""/>
    <s v=""/>
    <s v=""/>
    <s v=""/>
    <s v="4002920410 GID 09 P3 14 "/>
    <s v=""/>
    <s v=""/>
    <s v=""/>
    <s v=""/>
    <s v=""/>
    <s v="4002918041 GID 02 P3 07 Y"/>
    <s v=""/>
    <s v=""/>
    <s v=""/>
    <s v=""/>
    <s v=""/>
    <m/>
    <s v="4002915967 GID 26 P3 31 "/>
    <s v=""/>
    <s v=""/>
    <s v=""/>
    <s v=""/>
    <s v=""/>
    <s v="4002913498 GID 20 P3 24 "/>
    <s v=""/>
    <s v=""/>
    <s v=""/>
    <s v=""/>
    <s v=""/>
    <s v="4002910570 GID 13 P3 15 "/>
    <s v=""/>
    <s v=""/>
    <s v=""/>
    <s v=""/>
    <s v="4002909483 GID 09 P3 13 Y"/>
    <m/>
    <m/>
    <m/>
    <m/>
    <m/>
    <m/>
    <m/>
    <m/>
  </r>
  <r>
    <x v="1"/>
    <s v="B 9433 TEU"/>
    <m/>
    <x v="1"/>
    <s v="PRIMEX"/>
    <d v="2021-06-12T23:37:24"/>
    <d v="2021-06-13T07:50:32"/>
    <s v="Otw Store"/>
    <x v="1"/>
    <m/>
    <m/>
    <d v="2021-05-06T00:00:00"/>
    <m/>
    <s v=""/>
    <s v=""/>
    <s v=""/>
    <s v=""/>
    <s v=""/>
    <s v=""/>
    <s v=""/>
    <s v=""/>
    <s v=""/>
    <s v=""/>
    <s v=""/>
    <s v=""/>
    <s v=""/>
    <s v=""/>
    <s v=""/>
    <s v=""/>
    <s v="4002938642 GID 13 P3 15 "/>
    <s v=""/>
    <s v=""/>
    <s v=""/>
    <s v=""/>
    <s v=""/>
    <s v=""/>
    <s v="4002936739 GID 06 P3 08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9744 GIID 06 P3 11-May-21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9194 GID 07 P3 09 "/>
    <s v=""/>
    <s v=""/>
    <s v=""/>
    <s v=""/>
    <s v=""/>
    <s v=""/>
    <s v=""/>
    <s v=""/>
    <s v=""/>
    <s v="4002916034 GID 27 P3 29 "/>
    <s v=""/>
    <s v=""/>
    <s v=""/>
    <s v=""/>
    <s v=""/>
    <s v=""/>
    <s v=""/>
    <s v=""/>
    <s v=""/>
    <s v=""/>
    <s v=""/>
    <s v=""/>
    <s v="4002910982 GID 13 P3 15 Y"/>
    <s v=""/>
    <s v=""/>
    <s v=""/>
    <s v=""/>
    <s v="4002909302 GID 09 P3 10 Y"/>
    <m/>
    <m/>
    <m/>
    <m/>
    <m/>
    <m/>
    <m/>
    <m/>
  </r>
  <r>
    <x v="1"/>
    <s v="W 8738 UF"/>
    <m/>
    <x v="1"/>
    <s v="MMS"/>
    <d v="2021-05-08T14:26:40"/>
    <d v="2021-05-08T21:52:34"/>
    <s v="Otw Store"/>
    <x v="1"/>
    <m/>
    <m/>
    <d v="2021-05-0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0344 GID 08 P3 10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3050 GID 17 P3 19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09534 GID 09 P3 12 "/>
    <m/>
    <m/>
    <m/>
    <m/>
    <m/>
    <m/>
    <m/>
    <m/>
  </r>
  <r>
    <x v="1"/>
    <s v="BL 8903 AK"/>
    <m/>
    <x v="1"/>
    <s v="SAJ"/>
    <d v="2021-06-24T20:06:07"/>
    <d v="2021-06-25T16:45:07"/>
    <s v="Otw Store"/>
    <x v="1"/>
    <s v="v"/>
    <m/>
    <d v="2021-03-11T00:00:00"/>
    <m/>
    <s v=""/>
    <s v=""/>
    <s v=""/>
    <s v=""/>
    <s v="4002941942 GID 24 P3 26 "/>
    <s v=""/>
    <s v=""/>
    <s v=""/>
    <s v="4002941162 GID 21 P3 23 "/>
    <s v=""/>
    <s v=""/>
    <s v=""/>
    <s v=""/>
    <s v=""/>
    <s v=""/>
    <s v=""/>
    <s v=""/>
    <s v=""/>
    <s v=""/>
    <s v=""/>
    <s v=""/>
    <s v=""/>
    <s v=""/>
    <s v="4002936809 GID 06 P3 09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0343 GID 11 P3 13 Y"/>
    <s v=""/>
    <s v="4002909508 GID 09 P3 10 Y"/>
    <m/>
    <m/>
    <m/>
    <m/>
    <m/>
    <m/>
    <m/>
    <m/>
  </r>
  <r>
    <x v="1"/>
    <s v="H 1801 CQ"/>
    <m/>
    <x v="1"/>
    <s v="SCM"/>
    <d v="2021-03-22T14:03:27"/>
    <d v="2021-03-23T08:38:50"/>
    <s v="Otw Store"/>
    <x v="1"/>
    <s v="v"/>
    <m/>
    <d v="2021-03-2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4147 GID 22 P3 24 "/>
    <s v=""/>
    <s v=""/>
    <s v=""/>
    <s v=""/>
    <s v=""/>
    <s v="4002911920 GID 16 P3 18 Y"/>
    <s v=""/>
    <s v=""/>
    <s v=""/>
    <s v=""/>
    <s v=""/>
    <s v=""/>
    <s v="4002909578 GID 09 P3 10 "/>
    <s v=""/>
    <m/>
    <m/>
    <m/>
    <m/>
    <m/>
    <m/>
    <m/>
    <m/>
  </r>
  <r>
    <x v="1"/>
    <s v="B 9071 UEV"/>
    <m/>
    <x v="1"/>
    <s v="PRIMEX"/>
    <d v="2021-05-17T16:10:27"/>
    <d v="2021-05-17T23:39:14"/>
    <s v="Otw Store"/>
    <x v="1"/>
    <s v="v"/>
    <s v="hp full memory"/>
    <d v="2021-05-1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1362 GID 18 P3 20 "/>
    <s v=""/>
    <s v=""/>
    <s v=""/>
    <s v=""/>
    <s v=""/>
    <s v="4002929550 GIID 06 P3 8-May-21 Y"/>
    <s v=""/>
    <s v=""/>
    <s v=""/>
    <s v=""/>
    <s v=""/>
    <s v=""/>
    <s v=""/>
    <s v=""/>
    <s v="4002926162 GID 26 P3 28 Y"/>
    <s v=""/>
    <s v=""/>
    <s v=""/>
    <s v=""/>
    <m/>
    <s v="4002923865 GID 20 P3 22 Y"/>
    <s v=""/>
    <s v=""/>
    <s v=""/>
    <s v=""/>
    <s v=""/>
    <s v="4002921543 GID 13 P3 15 Y"/>
    <s v=""/>
    <s v=""/>
    <s v=""/>
    <s v=""/>
    <s v=""/>
    <s v=""/>
    <s v=""/>
    <s v=""/>
    <s v=""/>
    <s v=""/>
    <s v="4002918152 GID 02 P3 05 Y"/>
    <s v=""/>
    <s v=""/>
    <s v=""/>
    <s v=""/>
    <s v=""/>
    <s v=""/>
    <s v="4002915524 GID 26 P3 28 Y"/>
    <s v=""/>
    <s v=""/>
    <s v=""/>
    <s v=""/>
    <s v=""/>
    <s v=""/>
    <s v="4002912938 GID 18 P3 20 "/>
    <s v=""/>
    <s v=""/>
    <s v=""/>
    <s v=""/>
    <s v="4002911287 GID 14 P3 16 Y"/>
    <s v=""/>
    <s v=""/>
    <s v=""/>
    <s v="4002909510 GID 09 P3 10 "/>
    <s v=""/>
    <m/>
    <m/>
    <m/>
    <m/>
    <m/>
    <m/>
    <m/>
    <m/>
  </r>
  <r>
    <x v="1"/>
    <s v="B 9135 PEU"/>
    <m/>
    <x v="1"/>
    <s v="PRIMEX"/>
    <d v="2021-06-02T15:46:28"/>
    <d v="2021-06-02T22:57:40"/>
    <s v="Otw Store"/>
    <x v="1"/>
    <s v="v"/>
    <m/>
    <d v="2021-03-2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5822 GID 03 P3 05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6223 GID 27 P3 29 "/>
    <s v=""/>
    <s v=""/>
    <s v=""/>
    <s v=""/>
    <s v=""/>
    <s v=""/>
    <s v=""/>
    <s v=""/>
    <s v=""/>
    <s v=""/>
    <s v="4002911480 GID 15 P3 17 "/>
    <s v=""/>
    <s v=""/>
    <s v=""/>
    <s v=""/>
    <s v=""/>
    <s v="4002909511 GID 09 P3 10 "/>
    <s v=""/>
    <m/>
    <m/>
    <m/>
    <m/>
    <m/>
    <m/>
    <m/>
    <m/>
  </r>
  <r>
    <x v="1"/>
    <s v="H 1981 EQ"/>
    <m/>
    <x v="1"/>
    <s v="SCM"/>
    <d v="2021-03-23T19:21:28"/>
    <d v="2021-03-24T06:13:51"/>
    <s v="Otw Store"/>
    <x v="1"/>
    <s v="v"/>
    <m/>
    <d v="2021-03-24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09520 GID 09 P3 10 "/>
    <m/>
    <m/>
    <m/>
    <m/>
    <m/>
    <m/>
    <m/>
    <m/>
    <m/>
  </r>
  <r>
    <x v="1"/>
    <s v="B 9006 TXT"/>
    <m/>
    <x v="1"/>
    <s v="PALAPA"/>
    <d v="2021-05-23T19:40:15"/>
    <d v="2021-05-24T14:23:26"/>
    <s v="Otw Store"/>
    <x v="1"/>
    <s v="hp tidak support"/>
    <m/>
    <d v="2021-05-0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3096 GID 24 P3 28 Y"/>
    <s v=""/>
    <s v=""/>
    <s v=""/>
    <s v=""/>
    <s v=""/>
    <s v=""/>
    <s v=""/>
    <s v="4002929682 GID 10 P3 11 "/>
    <s v=""/>
    <s v=""/>
    <s v=""/>
    <s v=""/>
    <s v=""/>
    <s v=""/>
    <s v=""/>
    <s v="4002928233 GID 02 P3 05 "/>
    <s v=""/>
    <s v=""/>
    <s v=""/>
    <s v=""/>
    <s v=""/>
    <s v="4002925491 GID 24 P3 28 Y"/>
    <s v=""/>
    <s v=""/>
    <s v=""/>
    <s v=""/>
    <s v=""/>
    <s v=""/>
    <s v=""/>
    <s v=""/>
    <s v=""/>
    <s v=""/>
    <s v=""/>
    <s v="4002921659 GID 13 P3 19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0014 GID 10 P3 15 "/>
    <m/>
    <m/>
    <m/>
    <m/>
    <m/>
    <m/>
    <m/>
    <m/>
    <m/>
  </r>
  <r>
    <x v="1"/>
    <s v="W 9842 UM"/>
    <m/>
    <x v="1"/>
    <s v="MMS"/>
    <d v="2021-03-09T20:35:03"/>
    <d v="2021-03-10T01:13:06"/>
    <s v="Otw Store"/>
    <x v="1"/>
    <m/>
    <m/>
    <d v="2021-03-1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09535 GID 09 P3 12 "/>
    <m/>
    <m/>
    <m/>
    <m/>
    <m/>
    <m/>
    <m/>
    <m/>
    <m/>
  </r>
  <r>
    <x v="1"/>
    <s v="B 9169 FEV"/>
    <m/>
    <x v="1"/>
    <s v="PT. Darsindo Cipta Putra Mandiri"/>
    <d v="2021-03-10T00:38:50"/>
    <d v="2021-03-10T13:38:51"/>
    <s v="Otw Store"/>
    <x v="1"/>
    <m/>
    <m/>
    <d v="2021-03-1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0254 GID 10 P3 12 "/>
    <m/>
    <m/>
    <m/>
    <m/>
    <m/>
    <m/>
    <m/>
    <m/>
    <m/>
  </r>
  <r>
    <x v="1"/>
    <s v="T 9691 DD"/>
    <m/>
    <x v="1"/>
    <s v="SAJ"/>
    <d v="2021-03-09T23:52:57"/>
    <d v="2021-03-10T09:55:08"/>
    <s v="Otw Store"/>
    <x v="1"/>
    <m/>
    <m/>
    <d v="2021-03-1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09960 GID 10 P3 16 "/>
    <m/>
    <m/>
    <m/>
    <m/>
    <m/>
    <m/>
    <m/>
    <m/>
    <m/>
  </r>
  <r>
    <x v="1"/>
    <s v="B 9357 KXT"/>
    <m/>
    <x v="1"/>
    <s v="PT. Darsindo Cipta Putra Mandiri"/>
    <d v="2021-06-20T03:21:31"/>
    <d v="2021-06-20T10:36:08"/>
    <s v="Otw Store"/>
    <x v="1"/>
    <m/>
    <m/>
    <d v="2021-03-10T00:00:00"/>
    <m/>
    <s v=""/>
    <s v=""/>
    <s v=""/>
    <s v=""/>
    <s v=""/>
    <s v=""/>
    <s v=""/>
    <s v=""/>
    <s v=""/>
    <s v="4002940657 GID 19 P3 21 Y"/>
    <s v=""/>
    <s v=""/>
    <s v=""/>
    <s v="4002939226 GID 15 P3 18 "/>
    <s v=""/>
    <s v=""/>
    <s v=""/>
    <s v=""/>
    <s v=""/>
    <s v=""/>
    <s v=""/>
    <s v=""/>
    <s v=""/>
    <s v=""/>
    <s v="4002936406 GID 05 P3 07 "/>
    <s v=""/>
    <s v=""/>
    <s v=""/>
    <s v=""/>
    <s v=""/>
    <s v=""/>
    <s v=""/>
    <s v=""/>
    <s v=""/>
    <s v=""/>
    <s v=""/>
    <s v="4002932753 GID 22 P3 24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0255 GID 10 P3 12 "/>
    <m/>
    <m/>
    <m/>
    <m/>
    <m/>
    <m/>
    <m/>
    <m/>
    <m/>
  </r>
  <r>
    <x v="1"/>
    <s v="T 9078 DD"/>
    <m/>
    <x v="1"/>
    <s v="SAJ"/>
    <d v="2021-06-24T17:20:01"/>
    <d v="2021-06-25T06:16:20"/>
    <s v="Otw Store"/>
    <x v="1"/>
    <s v="v"/>
    <m/>
    <d v="2021-04-10T00:00:00"/>
    <m/>
    <s v=""/>
    <s v=""/>
    <s v=""/>
    <s v=""/>
    <s v="4002941941 GID 24 P3 26 "/>
    <s v=""/>
    <s v=""/>
    <s v=""/>
    <s v=""/>
    <s v=""/>
    <s v="4002940648 GID 19 P3 21 Y"/>
    <s v=""/>
    <s v=""/>
    <s v=""/>
    <s v=""/>
    <s v=""/>
    <s v="4002938920 GID 13 P3 15 "/>
    <s v="4002938062 GID11 P3 14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0397 GID 10 P3 13 "/>
    <s v=""/>
    <s v=""/>
    <s v=""/>
    <s v=""/>
    <s v=""/>
    <s v=""/>
    <s v="4002917323 GID 02 P3 03 "/>
    <s v=""/>
    <s v=""/>
    <s v=""/>
    <s v=""/>
    <s v=""/>
    <s v=""/>
    <s v=""/>
    <s v=""/>
    <s v=""/>
    <s v="4002913609 GID 23 P3 29 "/>
    <s v=""/>
    <s v=""/>
    <s v=""/>
    <s v=""/>
    <s v=""/>
    <s v=""/>
    <s v=""/>
    <s v=""/>
    <s v=""/>
    <s v=""/>
    <s v=""/>
    <s v=""/>
    <s v="4002909959 GID 10 P3 16 "/>
    <m/>
    <m/>
    <m/>
    <m/>
    <m/>
    <m/>
    <m/>
    <m/>
    <m/>
  </r>
  <r>
    <x v="1"/>
    <s v="B 9706 TXU"/>
    <m/>
    <x v="1"/>
    <s v="PALAPA"/>
    <d v="2021-06-26T19:50:31"/>
    <d v="2021-06-27T09:36:56"/>
    <s v="Otw Store"/>
    <x v="1"/>
    <m/>
    <m/>
    <d v="2021-04-15T00:00:00"/>
    <m/>
    <s v=""/>
    <s v=""/>
    <s v="4002942899 GID 26 P3 30 "/>
    <s v=""/>
    <s v=""/>
    <s v=""/>
    <s v=""/>
    <s v=""/>
    <s v=""/>
    <s v=""/>
    <s v=""/>
    <s v=""/>
    <s v="4002940105 GID 17 P3 23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2194 GID 15 P3 19 "/>
    <s v=""/>
    <s v=""/>
    <s v=""/>
    <s v=""/>
    <s v=""/>
    <s v="4002920411 GID 09 P3 08 "/>
    <s v=""/>
    <s v=""/>
    <s v=""/>
    <s v=""/>
    <s v=""/>
    <s v="4002918054 GID 02 P3 07 Y"/>
    <s v=""/>
    <s v=""/>
    <s v=""/>
    <s v=""/>
    <s v=""/>
    <s v=""/>
    <s v=""/>
    <s v=""/>
    <s v="4002914727 GID 24 P3 29 "/>
    <s v=""/>
    <s v=""/>
    <s v=""/>
    <s v="4002912974 GID 19 P3 21 "/>
    <s v=""/>
    <s v=""/>
    <s v=""/>
    <s v=""/>
    <s v=""/>
    <s v="4002911351 GID 14 P3 18 Y"/>
    <s v=""/>
    <s v=""/>
    <s v=""/>
    <s v="4002910251 GID 10 P3 15 "/>
    <m/>
    <m/>
    <m/>
    <m/>
    <m/>
    <m/>
    <m/>
    <m/>
    <m/>
  </r>
  <r>
    <x v="1"/>
    <s v="B 9871 FI"/>
    <m/>
    <x v="1"/>
    <s v="PALAPA"/>
    <d v="2021-05-17T08:45:32"/>
    <d v="2021-05-17T17:15:16"/>
    <s v="Otw Store"/>
    <x v="1"/>
    <m/>
    <m/>
    <d v="2021-05-1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1211 GID17 P3 18 Y"/>
    <s v=""/>
    <s v=""/>
    <s v=""/>
    <s v=""/>
    <s v=""/>
    <s v=""/>
    <s v=""/>
    <s v=""/>
    <s v=""/>
    <s v=""/>
    <s v="4002927511 GID 29 P3 3-May-21 "/>
    <s v=""/>
    <s v=""/>
    <s v=""/>
    <s v=""/>
    <s v=""/>
    <s v=""/>
    <s v="4002925054 GID 22 P3 28 Y"/>
    <s v=""/>
    <s v=""/>
    <s v=""/>
    <s v=""/>
    <s v=""/>
    <s v=""/>
    <s v=""/>
    <s v="4002921870 GID 14 P3 19 "/>
    <s v=""/>
    <s v=""/>
    <s v=""/>
    <s v=""/>
    <s v=""/>
    <s v="4002918474 GID 08 P3 12 "/>
    <s v=""/>
    <s v=""/>
    <s v=""/>
    <s v=""/>
    <s v="4002918056 GID 02 P3 07 Y"/>
    <s v=""/>
    <s v=""/>
    <s v=""/>
    <s v=""/>
    <s v=""/>
    <s v=""/>
    <s v=""/>
    <s v="4002914343 GID 25 P3 28 "/>
    <s v=""/>
    <s v=""/>
    <s v=""/>
    <s v=""/>
    <s v=""/>
    <s v=""/>
    <s v=""/>
    <s v=""/>
    <s v=""/>
    <s v=""/>
    <s v=""/>
    <s v=""/>
    <s v=""/>
    <s v=""/>
    <s v="4002908224 GID 10 P3 13 "/>
    <m/>
    <m/>
    <m/>
    <m/>
    <m/>
    <m/>
    <m/>
    <m/>
    <m/>
  </r>
  <r>
    <x v="1"/>
    <s v="B 9961 UEU"/>
    <m/>
    <x v="1"/>
    <s v="PT. Prima Sarana Ekspres"/>
    <d v="2021-03-10T01:31:44"/>
    <d v="2021-03-10T06:57:44"/>
    <s v="Otw Store"/>
    <x v="1"/>
    <m/>
    <m/>
    <d v="2021-03-1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0013 GID 10 P3 12 Y"/>
    <m/>
    <m/>
    <m/>
    <m/>
    <m/>
    <m/>
    <m/>
    <m/>
    <m/>
  </r>
  <r>
    <x v="1"/>
    <s v="B 9676 UEV"/>
    <m/>
    <x v="1"/>
    <s v="PT. Prima Sarana Ekspres"/>
    <d v="2021-04-29T00:11:48"/>
    <d v="2021-04-29T13:21:50"/>
    <s v="Otw Store"/>
    <x v="1"/>
    <s v="v"/>
    <m/>
    <d v="2021-04-2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7263 GID 28 P3 30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8155 GID 02 P3 05 Y"/>
    <s v=""/>
    <s v=""/>
    <s v=""/>
    <s v=""/>
    <s v=""/>
    <s v=""/>
    <s v=""/>
    <s v=""/>
    <s v=""/>
    <s v=""/>
    <s v=""/>
    <s v=""/>
    <s v="4002913508 GID 20 P3 22 "/>
    <s v=""/>
    <s v=""/>
    <s v=""/>
    <s v="4002911732 GID 16 P3 18 "/>
    <s v=""/>
    <s v=""/>
    <s v=""/>
    <s v=""/>
    <s v=""/>
    <s v="4002910012 GID 10 P3 12 Y"/>
    <m/>
    <m/>
    <m/>
    <m/>
    <m/>
    <m/>
    <m/>
    <m/>
    <m/>
  </r>
  <r>
    <x v="1"/>
    <s v="B 9462 SYK"/>
    <m/>
    <x v="1"/>
    <s v="PALAPA"/>
    <d v="2021-06-25T22:34:29"/>
    <d v="2021-06-27T09:36:56"/>
    <s v="Otw Store"/>
    <x v="1"/>
    <m/>
    <m/>
    <d v="2021-05-05T00:00:00"/>
    <m/>
    <s v=""/>
    <s v=""/>
    <s v=""/>
    <s v="4002942820 GID 26 P3 30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6701 GID 27 P3 02 Y"/>
    <s v=""/>
    <s v=""/>
    <s v=""/>
    <s v=""/>
    <s v=""/>
    <s v=""/>
    <s v=""/>
    <s v=""/>
    <s v=""/>
    <s v="4002922616 GID 16 P3 16 Y"/>
    <s v=""/>
    <s v=""/>
    <s v=""/>
    <s v=""/>
    <s v=""/>
    <s v=""/>
    <s v="4002920562 GID 10 P3 14 "/>
    <s v=""/>
    <s v=""/>
    <s v=""/>
    <s v=""/>
    <s v=""/>
    <s v=""/>
    <s v=""/>
    <s v=""/>
    <s v=""/>
    <s v=""/>
    <s v=""/>
    <s v=""/>
    <s v=""/>
    <s v=""/>
    <s v=""/>
    <s v=""/>
    <s v="4002914342 GID 23 P3 27 Y"/>
    <s v=""/>
    <s v=""/>
    <s v=""/>
    <s v=""/>
    <s v=""/>
    <s v=""/>
    <s v=""/>
    <s v=""/>
    <s v=""/>
    <s v=""/>
    <s v=""/>
    <s v=""/>
    <s v="4002910250 GID 10 P3 15 "/>
    <m/>
    <m/>
    <m/>
    <m/>
    <m/>
    <m/>
    <m/>
    <m/>
    <m/>
  </r>
  <r>
    <x v="1"/>
    <s v="B 9048 CL"/>
    <m/>
    <x v="1"/>
    <s v="PT. Prima Sarana Ekspres"/>
    <d v="2021-06-27T00:25:42"/>
    <d v="2021-06-27T14:21:11"/>
    <s v="Otw Store"/>
    <x v="1"/>
    <s v="v"/>
    <m/>
    <d v="2021-05-03T00:00:00"/>
    <m/>
    <s v=""/>
    <s v=""/>
    <s v="4002943248 GID 27 P3 29 Y"/>
    <s v=""/>
    <s v=""/>
    <s v=""/>
    <s v=""/>
    <s v=""/>
    <s v=""/>
    <s v="4002941024 GID 20 P3 21 "/>
    <s v=""/>
    <s v=""/>
    <s v=""/>
    <s v=""/>
    <s v=""/>
    <s v="4002938755 GID 14 P3 16 "/>
    <s v=""/>
    <s v=""/>
    <s v=""/>
    <s v="4002937619 GID 10 P3 12 Y"/>
    <s v=""/>
    <s v=""/>
    <s v=""/>
    <s v=""/>
    <s v=""/>
    <s v=""/>
    <s v=""/>
    <s v=""/>
    <s v=""/>
    <s v=""/>
    <s v=""/>
    <s v=""/>
    <s v=""/>
    <s v=""/>
    <s v=""/>
    <s v=""/>
    <s v=""/>
    <s v="4002932556 GID 22 P3 24 "/>
    <s v=""/>
    <s v=""/>
    <s v=""/>
    <s v=""/>
    <s v=""/>
    <s v=""/>
    <s v=""/>
    <s v=""/>
    <s v=""/>
    <s v=""/>
    <s v=""/>
    <s v=""/>
    <s v="4002928395 GID 02 P3 04 Y"/>
    <s v=""/>
    <s v=""/>
    <s v=""/>
    <s v="4002927268 GID 28 P3 30 "/>
    <s v=""/>
    <s v=""/>
    <s v=""/>
    <s v="4002925656 GID 24 P3 27 "/>
    <s v=""/>
    <s v=""/>
    <s v=""/>
    <s v=""/>
    <s v=""/>
    <s v=""/>
    <s v="4002923046 GID 17 P3 19 "/>
    <s v=""/>
    <s v=""/>
    <s v=""/>
    <s v=""/>
    <s v=""/>
    <s v=""/>
    <s v="4002920622 GID 10 P3 12 "/>
    <s v=""/>
    <s v=""/>
    <s v=""/>
    <s v=""/>
    <s v="4002918629 GID 05 P3 07 "/>
    <s v=""/>
    <s v=""/>
    <s v="4002917623 GID 01 P3 03 "/>
    <s v=""/>
    <s v=""/>
    <s v=""/>
    <s v=""/>
    <s v="4002916049 GID 27 P3 29 "/>
    <s v=""/>
    <s v=""/>
    <s v=""/>
    <s v=""/>
    <s v="4002914151 GID 22 P3 24 "/>
    <s v=""/>
    <s v=""/>
    <s v=""/>
    <s v=""/>
    <s v=""/>
    <s v="4002911917 GID 16 P3 18 "/>
    <s v=""/>
    <s v=""/>
    <s v=""/>
    <s v=""/>
    <s v=""/>
    <s v="4002910168 GID 10 P3 12 "/>
    <m/>
    <m/>
    <m/>
    <m/>
    <m/>
    <m/>
    <m/>
    <m/>
    <m/>
  </r>
  <r>
    <x v="1"/>
    <s v="B 9029 EEU"/>
    <m/>
    <x v="1"/>
    <s v="DMM"/>
    <d v="2021-04-04T11:18:01"/>
    <d v="2021-04-04T17:09:08"/>
    <s v="Otw Store"/>
    <x v="1"/>
    <m/>
    <m/>
    <d v="2021-04-04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8436 GID 04 P3 08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09907 GID 10 P3 15 "/>
    <m/>
    <m/>
    <m/>
    <m/>
    <m/>
    <m/>
    <m/>
    <m/>
    <m/>
  </r>
  <r>
    <x v="1"/>
    <s v="B 9218 BEV"/>
    <m/>
    <x v="1"/>
    <s v="TMC"/>
    <d v="2021-03-10T13:19:12"/>
    <d v="2021-03-11T04:01:43"/>
    <s v="Otw Store"/>
    <x v="1"/>
    <m/>
    <m/>
    <d v="2021-03-1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0169 GID 10 P3 12 Y"/>
    <m/>
    <m/>
    <m/>
    <m/>
    <m/>
    <m/>
    <m/>
    <m/>
    <m/>
  </r>
  <r>
    <x v="1"/>
    <s v="H 1799 CQ"/>
    <s v="EKO BUDIYONO"/>
    <x v="1"/>
    <s v="SCM"/>
    <d v="2021-03-15T16:41:13"/>
    <d v="2021-03-16T03:38:56"/>
    <s v="Otw Store"/>
    <x v="1"/>
    <s v="v"/>
    <m/>
    <d v="2021-03-16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1477 GID 15 P3 17 "/>
    <s v=""/>
    <s v=""/>
    <s v=""/>
    <s v=""/>
    <s v=""/>
    <s v="4002910167 GID 10 P3 12 "/>
    <m/>
    <m/>
    <m/>
    <m/>
    <m/>
    <m/>
    <m/>
    <m/>
    <m/>
  </r>
  <r>
    <x v="1"/>
    <s v="B 9060 UEV"/>
    <s v="WAHYU WIBOWO"/>
    <x v="1"/>
    <s v="PT. Prima Sarana Ekspres"/>
    <d v="2021-06-06T01:34:24"/>
    <d v="2021-06-06T13:01:43"/>
    <s v="Otw Store"/>
    <x v="1"/>
    <s v="v"/>
    <s v="Driver tdk mau"/>
    <d v="2021-05-0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6793 GID 06 P3 08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0628 GID 09 P3 11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8154 GID 02 P3 05 Y"/>
    <s v=""/>
    <s v=""/>
    <s v=""/>
    <s v=""/>
    <s v=""/>
    <s v="4002916051 GID 27 P3 29 "/>
    <s v=""/>
    <s v=""/>
    <s v=""/>
    <s v=""/>
    <s v=""/>
    <s v=""/>
    <s v=""/>
    <s v=""/>
    <s v=""/>
    <s v=""/>
    <s v="4002911798 GID 16 P3 18 "/>
    <s v=""/>
    <s v=""/>
    <s v=""/>
    <s v=""/>
    <s v=""/>
    <s v="4002909821 GID 10 P3 12 "/>
    <m/>
    <m/>
    <m/>
    <m/>
    <m/>
    <m/>
    <m/>
    <m/>
    <m/>
  </r>
  <r>
    <x v="1"/>
    <s v="B 9126 UEV"/>
    <m/>
    <x v="1"/>
    <s v="PT. Prima Sarana Ekspres"/>
    <d v="2021-03-27T20:28:00"/>
    <d v="2021-04-10T05:16:20"/>
    <s v="Otw Store"/>
    <x v="1"/>
    <s v="v"/>
    <m/>
    <d v="2021-04-1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0623 GID 10 P3 12 "/>
    <s v=""/>
    <s v=""/>
    <s v=""/>
    <s v=""/>
    <s v=""/>
    <s v=""/>
    <s v=""/>
    <s v=""/>
    <s v=""/>
    <s v=""/>
    <s v=""/>
    <s v="4002916441 GID 28 P3 30 "/>
    <s v=""/>
    <s v=""/>
    <s v=""/>
    <s v=""/>
    <s v=""/>
    <s v=""/>
    <s v=""/>
    <s v=""/>
    <s v=""/>
    <s v=""/>
    <s v=""/>
    <s v=""/>
    <s v=""/>
    <s v=""/>
    <s v=""/>
    <s v=""/>
    <s v="4002910342 GID 11 P3 13 Y"/>
    <s v=""/>
    <m/>
    <m/>
    <m/>
    <m/>
    <m/>
    <m/>
    <m/>
    <m/>
    <m/>
  </r>
  <r>
    <x v="1"/>
    <s v="T 9162 DL"/>
    <m/>
    <x v="1"/>
    <s v="SAJ"/>
    <d v="2021-06-06T01:35:12"/>
    <d v="2021-06-06T13:02:51"/>
    <s v="Otw Store"/>
    <x v="1"/>
    <m/>
    <m/>
    <d v="2021-03-1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6807 GID 06 P3 09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0345 GID 11 P3 13 Y"/>
    <s v=""/>
    <m/>
    <m/>
    <m/>
    <m/>
    <m/>
    <m/>
    <m/>
    <m/>
    <m/>
  </r>
  <r>
    <x v="1"/>
    <s v="P 9593 UV"/>
    <m/>
    <x v="1"/>
    <s v="SAJ"/>
    <d v="2021-03-11T03:19:33"/>
    <d v="2021-03-11T14:58:39"/>
    <s v="Otw Store"/>
    <x v="1"/>
    <m/>
    <m/>
    <d v="2021-03-1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0344 GID 11 P3 13 Y"/>
    <s v=""/>
    <m/>
    <m/>
    <m/>
    <m/>
    <m/>
    <m/>
    <m/>
    <m/>
    <m/>
  </r>
  <r>
    <x v="1"/>
    <s v="B 9482 BEU"/>
    <m/>
    <x v="1"/>
    <s v="PRIMEX"/>
    <d v="2021-03-26T20:26:44"/>
    <d v="2021-03-27T05:54:51"/>
    <s v="Otw Store"/>
    <x v="1"/>
    <m/>
    <m/>
    <d v="2021-03-2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6225 GID 27 P3 29 "/>
    <s v=""/>
    <s v=""/>
    <s v=""/>
    <s v=""/>
    <s v=""/>
    <s v=""/>
    <s v=""/>
    <s v=""/>
    <s v=""/>
    <s v=""/>
    <s v=""/>
    <s v=""/>
    <s v=""/>
    <s v=""/>
    <s v=""/>
    <s v="4002910347 GID 11 P3 13 Y"/>
    <s v=""/>
    <m/>
    <m/>
    <m/>
    <m/>
    <m/>
    <m/>
    <m/>
    <m/>
    <m/>
  </r>
  <r>
    <x v="1"/>
    <s v="B 9481 UEU"/>
    <m/>
    <x v="1"/>
    <s v="PRIMEX"/>
    <d v="2021-05-28T21:59:29"/>
    <d v="2021-05-29T06:10:19"/>
    <s v="Otw Store"/>
    <x v="1"/>
    <s v="v"/>
    <m/>
    <d v="2021-03-2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6447 GID 28 P3 30 "/>
    <s v=""/>
    <s v=""/>
    <s v=""/>
    <s v=""/>
    <s v=""/>
    <s v=""/>
    <s v=""/>
    <s v=""/>
    <s v=""/>
    <s v=""/>
    <s v=""/>
    <s v=""/>
    <s v=""/>
    <s v=""/>
    <s v=""/>
    <s v=""/>
    <s v="4002910468 GID 11 P3 13 "/>
    <s v=""/>
    <m/>
    <m/>
    <m/>
    <m/>
    <m/>
    <m/>
    <m/>
    <m/>
    <m/>
  </r>
  <r>
    <x v="1"/>
    <s v="B 9972 GU"/>
    <m/>
    <x v="1"/>
    <s v="PRIMEX"/>
    <d v="2021-06-27T11:44:19"/>
    <d v="2021-06-27T18:00:15"/>
    <s v="Otw Store"/>
    <x v="1"/>
    <s v="v"/>
    <m/>
    <d v="2021-05-09T00:00:00"/>
    <m/>
    <s v=""/>
    <s v=""/>
    <s v=""/>
    <s v=""/>
    <s v=""/>
    <s v=""/>
    <s v=""/>
    <s v=""/>
    <s v=""/>
    <s v=""/>
    <s v="4002940653 GID 19 P3 21 "/>
    <s v=""/>
    <s v=""/>
    <s v=""/>
    <s v=""/>
    <s v=""/>
    <s v=""/>
    <s v="4002938352 GID12 P3 14 "/>
    <s v=""/>
    <s v=""/>
    <s v=""/>
    <s v=""/>
    <s v=""/>
    <s v=""/>
    <s v="4002936501 GID 05 P3 07 "/>
    <s v=""/>
    <s v=""/>
    <s v=""/>
    <s v=""/>
    <s v=""/>
    <s v=""/>
    <s v=""/>
    <s v=""/>
    <s v=""/>
    <s v=""/>
    <s v=""/>
    <s v="4002932928 GID 23 P3 25 Y"/>
    <s v=""/>
    <s v=""/>
    <s v=""/>
    <s v=""/>
    <s v=""/>
    <s v=""/>
    <s v=""/>
    <s v="4002930636 GID 09 P3 11 Y"/>
    <s v=""/>
    <s v=""/>
    <s v=""/>
    <s v=""/>
    <s v=""/>
    <s v=""/>
    <s v="4002928393 GID 02 P3 04 Y"/>
    <s v=""/>
    <s v=""/>
    <s v=""/>
    <s v="4002926413 GID 27 P3 29 "/>
    <s v=""/>
    <s v=""/>
    <s v=""/>
    <s v=""/>
    <s v="4002924943 GID 22 P3 24 Y"/>
    <s v=""/>
    <s v=""/>
    <s v=""/>
    <s v=""/>
    <s v=""/>
    <s v=""/>
    <s v="4002922196 GID 15 P3 17 "/>
    <s v=""/>
    <s v=""/>
    <s v=""/>
    <s v="4002920895 GID 11 P3 13 "/>
    <s v=""/>
    <s v=""/>
    <s v=""/>
    <s v=""/>
    <s v="4002918724 GID 06 P3 08 "/>
    <s v=""/>
    <s v=""/>
    <s v=""/>
    <s v=""/>
    <s v=""/>
    <s v=""/>
    <s v=""/>
    <s v=""/>
    <s v="4002915983 GID 27 P3 29 "/>
    <s v=""/>
    <s v=""/>
    <s v=""/>
    <s v=""/>
    <s v=""/>
    <s v=""/>
    <s v=""/>
    <s v="4002913349 GID 19 P3 24 "/>
    <s v=""/>
    <s v=""/>
    <s v=""/>
    <s v=""/>
    <s v="4002911280 GID 14 P3 16 Y"/>
    <s v=""/>
    <s v=""/>
    <s v=""/>
    <s v="4002910268 GID 10 P3 12 "/>
    <m/>
    <m/>
    <m/>
    <m/>
    <m/>
    <m/>
    <m/>
    <m/>
    <m/>
  </r>
  <r>
    <x v="1"/>
    <s v="W 9447 UM"/>
    <m/>
    <x v="1"/>
    <s v="MMS"/>
    <d v="2021-04-19T20:35:45"/>
    <d v="2021-04-20T04:39:39"/>
    <s v="Otw Store"/>
    <x v="1"/>
    <s v="hp tidak support"/>
    <s v="hp tidak support"/>
    <d v="2021-04-2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3785 GID 20 P3 22 "/>
    <s v=""/>
    <s v=""/>
    <s v=""/>
    <s v=""/>
    <s v=""/>
    <s v=""/>
    <s v="4002921505 GID 13 P3 16 "/>
    <s v=""/>
    <s v=""/>
    <s v=""/>
    <s v=""/>
    <s v=""/>
    <s v=""/>
    <s v=""/>
    <s v=""/>
    <s v=""/>
    <s v=""/>
    <s v=""/>
    <s v="4002916825 GID 31 P3 02 "/>
    <s v=""/>
    <s v=""/>
    <s v=""/>
    <s v=""/>
    <s v=""/>
    <s v="4002914826 GID 24 P3 26 "/>
    <s v=""/>
    <s v=""/>
    <s v=""/>
    <s v=""/>
    <s v=""/>
    <s v=""/>
    <s v=""/>
    <s v=""/>
    <s v=""/>
    <s v=""/>
    <s v=""/>
    <s v=""/>
    <s v=""/>
    <s v=""/>
    <s v="4002909908 GID 10 P3 16 "/>
    <m/>
    <m/>
    <m/>
    <m/>
    <m/>
    <m/>
    <m/>
    <m/>
    <m/>
  </r>
  <r>
    <x v="1"/>
    <s v="W 8841 UF"/>
    <m/>
    <x v="1"/>
    <s v="MMS"/>
    <d v="2021-04-14T20:03:31"/>
    <d v="2021-04-15T05:26:36"/>
    <s v="Otw Store"/>
    <x v="1"/>
    <m/>
    <m/>
    <d v="2021-04-15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2581 GID 22 P3 24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2161 GID 14 P3 16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09909 GID 10 P3 16 "/>
    <m/>
    <m/>
    <m/>
    <m/>
    <m/>
    <m/>
    <m/>
    <m/>
    <m/>
  </r>
  <r>
    <x v="1"/>
    <s v="H 1974 EQ"/>
    <m/>
    <x v="1"/>
    <s v="SCM"/>
    <d v="2021-03-17T17:46:12"/>
    <d v="2021-03-18T05:16:39"/>
    <s v="Otw Store"/>
    <x v="1"/>
    <m/>
    <m/>
    <d v="2021-03-1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2471 GID 17 P3 22 "/>
    <s v=""/>
    <s v=""/>
    <s v=""/>
    <s v=""/>
    <s v=""/>
    <s v=""/>
    <s v="4002910341 GID 11 P3 13 Y"/>
    <m/>
    <m/>
    <m/>
    <m/>
    <m/>
    <m/>
    <m/>
    <m/>
    <m/>
    <m/>
  </r>
  <r>
    <x v="1"/>
    <s v="H 1833 FQ"/>
    <m/>
    <x v="1"/>
    <s v="SCM"/>
    <d v="2021-03-18T15:38:04"/>
    <d v="2021-03-19T06:21:52"/>
    <s v="Otw Store"/>
    <x v="1"/>
    <s v="v"/>
    <m/>
    <d v="2021-03-1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2534 GID 18 P3 20 Y"/>
    <s v=""/>
    <s v=""/>
    <s v=""/>
    <s v=""/>
    <s v=""/>
    <s v=""/>
    <s v=""/>
    <s v="4002910346 GID 11 P3 13 Y"/>
    <m/>
    <m/>
    <m/>
    <m/>
    <m/>
    <m/>
    <m/>
    <m/>
    <m/>
    <m/>
  </r>
  <r>
    <x v="1"/>
    <s v="Be 9164 AJ"/>
    <m/>
    <x v="1"/>
    <s v="Master E"/>
    <d v="2021-03-11T21:09:13"/>
    <d v="2021-03-12T15:07:19"/>
    <s v="Otw Store"/>
    <x v="1"/>
    <s v="hp tidak support"/>
    <s v="hp tidak support"/>
    <d v="2021-03-1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0814 GID 12 P3 16 Y"/>
    <s v=""/>
    <m/>
    <m/>
    <m/>
    <m/>
    <m/>
    <m/>
    <m/>
    <m/>
    <m/>
    <m/>
  </r>
  <r>
    <x v="1"/>
    <s v="Be 9162 yv"/>
    <m/>
    <x v="1"/>
    <s v="Master E"/>
    <d v="2021-03-11T21:07:52"/>
    <d v="2021-03-12T22:48:01"/>
    <s v="Otw Store"/>
    <x v="1"/>
    <m/>
    <m/>
    <d v="2021-03-1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0813 GID 12 P3 17 Y"/>
    <s v=""/>
    <m/>
    <m/>
    <m/>
    <m/>
    <m/>
    <m/>
    <m/>
    <m/>
    <m/>
    <m/>
  </r>
  <r>
    <x v="1"/>
    <s v="BK 9778 TL"/>
    <m/>
    <x v="1"/>
    <s v="PALAPA"/>
    <d v="2021-06-22T21:31:28"/>
    <d v="2021-06-23T08:29:23"/>
    <s v="Otw Store"/>
    <x v="1"/>
    <s v="hp tidak support"/>
    <s v="hp tidak support"/>
    <d v="2021-05-02T00:00:00"/>
    <m/>
    <s v=""/>
    <s v=""/>
    <s v=""/>
    <s v=""/>
    <s v=""/>
    <s v=""/>
    <s v="4002941298 GID 23 P3 27 Y"/>
    <s v=""/>
    <s v=""/>
    <s v=""/>
    <s v=""/>
    <s v=""/>
    <s v=""/>
    <s v=""/>
    <s v=""/>
    <s v="4002937624 GID 14 P3 12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8388 GID 02 P3 06 Y"/>
    <s v=""/>
    <s v=""/>
    <s v=""/>
    <s v=""/>
    <s v=""/>
    <s v=""/>
    <s v=""/>
    <s v=""/>
    <s v=""/>
    <s v=""/>
    <s v=""/>
    <s v=""/>
    <s v=""/>
    <s v=""/>
    <s v="4002922813 GID 16 P3 19 "/>
    <s v=""/>
    <s v=""/>
    <s v=""/>
    <s v=""/>
    <s v=""/>
    <s v="4002920563 GID 10 P3 14 "/>
    <s v=""/>
    <s v=""/>
    <s v=""/>
    <s v=""/>
    <s v=""/>
    <s v="4002918059 GID 04 P3 08 "/>
    <s v=""/>
    <s v=""/>
    <s v=""/>
    <s v=""/>
    <s v=""/>
    <s v="4002916035 GID 27 P3 31 "/>
    <s v=""/>
    <s v=""/>
    <s v=""/>
    <s v=""/>
    <s v=""/>
    <s v="4002913980 GID 22 P3 26 "/>
    <s v=""/>
    <s v=""/>
    <s v="4002912461 GID 18 P3 22 Y"/>
    <s v=""/>
    <s v=""/>
    <s v=""/>
    <s v=""/>
    <s v=""/>
    <s v=""/>
    <s v="4002910665 GID 12 P3 16 Y"/>
    <m/>
    <m/>
    <m/>
    <m/>
    <m/>
    <m/>
    <m/>
    <m/>
    <m/>
    <m/>
    <m/>
  </r>
  <r>
    <x v="1"/>
    <s v="B 9708 TXU"/>
    <m/>
    <x v="1"/>
    <s v="PALAPA"/>
    <d v="2021-06-17T09:38:41"/>
    <d v="2021-06-17T16:51:30"/>
    <s v="Otw Store"/>
    <x v="1"/>
    <m/>
    <m/>
    <d v="2021-05-19T00:00:00"/>
    <m/>
    <s v=""/>
    <s v=""/>
    <s v=""/>
    <s v=""/>
    <s v=""/>
    <s v=""/>
    <s v=""/>
    <s v=""/>
    <s v=""/>
    <s v=""/>
    <s v=""/>
    <s v=""/>
    <s v="4002940106 GID 17 P3 23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1358 GID 19 P3 24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s v="4002918417 GID 04 P3 08 "/>
    <s v=""/>
    <s v=""/>
    <s v="4002917561 GID 31 P3 05 "/>
    <s v=""/>
    <s v=""/>
    <s v=""/>
    <s v=""/>
    <s v=""/>
    <s v=""/>
    <s v="4002914558 GID 24 P3 28 Y"/>
    <s v=""/>
    <s v=""/>
    <s v=""/>
    <s v=""/>
    <s v=""/>
    <s v=""/>
    <s v=""/>
    <s v=""/>
    <s v=""/>
    <s v=""/>
    <s v=""/>
    <s v="4002910812 GID 12 P3 16 Y"/>
    <m/>
    <m/>
    <m/>
    <m/>
    <m/>
    <m/>
    <m/>
    <m/>
    <m/>
    <m/>
    <m/>
  </r>
  <r>
    <x v="1"/>
    <s v="W 8807 UF"/>
    <m/>
    <x v="1"/>
    <s v="MMS"/>
    <d v="2021-04-26T09:20:09"/>
    <d v="2021-04-26T15:39:26"/>
    <s v="Otw Store"/>
    <x v="1"/>
    <m/>
    <m/>
    <d v="2021-04-26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6012 GID 25 P3 27 Y"/>
    <s v=""/>
    <s v=""/>
    <s v="4002924854 GID 22 P3 26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4880 GID 24 P3 31 "/>
    <s v=""/>
    <s v=""/>
    <s v=""/>
    <s v=""/>
    <s v=""/>
    <s v=""/>
    <s v=""/>
    <s v=""/>
    <s v=""/>
    <s v=""/>
    <s v=""/>
    <s v="4002910931 GID 12 P3 15 "/>
    <m/>
    <m/>
    <m/>
    <m/>
    <m/>
    <m/>
    <m/>
    <m/>
    <m/>
    <m/>
    <m/>
  </r>
  <r>
    <x v="1"/>
    <s v="H 1846 CQ"/>
    <m/>
    <x v="1"/>
    <s v="SCM"/>
    <d v="2021-03-18T16:24:05"/>
    <d v="2021-03-19T00:20:04"/>
    <s v="Otw Store"/>
    <x v="1"/>
    <m/>
    <m/>
    <d v="2021-03-1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2864 GID 18 P3 20 "/>
    <s v=""/>
    <s v=""/>
    <s v=""/>
    <s v=""/>
    <s v=""/>
    <s v="4002911189 GID 13 P3 15 "/>
    <m/>
    <m/>
    <m/>
    <m/>
    <m/>
    <m/>
    <m/>
    <m/>
    <m/>
    <m/>
    <m/>
    <m/>
  </r>
  <r>
    <x v="1"/>
    <s v="T 9820 DD"/>
    <m/>
    <x v="1"/>
    <s v="SAJ"/>
    <d v="2021-06-16T14:35:47"/>
    <d v="2021-06-16T23:45:00"/>
    <s v="Otw Store"/>
    <x v="1"/>
    <m/>
    <m/>
    <d v="2021-04-26T00:00:00"/>
    <m/>
    <s v=""/>
    <s v=""/>
    <s v=""/>
    <s v=""/>
    <s v=""/>
    <s v=""/>
    <s v=""/>
    <s v=""/>
    <s v=""/>
    <s v=""/>
    <s v=""/>
    <s v=""/>
    <s v="4002939585 GID 16 P3 18 "/>
    <s v=""/>
    <s v=""/>
    <s v=""/>
    <s v=""/>
    <s v="4002938355 GID12 P3 14 Y"/>
    <s v=""/>
    <s v=""/>
    <s v=""/>
    <s v=""/>
    <s v=""/>
    <s v=""/>
    <s v=""/>
    <s v=""/>
    <s v=""/>
    <s v="4002935524 GID 01 P3 03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6166 GID 26 P3 28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8732 GID 06 P3 08 "/>
    <s v=""/>
    <s v=""/>
    <s v=""/>
    <s v=""/>
    <s v=""/>
    <s v=""/>
    <s v=""/>
    <s v=""/>
    <s v=""/>
    <s v=""/>
    <s v=""/>
    <s v="4002914706 GID 24 P3 26 Y"/>
    <s v=""/>
    <s v=""/>
    <s v=""/>
    <s v=""/>
    <s v=""/>
    <s v=""/>
    <s v=""/>
    <s v=""/>
    <s v=""/>
    <s v=""/>
    <s v="4002910933 GID 13 P3 15 "/>
    <m/>
    <m/>
    <m/>
    <m/>
    <m/>
    <m/>
    <m/>
    <m/>
    <m/>
    <m/>
    <m/>
    <m/>
  </r>
  <r>
    <x v="1"/>
    <s v="T 9125 DF"/>
    <m/>
    <x v="1"/>
    <s v="SAJ"/>
    <d v="2021-06-24T17:36:40"/>
    <d v="2021-06-24T23:39:44"/>
    <s v="Otw Store"/>
    <x v="1"/>
    <m/>
    <m/>
    <d v="2021-04-10T00:00:00"/>
    <m/>
    <s v=""/>
    <s v=""/>
    <s v=""/>
    <s v=""/>
    <s v="4002942252 GID 24 P3 29 "/>
    <s v=""/>
    <s v=""/>
    <s v=""/>
    <s v=""/>
    <s v=""/>
    <s v=""/>
    <s v=""/>
    <s v=""/>
    <s v=""/>
    <s v=""/>
    <s v=""/>
    <s v=""/>
    <s v="4002938060 GID11 P3 12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0589 GID 10 P3 12 "/>
    <s v=""/>
    <s v=""/>
    <s v=""/>
    <s v=""/>
    <s v=""/>
    <s v=""/>
    <s v="4002918160 GID 02 P3 05 Y"/>
    <s v=""/>
    <s v=""/>
    <s v=""/>
    <s v=""/>
    <s v=""/>
    <s v=""/>
    <s v=""/>
    <s v=""/>
    <s v=""/>
    <s v=""/>
    <s v=""/>
    <s v=""/>
    <s v="4002913610 GID 20 P3 25 "/>
    <s v=""/>
    <s v=""/>
    <s v=""/>
    <s v=""/>
    <s v=""/>
    <s v=""/>
    <s v="4002911190 GID 13 P3 15 "/>
    <m/>
    <m/>
    <m/>
    <m/>
    <m/>
    <m/>
    <m/>
    <m/>
    <m/>
    <m/>
    <m/>
    <m/>
  </r>
  <r>
    <x v="1"/>
    <s v="BE 8652 NV"/>
    <m/>
    <x v="1"/>
    <s v="ASAE"/>
    <d v="2021-03-24T15:06:20"/>
    <d v="2021-03-25T01:42:47"/>
    <s v="Otw Store"/>
    <x v="1"/>
    <m/>
    <m/>
    <d v="2021-03-25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4703 GID 24 P3 26 "/>
    <s v=""/>
    <s v=""/>
    <s v=""/>
    <s v=""/>
    <s v=""/>
    <s v=""/>
    <s v=""/>
    <s v=""/>
    <s v=""/>
    <s v=""/>
    <s v="4002911040 GID 13 P3 09 "/>
    <m/>
    <m/>
    <m/>
    <m/>
    <m/>
    <m/>
    <m/>
    <m/>
    <m/>
    <m/>
    <m/>
    <m/>
  </r>
  <r>
    <x v="1"/>
    <s v="Z 9090 LJ"/>
    <m/>
    <x v="1"/>
    <s v="ASAE"/>
    <d v="2021-03-13T00:18:02"/>
    <d v="2021-03-13T07:34:45"/>
    <s v="Otw Store"/>
    <x v="1"/>
    <m/>
    <m/>
    <d v="2021-03-1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0934 GID 13 P3 15 "/>
    <m/>
    <m/>
    <m/>
    <m/>
    <m/>
    <m/>
    <m/>
    <m/>
    <m/>
    <m/>
    <m/>
    <m/>
  </r>
  <r>
    <x v="1"/>
    <s v="B 9701 FEU"/>
    <m/>
    <x v="1"/>
    <s v="PT. Darsindo Cipta Putra Mandiri"/>
    <d v="2021-03-13T04:16:36"/>
    <d v="2021-03-13T12:12:49"/>
    <s v="Otw Store"/>
    <x v="1"/>
    <m/>
    <m/>
    <d v="2021-03-1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0983 GID 13 P3 15 "/>
    <m/>
    <m/>
    <m/>
    <m/>
    <m/>
    <m/>
    <m/>
    <m/>
    <m/>
    <m/>
    <m/>
    <m/>
  </r>
  <r>
    <x v="1"/>
    <s v="BE 9309 NK"/>
    <m/>
    <x v="1"/>
    <s v="ASAE"/>
    <d v="2021-03-13T04:16:36"/>
    <d v="2021-03-13T07:45:35"/>
    <s v="Otw Store"/>
    <x v="1"/>
    <m/>
    <m/>
    <d v="2021-03-1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1041 GID 13 P3 17 "/>
    <m/>
    <m/>
    <m/>
    <m/>
    <m/>
    <m/>
    <m/>
    <m/>
    <m/>
    <m/>
    <m/>
    <m/>
  </r>
  <r>
    <x v="1"/>
    <s v="B 9361 PEU"/>
    <m/>
    <x v="1"/>
    <s v="CGL"/>
    <d v="2021-04-08T03:47:54"/>
    <d v="2021-04-08T15:21:41"/>
    <s v="Otw Store"/>
    <x v="1"/>
    <s v="v"/>
    <m/>
    <d v="2021-04-0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9172 GID 07 P3 10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1276 GID 13 P3 16 "/>
    <s v=""/>
    <s v=""/>
    <s v=""/>
    <s v=""/>
    <s v=""/>
    <m/>
    <m/>
    <m/>
    <m/>
    <m/>
    <m/>
    <m/>
    <m/>
  </r>
  <r>
    <x v="1"/>
    <s v="B 9501 PEU"/>
    <m/>
    <x v="1"/>
    <s v="CGL"/>
    <d v="2021-03-13T14:39:54"/>
    <d v="2021-03-13T20:56:37"/>
    <s v="Otw Store"/>
    <x v="1"/>
    <m/>
    <m/>
    <d v="2021-03-1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1275 GID 13 P3 16 "/>
    <s v=""/>
    <s v=""/>
    <s v=""/>
    <s v=""/>
    <s v=""/>
    <m/>
    <m/>
    <m/>
    <m/>
    <m/>
    <m/>
    <m/>
    <m/>
  </r>
  <r>
    <x v="1"/>
    <s v="B 9547 FXT"/>
    <m/>
    <x v="1"/>
    <s v="PT. Darsindo Cipta Putra Mandiri"/>
    <d v="2021-06-25T22:50:06"/>
    <d v="2021-06-26T08:44:33"/>
    <s v="Otw Store"/>
    <x v="1"/>
    <s v="v"/>
    <m/>
    <d v="2021-05-03T00:00:00"/>
    <m/>
    <s v=""/>
    <s v=""/>
    <s v=""/>
    <s v="4002942925 GID 26 P3 30 "/>
    <s v=""/>
    <s v=""/>
    <s v="4002941379 GID 22 P3 24 "/>
    <s v=""/>
    <s v=""/>
    <s v=""/>
    <s v=""/>
    <s v=""/>
    <s v=""/>
    <s v="4002939215 GID 15 P3 17 "/>
    <s v=""/>
    <s v=""/>
    <s v=""/>
    <s v=""/>
    <s v="4002937770 GID 10 P3 14 "/>
    <s v=""/>
    <s v=""/>
    <s v=""/>
    <s v="4002936828 GID 07 P3 08 "/>
    <s v=""/>
    <s v=""/>
    <s v="4002935821 GID 03 P3 05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s v="4002915337 GID 25 P3 27 Y"/>
    <s v=""/>
    <s v=""/>
    <s v=""/>
    <s v=""/>
    <s v=""/>
    <s v=""/>
    <s v=""/>
    <s v=""/>
    <s v=""/>
    <s v=""/>
    <s v="4002911272 GID 14 P3 16 Y"/>
    <s v=""/>
    <s v=""/>
    <s v=""/>
    <s v=""/>
    <s v=""/>
    <m/>
    <m/>
    <m/>
    <m/>
    <m/>
    <m/>
    <m/>
    <m/>
  </r>
  <r>
    <x v="1"/>
    <s v="BE 8154 IR"/>
    <m/>
    <x v="1"/>
    <s v="MHT"/>
    <d v="2021-03-30T22:51:39"/>
    <d v="2021-04-01T07:12:15"/>
    <s v="Otw Store"/>
    <x v="1"/>
    <s v="v"/>
    <m/>
    <d v="2021-04-0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7086 GID 31 P3 04 "/>
    <s v=""/>
    <s v=""/>
    <s v=""/>
    <s v=""/>
    <s v=""/>
    <s v=""/>
    <s v=""/>
    <s v=""/>
    <s v=""/>
    <s v=""/>
    <s v=""/>
    <s v=""/>
    <s v=""/>
    <s v=""/>
    <s v=""/>
    <s v=""/>
    <s v="4002911270 GID 14 P3 19 "/>
    <s v=""/>
    <s v=""/>
    <s v=""/>
    <s v=""/>
    <s v=""/>
    <m/>
    <m/>
    <m/>
    <m/>
    <m/>
    <m/>
    <m/>
    <m/>
  </r>
  <r>
    <x v="1"/>
    <s v="BE 9177 NU"/>
    <s v="DENY"/>
    <x v="1"/>
    <s v="MHT"/>
    <d v="2021-03-23T21:47:09"/>
    <d v="2021-03-24T11:15:38"/>
    <s v="Otw Store"/>
    <x v="1"/>
    <m/>
    <m/>
    <d v="2021-03-24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4724 GID 24 P3 29 "/>
    <s v=""/>
    <s v=""/>
    <s v=""/>
    <s v=""/>
    <s v=""/>
    <s v=""/>
    <s v=""/>
    <s v=""/>
    <s v=""/>
    <s v="4002910260 GID 14 P3 19 "/>
    <s v=""/>
    <s v=""/>
    <s v=""/>
    <m/>
    <m/>
    <m/>
    <m/>
    <m/>
    <m/>
    <m/>
    <m/>
    <m/>
    <m/>
  </r>
  <r>
    <x v="1"/>
    <s v="B 9460 TXU"/>
    <m/>
    <x v="1"/>
    <s v="PALAPA"/>
    <d v="2021-06-24T19:39:20"/>
    <d v="2021-06-25T03:47:24"/>
    <s v="Otw Store"/>
    <x v="1"/>
    <s v="hp tidak support"/>
    <s v="hp tidak support"/>
    <d v="2021-05-18T00:00:00"/>
    <m/>
    <s v=""/>
    <s v=""/>
    <s v=""/>
    <s v=""/>
    <s v="4002942351 GID 25 P3 29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1373 GID 18 P3 18 Y"/>
    <s v=""/>
    <s v=""/>
    <s v=""/>
    <s v="4002930370 GID 08 P3 10 Y"/>
    <s v=""/>
    <s v=""/>
    <s v=""/>
    <s v=""/>
    <s v=""/>
    <s v=""/>
    <s v=""/>
    <s v=""/>
    <s v="4002925962 GID 28 P3 29 "/>
    <s v=""/>
    <s v=""/>
    <s v=""/>
    <s v=""/>
    <s v=""/>
    <s v="4002924967 GID 22 P3 26 Y"/>
    <s v=""/>
    <s v=""/>
    <s v=""/>
    <s v=""/>
    <s v=""/>
    <s v=""/>
    <s v="4002922193 GID 15 P3 14 "/>
    <s v=""/>
    <s v=""/>
    <s v=""/>
    <s v=""/>
    <s v="4002920023 GID 10 P3 14 "/>
    <s v=""/>
    <s v=""/>
    <s v=""/>
    <s v=""/>
    <s v=""/>
    <s v=""/>
    <s v="4002918055 GID 02 P3 05 "/>
    <s v=""/>
    <s v=""/>
    <s v=""/>
    <s v=""/>
    <s v=""/>
    <s v="4002915092 GID 27 P3 31 "/>
    <s v=""/>
    <s v=""/>
    <s v=""/>
    <s v=""/>
    <s v=""/>
    <s v=""/>
    <s v="4002913496 GID 20 P3 24 "/>
    <s v=""/>
    <s v=""/>
    <s v=""/>
    <s v=""/>
    <s v=""/>
    <s v="4002911352 GID 14 P3 18 Y"/>
    <m/>
    <m/>
    <m/>
    <m/>
    <m/>
    <m/>
    <m/>
    <m/>
    <m/>
    <m/>
    <m/>
    <m/>
    <m/>
  </r>
  <r>
    <x v="1"/>
    <s v="N 8571 TM"/>
    <m/>
    <x v="1"/>
    <s v="MMS"/>
    <d v="2021-04-05T07:37:30"/>
    <d v="2021-04-05T20:40:25"/>
    <s v="Otw Store"/>
    <x v="1"/>
    <s v="v"/>
    <m/>
    <d v="2021-04-05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8669 GID 05 P3 07 "/>
    <s v=""/>
    <s v=""/>
    <s v="4002917624 GID 01 P3 03 "/>
    <s v=""/>
    <s v=""/>
    <s v=""/>
    <s v="4002916229 GID 27 P3 29 "/>
    <s v="4002916229 GID 27 P3 29 "/>
    <s v=""/>
    <s v=""/>
    <s v=""/>
    <s v=""/>
    <s v=""/>
    <s v=""/>
    <s v=""/>
    <s v=""/>
    <s v=""/>
    <s v=""/>
    <s v=""/>
    <s v=""/>
    <s v="4002911282 GID 13 P3 15 "/>
    <m/>
    <m/>
    <m/>
    <m/>
    <m/>
    <m/>
    <m/>
    <m/>
    <m/>
    <m/>
    <m/>
    <m/>
    <m/>
  </r>
  <r>
    <x v="1"/>
    <s v="Z 9120 MG"/>
    <m/>
    <x v="1"/>
    <s v="TIARA FAJAR"/>
    <d v="2021-03-14T20:26:53"/>
    <d v="2021-03-15T06:40:27"/>
    <s v="Otw Store"/>
    <x v="1"/>
    <m/>
    <m/>
    <d v="2021-03-15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1483 GID 15 P3 17 "/>
    <m/>
    <m/>
    <m/>
    <m/>
    <m/>
    <m/>
    <m/>
    <m/>
    <m/>
    <m/>
    <m/>
    <m/>
    <m/>
    <m/>
  </r>
  <r>
    <x v="1"/>
    <s v="H 1843 CQ"/>
    <m/>
    <x v="1"/>
    <s v="SCM"/>
    <d v="2021-03-15T13:05:03"/>
    <d v="2021-03-16T00:40:41"/>
    <s v="Otw Store"/>
    <x v="1"/>
    <s v="v"/>
    <m/>
    <d v="2021-03-16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1484 GID 15 P3 17 "/>
    <s v=""/>
    <m/>
    <m/>
    <m/>
    <m/>
    <m/>
    <m/>
    <m/>
    <m/>
    <m/>
    <m/>
    <m/>
    <m/>
    <m/>
    <m/>
  </r>
  <r>
    <x v="1"/>
    <s v="BE 8925 GJ"/>
    <m/>
    <x v="1"/>
    <s v="MHT"/>
    <d v="2021-03-15T23:10:12"/>
    <d v="2021-03-16T06:59:38"/>
    <s v="Otw Store"/>
    <x v="1"/>
    <s v="hp tidak support"/>
    <m/>
    <d v="2021-03-16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1716 GID 16 P3 20 "/>
    <m/>
    <m/>
    <m/>
    <m/>
    <m/>
    <m/>
    <m/>
    <m/>
    <m/>
    <m/>
    <m/>
    <m/>
    <m/>
    <m/>
    <m/>
  </r>
  <r>
    <x v="1"/>
    <s v="B 9044 DY"/>
    <m/>
    <x v="1"/>
    <s v="PT. Darsindo Cipta Putra Mandiri"/>
    <d v="2021-06-03T13:41:42"/>
    <d v="2021-06-03T19:53:45"/>
    <s v="Otw Store"/>
    <x v="1"/>
    <m/>
    <m/>
    <d v="2021-03-1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5923 GID 03 P3 05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1921 GID 16 P3 19 Y"/>
    <m/>
    <m/>
    <m/>
    <m/>
    <m/>
    <m/>
    <m/>
    <m/>
    <m/>
    <m/>
    <m/>
    <m/>
    <m/>
    <m/>
    <m/>
    <m/>
  </r>
  <r>
    <x v="1"/>
    <s v="W 9448 UM"/>
    <m/>
    <x v="1"/>
    <s v="MMS"/>
    <d v="2021-04-27T23:20:40"/>
    <d v="2021-04-28T08:24:24"/>
    <s v="Otw Store"/>
    <x v="1"/>
    <s v="v"/>
    <m/>
    <d v="2021-04-2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6974 GID 28 P3 30 Y"/>
    <s v=""/>
    <s v=""/>
    <s v=""/>
    <s v=""/>
    <s v=""/>
    <s v=""/>
    <s v=""/>
    <s v="4002923867 GID 20 P3 22 "/>
    <s v=""/>
    <s v=""/>
    <s v=""/>
    <s v=""/>
    <s v=""/>
    <s v="4002921450 GID 13 P3 14 "/>
    <s v=""/>
    <s v=""/>
    <s v=""/>
    <s v=""/>
    <s v=""/>
    <s v=""/>
    <s v=""/>
    <s v=""/>
    <s v=""/>
    <s v=""/>
    <s v=""/>
    <s v=""/>
    <s v="4002917560 GID 31 P3 07 "/>
    <s v=""/>
    <s v=""/>
    <s v=""/>
    <s v=""/>
    <s v=""/>
    <s v=""/>
    <s v=""/>
    <s v=""/>
    <s v=""/>
    <s v=""/>
    <s v=""/>
    <s v=""/>
    <s v=""/>
    <s v="4002912184 GID 17 P3 19 "/>
    <m/>
    <m/>
    <m/>
    <m/>
    <m/>
    <m/>
    <m/>
    <m/>
    <m/>
    <m/>
    <m/>
    <m/>
    <m/>
    <m/>
    <m/>
    <m/>
  </r>
  <r>
    <x v="1"/>
    <s v="BE 9159 CW"/>
    <m/>
    <x v="1"/>
    <s v="MPX"/>
    <d v="2021-03-17T00:07:27"/>
    <d v="2021-03-17T18:14:43"/>
    <s v="Otw Store"/>
    <x v="1"/>
    <s v="v"/>
    <m/>
    <d v="2021-03-1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2181 GID 17 P3 21 Y"/>
    <m/>
    <m/>
    <m/>
    <m/>
    <m/>
    <m/>
    <m/>
    <m/>
    <m/>
    <m/>
    <m/>
    <m/>
    <m/>
    <m/>
    <m/>
    <m/>
  </r>
  <r>
    <x v="1"/>
    <s v="B 9308 TEZ"/>
    <m/>
    <x v="1"/>
    <s v="PALAPA"/>
    <d v="2021-06-09T13:18:37"/>
    <d v="2021-06-09T22:02:54"/>
    <s v="Otw Store"/>
    <x v="1"/>
    <m/>
    <m/>
    <d v="2021-03-2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7081 GID 09 P3 12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4445 GID 23 P3 27 Y"/>
    <s v=""/>
    <s v=""/>
    <s v=""/>
    <s v=""/>
    <s v=""/>
    <s v="4002912460 GID 17 P3 22 Y"/>
    <m/>
    <m/>
    <m/>
    <m/>
    <m/>
    <m/>
    <m/>
    <m/>
    <m/>
    <m/>
    <m/>
    <m/>
    <m/>
    <m/>
    <m/>
    <m/>
  </r>
  <r>
    <x v="1"/>
    <s v="B 9302 TEZ"/>
    <m/>
    <x v="1"/>
    <s v="PALAPA"/>
    <d v="2021-05-03T22:39:08"/>
    <d v="2021-05-04T05:31:10"/>
    <s v="Otw Store"/>
    <x v="1"/>
    <m/>
    <m/>
    <d v="2021-05-04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8840 GID 04 P3 08 "/>
    <s v=""/>
    <s v=""/>
    <s v=""/>
    <s v=""/>
    <s v=""/>
    <s v=""/>
    <s v=""/>
    <s v=""/>
    <s v=""/>
    <s v=""/>
    <s v=""/>
    <s v=""/>
    <s v="4002924225 GID 20 P3 25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4442 GID 23 P3 29 "/>
    <s v=""/>
    <s v=""/>
    <s v=""/>
    <s v=""/>
    <s v=""/>
    <s v="4002912143 GID 17 P3 20 Y"/>
    <m/>
    <m/>
    <m/>
    <m/>
    <m/>
    <m/>
    <m/>
    <m/>
    <m/>
    <m/>
    <m/>
    <m/>
    <m/>
    <m/>
    <m/>
    <m/>
  </r>
  <r>
    <x v="1"/>
    <s v="B 9154 BEV"/>
    <m/>
    <x v="1"/>
    <s v="TMC"/>
    <d v="2021-03-17T13:25:27"/>
    <d v="2021-03-17T19:58:02"/>
    <s v="Otw Store"/>
    <x v="1"/>
    <m/>
    <m/>
    <d v="2021-03-1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1733 GID 16 P3 18 Y"/>
    <s v=""/>
    <m/>
    <m/>
    <m/>
    <m/>
    <m/>
    <m/>
    <m/>
    <m/>
    <m/>
    <m/>
    <m/>
    <m/>
    <m/>
    <m/>
    <m/>
    <m/>
  </r>
  <r>
    <x v="1"/>
    <s v="B 9497 PEU"/>
    <m/>
    <x v="1"/>
    <s v="CGL"/>
    <d v="2021-03-17T16:15:03"/>
    <d v="2021-03-18T00:47:23"/>
    <s v="Otw Store"/>
    <x v="1"/>
    <m/>
    <m/>
    <d v="2021-03-1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2046 GID 16 P3 18 Y"/>
    <m/>
    <m/>
    <m/>
    <m/>
    <m/>
    <m/>
    <m/>
    <m/>
    <m/>
    <m/>
    <m/>
    <m/>
    <m/>
    <m/>
    <m/>
    <m/>
    <m/>
  </r>
  <r>
    <x v="1"/>
    <s v="B 9262 UM"/>
    <m/>
    <x v="1"/>
    <s v="DMM"/>
    <d v="2021-03-17T21:26:16"/>
    <d v="2021-03-18T21:30:01"/>
    <s v="Otw Store"/>
    <x v="1"/>
    <m/>
    <m/>
    <d v="2021-03-1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2237 GID 17 P3 17 "/>
    <m/>
    <m/>
    <m/>
    <m/>
    <m/>
    <m/>
    <m/>
    <m/>
    <m/>
    <m/>
    <m/>
    <m/>
    <m/>
    <m/>
    <m/>
    <m/>
    <m/>
  </r>
  <r>
    <x v="1"/>
    <s v="H 1916 CQ"/>
    <m/>
    <x v="1"/>
    <s v="SCM"/>
    <d v="2021-03-17T23:34:42"/>
    <d v="2021-03-19T00:20:28"/>
    <s v="Otw Store"/>
    <x v="1"/>
    <m/>
    <m/>
    <d v="2021-03-1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2533 GID 18 P3 20 Y"/>
    <m/>
    <m/>
    <m/>
    <m/>
    <m/>
    <m/>
    <m/>
    <m/>
    <m/>
    <m/>
    <m/>
    <m/>
    <m/>
    <m/>
    <m/>
    <m/>
    <m/>
  </r>
  <r>
    <x v="1"/>
    <s v="W 8820 UF"/>
    <m/>
    <x v="1"/>
    <s v="MMS"/>
    <d v="2021-03-23T17:23:08"/>
    <d v="2021-03-24T06:10:28"/>
    <s v="Otw Store"/>
    <x v="1"/>
    <s v="v"/>
    <m/>
    <d v="2021-03-24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4443 GID 23 P3 25 "/>
    <s v=""/>
    <s v=""/>
    <s v=""/>
    <s v=""/>
    <s v="4002912508 GID 17 P3 20 "/>
    <m/>
    <m/>
    <m/>
    <m/>
    <m/>
    <m/>
    <m/>
    <m/>
    <m/>
    <m/>
    <m/>
    <m/>
    <m/>
    <m/>
    <m/>
    <m/>
    <m/>
  </r>
  <r>
    <x v="1"/>
    <s v="B 9001 EEU"/>
    <m/>
    <x v="1"/>
    <s v="DMM"/>
    <d v="2021-03-31T08:47:07"/>
    <d v="2021-04-01T07:00:59"/>
    <s v="Otw Store"/>
    <x v="1"/>
    <m/>
    <m/>
    <d v="2021-04-0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7559 GID 31 P3 07 "/>
    <s v=""/>
    <s v=""/>
    <s v=""/>
    <s v=""/>
    <s v=""/>
    <s v=""/>
    <s v=""/>
    <s v=""/>
    <s v=""/>
    <s v=""/>
    <s v=""/>
    <s v="4002912788 GID 18 P3 23 "/>
    <s v=""/>
    <m/>
    <m/>
    <m/>
    <m/>
    <m/>
    <m/>
    <m/>
    <m/>
    <m/>
    <m/>
    <m/>
    <m/>
    <m/>
    <m/>
    <m/>
    <m/>
    <m/>
  </r>
  <r>
    <x v="1"/>
    <s v="BE 9630 YJ"/>
    <m/>
    <x v="1"/>
    <s v="MPX"/>
    <d v="2021-06-27T21:00:33"/>
    <d v="2021-06-28T06:29:24"/>
    <s v="Otw Store"/>
    <x v="1"/>
    <m/>
    <m/>
    <d v="2021-03-1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2537 GID 18 P3 20 "/>
    <m/>
    <m/>
    <m/>
    <m/>
    <m/>
    <m/>
    <m/>
    <m/>
    <m/>
    <m/>
    <m/>
    <m/>
    <m/>
    <m/>
    <m/>
    <m/>
    <m/>
    <m/>
  </r>
  <r>
    <x v="1"/>
    <s v="BE 9486 YJ"/>
    <m/>
    <x v="1"/>
    <s v="MPX"/>
    <d v="2021-03-18T17:09:13"/>
    <d v="2021-03-19T09:29:13"/>
    <s v="Otw Store"/>
    <x v="1"/>
    <m/>
    <m/>
    <d v="2021-03-1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2877 GID 18 P3 20 "/>
    <m/>
    <m/>
    <m/>
    <m/>
    <m/>
    <m/>
    <m/>
    <m/>
    <m/>
    <m/>
    <m/>
    <m/>
    <m/>
    <m/>
    <m/>
    <m/>
    <m/>
    <m/>
  </r>
  <r>
    <x v="1"/>
    <s v="BE 9258 NO"/>
    <m/>
    <x v="1"/>
    <s v="MHT"/>
    <d v="2021-03-18T18:04:09"/>
    <d v="2021-03-19T22:25:22"/>
    <s v="Otw Store"/>
    <x v="1"/>
    <m/>
    <m/>
    <d v="2021-03-1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2968 GID 19 P3 23 "/>
    <m/>
    <m/>
    <m/>
    <m/>
    <m/>
    <m/>
    <m/>
    <m/>
    <m/>
    <m/>
    <m/>
    <m/>
    <m/>
    <m/>
    <m/>
    <m/>
    <m/>
    <m/>
  </r>
  <r>
    <x v="1"/>
    <s v="H 1835 FQ"/>
    <m/>
    <x v="1"/>
    <s v="SCM"/>
    <d v="2021-03-18T20:21:14"/>
    <d v="2021-03-19T11:38:22"/>
    <s v="Otw Store"/>
    <x v="1"/>
    <m/>
    <m/>
    <d v="2021-03-1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2865 GID 18 P3 20 "/>
    <m/>
    <m/>
    <m/>
    <m/>
    <m/>
    <m/>
    <m/>
    <m/>
    <m/>
    <m/>
    <m/>
    <m/>
    <m/>
    <m/>
    <m/>
    <m/>
    <m/>
    <m/>
  </r>
  <r>
    <x v="1"/>
    <s v="BE 9283 YU"/>
    <m/>
    <x v="1"/>
    <s v="MHT"/>
    <d v="2021-04-15T19:39:20"/>
    <d v="2021-04-16T06:22:19"/>
    <s v="Otw Store"/>
    <x v="1"/>
    <m/>
    <m/>
    <d v="2021-04-16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2815 GID 16 P3 23 "/>
    <s v=""/>
    <s v=""/>
    <s v=""/>
    <s v=""/>
    <s v=""/>
    <s v=""/>
    <s v=""/>
    <s v="4002919449 GID 07 P3 09 "/>
    <s v=""/>
    <s v=""/>
    <s v=""/>
    <s v=""/>
    <s v=""/>
    <s v=""/>
    <s v=""/>
    <s v="4002916398 GID 30 P3 04 "/>
    <s v=""/>
    <s v=""/>
    <s v=""/>
    <s v=""/>
    <s v=""/>
    <s v=""/>
    <s v=""/>
    <s v=""/>
    <s v=""/>
    <s v=""/>
    <s v="4002912607 GID 19 P3 22 "/>
    <m/>
    <m/>
    <m/>
    <m/>
    <m/>
    <m/>
    <m/>
    <m/>
    <m/>
    <m/>
    <m/>
    <m/>
    <m/>
    <m/>
    <m/>
    <m/>
    <m/>
    <m/>
  </r>
  <r>
    <x v="1"/>
    <s v="W 9465 UM"/>
    <m/>
    <x v="1"/>
    <s v="MMS"/>
    <d v="2021-05-21T22:54:48"/>
    <d v="2021-05-22T06:30:22"/>
    <s v="Otw Store"/>
    <x v="1"/>
    <m/>
    <m/>
    <d v="2021-04-1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2572 GID 22 P3 24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3048 GID 17 P3 19 "/>
    <s v=""/>
    <s v=""/>
    <s v=""/>
    <s v=""/>
    <s v=""/>
    <s v=""/>
    <s v=""/>
    <s v=""/>
    <s v=""/>
    <s v=""/>
    <s v=""/>
    <s v=""/>
    <s v=""/>
    <s v=""/>
    <s v=""/>
    <s v=""/>
    <s v=""/>
    <s v="4002916042 GID 28 P3 31 "/>
    <s v=""/>
    <s v=""/>
    <s v=""/>
    <s v=""/>
    <s v=""/>
    <s v=""/>
    <s v=""/>
    <s v=""/>
    <s v=""/>
    <s v="4002910213 GID 18 P3 24 "/>
    <m/>
    <m/>
    <m/>
    <m/>
    <m/>
    <m/>
    <m/>
    <m/>
    <m/>
    <m/>
    <m/>
    <m/>
    <m/>
    <m/>
    <m/>
    <m/>
    <m/>
    <m/>
  </r>
  <r>
    <x v="1"/>
    <s v="BE 9256 NO"/>
    <m/>
    <x v="1"/>
    <s v="MHT"/>
    <d v="2021-04-14T20:02:31"/>
    <d v="2021-04-15T08:27:26"/>
    <s v="Otw Store"/>
    <x v="1"/>
    <m/>
    <m/>
    <d v="2021-04-15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2145 GID 14 P3 18 Y"/>
    <s v=""/>
    <s v=""/>
    <s v=""/>
    <s v=""/>
    <s v=""/>
    <s v=""/>
    <s v=""/>
    <s v=""/>
    <s v=""/>
    <s v=""/>
    <s v=""/>
    <s v=""/>
    <s v=""/>
    <s v=""/>
    <s v=""/>
    <s v=""/>
    <s v=""/>
    <s v=""/>
    <s v="4002915476 GID 26 P3 26 Y"/>
    <s v=""/>
    <s v=""/>
    <s v=""/>
    <s v=""/>
    <s v=""/>
    <s v=""/>
    <s v="4002913109 GID 19 P3 22 "/>
    <m/>
    <m/>
    <m/>
    <m/>
    <m/>
    <m/>
    <m/>
    <m/>
    <m/>
    <m/>
    <m/>
    <m/>
    <m/>
    <m/>
    <m/>
    <m/>
    <m/>
    <m/>
  </r>
  <r>
    <x v="1"/>
    <s v="BE 9255 NO"/>
    <m/>
    <x v="1"/>
    <s v="MHT"/>
    <d v="2021-03-19T01:11:29"/>
    <d v="2021-03-19T22:23:25"/>
    <s v="Otw Store"/>
    <x v="1"/>
    <m/>
    <m/>
    <d v="2021-03-1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3347 GID 19 P3 24 "/>
    <m/>
    <m/>
    <m/>
    <m/>
    <m/>
    <m/>
    <m/>
    <m/>
    <m/>
    <m/>
    <m/>
    <m/>
    <m/>
    <m/>
    <m/>
    <m/>
    <m/>
    <m/>
  </r>
  <r>
    <x v="1"/>
    <s v="W 9466 UM"/>
    <m/>
    <x v="1"/>
    <s v="MMS"/>
    <d v="2021-05-09T00:09:56"/>
    <d v="2021-05-09T15:22:27"/>
    <s v="Otw Store"/>
    <x v="1"/>
    <s v="hp tidak support"/>
    <m/>
    <d v="2021-05-0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0618 GID 09 P3 10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2198 GID 15 P3 17 Y"/>
    <s v=""/>
    <s v=""/>
    <s v=""/>
    <s v=""/>
    <s v="4002920777 GID 10 P3 12 "/>
    <s v=""/>
    <s v=""/>
    <s v=""/>
    <s v="4002919171 GID 07 P3 09 "/>
    <s v=""/>
    <s v=""/>
    <s v=""/>
    <s v="4002918173 GID 02 P3 05 Y"/>
    <s v=""/>
    <s v=""/>
    <s v=""/>
    <s v=""/>
    <s v=""/>
    <s v=""/>
    <s v=""/>
    <s v=""/>
    <s v=""/>
    <s v=""/>
    <s v=""/>
    <s v=""/>
    <s v=""/>
    <s v="4002912789 GID 18 P3 24 "/>
    <m/>
    <m/>
    <m/>
    <m/>
    <m/>
    <m/>
    <m/>
    <m/>
    <m/>
    <m/>
    <m/>
    <m/>
    <m/>
    <m/>
    <m/>
    <m/>
    <m/>
    <m/>
  </r>
  <r>
    <x v="1"/>
    <s v="H 1412 AF"/>
    <m/>
    <x v="1"/>
    <s v="MMS"/>
    <d v="2021-04-18T13:22:38"/>
    <d v="2021-04-18T22:12:49"/>
    <s v="Otw Store"/>
    <x v="1"/>
    <s v="v"/>
    <m/>
    <d v="2021-04-1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3489 GID18 P3 20 "/>
    <s v="4002923489 GID18 P3 20 "/>
    <s v=""/>
    <s v=""/>
    <s v=""/>
    <s v=""/>
    <s v=""/>
    <s v=""/>
    <s v=""/>
    <s v=""/>
    <s v=""/>
    <s v=""/>
    <s v=""/>
    <s v=""/>
    <m/>
    <s v="4002918431 GID 04 P3 10 "/>
    <s v=""/>
    <s v=""/>
    <s v=""/>
    <s v=""/>
    <s v=""/>
    <s v=""/>
    <s v="4002916050 GID 27 P3 29 "/>
    <s v=""/>
    <s v=""/>
    <s v=""/>
    <s v=""/>
    <s v=""/>
    <s v=""/>
    <s v="4002912971 GID 19 P3 24 "/>
    <m/>
    <m/>
    <m/>
    <m/>
    <m/>
    <m/>
    <m/>
    <m/>
    <m/>
    <m/>
    <m/>
    <m/>
    <m/>
    <m/>
    <m/>
    <m/>
    <m/>
    <m/>
    <m/>
  </r>
  <r>
    <x v="1"/>
    <s v="B 9604 FXT"/>
    <m/>
    <x v="1"/>
    <s v="PT. Darsindo Cipta Putra Mandiri"/>
    <d v="2021-04-15T20:34:01"/>
    <d v="2021-04-16T04:02:46"/>
    <s v="Otw Store"/>
    <x v="1"/>
    <m/>
    <m/>
    <d v="2021-04-16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2202 GID 15 P3 17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3510 GID 20 P3 22 "/>
    <m/>
    <m/>
    <m/>
    <m/>
    <m/>
    <m/>
    <m/>
    <m/>
    <m/>
    <m/>
    <m/>
    <m/>
    <m/>
    <m/>
    <m/>
    <m/>
    <m/>
    <m/>
    <m/>
  </r>
  <r>
    <x v="1"/>
    <s v="BE 9461 CO"/>
    <m/>
    <x v="1"/>
    <s v="MHT"/>
    <d v="2021-03-19T20:43:09"/>
    <d v="2021-03-20T06:42:47"/>
    <s v="Otw Store"/>
    <x v="1"/>
    <m/>
    <m/>
    <d v="2021-03-2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1271 GID 19 P3 25 "/>
    <m/>
    <m/>
    <m/>
    <m/>
    <m/>
    <m/>
    <m/>
    <m/>
    <m/>
    <m/>
    <m/>
    <m/>
    <m/>
    <m/>
    <m/>
    <m/>
    <m/>
    <m/>
    <m/>
  </r>
  <r>
    <x v="1"/>
    <s v="B 9266 UYU"/>
    <m/>
    <x v="1"/>
    <s v="PRIMEX"/>
    <d v="2021-06-27T20:56:45"/>
    <d v="2021-06-28T13:09:32"/>
    <s v="Otw Store"/>
    <x v="1"/>
    <m/>
    <m/>
    <d v="2021-04-1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3435 GID18 P3 20 Y"/>
    <s v=""/>
    <s v=""/>
    <s v=""/>
    <s v=""/>
    <s v=""/>
    <s v=""/>
    <s v=""/>
    <s v=""/>
    <s v=""/>
    <s v=""/>
    <s v=""/>
    <s v=""/>
    <s v=""/>
    <s v=""/>
    <s v="4002918153 GID 02 P3 05 Y"/>
    <s v=""/>
    <s v=""/>
    <s v=""/>
    <s v=""/>
    <s v=""/>
    <s v="4002916088 GID 27 P3 29 "/>
    <s v=""/>
    <s v=""/>
    <s v=""/>
    <s v=""/>
    <s v=""/>
    <s v=""/>
    <s v="4002913604 GID 20 P3 24 "/>
    <m/>
    <m/>
    <m/>
    <m/>
    <m/>
    <m/>
    <m/>
    <m/>
    <m/>
    <m/>
    <m/>
    <m/>
    <m/>
    <m/>
    <m/>
    <m/>
    <m/>
    <m/>
    <m/>
  </r>
  <r>
    <x v="1"/>
    <s v="B 9042 UEV"/>
    <m/>
    <x v="1"/>
    <s v="PRIMEX"/>
    <d v="2021-04-01T23:02:49"/>
    <d v="2021-04-02T11:59:32"/>
    <s v="Otw Store"/>
    <x v="1"/>
    <m/>
    <m/>
    <d v="2021-04-0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8171 GID 02 P3 05 Y"/>
    <s v=""/>
    <s v=""/>
    <s v=""/>
    <s v=""/>
    <s v=""/>
    <s v=""/>
    <s v=""/>
    <s v=""/>
    <s v=""/>
    <s v=""/>
    <s v=""/>
    <s v=""/>
    <s v="4002913603 GID 20 P3 24 "/>
    <m/>
    <m/>
    <m/>
    <m/>
    <m/>
    <m/>
    <m/>
    <m/>
    <m/>
    <m/>
    <m/>
    <m/>
    <m/>
    <m/>
    <m/>
    <m/>
    <m/>
    <m/>
    <m/>
  </r>
  <r>
    <x v="1"/>
    <s v="BE 9903 CO"/>
    <m/>
    <x v="1"/>
    <s v="MPX"/>
    <d v="2021-05-28T23:46:54"/>
    <d v="2021-05-29T04:08:47"/>
    <s v="Otw Store"/>
    <x v="1"/>
    <m/>
    <m/>
    <d v="2021-05-0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7665 GID 02 P3 05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0177 GID 09 P3 13 Y"/>
    <s v=""/>
    <s v=""/>
    <s v=""/>
    <s v=""/>
    <s v=""/>
    <s v=""/>
    <s v=""/>
    <s v=""/>
    <s v=""/>
    <s v=""/>
    <s v="4002916396 GID 28 P3 02 "/>
    <s v=""/>
    <s v=""/>
    <s v=""/>
    <s v=""/>
    <s v=""/>
    <s v=""/>
    <s v=""/>
    <s v="4002913605 GID 20 P3 24 "/>
    <m/>
    <m/>
    <m/>
    <m/>
    <m/>
    <m/>
    <m/>
    <m/>
    <m/>
    <m/>
    <m/>
    <m/>
    <m/>
    <m/>
    <m/>
    <m/>
    <m/>
    <m/>
    <m/>
  </r>
  <r>
    <x v="1"/>
    <s v="H 1982 EQ"/>
    <m/>
    <x v="1"/>
    <s v="SCM"/>
    <d v="2021-03-20T02:41:27"/>
    <d v="2021-03-20T15:20:03"/>
    <s v="Otw Store"/>
    <x v="1"/>
    <m/>
    <m/>
    <d v="2021-03-2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3511 GID 20 P3 22 "/>
    <m/>
    <m/>
    <m/>
    <m/>
    <m/>
    <m/>
    <m/>
    <m/>
    <m/>
    <m/>
    <m/>
    <m/>
    <m/>
    <m/>
    <m/>
    <m/>
    <m/>
    <m/>
    <m/>
  </r>
  <r>
    <x v="1"/>
    <s v="H 1988 EQ"/>
    <m/>
    <x v="1"/>
    <s v="SCM"/>
    <d v="2021-03-20T03:20:15"/>
    <d v="2021-03-20T12:25:23"/>
    <s v="Otw Store"/>
    <x v="1"/>
    <m/>
    <m/>
    <d v="2021-03-2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3166 GID 20 P3 24 "/>
    <m/>
    <m/>
    <m/>
    <m/>
    <m/>
    <m/>
    <m/>
    <m/>
    <m/>
    <m/>
    <m/>
    <m/>
    <m/>
    <m/>
    <m/>
    <m/>
    <m/>
    <m/>
    <m/>
  </r>
  <r>
    <x v="1"/>
    <s v="BL 8904 AK"/>
    <m/>
    <x v="1"/>
    <s v="SAJ"/>
    <d v="2021-05-23T06:57:03"/>
    <d v="2021-05-23T15:03:21"/>
    <s v="Otw Store"/>
    <x v="1"/>
    <m/>
    <m/>
    <d v="2021-05-06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2874 GID 23 P3 25 "/>
    <s v=""/>
    <s v=""/>
    <s v=""/>
    <s v=""/>
    <s v=""/>
    <s v=""/>
    <s v=""/>
    <s v=""/>
    <s v=""/>
    <s v=""/>
    <s v="4002929551 GIID 06 P3 8-May-21 Y"/>
    <s v=""/>
    <s v=""/>
    <s v=""/>
    <s v=""/>
    <s v=""/>
    <s v=""/>
    <s v=""/>
    <s v=""/>
    <s v=""/>
    <s v=""/>
    <s v=""/>
    <s v=""/>
    <s v=""/>
    <s v=""/>
    <s v=""/>
    <s v=""/>
    <s v=""/>
    <s v=""/>
    <s v="4002922825 GID 16 P3 19 "/>
    <s v=""/>
    <s v=""/>
    <s v=""/>
    <s v=""/>
    <s v=""/>
    <s v=""/>
    <s v=""/>
    <s v=""/>
    <s v=""/>
    <s v="4002918731 GID 06 P3 08 "/>
    <s v=""/>
    <s v=""/>
    <s v=""/>
    <s v=""/>
    <s v=""/>
    <s v=""/>
    <s v=""/>
    <s v=""/>
    <s v="4002916053 GID 27 P3 29 "/>
    <s v=""/>
    <s v=""/>
    <s v=""/>
    <s v=""/>
    <s v=""/>
    <s v=""/>
    <s v="4002913179 GID 20 P3 23 "/>
    <m/>
    <m/>
    <m/>
    <m/>
    <m/>
    <m/>
    <m/>
    <m/>
    <m/>
    <m/>
    <m/>
    <m/>
    <m/>
    <m/>
    <m/>
    <m/>
    <m/>
    <m/>
    <m/>
  </r>
  <r>
    <x v="1"/>
    <s v="H 1797 CQ"/>
    <m/>
    <x v="1"/>
    <s v="SCM"/>
    <d v="2021-03-20T09:07:21"/>
    <d v="2021-03-20T15:53:17"/>
    <s v="Otw Store"/>
    <x v="1"/>
    <m/>
    <m/>
    <d v="2021-03-2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3167 GID 20 P3 24 "/>
    <m/>
    <m/>
    <m/>
    <m/>
    <m/>
    <m/>
    <m/>
    <m/>
    <m/>
    <m/>
    <m/>
    <m/>
    <m/>
    <m/>
    <m/>
    <m/>
    <m/>
    <m/>
    <m/>
  </r>
  <r>
    <x v="1"/>
    <s v="B 9136 UM"/>
    <m/>
    <x v="1"/>
    <s v="DMM"/>
    <d v="2021-03-20T14:17:29"/>
    <d v="2021-03-20T21:50:14"/>
    <s v="Otw Store"/>
    <x v="1"/>
    <m/>
    <m/>
    <d v="2021-03-2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3608 GID 20 P3 27 "/>
    <m/>
    <m/>
    <m/>
    <m/>
    <m/>
    <m/>
    <m/>
    <m/>
    <m/>
    <m/>
    <m/>
    <m/>
    <m/>
    <m/>
    <m/>
    <m/>
    <m/>
    <m/>
    <m/>
  </r>
  <r>
    <x v="1"/>
    <s v="B 9165 UM"/>
    <m/>
    <x v="1"/>
    <s v="DMM"/>
    <d v="2021-03-20T14:16:43"/>
    <d v="2021-03-20T23:02:46"/>
    <s v="Otw Store"/>
    <x v="1"/>
    <m/>
    <m/>
    <d v="2021-03-2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3509 GID 20 P3 22 "/>
    <m/>
    <m/>
    <m/>
    <m/>
    <m/>
    <m/>
    <m/>
    <m/>
    <m/>
    <m/>
    <m/>
    <m/>
    <m/>
    <m/>
    <m/>
    <m/>
    <m/>
    <m/>
    <m/>
  </r>
  <r>
    <x v="1"/>
    <s v="L 9519 UW"/>
    <m/>
    <x v="1"/>
    <s v="PJM"/>
    <d v="2021-04-21T09:55:16"/>
    <d v="2021-04-21T21:31:09"/>
    <s v="Otw Store"/>
    <x v="1"/>
    <s v="v"/>
    <m/>
    <d v="2021-04-2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4600 GID 21 P3 23 Y"/>
    <s v=""/>
    <s v=""/>
    <s v=""/>
    <s v=""/>
    <s v=""/>
    <s v=""/>
    <s v=""/>
    <s v="4002921544 GID 13 P3 15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3168 GID 20 P3 24 "/>
    <m/>
    <m/>
    <m/>
    <m/>
    <m/>
    <m/>
    <m/>
    <m/>
    <m/>
    <m/>
    <m/>
    <m/>
    <m/>
    <m/>
    <m/>
    <m/>
    <m/>
    <m/>
    <m/>
  </r>
  <r>
    <x v="1"/>
    <s v="BE 9281 GS"/>
    <m/>
    <x v="1"/>
    <s v="MHT"/>
    <d v="2021-04-13T14:18:39"/>
    <d v="2021-04-14T06:42:42"/>
    <s v="Otw Store"/>
    <x v="1"/>
    <m/>
    <m/>
    <d v="2021-04-14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0773 GID 13 P3 20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4726 GID 24 P3 29 "/>
    <s v=""/>
    <s v=""/>
    <s v=""/>
    <s v="4002913396 GID 20 P3 22 "/>
    <m/>
    <m/>
    <m/>
    <m/>
    <m/>
    <m/>
    <m/>
    <m/>
    <m/>
    <m/>
    <m/>
    <m/>
    <m/>
    <m/>
    <m/>
    <m/>
    <m/>
    <m/>
    <m/>
  </r>
  <r>
    <x v="1"/>
    <s v="BE 9951 CU"/>
    <m/>
    <x v="1"/>
    <s v="MPX"/>
    <d v="2021-04-30T15:55:44"/>
    <d v="2021-05-01T06:49:42"/>
    <s v="Otw Store"/>
    <x v="1"/>
    <m/>
    <m/>
    <d v="2021-05-0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8391 GID 02 P3 04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3693 GID 21 P3 25 "/>
    <s v=""/>
    <m/>
    <m/>
    <m/>
    <m/>
    <m/>
    <m/>
    <m/>
    <m/>
    <m/>
    <m/>
    <m/>
    <m/>
    <m/>
    <m/>
    <m/>
    <m/>
    <m/>
    <m/>
    <m/>
  </r>
  <r>
    <x v="1"/>
    <s v="BE 9945 CU"/>
    <m/>
    <x v="1"/>
    <s v="MPX"/>
    <d v="2021-03-21T00:32:13"/>
    <d v="2021-03-21T15:07:27"/>
    <s v="Otw Store"/>
    <x v="1"/>
    <m/>
    <m/>
    <d v="2021-03-2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3981 GID 21 P3 26 "/>
    <s v=""/>
    <m/>
    <m/>
    <m/>
    <m/>
    <m/>
    <m/>
    <m/>
    <m/>
    <m/>
    <m/>
    <m/>
    <m/>
    <m/>
    <m/>
    <m/>
    <m/>
    <m/>
    <m/>
    <m/>
  </r>
  <r>
    <x v="1"/>
    <s v="B 9231 CW"/>
    <m/>
    <x v="1"/>
    <s v="MPX"/>
    <d v="2021-03-21T21:08:29"/>
    <d v="2021-03-22T08:42:25"/>
    <s v="Otw Store"/>
    <x v="1"/>
    <s v="hp tidak support"/>
    <s v="hp tidak support"/>
    <d v="2021-03-2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4205 GID 22 P3 28 "/>
    <m/>
    <m/>
    <m/>
    <m/>
    <m/>
    <m/>
    <m/>
    <m/>
    <m/>
    <m/>
    <m/>
    <m/>
    <m/>
    <m/>
    <m/>
    <m/>
    <m/>
    <m/>
    <m/>
    <m/>
    <m/>
  </r>
  <r>
    <x v="1"/>
    <s v="BE 9679 YU"/>
    <m/>
    <x v="1"/>
    <s v="MPX"/>
    <d v="2021-06-11T01:28:33"/>
    <d v="2021-06-11T00:28:33"/>
    <s v="Otw Store"/>
    <x v="1"/>
    <m/>
    <m/>
    <d v="2021-03-2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4002938015 GID 11 P3 16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4206 GID 22 P3 29 "/>
    <m/>
    <m/>
    <m/>
    <m/>
    <m/>
    <m/>
    <m/>
    <m/>
    <m/>
    <m/>
    <m/>
    <m/>
    <m/>
    <m/>
    <m/>
    <m/>
    <m/>
    <m/>
    <m/>
    <m/>
    <m/>
  </r>
  <r>
    <x v="1"/>
    <s v="BE 9266 BV"/>
    <m/>
    <x v="1"/>
    <s v="MPX"/>
    <d v="2021-04-16T17:20:26"/>
    <d v="2021-04-17T05:13:55"/>
    <s v="Otw Store"/>
    <x v="1"/>
    <s v="v"/>
    <m/>
    <d v="2021-04-1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3055 GID 17 P3 21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4207 GID 22 P3 29 "/>
    <m/>
    <m/>
    <m/>
    <m/>
    <m/>
    <m/>
    <m/>
    <m/>
    <m/>
    <m/>
    <m/>
    <m/>
    <m/>
    <m/>
    <m/>
    <m/>
    <m/>
    <m/>
    <m/>
    <m/>
    <m/>
  </r>
  <r>
    <x v="1"/>
    <s v="H 1410 AF"/>
    <m/>
    <x v="1"/>
    <s v="MMS"/>
    <d v="2021-04-14T01:38:35"/>
    <d v="2021-04-14T19:57:21"/>
    <s v="Otw Store"/>
    <x v="1"/>
    <m/>
    <m/>
    <d v="2021-04-14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1451 GID 13 P3 14 "/>
    <s v=""/>
    <s v=""/>
    <s v=""/>
    <s v=""/>
    <s v="4002919999 GID 08 P3 10 "/>
    <s v=""/>
    <s v=""/>
    <s v=""/>
    <m/>
    <s v="4002918442 GID 04 P3 06 "/>
    <s v=""/>
    <s v="4002917622 GID 01 P3 03 "/>
    <s v=""/>
    <s v=""/>
    <s v=""/>
    <s v=""/>
    <s v=""/>
    <s v=""/>
    <s v=""/>
    <s v=""/>
    <s v=""/>
    <s v="4002913793 GID 21 P3 23 "/>
    <m/>
    <m/>
    <m/>
    <m/>
    <m/>
    <m/>
    <m/>
    <m/>
    <m/>
    <m/>
    <m/>
    <m/>
    <m/>
    <m/>
    <m/>
    <m/>
    <m/>
    <m/>
    <m/>
    <m/>
    <m/>
  </r>
  <r>
    <x v="1"/>
    <s v="H 1918 CQ"/>
    <m/>
    <x v="1"/>
    <s v="SCM"/>
    <d v="2021-03-22T13:59:25"/>
    <d v="2021-03-22T23:49:40"/>
    <s v="Otw Store"/>
    <x v="1"/>
    <m/>
    <m/>
    <d v="2021-03-2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4150 GID 22 P3 24 "/>
    <m/>
    <m/>
    <m/>
    <m/>
    <m/>
    <m/>
    <m/>
    <m/>
    <m/>
    <m/>
    <m/>
    <m/>
    <m/>
    <m/>
    <m/>
    <m/>
    <m/>
    <m/>
    <m/>
    <m/>
    <m/>
    <m/>
  </r>
  <r>
    <x v="1"/>
    <s v="Z 9509 MG"/>
    <m/>
    <x v="2"/>
    <s v="TIARA FAJAR"/>
    <d v="2021-06-19T21:47:52"/>
    <d v="2021-06-20T06:31:17"/>
    <s v="Otw Store"/>
    <x v="1"/>
    <s v="v"/>
    <m/>
    <d v="2021-04-17T00:00:00"/>
    <m/>
    <s v=""/>
    <s v=""/>
    <s v=""/>
    <s v=""/>
    <s v=""/>
    <s v=""/>
    <s v=""/>
    <s v=""/>
    <s v=""/>
    <s v="4002940875 GID 20 P2 22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3402 GID18 P3 20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3350 GID 22 P3 25 "/>
    <m/>
    <m/>
    <m/>
    <m/>
    <m/>
    <m/>
    <m/>
    <m/>
    <m/>
    <m/>
    <m/>
    <m/>
    <m/>
    <m/>
    <m/>
    <m/>
    <m/>
    <m/>
    <m/>
    <m/>
    <m/>
    <m/>
  </r>
  <r>
    <x v="1"/>
    <s v="H 8077 OW"/>
    <m/>
    <x v="1"/>
    <s v="SCM"/>
    <d v="2021-03-22T19:42:52"/>
    <d v="2021-03-23T06:29:53"/>
    <s v="Otw Store"/>
    <x v="1"/>
    <m/>
    <m/>
    <d v="2021-03-2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4153 GID 22 P3 24 "/>
    <m/>
    <m/>
    <m/>
    <m/>
    <m/>
    <m/>
    <m/>
    <m/>
    <m/>
    <m/>
    <m/>
    <m/>
    <m/>
    <m/>
    <m/>
    <m/>
    <m/>
    <m/>
    <m/>
    <m/>
    <m/>
    <m/>
  </r>
  <r>
    <x v="1"/>
    <s v="BE 9261 BV"/>
    <m/>
    <x v="1"/>
    <s v="MPX"/>
    <d v="2021-03-23T02:14:33"/>
    <d v="2021-03-23T15:00:23"/>
    <s v="Otw Store"/>
    <x v="1"/>
    <m/>
    <m/>
    <d v="2021-03-2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4570 GID 23 P3 28 "/>
    <m/>
    <m/>
    <m/>
    <m/>
    <m/>
    <m/>
    <m/>
    <m/>
    <m/>
    <m/>
    <m/>
    <m/>
    <m/>
    <m/>
    <m/>
    <m/>
    <m/>
    <m/>
    <m/>
    <m/>
    <m/>
    <m/>
  </r>
  <r>
    <x v="1"/>
    <s v="BE 9441 CV"/>
    <m/>
    <x v="1"/>
    <s v="MPX"/>
    <d v="2021-03-23T02:12:42"/>
    <d v="2021-03-23T15:00:32"/>
    <s v="Otw Store"/>
    <x v="1"/>
    <m/>
    <m/>
    <d v="2021-03-2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4585 GID 23 P3 31 "/>
    <m/>
    <m/>
    <m/>
    <m/>
    <m/>
    <m/>
    <m/>
    <m/>
    <m/>
    <m/>
    <m/>
    <m/>
    <m/>
    <m/>
    <m/>
    <m/>
    <m/>
    <m/>
    <m/>
    <m/>
    <m/>
    <m/>
  </r>
  <r>
    <x v="1"/>
    <s v="BE 9767 BV"/>
    <m/>
    <x v="1"/>
    <s v="MPX"/>
    <d v="2021-03-23T02:11:52"/>
    <d v="2021-03-23T12:27:46"/>
    <s v="Otw Store"/>
    <x v="1"/>
    <m/>
    <m/>
    <d v="2021-03-2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4571 GID 23 P3 28 "/>
    <m/>
    <m/>
    <m/>
    <m/>
    <m/>
    <m/>
    <m/>
    <m/>
    <m/>
    <m/>
    <m/>
    <m/>
    <m/>
    <m/>
    <m/>
    <m/>
    <m/>
    <m/>
    <m/>
    <m/>
    <m/>
    <m/>
  </r>
  <r>
    <x v="1"/>
    <s v="B 9004 EEU"/>
    <m/>
    <x v="1"/>
    <s v="DMM"/>
    <d v="2021-03-23T08:41:46"/>
    <d v="2021-03-23T19:43:23"/>
    <s v="Otw Store"/>
    <x v="1"/>
    <m/>
    <m/>
    <d v="2021-03-2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4607 GID 23 P3 28 "/>
    <m/>
    <m/>
    <m/>
    <m/>
    <m/>
    <m/>
    <m/>
    <m/>
    <m/>
    <m/>
    <m/>
    <m/>
    <m/>
    <m/>
    <m/>
    <m/>
    <m/>
    <m/>
    <m/>
    <m/>
    <m/>
    <m/>
  </r>
  <r>
    <x v="1"/>
    <s v="B 9291 TEV"/>
    <m/>
    <x v="1"/>
    <s v="PALAPA"/>
    <d v="2021-05-02T07:28:17"/>
    <d v="2021-05-02T14:50:50"/>
    <s v="Otw Store"/>
    <x v="1"/>
    <m/>
    <m/>
    <d v="2021-05-0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8234 GID 02 P3 05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7320 GID 01 P3 05 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</r>
  <r>
    <x v="1"/>
    <s v="B 9011 TXR"/>
    <m/>
    <x v="1"/>
    <s v="MHT"/>
    <d v="2021-03-23T19:23:01"/>
    <d v="2021-03-24T11:16:19"/>
    <s v="Otw Store"/>
    <x v="1"/>
    <m/>
    <m/>
    <d v="2021-03-24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4723 GID 24 P3 29 "/>
    <m/>
    <m/>
    <m/>
    <m/>
    <m/>
    <m/>
    <m/>
    <m/>
    <m/>
    <m/>
    <m/>
    <m/>
    <m/>
    <m/>
    <m/>
    <m/>
    <m/>
    <m/>
    <m/>
    <m/>
    <m/>
    <m/>
    <m/>
  </r>
  <r>
    <x v="1"/>
    <s v="B 9376 TEV"/>
    <m/>
    <x v="1"/>
    <s v="PALAPA"/>
    <d v="2021-06-15T21:48:24"/>
    <d v="2021-06-16T06:38:36"/>
    <s v="Otw Store"/>
    <x v="1"/>
    <m/>
    <m/>
    <d v="2021-05-19T00:00:00"/>
    <m/>
    <s v=""/>
    <s v=""/>
    <s v=""/>
    <s v=""/>
    <s v=""/>
    <s v=""/>
    <s v=""/>
    <s v=""/>
    <s v=""/>
    <s v=""/>
    <s v=""/>
    <s v=""/>
    <s v=""/>
    <s v="4002939558 GID 16 P3 19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1359 GID 18 P3 22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2814 GID 16 P3 23 "/>
    <s v=""/>
    <s v=""/>
    <s v=""/>
    <s v=""/>
    <s v=""/>
    <s v="4002920564 GID 10 P3 14 "/>
    <s v=""/>
    <s v=""/>
    <s v=""/>
    <s v=""/>
    <s v=""/>
    <s v=""/>
    <s v=""/>
    <s v=""/>
    <s v=""/>
    <s v=""/>
    <s v=""/>
    <s v=""/>
    <s v=""/>
    <s v=""/>
    <s v=""/>
    <s v="4002914722 GID 24 P3 29 "/>
    <m/>
    <m/>
    <m/>
    <m/>
    <m/>
    <m/>
    <m/>
    <m/>
    <m/>
    <m/>
    <m/>
    <m/>
    <m/>
    <m/>
    <m/>
    <m/>
    <m/>
    <m/>
    <m/>
    <m/>
    <m/>
    <m/>
    <m/>
  </r>
  <r>
    <x v="1"/>
    <s v="Z 9050 LF"/>
    <m/>
    <x v="2"/>
    <s v="TIARA FAJAR"/>
    <d v="2021-06-16T21:21:07"/>
    <d v="2021-06-17T05:20:19"/>
    <s v="Otw Store"/>
    <x v="1"/>
    <m/>
    <m/>
    <d v="2021-03-24T00:00:00"/>
    <m/>
    <s v=""/>
    <s v=""/>
    <s v=""/>
    <s v=""/>
    <s v=""/>
    <s v=""/>
    <s v=""/>
    <s v=""/>
    <s v=""/>
    <s v=""/>
    <s v=""/>
    <s v=""/>
    <s v="4002937313 GID 17 P3 19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4739 GID 24 P3 26 "/>
    <m/>
    <m/>
    <m/>
    <m/>
    <m/>
    <m/>
    <m/>
    <m/>
    <m/>
    <m/>
    <m/>
    <m/>
    <m/>
    <m/>
    <m/>
    <m/>
    <m/>
    <m/>
    <m/>
    <m/>
    <m/>
    <m/>
    <m/>
  </r>
  <r>
    <x v="1"/>
    <s v="W 9543 UM"/>
    <m/>
    <x v="1"/>
    <s v="MMS"/>
    <d v="2021-05-21T22:50:25"/>
    <d v="2021-05-22T06:31:14"/>
    <s v="Otw Store"/>
    <x v="1"/>
    <m/>
    <m/>
    <d v="2021-05-0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2580 GID 22 P3 24 "/>
    <s v=""/>
    <s v=""/>
    <s v=""/>
    <s v=""/>
    <s v=""/>
    <s v=""/>
    <s v=""/>
    <s v="4002930368 GID 08 P3 10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0776 GID 10 P3 12 "/>
    <s v=""/>
    <s v=""/>
    <s v=""/>
    <s v=""/>
    <s v=""/>
    <s v=""/>
    <s v=""/>
    <s v=""/>
    <s v=""/>
    <s v=""/>
    <s v=""/>
    <s v=""/>
    <s v=""/>
    <s v=""/>
    <s v=""/>
    <s v=""/>
    <s v="4002914881 GID 24 P3 31 "/>
    <m/>
    <m/>
    <m/>
    <m/>
    <m/>
    <m/>
    <m/>
    <m/>
    <m/>
    <m/>
    <m/>
    <m/>
    <m/>
    <m/>
    <m/>
    <m/>
    <m/>
    <m/>
    <m/>
    <m/>
    <m/>
    <m/>
    <m/>
  </r>
  <r>
    <x v="1"/>
    <s v="B 9264 TEN"/>
    <m/>
    <x v="1"/>
    <s v="FASTANA"/>
    <d v="2021-03-24T03:39:41"/>
    <d v="2021-03-24T13:47:08"/>
    <s v="Otw Store"/>
    <x v="1"/>
    <m/>
    <m/>
    <d v="2021-03-24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5030 GID 24 P3 29 "/>
    <m/>
    <m/>
    <m/>
    <m/>
    <m/>
    <m/>
    <m/>
    <m/>
    <m/>
    <m/>
    <m/>
    <m/>
    <m/>
    <m/>
    <m/>
    <m/>
    <m/>
    <m/>
    <m/>
    <m/>
    <m/>
    <m/>
    <m/>
  </r>
  <r>
    <x v="1"/>
    <s v="W 9695 UM"/>
    <m/>
    <x v="1"/>
    <s v="MMS"/>
    <d v="2021-03-24T08:55:35"/>
    <d v="2021-03-24T15:13:12"/>
    <s v="Otw Store"/>
    <x v="1"/>
    <m/>
    <m/>
    <d v="2021-03-24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5047 GID 24 P3 30 "/>
    <m/>
    <m/>
    <m/>
    <m/>
    <m/>
    <m/>
    <m/>
    <m/>
    <m/>
    <m/>
    <m/>
    <m/>
    <m/>
    <m/>
    <m/>
    <m/>
    <m/>
    <m/>
    <m/>
    <m/>
    <m/>
    <m/>
    <m/>
  </r>
  <r>
    <x v="1"/>
    <s v="B 9227 TEN"/>
    <m/>
    <x v="1"/>
    <s v="FASTANA"/>
    <d v="2021-03-24T10:02:12"/>
    <d v="2021-03-25T01:43:26"/>
    <s v="Otw Store"/>
    <x v="1"/>
    <m/>
    <m/>
    <d v="2021-03-25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4835 GID 24 P3 26 "/>
    <m/>
    <m/>
    <m/>
    <m/>
    <m/>
    <m/>
    <m/>
    <m/>
    <m/>
    <m/>
    <m/>
    <m/>
    <m/>
    <m/>
    <m/>
    <m/>
    <m/>
    <m/>
    <m/>
    <m/>
    <m/>
    <m/>
    <m/>
  </r>
  <r>
    <x v="1"/>
    <s v="B 9148 TEN"/>
    <m/>
    <x v="1"/>
    <s v="FASTANA"/>
    <d v="2021-03-25T05:33:14"/>
    <d v="2021-03-25T13:42:46"/>
    <s v="Otw Store"/>
    <x v="1"/>
    <m/>
    <m/>
    <d v="2021-03-25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5545 GID 25 P3 27 "/>
    <s v=""/>
    <m/>
    <m/>
    <m/>
    <m/>
    <m/>
    <m/>
    <m/>
    <m/>
    <m/>
    <m/>
    <m/>
    <m/>
    <m/>
    <m/>
    <m/>
    <m/>
    <m/>
    <m/>
    <m/>
    <m/>
    <m/>
    <m/>
    <m/>
  </r>
  <r>
    <x v="1"/>
    <s v="B 9180 TEN"/>
    <m/>
    <x v="1"/>
    <s v="FASTANA"/>
    <d v="2021-03-25T05:32:07"/>
    <d v="2021-03-25T15:35:46"/>
    <s v="Otw Store"/>
    <x v="1"/>
    <m/>
    <m/>
    <d v="2021-03-25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5513 GID 25 P3 29 "/>
    <s v=""/>
    <m/>
    <m/>
    <m/>
    <m/>
    <m/>
    <m/>
    <m/>
    <m/>
    <m/>
    <m/>
    <m/>
    <m/>
    <m/>
    <m/>
    <m/>
    <m/>
    <m/>
    <m/>
    <m/>
    <m/>
    <m/>
    <m/>
    <m/>
  </r>
  <r>
    <x v="1"/>
    <s v="BE 9932 CT"/>
    <m/>
    <x v="1"/>
    <s v="MPX"/>
    <d v="2021-04-07T23:14:39"/>
    <d v="2021-04-08T15:20:38"/>
    <s v="Otw Store"/>
    <x v="1"/>
    <m/>
    <m/>
    <d v="2021-04-0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9776 GID 08 P3 17 "/>
    <s v=""/>
    <s v=""/>
    <s v=""/>
    <s v=""/>
    <s v=""/>
    <s v=""/>
    <s v=""/>
    <s v=""/>
    <s v=""/>
    <s v=""/>
    <s v=""/>
    <s v=""/>
    <s v="4002914730 GID 25 P3 29 "/>
    <s v=""/>
    <m/>
    <m/>
    <m/>
    <m/>
    <m/>
    <m/>
    <m/>
    <m/>
    <m/>
    <m/>
    <m/>
    <m/>
    <m/>
    <m/>
    <m/>
    <m/>
    <m/>
    <m/>
    <m/>
    <m/>
    <m/>
    <m/>
    <m/>
  </r>
  <r>
    <x v="1"/>
    <s v="BE 9883 CV"/>
    <m/>
    <x v="1"/>
    <s v="MPX"/>
    <d v="2021-05-27T22:13:58"/>
    <d v="2021-05-28T07:41:06"/>
    <s v="Otw Store"/>
    <x v="1"/>
    <m/>
    <m/>
    <d v="2021-03-25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4729 GID 24 P3 29 "/>
    <s v=""/>
    <m/>
    <m/>
    <m/>
    <m/>
    <m/>
    <m/>
    <m/>
    <m/>
    <m/>
    <m/>
    <m/>
    <m/>
    <m/>
    <m/>
    <m/>
    <m/>
    <m/>
    <m/>
    <m/>
    <m/>
    <m/>
    <m/>
    <m/>
  </r>
  <r>
    <x v="1"/>
    <s v="BE 9223 CW"/>
    <m/>
    <x v="1"/>
    <s v="MPX"/>
    <d v="2021-03-25T05:23:01"/>
    <d v="2021-03-25T14:24:38"/>
    <s v="Otw Store"/>
    <x v="1"/>
    <m/>
    <m/>
    <d v="2021-03-25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4728 GID 24 P3 29 "/>
    <s v=""/>
    <m/>
    <m/>
    <m/>
    <m/>
    <m/>
    <m/>
    <m/>
    <m/>
    <m/>
    <m/>
    <m/>
    <m/>
    <m/>
    <m/>
    <m/>
    <m/>
    <m/>
    <m/>
    <m/>
    <m/>
    <m/>
    <m/>
    <m/>
  </r>
  <r>
    <x v="1"/>
    <s v="BE 9841 CU"/>
    <m/>
    <x v="1"/>
    <s v="MPX"/>
    <d v="2021-03-25T05:22:11"/>
    <d v="2021-03-25T14:22:46"/>
    <s v="Otw Store"/>
    <x v="1"/>
    <m/>
    <m/>
    <d v="2021-03-25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4725 GID 24 P3 29 "/>
    <s v=""/>
    <m/>
    <m/>
    <m/>
    <m/>
    <m/>
    <m/>
    <m/>
    <m/>
    <m/>
    <m/>
    <m/>
    <m/>
    <m/>
    <m/>
    <m/>
    <m/>
    <m/>
    <m/>
    <m/>
    <m/>
    <m/>
    <m/>
    <m/>
  </r>
  <r>
    <x v="1"/>
    <s v="BE 9972 BU"/>
    <m/>
    <x v="1"/>
    <s v="MPX"/>
    <d v="2021-03-25T05:21:23"/>
    <d v="2021-03-25T14:20:58"/>
    <s v="Otw Store"/>
    <x v="1"/>
    <m/>
    <m/>
    <d v="2021-03-25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5347 GID 25 P3 25 "/>
    <s v=""/>
    <m/>
    <m/>
    <m/>
    <m/>
    <m/>
    <m/>
    <m/>
    <m/>
    <m/>
    <m/>
    <m/>
    <m/>
    <m/>
    <m/>
    <m/>
    <m/>
    <m/>
    <m/>
    <m/>
    <m/>
    <m/>
    <m/>
    <m/>
  </r>
  <r>
    <x v="1"/>
    <s v="BE 9278 YJ"/>
    <m/>
    <x v="1"/>
    <s v="MPX"/>
    <d v="2021-04-08T22:33:55"/>
    <d v="2021-04-09T09:36:43"/>
    <s v="Otw Store"/>
    <x v="1"/>
    <m/>
    <m/>
    <d v="2021-04-0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0399 GID 09 P3 15 "/>
    <s v=""/>
    <s v=""/>
    <s v=""/>
    <s v=""/>
    <s v=""/>
    <s v=""/>
    <s v=""/>
    <s v=""/>
    <s v=""/>
    <s v=""/>
    <s v=""/>
    <s v=""/>
    <s v=""/>
    <s v="4002915341 GID 25 P3 25 "/>
    <s v=""/>
    <m/>
    <m/>
    <m/>
    <m/>
    <m/>
    <m/>
    <m/>
    <m/>
    <m/>
    <m/>
    <m/>
    <m/>
    <m/>
    <m/>
    <m/>
    <m/>
    <m/>
    <m/>
    <m/>
    <m/>
    <m/>
    <m/>
    <m/>
  </r>
  <r>
    <x v="1"/>
    <s v="B 9129 JT"/>
    <m/>
    <x v="1"/>
    <s v="PALAPA"/>
    <d v="2021-05-19T20:56:03"/>
    <d v="2021-05-20T03:26:43"/>
    <s v="Otw Store"/>
    <x v="1"/>
    <m/>
    <m/>
    <d v="2021-05-2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1902 GID 20 P3 24 "/>
    <s v=""/>
    <s v=""/>
    <s v=""/>
    <s v=""/>
    <s v=""/>
    <s v=""/>
    <s v=""/>
    <s v=""/>
    <s v=""/>
    <s v=""/>
    <s v=""/>
    <s v=""/>
    <s v=""/>
    <s v=""/>
    <s v="4002927039 GID 28 P3 02 Y"/>
    <s v=""/>
    <s v=""/>
    <s v=""/>
    <s v=""/>
    <s v=""/>
    <s v=""/>
    <s v=""/>
    <s v=""/>
    <s v=""/>
    <s v=""/>
    <s v=""/>
    <s v=""/>
    <s v=""/>
    <s v=""/>
    <s v=""/>
    <s v=""/>
    <s v=""/>
    <s v="4002920632 GID 10 P3 14 "/>
    <s v=""/>
    <s v=""/>
    <s v=""/>
    <s v=""/>
    <s v=""/>
    <s v=""/>
    <s v="4002918053 GID 02 P3 07 Y"/>
    <s v=""/>
    <s v=""/>
    <s v=""/>
    <s v=""/>
    <s v=""/>
    <s v=""/>
    <s v=""/>
    <s v="4002915198 GID 25 P3 29 "/>
    <m/>
    <m/>
    <m/>
    <m/>
    <m/>
    <m/>
    <m/>
    <m/>
    <m/>
    <m/>
    <m/>
    <m/>
    <m/>
    <m/>
    <m/>
    <m/>
    <m/>
    <m/>
    <m/>
    <m/>
    <m/>
    <m/>
    <m/>
    <m/>
  </r>
  <r>
    <x v="1"/>
    <s v="Z 9215 MG"/>
    <m/>
    <x v="2"/>
    <s v="TIARA FAJAR"/>
    <d v="2021-03-25T09:23:49"/>
    <d v="2021-03-26T00:38:53"/>
    <s v="Otw Store"/>
    <x v="1"/>
    <m/>
    <m/>
    <d v="2021-03-26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5514 GID 25 P3 29 "/>
    <m/>
    <m/>
    <m/>
    <m/>
    <m/>
    <m/>
    <m/>
    <m/>
    <m/>
    <m/>
    <m/>
    <m/>
    <m/>
    <m/>
    <m/>
    <m/>
    <m/>
    <m/>
    <m/>
    <m/>
    <m/>
    <m/>
    <m/>
    <m/>
  </r>
  <r>
    <x v="1"/>
    <s v="BA 9838 SU"/>
    <m/>
    <x v="1"/>
    <s v="KENCANA"/>
    <d v="2021-03-26T04:36:23"/>
    <d v="2021-03-26T15:39:05"/>
    <s v="Otw Store"/>
    <x v="1"/>
    <m/>
    <m/>
    <d v="2021-03-26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5968 GID 26 P3 29 "/>
    <m/>
    <m/>
    <m/>
    <m/>
    <m/>
    <m/>
    <m/>
    <m/>
    <m/>
    <m/>
    <m/>
    <m/>
    <m/>
    <m/>
    <m/>
    <m/>
    <m/>
    <m/>
    <m/>
    <m/>
    <m/>
    <m/>
    <m/>
    <m/>
    <m/>
  </r>
  <r>
    <x v="1"/>
    <s v="B 9500 KEU"/>
    <m/>
    <x v="1"/>
    <s v="INTEGRA"/>
    <d v="2021-03-26T16:35:17"/>
    <d v="2021-03-27T00:31:33"/>
    <s v="Otw Store"/>
    <x v="1"/>
    <m/>
    <m/>
    <d v="2021-03-2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s v="4002915368 GID 26 P3 02 "/>
    <m/>
    <m/>
    <m/>
    <m/>
    <m/>
    <m/>
    <m/>
    <m/>
    <m/>
    <m/>
    <m/>
    <m/>
    <m/>
    <m/>
    <m/>
    <m/>
    <m/>
    <m/>
    <m/>
    <m/>
    <m/>
    <m/>
    <m/>
    <m/>
    <m/>
  </r>
  <r>
    <x v="1"/>
    <s v="BE 9506 AJ"/>
    <m/>
    <x v="1"/>
    <s v="KENCANA"/>
    <d v="2021-03-26T17:52:06"/>
    <d v="2021-03-27T05:54:29"/>
    <s v="Otw Store"/>
    <x v="1"/>
    <s v="v"/>
    <m/>
    <d v="2021-03-2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s v="4002915626 GID 26 P3 28 "/>
    <m/>
    <m/>
    <m/>
    <m/>
    <m/>
    <m/>
    <m/>
    <m/>
    <m/>
    <m/>
    <m/>
    <m/>
    <m/>
    <m/>
    <m/>
    <m/>
    <m/>
    <m/>
    <m/>
    <m/>
    <m/>
    <m/>
    <m/>
    <m/>
    <m/>
  </r>
  <r>
    <x v="1"/>
    <s v="B 9446 TEU"/>
    <m/>
    <x v="1"/>
    <s v="PRIMEX"/>
    <d v="2021-05-31T22:49:20"/>
    <d v="2021-06-01T06:44:50"/>
    <s v="Otw Store"/>
    <x v="1"/>
    <m/>
    <m/>
    <d v="2021-04-0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5523 GID 02 P3 03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9994 GID 08 P3 10 "/>
    <s v=""/>
    <s v=""/>
    <s v=""/>
    <s v=""/>
    <s v=""/>
    <s v=""/>
    <s v=""/>
    <s v=""/>
    <s v=""/>
    <s v=""/>
    <s v="4002916089 GID 27 P3 29 "/>
    <s v="4002916089 GID 27 P3 29 "/>
    <m/>
    <m/>
    <m/>
    <m/>
    <m/>
    <m/>
    <m/>
    <m/>
    <m/>
    <m/>
    <m/>
    <m/>
    <m/>
    <m/>
    <m/>
    <m/>
    <m/>
    <m/>
    <m/>
    <m/>
    <m/>
    <m/>
    <m/>
    <m/>
    <m/>
  </r>
  <r>
    <x v="1"/>
    <s v="BE 9901 CV"/>
    <m/>
    <x v="1"/>
    <s v="MPX"/>
    <d v="2021-03-27T19:18:56"/>
    <d v="2021-03-28T14:53:07"/>
    <s v="Otw Store"/>
    <x v="1"/>
    <m/>
    <m/>
    <d v="2021-03-2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6397 GID 28 P3 02 "/>
    <s v=""/>
    <m/>
    <m/>
    <m/>
    <m/>
    <m/>
    <m/>
    <m/>
    <m/>
    <m/>
    <m/>
    <m/>
    <m/>
    <m/>
    <m/>
    <m/>
    <m/>
    <m/>
    <m/>
    <m/>
    <m/>
    <m/>
    <m/>
    <m/>
    <m/>
    <m/>
    <m/>
  </r>
  <r>
    <x v="1"/>
    <s v="B 9222 LJ"/>
    <m/>
    <x v="1"/>
    <s v="KENCANA"/>
    <d v="2021-03-28T08:20:00"/>
    <d v="2021-03-28T17:29:34"/>
    <s v="Otw Store"/>
    <x v="1"/>
    <m/>
    <m/>
    <d v="2021-03-2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6439 GID 28 P3 29 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606 KXR"/>
    <m/>
    <x v="1"/>
    <s v="KENCANA"/>
    <d v="2021-03-28T09:15:37"/>
    <d v="2021-03-28T14:52:33"/>
    <s v="Otw Store"/>
    <x v="1"/>
    <m/>
    <m/>
    <d v="2021-03-2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6480 GID 28 P3 01 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009 KXT"/>
    <m/>
    <x v="1"/>
    <s v="KENCANA"/>
    <d v="2021-03-28T09:15:37"/>
    <d v="2021-03-28T22:46:54"/>
    <s v="Otw Store"/>
    <x v="1"/>
    <m/>
    <m/>
    <d v="2021-03-2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5984 GID 27 P3 29 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 9351 MG"/>
    <m/>
    <x v="2"/>
    <s v="TFT"/>
    <d v="2021-04-07T21:57:07"/>
    <d v="2021-04-08T09:33:12"/>
    <s v="Otw Store"/>
    <x v="1"/>
    <m/>
    <m/>
    <d v="2021-04-0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8730 GID 08 P3 08 "/>
    <s v=""/>
    <s v=""/>
    <s v=""/>
    <s v=""/>
    <s v=""/>
    <s v=""/>
    <s v=""/>
    <s v=""/>
    <s v="4002916682 GID 28 P3 31 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056 FEN"/>
    <m/>
    <x v="1"/>
    <s v="KENCANA"/>
    <d v="2021-06-27T09:11:24"/>
    <d v="2021-06-27T15:22:57"/>
    <s v="Otw Store"/>
    <x v="1"/>
    <m/>
    <m/>
    <d v="2021-03-29T00:00:00"/>
    <m/>
    <s v=""/>
    <s v=""/>
    <s v="4002943406 GID 27 P3 29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6675 GID 28 P3 31 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253 TEV"/>
    <m/>
    <x v="1"/>
    <s v="PALAPA"/>
    <d v="2021-03-29T23:23:29"/>
    <d v="2021-03-30T16:51:55"/>
    <s v="Otw Store"/>
    <x v="1"/>
    <m/>
    <m/>
    <d v="2021-03-3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7083 GID 30 P3 03 "/>
    <s v="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959 TEU"/>
    <m/>
    <x v="1"/>
    <s v="PALAPA"/>
    <d v="2021-05-01T17:30:33"/>
    <d v="2021-05-02T14:56:34"/>
    <s v="Otw Store"/>
    <x v="1"/>
    <m/>
    <m/>
    <d v="2021-05-0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8389 GID 02 P3 06 Y"/>
    <s v=""/>
    <s v=""/>
    <s v=""/>
    <s v=""/>
    <s v=""/>
    <s v=""/>
    <s v=""/>
    <s v=""/>
    <s v=""/>
    <s v=""/>
    <s v=""/>
    <s v=""/>
    <s v=""/>
    <s v=""/>
    <s v=""/>
    <s v="4002922434 GID 15 P3 21 Y"/>
    <s v=""/>
    <s v=""/>
    <s v=""/>
    <s v=""/>
    <s v=""/>
    <s v=""/>
    <s v=""/>
    <s v="4002919451 GID 07 P3 10 "/>
    <s v=""/>
    <s v=""/>
    <s v=""/>
    <s v=""/>
    <s v=""/>
    <s v=""/>
    <s v="4002917082 GID 30 P3 03 "/>
    <s v="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947 CU"/>
    <m/>
    <x v="1"/>
    <s v="MPX"/>
    <d v="2021-03-30T00:48:54"/>
    <d v="2021-03-30T16:52:57"/>
    <s v="Otw Store"/>
    <x v="1"/>
    <m/>
    <m/>
    <d v="2021-03-3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6580 GID 29 P3 02 "/>
    <s v="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257 BV"/>
    <m/>
    <x v="1"/>
    <s v="MPX"/>
    <d v="2021-03-30T04:07:03"/>
    <d v="2021-03-30T16:51:36"/>
    <s v="Otw Store"/>
    <x v="1"/>
    <m/>
    <m/>
    <d v="2021-03-3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6979 GID 30 P3 07 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257 NO"/>
    <m/>
    <x v="1"/>
    <s v="MHT"/>
    <d v="2021-03-30T07:45:27"/>
    <d v="2021-03-30T16:50:54"/>
    <s v="Otw Store"/>
    <x v="1"/>
    <m/>
    <m/>
    <d v="2021-03-3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6980 GID 30 P3 06 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784 BV"/>
    <m/>
    <x v="1"/>
    <s v="MPX"/>
    <d v="2021-03-30T08:04:58"/>
    <d v="2021-03-30T16:51:16"/>
    <s v="Otw Store"/>
    <x v="1"/>
    <m/>
    <m/>
    <d v="2021-03-3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6981 GID 30 P3 05 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367 YJ"/>
    <m/>
    <x v="1"/>
    <s v="MPX"/>
    <d v="2021-04-01T00:19:24"/>
    <d v="2021-04-01T17:53:51"/>
    <s v="Otw Store"/>
    <x v="1"/>
    <m/>
    <m/>
    <d v="2021-04-0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7619 GID 01 P3 05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 8641 UF"/>
    <m/>
    <x v="1"/>
    <s v="MMS"/>
    <d v="2021-05-21T22:52:27"/>
    <d v="2021-05-21T22:52:27"/>
    <s v="Otw Store"/>
    <x v="1"/>
    <s v="hp tidak support"/>
    <s v="hp tidak support"/>
    <d v="2021-05-0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0208 GID 08 P3 10 "/>
    <s v=""/>
    <s v=""/>
    <s v=""/>
    <s v=""/>
    <s v=""/>
    <s v=""/>
    <s v=""/>
    <s v=""/>
    <s v=""/>
    <s v=""/>
    <s v=""/>
    <s v=""/>
    <s v="4002925619 GID 24 P3 26 Y"/>
    <s v=""/>
    <s v=""/>
    <s v=""/>
    <s v=""/>
    <s v=""/>
    <s v=""/>
    <s v=""/>
    <s v=""/>
    <s v=""/>
    <s v=""/>
    <s v=""/>
    <s v=""/>
    <s v=""/>
    <s v=""/>
    <s v=""/>
    <s v=""/>
    <s v=""/>
    <s v="4002919188 GID 07 P3 09 "/>
    <s v=""/>
    <s v=""/>
    <s v=""/>
    <s v="4002918167 GID 02 P3 05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K 9716 CY"/>
    <m/>
    <x v="1"/>
    <s v="KENCANA NIAGA"/>
    <d v="2021-04-01T22:21:20"/>
    <d v="2021-04-02T12:00:49"/>
    <s v="Otw Store"/>
    <x v="1"/>
    <m/>
    <m/>
    <d v="2021-04-0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8058 GID 02 P3 06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564 CO"/>
    <m/>
    <x v="1"/>
    <s v="MPX"/>
    <d v="2021-05-27T22:14:24"/>
    <d v="2021-05-28T07:41:42"/>
    <s v="Otw Store"/>
    <x v="1"/>
    <m/>
    <m/>
    <d v="2021-04-0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8110 GID 02 P3 07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684 YU"/>
    <m/>
    <x v="1"/>
    <s v="MPX"/>
    <d v="2021-04-02T00:53:49"/>
    <d v="2021-04-02T12:01:34"/>
    <s v="Otw Store"/>
    <x v="1"/>
    <m/>
    <m/>
    <d v="2021-04-0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8111 GID 02 P3 07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720 CN"/>
    <m/>
    <x v="1"/>
    <s v="MPX"/>
    <d v="2021-04-02T01:47:08"/>
    <d v="2021-04-03T12:50:01"/>
    <s v="Otw Store"/>
    <x v="1"/>
    <m/>
    <m/>
    <d v="2021-04-0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8108 GID 02 P3 07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075 YJ"/>
    <m/>
    <x v="1"/>
    <s v="MPX"/>
    <d v="2021-04-16T20:30:25"/>
    <d v="2021-04-17T07:30:35"/>
    <s v="Otw Store"/>
    <x v="1"/>
    <s v="v"/>
    <m/>
    <d v="2021-04-1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3064 GID 17 P3 22 Y"/>
    <s v=""/>
    <s v=""/>
    <s v=""/>
    <s v=""/>
    <s v=""/>
    <s v=""/>
    <s v=""/>
    <s v=""/>
    <s v=""/>
    <s v=""/>
    <s v=""/>
    <s v=""/>
    <s v=""/>
    <s v="4002918109 GID 02 P3 07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388 TEV"/>
    <m/>
    <x v="1"/>
    <s v="PALAPA"/>
    <d v="2021-05-04T11:52:20"/>
    <d v="2021-04-05T15:52:20"/>
    <s v="Otw Store"/>
    <x v="1"/>
    <m/>
    <m/>
    <d v="2021-05-04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8965 GID 04 P3 08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0408 GID 09 P3 15 "/>
    <s v=""/>
    <s v=""/>
    <s v=""/>
    <s v=""/>
    <s v=""/>
    <s v="4002918112 GID 02 P3 08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587 TEY"/>
    <m/>
    <x v="1"/>
    <s v="PALAPA"/>
    <d v="2021-05-21T03:16:40"/>
    <d v="2021-05-21T14:43:38"/>
    <s v="Otw Store"/>
    <x v="1"/>
    <m/>
    <m/>
    <d v="2021-05-2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2492 GID 21 P3 28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8113 GID 02 P3 08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365 UEV"/>
    <m/>
    <x v="1"/>
    <s v="PRIMEX"/>
    <d v="2021-06-27T20:22:59"/>
    <d v="2021-06-28T06:50:38"/>
    <s v="Otw Store"/>
    <x v="1"/>
    <m/>
    <m/>
    <d v="2021-04-0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8170 GID 02 P3 05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879 CV"/>
    <m/>
    <x v="1"/>
    <s v="MPX"/>
    <d v="2021-04-09T13:17:19"/>
    <d v="2021-04-10T03:14:05"/>
    <s v="Otw Store"/>
    <x v="1"/>
    <m/>
    <m/>
    <d v="2021-04-1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0178 GID 09 P3 14 "/>
    <s v="4002920178 GID 09 P3 14 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 9670 HA"/>
    <m/>
    <x v="2"/>
    <s v="TFT"/>
    <d v="2021-06-20T19:16:14"/>
    <d v="2021-06-21T04:54:02"/>
    <s v="Otw Store"/>
    <x v="1"/>
    <s v="v"/>
    <m/>
    <d v="2021-04-03T00:00:00"/>
    <m/>
    <s v=""/>
    <s v=""/>
    <s v=""/>
    <s v=""/>
    <s v=""/>
    <s v=""/>
    <s v=""/>
    <s v=""/>
    <s v="4002940819 GID 21 P3 23 Y"/>
    <s v=""/>
    <s v=""/>
    <s v=""/>
    <s v=""/>
    <s v="4002939753 GID 16 P3 18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8293 GID 04 P3 06 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259 UM"/>
    <m/>
    <x v="1"/>
    <s v="DMM"/>
    <d v="2021-04-04T11:17:13"/>
    <d v="2021-04-04T17:40:20"/>
    <s v="Otw Store"/>
    <x v="1"/>
    <m/>
    <m/>
    <d v="2021-04-04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8435 GID 04 P3 10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539 UXT"/>
    <m/>
    <x v="1"/>
    <s v="PRIMEX"/>
    <d v="2021-04-04T21:43:30"/>
    <d v="2021-04-05T07:47:31"/>
    <s v="Otw Store"/>
    <x v="1"/>
    <s v="v"/>
    <m/>
    <d v="2021-04-05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8396 GID 05 P3 07 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437 TEU"/>
    <m/>
    <x v="1"/>
    <s v="PRIMEX"/>
    <d v="2021-06-14T07:52:43"/>
    <d v="2021-06-14T15:04:45"/>
    <s v="Otw Store"/>
    <x v="1"/>
    <s v="v"/>
    <m/>
    <d v="2021-05-17T00:00:00"/>
    <m/>
    <s v=""/>
    <s v=""/>
    <s v=""/>
    <s v=""/>
    <s v=""/>
    <s v=""/>
    <s v=""/>
    <s v=""/>
    <s v=""/>
    <s v=""/>
    <s v=""/>
    <s v=""/>
    <s v=""/>
    <s v=""/>
    <s v=""/>
    <s v="4002938756 GID 14 P3 16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2582 GID 22 P3 24 "/>
    <s v=""/>
    <s v=""/>
    <s v=""/>
    <s v="4002931369 GID 18 P3 20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1467 GID 13 P3 14 "/>
    <s v=""/>
    <s v=""/>
    <s v=""/>
    <s v=""/>
    <s v=""/>
    <s v=""/>
    <s v=""/>
    <s v="4002918471 GID 05 P3 07 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262 YU"/>
    <m/>
    <x v="1"/>
    <s v="MPX"/>
    <d v="2021-06-11T03:25:45"/>
    <d v="2021-06-11T13:25:45"/>
    <s v="Otw Store"/>
    <x v="1"/>
    <s v="v"/>
    <m/>
    <d v="2021-04-06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4002938016 GID 11 P3 14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7228 GID 06 P3 09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258 BV"/>
    <m/>
    <x v="1"/>
    <s v="MPX"/>
    <d v="2021-04-06T04:10:34"/>
    <d v="2021-04-06T15:53:21"/>
    <s v="Otw Store"/>
    <x v="1"/>
    <s v="v"/>
    <m/>
    <d v="2021-04-06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9047 GID 06 P3 10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151 TEN"/>
    <m/>
    <x v="1"/>
    <s v="FASTANA"/>
    <d v="2021-04-06T21:17:14"/>
    <d v="2021-04-07T11:23:30"/>
    <s v="Otw Store"/>
    <x v="1"/>
    <m/>
    <m/>
    <d v="2021-04-0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9193 GID 07 P3 09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208 TEN"/>
    <m/>
    <x v="1"/>
    <s v="FASTANA"/>
    <d v="2021-04-06T22:58:31"/>
    <d v="2021-04-07T11:24:39"/>
    <s v="Otw Store"/>
    <x v="1"/>
    <m/>
    <m/>
    <d v="2021-04-0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9252 GID 07 P3 09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L 8902 AK"/>
    <m/>
    <x v="1"/>
    <s v="SAJ"/>
    <d v="2021-05-21T23:14:37"/>
    <d v="2021-05-22T08:41:08"/>
    <s v="Otw Store"/>
    <x v="1"/>
    <m/>
    <m/>
    <d v="2021-04-0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2720 GID 22 P3 24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9253 GID 07 P3 09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 9457 MN"/>
    <m/>
    <x v="1"/>
    <s v="TFT"/>
    <d v="2021-04-30T20:23:29"/>
    <d v="2021-05-01T07:47:10"/>
    <s v="Otw Store"/>
    <x v="1"/>
    <m/>
    <m/>
    <d v="2021-05-0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8273 GID 01 P3 03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9384 GID 07 P3 08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127 UEV"/>
    <m/>
    <x v="1"/>
    <s v="PRIMEX"/>
    <d v="2021-04-07T06:40:41"/>
    <d v="2021-04-07T16:07:09"/>
    <s v="Otw Store"/>
    <x v="1"/>
    <m/>
    <m/>
    <d v="2021-04-0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9196 GID 07 P3 09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225 TEN"/>
    <m/>
    <x v="1"/>
    <s v="FASTANA"/>
    <d v="2021-04-07T13:50:29"/>
    <d v="2021-04-08T09:33:12"/>
    <s v="Otw Store"/>
    <x v="1"/>
    <m/>
    <m/>
    <d v="2021-04-0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9254 GID 07 P3 09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202 TEN"/>
    <m/>
    <x v="1"/>
    <s v="FASTANA"/>
    <d v="2021-04-07T17:07:03"/>
    <d v="2021-04-08T09:33:12"/>
    <s v="Otw Store"/>
    <x v="1"/>
    <m/>
    <m/>
    <d v="2021-04-0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9255 GID 07 P3 09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268 YU"/>
    <m/>
    <x v="1"/>
    <s v="MPX"/>
    <d v="2021-04-07T23:53:48"/>
    <d v="2021-04-08T15:21:31"/>
    <s v="Otw Store"/>
    <x v="1"/>
    <m/>
    <m/>
    <d v="2021-04-0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9787 GID 08 P3 17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 8491 UX"/>
    <m/>
    <x v="1"/>
    <s v="PJM"/>
    <d v="2021-04-17T16:10:04"/>
    <d v="2021-04-18T05:10:04"/>
    <s v="Otw Store"/>
    <x v="1"/>
    <s v="v"/>
    <m/>
    <d v="2021-04-1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s v="4002923051 GID 17 P3 19 Y"/>
    <s v=""/>
    <s v=""/>
    <s v=""/>
    <s v=""/>
    <s v=""/>
    <s v=""/>
    <s v=""/>
    <s v=""/>
    <s v="4002919523 GID 08 P3 10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759 BV"/>
    <m/>
    <x v="1"/>
    <s v="MPX"/>
    <d v="2021-04-08T03:42:49"/>
    <d v="2021-04-08T15:20:50"/>
    <s v="Otw Store"/>
    <x v="1"/>
    <m/>
    <m/>
    <d v="2021-04-0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9788 GID 08 P3 17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113 TEN"/>
    <m/>
    <x v="1"/>
    <s v="FASTANA"/>
    <d v="2021-04-08T09:42:49"/>
    <d v="2021-04-08T20:07:28"/>
    <s v="Otw Store"/>
    <x v="1"/>
    <m/>
    <m/>
    <d v="2021-04-0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9998 GID 08 P3 10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270 TEN"/>
    <m/>
    <x v="1"/>
    <s v="FASTANA"/>
    <d v="2021-04-08T09:42:49"/>
    <d v="2021-04-08T20:07:28"/>
    <s v="Otw Store"/>
    <x v="1"/>
    <m/>
    <m/>
    <d v="2021-04-0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19997 GID 08 P3 10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885 CW"/>
    <m/>
    <x v="1"/>
    <s v="MPX"/>
    <d v="2021-05-19T19:43:05"/>
    <d v="2021-05-20T03:40:48"/>
    <s v="Otw Store"/>
    <x v="1"/>
    <m/>
    <m/>
    <d v="2021-05-2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1797 GID 19 P3 24-May-2021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0175 GID 09 P3 14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774 BV"/>
    <m/>
    <x v="1"/>
    <s v="MPX"/>
    <d v="2021-04-08T19:07:26"/>
    <d v="2021-04-09T13:04:43"/>
    <s v="Otw Store"/>
    <x v="1"/>
    <m/>
    <m/>
    <d v="2021-04-0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0176 GID 09 P3 13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949 CU"/>
    <m/>
    <x v="1"/>
    <s v="MPX"/>
    <d v="2021-04-08T22:01:53"/>
    <d v="2021-04-09T13:05:30"/>
    <s v="Otw Store"/>
    <x v="1"/>
    <m/>
    <m/>
    <d v="2021-04-0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0398 GID 09 P3 16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8915 NO"/>
    <m/>
    <x v="1"/>
    <s v="MHT"/>
    <d v="2021-04-18T11:21:56"/>
    <d v="2021-04-18T22:12:08"/>
    <s v="Otw Store"/>
    <x v="1"/>
    <m/>
    <m/>
    <d v="2021-04-1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s v="4002923230 GID 17 P3 19 "/>
    <s v=""/>
    <s v=""/>
    <s v=""/>
    <s v=""/>
    <s v=""/>
    <s v=""/>
    <s v=""/>
    <s v="4002919714 GID 09 P3 14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767 BJ"/>
    <m/>
    <x v="1"/>
    <s v="Master E"/>
    <d v="2021-04-10T07:41:28"/>
    <d v="2021-04-10T15:10:36"/>
    <s v="Otw Store"/>
    <x v="1"/>
    <m/>
    <m/>
    <d v="2021-04-1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0774 GID 10 P3 14 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180 BEV"/>
    <m/>
    <x v="1"/>
    <s v="TRIMEGA"/>
    <d v="2021-04-10T10:10:58"/>
    <d v="2021-04-11T04:10:45"/>
    <s v="Otw Store"/>
    <x v="1"/>
    <m/>
    <m/>
    <d v="2021-04-1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0625 GID 10 P3 12 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235 TEN"/>
    <m/>
    <x v="1"/>
    <s v="FASTANA"/>
    <d v="2021-04-10T11:16:45"/>
    <d v="2021-04-11T04:10:45"/>
    <s v="Otw Store"/>
    <x v="1"/>
    <m/>
    <m/>
    <d v="2021-04-1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0626 GID 10 P3 12 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008 SEU"/>
    <m/>
    <x v="1"/>
    <s v="SAJ"/>
    <d v="2021-06-12T23:42:08"/>
    <d v="2021-06-13T06:23:40"/>
    <s v="Otw Store"/>
    <x v="1"/>
    <m/>
    <m/>
    <d v="2021-04-27T00:00:00"/>
    <m/>
    <s v=""/>
    <s v=""/>
    <s v=""/>
    <s v=""/>
    <s v=""/>
    <s v=""/>
    <s v=""/>
    <s v=""/>
    <s v=""/>
    <s v=""/>
    <s v=""/>
    <s v=""/>
    <s v=""/>
    <s v=""/>
    <s v=""/>
    <s v=""/>
    <s v="4002938633 GID 13 P3 16 Y"/>
    <s v=""/>
    <s v=""/>
    <s v=""/>
    <s v=""/>
    <s v=""/>
    <s v=""/>
    <s v="4002936757 GID 06 P3 09 "/>
    <s v=""/>
    <s v=""/>
    <s v=""/>
    <s v=""/>
    <s v=""/>
    <s v=""/>
    <s v=""/>
    <s v=""/>
    <s v=""/>
    <s v=""/>
    <s v=""/>
    <s v=""/>
    <s v=""/>
    <s v="4002932721 GID 22 P3 24 Y"/>
    <s v=""/>
    <s v=""/>
    <s v=""/>
    <s v=""/>
    <s v=""/>
    <s v=""/>
    <s v=""/>
    <s v=""/>
    <s v=""/>
    <s v=""/>
    <s v=""/>
    <s v=""/>
    <s v=""/>
    <s v=""/>
    <s v=""/>
    <s v=""/>
    <s v=""/>
    <s v="4002926504 GID 27 P3 30 "/>
    <s v=""/>
    <s v=""/>
    <s v=""/>
    <s v=""/>
    <s v=""/>
    <s v=""/>
    <s v=""/>
    <s v=""/>
    <s v=""/>
    <s v=""/>
    <s v=""/>
    <s v=""/>
    <s v=""/>
    <s v=""/>
    <s v=""/>
    <s v=""/>
    <s v="4002920627 GID 10 P3 12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190 TEN"/>
    <m/>
    <x v="1"/>
    <s v="FASTANA"/>
    <d v="2021-04-10T11:56:29"/>
    <d v="2021-04-11T08:42:50"/>
    <s v="Otw Store"/>
    <x v="1"/>
    <m/>
    <m/>
    <d v="2021-04-1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0624 GID 10 P3 12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254 TEN"/>
    <m/>
    <x v="1"/>
    <s v="FASTANA"/>
    <d v="2021-04-10T13:44:35"/>
    <d v="2021-04-11T04:10:45"/>
    <s v="Otw Store"/>
    <x v="1"/>
    <m/>
    <m/>
    <d v="2021-04-1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0778 GID 10 P3 12 "/>
    <s v="4002920778 GID 10 P3 12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765 BJ"/>
    <m/>
    <x v="1"/>
    <s v="MASTER E"/>
    <d v="2021-04-10T14:25:37"/>
    <d v="2021-04-11T04:10:45"/>
    <s v="Otw Store"/>
    <x v="1"/>
    <m/>
    <m/>
    <d v="2021-04-1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0630 GID 10 P3 12 "/>
    <s v="4002920630 GID 10 P3 12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972 BEU"/>
    <m/>
    <x v="1"/>
    <s v="TMC"/>
    <d v="2021-04-11T14:48:48"/>
    <d v="2021-04-12T05:05:16"/>
    <s v="Otw Store"/>
    <x v="1"/>
    <m/>
    <m/>
    <d v="2021-04-1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1116 GID 11 P3 14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089 NEU"/>
    <m/>
    <x v="1"/>
    <s v="TMC"/>
    <d v="2021-04-11T16:04:48"/>
    <d v="2021-04-12T05:05:34"/>
    <s v="Otw Store"/>
    <x v="1"/>
    <m/>
    <m/>
    <d v="2021-04-1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s v="4002921117 GID 11 P3 14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927 UYV"/>
    <m/>
    <x v="1"/>
    <s v="SAMUDERA"/>
    <d v="2021-04-11T19:45:28"/>
    <d v="2021-04-12T05:05:50"/>
    <s v="Otw Store"/>
    <x v="1"/>
    <m/>
    <m/>
    <d v="2021-04-1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s v="4002920913 GID 11 P3 13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649 FEU"/>
    <m/>
    <x v="1"/>
    <s v="PT. Darsindo Cipta Putra Mandiri"/>
    <d v="2021-04-12T17:09:09"/>
    <d v="2021-04-13T03:42:01"/>
    <s v="Otw Store"/>
    <x v="1"/>
    <s v="v"/>
    <m/>
    <d v="2021-04-1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s v="4002921115 GID 12 P3 14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 9184 KA"/>
    <m/>
    <x v="2"/>
    <s v="TIARA FAJAR"/>
    <d v="2021-04-13T00:15:34"/>
    <d v="2021-04-13T14:41:03"/>
    <s v="Otw Store"/>
    <x v="1"/>
    <m/>
    <m/>
    <d v="2021-04-1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1108 GID 13 P3 14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155 NI"/>
    <m/>
    <x v="1"/>
    <s v="MHT"/>
    <d v="2021-04-13T17:02:49"/>
    <d v="2021-04-14T23:35:30"/>
    <s v="Otw Store"/>
    <x v="1"/>
    <m/>
    <m/>
    <d v="2021-04-14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1869 GID 14 P3 19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609 CG"/>
    <m/>
    <x v="1"/>
    <s v="MHT"/>
    <d v="2021-04-13T17:50:03"/>
    <d v="2021-04-14T07:07:47"/>
    <s v="Otw Store"/>
    <x v="1"/>
    <m/>
    <m/>
    <d v="2021-04-14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1660 GID 13 P3 21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648 FEU"/>
    <m/>
    <x v="1"/>
    <s v="PT. Darsindo Cipta Putra Mandiri"/>
    <d v="2021-06-18T00:19:57"/>
    <d v="2021-06-18T07:50:32"/>
    <s v="Otw Store"/>
    <x v="1"/>
    <m/>
    <m/>
    <d v="2021-04-14T00:00:00"/>
    <m/>
    <s v=""/>
    <s v=""/>
    <s v=""/>
    <s v=""/>
    <s v=""/>
    <s v=""/>
    <s v=""/>
    <s v=""/>
    <s v=""/>
    <s v=""/>
    <s v=""/>
    <s v="4002940438 GID 18 P3 22 "/>
    <s v=""/>
    <s v=""/>
    <s v=""/>
    <s v=""/>
    <s v=""/>
    <s v=""/>
    <s v=""/>
    <s v=""/>
    <s v=""/>
    <s v=""/>
    <s v="4002936827 GID 07 P3 09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1228 GID 13 P3 15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158 FEV"/>
    <m/>
    <x v="1"/>
    <s v="KTM"/>
    <d v="2021-04-14T02:17:53"/>
    <d v="2021-04-14T23:24:58"/>
    <s v="Otw Store"/>
    <x v="1"/>
    <m/>
    <m/>
    <d v="2021-04-14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1131 GID 14 P3 14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178 FEV"/>
    <m/>
    <x v="1"/>
    <s v="KTM"/>
    <d v="2021-04-14T22:56:54"/>
    <d v="2021-04-15T14:34:59"/>
    <s v="Otw Store"/>
    <x v="1"/>
    <m/>
    <m/>
    <d v="2021-04-15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2436 GID 15 P3 21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426 UEW"/>
    <m/>
    <x v="1"/>
    <s v="INPRASE"/>
    <d v="2021-04-14T22:55:27"/>
    <d v="2021-04-15T21:11:20"/>
    <s v="Otw Store"/>
    <x v="1"/>
    <m/>
    <m/>
    <d v="2021-04-15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2201 GID 15 P3 17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048 UXR"/>
    <m/>
    <x v="1"/>
    <s v="PRIMEX"/>
    <d v="2021-06-27T23:34:22"/>
    <d v="2021-06-28T09:00:25"/>
    <s v="Otw Store"/>
    <x v="1"/>
    <m/>
    <m/>
    <d v="2021-05-0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8274 GID 02 P3 03 "/>
    <s v=""/>
    <s v=""/>
    <s v=""/>
    <s v=""/>
    <s v=""/>
    <s v=""/>
    <s v=""/>
    <s v=""/>
    <s v=""/>
    <s v=""/>
    <s v=""/>
    <s v=""/>
    <s v=""/>
    <s v=""/>
    <s v=""/>
    <s v="4002922197 GID 15 P3 17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090 NJ"/>
    <m/>
    <x v="1"/>
    <s v="MHT"/>
    <d v="2021-04-15T04:38:55"/>
    <d v="2021-04-15T14:34:46"/>
    <s v="Otw Store"/>
    <x v="1"/>
    <m/>
    <m/>
    <d v="2021-04-15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2144 GID 14 P3 18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770 FXV"/>
    <m/>
    <x v="1"/>
    <s v="KTM"/>
    <d v="2021-04-25T10:28:09"/>
    <d v="2021-04-25T17:48:17"/>
    <s v="Otw Store"/>
    <x v="1"/>
    <m/>
    <m/>
    <d v="2021-04-25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6056 GID 25 P3 27 Y"/>
    <s v=""/>
    <s v=""/>
    <s v=""/>
    <s v=""/>
    <s v=""/>
    <s v=""/>
    <s v=""/>
    <s v=""/>
    <s v=""/>
    <s v="4002922512 GID 15 P3 16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 8788 UF"/>
    <m/>
    <x v="1"/>
    <s v="MMS"/>
    <d v="2021-05-09T01:22:12"/>
    <d v="2021-05-09T15:22:27"/>
    <s v="Otw Store"/>
    <x v="1"/>
    <m/>
    <m/>
    <d v="2021-05-0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0587 GID 09 P3 11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2200 GID 15 P3 17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233 TEZ"/>
    <m/>
    <x v="1"/>
    <s v="PALAPA"/>
    <d v="2021-05-28T23:55:04"/>
    <d v="2021-05-29T07:52:13"/>
    <s v="Otw Store"/>
    <x v="1"/>
    <m/>
    <m/>
    <d v="2021-04-21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3491 GID 20 P3 26 "/>
    <s v=""/>
    <s v=""/>
    <s v=""/>
    <s v=""/>
    <s v="4002922824 GID 16 P3 22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452 CV"/>
    <m/>
    <x v="1"/>
    <s v="MPX"/>
    <d v="2021-04-16T17:19:49"/>
    <d v="2021-04-17T11:39:09"/>
    <s v="Otw Store"/>
    <x v="1"/>
    <m/>
    <m/>
    <d v="2021-04-1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3056 GID 17 P3 21 Y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358 YJ"/>
    <m/>
    <x v="1"/>
    <s v="MPX"/>
    <d v="2021-04-16T23:25:28"/>
    <d v="2021-04-17T11:38:35"/>
    <s v="Otw Store"/>
    <x v="1"/>
    <m/>
    <m/>
    <d v="2021-04-1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3054 GID 17 P3 22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 9340 MN"/>
    <m/>
    <x v="1"/>
    <s v="TIARA FAJAR"/>
    <d v="2021-06-24T15:12:59"/>
    <d v="2021-06-24T23:38:44"/>
    <s v="Otw Store"/>
    <x v="1"/>
    <s v="v"/>
    <m/>
    <d v="2021-04-23T00:00:00"/>
    <m/>
    <s v=""/>
    <s v=""/>
    <s v=""/>
    <s v=""/>
    <s v="4002941949 GID 24 P3 26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4942 GID 23 P3 24 Y"/>
    <s v=""/>
    <s v=""/>
    <s v=""/>
    <s v=""/>
    <m/>
    <s v="4002922166 GID 17 P3 19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428 UEW"/>
    <m/>
    <x v="1"/>
    <s v="INPRASE"/>
    <d v="2021-04-18T13:21:55"/>
    <d v="2021-04-19T01:36:32"/>
    <s v="Otw Store"/>
    <x v="1"/>
    <m/>
    <m/>
    <d v="2021-04-1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3437 GID18 P3 20 Y"/>
    <s v="4002923437 GID18 P3 20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059 TEV"/>
    <m/>
    <x v="1"/>
    <s v="PALAPA"/>
    <d v="2021-06-11T23:18:32"/>
    <d v="2021-06-12T08:38:18"/>
    <s v="Otw Store"/>
    <x v="1"/>
    <m/>
    <m/>
    <d v="2021-05-03T00:00:00"/>
    <m/>
    <s v=""/>
    <s v=""/>
    <s v=""/>
    <s v=""/>
    <s v=""/>
    <s v=""/>
    <s v=""/>
    <s v=""/>
    <s v=""/>
    <s v=""/>
    <s v=""/>
    <s v=""/>
    <s v=""/>
    <s v=""/>
    <s v=""/>
    <s v=""/>
    <s v=""/>
    <s v="4002938599 GID12 P3 15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8548 GID 03 P3 07 Y"/>
    <s v=""/>
    <s v=""/>
    <s v=""/>
    <s v=""/>
    <s v="4002926138 GID 26 P3 30 Y"/>
    <s v=""/>
    <s v=""/>
    <s v=""/>
    <s v=""/>
    <s v=""/>
    <s v=""/>
    <s v=""/>
    <s v="4002923628 GID 19 P3 22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449 UEW"/>
    <m/>
    <x v="1"/>
    <s v="INPRASE"/>
    <d v="2021-04-19T16:56:20"/>
    <d v="2021-04-20T04:40:30"/>
    <s v="Otw Store"/>
    <x v="1"/>
    <m/>
    <m/>
    <d v="2021-04-2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4000 GID 20 P3 22 Y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155 PEU"/>
    <m/>
    <x v="1"/>
    <s v="PRIMEX"/>
    <d v="2021-06-27T00:42:21"/>
    <d v="2021-06-27T14:21:11"/>
    <s v="Otw Store"/>
    <x v="1"/>
    <s v="v"/>
    <m/>
    <d v="2021-05-18T00:00:00"/>
    <m/>
    <s v=""/>
    <s v=""/>
    <s v="4002943249 GID 27 P3 29 Y"/>
    <s v=""/>
    <s v=""/>
    <s v=""/>
    <s v=""/>
    <s v=""/>
    <s v=""/>
    <s v=""/>
    <s v="4002940651 GID 19 P3 21 "/>
    <s v=""/>
    <s v=""/>
    <s v=""/>
    <s v=""/>
    <s v=""/>
    <s v="4002938353 GID12 P3 14 "/>
    <s v=""/>
    <s v=""/>
    <s v=""/>
    <s v=""/>
    <s v=""/>
    <s v=""/>
    <s v=""/>
    <s v=""/>
    <s v=""/>
    <s v=""/>
    <s v="4002935624 GID 02 P3 04 "/>
    <s v=""/>
    <s v=""/>
    <s v=""/>
    <s v=""/>
    <s v=""/>
    <s v=""/>
    <s v=""/>
    <s v=""/>
    <s v=""/>
    <s v=""/>
    <s v=""/>
    <s v=""/>
    <s v=""/>
    <s v="4002931437 GID 18 P3 20 Y"/>
    <s v=""/>
    <s v=""/>
    <s v=""/>
    <s v=""/>
    <s v=""/>
    <s v="4002929678 GIID 06 P3 8-May-21 "/>
    <s v=""/>
    <s v=""/>
    <s v=""/>
    <s v="4002928397 GID 02 P3 04 Y"/>
    <s v=""/>
    <s v=""/>
    <s v=""/>
    <s v=""/>
    <s v="4002926393 GID 26 P3 28 Y"/>
    <s v=""/>
    <s v=""/>
    <s v=""/>
    <s v=""/>
    <s v=""/>
    <s v="4002923839 GID 20 P3 22 Y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092 KXT"/>
    <m/>
    <x v="1"/>
    <s v="Metro express"/>
    <d v="2021-04-21T22:32:47"/>
    <d v="2021-04-22T10:31:19"/>
    <s v="Otw Store"/>
    <x v="1"/>
    <s v="v"/>
    <m/>
    <d v="2021-04-2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4671 GID 22 P3 26 Y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658 TEU"/>
    <m/>
    <x v="1"/>
    <s v="PRIMEX"/>
    <d v="2021-06-25T21:03:44"/>
    <d v="2021-06-26T08:44:33"/>
    <s v="Otw Store"/>
    <x v="1"/>
    <s v="v"/>
    <m/>
    <d v="2021-05-02T00:00:00"/>
    <m/>
    <s v=""/>
    <s v=""/>
    <s v=""/>
    <s v="4002942748 GID 26 P3 28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2555 GID 22 P3 24 "/>
    <s v=""/>
    <s v=""/>
    <s v=""/>
    <s v=""/>
    <s v=""/>
    <s v=""/>
    <s v=""/>
    <s v=""/>
    <s v=""/>
    <s v=""/>
    <s v=""/>
    <s v=""/>
    <s v=""/>
    <s v="4002928394 GID 02 P3 04 Y"/>
    <s v=""/>
    <s v=""/>
    <s v=""/>
    <s v="4002926588 GID 27 P3 30 "/>
    <s v=""/>
    <s v=""/>
    <s v=""/>
    <s v=""/>
    <s v="4002924749 GID 22 P3 22 Y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 9660 UZ"/>
    <m/>
    <x v="1"/>
    <s v="PJM"/>
    <d v="2021-04-22T15:33:38"/>
    <d v="2021-04-22T20:01:00"/>
    <s v="Otw Store"/>
    <x v="1"/>
    <s v="v"/>
    <m/>
    <d v="2021-04-2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4853 GID 22 P3 27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8317 OU"/>
    <m/>
    <x v="1"/>
    <s v="MBL"/>
    <d v="2021-06-21T22:41:01"/>
    <d v="2021-06-22T11:05:58"/>
    <s v="Otw Store"/>
    <x v="1"/>
    <m/>
    <m/>
    <d v="2021-05-20T00:00:00"/>
    <m/>
    <s v=""/>
    <s v=""/>
    <s v=""/>
    <s v=""/>
    <s v=""/>
    <s v=""/>
    <s v=""/>
    <s v="4002941493 GID 22 P3 26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1985 GID 20 P3 24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5087 GID 22 P3 28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317 BXS"/>
    <m/>
    <x v="1"/>
    <s v="MPX"/>
    <d v="2021-04-22T23:20:41"/>
    <d v="2021-04-23T11:37:24"/>
    <s v="Otw Store"/>
    <x v="1"/>
    <s v="v"/>
    <m/>
    <d v="2021-04-23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5022 GID 22 P3 26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347 PEU"/>
    <m/>
    <x v="1"/>
    <s v="CGL"/>
    <d v="2021-05-01T23:48:23"/>
    <d v="2021-05-02T15:09:06"/>
    <s v="Otw Store"/>
    <x v="1"/>
    <s v="v"/>
    <m/>
    <d v="2021-05-0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8396 GID 02 P3 04 Y"/>
    <s v=""/>
    <s v=""/>
    <s v=""/>
    <s v=""/>
    <s v=""/>
    <s v=""/>
    <s v="4002925654 GID 24 P3 26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K 8734 XT"/>
    <m/>
    <x v="1"/>
    <s v="PALAPA"/>
    <d v="2021-05-23T19:40:57"/>
    <d v="2021-05-24T17:15:07"/>
    <s v="Otw Store"/>
    <x v="1"/>
    <s v="v"/>
    <m/>
    <d v="2021-04-24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3095 GID 24 P3 24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3988 GID 24 P3 29 Y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 9589 HA"/>
    <m/>
    <x v="2"/>
    <s v="TIARA FAJAR"/>
    <d v="2021-05-29T00:58:56"/>
    <d v="2021-05-29T09:01:48"/>
    <s v="Otw Store"/>
    <x v="1"/>
    <s v="v"/>
    <m/>
    <d v="2021-04-24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5673 GID 24 P3 26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261 CN"/>
    <m/>
    <x v="1"/>
    <s v="MPX"/>
    <d v="2021-04-24T21:55:32"/>
    <d v="2021-04-25T07:30:15"/>
    <s v="Otw Store"/>
    <x v="1"/>
    <s v="v"/>
    <s v="v"/>
    <d v="2021-04-25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5862 GID 24 P3 28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677 YU"/>
    <m/>
    <x v="1"/>
    <s v="MPX"/>
    <d v="2021-06-23T20:08:35"/>
    <d v="2021-06-24T23:37:42"/>
    <s v="Otw Store"/>
    <x v="1"/>
    <s v="v"/>
    <m/>
    <d v="2021-05-20T00:00:00"/>
    <m/>
    <s v=""/>
    <s v=""/>
    <s v=""/>
    <s v=""/>
    <s v=""/>
    <s v="4002941557 GID 24 P3 28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1360 GID 19 P3 24-May-2021 "/>
    <s v=""/>
    <s v=""/>
    <s v=""/>
    <s v=""/>
    <s v=""/>
    <s v=""/>
    <s v=""/>
    <s v=""/>
    <s v=""/>
    <s v=""/>
    <s v=""/>
    <s v=""/>
    <s v=""/>
    <s v=""/>
    <s v=""/>
    <s v=""/>
    <s v=""/>
    <s v="4002925198 GID 24 P3 24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 9322 MG"/>
    <m/>
    <x v="1"/>
    <s v="TFT"/>
    <d v="2021-06-12T22:13:30"/>
    <d v="2021-06-13T22:13:30"/>
    <s v="Otw Store"/>
    <x v="1"/>
    <s v="v"/>
    <s v="v"/>
    <d v="2021-04-29T00:00:00"/>
    <m/>
    <s v=""/>
    <s v=""/>
    <s v=""/>
    <s v=""/>
    <s v=""/>
    <s v=""/>
    <s v=""/>
    <s v=""/>
    <s v=""/>
    <s v=""/>
    <s v=""/>
    <s v=""/>
    <s v=""/>
    <s v=""/>
    <s v=""/>
    <s v=""/>
    <s v="4002938643 GID 13 P3 15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7151 GID 28 P3 03 Y"/>
    <s v=""/>
    <s v=""/>
    <s v="4002926163 GID 25 P3 28 Y"/>
    <s v="4002926163 GID 25 P3 28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163 UEV"/>
    <m/>
    <x v="1"/>
    <s v="PRIMEX"/>
    <d v="2021-06-24T00:10:34"/>
    <d v="2021-06-24T06:27:25"/>
    <s v="Otw Store"/>
    <x v="1"/>
    <s v="v"/>
    <m/>
    <d v="2021-05-18T00:00:00"/>
    <m/>
    <s v=""/>
    <s v=""/>
    <s v=""/>
    <s v=""/>
    <s v=""/>
    <s v="4002942257 GID 24 P3 28 "/>
    <s v=""/>
    <s v=""/>
    <s v=""/>
    <s v=""/>
    <s v=""/>
    <s v=""/>
    <s v=""/>
    <s v=""/>
    <s v="4002939431 GID 15 P3 18 "/>
    <s v=""/>
    <s v=""/>
    <s v=""/>
    <s v=""/>
    <s v=""/>
    <s v=""/>
    <s v=""/>
    <s v=""/>
    <s v=""/>
    <s v=""/>
    <s v=""/>
    <s v=""/>
    <s v="4002935615 GID 02 P3 04 "/>
    <s v=""/>
    <s v=""/>
    <s v=""/>
    <s v=""/>
    <s v=""/>
    <s v=""/>
    <s v=""/>
    <s v=""/>
    <s v=""/>
    <s v=""/>
    <s v=""/>
    <s v=""/>
    <s v=""/>
    <s v="4002931363 GID 18 P3 20 Y"/>
    <s v=""/>
    <s v=""/>
    <s v=""/>
    <s v=""/>
    <s v=""/>
    <s v="4002929679 GIID 06 P3 8-May-21 "/>
    <s v=""/>
    <s v=""/>
    <s v=""/>
    <s v=""/>
    <s v=""/>
    <s v=""/>
    <s v=""/>
    <s v=""/>
    <s v="4002926175 GID 26 P3 28 Y"/>
    <s v="4002926175 GID 26 P3 28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8748 YO"/>
    <m/>
    <x v="1"/>
    <s v="MPX"/>
    <d v="2021-04-25T15:29:20"/>
    <d v="2021-04-26T06:52:20"/>
    <s v="Otw Store"/>
    <x v="1"/>
    <s v="v"/>
    <s v="v"/>
    <d v="2021-04-26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6132 GID 25 P3 27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 9399 MG"/>
    <m/>
    <x v="2"/>
    <s v="TIARA FAJAR"/>
    <d v="2021-04-26T22:07:55"/>
    <d v="2021-04-27T09:01:52"/>
    <s v="Otw Store"/>
    <x v="1"/>
    <s v="v"/>
    <s v="v"/>
    <d v="2021-04-27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6845 GID 27 P3 30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771 FXV"/>
    <m/>
    <x v="1"/>
    <s v="KTM"/>
    <d v="2021-04-27T06:53:57"/>
    <d v="2021-04-28T20:43:09"/>
    <s v="Otw Store"/>
    <x v="1"/>
    <s v="hp tidak support"/>
    <s v="hp tidak support"/>
    <d v="2021-04-2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6610 GID 27 P3 29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124 CA"/>
    <m/>
    <x v="1"/>
    <s v="MBL"/>
    <d v="2021-06-19T06:58:46"/>
    <d v="2021-06-19T20:00:05"/>
    <s v="Otw Store"/>
    <x v="1"/>
    <m/>
    <m/>
    <d v="2021-04-28T00:00:00"/>
    <m/>
    <s v=""/>
    <s v=""/>
    <s v=""/>
    <s v=""/>
    <s v=""/>
    <s v=""/>
    <s v=""/>
    <s v=""/>
    <s v=""/>
    <s v=""/>
    <s v="4002940751 GID 19 P3 24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6609 GID 27 P3 29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8127 WT"/>
    <m/>
    <x v="1"/>
    <s v="MBL"/>
    <d v="2021-06-17T08:22:42"/>
    <d v="2021-06-17T14:31:15"/>
    <s v="Otw Store"/>
    <x v="1"/>
    <m/>
    <m/>
    <d v="2021-05-18T00:00:00"/>
    <m/>
    <s v=""/>
    <s v=""/>
    <s v=""/>
    <s v=""/>
    <s v=""/>
    <s v=""/>
    <s v=""/>
    <s v=""/>
    <s v=""/>
    <s v=""/>
    <s v=""/>
    <s v=""/>
    <s v="4002938885 GID 17 P3 22 "/>
    <s v=""/>
    <s v=""/>
    <s v=""/>
    <s v=""/>
    <s v=""/>
    <s v=""/>
    <s v=""/>
    <s v=""/>
    <s v=""/>
    <s v=""/>
    <s v=""/>
    <s v=""/>
    <s v="4002936137 GID 04 P3 05 "/>
    <s v=""/>
    <s v=""/>
    <s v=""/>
    <s v=""/>
    <s v=""/>
    <s v=""/>
    <s v=""/>
    <s v=""/>
    <s v=""/>
    <s v=""/>
    <s v=""/>
    <s v=""/>
    <s v=""/>
    <s v=""/>
    <s v=""/>
    <s v="4002931472 GID 18 P3 20 "/>
    <s v=""/>
    <s v=""/>
    <s v=""/>
    <s v=""/>
    <s v=""/>
    <s v=""/>
    <s v=""/>
    <s v=""/>
    <s v=""/>
    <s v=""/>
    <s v=""/>
    <s v=""/>
    <s v=""/>
    <s v="4002926611 GID 27 P3 29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014 WG"/>
    <m/>
    <x v="1"/>
    <s v="MBL"/>
    <d v="2021-05-01T02:15:59"/>
    <d v="2021-05-02T13:48:55"/>
    <s v="Otw Store"/>
    <x v="1"/>
    <m/>
    <m/>
    <d v="2021-05-0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8235 GID 02 P3 05 "/>
    <s v=""/>
    <s v=""/>
    <s v=""/>
    <s v="4002926572 GID 27 P3 30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394 BXS"/>
    <m/>
    <x v="1"/>
    <s v="MPX"/>
    <d v="2021-04-27T17:33:15"/>
    <d v="2021-04-28T04:55:51"/>
    <s v="Otw Store"/>
    <x v="1"/>
    <m/>
    <m/>
    <d v="2021-04-2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6498 GID 28 P3 29 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 9502 MG"/>
    <m/>
    <x v="2"/>
    <s v="TFT"/>
    <d v="2021-05-08T09:12:39"/>
    <d v="2021-05-08T15:43:52"/>
    <s v="Otw Store"/>
    <x v="1"/>
    <m/>
    <m/>
    <d v="2021-05-0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8732 GID 08 P3 10 Y"/>
    <s v=""/>
    <s v=""/>
    <s v=""/>
    <s v=""/>
    <s v=""/>
    <s v=""/>
    <s v=""/>
    <s v=""/>
    <s v="4002927233 GID 28 P3 03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156 FEV"/>
    <m/>
    <x v="1"/>
    <s v="KTM"/>
    <d v="2021-05-18T01:58:03"/>
    <d v="2021-05-18T06:47:49"/>
    <s v="Otw Store"/>
    <x v="1"/>
    <m/>
    <m/>
    <d v="2021-05-1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1464 GID 18 P3 20 Y"/>
    <s v=""/>
    <s v=""/>
    <s v=""/>
    <s v=""/>
    <s v=""/>
    <s v=""/>
    <s v=""/>
    <s v=""/>
    <s v=""/>
    <s v=""/>
    <s v=""/>
    <s v=""/>
    <s v="4002927266 GID 28 P3 30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157 FEV"/>
    <m/>
    <x v="1"/>
    <s v="KTM"/>
    <d v="2021-04-28T02:45:26"/>
    <d v="2021-04-28T20:43:09"/>
    <s v="Otw Store"/>
    <x v="1"/>
    <m/>
    <m/>
    <d v="2021-04-2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7265 GID 28 P3 30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160 FEV"/>
    <m/>
    <x v="1"/>
    <s v="KTM"/>
    <d v="2021-04-28T11:38:25"/>
    <d v="2021-04-28T20:43:09"/>
    <s v="Otw Store"/>
    <x v="1"/>
    <m/>
    <m/>
    <d v="2021-04-2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7264 GID 28 P3 30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B 9766 UXR"/>
    <m/>
    <x v="0"/>
    <s v="Medikar Sarana Utama"/>
    <d v="2021-06-28T10:42:20"/>
    <m/>
    <s v="GB register"/>
    <x v="0"/>
    <m/>
    <m/>
    <d v="2021-05-21T00:00:00"/>
    <m/>
    <s v=""/>
    <s v=""/>
    <s v=""/>
    <s v="4002943191 GID 26 P1 28 "/>
    <s v="4002942383 GID 25 P1 25 "/>
    <s v=""/>
    <s v="4002941514 GID 23 ND 23 Y"/>
    <s v=""/>
    <s v=""/>
    <s v=""/>
    <s v="4002940633 GID 19 P1 19 "/>
    <s v=""/>
    <s v=""/>
    <s v="4002939528 GID 16 P2 17 "/>
    <s v=""/>
    <s v=""/>
    <s v="4002938700 GID 13 P2 14 "/>
    <s v="4002938221 GID12 ND 12 Y"/>
    <s v=""/>
    <s v=""/>
    <s v="4002937264 GID 09 ND 09 Y"/>
    <s v=""/>
    <s v=""/>
    <s v=""/>
    <s v=""/>
    <s v="4002936320 GID 04 P2 05 "/>
    <s v=""/>
    <s v=""/>
    <s v=""/>
    <s v=""/>
    <s v=""/>
    <s v=""/>
    <s v=""/>
    <s v=""/>
    <s v=""/>
    <s v="4002933041 GID 24 P1 24 "/>
    <s v=""/>
    <s v=""/>
    <s v="4002932504 GID 21 ND 21 Y"/>
    <s v="4002932110 GID 20 ND 20 "/>
    <s v="4002931778 GID 19 P1 19 "/>
    <s v=""/>
    <s v="4002931182 GID15 ND 14 Y"/>
    <s v=""/>
    <s v="4002930685 GID 09 P2 10 "/>
    <s v="4002930265 GID 08 ND 08 Y"/>
    <s v="4002930063 GID 07 ND 08 "/>
    <s v="4002929585 GIID 06 P1 06 "/>
    <s v=""/>
    <s v="4002928996 GID 04 P1 04 "/>
    <s v=""/>
    <s v=""/>
    <s v="4002928098 GID 30 P1 30 "/>
    <s v="4002927634 GID 29 P1 29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B 9326 UCG"/>
    <m/>
    <x v="0"/>
    <s v="Medikar Sarana Utama"/>
    <d v="2021-06-25T09:21:52"/>
    <d v="2021-06-27T23:48:19"/>
    <s v="Otw Store"/>
    <x v="1"/>
    <m/>
    <m/>
    <d v="2021-05-20T00:00:00"/>
    <m/>
    <s v=""/>
    <s v=""/>
    <s v=""/>
    <s v="4002942921 GID 26 P2 27 "/>
    <s v=""/>
    <s v=""/>
    <s v="4002941762 GID 23 P2 24 "/>
    <s v=""/>
    <s v=""/>
    <s v=""/>
    <s v="4002940723 GID 19 P1 20 "/>
    <s v=""/>
    <s v=""/>
    <s v="4002939524 GID 16 P2 17 "/>
    <s v="4002939300 GID 15 ND 15 Y"/>
    <s v=""/>
    <s v=""/>
    <s v="4002938459 GID12 P1 BOF 12 "/>
    <s v=""/>
    <s v=""/>
    <s v="4002937504 GID 09 P2 10 "/>
    <s v=""/>
    <s v=""/>
    <s v=""/>
    <s v=""/>
    <s v=""/>
    <s v=""/>
    <s v=""/>
    <s v=""/>
    <s v=""/>
    <s v=""/>
    <s v=""/>
    <s v=""/>
    <s v=""/>
    <s v=""/>
    <s v=""/>
    <s v=""/>
    <s v="4002932717 GID 22 ND 22 "/>
    <s v=""/>
    <s v="4002931883 GID 20 P1 19-May-21 "/>
    <s v=""/>
    <s v="4002931484 GID 18 ND 18 Y"/>
    <s v=""/>
    <s v=""/>
    <s v=""/>
    <s v="4002930225 GID 08 P1 08 "/>
    <s v=""/>
    <s v="4002929546 GIID 06 ND 06 Y"/>
    <s v=""/>
    <s v=""/>
    <s v=""/>
    <s v=""/>
    <s v="4002928120 GID 30 P1 30 "/>
    <s v="4002927505 GID 29 P1 29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 9853 HA"/>
    <m/>
    <x v="1"/>
    <s v="TFT"/>
    <d v="2021-04-28T17:37:21"/>
    <d v="2021-04-29T04:34:20"/>
    <s v="Otw Store"/>
    <x v="1"/>
    <m/>
    <m/>
    <d v="2021-04-2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6458 GID 28 P3 30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662 UEV"/>
    <m/>
    <x v="1"/>
    <s v="INPRASE"/>
    <d v="2021-04-28T23:31:16"/>
    <d v="2021-04-29T07:38:43"/>
    <s v="Otw Store"/>
    <x v="1"/>
    <m/>
    <m/>
    <d v="2021-04-2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7523 GID 29 P3 01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201 TEN"/>
    <m/>
    <x v="1"/>
    <s v="FASTANA"/>
    <d v="2021-05-01T00:59:41"/>
    <d v="2021-05-02T14:49:52"/>
    <s v="Otw Store"/>
    <x v="1"/>
    <m/>
    <m/>
    <d v="2021-05-0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8387 GID 02 P3 04 Y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126 TEN"/>
    <m/>
    <x v="1"/>
    <s v="FASTANA"/>
    <d v="2021-05-01T00:59:41"/>
    <d v="2021-05-02T12:32:01"/>
    <s v="Otw Store"/>
    <x v="1"/>
    <m/>
    <m/>
    <d v="2021-05-0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8276 GID 02 P3 03 Y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198 TEN"/>
    <m/>
    <x v="1"/>
    <s v="FASTANA"/>
    <d v="2021-05-01T02:33:22"/>
    <d v="2021-05-02T14:36:55"/>
    <s v="Otw Store"/>
    <x v="1"/>
    <m/>
    <m/>
    <d v="2021-05-0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8361 GID 02 P3 04 Y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224 TEN"/>
    <m/>
    <x v="1"/>
    <s v="FASTANA"/>
    <d v="2021-05-01T22:32:11"/>
    <d v="2021-05-02T14:48:32"/>
    <s v="Otw Store"/>
    <x v="1"/>
    <m/>
    <m/>
    <d v="2021-05-02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8390 GID 02 P3 04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220 TEN"/>
    <m/>
    <x v="1"/>
    <s v="FASTANA"/>
    <d v="2021-05-05T20:56:13"/>
    <d v="2021-05-06T05:58:16"/>
    <s v="Otw Store"/>
    <x v="1"/>
    <m/>
    <m/>
    <d v="2021-05-06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29549 GIID 06 P3 8-May-21 Y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 8716 UK"/>
    <m/>
    <x v="1"/>
    <s v="INTEGRA"/>
    <d v="2021-05-09T11:44:15"/>
    <d v="2021-05-09T22:06:04"/>
    <s v="Otw Store"/>
    <x v="1"/>
    <m/>
    <m/>
    <d v="2021-05-09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0588 GID 09 P3 11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384 FXV"/>
    <m/>
    <x v="1"/>
    <s v="KTM"/>
    <d v="2021-05-18T08:12:09"/>
    <d v="2021-05-18T18:32:52"/>
    <s v="Otw Store"/>
    <x v="1"/>
    <m/>
    <m/>
    <d v="2021-05-1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1463 GID 18 P3 20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8011 UQ"/>
    <m/>
    <x v="1"/>
    <s v="MBL"/>
    <d v="2021-05-31T15:34:27"/>
    <d v="2021-06-01T05:34:06"/>
    <s v="Otw Store"/>
    <x v="1"/>
    <m/>
    <m/>
    <d v="2021-05-18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5238 GID 31 P3 02 Y"/>
    <s v=""/>
    <s v=""/>
    <s v=""/>
    <s v=""/>
    <s v=""/>
    <s v=""/>
    <s v=""/>
    <s v=""/>
    <s v=""/>
    <s v=""/>
    <s v=""/>
    <s v=""/>
    <s v=""/>
    <s v="4002931465 GID 18 P3 20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830 CU"/>
    <m/>
    <x v="1"/>
    <s v="MBL"/>
    <d v="2021-06-25T19:29:57"/>
    <d v="2021-06-26T16:06:19"/>
    <s v="Otw Store"/>
    <x v="1"/>
    <m/>
    <m/>
    <d v="2021-05-18T00:00:00"/>
    <m/>
    <s v=""/>
    <s v=""/>
    <s v=""/>
    <s v="4002942458 GID 25 P3 30 "/>
    <s v=""/>
    <s v=""/>
    <s v=""/>
    <s v=""/>
    <s v=""/>
    <s v="4002940830 GID 20 P3 23 "/>
    <s v=""/>
    <s v=""/>
    <s v=""/>
    <s v=""/>
    <s v=""/>
    <s v=""/>
    <s v=""/>
    <s v=""/>
    <s v=""/>
    <s v=""/>
    <s v=""/>
    <s v=""/>
    <s v=""/>
    <s v="4002936417 GID 05 P3 09 Y"/>
    <s v=""/>
    <s v=""/>
    <s v=""/>
    <s v=""/>
    <s v=""/>
    <s v=""/>
    <s v=""/>
    <s v=""/>
    <s v=""/>
    <s v=""/>
    <s v=""/>
    <s v=""/>
    <s v=""/>
    <s v=""/>
    <s v=""/>
    <s v=""/>
    <s v=""/>
    <s v="4002931473 GID 18 P3 20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345 BN"/>
    <m/>
    <x v="1"/>
    <s v="MBL"/>
    <d v="2021-06-18T03:26:24"/>
    <d v="2021-06-18T15:32:41"/>
    <s v="Otw Store"/>
    <x v="1"/>
    <m/>
    <m/>
    <d v="2021-05-19T00:00:00"/>
    <m/>
    <s v=""/>
    <s v=""/>
    <s v=""/>
    <s v=""/>
    <s v=""/>
    <s v=""/>
    <s v=""/>
    <s v=""/>
    <s v=""/>
    <s v=""/>
    <s v=""/>
    <s v="4002940392 GID 18 P3 23 Y"/>
    <s v=""/>
    <s v=""/>
    <s v=""/>
    <s v=""/>
    <s v=""/>
    <s v=""/>
    <s v=""/>
    <s v=""/>
    <s v=""/>
    <s v=""/>
    <s v="4002936418 GID 07 P3 10 Y"/>
    <s v=""/>
    <s v=""/>
    <s v=""/>
    <s v=""/>
    <s v=""/>
    <s v=""/>
    <s v=""/>
    <s v=""/>
    <s v=""/>
    <s v=""/>
    <s v=""/>
    <s v=""/>
    <s v=""/>
    <s v=""/>
    <s v=""/>
    <s v=""/>
    <s v=""/>
    <s v="4002931618 GID 19 P3 21 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263 BV"/>
    <m/>
    <x v="1"/>
    <s v="MPX"/>
    <d v="2021-05-19T21:14:12"/>
    <d v="2021-05-20T12:34:59"/>
    <s v="Otw Store"/>
    <x v="1"/>
    <m/>
    <m/>
    <d v="2021-05-20T00:00:00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1568 GID 19 P3 24-May-2021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574 CA"/>
    <m/>
    <x v="1"/>
    <s v="MBL"/>
    <d v="2021-06-27T08:35:53"/>
    <d v="2021-06-27T21:54:42"/>
    <s v="Otw Store"/>
    <x v="1"/>
    <m/>
    <m/>
    <m/>
    <m/>
    <s v=""/>
    <s v=""/>
    <s v="4002943410 GID 27 P3 01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2491 GID 21 P3 24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062 FXR"/>
    <m/>
    <x v="1"/>
    <s v="DARSINDO"/>
    <d v="2021-05-22T14:00:28"/>
    <d v="2021-05-22T19:55:46"/>
    <s v="Otw Store"/>
    <x v="1"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2756 GID 22 P3 24 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079 KEU"/>
    <m/>
    <x v="1"/>
    <s v="DARSINDO"/>
    <d v="2021-06-09T19:55:19"/>
    <d v="2021-06-10T03:45:53"/>
    <s v="Otw Store"/>
    <x v="1"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7317 GID 09 P3 12 "/>
    <s v=""/>
    <s v=""/>
    <s v=""/>
    <s v=""/>
    <s v=""/>
    <s v=""/>
    <s v=""/>
    <s v=""/>
    <s v=""/>
    <s v=""/>
    <s v=""/>
    <s v=""/>
    <s v=""/>
    <s v=""/>
    <s v=""/>
    <s v=""/>
    <s v="4002932573 GID 22 P3 24 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019 FEV"/>
    <m/>
    <x v="1"/>
    <s v="DARSINDO"/>
    <d v="2021-06-22T14:46:52"/>
    <d v="2021-06-22T21:45:03"/>
    <s v="Otw Store"/>
    <x v="1"/>
    <m/>
    <m/>
    <m/>
    <m/>
    <s v=""/>
    <s v=""/>
    <s v=""/>
    <s v=""/>
    <s v=""/>
    <s v=""/>
    <s v="4002941312 GID 22 P3 24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2876 GID 23 P3 25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343 TEZ"/>
    <m/>
    <x v="1"/>
    <s v="PALAPA"/>
    <d v="2021-05-24T23:48:00"/>
    <d v="2021-05-25T06:03:02"/>
    <s v="Otw Store"/>
    <x v="1"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 9667 AA"/>
    <m/>
    <x v="1"/>
    <s v="DARSINDO"/>
    <d v="2021-05-25T20:39:23"/>
    <d v="2021-05-26T04:50:19"/>
    <s v="Otw Store"/>
    <x v="1"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8353 OU"/>
    <m/>
    <x v="1"/>
    <s v="MBL"/>
    <d v="2021-06-20T19:19:25"/>
    <d v="2021-06-21T04:53:21"/>
    <s v="Otw Store"/>
    <x v="1"/>
    <m/>
    <m/>
    <m/>
    <m/>
    <s v=""/>
    <s v=""/>
    <s v=""/>
    <s v=""/>
    <s v=""/>
    <s v=""/>
    <s v=""/>
    <s v=""/>
    <s v="4002941177 GID 21 P3 25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915 CW"/>
    <m/>
    <x v="1"/>
    <s v="MPX"/>
    <d v="2021-05-27T22:17:27"/>
    <d v="2021-05-28T01:26:50"/>
    <s v="Otw Store"/>
    <x v="1"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8517 OB"/>
    <m/>
    <x v="1"/>
    <s v="MBL"/>
    <d v="2021-06-24T22:31:34"/>
    <d v="2021-06-25T16:45:56"/>
    <s v="Otw Store"/>
    <x v="1"/>
    <m/>
    <m/>
    <m/>
    <m/>
    <s v=""/>
    <s v=""/>
    <s v=""/>
    <s v=""/>
    <s v="4002942357 GID 25 P3 25 Y"/>
    <s v=""/>
    <s v=""/>
    <s v=""/>
    <s v=""/>
    <s v=""/>
    <s v=""/>
    <s v=""/>
    <s v="4002939629 GID 16 P3 22 "/>
    <s v=""/>
    <s v=""/>
    <s v=""/>
    <s v=""/>
    <s v=""/>
    <s v=""/>
    <s v=""/>
    <s v=""/>
    <s v=""/>
    <s v=""/>
    <s v="4002936416 GID 05 P3 09 Y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8606 FQ"/>
    <m/>
    <x v="1"/>
    <s v="MBL"/>
    <d v="2021-06-26T17:47:08"/>
    <d v="2021-06-27T09:36:56"/>
    <s v="Otw Store"/>
    <x v="1"/>
    <m/>
    <m/>
    <m/>
    <m/>
    <s v=""/>
    <s v=""/>
    <s v="4002943127 GID 27 P3 03 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154 PEU"/>
    <m/>
    <x v="1"/>
    <s v="PRIMEX"/>
    <d v="2021-05-28T22:00:58"/>
    <d v="2021-05-29T05:50:50"/>
    <s v="Otw Store"/>
    <x v="1"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G 8169 AI"/>
    <m/>
    <x v="1"/>
    <s v="MBL"/>
    <d v="2021-06-20T19:18:04"/>
    <d v="2021-06-21T04:53:41"/>
    <s v="Otw Store"/>
    <x v="1"/>
    <m/>
    <m/>
    <m/>
    <m/>
    <s v=""/>
    <s v=""/>
    <s v=""/>
    <s v=""/>
    <s v=""/>
    <s v=""/>
    <s v=""/>
    <s v=""/>
    <s v="4002941179 GID 21 P3 25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452 CK"/>
    <m/>
    <x v="1"/>
    <s v="MBL"/>
    <d v="2021-06-18T03:24:01"/>
    <d v="2021-06-18T15:32:41"/>
    <s v="Otw Store"/>
    <x v="1"/>
    <m/>
    <m/>
    <m/>
    <m/>
    <s v=""/>
    <s v=""/>
    <s v=""/>
    <s v=""/>
    <s v=""/>
    <s v=""/>
    <s v=""/>
    <s v=""/>
    <s v=""/>
    <s v=""/>
    <s v=""/>
    <s v="4002940538 GID 18 P3 25 Y"/>
    <s v=""/>
    <s v=""/>
    <s v=""/>
    <s v=""/>
    <s v=""/>
    <s v=""/>
    <s v=""/>
    <s v=""/>
    <s v=""/>
    <s v=""/>
    <s v="4002937017 GID 07 P3 11 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353 BXS"/>
    <m/>
    <x v="1"/>
    <s v="MPX"/>
    <d v="2021-05-31T01:37:43"/>
    <d v="2021-05-31T07:35:25"/>
    <s v="Otw Store"/>
    <x v="1"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352 BXS"/>
    <m/>
    <x v="1"/>
    <s v="MPX"/>
    <d v="2021-05-31T01:37:43"/>
    <d v="2021-05-31T07:35:41"/>
    <s v="Otw Store"/>
    <x v="1"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 9180 KA"/>
    <m/>
    <x v="1"/>
    <s v="TIARA FAJAR"/>
    <d v="2021-05-31T01:37:43"/>
    <d v="2021-05-31T06:27:37"/>
    <s v="Otw Store"/>
    <x v="1"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336 SI"/>
    <m/>
    <x v="1"/>
    <s v="MBL"/>
    <d v="2021-05-31T08:46:55"/>
    <d v="2021-06-01T05:22:39"/>
    <s v="Otw Store"/>
    <x v="1"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435 BEU"/>
    <m/>
    <x v="1"/>
    <s v="PRIMEX"/>
    <d v="2021-06-27T20:58:03"/>
    <d v="2021-06-28T07:35:58"/>
    <s v="Otw Store"/>
    <x v="1"/>
    <m/>
    <m/>
    <m/>
    <m/>
    <s v=""/>
    <s v=""/>
    <s v=""/>
    <s v=""/>
    <s v=""/>
    <s v=""/>
    <s v=""/>
    <s v=""/>
    <s v=""/>
    <s v="4002940964 GID 20 P3 22 "/>
    <s v=""/>
    <s v=""/>
    <s v=""/>
    <s v=""/>
    <s v=""/>
    <s v=""/>
    <s v=""/>
    <s v=""/>
    <s v=""/>
    <s v=""/>
    <s v=""/>
    <s v=""/>
    <s v=""/>
    <s v=""/>
    <s v=""/>
    <s v=""/>
    <s v=""/>
    <s v="4002935522 GID 02 P3 03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8457 IU"/>
    <m/>
    <x v="1"/>
    <s v="MHT"/>
    <d v="2021-06-03T15:15:58"/>
    <d v="2021-06-04T04:35:11"/>
    <s v="Otw Store"/>
    <x v="1"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5606 GID 03 P3 08 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435 CP"/>
    <m/>
    <x v="1"/>
    <s v="MBL"/>
    <d v="2021-06-25T19:32:36"/>
    <d v="2021-06-26T07:17:53"/>
    <s v="Otw Store"/>
    <x v="1"/>
    <m/>
    <m/>
    <m/>
    <m/>
    <s v=""/>
    <s v=""/>
    <s v=""/>
    <s v="4002942118 GID 25 P3 30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002936178 GID 04 P3 08 Y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926 TS"/>
    <m/>
    <x v="1"/>
    <s v="SAJ"/>
    <d v="2021-06-24T19:53:43"/>
    <d v="2021-06-25T05:11:03"/>
    <s v="Otw Store"/>
    <x v="1"/>
    <m/>
    <m/>
    <m/>
    <m/>
    <s v=""/>
    <s v=""/>
    <s v=""/>
    <s v=""/>
    <s v="4002942191 GID 24 P3 26 "/>
    <s v=""/>
    <s v=""/>
    <s v=""/>
    <s v=""/>
    <s v=""/>
    <s v="4002940656 GID 19 P3 21 Y"/>
    <s v=""/>
    <s v=""/>
    <s v=""/>
    <s v=""/>
    <s v=""/>
    <s v=""/>
    <s v="4002938354 GID12 P3 14 Y"/>
    <s v=""/>
    <s v=""/>
    <s v=""/>
    <s v=""/>
    <s v=""/>
    <s v="4002936808 GID 06 P3 09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 9147 DF"/>
    <m/>
    <x v="1"/>
    <s v="SAJ"/>
    <d v="2021-06-12T00:04:50"/>
    <d v="2021-06-12T06:11:21"/>
    <s v="Otw Store"/>
    <x v="1"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4002938424 GID12 P3 16 "/>
    <s v=""/>
    <s v=""/>
    <s v=""/>
    <s v=""/>
    <s v=""/>
    <s v="4002936758 GID 06 P3 08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B 9526 TCJ"/>
    <m/>
    <x v="0"/>
    <s v="Medikar Sarana Utama"/>
    <d v="2021-06-28T15:27:09"/>
    <m/>
    <s v="GB register"/>
    <x v="0"/>
    <m/>
    <m/>
    <m/>
    <m/>
    <s v=""/>
    <s v=""/>
    <s v=""/>
    <s v="4002943201 GID 26 P1 28 "/>
    <s v="4002942640 GID 25 P1 25 "/>
    <s v=""/>
    <s v="4002941842 GID 23 P1 23 "/>
    <s v=""/>
    <s v="4002941147 GID 21 ND 21 "/>
    <s v=""/>
    <s v=""/>
    <s v=""/>
    <s v="4002939925 GID 17 P2 18 "/>
    <s v=""/>
    <s v="4002939294 GID 15 P1 15 "/>
    <s v=""/>
    <s v=""/>
    <s v="4002938454 GID12 P1 BOF 12 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698 FEU"/>
    <m/>
    <x v="1"/>
    <s v="Darsindo"/>
    <d v="2021-06-11T20:12:30"/>
    <d v="2021-06-12T06:39:15"/>
    <s v="Otw Store"/>
    <x v="1"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4002938061 GID11 P3 14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 9311 MG"/>
    <m/>
    <x v="2"/>
    <s v="TIARA FAJAR"/>
    <d v="2021-06-16T15:26:54"/>
    <d v="2021-06-17T12:20:16"/>
    <s v="Otw Store"/>
    <x v="1"/>
    <m/>
    <m/>
    <m/>
    <m/>
    <s v=""/>
    <s v=""/>
    <s v=""/>
    <s v=""/>
    <s v=""/>
    <s v=""/>
    <s v=""/>
    <s v=""/>
    <s v=""/>
    <s v=""/>
    <s v=""/>
    <s v=""/>
    <s v="4002939813 GID 17 P3 17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316 BN"/>
    <m/>
    <x v="1"/>
    <s v="MBL"/>
    <d v="2021-06-17T14:35:42"/>
    <d v="2021-06-18T00:40:45"/>
    <s v="Otw Store"/>
    <x v="1"/>
    <m/>
    <m/>
    <m/>
    <m/>
    <s v=""/>
    <s v=""/>
    <s v=""/>
    <s v=""/>
    <s v=""/>
    <s v=""/>
    <s v=""/>
    <s v=""/>
    <s v=""/>
    <s v=""/>
    <s v=""/>
    <s v="4002939420 GID 17 P3 24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421 BI"/>
    <m/>
    <x v="1"/>
    <s v="MBL"/>
    <d v="2021-06-17T14:37:21"/>
    <d v="2021-06-18T05:36:16"/>
    <s v="Otw Store"/>
    <x v="1"/>
    <m/>
    <m/>
    <m/>
    <m/>
    <s v=""/>
    <s v=""/>
    <s v=""/>
    <s v=""/>
    <s v=""/>
    <s v=""/>
    <s v=""/>
    <s v=""/>
    <s v=""/>
    <s v=""/>
    <s v=""/>
    <s v="4002939961 GID 17 P3 23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 9456 MN"/>
    <m/>
    <x v="1"/>
    <s v="TIARA FAJAR"/>
    <d v="2021-06-17T16:26:13"/>
    <d v="2021-06-18T00:32:19"/>
    <s v="Otw Store"/>
    <x v="1"/>
    <m/>
    <m/>
    <m/>
    <m/>
    <s v=""/>
    <s v=""/>
    <s v=""/>
    <s v=""/>
    <s v=""/>
    <s v=""/>
    <s v=""/>
    <s v=""/>
    <s v=""/>
    <s v=""/>
    <s v=""/>
    <s v="4002940128 GID 17 P3 19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8656 AL"/>
    <m/>
    <x v="1"/>
    <s v="MBL"/>
    <d v="2021-06-19T06:56:48"/>
    <d v="2021-06-19T19:59:49"/>
    <s v="Otw Store"/>
    <x v="1"/>
    <m/>
    <m/>
    <m/>
    <m/>
    <s v=""/>
    <s v=""/>
    <s v=""/>
    <s v=""/>
    <s v=""/>
    <s v=""/>
    <s v=""/>
    <s v=""/>
    <s v=""/>
    <s v=""/>
    <s v="4002940767 GID 19 P3 23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B 9326 BCO"/>
    <s v="SUGIARTO"/>
    <x v="0"/>
    <s v="Atlas"/>
    <d v="2021-06-19T20:31:25"/>
    <d v="2021-06-22T01:37:17"/>
    <s v="Otw Store"/>
    <x v="1"/>
    <m/>
    <m/>
    <m/>
    <m/>
    <s v=""/>
    <s v=""/>
    <s v=""/>
    <s v=""/>
    <s v=""/>
    <s v=""/>
    <s v=""/>
    <s v="4002941307 GID 22 P2 24 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B 9734 FXT"/>
    <s v="CIPTO SUYADIYASMINANTO"/>
    <x v="3"/>
    <s v="indofast"/>
    <d v="2021-06-26T22:35:20"/>
    <m/>
    <s v="GC Register"/>
    <x v="0"/>
    <m/>
    <m/>
    <m/>
    <m/>
    <s v=""/>
    <s v=""/>
    <s v=""/>
    <s v="4002942849 GID 26 P1 26 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B 9831 UL"/>
    <s v="NAHRAWI"/>
    <x v="3"/>
    <s v="indofast"/>
    <d v="2021-06-26T22:41:24"/>
    <m/>
    <s v="GC Register"/>
    <x v="0"/>
    <m/>
    <m/>
    <m/>
    <m/>
    <s v=""/>
    <s v=""/>
    <s v=""/>
    <s v="4002942893 GID 26 ND 26 Y"/>
    <s v="4002942645 GID 25 P1 25 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F 9091 SC"/>
    <s v="KASMIDI"/>
    <x v="0"/>
    <s v="indofast"/>
    <d v="2021-06-24T22:10:37"/>
    <d v="2021-06-26T08:44:33"/>
    <s v="Otw Store"/>
    <x v="1"/>
    <m/>
    <m/>
    <m/>
    <m/>
    <s v=""/>
    <s v=""/>
    <s v=""/>
    <s v="4002943147 GID 26 P1 25 "/>
    <s v=""/>
    <s v="4002941943 GID 24 ND 24 "/>
    <s v=""/>
    <s v="4002941328 GID 22 P1 23 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F 8092 HN"/>
    <s v="Dedi"/>
    <x v="0"/>
    <s v="indofast"/>
    <d v="2021-06-26T17:25:41"/>
    <m/>
    <s v="GB register"/>
    <x v="0"/>
    <m/>
    <m/>
    <m/>
    <m/>
    <s v=""/>
    <s v=""/>
    <s v=""/>
    <s v="4002943148 GID 26 P1 25 "/>
    <s v=""/>
    <s v="4002941966 GID 24 ND 24 "/>
    <s v=""/>
    <s v="4002941491 GID 22 ND 24 Y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B 9706 PCK"/>
    <s v="EMOD ACHMADI"/>
    <x v="0"/>
    <s v="indofast"/>
    <d v="2021-06-24T20:11:02"/>
    <d v="2021-06-26T06:50:35"/>
    <s v="Otw Store"/>
    <x v="1"/>
    <m/>
    <m/>
    <m/>
    <m/>
    <s v=""/>
    <s v=""/>
    <s v=""/>
    <s v="4002943146 GID 26 P1 25 "/>
    <s v=""/>
    <s v="4002941935 GID 24 ND 24 Y"/>
    <s v=""/>
    <s v="4002941492 GID 22 ND 22 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B 9458 UCP"/>
    <s v="FERY BUDIARTO"/>
    <x v="0"/>
    <s v="indofast"/>
    <d v="2021-06-26T19:07:47"/>
    <m/>
    <s v="GB register"/>
    <x v="0"/>
    <m/>
    <m/>
    <m/>
    <m/>
    <s v=""/>
    <s v=""/>
    <s v=""/>
    <s v="4002943141 GID 26 P1 25 "/>
    <s v=""/>
    <s v=""/>
    <s v="4002941838 GID 23 P1 23 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B 9604 FRV"/>
    <s v="FIQIH ANWAR"/>
    <x v="0"/>
    <s v="indofast"/>
    <d v="2021-06-24T00:08:49"/>
    <d v="2021-06-26T07:31:08"/>
    <s v="Otw Store"/>
    <x v="1"/>
    <m/>
    <m/>
    <m/>
    <m/>
    <s v=""/>
    <s v=""/>
    <s v=""/>
    <s v="4002943142 GID 26 P1 25 "/>
    <s v=""/>
    <s v=""/>
    <s v="4002941837 GID 23 P1 23 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B 9223 FRU"/>
    <s v="BILLY ROHISMA FEBRIANTO"/>
    <x v="0"/>
    <s v="indofast"/>
    <d v="2021-06-20T12:13:44"/>
    <d v="2021-06-23T06:52:44"/>
    <s v="Otw Store"/>
    <x v="1"/>
    <m/>
    <m/>
    <m/>
    <s v="bof"/>
    <s v=""/>
    <s v=""/>
    <s v=""/>
    <s v=""/>
    <s v=""/>
    <s v=""/>
    <s v="4002941836 GID 23 P1 23 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B 9044 JXR"/>
    <s v="YUDI KRISTIANTO"/>
    <x v="0"/>
    <s v="indofast"/>
    <d v="2021-06-24T03:35:13"/>
    <d v="2021-06-26T06:19:34"/>
    <s v="Otw Store"/>
    <x v="1"/>
    <m/>
    <m/>
    <m/>
    <m/>
    <s v=""/>
    <s v=""/>
    <s v=""/>
    <s v="4002943143 GID 26 P1 25 "/>
    <s v=""/>
    <s v=""/>
    <s v="4002941839 GID 23 P1 23 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A 8221 VA"/>
    <s v="tarbidin"/>
    <x v="3"/>
    <s v="indofast"/>
    <d v="2021-06-20T12:18:44"/>
    <d v="2021-06-26T07:00:54"/>
    <s v="Otw Store"/>
    <x v="1"/>
    <m/>
    <m/>
    <m/>
    <m/>
    <s v=""/>
    <s v=""/>
    <s v=""/>
    <s v="4002942828 GID 26 ND 26 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B 9548 KRV"/>
    <s v="ABDURROKHIM"/>
    <x v="3"/>
    <s v="indofast"/>
    <d v="2021-06-26T23:26:11"/>
    <m/>
    <s v="GC Register"/>
    <x v="0"/>
    <m/>
    <m/>
    <m/>
    <m/>
    <s v=""/>
    <s v=""/>
    <s v=""/>
    <s v="4002942848 GID 26 P1 26 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BA 9128 GD"/>
    <s v="DEDE YUSUF"/>
    <x v="3"/>
    <s v="indofast"/>
    <d v="2021-06-26T21:20:46"/>
    <m/>
    <s v="GC Register"/>
    <x v="0"/>
    <m/>
    <m/>
    <m/>
    <m/>
    <s v=""/>
    <s v=""/>
    <s v=""/>
    <s v="4002942915 GID 26 P1 26 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B 9738 KRV"/>
    <s v="PARYANTO"/>
    <x v="3"/>
    <s v="indofast"/>
    <d v="2021-06-20T12:26:44"/>
    <d v="2021-06-26T23:00:06"/>
    <s v="Storing"/>
    <x v="1"/>
    <m/>
    <m/>
    <m/>
    <s v="STORING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 9529 DE"/>
    <s v="HERI PRIYONO"/>
    <x v="3"/>
    <s v="indofast"/>
    <d v="2021-06-27T21:03:35"/>
    <m/>
    <s v="GC Register"/>
    <x v="0"/>
    <m/>
    <m/>
    <m/>
    <m/>
    <s v=""/>
    <s v=""/>
    <s v=""/>
    <s v="4002942892 GID 26 ND 26 Y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B 9890 FRV"/>
    <s v="SUGIANTO"/>
    <x v="3"/>
    <s v="indofast"/>
    <d v="2021-06-20T12:29:55"/>
    <d v="2021-06-26T07:55:42"/>
    <s v="Otw Store"/>
    <x v="1"/>
    <m/>
    <m/>
    <m/>
    <m/>
    <s v=""/>
    <s v=""/>
    <s v=""/>
    <s v="4002942918 GID 26 P1 26 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R 9089 IR"/>
    <s v="HENDI SYAHPUTRA"/>
    <x v="2"/>
    <s v="indofast"/>
    <d v="2021-06-20T12:30:55"/>
    <d v="2021-06-23T17:00:55"/>
    <s v="Otw Store"/>
    <x v="1"/>
    <m/>
    <m/>
    <m/>
    <s v="STORING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B 9144 FXT"/>
    <s v="FIRMAN JUNAEDI"/>
    <x v="2"/>
    <s v="indofast"/>
    <d v="2021-06-26T16:09:25"/>
    <d v="2021-06-28T07:32:55"/>
    <s v="Otw Store"/>
    <x v="1"/>
    <m/>
    <m/>
    <m/>
    <s v="CDD LONG  JUMBO"/>
    <s v=""/>
    <s v=""/>
    <s v=""/>
    <s v="4002943024 GID 26 P1 28 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R 1522 JB"/>
    <s v="MUHAMMAD ROFIQUL AMIN"/>
    <x v="3"/>
    <s v="indofast"/>
    <d v="2021-06-26T22:23:48"/>
    <m/>
    <s v="GC Register"/>
    <x v="0"/>
    <m/>
    <m/>
    <m/>
    <m/>
    <s v=""/>
    <s v=""/>
    <s v=""/>
    <s v="4002942917 GID 26 P1 26 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B 9391 TCH"/>
    <s v="CLINTON P.MANURUNG"/>
    <x v="3"/>
    <s v="indofast"/>
    <d v="2021-06-28T13:55:20"/>
    <m/>
    <s v="GC Register"/>
    <x v="0"/>
    <m/>
    <m/>
    <m/>
    <m/>
    <s v=""/>
    <s v=""/>
    <s v=""/>
    <s v="4002943025 GID 26 P1 27 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B 9016 ZCA"/>
    <s v="ROHMAN"/>
    <x v="3"/>
    <s v="indofast"/>
    <d v="2021-06-20T14:33:31"/>
    <d v="2021-06-25T05:00:06"/>
    <s v="Otw Store"/>
    <x v="1"/>
    <m/>
    <m/>
    <m/>
    <m/>
    <s v=""/>
    <s v=""/>
    <s v=""/>
    <s v=""/>
    <s v="4002942616 GID 25 P1 25 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F 9617 FG"/>
    <s v="ARIF HALIMAN ROFIQI"/>
    <x v="2"/>
    <s v="indofast"/>
    <d v="2021-06-20T14:34:30"/>
    <d v="2021-06-26T20:26:40"/>
    <s v="Not Available"/>
    <x v="1"/>
    <m/>
    <m/>
    <m/>
    <s v="STORING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 9095 MG"/>
    <m/>
    <x v="2"/>
    <s v="TIARA FAJAR"/>
    <d v="2021-06-27T19:00:18"/>
    <d v="2021-06-28T06:46:07"/>
    <s v="Otw Store"/>
    <x v="1"/>
    <m/>
    <m/>
    <m/>
    <m/>
    <s v=""/>
    <s v=""/>
    <s v=""/>
    <s v=""/>
    <s v=""/>
    <s v=""/>
    <s v=""/>
    <s v=""/>
    <s v="4002941148 GID 21 P3 23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033 BA"/>
    <m/>
    <x v="1"/>
    <s v="MBL"/>
    <d v="2021-06-21T09:01:23"/>
    <d v="2021-06-22T01:37:35"/>
    <s v="Otw Store"/>
    <x v="1"/>
    <m/>
    <m/>
    <m/>
    <m/>
    <s v=""/>
    <s v=""/>
    <s v=""/>
    <s v=""/>
    <s v=""/>
    <s v=""/>
    <s v=""/>
    <s v=""/>
    <s v="4002941178 GID 21 P3 25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BK 8565 LR"/>
    <s v="TRI AGUNG"/>
    <x v="3"/>
    <s v="indofast"/>
    <d v="2021-06-25T19:46:06"/>
    <d v="2021-06-26T11:16:26"/>
    <s v="Otw Store"/>
    <x v="1"/>
    <m/>
    <m/>
    <m/>
    <m/>
    <s v=""/>
    <s v=""/>
    <s v=""/>
    <s v="4002942975 GID 26 P1 27 "/>
    <s v="4002942644 GID 25 P1 25 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B 9118 UCC"/>
    <s v="IDRAN YUSUP"/>
    <x v="0"/>
    <s v="LINC"/>
    <d v="2021-06-28T15:18:08"/>
    <m/>
    <s v="GB register"/>
    <x v="0"/>
    <m/>
    <m/>
    <m/>
    <m/>
    <s v=""/>
    <s v=""/>
    <s v="4002943384 GID 27 P2 28 "/>
    <s v="4002943144 GID 26 P1 25 "/>
    <s v=""/>
    <s v=""/>
    <s v="4002941840 GID 23 P1 23 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B 9550 UCB"/>
    <s v="DEDE SUPRIATNA"/>
    <x v="0"/>
    <s v="LINC"/>
    <d v="2021-06-26T11:14:51"/>
    <d v="2021-06-28T03:09:47"/>
    <s v="Otw Store"/>
    <x v="1"/>
    <m/>
    <m/>
    <m/>
    <m/>
    <s v=""/>
    <s v=""/>
    <s v="4002943379 GID 27 P2 28 "/>
    <s v="4002943145 GID 26 P1 25 "/>
    <s v=""/>
    <s v=""/>
    <s v="4002941841 GID 23 P1 23 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 9235 MG"/>
    <m/>
    <x v="2"/>
    <s v="Tiara fajar"/>
    <d v="2021-06-22T13:45:57"/>
    <d v="2021-06-23T02:00:16"/>
    <s v="Otw Store"/>
    <x v="1"/>
    <m/>
    <m/>
    <m/>
    <m/>
    <s v=""/>
    <s v=""/>
    <s v=""/>
    <s v=""/>
    <s v=""/>
    <s v=""/>
    <s v="4002941363 GID 22 P3 26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D 8498 FL"/>
    <s v="HANDONI SETIAWAN"/>
    <x v="3"/>
    <s v="RIHLOG"/>
    <d v="2021-06-26T18:24:46"/>
    <m/>
    <s v="GC Register"/>
    <x v="0"/>
    <m/>
    <m/>
    <m/>
    <m/>
    <s v=""/>
    <s v=""/>
    <s v=""/>
    <s v="4002942919 GID 26 P1 26 "/>
    <s v=""/>
    <s v=""/>
    <s v="4002941363 GID 22 P3 26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 9033 DD"/>
    <m/>
    <x v="2"/>
    <s v="SAJ"/>
    <d v="2021-06-24T21:27:25"/>
    <d v="2021-06-25T20:10:36"/>
    <s v="Batal regis"/>
    <x v="1"/>
    <m/>
    <m/>
    <m/>
    <m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217 UEV"/>
    <m/>
    <x v="1"/>
    <s v="INPRASE"/>
    <d v="2021-06-26T10:04:00"/>
    <d v="2021-06-26T16:06:19"/>
    <s v="Otw Store"/>
    <x v="1"/>
    <m/>
    <m/>
    <m/>
    <m/>
    <s v=""/>
    <s v=""/>
    <s v=""/>
    <s v="4002943004 GID 26 P3 28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577 UEV"/>
    <m/>
    <x v="1"/>
    <s v="INPRASE"/>
    <d v="2021-06-26T10:04:00"/>
    <d v="2021-06-26T16:06:19"/>
    <s v="Otw Store"/>
    <x v="1"/>
    <m/>
    <m/>
    <m/>
    <m/>
    <s v=""/>
    <s v=""/>
    <s v=""/>
    <s v="4002942926 GID 26 P3 30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293 UEV"/>
    <m/>
    <x v="1"/>
    <s v="INPRASE"/>
    <d v="2021-06-26T10:04:00"/>
    <d v="2021-06-26T16:06:19"/>
    <s v="Otw Store"/>
    <x v="1"/>
    <m/>
    <m/>
    <m/>
    <m/>
    <s v=""/>
    <s v=""/>
    <s v=""/>
    <s v="4002943000 GID 26 P3 28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8911 UX"/>
    <m/>
    <x v="1"/>
    <s v="MBL"/>
    <d v="2021-06-26T10:04:00"/>
    <d v="2021-06-26T21:17:21"/>
    <s v="Otw Store"/>
    <x v="1"/>
    <m/>
    <m/>
    <m/>
    <m/>
    <s v=""/>
    <s v=""/>
    <s v=""/>
    <s v="4002943002 GID 26 P3 01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E 9187 YU"/>
    <m/>
    <x v="1"/>
    <s v="MPX"/>
    <d v="2021-06-26T19:53:48"/>
    <d v="2021-06-27T06:20:10"/>
    <s v="Otw Store"/>
    <x v="1"/>
    <m/>
    <m/>
    <m/>
    <m/>
    <s v=""/>
    <s v=""/>
    <s v="4002943128 GID 27 P3 03 Y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669 UEV"/>
    <m/>
    <x v="1"/>
    <s v="INPRASE"/>
    <d v="2021-06-27T09:01:44"/>
    <d v="2021-06-27T15:22:57"/>
    <s v="Otw Store"/>
    <x v="1"/>
    <m/>
    <m/>
    <m/>
    <m/>
    <s v=""/>
    <s v=""/>
    <s v="4002943244 GID 27 P3 29 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 9067 UEV"/>
    <m/>
    <x v="1"/>
    <s v="PRIMEX"/>
    <d v="2021-06-27T22:04:14"/>
    <d v="2021-06-28T07:23:09"/>
    <s v="Otw Store"/>
    <x v="1"/>
    <m/>
    <m/>
    <m/>
    <m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">
  <r>
    <x v="0"/>
    <s v="B 9587 TXS"/>
    <s v="M saeful Hidayat"/>
    <s v="GB"/>
    <x v="0"/>
    <d v="2021-03-27T20:54:28"/>
    <d v="2021-03-30T05:19:57"/>
    <s v="Not Available"/>
    <x v="0"/>
  </r>
  <r>
    <x v="0"/>
    <s v="B 9849 TCG"/>
    <s v="Talani"/>
    <s v="GB"/>
    <x v="0"/>
    <d v="2021-05-03T15:56:20"/>
    <d v="2021-05-06T05:04:43"/>
    <s v="Not Available"/>
    <x v="0"/>
  </r>
  <r>
    <x v="0"/>
    <s v="B 9660 UCE"/>
    <s v="Andrik Hermawan"/>
    <s v="GB"/>
    <x v="0"/>
    <d v="2021-05-25T10:07:31"/>
    <d v="2021-05-27T06:37:32"/>
    <s v="Not Available"/>
    <x v="0"/>
  </r>
  <r>
    <x v="0"/>
    <s v="B 9396 PCD"/>
    <s v="Ujang Suryana"/>
    <s v="GB"/>
    <x v="0"/>
    <d v="2021-05-28T19:36:18"/>
    <d v="2021-05-29T06:34:50"/>
    <s v="Not Available"/>
    <x v="0"/>
  </r>
  <r>
    <x v="0"/>
    <s v="F 9284 FG"/>
    <s v="Yusuf maulana"/>
    <s v="GB"/>
    <x v="0"/>
    <d v="2021-06-23T13:42:18"/>
    <d v="2021-06-24T20:34:16"/>
    <s v="Otw Store"/>
    <x v="1"/>
  </r>
  <r>
    <x v="0"/>
    <s v="B 9326 UCG"/>
    <m/>
    <s v="GB"/>
    <x v="1"/>
    <d v="2021-06-25T09:21:52"/>
    <d v="2021-06-27T23:48:19"/>
    <s v="Otw Store"/>
    <x v="2"/>
  </r>
  <r>
    <x v="0"/>
    <s v="F 8536 AP"/>
    <s v="Ujang Mamun"/>
    <s v="GB"/>
    <x v="2"/>
    <d v="2021-06-25T09:23:09"/>
    <d v="2021-06-28T02:01:01"/>
    <s v="Otw Store"/>
    <x v="3"/>
  </r>
  <r>
    <x v="0"/>
    <s v="B 9113 KRO"/>
    <s v="Rajianto"/>
    <s v="GB"/>
    <x v="2"/>
    <d v="2021-06-25T13:40:17"/>
    <d v="2021-06-28T03:44:41"/>
    <s v="Otw Store"/>
    <x v="3"/>
  </r>
  <r>
    <x v="0"/>
    <s v="B 9899 UXR"/>
    <m/>
    <s v="GB"/>
    <x v="1"/>
    <d v="2021-06-26T00:03:22"/>
    <d v="2021-06-26T09:26:22"/>
    <s v="Otw Store"/>
    <x v="1"/>
  </r>
  <r>
    <x v="0"/>
    <s v="B 9035 FXU"/>
    <s v="Andri"/>
    <s v="GB"/>
    <x v="3"/>
    <d v="2021-06-26T00:38:05"/>
    <d v="2021-06-27T23:11:29"/>
    <s v="Otw Store"/>
    <x v="2"/>
  </r>
  <r>
    <x v="0"/>
    <s v="B 9062 KXU"/>
    <s v="Vijay"/>
    <s v="GB"/>
    <x v="2"/>
    <d v="2021-06-26T10:47:08"/>
    <d v="2021-06-28T07:31:52"/>
    <s v="Otw Store"/>
    <x v="3"/>
  </r>
  <r>
    <x v="0"/>
    <s v="B 9663 KXR"/>
    <m/>
    <s v="GB"/>
    <x v="2"/>
    <d v="2021-06-26T11:06:58"/>
    <d v="2021-06-28T03:46:17"/>
    <s v="Otw Store"/>
    <x v="3"/>
  </r>
  <r>
    <x v="0"/>
    <s v="B 9542 TXS"/>
    <s v="Dedi Warsidi"/>
    <s v="GB"/>
    <x v="0"/>
    <d v="2021-06-26T11:12:39"/>
    <d v="2021-06-27T21:54:22"/>
    <s v="Otw Store"/>
    <x v="2"/>
  </r>
  <r>
    <x v="0"/>
    <s v="F 9282 FG"/>
    <s v="Abdul Aziz"/>
    <s v="GB"/>
    <x v="0"/>
    <d v="2021-06-26T11:13:18"/>
    <d v="2021-06-27T21:54:56"/>
    <s v="Otw Store"/>
    <x v="2"/>
  </r>
  <r>
    <x v="0"/>
    <s v="B 9524 TCJ"/>
    <s v="KARDIMAN"/>
    <s v="GB"/>
    <x v="1"/>
    <d v="2021-06-26T11:14:00"/>
    <d v="2021-06-28T02:02:25"/>
    <s v="Otw Store"/>
    <x v="3"/>
  </r>
  <r>
    <x v="0"/>
    <s v="B 9556 HA"/>
    <s v="Nissan Susilo"/>
    <s v="GB"/>
    <x v="4"/>
    <d v="2021-06-26T11:38:02"/>
    <d v="2021-06-28T06:56:56"/>
    <s v="Otw Store"/>
    <x v="3"/>
  </r>
  <r>
    <x v="0"/>
    <s v="B 9065 KXU"/>
    <s v="Boyke Simorangkir"/>
    <s v="GB"/>
    <x v="2"/>
    <d v="2021-06-26T13:37:24"/>
    <d v="2021-06-28T05:23:46"/>
    <s v="Otw Store"/>
    <x v="3"/>
  </r>
  <r>
    <x v="0"/>
    <s v="F 9283 FG"/>
    <s v="Tarsana"/>
    <s v="GB"/>
    <x v="0"/>
    <d v="2021-06-26T14:38:05"/>
    <d v="2021-06-28T05:47:47"/>
    <s v="Otw Store"/>
    <x v="3"/>
  </r>
  <r>
    <x v="0"/>
    <s v="B 9481 TCD"/>
    <s v="Anggi"/>
    <s v="GB"/>
    <x v="0"/>
    <d v="2021-06-26T14:38:56"/>
    <d v="2021-06-28T06:47:06"/>
    <s v="Otw Store"/>
    <x v="3"/>
  </r>
  <r>
    <x v="0"/>
    <s v="B 9532 KRV"/>
    <s v="Trio"/>
    <s v="GB"/>
    <x v="2"/>
    <d v="2021-06-26T14:53:15"/>
    <d v="2021-06-28T06:59:10"/>
    <s v="Otw Store"/>
    <x v="3"/>
  </r>
  <r>
    <x v="0"/>
    <s v="B 9838 SYK"/>
    <s v="Ikmal Arif"/>
    <s v="GB"/>
    <x v="5"/>
    <d v="2021-06-26T15:53:29"/>
    <d v="2021-06-28T07:04:58"/>
    <s v="Otw Store"/>
    <x v="3"/>
  </r>
  <r>
    <x v="0"/>
    <s v="B 9054 NO"/>
    <s v="Beni"/>
    <s v="GB"/>
    <x v="4"/>
    <d v="2021-06-26T16:08:15"/>
    <d v="2021-06-28T07:27:09"/>
    <s v="Otw Store"/>
    <x v="3"/>
  </r>
  <r>
    <x v="0"/>
    <s v="B 9025 EXR"/>
    <s v="Yanto"/>
    <s v="GB"/>
    <x v="0"/>
    <d v="2021-06-26T16:14:36"/>
    <d v="2021-06-28T06:45:03"/>
    <s v="Otw Store"/>
    <x v="3"/>
  </r>
  <r>
    <x v="0"/>
    <s v="B 9526 TCJ"/>
    <m/>
    <s v="GB"/>
    <x v="1"/>
    <d v="2021-06-26T16:33:03"/>
    <d v="2021-06-28T07:30:42"/>
    <s v="Otw Store"/>
    <x v="3"/>
  </r>
  <r>
    <x v="0"/>
    <s v="B 9653 DD"/>
    <s v="Rohim"/>
    <s v="GB"/>
    <x v="4"/>
    <d v="2021-06-26T16:49:24"/>
    <d v="2021-06-28T07:02:35"/>
    <s v="Otw Store"/>
    <x v="3"/>
  </r>
  <r>
    <x v="0"/>
    <s v="F 9285 FG"/>
    <s v="Hemi S."/>
    <s v="GB"/>
    <x v="0"/>
    <d v="2021-06-26T17:24:07"/>
    <d v="2021-06-28T07:08:51"/>
    <s v="Otw Store"/>
    <x v="3"/>
  </r>
  <r>
    <x v="0"/>
    <s v="B 9064 KXU"/>
    <s v="Dadan Darmawan"/>
    <s v="GB"/>
    <x v="2"/>
    <d v="2021-06-26T17:28:57"/>
    <d v="2021-06-28T06:52:47"/>
    <s v="Otw Store"/>
    <x v="3"/>
  </r>
  <r>
    <x v="0"/>
    <s v="B 9027 EXR"/>
    <m/>
    <s v="GB"/>
    <x v="0"/>
    <d v="2021-06-26T17:30:08"/>
    <d v="2021-06-28T07:07:17"/>
    <s v="Otw Store"/>
    <x v="3"/>
  </r>
  <r>
    <x v="0"/>
    <s v="B 9146 FXU"/>
    <s v="Dasan Budiyansyah"/>
    <s v="GB"/>
    <x v="3"/>
    <d v="2021-06-26T17:40:42"/>
    <d v="2021-06-28T06:48:08"/>
    <s v="Otw Store"/>
    <x v="3"/>
  </r>
  <r>
    <x v="0"/>
    <s v="B 9196 FXV"/>
    <s v="Suryadi"/>
    <s v="GB"/>
    <x v="3"/>
    <d v="2021-06-26T17:43:22"/>
    <d v="2021-06-28T12:48:08"/>
    <s v="Otw Store"/>
    <x v="4"/>
  </r>
  <r>
    <x v="0"/>
    <s v="B 9271 TCD"/>
    <s v="Sahuri"/>
    <s v="GB"/>
    <x v="6"/>
    <d v="2021-06-26T18:25:24"/>
    <d v="2021-06-28T06:54:10"/>
    <s v="Otw Store"/>
    <x v="3"/>
  </r>
  <r>
    <x v="0"/>
    <s v="B 9892 FCB"/>
    <m/>
    <s v="GB"/>
    <x v="5"/>
    <d v="2021-06-26T18:49:30"/>
    <d v="2021-06-28T07:05:36"/>
    <s v="Otw Store"/>
    <x v="3"/>
  </r>
  <r>
    <x v="0"/>
    <s v="B 9150 KXU"/>
    <s v="Arsudi"/>
    <s v="GB"/>
    <x v="2"/>
    <d v="2021-06-26T18:49:30"/>
    <d v="2021-06-28T07:10:23"/>
    <s v="Otw Store"/>
    <x v="3"/>
  </r>
  <r>
    <x v="0"/>
    <s v="B 9020 EXR"/>
    <m/>
    <s v="GB"/>
    <x v="0"/>
    <d v="2021-06-26T19:11:37"/>
    <d v="2021-06-28T03:49:10"/>
    <s v="Otw Store"/>
    <x v="3"/>
  </r>
  <r>
    <x v="0"/>
    <s v="B 9140 KXU"/>
    <s v="Tion Daniel Tirukan"/>
    <s v="GB"/>
    <x v="2"/>
    <d v="2021-06-26T19:12:49"/>
    <d v="2021-06-28T05:43:59"/>
    <s v="Otw Store"/>
    <x v="3"/>
  </r>
  <r>
    <x v="0"/>
    <s v="B 9028 EXR"/>
    <s v="Arief nur rahman"/>
    <s v="GB"/>
    <x v="0"/>
    <d v="2021-06-26T19:14:16"/>
    <d v="2021-06-28T04:32:41"/>
    <s v="Otw Store"/>
    <x v="3"/>
  </r>
  <r>
    <x v="0"/>
    <s v="B 9242 BRV"/>
    <s v="Rahmat Daryono"/>
    <s v="GB"/>
    <x v="0"/>
    <d v="2021-06-26T19:15:15"/>
    <d v="2021-06-28T07:00:53"/>
    <s v="Otw Store"/>
    <x v="3"/>
  </r>
  <r>
    <x v="0"/>
    <s v="B 9408 OI"/>
    <s v="Waskito"/>
    <s v="GB"/>
    <x v="7"/>
    <d v="2021-06-26T19:44:04"/>
    <d v="2021-06-28T05:24:59"/>
    <s v="Otw Store"/>
    <x v="3"/>
  </r>
  <r>
    <x v="0"/>
    <s v="B 9060 KXU"/>
    <s v="Casmita"/>
    <s v="GB"/>
    <x v="2"/>
    <d v="2021-06-26T19:45:31"/>
    <m/>
    <s v="loading process"/>
    <x v="3"/>
  </r>
  <r>
    <x v="0"/>
    <s v="B 9167 KXU"/>
    <m/>
    <s v="GB"/>
    <x v="2"/>
    <d v="2021-06-26T19:48:32"/>
    <d v="2021-06-28T06:49:07"/>
    <s v="Otw Store"/>
    <x v="3"/>
  </r>
  <r>
    <x v="0"/>
    <s v="B 9588 TXS"/>
    <s v="Yushendri"/>
    <s v="GB"/>
    <x v="0"/>
    <d v="2021-06-26T19:51:34"/>
    <m/>
    <s v="loading process"/>
    <x v="3"/>
  </r>
  <r>
    <x v="0"/>
    <s v="B 9073 AR"/>
    <s v="UJANG"/>
    <s v="GB"/>
    <x v="4"/>
    <d v="2021-06-26T19:56:36"/>
    <m/>
    <s v="GB register"/>
    <x v="3"/>
  </r>
  <r>
    <x v="0"/>
    <s v="B 9143 KXU"/>
    <s v="Deni Irawan"/>
    <s v="GB"/>
    <x v="2"/>
    <d v="2021-06-26T20:06:26"/>
    <m/>
    <s v="GB register"/>
    <x v="3"/>
  </r>
  <r>
    <x v="0"/>
    <s v="B 9173 KXU"/>
    <s v="Samsul Anwar"/>
    <s v="GB"/>
    <x v="2"/>
    <d v="2021-06-26T20:07:01"/>
    <m/>
    <s v="GB register"/>
    <x v="3"/>
  </r>
  <r>
    <x v="0"/>
    <s v="B 9148 KXU"/>
    <s v="H. Dalla"/>
    <s v="GB"/>
    <x v="2"/>
    <d v="2021-06-26T20:23:07"/>
    <m/>
    <s v="GB register"/>
    <x v="3"/>
  </r>
  <r>
    <x v="0"/>
    <s v="B 9417 BCI"/>
    <s v="Ading Sukardi"/>
    <s v="GB"/>
    <x v="4"/>
    <d v="2021-06-26T21:36:00"/>
    <m/>
    <s v="GB register"/>
    <x v="3"/>
  </r>
  <r>
    <x v="0"/>
    <s v="F 9287 FG"/>
    <m/>
    <s v="GB"/>
    <x v="0"/>
    <d v="2021-06-26T21:45:21"/>
    <m/>
    <s v="GB register"/>
    <x v="3"/>
  </r>
  <r>
    <x v="0"/>
    <s v="B 9691 ECB"/>
    <m/>
    <s v="GB"/>
    <x v="0"/>
    <d v="2021-06-26T21:57:16"/>
    <m/>
    <s v="GB register"/>
    <x v="3"/>
  </r>
  <r>
    <x v="0"/>
    <s v="B 9166 KXU"/>
    <s v="Bayu Prasojo"/>
    <s v="GB"/>
    <x v="2"/>
    <d v="2021-06-26T22:04:17"/>
    <m/>
    <s v="GB register"/>
    <x v="3"/>
  </r>
  <r>
    <x v="0"/>
    <s v="B 9643 BXS"/>
    <s v="Edi Efendi"/>
    <s v="GB"/>
    <x v="0"/>
    <d v="2021-06-27T00:16:10"/>
    <m/>
    <s v="GB register"/>
    <x v="3"/>
  </r>
  <r>
    <x v="0"/>
    <s v="B 9019 KXR"/>
    <s v="Adi Purbantara"/>
    <s v="GB"/>
    <x v="2"/>
    <d v="2021-06-27T04:44:28"/>
    <m/>
    <s v="GB register"/>
    <x v="3"/>
  </r>
  <r>
    <x v="0"/>
    <s v="B 9475 TXS"/>
    <s v="Saepudin Rts"/>
    <s v="GB"/>
    <x v="6"/>
    <d v="2021-06-27T07:02:35"/>
    <m/>
    <s v="GB register"/>
    <x v="3"/>
  </r>
  <r>
    <x v="0"/>
    <s v="B 9029 EXR"/>
    <s v="Anan"/>
    <s v="GB"/>
    <x v="0"/>
    <d v="2021-06-27T13:40:11"/>
    <m/>
    <s v="GB register"/>
    <x v="3"/>
  </r>
  <r>
    <x v="0"/>
    <s v="B 9782 KRU"/>
    <s v="Sumardi"/>
    <s v="GB"/>
    <x v="2"/>
    <d v="2021-06-27T19:49:53"/>
    <m/>
    <s v="GB register"/>
    <x v="3"/>
  </r>
  <r>
    <x v="0"/>
    <s v="B 9061 TXS"/>
    <s v="Masri"/>
    <s v="GB"/>
    <x v="6"/>
    <d v="2021-06-28T08:51:26"/>
    <m/>
    <s v="GB register"/>
    <x v="3"/>
  </r>
  <r>
    <x v="0"/>
    <s v="B 9766 UXR"/>
    <m/>
    <s v="GB"/>
    <x v="1"/>
    <d v="2021-06-28T10:38:00"/>
    <m/>
    <s v="GB register"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x v="0"/>
    <s v="B 9326 BCO"/>
    <s v="SUGIARTO"/>
    <x v="0"/>
    <x v="0"/>
    <d v="2021-06-19T20:31:25"/>
    <d v="2021-06-22T01:37:17"/>
    <s v="Otw Store"/>
    <x v="0"/>
  </r>
  <r>
    <x v="0"/>
    <s v="B 9223 FRU"/>
    <s v="BILLY ROHISMA FEBRIANTO"/>
    <x v="0"/>
    <x v="1"/>
    <d v="2021-06-20T12:13:44"/>
    <d v="2021-06-23T06:52:44"/>
    <s v="Otw Store"/>
    <x v="0"/>
  </r>
  <r>
    <x v="0"/>
    <s v="A 8221 VA"/>
    <s v="tarbidin"/>
    <x v="1"/>
    <x v="1"/>
    <d v="2021-06-20T12:18:44"/>
    <d v="2021-06-26T07:00:54"/>
    <s v="Otw Store"/>
    <x v="0"/>
  </r>
  <r>
    <x v="0"/>
    <s v="B 9738 KRV"/>
    <s v="PARYANTO"/>
    <x v="1"/>
    <x v="1"/>
    <d v="2021-06-20T12:26:44"/>
    <d v="2021-06-26T23:00:06"/>
    <s v="Storing"/>
    <x v="1"/>
  </r>
  <r>
    <x v="0"/>
    <s v="B 9890 FRV"/>
    <s v="SUGIANTO"/>
    <x v="1"/>
    <x v="1"/>
    <d v="2021-06-20T12:29:55"/>
    <d v="2021-06-26T07:55:42"/>
    <s v="Otw Store"/>
    <x v="0"/>
  </r>
  <r>
    <x v="0"/>
    <s v="R 9089 IR"/>
    <s v="HENDI SYAHPUTRA"/>
    <x v="2"/>
    <x v="1"/>
    <d v="2021-06-20T12:30:55"/>
    <d v="2021-06-23T17:00:55"/>
    <s v="Otw Store"/>
    <x v="0"/>
  </r>
  <r>
    <x v="0"/>
    <s v="B 9391 TCH"/>
    <s v="CLINTON P.MANURUNG"/>
    <x v="1"/>
    <x v="1"/>
    <d v="2021-06-20T13:40:26"/>
    <d v="2021-06-26T04:29:01"/>
    <s v="Otw Store"/>
    <x v="0"/>
  </r>
  <r>
    <x v="0"/>
    <s v="B 9016 ZCA"/>
    <s v="ROHMAN"/>
    <x v="1"/>
    <x v="1"/>
    <d v="2021-06-20T14:33:31"/>
    <d v="2021-06-25T05:00:06"/>
    <s v="Otw Store"/>
    <x v="0"/>
  </r>
  <r>
    <x v="0"/>
    <s v="F 9617 FG"/>
    <s v="ARIF HALIMAN ROFIQI"/>
    <x v="2"/>
    <x v="1"/>
    <d v="2021-06-20T14:34:30"/>
    <d v="2021-06-26T20:26:40"/>
    <s v="Not Available"/>
    <x v="1"/>
  </r>
  <r>
    <x v="0"/>
    <s v="B 9604 FRV"/>
    <s v="FIQIH ANWAR"/>
    <x v="0"/>
    <x v="1"/>
    <d v="2021-06-24T00:08:49"/>
    <d v="2021-06-26T07:31:08"/>
    <s v="Otw Store"/>
    <x v="0"/>
  </r>
  <r>
    <x v="0"/>
    <s v="B 9044 JXR"/>
    <s v="YUDI KRISTIANTO"/>
    <x v="0"/>
    <x v="1"/>
    <d v="2021-06-24T03:35:13"/>
    <d v="2021-06-26T06:19:34"/>
    <s v="Otw Store"/>
    <x v="0"/>
  </r>
  <r>
    <x v="0"/>
    <s v="B 9706 PCK"/>
    <s v="EMOD ACHMADI"/>
    <x v="0"/>
    <x v="1"/>
    <d v="2021-06-24T20:11:02"/>
    <d v="2021-06-26T06:50:35"/>
    <s v="Otw Store"/>
    <x v="0"/>
  </r>
  <r>
    <x v="0"/>
    <s v="T 9033 DD"/>
    <m/>
    <x v="2"/>
    <x v="2"/>
    <d v="2021-06-24T21:27:25"/>
    <d v="2021-06-25T20:10:36"/>
    <s v="Batal regis"/>
    <x v="0"/>
  </r>
  <r>
    <x v="0"/>
    <s v="F 9091 SC"/>
    <s v="KASMIDI"/>
    <x v="0"/>
    <x v="1"/>
    <d v="2021-06-24T22:10:37"/>
    <d v="2021-06-26T08:44:33"/>
    <s v="Otw Store"/>
    <x v="0"/>
  </r>
  <r>
    <x v="0"/>
    <s v="BK 8565 LR"/>
    <s v="TRI AGUNG"/>
    <x v="1"/>
    <x v="1"/>
    <d v="2021-06-25T19:46:06"/>
    <d v="2021-06-26T11:16:26"/>
    <s v="Otw Store"/>
    <x v="0"/>
  </r>
  <r>
    <x v="0"/>
    <s v="B 9550 UCB"/>
    <s v="DEDE SUPRIATNA"/>
    <x v="0"/>
    <x v="3"/>
    <d v="2021-06-26T11:14:51"/>
    <d v="2021-06-28T03:09:47"/>
    <s v="Otw Store"/>
    <x v="2"/>
  </r>
  <r>
    <x v="0"/>
    <s v="B 9118 UCC"/>
    <s v="IDRAN YUSUP"/>
    <x v="0"/>
    <x v="3"/>
    <d v="2021-06-26T13:01:45"/>
    <d v="2021-06-28T03:08:49"/>
    <s v="Otw Store"/>
    <x v="2"/>
  </r>
  <r>
    <x v="0"/>
    <s v="B 9144 FXT"/>
    <s v="FIRMAN JUNAEDI"/>
    <x v="2"/>
    <x v="1"/>
    <d v="2021-06-26T16:09:25"/>
    <d v="2021-06-28T07:32:55"/>
    <s v="Otw Store"/>
    <x v="2"/>
  </r>
  <r>
    <x v="0"/>
    <s v="F 8092 HN"/>
    <s v="Dedi"/>
    <x v="0"/>
    <x v="1"/>
    <d v="2021-06-26T17:25:41"/>
    <m/>
    <s v="GB register"/>
    <x v="2"/>
  </r>
  <r>
    <x v="0"/>
    <s v="D 8498 FL"/>
    <s v="HANDONI SETIAWAN"/>
    <x v="1"/>
    <x v="4"/>
    <d v="2021-06-26T18:24:46"/>
    <m/>
    <s v="GC Register"/>
    <x v="2"/>
  </r>
  <r>
    <x v="0"/>
    <s v="B 9458 UCP"/>
    <s v="FERY BUDIARTO"/>
    <x v="0"/>
    <x v="1"/>
    <d v="2021-06-26T19:07:47"/>
    <m/>
    <s v="GB register"/>
    <x v="2"/>
  </r>
  <r>
    <x v="0"/>
    <s v="BA 9128 GD"/>
    <s v="DEDE YUSUF"/>
    <x v="1"/>
    <x v="1"/>
    <d v="2021-06-26T21:20:46"/>
    <m/>
    <s v="GC Register"/>
    <x v="2"/>
  </r>
  <r>
    <x v="0"/>
    <s v="R 1522 JB"/>
    <s v="MUHAMMAD ROFIQUL AMIN"/>
    <x v="1"/>
    <x v="1"/>
    <d v="2021-06-26T22:23:48"/>
    <m/>
    <s v="GC Register"/>
    <x v="2"/>
  </r>
  <r>
    <x v="0"/>
    <s v="B 9734 FXT"/>
    <s v="CIPTO SUYADIYASMINANTO"/>
    <x v="1"/>
    <x v="1"/>
    <d v="2021-06-26T22:35:20"/>
    <m/>
    <s v="GC Register"/>
    <x v="2"/>
  </r>
  <r>
    <x v="0"/>
    <s v="B 9831 UL"/>
    <s v="NAHRAWI"/>
    <x v="1"/>
    <x v="1"/>
    <d v="2021-06-26T22:41:24"/>
    <m/>
    <s v="GC Register"/>
    <x v="2"/>
  </r>
  <r>
    <x v="0"/>
    <s v="B 9548 KRV"/>
    <s v="ABDURROKHIM"/>
    <x v="1"/>
    <x v="1"/>
    <d v="2021-06-26T23:26:11"/>
    <m/>
    <s v="GC Register"/>
    <x v="2"/>
  </r>
  <r>
    <x v="0"/>
    <s v="T 9529 DE"/>
    <s v="HERI PRIYONO"/>
    <x v="1"/>
    <x v="1"/>
    <d v="2021-06-27T21:03:35"/>
    <m/>
    <s v="GC Register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F1099-70DD-4E89-83A8-CAF3D407D490}" name="PivotTable2" cacheId="213" applyNumberFormats="0" applyBorderFormats="0" applyFontFormats="0" applyPatternFormats="0" applyAlignmentFormats="0" applyWidthHeightFormats="1" dataCaption="Values" updatedVersion="7" minRefreshableVersion="3" useAutoFormatting="1" itemPrintTitles="1" createdVersion="4" indent="0" compact="0" compactData="0" gridDropZones="1" multipleFieldFilters="0">
  <location ref="B2:M6" firstHeaderRow="2" firstDataRow="2" firstDataCol="6"/>
  <pivotFields count="25">
    <pivotField axis="axisRow" compact="0" outline="0" showAll="0" defaultSubtotal="0">
      <items count="4">
        <item x="0"/>
        <item x="1"/>
        <item x="2"/>
        <item x="3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5">
        <item x="0"/>
        <item x="1"/>
        <item x="2"/>
        <item x="3"/>
        <item x="4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5" outline="0" showAll="0"/>
    <pivotField compact="0" outline="0" showAll="0"/>
    <pivotField compact="0" outline="0" showAll="0"/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2">
        <item x="1"/>
        <item h="1" x="0"/>
      </items>
    </pivotField>
    <pivotField compact="0" outline="0" showAll="0"/>
    <pivotField axis="axisRow" compact="0" outline="0" showAll="0" defaultSubtotal="0">
      <items count="4">
        <item x="2"/>
        <item x="0"/>
        <item x="1"/>
        <item x="3"/>
      </items>
    </pivotField>
    <pivotField axis="axisRow" compact="0" outline="0" showAll="0" defaultSubtotal="0">
      <items count="5">
        <item x="1"/>
        <item x="3"/>
        <item x="2"/>
        <item x="0"/>
        <item m="1" x="4"/>
      </items>
    </pivotField>
    <pivotField compact="0" outline="0" showAll="0"/>
    <pivotField compact="0" outline="0" showAll="0"/>
  </pivotFields>
  <rowFields count="6">
    <field x="19"/>
    <field x="18"/>
    <field x="0"/>
    <field x="4"/>
    <field x="21"/>
    <field x="22"/>
  </rowFields>
  <rowItems count="3">
    <i>
      <x/>
      <x/>
      <x v="1"/>
      <x v="1"/>
      <x v="2"/>
      <x/>
    </i>
    <i r="1">
      <x v="1"/>
      <x v="3"/>
      <x v="4"/>
      <x/>
      <x v="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1E86E8-B546-4058-A42D-F062F880DBFC}" name="PivotTable12" cacheId="2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L2:R7" firstHeaderRow="1" firstDataRow="2" firstDataCol="2"/>
  <pivotFields count="9">
    <pivotField axis="axisRow" compact="0" outline="0" showAll="0" defaultSubtotal="0">
      <items count="1">
        <item x="0"/>
      </items>
    </pivotField>
    <pivotField dataField="1" compact="0" outline="0" showAll="0"/>
    <pivotField compact="0" outline="0" showAll="0"/>
    <pivotField compact="0" outline="0" showAll="0"/>
    <pivotField axis="axisRow" compact="0" outline="0" showAll="0" defaultSubtotal="0">
      <items count="8">
        <item x="4"/>
        <item x="5"/>
        <item x="1"/>
        <item x="7"/>
        <item x="3"/>
        <item x="0"/>
        <item x="2"/>
        <item x="6"/>
      </items>
    </pivotField>
    <pivotField compact="0" numFmtId="22" outline="0" showAll="0"/>
    <pivotField compact="0" outline="0" showAll="0"/>
    <pivotField compact="0" outline="0" showAll="0"/>
    <pivotField axis="axisCol" compact="0" outline="0" showAll="0">
      <items count="6">
        <item sd="0" x="4"/>
        <item x="1"/>
        <item x="0"/>
        <item x="2"/>
        <item h="1" x="3"/>
        <item t="default"/>
      </items>
    </pivotField>
  </pivotFields>
  <rowFields count="2">
    <field x="0"/>
    <field x="4"/>
  </rowFields>
  <rowItems count="4">
    <i>
      <x/>
      <x v="2"/>
    </i>
    <i r="1">
      <x v="4"/>
    </i>
    <i r="1">
      <x v="5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opol" fld="1" subtotal="count" baseField="0" baseItem="0"/>
  </dataFields>
  <formats count="13">
    <format dxfId="1583">
      <pivotArea type="all" dataOnly="0" outline="0" fieldPosition="0"/>
    </format>
    <format dxfId="1582">
      <pivotArea outline="0" collapsedLevelsAreSubtotals="1" fieldPosition="0"/>
    </format>
    <format dxfId="1581">
      <pivotArea type="origin" dataOnly="0" labelOnly="1" outline="0" fieldPosition="0"/>
    </format>
    <format dxfId="1580">
      <pivotArea field="8" type="button" dataOnly="0" labelOnly="1" outline="0" axis="axisCol" fieldPosition="0"/>
    </format>
    <format dxfId="1579">
      <pivotArea type="topRight" dataOnly="0" labelOnly="1" outline="0" fieldPosition="0"/>
    </format>
    <format dxfId="1578">
      <pivotArea field="0" type="button" dataOnly="0" labelOnly="1" outline="0" axis="axisRow" fieldPosition="0"/>
    </format>
    <format dxfId="1577">
      <pivotArea field="4" type="button" dataOnly="0" labelOnly="1" outline="0" axis="axisRow" fieldPosition="1"/>
    </format>
    <format dxfId="1576">
      <pivotArea dataOnly="0" labelOnly="1" outline="0" fieldPosition="0">
        <references count="1">
          <reference field="0" count="0"/>
        </references>
      </pivotArea>
    </format>
    <format dxfId="1575">
      <pivotArea dataOnly="0" labelOnly="1" outline="0" fieldPosition="0">
        <references count="1">
          <reference field="0" count="0" defaultSubtotal="1"/>
        </references>
      </pivotArea>
    </format>
    <format dxfId="1574">
      <pivotArea dataOnly="0" labelOnly="1" grandRow="1" outline="0" fieldPosition="0"/>
    </format>
    <format dxfId="1573">
      <pivotArea dataOnly="0" labelOnly="1" outline="0" fieldPosition="0">
        <references count="2">
          <reference field="0" count="0" selected="0"/>
          <reference field="4" count="3">
            <x v="2"/>
            <x v="4"/>
            <x v="5"/>
          </reference>
        </references>
      </pivotArea>
    </format>
    <format dxfId="1572">
      <pivotArea dataOnly="0" labelOnly="1" outline="0" fieldPosition="0">
        <references count="1">
          <reference field="8" count="0"/>
        </references>
      </pivotArea>
    </format>
    <format dxfId="157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22277A-3308-40B0-8355-0C0D955A927D}" name="PivotTable14" cacheId="2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K2:P9" firstHeaderRow="1" firstDataRow="2" firstDataCol="3"/>
  <pivotFields count="9">
    <pivotField axis="axisRow" compact="0" outline="0" showAll="0" defaultSubtotal="0">
      <items count="1">
        <item x="0"/>
      </items>
    </pivotField>
    <pivotField dataField="1" compact="0" outline="0" showAll="0"/>
    <pivotField compact="0" outline="0" showAll="0"/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5">
        <item x="0"/>
        <item x="1"/>
        <item x="3"/>
        <item x="4"/>
        <item x="2"/>
      </items>
    </pivotField>
    <pivotField compact="0" numFmtId="22" outline="0" showAll="0"/>
    <pivotField compact="0" outline="0" showAll="0"/>
    <pivotField compact="0" outline="0" showAll="0"/>
    <pivotField axis="axisCol" compact="0" outline="0" showAll="0">
      <items count="4">
        <item x="1"/>
        <item x="0"/>
        <item h="1" x="2"/>
        <item t="default"/>
      </items>
    </pivotField>
  </pivotFields>
  <rowFields count="3">
    <field x="0"/>
    <field x="4"/>
    <field x="3"/>
  </rowFields>
  <rowItems count="6">
    <i>
      <x/>
      <x/>
      <x/>
    </i>
    <i r="1">
      <x v="1"/>
      <x/>
    </i>
    <i r="2">
      <x v="1"/>
    </i>
    <i r="2">
      <x v="2"/>
    </i>
    <i r="1">
      <x v="4"/>
      <x v="2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Nopol" fld="1" subtotal="count" baseField="0" baseItem="0"/>
  </dataFields>
  <formats count="16">
    <format dxfId="1559">
      <pivotArea type="all" dataOnly="0" outline="0" fieldPosition="0"/>
    </format>
    <format dxfId="1558">
      <pivotArea outline="0" collapsedLevelsAreSubtotals="1" fieldPosition="0"/>
    </format>
    <format dxfId="1557">
      <pivotArea type="origin" dataOnly="0" labelOnly="1" outline="0" fieldPosition="0"/>
    </format>
    <format dxfId="1556">
      <pivotArea field="8" type="button" dataOnly="0" labelOnly="1" outline="0" axis="axisCol" fieldPosition="0"/>
    </format>
    <format dxfId="1555">
      <pivotArea type="topRight" dataOnly="0" labelOnly="1" outline="0" fieldPosition="0"/>
    </format>
    <format dxfId="1554">
      <pivotArea field="0" type="button" dataOnly="0" labelOnly="1" outline="0" axis="axisRow" fieldPosition="0"/>
    </format>
    <format dxfId="1553">
      <pivotArea field="4" type="button" dataOnly="0" labelOnly="1" outline="0" axis="axisRow" fieldPosition="1"/>
    </format>
    <format dxfId="1552">
      <pivotArea field="3" type="button" dataOnly="0" labelOnly="1" outline="0" axis="axisRow" fieldPosition="2"/>
    </format>
    <format dxfId="1551">
      <pivotArea dataOnly="0" labelOnly="1" outline="0" fieldPosition="0">
        <references count="1">
          <reference field="0" count="0"/>
        </references>
      </pivotArea>
    </format>
    <format dxfId="1550">
      <pivotArea dataOnly="0" labelOnly="1" grandRow="1" outline="0" fieldPosition="0"/>
    </format>
    <format dxfId="1549">
      <pivotArea dataOnly="0" labelOnly="1" outline="0" fieldPosition="0">
        <references count="2">
          <reference field="0" count="0" selected="0"/>
          <reference field="4" count="3">
            <x v="0"/>
            <x v="1"/>
            <x v="4"/>
          </reference>
        </references>
      </pivotArea>
    </format>
    <format dxfId="1548">
      <pivotArea dataOnly="0" labelOnly="1" outline="0" fieldPosition="0">
        <references count="3">
          <reference field="0" count="0" selected="0"/>
          <reference field="3" count="1">
            <x v="0"/>
          </reference>
          <reference field="4" count="1" selected="0">
            <x v="0"/>
          </reference>
        </references>
      </pivotArea>
    </format>
    <format dxfId="1547">
      <pivotArea dataOnly="0" labelOnly="1" outline="0" fieldPosition="0">
        <references count="3">
          <reference field="0" count="0" selected="0"/>
          <reference field="3" count="0"/>
          <reference field="4" count="1" selected="0">
            <x v="1"/>
          </reference>
        </references>
      </pivotArea>
    </format>
    <format dxfId="1546">
      <pivotArea dataOnly="0" labelOnly="1" outline="0" fieldPosition="0">
        <references count="3">
          <reference field="0" count="0" selected="0"/>
          <reference field="3" count="1">
            <x v="2"/>
          </reference>
          <reference field="4" count="1" selected="0">
            <x v="4"/>
          </reference>
        </references>
      </pivotArea>
    </format>
    <format dxfId="1545">
      <pivotArea dataOnly="0" labelOnly="1" outline="0" fieldPosition="0">
        <references count="1">
          <reference field="8" count="0"/>
        </references>
      </pivotArea>
    </format>
    <format dxfId="154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8BD502-3A9C-446E-AC38-EE7CF3DF20F3}" name="PivotTable5" cacheId="213" applyNumberFormats="0" applyBorderFormats="0" applyFontFormats="0" applyPatternFormats="0" applyAlignmentFormats="0" applyWidthHeightFormats="1" dataCaption="Values" updatedVersion="7" minRefreshableVersion="3" useAutoFormatting="1" itemPrintTitles="1" createdVersion="4" indent="0" compact="0" compactData="0" gridDropZones="1" multipleFieldFilters="0">
  <location ref="B3:H7" firstHeaderRow="1" firstDataRow="2" firstDataCol="5"/>
  <pivotFields count="25"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1">
        <item x="0"/>
      </items>
    </pivotField>
    <pivotField compact="0" outline="0" showAll="0" defaultSubtotal="0"/>
    <pivotField axis="axisRow" compact="0" outline="0" showAll="0" defaultSubtotal="0">
      <items count="2">
        <item x="0"/>
        <item x="1"/>
      </items>
    </pivotField>
    <pivotField compact="0" outline="0" showAll="0" defaultSubtotal="0"/>
    <pivotField compact="0" numFmtId="15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">
        <item x="0"/>
      </items>
    </pivotField>
    <pivotField compact="0" outline="0" showAll="0" defaultSubtotal="0"/>
  </pivotFields>
  <rowFields count="5">
    <field x="23"/>
    <field x="11"/>
    <field x="18"/>
    <field x="13"/>
    <field x="8"/>
  </rowFields>
  <rowItems count="3">
    <i>
      <x/>
      <x/>
      <x/>
      <x v="1"/>
      <x v="1"/>
    </i>
    <i r="2">
      <x v="1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Truck" fld="2" subtotal="count" baseField="0" baseItem="0"/>
    <dataField name="Count of UNIT TERPENUHI" fld="21" subtotal="count" baseField="0" baseItem="0"/>
  </dataFields>
  <formats count="2">
    <format dxfId="1335">
      <pivotArea type="all" dataOnly="0" outline="0" fieldPosition="0"/>
    </format>
    <format dxfId="1334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D6BCE-B5C6-47D5-88BF-37DB5DF40EC9}" name="PivotTable4" cacheId="213" applyNumberFormats="0" applyBorderFormats="0" applyFontFormats="0" applyPatternFormats="0" applyAlignmentFormats="0" applyWidthHeightFormats="1" dataCaption="Values" updatedVersion="7" minRefreshableVersion="3" useAutoFormatting="1" itemPrintTitles="1" createdVersion="4" indent="0" compact="0" compactData="0" gridDropZones="1" multipleFieldFilters="0">
  <location ref="K3:U6" firstHeaderRow="2" firstDataRow="2" firstDataCol="5"/>
  <pivotFields count="25">
    <pivotField axis="axisRow" compact="0" outline="0" showAll="0" defaultSubtotal="0">
      <items count="4">
        <item x="0"/>
        <item x="1"/>
        <item x="2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5">
        <item x="0"/>
        <item x="1"/>
        <item x="2"/>
        <item x="3"/>
        <item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5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">
        <item x="1"/>
        <item h="1"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5">
        <item x="3"/>
        <item m="1" x="4"/>
        <item x="0"/>
        <item x="1"/>
        <item x="2"/>
      </items>
    </pivotField>
    <pivotField axis="axisRow" compact="0" outline="0" showAll="0" defaultSubtotal="0">
      <items count="1">
        <item x="0"/>
      </items>
    </pivotField>
    <pivotField compact="0" outline="0" showAll="0" defaultSubtotal="0"/>
  </pivotFields>
  <rowFields count="5">
    <field x="23"/>
    <field x="18"/>
    <field x="0"/>
    <field x="4"/>
    <field x="22"/>
  </rowFields>
  <rowItems count="2">
    <i>
      <x/>
      <x/>
      <x v="3"/>
      <x v="4"/>
      <x/>
    </i>
    <i t="grand">
      <x/>
    </i>
  </rowItems>
  <colItems count="1">
    <i/>
  </colItems>
  <formats count="2">
    <format dxfId="1337">
      <pivotArea type="all" dataOnly="0" outline="0" fieldPosition="0"/>
    </format>
    <format dxfId="1336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0EEF96-D862-444B-8D71-E89A5E162DC8}" name="PivotTable3" cacheId="20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B12:C28" firstHeaderRow="1" firstDataRow="1" firstDataCol="1"/>
  <pivotFields count="8"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axis="axisRow" showAll="0">
      <items count="9">
        <item x="4"/>
        <item x="1"/>
        <item x="0"/>
        <item x="3"/>
        <item x="7"/>
        <item x="6"/>
        <item x="5"/>
        <item x="2"/>
        <item t="default"/>
      </items>
    </pivotField>
  </pivotFields>
  <rowFields count="2">
    <field x="0"/>
    <field x="7"/>
  </rowFields>
  <rowItems count="16">
    <i>
      <x/>
    </i>
    <i r="1">
      <x/>
    </i>
    <i r="1">
      <x v="1"/>
    </i>
    <i r="1">
      <x v="2"/>
    </i>
    <i r="1">
      <x v="3"/>
    </i>
    <i r="1">
      <x v="7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>
      <x v="2"/>
    </i>
    <i r="1">
      <x v="1"/>
    </i>
    <i t="grand">
      <x/>
    </i>
  </rowItems>
  <colItems count="1">
    <i/>
  </colItems>
  <dataFields count="1">
    <dataField name="Count of MGV" fld="0" subtotal="count" baseField="0" baseItem="0"/>
  </dataFields>
  <formats count="171">
    <format dxfId="1508">
      <pivotArea type="all" dataOnly="0" outline="0" fieldPosition="0"/>
    </format>
    <format dxfId="1507">
      <pivotArea type="all" dataOnly="0" outline="0" fieldPosition="0"/>
    </format>
    <format dxfId="1506">
      <pivotArea type="all" dataOnly="0" outline="0" fieldPosition="0"/>
    </format>
    <format dxfId="1505">
      <pivotArea type="all" dataOnly="0" outline="0" fieldPosition="0"/>
    </format>
    <format dxfId="1504">
      <pivotArea type="all" dataOnly="0" outline="0" fieldPosition="0"/>
    </format>
    <format dxfId="1503">
      <pivotArea outline="0" collapsedLevelsAreSubtotals="1" fieldPosition="0"/>
    </format>
    <format dxfId="1502">
      <pivotArea dataOnly="0" labelOnly="1" grandRow="1" outline="0" fieldPosition="0"/>
    </format>
    <format dxfId="1501">
      <pivotArea dataOnly="0" labelOnly="1" outline="0" axis="axisValues" fieldPosition="0"/>
    </format>
    <format dxfId="1500">
      <pivotArea type="all" dataOnly="0" outline="0" fieldPosition="0"/>
    </format>
    <format dxfId="1499">
      <pivotArea outline="0" collapsedLevelsAreSubtotals="1" fieldPosition="0"/>
    </format>
    <format dxfId="1498">
      <pivotArea dataOnly="0" labelOnly="1" grandRow="1" outline="0" fieldPosition="0"/>
    </format>
    <format dxfId="1497">
      <pivotArea dataOnly="0" labelOnly="1" outline="0" axis="axisValues" fieldPosition="0"/>
    </format>
    <format dxfId="1496">
      <pivotArea type="all" dataOnly="0" outline="0" fieldPosition="0"/>
    </format>
    <format dxfId="1495">
      <pivotArea outline="0" collapsedLevelsAreSubtotals="1" fieldPosition="0"/>
    </format>
    <format dxfId="1494">
      <pivotArea dataOnly="0" labelOnly="1" grandRow="1" outline="0" fieldPosition="0"/>
    </format>
    <format dxfId="1493">
      <pivotArea dataOnly="0" labelOnly="1" outline="0" axis="axisValues" fieldPosition="0"/>
    </format>
    <format dxfId="1492">
      <pivotArea type="all" dataOnly="0" outline="0" fieldPosition="0"/>
    </format>
    <format dxfId="1491">
      <pivotArea type="all" dataOnly="0" outline="0" fieldPosition="0"/>
    </format>
    <format dxfId="1490">
      <pivotArea type="all" dataOnly="0" outline="0" fieldPosition="0"/>
    </format>
    <format dxfId="1489">
      <pivotArea type="all" dataOnly="0" outline="0" fieldPosition="0"/>
    </format>
    <format dxfId="1488">
      <pivotArea type="all" dataOnly="0" outline="0" fieldPosition="0"/>
    </format>
    <format dxfId="1487">
      <pivotArea type="all" dataOnly="0" outline="0" fieldPosition="0"/>
    </format>
    <format dxfId="1486">
      <pivotArea type="all" dataOnly="0" outline="0" fieldPosition="0"/>
    </format>
    <format dxfId="1485">
      <pivotArea type="all" dataOnly="0" outline="0" fieldPosition="0"/>
    </format>
    <format dxfId="1484">
      <pivotArea type="all" dataOnly="0" outline="0" fieldPosition="0"/>
    </format>
    <format dxfId="1483">
      <pivotArea type="all" dataOnly="0" outline="0" fieldPosition="0"/>
    </format>
    <format dxfId="1482">
      <pivotArea type="all" dataOnly="0" outline="0" fieldPosition="0"/>
    </format>
    <format dxfId="1481">
      <pivotArea type="all" dataOnly="0" outline="0" fieldPosition="0"/>
    </format>
    <format dxfId="1480">
      <pivotArea type="all" dataOnly="0" outline="0" fieldPosition="0"/>
    </format>
    <format dxfId="1479">
      <pivotArea type="all" dataOnly="0" outline="0" fieldPosition="0"/>
    </format>
    <format dxfId="1478">
      <pivotArea type="all" dataOnly="0" outline="0" fieldPosition="0"/>
    </format>
    <format dxfId="1477">
      <pivotArea type="all" dataOnly="0" outline="0" fieldPosition="0"/>
    </format>
    <format dxfId="1476">
      <pivotArea type="all" dataOnly="0" outline="0" fieldPosition="0"/>
    </format>
    <format dxfId="1475">
      <pivotArea type="all" dataOnly="0" outline="0" fieldPosition="0"/>
    </format>
    <format dxfId="1474">
      <pivotArea type="all" dataOnly="0" outline="0" fieldPosition="0"/>
    </format>
    <format dxfId="1473">
      <pivotArea type="all" dataOnly="0" outline="0" fieldPosition="0"/>
    </format>
    <format dxfId="1472">
      <pivotArea type="all" dataOnly="0" outline="0" fieldPosition="0"/>
    </format>
    <format dxfId="1471">
      <pivotArea type="all" dataOnly="0" outline="0" fieldPosition="0"/>
    </format>
    <format dxfId="1470">
      <pivotArea type="all" dataOnly="0" outline="0" fieldPosition="0"/>
    </format>
    <format dxfId="1469">
      <pivotArea type="all" dataOnly="0" outline="0" fieldPosition="0"/>
    </format>
    <format dxfId="1468">
      <pivotArea type="all" dataOnly="0" outline="0" fieldPosition="0"/>
    </format>
    <format dxfId="1467">
      <pivotArea type="all" dataOnly="0" outline="0" fieldPosition="0"/>
    </format>
    <format dxfId="1466">
      <pivotArea type="all" dataOnly="0" outline="0" fieldPosition="0"/>
    </format>
    <format dxfId="1465">
      <pivotArea type="all" dataOnly="0" outline="0" fieldPosition="0"/>
    </format>
    <format dxfId="1464">
      <pivotArea type="all" dataOnly="0" outline="0" fieldPosition="0"/>
    </format>
    <format dxfId="1463">
      <pivotArea type="all" dataOnly="0" outline="0" fieldPosition="0"/>
    </format>
    <format dxfId="1462">
      <pivotArea type="all" dataOnly="0" outline="0" fieldPosition="0"/>
    </format>
    <format dxfId="1461">
      <pivotArea type="all" dataOnly="0" outline="0" fieldPosition="0"/>
    </format>
    <format dxfId="1460">
      <pivotArea type="all" dataOnly="0" outline="0" fieldPosition="0"/>
    </format>
    <format dxfId="1459">
      <pivotArea type="all" dataOnly="0" outline="0" fieldPosition="0"/>
    </format>
    <format dxfId="1458">
      <pivotArea type="all" dataOnly="0" outline="0" fieldPosition="0"/>
    </format>
    <format dxfId="1457">
      <pivotArea type="all" dataOnly="0" outline="0" fieldPosition="0"/>
    </format>
    <format dxfId="1456">
      <pivotArea type="all" dataOnly="0" outline="0" fieldPosition="0"/>
    </format>
    <format dxfId="1455">
      <pivotArea type="all" dataOnly="0" outline="0" fieldPosition="0"/>
    </format>
    <format dxfId="1454">
      <pivotArea type="all" dataOnly="0" outline="0" fieldPosition="0"/>
    </format>
    <format dxfId="1453">
      <pivotArea type="all" dataOnly="0" outline="0" fieldPosition="0"/>
    </format>
    <format dxfId="1452">
      <pivotArea type="all" dataOnly="0" outline="0" fieldPosition="0"/>
    </format>
    <format dxfId="1451">
      <pivotArea type="all" dataOnly="0" outline="0" fieldPosition="0"/>
    </format>
    <format dxfId="1450">
      <pivotArea type="all" dataOnly="0" outline="0" fieldPosition="0"/>
    </format>
    <format dxfId="1449">
      <pivotArea type="all" dataOnly="0" outline="0" fieldPosition="0"/>
    </format>
    <format dxfId="1448">
      <pivotArea type="all" dataOnly="0" outline="0" fieldPosition="0"/>
    </format>
    <format dxfId="1447">
      <pivotArea outline="0" collapsedLevelsAreSubtotals="1" fieldPosition="0"/>
    </format>
    <format dxfId="1446">
      <pivotArea dataOnly="0" labelOnly="1" grandRow="1" outline="0" fieldPosition="0"/>
    </format>
    <format dxfId="1445">
      <pivotArea dataOnly="0" labelOnly="1" outline="0" axis="axisValues" fieldPosition="0"/>
    </format>
    <format dxfId="1444">
      <pivotArea type="all" dataOnly="0" outline="0" fieldPosition="0"/>
    </format>
    <format dxfId="1443">
      <pivotArea outline="0" collapsedLevelsAreSubtotals="1" fieldPosition="0"/>
    </format>
    <format dxfId="1442">
      <pivotArea dataOnly="0" labelOnly="1" grandRow="1" outline="0" fieldPosition="0"/>
    </format>
    <format dxfId="1441">
      <pivotArea dataOnly="0" labelOnly="1" outline="0" axis="axisValues" fieldPosition="0"/>
    </format>
    <format dxfId="1440">
      <pivotArea type="all" dataOnly="0" outline="0" fieldPosition="0"/>
    </format>
    <format dxfId="1439">
      <pivotArea outline="0" collapsedLevelsAreSubtotals="1" fieldPosition="0"/>
    </format>
    <format dxfId="1438">
      <pivotArea dataOnly="0" labelOnly="1" grandRow="1" outline="0" fieldPosition="0"/>
    </format>
    <format dxfId="1437">
      <pivotArea dataOnly="0" labelOnly="1" outline="0" axis="axisValues" fieldPosition="0"/>
    </format>
    <format dxfId="1436">
      <pivotArea type="all" dataOnly="0" outline="0" fieldPosition="0"/>
    </format>
    <format dxfId="1435">
      <pivotArea outline="0" collapsedLevelsAreSubtotals="1" fieldPosition="0"/>
    </format>
    <format dxfId="1434">
      <pivotArea dataOnly="0" labelOnly="1" grandRow="1" outline="0" fieldPosition="0"/>
    </format>
    <format dxfId="1433">
      <pivotArea dataOnly="0" labelOnly="1" outline="0" axis="axisValues" fieldPosition="0"/>
    </format>
    <format dxfId="1432">
      <pivotArea type="all" dataOnly="0" outline="0" fieldPosition="0"/>
    </format>
    <format dxfId="1431">
      <pivotArea dataOnly="0" labelOnly="1" grandRow="1" outline="0" fieldPosition="0"/>
    </format>
    <format dxfId="1430">
      <pivotArea outline="0" collapsedLevelsAreSubtotals="1" fieldPosition="0"/>
    </format>
    <format dxfId="1429">
      <pivotArea dataOnly="0" labelOnly="1" outline="0" axis="axisValues" fieldPosition="0"/>
    </format>
    <format dxfId="1428">
      <pivotArea type="all" dataOnly="0" outline="0" fieldPosition="0"/>
    </format>
    <format dxfId="1427">
      <pivotArea outline="0" collapsedLevelsAreSubtotals="1" fieldPosition="0"/>
    </format>
    <format dxfId="1426">
      <pivotArea dataOnly="0" labelOnly="1" grandRow="1" outline="0" fieldPosition="0"/>
    </format>
    <format dxfId="1425">
      <pivotArea dataOnly="0" labelOnly="1" outline="0" axis="axisValues" fieldPosition="0"/>
    </format>
    <format dxfId="1424">
      <pivotArea outline="0" collapsedLevelsAreSubtotals="1" fieldPosition="0"/>
    </format>
    <format dxfId="1423">
      <pivotArea dataOnly="0" labelOnly="1" outline="0" axis="axisValues" fieldPosition="0"/>
    </format>
    <format dxfId="1422">
      <pivotArea dataOnly="0" labelOnly="1" grandRow="1" outline="0" fieldPosition="0"/>
    </format>
    <format dxfId="1421">
      <pivotArea type="all" dataOnly="0" outline="0" fieldPosition="0"/>
    </format>
    <format dxfId="1420">
      <pivotArea dataOnly="0" labelOnly="1" grandRow="1" outline="0" fieldPosition="0"/>
    </format>
    <format dxfId="1419">
      <pivotArea dataOnly="0" labelOnly="1" grandRow="1" outline="0" fieldPosition="0"/>
    </format>
    <format dxfId="1418">
      <pivotArea type="all" dataOnly="0" outline="0" fieldPosition="0"/>
    </format>
    <format dxfId="1417">
      <pivotArea type="all" dataOnly="0" outline="0" fieldPosition="0"/>
    </format>
    <format dxfId="1416">
      <pivotArea type="all" dataOnly="0" outline="0" fieldPosition="0"/>
    </format>
    <format dxfId="1415">
      <pivotArea type="all" dataOnly="0" outline="0" fieldPosition="0"/>
    </format>
    <format dxfId="1414">
      <pivotArea type="all" dataOnly="0" outline="0" fieldPosition="0"/>
    </format>
    <format dxfId="1413">
      <pivotArea type="all" dataOnly="0" outline="0" fieldPosition="0"/>
    </format>
    <format dxfId="1412">
      <pivotArea type="all" dataOnly="0" outline="0" fieldPosition="0"/>
    </format>
    <format dxfId="1411">
      <pivotArea outline="0" collapsedLevelsAreSubtotals="1" fieldPosition="0"/>
    </format>
    <format dxfId="1410">
      <pivotArea dataOnly="0" labelOnly="1" grandRow="1" outline="0" fieldPosition="0"/>
    </format>
    <format dxfId="1409">
      <pivotArea dataOnly="0" labelOnly="1" outline="0" axis="axisValues" fieldPosition="0"/>
    </format>
    <format dxfId="1408">
      <pivotArea type="all" dataOnly="0" outline="0" fieldPosition="0"/>
    </format>
    <format dxfId="1407">
      <pivotArea outline="0" collapsedLevelsAreSubtotals="1" fieldPosition="0"/>
    </format>
    <format dxfId="1406">
      <pivotArea dataOnly="0" labelOnly="1" grandRow="1" outline="0" fieldPosition="0"/>
    </format>
    <format dxfId="1405">
      <pivotArea dataOnly="0" labelOnly="1" outline="0" axis="axisValues" fieldPosition="0"/>
    </format>
    <format dxfId="1404">
      <pivotArea type="all" dataOnly="0" outline="0" fieldPosition="0"/>
    </format>
    <format dxfId="1403">
      <pivotArea outline="0" collapsedLevelsAreSubtotals="1" fieldPosition="0"/>
    </format>
    <format dxfId="1402">
      <pivotArea dataOnly="0" labelOnly="1" grandRow="1" outline="0" fieldPosition="0"/>
    </format>
    <format dxfId="1401">
      <pivotArea dataOnly="0" labelOnly="1" outline="0" axis="axisValues" fieldPosition="0"/>
    </format>
    <format dxfId="1400">
      <pivotArea type="all" dataOnly="0" outline="0" fieldPosition="0"/>
    </format>
    <format dxfId="1399">
      <pivotArea outline="0" collapsedLevelsAreSubtotals="1" fieldPosition="0"/>
    </format>
    <format dxfId="1398">
      <pivotArea dataOnly="0" labelOnly="1" grandRow="1" outline="0" fieldPosition="0"/>
    </format>
    <format dxfId="1397">
      <pivotArea dataOnly="0" labelOnly="1" outline="0" axis="axisValues" fieldPosition="0"/>
    </format>
    <format dxfId="1396">
      <pivotArea type="all" dataOnly="0" outline="0" fieldPosition="0"/>
    </format>
    <format dxfId="1395">
      <pivotArea type="all" dataOnly="0" outline="0" fieldPosition="0"/>
    </format>
    <format dxfId="1394">
      <pivotArea type="all" dataOnly="0" outline="0" fieldPosition="0"/>
    </format>
    <format dxfId="1393">
      <pivotArea outline="0" collapsedLevelsAreSubtotals="1" fieldPosition="0"/>
    </format>
    <format dxfId="1392">
      <pivotArea dataOnly="0" labelOnly="1" grandRow="1" outline="0" fieldPosition="0"/>
    </format>
    <format dxfId="1391">
      <pivotArea dataOnly="0" labelOnly="1" outline="0" axis="axisValues" fieldPosition="0"/>
    </format>
    <format dxfId="1390">
      <pivotArea type="all" dataOnly="0" outline="0" fieldPosition="0"/>
    </format>
    <format dxfId="1389">
      <pivotArea dataOnly="0" labelOnly="1" grandRow="1" outline="0" fieldPosition="0"/>
    </format>
    <format dxfId="1388">
      <pivotArea dataOnly="0" labelOnly="1" outline="0" axis="axisValues" fieldPosition="0"/>
    </format>
    <format dxfId="1387">
      <pivotArea dataOnly="0" labelOnly="1" outline="0" axis="axisValues" fieldPosition="0"/>
    </format>
    <format dxfId="1386">
      <pivotArea grandRow="1" outline="0" collapsedLevelsAreSubtotals="1" fieldPosition="0"/>
    </format>
    <format dxfId="1385">
      <pivotArea dataOnly="0" labelOnly="1" grandRow="1" outline="0" fieldPosition="0"/>
    </format>
    <format dxfId="1384">
      <pivotArea type="all" dataOnly="0" outline="0" fieldPosition="0"/>
    </format>
    <format dxfId="1383">
      <pivotArea type="all" dataOnly="0" outline="0" fieldPosition="0"/>
    </format>
    <format dxfId="1382">
      <pivotArea outline="0" collapsedLevelsAreSubtotals="1" fieldPosition="0"/>
    </format>
    <format dxfId="1381">
      <pivotArea dataOnly="0" labelOnly="1" grandRow="1" outline="0" fieldPosition="0"/>
    </format>
    <format dxfId="1380">
      <pivotArea dataOnly="0" labelOnly="1" outline="0" axis="axisValues" fieldPosition="0"/>
    </format>
    <format dxfId="1379">
      <pivotArea type="all" dataOnly="0" outline="0" fieldPosition="0"/>
    </format>
    <format dxfId="1378">
      <pivotArea outline="0" collapsedLevelsAreSubtotals="1" fieldPosition="0"/>
    </format>
    <format dxfId="1377">
      <pivotArea dataOnly="0" labelOnly="1" grandRow="1" outline="0" fieldPosition="0"/>
    </format>
    <format dxfId="1376">
      <pivotArea dataOnly="0" labelOnly="1" outline="0" axis="axisValues" fieldPosition="0"/>
    </format>
    <format dxfId="1375">
      <pivotArea type="all" dataOnly="0" outline="0" fieldPosition="0"/>
    </format>
    <format dxfId="1374">
      <pivotArea outline="0" collapsedLevelsAreSubtotals="1" fieldPosition="0"/>
    </format>
    <format dxfId="1373">
      <pivotArea dataOnly="0" labelOnly="1" grandRow="1" outline="0" fieldPosition="0"/>
    </format>
    <format dxfId="1372">
      <pivotArea dataOnly="0" labelOnly="1" outline="0" axis="axisValues" fieldPosition="0"/>
    </format>
    <format dxfId="1371">
      <pivotArea type="all" dataOnly="0" outline="0" fieldPosition="0"/>
    </format>
    <format dxfId="1370">
      <pivotArea outline="0" collapsedLevelsAreSubtotals="1" fieldPosition="0"/>
    </format>
    <format dxfId="1369">
      <pivotArea dataOnly="0" labelOnly="1" grandRow="1" outline="0" fieldPosition="0"/>
    </format>
    <format dxfId="1368">
      <pivotArea dataOnly="0" labelOnly="1" outline="0" axis="axisValues" fieldPosition="0"/>
    </format>
    <format dxfId="1367">
      <pivotArea type="all" dataOnly="0" outline="0" fieldPosition="0"/>
    </format>
    <format dxfId="1366">
      <pivotArea dataOnly="0" labelOnly="1" outline="0" axis="axisValues" fieldPosition="0"/>
    </format>
    <format dxfId="1365">
      <pivotArea dataOnly="0" labelOnly="1" outline="0" axis="axisValues" fieldPosition="0"/>
    </format>
    <format dxfId="1364">
      <pivotArea type="all" dataOnly="0" outline="0" fieldPosition="0"/>
    </format>
    <format dxfId="1363">
      <pivotArea type="all" dataOnly="0" outline="0" fieldPosition="0"/>
    </format>
    <format dxfId="1362">
      <pivotArea type="all" dataOnly="0" outline="0" fieldPosition="0"/>
    </format>
    <format dxfId="1361">
      <pivotArea type="all" dataOnly="0" outline="0" fieldPosition="0"/>
    </format>
    <format dxfId="1360">
      <pivotArea type="all" dataOnly="0" outline="0" fieldPosition="0"/>
    </format>
    <format dxfId="1359">
      <pivotArea type="all" dataOnly="0" outline="0" fieldPosition="0"/>
    </format>
    <format dxfId="1358">
      <pivotArea outline="0" collapsedLevelsAreSubtotals="1" fieldPosition="0"/>
    </format>
    <format dxfId="1357">
      <pivotArea dataOnly="0" labelOnly="1" grandRow="1" outline="0" fieldPosition="0"/>
    </format>
    <format dxfId="1356">
      <pivotArea dataOnly="0" labelOnly="1" outline="0" axis="axisValues" fieldPosition="0"/>
    </format>
    <format dxfId="1355">
      <pivotArea type="all" dataOnly="0" outline="0" fieldPosition="0"/>
    </format>
    <format dxfId="1354">
      <pivotArea type="all" dataOnly="0" outline="0" fieldPosition="0"/>
    </format>
    <format dxfId="1353">
      <pivotArea type="all" dataOnly="0" outline="0" fieldPosition="0"/>
    </format>
    <format dxfId="1352">
      <pivotArea type="all" dataOnly="0" outline="0" fieldPosition="0"/>
    </format>
    <format dxfId="1351">
      <pivotArea type="all" dataOnly="0" outline="0" fieldPosition="0"/>
    </format>
    <format dxfId="1350">
      <pivotArea type="all" dataOnly="0" outline="0" fieldPosition="0"/>
    </format>
    <format dxfId="1349">
      <pivotArea type="all" dataOnly="0" outline="0" fieldPosition="0"/>
    </format>
    <format dxfId="1348">
      <pivotArea outline="0" collapsedLevelsAreSubtotals="1" fieldPosition="0"/>
    </format>
    <format dxfId="1347">
      <pivotArea dataOnly="0" labelOnly="1" grandRow="1" outline="0" fieldPosition="0"/>
    </format>
    <format dxfId="1346">
      <pivotArea dataOnly="0" labelOnly="1" outline="0" axis="axisValues" fieldPosition="0"/>
    </format>
    <format dxfId="1345">
      <pivotArea type="all" dataOnly="0" outline="0" fieldPosition="0"/>
    </format>
    <format dxfId="1344">
      <pivotArea type="all" dataOnly="0" outline="0" fieldPosition="0"/>
    </format>
    <format dxfId="1343">
      <pivotArea type="all" dataOnly="0" outline="0" fieldPosition="0"/>
    </format>
    <format dxfId="1342">
      <pivotArea type="all" dataOnly="0" outline="0" fieldPosition="0"/>
    </format>
    <format dxfId="1341">
      <pivotArea type="all" dataOnly="0" outline="0" fieldPosition="0"/>
    </format>
    <format dxfId="1340">
      <pivotArea type="all" dataOnly="0" outline="0" fieldPosition="0"/>
    </format>
    <format dxfId="1339">
      <pivotArea dataOnly="0" labelOnly="1" fieldPosition="0">
        <references count="2">
          <reference field="0" count="1" selected="0">
            <x v="1"/>
          </reference>
          <reference field="7" count="1">
            <x v="6"/>
          </reference>
        </references>
      </pivotArea>
    </format>
    <format dxfId="1338">
      <pivotArea dataOnly="0" labelOnly="1" fieldPosition="0">
        <references count="2">
          <reference field="0" count="1" selected="0">
            <x v="1"/>
          </reference>
          <reference field="7" count="1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" cacheId="218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olHeaderCaption="Column">
  <location ref="E12:H17" firstHeaderRow="1" firstDataRow="3" firstDataCol="1"/>
  <pivotFields count="125">
    <pivotField axis="axisRow" showAll="0">
      <items count="4">
        <item x="0"/>
        <item x="2"/>
        <item x="1"/>
        <item t="default"/>
      </items>
    </pivotField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 defaultSubtotal="0"/>
    <pivotField dataField="1" showAll="0"/>
    <pivotField showAll="0"/>
    <pivotField showAll="0"/>
    <pivotField axis="axisCol" showAll="0" defaultSubtotal="0">
      <items count="2">
        <item x="0"/>
        <item h="1" sd="0" x="1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2">
    <field x="8"/>
    <field x="3"/>
  </colFields>
  <colItems count="3">
    <i>
      <x/>
      <x/>
    </i>
    <i r="1">
      <x v="3"/>
    </i>
    <i t="grand">
      <x/>
    </i>
  </colItems>
  <dataFields count="1">
    <dataField name="Count of Reg In" fld="5" subtotal="count" baseField="0" baseItem="0"/>
  </dataFields>
  <formats count="24">
    <format dxfId="1532">
      <pivotArea type="all" dataOnly="0" outline="0" fieldPosition="0"/>
    </format>
    <format dxfId="1531">
      <pivotArea type="all" dataOnly="0" outline="0" fieldPosition="0"/>
    </format>
    <format dxfId="1530">
      <pivotArea type="all" dataOnly="0" outline="0" fieldPosition="0"/>
    </format>
    <format dxfId="1529">
      <pivotArea outline="0" collapsedLevelsAreSubtotals="1" fieldPosition="0">
        <references count="2">
          <reference field="3" count="1" selected="0">
            <x v="1"/>
          </reference>
          <reference field="8" count="0" selected="0"/>
        </references>
      </pivotArea>
    </format>
    <format dxfId="1528">
      <pivotArea grandCol="1" outline="0" collapsedLevelsAreSubtotals="1" fieldPosition="0"/>
    </format>
    <format dxfId="1527">
      <pivotArea field="3" type="button" dataOnly="0" labelOnly="1" outline="0" axis="axisCol" fieldPosition="1"/>
    </format>
    <format dxfId="1526">
      <pivotArea type="topRight" dataOnly="0" labelOnly="1" outline="0" fieldPosition="0"/>
    </format>
    <format dxfId="1525">
      <pivotArea type="all" dataOnly="0" outline="0" fieldPosition="0"/>
    </format>
    <format dxfId="1524">
      <pivotArea outline="0" collapsedLevelsAreSubtotals="1" fieldPosition="0"/>
    </format>
    <format dxfId="1523">
      <pivotArea type="origin" dataOnly="0" labelOnly="1" outline="0" fieldPosition="0"/>
    </format>
    <format dxfId="1522">
      <pivotArea field="8" type="button" dataOnly="0" labelOnly="1" outline="0" axis="axisCol" fieldPosition="0"/>
    </format>
    <format dxfId="1521">
      <pivotArea field="3" type="button" dataOnly="0" labelOnly="1" outline="0" axis="axisCol" fieldPosition="1"/>
    </format>
    <format dxfId="1520">
      <pivotArea type="topRight" dataOnly="0" labelOnly="1" outline="0" fieldPosition="0"/>
    </format>
    <format dxfId="1519">
      <pivotArea dataOnly="0" labelOnly="1" grandRow="1" outline="0" fieldPosition="0"/>
    </format>
    <format dxfId="1518">
      <pivotArea dataOnly="0" labelOnly="1" fieldPosition="0">
        <references count="1">
          <reference field="8" count="0"/>
        </references>
      </pivotArea>
    </format>
    <format dxfId="1517">
      <pivotArea dataOnly="0" labelOnly="1" grandCol="1" outline="0" fieldPosition="0"/>
    </format>
    <format dxfId="1516">
      <pivotArea dataOnly="0" labelOnly="1" fieldPosition="0">
        <references count="2">
          <reference field="3" count="2">
            <x v="0"/>
            <x v="1"/>
          </reference>
          <reference field="8" count="0" selected="0"/>
        </references>
      </pivotArea>
    </format>
    <format dxfId="1515">
      <pivotArea type="all" dataOnly="0" outline="0" fieldPosition="0"/>
    </format>
    <format dxfId="1514">
      <pivotArea type="all" dataOnly="0" outline="0" fieldPosition="0"/>
    </format>
    <format dxfId="1513">
      <pivotArea type="all" dataOnly="0" outline="0" fieldPosition="0"/>
    </format>
    <format dxfId="1512">
      <pivotArea type="all" dataOnly="0" outline="0" fieldPosition="0"/>
    </format>
    <format dxfId="1511">
      <pivotArea type="all" dataOnly="0" outline="0" fieldPosition="0"/>
    </format>
    <format dxfId="1510">
      <pivotArea type="all" dataOnly="0" outline="0" fieldPosition="0"/>
    </format>
    <format dxfId="1509">
      <pivotArea collapsedLevelsAreSubtotals="1" fieldPosition="0">
        <references count="3">
          <reference field="0" count="1">
            <x v="0"/>
          </reference>
          <reference field="3" count="1" selected="0">
            <x v="0"/>
          </reference>
          <reference field="8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3" displayName="Table3" ref="A1:I57" totalsRowShown="0" headerRowDxfId="1597" dataDxfId="1595" headerRowBorderDxfId="1596" tableBorderDxfId="1594" totalsRowBorderDxfId="1593">
  <autoFilter ref="A1:I57" xr:uid="{00000000-0009-0000-0100-000002000000}"/>
  <tableColumns count="9">
    <tableColumn id="1" xr3:uid="{00000000-0010-0000-0000-000001000000}" name="No." dataDxfId="1592"/>
    <tableColumn id="2" xr3:uid="{00000000-0010-0000-0000-000002000000}" name="Project" dataDxfId="1591"/>
    <tableColumn id="3" xr3:uid="{00000000-0010-0000-0000-000003000000}" name="Nopol lama" dataDxfId="1590"/>
    <tableColumn id="4" xr3:uid="{00000000-0010-0000-0000-000004000000}" name="Vendor" dataDxfId="1589"/>
    <tableColumn id="5" xr3:uid="{00000000-0010-0000-0000-000005000000}" name="Veh.Type" dataDxfId="1588"/>
    <tableColumn id="6" xr3:uid="{00000000-0010-0000-0000-000006000000}" name="Driver Name" dataDxfId="1587"/>
    <tableColumn id="7" xr3:uid="{00000000-0010-0000-0000-000007000000}" name="Phone Number" dataDxfId="1586"/>
    <tableColumn id="8" xr3:uid="{00000000-0010-0000-0000-000008000000}" name="Status" dataDxfId="1585"/>
    <tableColumn id="9" xr3:uid="{00000000-0010-0000-0000-000009000000}" name="Column1" dataDxfId="1584">
      <calculatedColumnFormula>VLOOKUP(C:C,'[1]Data ALL Driver '!$D:$D,1,0)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EEDCFB-5655-41EF-B736-55A63FE7001E}" name="Table1" displayName="Table1" ref="A1:I57" totalsRowShown="0" headerRowDxfId="1570" dataDxfId="1569">
  <autoFilter ref="A1:I57" xr:uid="{241088CB-9111-44A0-A6B8-9DCD2C11738D}"/>
  <sortState xmlns:xlrd2="http://schemas.microsoft.com/office/spreadsheetml/2017/richdata2" ref="A2:I57">
    <sortCondition ref="F1:F57"/>
  </sortState>
  <tableColumns count="9">
    <tableColumn id="1" xr3:uid="{6C8507A3-033E-47D7-BCFA-4DC4C5D006B5}" name="MGV" dataDxfId="1568"/>
    <tableColumn id="2" xr3:uid="{68BFD901-5191-4427-9695-CF73BD481062}" name="Nopol" dataDxfId="1567"/>
    <tableColumn id="3" xr3:uid="{C796A1E9-76C8-4300-A6EF-F2A6601087FD}" name="Driver Name" dataDxfId="1566"/>
    <tableColumn id="4" xr3:uid="{3599982D-D514-4092-9A8D-3225F6A5CCEE}" name="Type" dataDxfId="1565"/>
    <tableColumn id="5" xr3:uid="{DB88ED8C-A457-40F0-9FB4-DCE70974B230}" name="tpT" dataDxfId="1564"/>
    <tableColumn id="6" xr3:uid="{A7989B3F-BB76-4944-9A1F-103FE3ECF5A5}" name="Reg in" dataDxfId="1563"/>
    <tableColumn id="7" xr3:uid="{B7085754-A8D3-432B-AFFE-CE4AEA603751}" name="Reg out" dataDxfId="1562"/>
    <tableColumn id="8" xr3:uid="{3661487E-ADE0-47F9-AAD7-464EF5B2A25F}" name="Status" dataDxfId="1561"/>
    <tableColumn id="9" xr3:uid="{968ADFB3-8577-459D-9040-293058B0F280}" name="Remaks" dataDxfId="156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4870D52-F903-40AD-B4C4-6BF10EC0CCDB}" name="Table5" displayName="Table5" ref="A1:I28" totalsRowShown="0" headerRowDxfId="1543" dataDxfId="1542">
  <autoFilter ref="A1:I28" xr:uid="{6F41F57A-B7A9-425A-8A5A-C471DFCC3C0E}"/>
  <sortState xmlns:xlrd2="http://schemas.microsoft.com/office/spreadsheetml/2017/richdata2" ref="A2:I28">
    <sortCondition ref="F1:F28"/>
  </sortState>
  <tableColumns count="9">
    <tableColumn id="1" xr3:uid="{F2FDC3B6-6419-45FD-8C83-FC40D54CE0A9}" name="MGV" dataDxfId="1541"/>
    <tableColumn id="2" xr3:uid="{29B9E48C-D1FB-4D37-BAEA-08D0233A24A8}" name="Nopol" dataDxfId="1540"/>
    <tableColumn id="3" xr3:uid="{66891048-D84B-4DC4-AEF2-8A596150D015}" name="Driver Name" dataDxfId="1539"/>
    <tableColumn id="4" xr3:uid="{86343BED-8610-4F5C-9A3B-E0E32BA1909D}" name="Type" dataDxfId="1538"/>
    <tableColumn id="5" xr3:uid="{99F567B4-0F4A-4C34-8787-93315675112B}" name="tpT" dataDxfId="1537"/>
    <tableColumn id="6" xr3:uid="{1439BBFA-069B-431D-9CC8-8D2DA65C6CAC}" name="Reg in" dataDxfId="1536"/>
    <tableColumn id="7" xr3:uid="{65545358-2EEC-4040-9C4D-0038FB3DA240}" name="Reg out" dataDxfId="1535"/>
    <tableColumn id="8" xr3:uid="{58176AFB-0A7F-4A13-A285-0CBF073028EC}" name="Status" dataDxfId="1534"/>
    <tableColumn id="9" xr3:uid="{43E37C2F-8D2C-4D44-9D1A-4A3867F03E50}" name="Remaks" dataDxfId="153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www.google.com/maps/search/JL.SOEKARNO+HATTA+NO.604?entry=gmail&amp;source=g" TargetMode="External"/><Relationship Id="rId1" Type="http://schemas.openxmlformats.org/officeDocument/2006/relationships/hyperlink" Target="https://www.google.com/maps/search/JL.+RAYA+SOREANG+NO+116?entry=gmail&amp;source=g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jl.kh/" TargetMode="External"/><Relationship Id="rId3" Type="http://schemas.openxmlformats.org/officeDocument/2006/relationships/hyperlink" Target="https://www.google.com/maps/search/JL.+RAYA+BARAT+NO.+729?entry=gmail&amp;source=g" TargetMode="External"/><Relationship Id="rId7" Type="http://schemas.openxmlformats.org/officeDocument/2006/relationships/hyperlink" Target="https://www.google.com/maps/search/JL.+AH+NASUTION+NO.137?entry=gmail&amp;source=g" TargetMode="External"/><Relationship Id="rId2" Type="http://schemas.openxmlformats.org/officeDocument/2006/relationships/hyperlink" Target="https://www.google.com/maps/search/JL+RAYA+SERANG+NO+19?entry=gmail&amp;source=g" TargetMode="External"/><Relationship Id="rId1" Type="http://schemas.openxmlformats.org/officeDocument/2006/relationships/hyperlink" Target="https://www.google.com/maps/search/JL+ARIA+JAYA+SANTIKA+NO+9?entry=gmail&amp;source=g" TargetMode="External"/><Relationship Id="rId6" Type="http://schemas.openxmlformats.org/officeDocument/2006/relationships/hyperlink" Target="http://jl.by/" TargetMode="External"/><Relationship Id="rId5" Type="http://schemas.openxmlformats.org/officeDocument/2006/relationships/hyperlink" Target="https://www.google.com/maps/search/JL.AHMAD+YANI+NO.18+KEL.MARGAJAYA?entry=gmail&amp;source=g" TargetMode="External"/><Relationship Id="rId4" Type="http://schemas.openxmlformats.org/officeDocument/2006/relationships/hyperlink" Target="https://www.google.com/maps/search/JALAN+RAYA+PADALARANG+NO+476?entry=gmail&amp;source=g" TargetMode="External"/><Relationship Id="rId9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7.bin"/><Relationship Id="rId3" Type="http://schemas.openxmlformats.org/officeDocument/2006/relationships/hyperlink" Target="https://www.google.com/maps/search/JL.+CIWASTRA+NO.+220?entry=gmail&amp;source=g" TargetMode="External"/><Relationship Id="rId7" Type="http://schemas.openxmlformats.org/officeDocument/2006/relationships/hyperlink" Target="http://jl.kh/" TargetMode="External"/><Relationship Id="rId2" Type="http://schemas.openxmlformats.org/officeDocument/2006/relationships/hyperlink" Target="https://www.google.com/maps/search/JL.+RAYA+CARINGIN+NO.+175?entry=gmail&amp;source=g" TargetMode="External"/><Relationship Id="rId1" Type="http://schemas.openxmlformats.org/officeDocument/2006/relationships/hyperlink" Target="https://www.google.com/maps/search/JL+RAYA+BOGOR+JAKARTA+KM+46?entry=gmail&amp;source=g" TargetMode="External"/><Relationship Id="rId6" Type="http://schemas.openxmlformats.org/officeDocument/2006/relationships/hyperlink" Target="https://www.google.com/maps/search/JL.+RAYA+SERANG+KM+19.5+DESA+SUKANAGARA?entry=gmail&amp;source=g" TargetMode="External"/><Relationship Id="rId5" Type="http://schemas.openxmlformats.org/officeDocument/2006/relationships/hyperlink" Target="https://www.google.com/maps/search/JL.+RS+FATMAWATI+NO.15,+BLOK+B7%2F01-06?entry=gmail&amp;source=g" TargetMode="External"/><Relationship Id="rId4" Type="http://schemas.openxmlformats.org/officeDocument/2006/relationships/hyperlink" Target="https://www.google.com/maps/search/JL.+TERUSAN+CIBADUYUT+NO.+9?entry=gmail&amp;source=g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maps/search/JL.BRIGJEN+SUDIARTO+NO.132?entry=gmail&amp;source=g" TargetMode="External"/><Relationship Id="rId13" Type="http://schemas.openxmlformats.org/officeDocument/2006/relationships/printerSettings" Target="../printerSettings/printerSettings8.bin"/><Relationship Id="rId3" Type="http://schemas.openxmlformats.org/officeDocument/2006/relationships/hyperlink" Target="https://www.google.com/maps/search/KOMP.DUTA+HARAPAN+INDAH+BLOK+C+NO.1?entry=gmail&amp;source=g" TargetMode="External"/><Relationship Id="rId7" Type="http://schemas.openxmlformats.org/officeDocument/2006/relationships/hyperlink" Target="https://www.google.com/maps/search/JALAN+RAYA+SINGKIL+NO+18?entry=gmail&amp;source=g" TargetMode="External"/><Relationship Id="rId12" Type="http://schemas.openxmlformats.org/officeDocument/2006/relationships/hyperlink" Target="http://jl.by/" TargetMode="External"/><Relationship Id="rId2" Type="http://schemas.openxmlformats.org/officeDocument/2006/relationships/hyperlink" Target="https://www.google.com/maps/search/JL.+ANCOL+8+NO.+2,+ANCOL?entry=gmail&amp;source=g" TargetMode="External"/><Relationship Id="rId1" Type="http://schemas.openxmlformats.org/officeDocument/2006/relationships/hyperlink" Target="http://jl.mh/" TargetMode="External"/><Relationship Id="rId6" Type="http://schemas.openxmlformats.org/officeDocument/2006/relationships/hyperlink" Target="http://jl.by/" TargetMode="External"/><Relationship Id="rId11" Type="http://schemas.openxmlformats.org/officeDocument/2006/relationships/hyperlink" Target="https://www.google.com/maps/search/JL.AHMAD+YANI+NO.18+KEL.MARGAJAYA?entry=gmail&amp;source=g" TargetMode="External"/><Relationship Id="rId5" Type="http://schemas.openxmlformats.org/officeDocument/2006/relationships/hyperlink" Target="http://jl.kp/" TargetMode="External"/><Relationship Id="rId10" Type="http://schemas.openxmlformats.org/officeDocument/2006/relationships/hyperlink" Target="https://www.google.com/maps/search/JALAN+RAYA+PADALARANG+NO+476?entry=gmail&amp;source=g" TargetMode="External"/><Relationship Id="rId4" Type="http://schemas.openxmlformats.org/officeDocument/2006/relationships/hyperlink" Target="http://jl.kp/" TargetMode="External"/><Relationship Id="rId9" Type="http://schemas.openxmlformats.org/officeDocument/2006/relationships/hyperlink" Target="https://www.google.com/maps/search/JL.+RAYA+SERANG+KM+19.5+DESA+SUKANAGARA?entry=gmail&amp;source=g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9.bin"/><Relationship Id="rId3" Type="http://schemas.openxmlformats.org/officeDocument/2006/relationships/hyperlink" Target="https://www.google.com/maps/search/JL+SUROTO+KUNTO+KM+6+NO?entry=gmail&amp;source=g" TargetMode="External"/><Relationship Id="rId7" Type="http://schemas.openxmlformats.org/officeDocument/2006/relationships/hyperlink" Target="https://www.google.com/maps/search/JL.JABABEKA+RAYA+BLOK+A?entry=gmail&amp;source=g" TargetMode="External"/><Relationship Id="rId2" Type="http://schemas.openxmlformats.org/officeDocument/2006/relationships/hyperlink" Target="https://www.google.com/maps/search/GOR+PAKANSARI+NO+36?entry=gmail&amp;source=g" TargetMode="External"/><Relationship Id="rId1" Type="http://schemas.openxmlformats.org/officeDocument/2006/relationships/hyperlink" Target="https://www.google.com/maps/search/BALAI+PUSTAKA+TIMUR+35?entry=gmail&amp;source=g" TargetMode="External"/><Relationship Id="rId6" Type="http://schemas.openxmlformats.org/officeDocument/2006/relationships/hyperlink" Target="https://www.google.com/maps/search/JALAN+RAYA+SINGKIL+NO+18?entry=gmail&amp;source=g" TargetMode="External"/><Relationship Id="rId5" Type="http://schemas.openxmlformats.org/officeDocument/2006/relationships/hyperlink" Target="https://www.google.com/maps/search/10+KAMPUNG+POS+BITUNG?entry=gmail&amp;source=g" TargetMode="External"/><Relationship Id="rId4" Type="http://schemas.openxmlformats.org/officeDocument/2006/relationships/hyperlink" Target="https://www.google.com/maps/search/JL.+CIKUTRA+BARAT+NO.+66?entry=gmail&amp;source=g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maps/search/JL.CILEDUG+RAYA+NO.37+JAKARTA?entry=gmail&amp;source=g" TargetMode="External"/><Relationship Id="rId3" Type="http://schemas.openxmlformats.org/officeDocument/2006/relationships/hyperlink" Target="http://jl.by/" TargetMode="External"/><Relationship Id="rId7" Type="http://schemas.openxmlformats.org/officeDocument/2006/relationships/hyperlink" Target="https://www.google.com/maps/search/JL.+JEND.+A.+YANI+NO.+83+CEMPAKA+PUTIH?entry=gmail&amp;source=g" TargetMode="External"/><Relationship Id="rId2" Type="http://schemas.openxmlformats.org/officeDocument/2006/relationships/hyperlink" Target="https://www.google.com/maps/search/JL.SUNSET+ROAD+NO.8+KUTA?entry=gmail&amp;source=g" TargetMode="External"/><Relationship Id="rId1" Type="http://schemas.openxmlformats.org/officeDocument/2006/relationships/hyperlink" Target="http://jl.by/" TargetMode="External"/><Relationship Id="rId6" Type="http://schemas.openxmlformats.org/officeDocument/2006/relationships/hyperlink" Target="https://www.google.com/maps/search/JALAN+RAYA+PARUNG+CIPUTAT+NO+21?entry=gmail&amp;source=g" TargetMode="External"/><Relationship Id="rId5" Type="http://schemas.openxmlformats.org/officeDocument/2006/relationships/hyperlink" Target="https://www.google.com/maps/search/JL+JATIWARINGIN+RAYA+NO+1?entry=gmail&amp;source=g" TargetMode="External"/><Relationship Id="rId4" Type="http://schemas.openxmlformats.org/officeDocument/2006/relationships/hyperlink" Target="http://jl.by/" TargetMode="External"/><Relationship Id="rId9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maps/search/JL.+INDUSTRI+RAYA+NO.5+CIKARANG?entry=gmail&amp;source=g" TargetMode="External"/><Relationship Id="rId13" Type="http://schemas.openxmlformats.org/officeDocument/2006/relationships/printerSettings" Target="../printerSettings/printerSettings11.bin"/><Relationship Id="rId3" Type="http://schemas.openxmlformats.org/officeDocument/2006/relationships/hyperlink" Target="https://www.google.com/maps/search/JALAN+RAYA+PARUNG+CIPUTAT+NO+21?entry=gmail&amp;source=g" TargetMode="External"/><Relationship Id="rId7" Type="http://schemas.openxmlformats.org/officeDocument/2006/relationships/hyperlink" Target="http://jl.by/" TargetMode="External"/><Relationship Id="rId12" Type="http://schemas.openxmlformats.org/officeDocument/2006/relationships/hyperlink" Target="https://www.google.com/maps/search/JL.RAYA+BEKASI+KM.21+PULOGADUNG?entry=gmail&amp;source=g" TargetMode="External"/><Relationship Id="rId2" Type="http://schemas.openxmlformats.org/officeDocument/2006/relationships/hyperlink" Target="https://www.google.com/maps/search/JL+HOS+COKROAMINOTO+NO+5+CILEDUG?entry=gmail&amp;source=g" TargetMode="External"/><Relationship Id="rId1" Type="http://schemas.openxmlformats.org/officeDocument/2006/relationships/hyperlink" Target="http://jl.kp/" TargetMode="External"/><Relationship Id="rId6" Type="http://schemas.openxmlformats.org/officeDocument/2006/relationships/hyperlink" Target="https://www.google.com/maps/search/JL+SELAPARANG+NO+60+MAYURA?entry=gmail&amp;source=g" TargetMode="External"/><Relationship Id="rId11" Type="http://schemas.openxmlformats.org/officeDocument/2006/relationships/hyperlink" Target="https://www.google.com/maps/search/JL+NASIONAL+III+NO+333+409+MARGALUYU?entry=gmail&amp;source=g" TargetMode="External"/><Relationship Id="rId5" Type="http://schemas.openxmlformats.org/officeDocument/2006/relationships/hyperlink" Target="https://www.google.com/maps/search/JL+BRIGJEN+SUDIARTO+NO+761?entry=gmail&amp;source=g" TargetMode="External"/><Relationship Id="rId10" Type="http://schemas.openxmlformats.org/officeDocument/2006/relationships/hyperlink" Target="https://www.google.com/maps/search/JL+BRIGJEN+SUDIARTO+NO+761?entry=gmail&amp;source=g" TargetMode="External"/><Relationship Id="rId4" Type="http://schemas.openxmlformats.org/officeDocument/2006/relationships/hyperlink" Target="https://www.google.com/maps/search/JL.+PURI+KEMBANGAN+BLOK+Q+NO.+1?entry=gmail&amp;source=g" TargetMode="External"/><Relationship Id="rId9" Type="http://schemas.openxmlformats.org/officeDocument/2006/relationships/hyperlink" Target="https://www.google.com/maps/search/JL+BRIGJEN+SUDIARTO+NO+761?entry=gmail&amp;source=g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maps/search/JL+PRONGGOL+NO+33+PEGAMBIRAN?entry=gmail&amp;source=g" TargetMode="External"/><Relationship Id="rId13" Type="http://schemas.openxmlformats.org/officeDocument/2006/relationships/hyperlink" Target="https://www.google.com/maps/search/JALAN+RAYA+SINGKIL+NO+18?entry=gmail&amp;source=g" TargetMode="External"/><Relationship Id="rId3" Type="http://schemas.openxmlformats.org/officeDocument/2006/relationships/hyperlink" Target="https://www.google.com/maps/search/JL+SELAPARANG+NO+60+MAYURA?entry=gmail&amp;source=g" TargetMode="External"/><Relationship Id="rId7" Type="http://schemas.openxmlformats.org/officeDocument/2006/relationships/hyperlink" Target="https://www.google.com/maps/search/JL.+RAYA+BARAT+NO.+729?entry=gmail&amp;source=g" TargetMode="External"/><Relationship Id="rId12" Type="http://schemas.openxmlformats.org/officeDocument/2006/relationships/hyperlink" Target="https://www.google.com/maps/search/JL.RAYA+KALIGAWE+NO.38?entry=gmail&amp;source=g" TargetMode="External"/><Relationship Id="rId2" Type="http://schemas.openxmlformats.org/officeDocument/2006/relationships/hyperlink" Target="https://www.google.com/maps/search/JALAN+RAYA+PARUNG+CIPUTAT+NO+21?entry=gmail&amp;source=g" TargetMode="External"/><Relationship Id="rId1" Type="http://schemas.openxmlformats.org/officeDocument/2006/relationships/hyperlink" Target="http://jl.kp/" TargetMode="External"/><Relationship Id="rId6" Type="http://schemas.openxmlformats.org/officeDocument/2006/relationships/hyperlink" Target="https://www.google.com/maps/search/JL.+CIKUTRA+BARAT+NO.+66?entry=gmail&amp;source=g" TargetMode="External"/><Relationship Id="rId11" Type="http://schemas.openxmlformats.org/officeDocument/2006/relationships/hyperlink" Target="https://www.google.com/maps/search/JL+PETA+NO.+241?entry=gmail&amp;source=g" TargetMode="External"/><Relationship Id="rId5" Type="http://schemas.openxmlformats.org/officeDocument/2006/relationships/hyperlink" Target="https://www.google.com/maps/search/JL.+RAYA+BARAT+NO.+729?entry=gmail&amp;source=g" TargetMode="External"/><Relationship Id="rId15" Type="http://schemas.openxmlformats.org/officeDocument/2006/relationships/printerSettings" Target="../printerSettings/printerSettings12.bin"/><Relationship Id="rId10" Type="http://schemas.openxmlformats.org/officeDocument/2006/relationships/hyperlink" Target="https://www.google.com/maps/search/JL.+CIJERAH+NO.+90?entry=gmail&amp;source=g" TargetMode="External"/><Relationship Id="rId4" Type="http://schemas.openxmlformats.org/officeDocument/2006/relationships/hyperlink" Target="https://www.google.com/maps/search/JL+SELAPARANG+NO+60+MAYURA?entry=gmail&amp;source=g" TargetMode="External"/><Relationship Id="rId9" Type="http://schemas.openxmlformats.org/officeDocument/2006/relationships/hyperlink" Target="https://www.google.com/maps/search/JL.+CIJERAH+NO.+90?entry=gmail&amp;source=g" TargetMode="External"/><Relationship Id="rId14" Type="http://schemas.openxmlformats.org/officeDocument/2006/relationships/hyperlink" Target="https://www.google.com/maps/search/JL+SUROTO+KUNTO+KM+6+NO?entry=gmail&amp;source=g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maps/search/JL.AHMAD+YANI+NO.18+KEL.MARGAJAYA?entry=gmail&amp;source=g" TargetMode="External"/><Relationship Id="rId13" Type="http://schemas.openxmlformats.org/officeDocument/2006/relationships/hyperlink" Target="https://www.google.com/maps/search/JL.+KERKOP+NO.+33?entry=gmail&amp;source=g" TargetMode="External"/><Relationship Id="rId3" Type="http://schemas.openxmlformats.org/officeDocument/2006/relationships/hyperlink" Target="https://www.google.com/maps/search/JL.PETA+SELATAN+BLOK+A+NO.1?entry=gmail&amp;source=g" TargetMode="External"/><Relationship Id="rId7" Type="http://schemas.openxmlformats.org/officeDocument/2006/relationships/hyperlink" Target="https://www.google.com/maps/search/JL.+WIBAWA+MUKTI+NO.+1?entry=gmail&amp;source=g" TargetMode="External"/><Relationship Id="rId12" Type="http://schemas.openxmlformats.org/officeDocument/2006/relationships/hyperlink" Target="https://www.google.com/maps/search/JL+MARIBAYA+KM+10+NO?entry=gmail&amp;source=g" TargetMode="External"/><Relationship Id="rId2" Type="http://schemas.openxmlformats.org/officeDocument/2006/relationships/hyperlink" Target="https://www.google.com/maps/search/JL+RAYA+CILEGON+KM+3?entry=gmail&amp;source=g" TargetMode="External"/><Relationship Id="rId1" Type="http://schemas.openxmlformats.org/officeDocument/2006/relationships/hyperlink" Target="https://www.google.com/maps/search/JL+JENDRAL+AHMAD+YANI+KAV+49?entry=gmail&amp;source=g" TargetMode="External"/><Relationship Id="rId6" Type="http://schemas.openxmlformats.org/officeDocument/2006/relationships/hyperlink" Target="https://www.google.com/maps/search/JL.RAYA+PEKAYON+NO.28?entry=gmail&amp;source=g" TargetMode="External"/><Relationship Id="rId11" Type="http://schemas.openxmlformats.org/officeDocument/2006/relationships/hyperlink" Target="https://www.google.com/maps/search/JALAN+RAYA+SINGKIL+NO+18?entry=gmail&amp;source=g" TargetMode="External"/><Relationship Id="rId5" Type="http://schemas.openxmlformats.org/officeDocument/2006/relationships/hyperlink" Target="https://www.google.com/maps/search/JL.RAYA+JEND.SUDIRMAN+NO.57+KRANJI?entry=gmail&amp;source=g" TargetMode="External"/><Relationship Id="rId10" Type="http://schemas.openxmlformats.org/officeDocument/2006/relationships/hyperlink" Target="https://www.google.com/maps/search/JL.SUNSET+ROAD+NO.8+KUTA?entry=gmail&amp;source=g" TargetMode="External"/><Relationship Id="rId4" Type="http://schemas.openxmlformats.org/officeDocument/2006/relationships/hyperlink" Target="http://jl.by/" TargetMode="External"/><Relationship Id="rId9" Type="http://schemas.openxmlformats.org/officeDocument/2006/relationships/hyperlink" Target="http://jl.by/" TargetMode="External"/><Relationship Id="rId14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maps/search/JL.+AH+NASUTION+NO.137?entry=gmail&amp;source=g" TargetMode="External"/><Relationship Id="rId13" Type="http://schemas.openxmlformats.org/officeDocument/2006/relationships/hyperlink" Target="http://jl.by/" TargetMode="External"/><Relationship Id="rId3" Type="http://schemas.openxmlformats.org/officeDocument/2006/relationships/hyperlink" Target="https://www.google.com/maps/search/JL.JABABEKA+RAYA+BLOK+A?entry=gmail&amp;source=g" TargetMode="External"/><Relationship Id="rId7" Type="http://schemas.openxmlformats.org/officeDocument/2006/relationships/hyperlink" Target="https://www.google.com/maps/search/JL+RAYA+LEGOK+KM+6+2+GD+B6+A?entry=gmail&amp;source=g" TargetMode="External"/><Relationship Id="rId12" Type="http://schemas.openxmlformats.org/officeDocument/2006/relationships/hyperlink" Target="http://jl.by/" TargetMode="External"/><Relationship Id="rId2" Type="http://schemas.openxmlformats.org/officeDocument/2006/relationships/hyperlink" Target="http://jl.kp/" TargetMode="External"/><Relationship Id="rId1" Type="http://schemas.openxmlformats.org/officeDocument/2006/relationships/hyperlink" Target="https://www.google.com/maps/search/JL.+ANCOL+8+NO.+2,+ANCOL?entry=gmail&amp;source=g" TargetMode="External"/><Relationship Id="rId6" Type="http://schemas.openxmlformats.org/officeDocument/2006/relationships/hyperlink" Target="http://jl.kh/" TargetMode="External"/><Relationship Id="rId11" Type="http://schemas.openxmlformats.org/officeDocument/2006/relationships/hyperlink" Target="https://www.google.com/maps/search/JL+KEMANDORAN+I+NO+37?entry=gmail&amp;source=g" TargetMode="External"/><Relationship Id="rId5" Type="http://schemas.openxmlformats.org/officeDocument/2006/relationships/hyperlink" Target="https://www.google.com/maps/search/JL.+AH+NASUTION+NO.137?entry=gmail&amp;source=g" TargetMode="External"/><Relationship Id="rId15" Type="http://schemas.openxmlformats.org/officeDocument/2006/relationships/printerSettings" Target="../printerSettings/printerSettings14.bin"/><Relationship Id="rId10" Type="http://schemas.openxmlformats.org/officeDocument/2006/relationships/hyperlink" Target="https://www.google.com/maps/search/JL.+RAYA+BARAT+NO.+729?entry=gmail&amp;source=g" TargetMode="External"/><Relationship Id="rId4" Type="http://schemas.openxmlformats.org/officeDocument/2006/relationships/hyperlink" Target="https://www.google.com/maps/search/JL+RAYA+LEGOK+KM+6+2+GD+B6+A?entry=gmail&amp;source=g" TargetMode="External"/><Relationship Id="rId9" Type="http://schemas.openxmlformats.org/officeDocument/2006/relationships/hyperlink" Target="https://www.google.com/maps/search/JL.+RAYA+BARAT+NO.+729?entry=gmail&amp;source=g" TargetMode="External"/><Relationship Id="rId14" Type="http://schemas.openxmlformats.org/officeDocument/2006/relationships/hyperlink" Target="http://jl.by/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maps/search/JL.+RAYA+BARAT+NO.+729?entry=gmail&amp;source=g" TargetMode="External"/><Relationship Id="rId7" Type="http://schemas.openxmlformats.org/officeDocument/2006/relationships/printerSettings" Target="../printerSettings/printerSettings15.bin"/><Relationship Id="rId2" Type="http://schemas.openxmlformats.org/officeDocument/2006/relationships/hyperlink" Target="https://www.google.com/maps/search/JL.+RAYA+BARAT+NO.+729?entry=gmail&amp;source=g" TargetMode="External"/><Relationship Id="rId1" Type="http://schemas.openxmlformats.org/officeDocument/2006/relationships/hyperlink" Target="https://www.google.com/maps/search/JL.+RAYA+BARAT+NO.+729?entry=gmail&amp;source=g" TargetMode="External"/><Relationship Id="rId6" Type="http://schemas.openxmlformats.org/officeDocument/2006/relationships/hyperlink" Target="https://www.google.com/maps/search/JL.+RAYA+BARAT+NO.+729?entry=gmail&amp;source=g" TargetMode="External"/><Relationship Id="rId5" Type="http://schemas.openxmlformats.org/officeDocument/2006/relationships/hyperlink" Target="https://www.google.com/maps/search/JL.+RAYA+BARAT+NO.+729?entry=gmail&amp;source=g" TargetMode="External"/><Relationship Id="rId4" Type="http://schemas.openxmlformats.org/officeDocument/2006/relationships/hyperlink" Target="https://www.google.com/maps/search/JL.+RAYA+BARAT+NO.+729?entry=gmail&amp;source=g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maps/search/JL.RAYA+KALIGAWE+NO.38?entry=gmail&amp;source=g" TargetMode="External"/><Relationship Id="rId7" Type="http://schemas.openxmlformats.org/officeDocument/2006/relationships/printerSettings" Target="../printerSettings/printerSettings16.bin"/><Relationship Id="rId2" Type="http://schemas.openxmlformats.org/officeDocument/2006/relationships/hyperlink" Target="https://www.google.com/maps/search/JL.PETA+SELATAN+BLOK+A+NO.1?entry=gmail&amp;source=g" TargetMode="External"/><Relationship Id="rId1" Type="http://schemas.openxmlformats.org/officeDocument/2006/relationships/hyperlink" Target="https://www.google.com/maps/search/KOMP.DUTA+HARAPAN+INDAH+BLOK+C+NO.1?entry=gmail&amp;source=g" TargetMode="External"/><Relationship Id="rId6" Type="http://schemas.openxmlformats.org/officeDocument/2006/relationships/hyperlink" Target="https://www.google.com/maps/search/JL.RAYA+KALIGAWE+NO.38?entry=gmail&amp;source=g" TargetMode="External"/><Relationship Id="rId5" Type="http://schemas.openxmlformats.org/officeDocument/2006/relationships/hyperlink" Target="https://www.google.com/maps/search/JL+BRIGJEN+SUDIARTO+NO+761?entry=gmail&amp;source=g" TargetMode="External"/><Relationship Id="rId4" Type="http://schemas.openxmlformats.org/officeDocument/2006/relationships/hyperlink" Target="https://www.google.com/maps/search/JL+BRIGJEN+SUDIARTO+NO+761?entry=gmail&amp;source=g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maps/search/JL.+RAYA+BARAT+NO.+729?entry=gmail&amp;source=g" TargetMode="External"/><Relationship Id="rId13" Type="http://schemas.openxmlformats.org/officeDocument/2006/relationships/printerSettings" Target="../printerSettings/printerSettings17.bin"/><Relationship Id="rId3" Type="http://schemas.openxmlformats.org/officeDocument/2006/relationships/hyperlink" Target="https://www.google.com/maps/search/JL+BRIGJEN+SUDIARTO+NO+761?entry=gmail&amp;source=g" TargetMode="External"/><Relationship Id="rId7" Type="http://schemas.openxmlformats.org/officeDocument/2006/relationships/hyperlink" Target="https://www.google.com/maps/search/JL.+RAYA+BARAT+NO.+729?entry=gmail&amp;source=g" TargetMode="External"/><Relationship Id="rId12" Type="http://schemas.openxmlformats.org/officeDocument/2006/relationships/hyperlink" Target="https://www.google.com/maps/search/JL+BOJONG+SOANG+NO+269?entry=gmail&amp;source=g" TargetMode="External"/><Relationship Id="rId2" Type="http://schemas.openxmlformats.org/officeDocument/2006/relationships/hyperlink" Target="https://www.google.com/maps/search/JL.RAYA+KALIGAWE+NO.38?entry=gmail&amp;source=g" TargetMode="External"/><Relationship Id="rId1" Type="http://schemas.openxmlformats.org/officeDocument/2006/relationships/hyperlink" Target="https://www.google.com/maps/search/JL+BRIGJEN+SUDIARTO+NO+761?entry=gmail&amp;source=g" TargetMode="External"/><Relationship Id="rId6" Type="http://schemas.openxmlformats.org/officeDocument/2006/relationships/hyperlink" Target="https://www.google.com/maps/search/JL+BRIGJEN+SUDIARTO+NO+761?entry=gmail&amp;source=g" TargetMode="External"/><Relationship Id="rId11" Type="http://schemas.openxmlformats.org/officeDocument/2006/relationships/hyperlink" Target="https://www.google.com/maps/search/JL.+RAYA+BARAT+NO.+729?entry=gmail&amp;source=g" TargetMode="External"/><Relationship Id="rId5" Type="http://schemas.openxmlformats.org/officeDocument/2006/relationships/hyperlink" Target="https://www.google.com/maps/search/JL+RAYA+KALIGAWE+38+KM+5+1?entry=gmail&amp;source=g" TargetMode="External"/><Relationship Id="rId10" Type="http://schemas.openxmlformats.org/officeDocument/2006/relationships/hyperlink" Target="https://www.google.com/maps/search/JL.+RAYA+BARAT+NO.+729?entry=gmail&amp;source=g" TargetMode="External"/><Relationship Id="rId4" Type="http://schemas.openxmlformats.org/officeDocument/2006/relationships/hyperlink" Target="https://www.google.com/maps/search/JL+BRIGJEN+SUDIARTO+NO+761?entry=gmail&amp;source=g" TargetMode="External"/><Relationship Id="rId9" Type="http://schemas.openxmlformats.org/officeDocument/2006/relationships/hyperlink" Target="https://www.google.com/maps/search/JL+PETA+NO.+241?entry=gmail&amp;source=g" TargetMode="Externa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maps/search/JL.+RAYA+BARAT+NO.+729?entry=gmail&amp;source=g" TargetMode="External"/><Relationship Id="rId3" Type="http://schemas.openxmlformats.org/officeDocument/2006/relationships/hyperlink" Target="https://www.google.com/maps/search/JL.+JENDERAL+SUDIRMAN+NO.+48+INDRAMAYU?entry=gmail&amp;source=g" TargetMode="External"/><Relationship Id="rId7" Type="http://schemas.openxmlformats.org/officeDocument/2006/relationships/hyperlink" Target="https://www.google.com/maps/search/JL.+RAYA+BARAT+NO.+729?entry=gmail&amp;source=g" TargetMode="External"/><Relationship Id="rId2" Type="http://schemas.openxmlformats.org/officeDocument/2006/relationships/hyperlink" Target="https://www.google.com/maps/search/JL.+JEND.+A.+YANI+NO.+83+CEMPAKA+PUTIH?entry=gmail&amp;source=g" TargetMode="External"/><Relationship Id="rId1" Type="http://schemas.openxmlformats.org/officeDocument/2006/relationships/hyperlink" Target="https://www.google.com/maps/search/JL.+RAYA+BARAT+NO.+729?entry=gmail&amp;source=g" TargetMode="External"/><Relationship Id="rId6" Type="http://schemas.openxmlformats.org/officeDocument/2006/relationships/hyperlink" Target="https://www.google.com/maps/search/JL.+RAYA+BARAT+NO.+729?entry=gmail&amp;source=g" TargetMode="External"/><Relationship Id="rId5" Type="http://schemas.openxmlformats.org/officeDocument/2006/relationships/hyperlink" Target="http://jl.by/" TargetMode="External"/><Relationship Id="rId10" Type="http://schemas.openxmlformats.org/officeDocument/2006/relationships/printerSettings" Target="../printerSettings/printerSettings18.bin"/><Relationship Id="rId4" Type="http://schemas.openxmlformats.org/officeDocument/2006/relationships/hyperlink" Target="http://jl.kh/" TargetMode="External"/><Relationship Id="rId9" Type="http://schemas.openxmlformats.org/officeDocument/2006/relationships/hyperlink" Target="https://www.google.com/maps/search/JL.+RAYA+BARAT+NO.+729?entry=gmail&amp;source=g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maps/search/JL.+RAYA+SERANG+KM+19.5+DESA+SUKANAGARA?entry=gmail&amp;source=g" TargetMode="External"/><Relationship Id="rId2" Type="http://schemas.openxmlformats.org/officeDocument/2006/relationships/hyperlink" Target="http://jl.ir/" TargetMode="External"/><Relationship Id="rId1" Type="http://schemas.openxmlformats.org/officeDocument/2006/relationships/hyperlink" Target="http://jl.by/" TargetMode="External"/><Relationship Id="rId4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maps/search/JL.+IBRAHIM+ADJIE+NO+416+-A?entry=gmail&amp;source=g" TargetMode="External"/><Relationship Id="rId3" Type="http://schemas.openxmlformats.org/officeDocument/2006/relationships/hyperlink" Target="https://www.google.com/maps/search/JL.BRIGJEN+SUDIARTO+NO.132?entry=gmail&amp;source=g" TargetMode="External"/><Relationship Id="rId7" Type="http://schemas.openxmlformats.org/officeDocument/2006/relationships/hyperlink" Target="https://www.google.com/maps/search/JL.RAYA+KALIGAWE+NO.38?entry=gmail&amp;source=g" TargetMode="External"/><Relationship Id="rId2" Type="http://schemas.openxmlformats.org/officeDocument/2006/relationships/hyperlink" Target="https://www.google.com/maps/search/JL+RAYA+KALIGAWE+38+KM+5+1?entry=gmail&amp;source=g" TargetMode="External"/><Relationship Id="rId1" Type="http://schemas.openxmlformats.org/officeDocument/2006/relationships/hyperlink" Target="https://www.google.com/maps/search/JL+JANTI+NO+262?entry=gmail&amp;source=g" TargetMode="External"/><Relationship Id="rId6" Type="http://schemas.openxmlformats.org/officeDocument/2006/relationships/hyperlink" Target="https://www.google.com/maps/search/BALAI+PUSTAKA+TIMUR+35?entry=gmail&amp;source=g" TargetMode="External"/><Relationship Id="rId5" Type="http://schemas.openxmlformats.org/officeDocument/2006/relationships/hyperlink" Target="https://www.google.com/maps/search/TEMULAWAK+NO+14+%2F+55515+SLEMAN?entry=gmail&amp;source=g" TargetMode="External"/><Relationship Id="rId10" Type="http://schemas.openxmlformats.org/officeDocument/2006/relationships/printerSettings" Target="../printerSettings/printerSettings20.bin"/><Relationship Id="rId4" Type="http://schemas.openxmlformats.org/officeDocument/2006/relationships/hyperlink" Target="https://www.google.com/maps/search/TEMULAWAK+NO+14+%2F+55515+SLEMAN?entry=gmail&amp;source=g" TargetMode="External"/><Relationship Id="rId9" Type="http://schemas.openxmlformats.org/officeDocument/2006/relationships/hyperlink" Target="https://www.google.com/maps/search/JL.+IBRAHIM+ADJIE+NO+416+-A?entry=gmail&amp;source=g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http://jl.by/" TargetMode="Externa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maps/search/JL.+RAYA+CARINGIN+NO.+175?entry=gmail&amp;source=g" TargetMode="External"/><Relationship Id="rId3" Type="http://schemas.openxmlformats.org/officeDocument/2006/relationships/hyperlink" Target="https://www.google.com/maps/search/JL+BRIGJEN+SAPTADJI+HADIPRAWIRA+NO+68?entry=gmail&amp;source=g" TargetMode="External"/><Relationship Id="rId7" Type="http://schemas.openxmlformats.org/officeDocument/2006/relationships/hyperlink" Target="https://www.google.com/maps/search/JALAN+RAYA+PADALARANG+NO+476?entry=gmail&amp;source=g" TargetMode="External"/><Relationship Id="rId12" Type="http://schemas.openxmlformats.org/officeDocument/2006/relationships/printerSettings" Target="../printerSettings/printerSettings22.bin"/><Relationship Id="rId2" Type="http://schemas.openxmlformats.org/officeDocument/2006/relationships/hyperlink" Target="http://jl.kh/" TargetMode="External"/><Relationship Id="rId1" Type="http://schemas.openxmlformats.org/officeDocument/2006/relationships/hyperlink" Target="https://www.google.com/maps/search/JL+NASIONAL+III+NO+333+409+MARGALUYU?entry=gmail&amp;source=g" TargetMode="External"/><Relationship Id="rId6" Type="http://schemas.openxmlformats.org/officeDocument/2006/relationships/hyperlink" Target="https://www.google.com/maps/search/JL.+KOPO+SAYATI+NO+102?entry=gmail&amp;source=g" TargetMode="External"/><Relationship Id="rId11" Type="http://schemas.openxmlformats.org/officeDocument/2006/relationships/hyperlink" Target="https://www.google.com/maps/search/JL.+TERUSAN+CIBADUYUT+NO.+9?entry=gmail&amp;source=g" TargetMode="External"/><Relationship Id="rId5" Type="http://schemas.openxmlformats.org/officeDocument/2006/relationships/hyperlink" Target="https://www.google.com/maps/search/JL.+RAYA+CARINGIN+NO.+175?entry=gmail&amp;source=g" TargetMode="External"/><Relationship Id="rId10" Type="http://schemas.openxmlformats.org/officeDocument/2006/relationships/hyperlink" Target="https://www.google.com/maps/search/JL.NANJUNG+NO.153?entry=gmail&amp;source=g" TargetMode="External"/><Relationship Id="rId4" Type="http://schemas.openxmlformats.org/officeDocument/2006/relationships/hyperlink" Target="https://www.google.com/maps/search/JL+PRANCIS+BLOK+A6+NO+11?entry=gmail&amp;source=g" TargetMode="External"/><Relationship Id="rId9" Type="http://schemas.openxmlformats.org/officeDocument/2006/relationships/hyperlink" Target="https://www.google.com/maps/search/JL.+CIWASTRA+NO.+220?entry=gmail&amp;source=g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http://jl.by/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http://jl.kh/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5.bin"/><Relationship Id="rId3" Type="http://schemas.openxmlformats.org/officeDocument/2006/relationships/hyperlink" Target="https://www.google.com/maps/search/JL+TELESONIK+NO+8?entry=gmail&amp;source=g" TargetMode="External"/><Relationship Id="rId7" Type="http://schemas.openxmlformats.org/officeDocument/2006/relationships/hyperlink" Target="https://www.google.com/maps/search/JL.+CIKUTRA+BARAT+NO.+66?entry=gmail&amp;source=g" TargetMode="External"/><Relationship Id="rId2" Type="http://schemas.openxmlformats.org/officeDocument/2006/relationships/hyperlink" Target="https://www.google.com/maps/search/JALAN+RAYA+SERANG+NO+1?entry=gmail&amp;source=g" TargetMode="External"/><Relationship Id="rId1" Type="http://schemas.openxmlformats.org/officeDocument/2006/relationships/hyperlink" Target="https://www.google.com/maps/search/JL.+MH.+THAMRIN+NO.+9+CIKOKOL?entry=gmail&amp;source=g" TargetMode="External"/><Relationship Id="rId6" Type="http://schemas.openxmlformats.org/officeDocument/2006/relationships/hyperlink" Target="https://www.google.com/maps/search/JL.+CIKUTRA+BARAT+NO.+66?entry=gmail&amp;source=g" TargetMode="External"/><Relationship Id="rId5" Type="http://schemas.openxmlformats.org/officeDocument/2006/relationships/hyperlink" Target="https://www.google.com/maps/search/BALAI+PUSTAKA+TIMUR+35?entry=gmail&amp;source=g" TargetMode="External"/><Relationship Id="rId4" Type="http://schemas.openxmlformats.org/officeDocument/2006/relationships/hyperlink" Target="http://jl.re/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http://jl.by/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maps/search/JALAN+RAYA+SINGKIL+NO+18?entry=gmail&amp;source=g" TargetMode="External"/><Relationship Id="rId3" Type="http://schemas.openxmlformats.org/officeDocument/2006/relationships/hyperlink" Target="https://www.google.com/maps/search/JL.+CIJERAH+NO.+90?entry=gmail&amp;source=g" TargetMode="External"/><Relationship Id="rId7" Type="http://schemas.openxmlformats.org/officeDocument/2006/relationships/hyperlink" Target="https://www.google.com/maps/search/JALAN+RAYA+SINGKIL+NO+18?entry=gmail&amp;source=g" TargetMode="External"/><Relationship Id="rId2" Type="http://schemas.openxmlformats.org/officeDocument/2006/relationships/hyperlink" Target="https://www.google.com/maps/search/JL+RAYA+BEKASI+KM+24?entry=gmail&amp;source=g" TargetMode="External"/><Relationship Id="rId1" Type="http://schemas.openxmlformats.org/officeDocument/2006/relationships/hyperlink" Target="http://jl.mh/" TargetMode="External"/><Relationship Id="rId6" Type="http://schemas.openxmlformats.org/officeDocument/2006/relationships/hyperlink" Target="https://www.google.com/maps/search/JL.BRIGJEN+SUDIARTO+NO.132?entry=gmail&amp;source=g" TargetMode="External"/><Relationship Id="rId5" Type="http://schemas.openxmlformats.org/officeDocument/2006/relationships/hyperlink" Target="https://www.google.com/maps/search/JL.+I.+GUSTI+NGURAH+RAI+NO.5?entry=gmail&amp;source=g" TargetMode="External"/><Relationship Id="rId10" Type="http://schemas.openxmlformats.org/officeDocument/2006/relationships/printerSettings" Target="../printerSettings/printerSettings27.bin"/><Relationship Id="rId4" Type="http://schemas.openxmlformats.org/officeDocument/2006/relationships/hyperlink" Target="https://www.google.com/maps/search/JL.+CIJERAH+NO.+90?entry=gmail&amp;source=g" TargetMode="External"/><Relationship Id="rId9" Type="http://schemas.openxmlformats.org/officeDocument/2006/relationships/hyperlink" Target="http://jl.kh/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maps/search/JL.RAGUNAN+RAYA+NO.11?entry=gmail&amp;source=g" TargetMode="External"/><Relationship Id="rId2" Type="http://schemas.openxmlformats.org/officeDocument/2006/relationships/hyperlink" Target="http://jl.by/" TargetMode="External"/><Relationship Id="rId1" Type="http://schemas.openxmlformats.org/officeDocument/2006/relationships/hyperlink" Target="http://jl.by/" TargetMode="External"/><Relationship Id="rId6" Type="http://schemas.openxmlformats.org/officeDocument/2006/relationships/printerSettings" Target="../printerSettings/printerSettings28.bin"/><Relationship Id="rId5" Type="http://schemas.openxmlformats.org/officeDocument/2006/relationships/hyperlink" Target="https://www.google.com/maps/search/JL.RAYA+PEKAYON+NO.28?entry=gmail&amp;source=g" TargetMode="External"/><Relationship Id="rId4" Type="http://schemas.openxmlformats.org/officeDocument/2006/relationships/hyperlink" Target="http://jl.by/" TargetMode="Externa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9.bin"/><Relationship Id="rId1" Type="http://schemas.openxmlformats.org/officeDocument/2006/relationships/hyperlink" Target="http://jl.kp/" TargetMode="Externa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hyperlink" Target="http://jl.kh/" TargetMode="External"/><Relationship Id="rId3" Type="http://schemas.openxmlformats.org/officeDocument/2006/relationships/hyperlink" Target="https://www.google.com/maps/search/JL+RAYA+BOGOR+KM+50?entry=gmail&amp;source=g" TargetMode="External"/><Relationship Id="rId7" Type="http://schemas.openxmlformats.org/officeDocument/2006/relationships/hyperlink" Target="https://www.google.com/maps/search/JL.+TERUSAN+JAKARTA+NO.+53?entry=gmail&amp;source=g" TargetMode="External"/><Relationship Id="rId2" Type="http://schemas.openxmlformats.org/officeDocument/2006/relationships/hyperlink" Target="http://jl.kp/" TargetMode="External"/><Relationship Id="rId1" Type="http://schemas.openxmlformats.org/officeDocument/2006/relationships/hyperlink" Target="https://www.google.com/maps/search/JL.JABABEKA+RAYA+BLOK+A?entry=gmail&amp;source=g" TargetMode="External"/><Relationship Id="rId6" Type="http://schemas.openxmlformats.org/officeDocument/2006/relationships/hyperlink" Target="https://www.google.com/maps/search/JL.+TERUSAN+JAKARTA+NO.+53?entry=gmail&amp;source=g" TargetMode="External"/><Relationship Id="rId5" Type="http://schemas.openxmlformats.org/officeDocument/2006/relationships/hyperlink" Target="http://jl.by/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https://www.google.com/maps/search/JALAN+RAYA+SINGKIL+NO+18?entry=gmail&amp;source=g" TargetMode="External"/><Relationship Id="rId9" Type="http://schemas.openxmlformats.org/officeDocument/2006/relationships/hyperlink" Target="http://jl.by/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hyperlink" Target="http://jl.by/" TargetMode="External"/><Relationship Id="rId2" Type="http://schemas.openxmlformats.org/officeDocument/2006/relationships/hyperlink" Target="http://jl.kp/" TargetMode="External"/><Relationship Id="rId1" Type="http://schemas.openxmlformats.org/officeDocument/2006/relationships/hyperlink" Target="https://www.google.com/maps/search/JL+PETA+NO.+241?entry=gmail&amp;source=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0"/>
  <dimension ref="A1:G45"/>
  <sheetViews>
    <sheetView zoomScale="120" zoomScaleNormal="120" workbookViewId="0">
      <selection activeCell="A44" sqref="A44"/>
    </sheetView>
  </sheetViews>
  <sheetFormatPr defaultColWidth="9.140625" defaultRowHeight="11.25" x14ac:dyDescent="0.2"/>
  <cols>
    <col min="1" max="1" width="3.5703125" style="10" bestFit="1" customWidth="1"/>
    <col min="2" max="2" width="10.7109375" style="11" bestFit="1" customWidth="1"/>
    <col min="3" max="3" width="10.28515625" style="10" bestFit="1" customWidth="1"/>
    <col min="4" max="4" width="30.140625" style="10" bestFit="1" customWidth="1"/>
    <col min="5" max="5" width="8.28515625" style="10" bestFit="1" customWidth="1"/>
    <col min="6" max="6" width="30.140625" style="10" bestFit="1" customWidth="1"/>
    <col min="7" max="7" width="19.42578125" style="10" bestFit="1" customWidth="1"/>
    <col min="8" max="16384" width="9.140625" style="10"/>
  </cols>
  <sheetData>
    <row r="1" spans="1:7" x14ac:dyDescent="0.2">
      <c r="A1" s="512" t="s">
        <v>139</v>
      </c>
      <c r="B1" s="513" t="s">
        <v>140</v>
      </c>
      <c r="C1" s="512" t="s">
        <v>141</v>
      </c>
      <c r="D1" s="512"/>
      <c r="E1" s="512" t="s">
        <v>142</v>
      </c>
      <c r="F1" s="512"/>
      <c r="G1" s="512" t="s">
        <v>143</v>
      </c>
    </row>
    <row r="2" spans="1:7" x14ac:dyDescent="0.2">
      <c r="A2" s="512"/>
      <c r="B2" s="513"/>
      <c r="C2" s="43" t="s">
        <v>144</v>
      </c>
      <c r="D2" s="43" t="s">
        <v>145</v>
      </c>
      <c r="E2" s="43" t="s">
        <v>144</v>
      </c>
      <c r="F2" s="43" t="s">
        <v>145</v>
      </c>
      <c r="G2" s="512"/>
    </row>
    <row r="3" spans="1:7" x14ac:dyDescent="0.2">
      <c r="A3" s="1">
        <v>1</v>
      </c>
      <c r="B3" s="2">
        <v>44024</v>
      </c>
      <c r="C3" s="3" t="s">
        <v>146</v>
      </c>
      <c r="D3" s="1"/>
      <c r="E3" s="1" t="s">
        <v>147</v>
      </c>
      <c r="F3" s="1" t="s">
        <v>11</v>
      </c>
      <c r="G3" s="1" t="s">
        <v>148</v>
      </c>
    </row>
    <row r="4" spans="1:7" x14ac:dyDescent="0.2">
      <c r="A4" s="1">
        <v>2</v>
      </c>
      <c r="B4" s="4">
        <v>44027</v>
      </c>
      <c r="C4" s="1" t="s">
        <v>76</v>
      </c>
      <c r="D4" s="1" t="s">
        <v>11</v>
      </c>
      <c r="E4" s="1" t="s">
        <v>75</v>
      </c>
      <c r="F4" s="1" t="s">
        <v>11</v>
      </c>
      <c r="G4" s="1" t="s">
        <v>149</v>
      </c>
    </row>
    <row r="5" spans="1:7" x14ac:dyDescent="0.2">
      <c r="A5" s="1">
        <v>3</v>
      </c>
      <c r="B5" s="4">
        <v>44027</v>
      </c>
      <c r="C5" s="5" t="s">
        <v>150</v>
      </c>
      <c r="D5" s="1" t="s">
        <v>11</v>
      </c>
      <c r="E5" s="5" t="s">
        <v>151</v>
      </c>
      <c r="F5" s="1" t="s">
        <v>11</v>
      </c>
      <c r="G5" s="1" t="s">
        <v>149</v>
      </c>
    </row>
    <row r="6" spans="1:7" x14ac:dyDescent="0.2">
      <c r="A6" s="1">
        <v>4</v>
      </c>
      <c r="B6" s="4">
        <v>44032</v>
      </c>
      <c r="C6" s="1" t="s">
        <v>152</v>
      </c>
      <c r="D6" s="1" t="s">
        <v>11</v>
      </c>
      <c r="E6" s="1" t="s">
        <v>146</v>
      </c>
      <c r="F6" s="1" t="s">
        <v>11</v>
      </c>
      <c r="G6" s="1" t="s">
        <v>153</v>
      </c>
    </row>
    <row r="7" spans="1:7" x14ac:dyDescent="0.2">
      <c r="A7" s="1">
        <v>5</v>
      </c>
      <c r="B7" s="4">
        <v>44032</v>
      </c>
      <c r="C7" s="5" t="s">
        <v>154</v>
      </c>
      <c r="D7" s="1" t="s">
        <v>11</v>
      </c>
      <c r="E7" s="1" t="s">
        <v>155</v>
      </c>
      <c r="F7" s="1" t="s">
        <v>11</v>
      </c>
      <c r="G7" s="1" t="s">
        <v>153</v>
      </c>
    </row>
    <row r="8" spans="1:7" x14ac:dyDescent="0.2">
      <c r="A8" s="1">
        <v>6</v>
      </c>
      <c r="B8" s="4">
        <v>44033</v>
      </c>
      <c r="C8" s="1" t="s">
        <v>156</v>
      </c>
      <c r="D8" s="1" t="s">
        <v>43</v>
      </c>
      <c r="E8" s="1" t="s">
        <v>157</v>
      </c>
      <c r="F8" s="1" t="s">
        <v>43</v>
      </c>
      <c r="G8" s="1" t="s">
        <v>149</v>
      </c>
    </row>
    <row r="9" spans="1:7" x14ac:dyDescent="0.2">
      <c r="A9" s="1">
        <v>7</v>
      </c>
      <c r="B9" s="4">
        <v>44034</v>
      </c>
      <c r="C9" s="1" t="s">
        <v>158</v>
      </c>
      <c r="D9" s="1" t="s">
        <v>11</v>
      </c>
      <c r="E9" s="1" t="s">
        <v>57</v>
      </c>
      <c r="F9" s="1" t="s">
        <v>43</v>
      </c>
      <c r="G9" s="1" t="s">
        <v>149</v>
      </c>
    </row>
    <row r="10" spans="1:7" x14ac:dyDescent="0.2">
      <c r="A10" s="1">
        <v>8</v>
      </c>
      <c r="B10" s="4">
        <v>44042</v>
      </c>
      <c r="C10" s="1" t="s">
        <v>150</v>
      </c>
      <c r="D10" s="1" t="s">
        <v>11</v>
      </c>
      <c r="E10" s="1" t="s">
        <v>159</v>
      </c>
      <c r="F10" s="1" t="s">
        <v>11</v>
      </c>
      <c r="G10" s="1" t="s">
        <v>160</v>
      </c>
    </row>
    <row r="11" spans="1:7" x14ac:dyDescent="0.2">
      <c r="A11" s="1">
        <v>9</v>
      </c>
      <c r="B11" s="4">
        <v>44055</v>
      </c>
      <c r="C11" s="6" t="s">
        <v>34</v>
      </c>
      <c r="D11" s="1" t="s">
        <v>18</v>
      </c>
      <c r="E11" s="1" t="s">
        <v>37</v>
      </c>
      <c r="F11" s="1" t="s">
        <v>18</v>
      </c>
      <c r="G11" s="1" t="s">
        <v>153</v>
      </c>
    </row>
    <row r="12" spans="1:7" x14ac:dyDescent="0.2">
      <c r="A12" s="1">
        <v>10</v>
      </c>
      <c r="B12" s="4">
        <v>44062</v>
      </c>
      <c r="C12" s="7" t="s">
        <v>23</v>
      </c>
      <c r="D12" s="1" t="s">
        <v>24</v>
      </c>
      <c r="E12" s="1" t="s">
        <v>29</v>
      </c>
      <c r="F12" s="1" t="s">
        <v>28</v>
      </c>
      <c r="G12" s="1" t="s">
        <v>153</v>
      </c>
    </row>
    <row r="13" spans="1:7" x14ac:dyDescent="0.2">
      <c r="A13" s="1">
        <v>11</v>
      </c>
      <c r="B13" s="4">
        <v>44084</v>
      </c>
      <c r="C13" s="1" t="s">
        <v>68</v>
      </c>
      <c r="D13" s="1" t="s">
        <v>69</v>
      </c>
      <c r="E13" s="1" t="s">
        <v>37</v>
      </c>
      <c r="F13" s="1" t="s">
        <v>18</v>
      </c>
      <c r="G13" s="1" t="s">
        <v>149</v>
      </c>
    </row>
    <row r="14" spans="1:7" x14ac:dyDescent="0.2">
      <c r="A14" s="1">
        <v>12</v>
      </c>
      <c r="B14" s="4">
        <v>44089</v>
      </c>
      <c r="C14" s="1" t="s">
        <v>17</v>
      </c>
      <c r="D14" s="1" t="s">
        <v>18</v>
      </c>
      <c r="E14" s="1" t="s">
        <v>37</v>
      </c>
      <c r="F14" s="1" t="s">
        <v>18</v>
      </c>
      <c r="G14" s="1" t="s">
        <v>153</v>
      </c>
    </row>
    <row r="15" spans="1:7" x14ac:dyDescent="0.2">
      <c r="A15" s="1">
        <v>13</v>
      </c>
      <c r="B15" s="4">
        <v>44101</v>
      </c>
      <c r="C15" s="1" t="s">
        <v>52</v>
      </c>
      <c r="D15" s="1" t="s">
        <v>18</v>
      </c>
      <c r="E15" s="1" t="s">
        <v>161</v>
      </c>
      <c r="F15" s="1" t="s">
        <v>18</v>
      </c>
      <c r="G15" s="1" t="s">
        <v>153</v>
      </c>
    </row>
    <row r="16" spans="1:7" x14ac:dyDescent="0.2">
      <c r="A16" s="1">
        <v>14</v>
      </c>
      <c r="B16" s="4">
        <v>44101</v>
      </c>
      <c r="C16" s="1" t="s">
        <v>162</v>
      </c>
      <c r="D16" s="1" t="s">
        <v>163</v>
      </c>
      <c r="E16" s="7" t="s">
        <v>164</v>
      </c>
      <c r="F16" s="1" t="s">
        <v>165</v>
      </c>
      <c r="G16" s="1" t="s">
        <v>166</v>
      </c>
    </row>
    <row r="17" spans="1:7" x14ac:dyDescent="0.2">
      <c r="A17" s="1">
        <v>15</v>
      </c>
      <c r="B17" s="4">
        <v>44105</v>
      </c>
      <c r="C17" s="1" t="s">
        <v>7</v>
      </c>
      <c r="D17" s="1" t="s">
        <v>9</v>
      </c>
      <c r="E17" s="1" t="s">
        <v>15</v>
      </c>
      <c r="F17" s="1" t="s">
        <v>9</v>
      </c>
      <c r="G17" s="1" t="s">
        <v>153</v>
      </c>
    </row>
    <row r="18" spans="1:7" x14ac:dyDescent="0.2">
      <c r="A18" s="1">
        <v>16</v>
      </c>
      <c r="B18" s="4">
        <v>44108</v>
      </c>
      <c r="C18" s="5" t="s">
        <v>32</v>
      </c>
      <c r="D18" s="1" t="s">
        <v>18</v>
      </c>
      <c r="E18" s="5" t="s">
        <v>62</v>
      </c>
      <c r="F18" s="1" t="s">
        <v>43</v>
      </c>
      <c r="G18" s="1" t="s">
        <v>149</v>
      </c>
    </row>
    <row r="19" spans="1:7" x14ac:dyDescent="0.2">
      <c r="A19" s="1">
        <v>17</v>
      </c>
      <c r="B19" s="4">
        <v>44115</v>
      </c>
      <c r="C19" s="6" t="s">
        <v>44</v>
      </c>
      <c r="D19" s="1" t="s">
        <v>18</v>
      </c>
      <c r="E19" s="6" t="s">
        <v>48</v>
      </c>
      <c r="F19" s="1" t="s">
        <v>18</v>
      </c>
      <c r="G19" s="1" t="s">
        <v>153</v>
      </c>
    </row>
    <row r="20" spans="1:7" x14ac:dyDescent="0.2">
      <c r="A20" s="1">
        <v>18</v>
      </c>
      <c r="B20" s="4">
        <v>44120</v>
      </c>
      <c r="C20" s="7" t="s">
        <v>23</v>
      </c>
      <c r="D20" s="1" t="s">
        <v>24</v>
      </c>
      <c r="E20" s="5" t="s">
        <v>38</v>
      </c>
      <c r="F20" s="1" t="s">
        <v>18</v>
      </c>
      <c r="G20" s="5" t="s">
        <v>167</v>
      </c>
    </row>
    <row r="21" spans="1:7" x14ac:dyDescent="0.2">
      <c r="A21" s="1">
        <v>19</v>
      </c>
      <c r="B21" s="4">
        <v>44131</v>
      </c>
      <c r="C21" s="6" t="s">
        <v>188</v>
      </c>
      <c r="D21" s="6" t="s">
        <v>173</v>
      </c>
      <c r="E21" s="6" t="s">
        <v>203</v>
      </c>
      <c r="F21" s="6" t="s">
        <v>199</v>
      </c>
      <c r="G21" s="5" t="s">
        <v>207</v>
      </c>
    </row>
    <row r="22" spans="1:7" x14ac:dyDescent="0.2">
      <c r="A22" s="1">
        <v>20</v>
      </c>
      <c r="B22" s="4">
        <v>44134</v>
      </c>
      <c r="C22" s="6" t="s">
        <v>23</v>
      </c>
      <c r="D22" s="1" t="s">
        <v>24</v>
      </c>
      <c r="E22" s="6" t="s">
        <v>59</v>
      </c>
      <c r="F22" s="1" t="s">
        <v>43</v>
      </c>
      <c r="G22" s="1" t="s">
        <v>307</v>
      </c>
    </row>
    <row r="23" spans="1:7" x14ac:dyDescent="0.2">
      <c r="A23" s="1">
        <v>21</v>
      </c>
      <c r="B23" s="13">
        <v>44150</v>
      </c>
      <c r="C23" s="6" t="s">
        <v>51</v>
      </c>
      <c r="D23" s="1" t="s">
        <v>18</v>
      </c>
      <c r="E23" s="6" t="s">
        <v>7</v>
      </c>
      <c r="F23" s="1" t="s">
        <v>9</v>
      </c>
      <c r="G23" s="6" t="s">
        <v>370</v>
      </c>
    </row>
    <row r="24" spans="1:7" x14ac:dyDescent="0.2">
      <c r="A24" s="1">
        <v>22</v>
      </c>
      <c r="B24" s="13">
        <v>44153</v>
      </c>
      <c r="C24" s="6" t="s">
        <v>35</v>
      </c>
      <c r="D24" s="1" t="s">
        <v>18</v>
      </c>
      <c r="E24" s="6" t="s">
        <v>34</v>
      </c>
      <c r="F24" s="1" t="s">
        <v>18</v>
      </c>
      <c r="G24" s="6" t="s">
        <v>153</v>
      </c>
    </row>
    <row r="25" spans="1:7" x14ac:dyDescent="0.2">
      <c r="A25" s="1">
        <v>23</v>
      </c>
      <c r="B25" s="13">
        <v>44160</v>
      </c>
      <c r="C25" s="6" t="s">
        <v>48</v>
      </c>
      <c r="D25" s="1" t="s">
        <v>18</v>
      </c>
      <c r="E25" s="6" t="s">
        <v>33</v>
      </c>
      <c r="F25" s="1" t="s">
        <v>18</v>
      </c>
      <c r="G25" s="6" t="s">
        <v>418</v>
      </c>
    </row>
    <row r="26" spans="1:7" x14ac:dyDescent="0.2">
      <c r="A26" s="1">
        <v>24</v>
      </c>
      <c r="B26" s="13">
        <v>44170</v>
      </c>
      <c r="C26" s="6" t="s">
        <v>12</v>
      </c>
      <c r="D26" s="1" t="s">
        <v>9</v>
      </c>
      <c r="E26" s="1" t="s">
        <v>7</v>
      </c>
      <c r="F26" s="1" t="s">
        <v>9</v>
      </c>
      <c r="G26" s="6" t="s">
        <v>153</v>
      </c>
    </row>
    <row r="27" spans="1:7" x14ac:dyDescent="0.2">
      <c r="A27" s="1">
        <v>25</v>
      </c>
      <c r="B27" s="13">
        <v>44170</v>
      </c>
      <c r="C27" s="6" t="s">
        <v>270</v>
      </c>
      <c r="D27" s="1" t="s">
        <v>43</v>
      </c>
      <c r="E27" s="1" t="s">
        <v>30</v>
      </c>
      <c r="F27" s="1" t="s">
        <v>28</v>
      </c>
      <c r="G27" s="6" t="s">
        <v>445</v>
      </c>
    </row>
    <row r="28" spans="1:7" x14ac:dyDescent="0.2">
      <c r="A28" s="1">
        <v>26</v>
      </c>
      <c r="B28" s="13">
        <v>44170</v>
      </c>
      <c r="C28" s="6" t="s">
        <v>56</v>
      </c>
      <c r="D28" s="1" t="s">
        <v>43</v>
      </c>
      <c r="E28" s="1" t="s">
        <v>50</v>
      </c>
      <c r="F28" s="1" t="s">
        <v>18</v>
      </c>
      <c r="G28" s="6" t="s">
        <v>445</v>
      </c>
    </row>
    <row r="29" spans="1:7" x14ac:dyDescent="0.2">
      <c r="A29" s="1">
        <v>27</v>
      </c>
      <c r="B29" s="13">
        <v>44170</v>
      </c>
      <c r="C29" s="6" t="s">
        <v>273</v>
      </c>
      <c r="D29" s="1" t="s">
        <v>43</v>
      </c>
      <c r="E29" s="1" t="s">
        <v>44</v>
      </c>
      <c r="F29" s="1" t="s">
        <v>18</v>
      </c>
      <c r="G29" s="6" t="s">
        <v>445</v>
      </c>
    </row>
    <row r="30" spans="1:7" x14ac:dyDescent="0.2">
      <c r="A30" s="1">
        <v>28</v>
      </c>
      <c r="B30" s="13" t="s">
        <v>449</v>
      </c>
      <c r="C30" s="6" t="s">
        <v>25</v>
      </c>
      <c r="D30" s="6" t="s">
        <v>450</v>
      </c>
      <c r="E30" s="6" t="s">
        <v>15</v>
      </c>
      <c r="F30" s="6" t="s">
        <v>451</v>
      </c>
      <c r="G30" s="6" t="s">
        <v>207</v>
      </c>
    </row>
    <row r="31" spans="1:7" x14ac:dyDescent="0.2">
      <c r="A31" s="1">
        <v>29</v>
      </c>
      <c r="B31" s="13" t="s">
        <v>449</v>
      </c>
      <c r="C31" s="6" t="s">
        <v>72</v>
      </c>
      <c r="D31" s="1" t="s">
        <v>69</v>
      </c>
      <c r="E31" s="6" t="s">
        <v>65</v>
      </c>
      <c r="F31" s="1" t="s">
        <v>43</v>
      </c>
      <c r="G31" s="6" t="s">
        <v>418</v>
      </c>
    </row>
    <row r="32" spans="1:7" x14ac:dyDescent="0.2">
      <c r="A32" s="1">
        <v>30</v>
      </c>
      <c r="B32" s="13">
        <v>44185</v>
      </c>
      <c r="C32" s="6" t="s">
        <v>14</v>
      </c>
      <c r="D32" s="6" t="s">
        <v>9</v>
      </c>
      <c r="E32" s="6" t="s">
        <v>23</v>
      </c>
      <c r="F32" s="6" t="s">
        <v>24</v>
      </c>
      <c r="G32" s="6" t="s">
        <v>441</v>
      </c>
    </row>
    <row r="33" spans="1:7" x14ac:dyDescent="0.2">
      <c r="A33" s="1">
        <v>31</v>
      </c>
      <c r="B33" s="13">
        <v>44153</v>
      </c>
      <c r="C33" s="6" t="s">
        <v>49</v>
      </c>
      <c r="D33" s="1" t="s">
        <v>18</v>
      </c>
      <c r="E33" s="6" t="s">
        <v>36</v>
      </c>
      <c r="F33" s="1" t="s">
        <v>18</v>
      </c>
      <c r="G33" s="6" t="s">
        <v>153</v>
      </c>
    </row>
    <row r="34" spans="1:7" x14ac:dyDescent="0.2">
      <c r="A34" s="1">
        <v>32</v>
      </c>
      <c r="B34" s="13">
        <v>44212</v>
      </c>
      <c r="C34" s="6" t="s">
        <v>68</v>
      </c>
      <c r="D34" s="1" t="s">
        <v>69</v>
      </c>
      <c r="E34" s="6" t="s">
        <v>37</v>
      </c>
      <c r="F34" s="1" t="s">
        <v>18</v>
      </c>
      <c r="G34" s="6" t="s">
        <v>153</v>
      </c>
    </row>
    <row r="35" spans="1:7" x14ac:dyDescent="0.2">
      <c r="A35" s="1">
        <v>33</v>
      </c>
      <c r="B35" s="13">
        <v>44227</v>
      </c>
      <c r="C35" s="6" t="s">
        <v>29</v>
      </c>
      <c r="D35" s="6" t="s">
        <v>28</v>
      </c>
      <c r="E35" s="6" t="s">
        <v>26</v>
      </c>
      <c r="F35" s="1" t="s">
        <v>28</v>
      </c>
      <c r="G35" s="6" t="s">
        <v>153</v>
      </c>
    </row>
    <row r="36" spans="1:7" x14ac:dyDescent="0.2">
      <c r="A36" s="6">
        <v>34</v>
      </c>
      <c r="B36" s="13">
        <v>44234</v>
      </c>
      <c r="C36" s="5" t="s">
        <v>15</v>
      </c>
      <c r="D36" s="6" t="s">
        <v>9</v>
      </c>
      <c r="E36" s="6" t="s">
        <v>12</v>
      </c>
      <c r="F36" s="6" t="s">
        <v>9</v>
      </c>
      <c r="G36" s="6" t="s">
        <v>153</v>
      </c>
    </row>
    <row r="37" spans="1:7" x14ac:dyDescent="0.2">
      <c r="A37" s="1">
        <v>35</v>
      </c>
      <c r="B37" s="13"/>
      <c r="C37" s="6" t="s">
        <v>30</v>
      </c>
      <c r="D37" s="6" t="s">
        <v>28</v>
      </c>
      <c r="E37" s="6" t="s">
        <v>50</v>
      </c>
      <c r="F37" s="17" t="s">
        <v>18</v>
      </c>
      <c r="G37" s="6" t="s">
        <v>520</v>
      </c>
    </row>
    <row r="38" spans="1:7" x14ac:dyDescent="0.2">
      <c r="A38" s="1">
        <v>36</v>
      </c>
      <c r="B38" s="13">
        <v>44260</v>
      </c>
      <c r="C38" s="6" t="s">
        <v>13</v>
      </c>
      <c r="D38" s="7" t="s">
        <v>9</v>
      </c>
      <c r="E38" s="6" t="s">
        <v>14</v>
      </c>
      <c r="F38" s="7" t="s">
        <v>9</v>
      </c>
      <c r="G38" s="6" t="s">
        <v>624</v>
      </c>
    </row>
    <row r="39" spans="1:7" x14ac:dyDescent="0.2">
      <c r="A39" s="6">
        <v>37</v>
      </c>
      <c r="B39" s="13">
        <v>44265</v>
      </c>
      <c r="C39" s="6" t="s">
        <v>776</v>
      </c>
      <c r="D39" s="1" t="s">
        <v>18</v>
      </c>
      <c r="E39" s="6"/>
      <c r="F39" s="6"/>
      <c r="G39" s="6" t="s">
        <v>624</v>
      </c>
    </row>
    <row r="40" spans="1:7" x14ac:dyDescent="0.2">
      <c r="A40" s="1">
        <v>38</v>
      </c>
      <c r="B40" s="13">
        <v>44275</v>
      </c>
      <c r="C40" s="6" t="s">
        <v>455</v>
      </c>
      <c r="D40" s="6" t="s">
        <v>864</v>
      </c>
      <c r="E40" s="6" t="s">
        <v>64</v>
      </c>
      <c r="F40" s="6" t="s">
        <v>869</v>
      </c>
      <c r="G40" s="6" t="s">
        <v>870</v>
      </c>
    </row>
    <row r="41" spans="1:7" x14ac:dyDescent="0.2">
      <c r="A41" s="1">
        <v>39</v>
      </c>
      <c r="B41" s="13">
        <v>44279</v>
      </c>
      <c r="C41" s="6" t="s">
        <v>435</v>
      </c>
      <c r="D41" s="6" t="s">
        <v>883</v>
      </c>
      <c r="E41" s="6" t="s">
        <v>32</v>
      </c>
      <c r="F41" s="6" t="s">
        <v>879</v>
      </c>
      <c r="G41" s="6" t="s">
        <v>624</v>
      </c>
    </row>
    <row r="42" spans="1:7" x14ac:dyDescent="0.2">
      <c r="A42" s="6">
        <v>40</v>
      </c>
      <c r="B42" s="13">
        <v>44280</v>
      </c>
      <c r="C42" s="17" t="s">
        <v>876</v>
      </c>
      <c r="D42" s="6" t="s">
        <v>609</v>
      </c>
      <c r="E42" s="6" t="s">
        <v>796</v>
      </c>
      <c r="F42" s="6" t="s">
        <v>609</v>
      </c>
      <c r="G42" s="6" t="s">
        <v>938</v>
      </c>
    </row>
    <row r="43" spans="1:7" x14ac:dyDescent="0.2">
      <c r="A43" s="1">
        <v>41</v>
      </c>
      <c r="B43" s="13">
        <v>44281</v>
      </c>
      <c r="C43" s="16" t="s">
        <v>457</v>
      </c>
      <c r="D43" s="6" t="s">
        <v>864</v>
      </c>
      <c r="E43" s="6" t="s">
        <v>13</v>
      </c>
      <c r="F43" s="6" t="s">
        <v>944</v>
      </c>
      <c r="G43" s="6" t="s">
        <v>943</v>
      </c>
    </row>
    <row r="44" spans="1:7" x14ac:dyDescent="0.2">
      <c r="A44" s="1">
        <v>42</v>
      </c>
      <c r="B44" s="13">
        <v>44283</v>
      </c>
      <c r="C44" s="7" t="s">
        <v>49</v>
      </c>
      <c r="D44" s="6" t="s">
        <v>883</v>
      </c>
      <c r="E44" s="6" t="s">
        <v>437</v>
      </c>
      <c r="F44" s="6" t="s">
        <v>879</v>
      </c>
      <c r="G44" s="6" t="s">
        <v>418</v>
      </c>
    </row>
    <row r="45" spans="1:7" x14ac:dyDescent="0.2">
      <c r="A45" s="6">
        <v>43</v>
      </c>
      <c r="B45" s="13">
        <v>44286</v>
      </c>
      <c r="C45" s="6" t="s">
        <v>435</v>
      </c>
      <c r="D45" s="6" t="s">
        <v>883</v>
      </c>
      <c r="E45" s="7" t="s">
        <v>59</v>
      </c>
      <c r="F45" s="6" t="s">
        <v>1639</v>
      </c>
      <c r="G45" s="6" t="s">
        <v>943</v>
      </c>
    </row>
  </sheetData>
  <mergeCells count="5">
    <mergeCell ref="A1:A2"/>
    <mergeCell ref="B1:B2"/>
    <mergeCell ref="C1:D1"/>
    <mergeCell ref="E1:F1"/>
    <mergeCell ref="G1:G2"/>
  </mergeCells>
  <conditionalFormatting sqref="C5">
    <cfRule type="duplicateValues" dxfId="910" priority="60"/>
  </conditionalFormatting>
  <conditionalFormatting sqref="E5">
    <cfRule type="duplicateValues" dxfId="909" priority="59"/>
  </conditionalFormatting>
  <conditionalFormatting sqref="C7">
    <cfRule type="duplicateValues" dxfId="908" priority="58"/>
  </conditionalFormatting>
  <conditionalFormatting sqref="C7">
    <cfRule type="duplicateValues" dxfId="907" priority="56"/>
    <cfRule type="duplicateValues" dxfId="906" priority="57"/>
  </conditionalFormatting>
  <conditionalFormatting sqref="C11">
    <cfRule type="duplicateValues" dxfId="905" priority="54"/>
    <cfRule type="duplicateValues" dxfId="904" priority="55"/>
  </conditionalFormatting>
  <conditionalFormatting sqref="C12">
    <cfRule type="duplicateValues" dxfId="903" priority="51"/>
  </conditionalFormatting>
  <conditionalFormatting sqref="C12">
    <cfRule type="duplicateValues" dxfId="902" priority="52"/>
    <cfRule type="duplicateValues" dxfId="901" priority="53"/>
  </conditionalFormatting>
  <conditionalFormatting sqref="C12">
    <cfRule type="duplicateValues" dxfId="900" priority="50"/>
  </conditionalFormatting>
  <conditionalFormatting sqref="E16">
    <cfRule type="duplicateValues" dxfId="899" priority="44"/>
  </conditionalFormatting>
  <conditionalFormatting sqref="E16">
    <cfRule type="duplicateValues" dxfId="898" priority="45"/>
    <cfRule type="duplicateValues" dxfId="897" priority="46"/>
  </conditionalFormatting>
  <conditionalFormatting sqref="E16">
    <cfRule type="duplicateValues" dxfId="896" priority="47"/>
  </conditionalFormatting>
  <conditionalFormatting sqref="E16">
    <cfRule type="duplicateValues" dxfId="895" priority="48"/>
  </conditionalFormatting>
  <conditionalFormatting sqref="E16">
    <cfRule type="duplicateValues" dxfId="894" priority="49"/>
  </conditionalFormatting>
  <conditionalFormatting sqref="E16">
    <cfRule type="duplicateValues" dxfId="893" priority="42"/>
    <cfRule type="duplicateValues" dxfId="892" priority="43"/>
  </conditionalFormatting>
  <conditionalFormatting sqref="E16">
    <cfRule type="duplicateValues" dxfId="891" priority="41"/>
  </conditionalFormatting>
  <conditionalFormatting sqref="C20">
    <cfRule type="duplicateValues" dxfId="890" priority="38"/>
  </conditionalFormatting>
  <conditionalFormatting sqref="C20">
    <cfRule type="duplicateValues" dxfId="889" priority="39"/>
    <cfRule type="duplicateValues" dxfId="888" priority="40"/>
  </conditionalFormatting>
  <conditionalFormatting sqref="C20">
    <cfRule type="duplicateValues" dxfId="887" priority="37"/>
  </conditionalFormatting>
  <conditionalFormatting sqref="E33">
    <cfRule type="duplicateValues" dxfId="886" priority="36"/>
  </conditionalFormatting>
  <conditionalFormatting sqref="C33">
    <cfRule type="duplicateValues" dxfId="885" priority="35"/>
  </conditionalFormatting>
  <conditionalFormatting sqref="C34">
    <cfRule type="duplicateValues" dxfId="884" priority="32"/>
  </conditionalFormatting>
  <conditionalFormatting sqref="E34">
    <cfRule type="duplicateValues" dxfId="883" priority="31"/>
  </conditionalFormatting>
  <conditionalFormatting sqref="E35">
    <cfRule type="duplicateValues" dxfId="882" priority="28"/>
  </conditionalFormatting>
  <conditionalFormatting sqref="C36">
    <cfRule type="duplicateValues" dxfId="881" priority="22"/>
  </conditionalFormatting>
  <conditionalFormatting sqref="C36">
    <cfRule type="duplicateValues" dxfId="880" priority="23"/>
  </conditionalFormatting>
  <conditionalFormatting sqref="C36">
    <cfRule type="duplicateValues" dxfId="879" priority="24"/>
  </conditionalFormatting>
  <conditionalFormatting sqref="C36">
    <cfRule type="duplicateValues" dxfId="878" priority="25"/>
  </conditionalFormatting>
  <conditionalFormatting sqref="C36">
    <cfRule type="duplicateValues" dxfId="877" priority="21"/>
  </conditionalFormatting>
  <conditionalFormatting sqref="C36">
    <cfRule type="duplicateValues" dxfId="876" priority="26"/>
  </conditionalFormatting>
  <conditionalFormatting sqref="C36">
    <cfRule type="duplicateValues" dxfId="875" priority="27"/>
  </conditionalFormatting>
  <conditionalFormatting sqref="C42">
    <cfRule type="duplicateValues" dxfId="874" priority="18"/>
    <cfRule type="duplicateValues" dxfId="873" priority="19"/>
  </conditionalFormatting>
  <conditionalFormatting sqref="C42">
    <cfRule type="duplicateValues" dxfId="872" priority="20"/>
  </conditionalFormatting>
  <conditionalFormatting sqref="C42">
    <cfRule type="duplicateValues" dxfId="871" priority="17"/>
  </conditionalFormatting>
  <conditionalFormatting sqref="C44">
    <cfRule type="duplicateValues" dxfId="870" priority="9"/>
  </conditionalFormatting>
  <conditionalFormatting sqref="C44">
    <cfRule type="duplicateValues" dxfId="869" priority="10"/>
  </conditionalFormatting>
  <conditionalFormatting sqref="C44">
    <cfRule type="duplicateValues" dxfId="868" priority="11"/>
    <cfRule type="duplicateValues" dxfId="867" priority="12"/>
  </conditionalFormatting>
  <conditionalFormatting sqref="C44">
    <cfRule type="duplicateValues" dxfId="866" priority="13"/>
  </conditionalFormatting>
  <conditionalFormatting sqref="C44">
    <cfRule type="duplicateValues" dxfId="865" priority="14"/>
  </conditionalFormatting>
  <conditionalFormatting sqref="C44">
    <cfRule type="duplicateValues" dxfId="864" priority="15"/>
  </conditionalFormatting>
  <conditionalFormatting sqref="C44">
    <cfRule type="duplicateValues" dxfId="863" priority="16"/>
  </conditionalFormatting>
  <conditionalFormatting sqref="C44">
    <cfRule type="duplicateValues" dxfId="862" priority="8"/>
  </conditionalFormatting>
  <conditionalFormatting sqref="E45">
    <cfRule type="duplicateValues" dxfId="861" priority="2"/>
    <cfRule type="duplicateValues" dxfId="860" priority="3"/>
  </conditionalFormatting>
  <conditionalFormatting sqref="E45">
    <cfRule type="duplicateValues" dxfId="859" priority="4"/>
  </conditionalFormatting>
  <conditionalFormatting sqref="E45">
    <cfRule type="duplicateValues" dxfId="858" priority="5"/>
  </conditionalFormatting>
  <conditionalFormatting sqref="E45">
    <cfRule type="duplicateValues" dxfId="857" priority="6"/>
  </conditionalFormatting>
  <conditionalFormatting sqref="E45">
    <cfRule type="duplicateValues" dxfId="856" priority="7"/>
  </conditionalFormatting>
  <conditionalFormatting sqref="E45">
    <cfRule type="duplicateValues" dxfId="855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4"/>
  <dimension ref="A1:D274"/>
  <sheetViews>
    <sheetView topLeftCell="A13" workbookViewId="0">
      <selection activeCell="I40" sqref="I40"/>
    </sheetView>
  </sheetViews>
  <sheetFormatPr defaultRowHeight="15" x14ac:dyDescent="0.25"/>
  <cols>
    <col min="2" max="2" width="40.85546875" bestFit="1" customWidth="1"/>
  </cols>
  <sheetData>
    <row r="1" spans="1:4" x14ac:dyDescent="0.25">
      <c r="A1" s="73" t="s">
        <v>606</v>
      </c>
      <c r="B1" s="73" t="s">
        <v>607</v>
      </c>
      <c r="C1" t="s">
        <v>602</v>
      </c>
      <c r="D1" t="s">
        <v>605</v>
      </c>
    </row>
    <row r="2" spans="1:4" x14ac:dyDescent="0.25">
      <c r="A2">
        <v>15472492</v>
      </c>
      <c r="B2" t="s">
        <v>536</v>
      </c>
      <c r="C2" t="s">
        <v>602</v>
      </c>
      <c r="D2" t="s">
        <v>605</v>
      </c>
    </row>
    <row r="3" spans="1:4" x14ac:dyDescent="0.25">
      <c r="A3">
        <v>15069223</v>
      </c>
      <c r="B3" t="s">
        <v>332</v>
      </c>
      <c r="C3" t="s">
        <v>602</v>
      </c>
      <c r="D3" t="s">
        <v>605</v>
      </c>
    </row>
    <row r="4" spans="1:4" x14ac:dyDescent="0.25">
      <c r="A4">
        <v>15181929</v>
      </c>
      <c r="B4" t="s">
        <v>303</v>
      </c>
      <c r="C4" t="s">
        <v>602</v>
      </c>
      <c r="D4" t="s">
        <v>605</v>
      </c>
    </row>
    <row r="5" spans="1:4" x14ac:dyDescent="0.25">
      <c r="A5">
        <v>15221094</v>
      </c>
      <c r="B5" t="s">
        <v>138</v>
      </c>
      <c r="C5" t="s">
        <v>602</v>
      </c>
      <c r="D5" t="s">
        <v>605</v>
      </c>
    </row>
    <row r="6" spans="1:4" x14ac:dyDescent="0.25">
      <c r="A6">
        <v>90035101</v>
      </c>
      <c r="B6" t="s">
        <v>375</v>
      </c>
      <c r="C6" t="s">
        <v>602</v>
      </c>
      <c r="D6" t="s">
        <v>605</v>
      </c>
    </row>
    <row r="7" spans="1:4" x14ac:dyDescent="0.25">
      <c r="A7">
        <v>15150217</v>
      </c>
      <c r="B7" t="s">
        <v>576</v>
      </c>
      <c r="C7" t="s">
        <v>602</v>
      </c>
      <c r="D7" t="s">
        <v>605</v>
      </c>
    </row>
    <row r="8" spans="1:4" x14ac:dyDescent="0.25">
      <c r="A8">
        <v>15302631</v>
      </c>
      <c r="B8" t="s">
        <v>581</v>
      </c>
      <c r="C8" t="s">
        <v>602</v>
      </c>
      <c r="D8" t="s">
        <v>605</v>
      </c>
    </row>
    <row r="9" spans="1:4" x14ac:dyDescent="0.25">
      <c r="A9">
        <v>15071048</v>
      </c>
      <c r="B9" t="s">
        <v>585</v>
      </c>
      <c r="C9" t="s">
        <v>602</v>
      </c>
      <c r="D9" t="s">
        <v>605</v>
      </c>
    </row>
    <row r="10" spans="1:4" x14ac:dyDescent="0.25">
      <c r="A10">
        <v>15315815</v>
      </c>
      <c r="B10" t="s">
        <v>586</v>
      </c>
      <c r="C10" t="s">
        <v>602</v>
      </c>
      <c r="D10" t="s">
        <v>605</v>
      </c>
    </row>
    <row r="11" spans="1:4" x14ac:dyDescent="0.25">
      <c r="A11">
        <v>15135438</v>
      </c>
      <c r="B11" t="s">
        <v>592</v>
      </c>
      <c r="C11" t="s">
        <v>602</v>
      </c>
      <c r="D11" t="s">
        <v>605</v>
      </c>
    </row>
    <row r="12" spans="1:4" x14ac:dyDescent="0.25">
      <c r="A12">
        <v>15061012</v>
      </c>
      <c r="B12" t="s">
        <v>236</v>
      </c>
      <c r="C12" t="s">
        <v>602</v>
      </c>
      <c r="D12" t="s">
        <v>605</v>
      </c>
    </row>
    <row r="13" spans="1:4" x14ac:dyDescent="0.25">
      <c r="A13">
        <v>15065882</v>
      </c>
      <c r="B13" t="s">
        <v>533</v>
      </c>
      <c r="C13" t="s">
        <v>602</v>
      </c>
      <c r="D13" t="s">
        <v>605</v>
      </c>
    </row>
    <row r="14" spans="1:4" x14ac:dyDescent="0.25">
      <c r="A14">
        <v>15167419</v>
      </c>
      <c r="B14" t="s">
        <v>534</v>
      </c>
      <c r="C14" t="s">
        <v>602</v>
      </c>
      <c r="D14" t="s">
        <v>605</v>
      </c>
    </row>
    <row r="15" spans="1:4" x14ac:dyDescent="0.25">
      <c r="A15">
        <v>15359706</v>
      </c>
      <c r="B15" t="s">
        <v>535</v>
      </c>
      <c r="C15" t="s">
        <v>602</v>
      </c>
      <c r="D15" t="s">
        <v>605</v>
      </c>
    </row>
    <row r="16" spans="1:4" x14ac:dyDescent="0.25">
      <c r="A16">
        <v>15359706</v>
      </c>
      <c r="B16" t="s">
        <v>535</v>
      </c>
      <c r="C16" t="s">
        <v>602</v>
      </c>
      <c r="D16" t="s">
        <v>605</v>
      </c>
    </row>
    <row r="17" spans="1:4" x14ac:dyDescent="0.25">
      <c r="A17">
        <v>15061017</v>
      </c>
      <c r="B17" t="s">
        <v>246</v>
      </c>
      <c r="C17" t="s">
        <v>602</v>
      </c>
      <c r="D17" t="s">
        <v>605</v>
      </c>
    </row>
    <row r="18" spans="1:4" x14ac:dyDescent="0.25">
      <c r="A18">
        <v>15065880</v>
      </c>
      <c r="B18" t="s">
        <v>123</v>
      </c>
      <c r="C18" t="s">
        <v>602</v>
      </c>
      <c r="D18" t="s">
        <v>605</v>
      </c>
    </row>
    <row r="19" spans="1:4" x14ac:dyDescent="0.25">
      <c r="A19">
        <v>15076929</v>
      </c>
      <c r="B19" t="s">
        <v>189</v>
      </c>
      <c r="C19" t="s">
        <v>602</v>
      </c>
      <c r="D19" t="s">
        <v>605</v>
      </c>
    </row>
    <row r="20" spans="1:4" x14ac:dyDescent="0.25">
      <c r="A20">
        <v>15093315</v>
      </c>
      <c r="B20" t="s">
        <v>386</v>
      </c>
      <c r="C20" t="s">
        <v>602</v>
      </c>
      <c r="D20" t="s">
        <v>605</v>
      </c>
    </row>
    <row r="21" spans="1:4" x14ac:dyDescent="0.25">
      <c r="A21">
        <v>15102382</v>
      </c>
      <c r="B21" t="s">
        <v>472</v>
      </c>
      <c r="C21" t="s">
        <v>602</v>
      </c>
      <c r="D21" t="s">
        <v>605</v>
      </c>
    </row>
    <row r="22" spans="1:4" x14ac:dyDescent="0.25">
      <c r="A22">
        <v>15118160</v>
      </c>
      <c r="B22" t="s">
        <v>355</v>
      </c>
      <c r="C22" t="s">
        <v>602</v>
      </c>
      <c r="D22" t="s">
        <v>605</v>
      </c>
    </row>
    <row r="23" spans="1:4" x14ac:dyDescent="0.25">
      <c r="A23">
        <v>15123152</v>
      </c>
      <c r="B23" t="s">
        <v>208</v>
      </c>
      <c r="C23" t="s">
        <v>602</v>
      </c>
      <c r="D23" t="s">
        <v>605</v>
      </c>
    </row>
    <row r="24" spans="1:4" x14ac:dyDescent="0.25">
      <c r="A24">
        <v>15132592</v>
      </c>
      <c r="B24" t="s">
        <v>463</v>
      </c>
      <c r="C24" t="s">
        <v>602</v>
      </c>
      <c r="D24" t="s">
        <v>605</v>
      </c>
    </row>
    <row r="25" spans="1:4" x14ac:dyDescent="0.25">
      <c r="A25">
        <v>15145628</v>
      </c>
      <c r="B25" t="s">
        <v>200</v>
      </c>
      <c r="C25" t="s">
        <v>602</v>
      </c>
      <c r="D25" t="s">
        <v>605</v>
      </c>
    </row>
    <row r="26" spans="1:4" x14ac:dyDescent="0.25">
      <c r="A26">
        <v>15168040</v>
      </c>
      <c r="B26" t="s">
        <v>485</v>
      </c>
      <c r="C26" t="s">
        <v>602</v>
      </c>
      <c r="D26" t="s">
        <v>605</v>
      </c>
    </row>
    <row r="27" spans="1:4" x14ac:dyDescent="0.25">
      <c r="A27">
        <v>15182015</v>
      </c>
      <c r="B27" t="s">
        <v>136</v>
      </c>
      <c r="C27" t="s">
        <v>602</v>
      </c>
      <c r="D27" t="s">
        <v>605</v>
      </c>
    </row>
    <row r="28" spans="1:4" x14ac:dyDescent="0.25">
      <c r="A28">
        <v>15189993</v>
      </c>
      <c r="B28" t="s">
        <v>131</v>
      </c>
      <c r="C28" t="s">
        <v>602</v>
      </c>
      <c r="D28" t="s">
        <v>605</v>
      </c>
    </row>
    <row r="29" spans="1:4" x14ac:dyDescent="0.25">
      <c r="A29">
        <v>15204067</v>
      </c>
      <c r="B29" t="s">
        <v>125</v>
      </c>
      <c r="C29" t="s">
        <v>602</v>
      </c>
      <c r="D29" t="s">
        <v>605</v>
      </c>
    </row>
    <row r="30" spans="1:4" x14ac:dyDescent="0.25">
      <c r="A30">
        <v>15207375</v>
      </c>
      <c r="B30" t="s">
        <v>240</v>
      </c>
      <c r="C30" t="s">
        <v>602</v>
      </c>
      <c r="D30" t="s">
        <v>605</v>
      </c>
    </row>
    <row r="31" spans="1:4" x14ac:dyDescent="0.25">
      <c r="A31">
        <v>15244755</v>
      </c>
      <c r="B31" t="s">
        <v>549</v>
      </c>
      <c r="C31" t="s">
        <v>602</v>
      </c>
      <c r="D31" t="s">
        <v>605</v>
      </c>
    </row>
    <row r="32" spans="1:4" x14ac:dyDescent="0.25">
      <c r="A32">
        <v>15258644</v>
      </c>
      <c r="B32" t="s">
        <v>209</v>
      </c>
      <c r="C32" t="s">
        <v>602</v>
      </c>
      <c r="D32" t="s">
        <v>605</v>
      </c>
    </row>
    <row r="33" spans="1:4" x14ac:dyDescent="0.25">
      <c r="A33">
        <v>15258897</v>
      </c>
      <c r="B33" t="s">
        <v>190</v>
      </c>
      <c r="C33" t="s">
        <v>602</v>
      </c>
      <c r="D33" t="s">
        <v>605</v>
      </c>
    </row>
    <row r="34" spans="1:4" x14ac:dyDescent="0.25">
      <c r="A34">
        <v>15260313</v>
      </c>
      <c r="B34" t="s">
        <v>102</v>
      </c>
      <c r="C34" t="s">
        <v>602</v>
      </c>
      <c r="D34" t="s">
        <v>605</v>
      </c>
    </row>
    <row r="35" spans="1:4" x14ac:dyDescent="0.25">
      <c r="A35">
        <v>20400001</v>
      </c>
      <c r="B35" t="s">
        <v>210</v>
      </c>
      <c r="C35" t="s">
        <v>602</v>
      </c>
      <c r="D35" t="s">
        <v>605</v>
      </c>
    </row>
    <row r="36" spans="1:4" x14ac:dyDescent="0.25">
      <c r="A36">
        <v>29000001</v>
      </c>
      <c r="B36" t="s">
        <v>137</v>
      </c>
      <c r="C36" t="s">
        <v>602</v>
      </c>
      <c r="D36" t="s">
        <v>605</v>
      </c>
    </row>
    <row r="37" spans="1:4" x14ac:dyDescent="0.25">
      <c r="A37">
        <v>29800001</v>
      </c>
      <c r="B37" t="s">
        <v>128</v>
      </c>
      <c r="C37" t="s">
        <v>602</v>
      </c>
      <c r="D37" t="s">
        <v>605</v>
      </c>
    </row>
    <row r="38" spans="1:4" x14ac:dyDescent="0.25">
      <c r="A38">
        <v>29850001</v>
      </c>
      <c r="B38" t="s">
        <v>108</v>
      </c>
      <c r="C38" t="s">
        <v>602</v>
      </c>
      <c r="D38" t="s">
        <v>605</v>
      </c>
    </row>
    <row r="39" spans="1:4" x14ac:dyDescent="0.25">
      <c r="A39">
        <v>29900001</v>
      </c>
      <c r="B39" t="s">
        <v>129</v>
      </c>
      <c r="C39" t="s">
        <v>602</v>
      </c>
      <c r="D39" t="s">
        <v>605</v>
      </c>
    </row>
    <row r="40" spans="1:4" x14ac:dyDescent="0.25">
      <c r="A40">
        <v>35000001</v>
      </c>
      <c r="B40" t="s">
        <v>193</v>
      </c>
      <c r="C40" t="s">
        <v>602</v>
      </c>
      <c r="D40" t="s">
        <v>605</v>
      </c>
    </row>
    <row r="41" spans="1:4" x14ac:dyDescent="0.25">
      <c r="A41">
        <v>73100001</v>
      </c>
      <c r="B41" t="s">
        <v>114</v>
      </c>
      <c r="C41" t="s">
        <v>602</v>
      </c>
      <c r="D41" t="s">
        <v>605</v>
      </c>
    </row>
    <row r="42" spans="1:4" x14ac:dyDescent="0.25">
      <c r="A42">
        <v>15446462</v>
      </c>
      <c r="B42" t="s">
        <v>321</v>
      </c>
      <c r="C42" t="s">
        <v>602</v>
      </c>
      <c r="D42" t="s">
        <v>605</v>
      </c>
    </row>
    <row r="43" spans="1:4" x14ac:dyDescent="0.25">
      <c r="A43">
        <v>15360242</v>
      </c>
      <c r="B43" t="s">
        <v>429</v>
      </c>
      <c r="C43" t="s">
        <v>602</v>
      </c>
      <c r="D43" t="s">
        <v>605</v>
      </c>
    </row>
    <row r="44" spans="1:4" x14ac:dyDescent="0.25">
      <c r="A44">
        <v>15152377</v>
      </c>
      <c r="B44" t="s">
        <v>567</v>
      </c>
      <c r="C44" t="s">
        <v>602</v>
      </c>
      <c r="D44" t="s">
        <v>605</v>
      </c>
    </row>
    <row r="45" spans="1:4" x14ac:dyDescent="0.25">
      <c r="A45">
        <v>15331082</v>
      </c>
      <c r="B45" t="s">
        <v>569</v>
      </c>
      <c r="C45" t="s">
        <v>602</v>
      </c>
      <c r="D45" t="s">
        <v>605</v>
      </c>
    </row>
    <row r="46" spans="1:4" x14ac:dyDescent="0.25">
      <c r="A46">
        <v>15331082</v>
      </c>
      <c r="B46" t="s">
        <v>569</v>
      </c>
      <c r="C46" t="s">
        <v>602</v>
      </c>
      <c r="D46" t="s">
        <v>605</v>
      </c>
    </row>
    <row r="47" spans="1:4" x14ac:dyDescent="0.25">
      <c r="A47">
        <v>15189922</v>
      </c>
      <c r="B47" t="s">
        <v>571</v>
      </c>
      <c r="C47" t="s">
        <v>602</v>
      </c>
      <c r="D47" t="s">
        <v>605</v>
      </c>
    </row>
    <row r="48" spans="1:4" x14ac:dyDescent="0.25">
      <c r="A48">
        <v>15170317</v>
      </c>
      <c r="B48" t="s">
        <v>574</v>
      </c>
      <c r="C48" t="s">
        <v>602</v>
      </c>
      <c r="D48" t="s">
        <v>605</v>
      </c>
    </row>
    <row r="49" spans="1:4" x14ac:dyDescent="0.25">
      <c r="A49">
        <v>15201821</v>
      </c>
      <c r="B49" t="s">
        <v>579</v>
      </c>
      <c r="C49" t="s">
        <v>602</v>
      </c>
      <c r="D49" t="s">
        <v>605</v>
      </c>
    </row>
    <row r="50" spans="1:4" x14ac:dyDescent="0.25">
      <c r="A50">
        <v>15475068</v>
      </c>
      <c r="B50" t="s">
        <v>580</v>
      </c>
      <c r="C50" t="s">
        <v>602</v>
      </c>
      <c r="D50" t="s">
        <v>605</v>
      </c>
    </row>
    <row r="51" spans="1:4" x14ac:dyDescent="0.25">
      <c r="A51">
        <v>15071049</v>
      </c>
      <c r="B51" t="s">
        <v>584</v>
      </c>
      <c r="C51" t="s">
        <v>602</v>
      </c>
      <c r="D51" t="s">
        <v>605</v>
      </c>
    </row>
    <row r="52" spans="1:4" x14ac:dyDescent="0.25">
      <c r="A52">
        <v>15145629</v>
      </c>
      <c r="B52" t="s">
        <v>591</v>
      </c>
      <c r="C52" t="s">
        <v>602</v>
      </c>
      <c r="D52" t="s">
        <v>605</v>
      </c>
    </row>
    <row r="53" spans="1:4" x14ac:dyDescent="0.25">
      <c r="A53">
        <v>15447484</v>
      </c>
      <c r="B53" t="s">
        <v>600</v>
      </c>
      <c r="C53" t="s">
        <v>602</v>
      </c>
      <c r="D53" t="s">
        <v>605</v>
      </c>
    </row>
    <row r="54" spans="1:4" x14ac:dyDescent="0.25">
      <c r="A54">
        <v>15388379</v>
      </c>
      <c r="B54" t="s">
        <v>546</v>
      </c>
      <c r="C54" t="s">
        <v>602</v>
      </c>
      <c r="D54" t="s">
        <v>605</v>
      </c>
    </row>
    <row r="55" spans="1:4" x14ac:dyDescent="0.25">
      <c r="A55">
        <v>15312718</v>
      </c>
      <c r="B55" t="s">
        <v>530</v>
      </c>
      <c r="C55" t="s">
        <v>602</v>
      </c>
      <c r="D55" t="s">
        <v>605</v>
      </c>
    </row>
    <row r="56" spans="1:4" x14ac:dyDescent="0.25">
      <c r="A56">
        <v>15318725</v>
      </c>
      <c r="B56" t="s">
        <v>446</v>
      </c>
      <c r="C56" t="s">
        <v>602</v>
      </c>
      <c r="D56" t="s">
        <v>605</v>
      </c>
    </row>
    <row r="57" spans="1:4" x14ac:dyDescent="0.25">
      <c r="A57">
        <v>15408736</v>
      </c>
      <c r="B57" t="s">
        <v>551</v>
      </c>
      <c r="C57" t="s">
        <v>602</v>
      </c>
      <c r="D57" t="s">
        <v>605</v>
      </c>
    </row>
    <row r="58" spans="1:4" x14ac:dyDescent="0.25">
      <c r="A58">
        <v>15408738</v>
      </c>
      <c r="B58" t="s">
        <v>318</v>
      </c>
      <c r="C58" t="s">
        <v>602</v>
      </c>
      <c r="D58" t="s">
        <v>605</v>
      </c>
    </row>
    <row r="59" spans="1:4" x14ac:dyDescent="0.25">
      <c r="A59">
        <v>15411160</v>
      </c>
      <c r="B59" t="s">
        <v>486</v>
      </c>
      <c r="C59" t="s">
        <v>602</v>
      </c>
      <c r="D59" t="s">
        <v>605</v>
      </c>
    </row>
    <row r="60" spans="1:4" x14ac:dyDescent="0.25">
      <c r="A60">
        <v>15420696</v>
      </c>
      <c r="B60" t="s">
        <v>552</v>
      </c>
      <c r="C60" t="s">
        <v>602</v>
      </c>
      <c r="D60" t="s">
        <v>605</v>
      </c>
    </row>
    <row r="61" spans="1:4" x14ac:dyDescent="0.25">
      <c r="A61">
        <v>15431395</v>
      </c>
      <c r="B61" t="s">
        <v>196</v>
      </c>
      <c r="C61" t="s">
        <v>602</v>
      </c>
      <c r="D61" t="s">
        <v>605</v>
      </c>
    </row>
    <row r="62" spans="1:4" x14ac:dyDescent="0.25">
      <c r="A62">
        <v>15452747</v>
      </c>
      <c r="B62" t="s">
        <v>553</v>
      </c>
      <c r="C62" t="s">
        <v>602</v>
      </c>
      <c r="D62" t="s">
        <v>605</v>
      </c>
    </row>
    <row r="63" spans="1:4" x14ac:dyDescent="0.25">
      <c r="A63">
        <v>15463453</v>
      </c>
      <c r="B63" t="s">
        <v>554</v>
      </c>
      <c r="C63" t="s">
        <v>602</v>
      </c>
      <c r="D63" t="s">
        <v>605</v>
      </c>
    </row>
    <row r="64" spans="1:4" x14ac:dyDescent="0.25">
      <c r="A64">
        <v>15463458</v>
      </c>
      <c r="B64" t="s">
        <v>555</v>
      </c>
      <c r="C64" t="s">
        <v>602</v>
      </c>
      <c r="D64" t="s">
        <v>605</v>
      </c>
    </row>
    <row r="65" spans="1:4" x14ac:dyDescent="0.25">
      <c r="A65">
        <v>15463459</v>
      </c>
      <c r="B65" t="s">
        <v>556</v>
      </c>
      <c r="C65" t="s">
        <v>602</v>
      </c>
      <c r="D65" t="s">
        <v>605</v>
      </c>
    </row>
    <row r="66" spans="1:4" x14ac:dyDescent="0.25">
      <c r="A66">
        <v>15463460</v>
      </c>
      <c r="B66" t="s">
        <v>557</v>
      </c>
      <c r="C66" t="s">
        <v>602</v>
      </c>
      <c r="D66" t="s">
        <v>605</v>
      </c>
    </row>
    <row r="67" spans="1:4" x14ac:dyDescent="0.25">
      <c r="A67">
        <v>15474410</v>
      </c>
      <c r="B67" t="s">
        <v>195</v>
      </c>
      <c r="C67" t="s">
        <v>602</v>
      </c>
      <c r="D67" t="s">
        <v>605</v>
      </c>
    </row>
    <row r="68" spans="1:4" x14ac:dyDescent="0.25">
      <c r="A68">
        <v>15480826</v>
      </c>
      <c r="B68" t="s">
        <v>559</v>
      </c>
      <c r="C68" t="s">
        <v>602</v>
      </c>
      <c r="D68" t="s">
        <v>605</v>
      </c>
    </row>
    <row r="69" spans="1:4" x14ac:dyDescent="0.25">
      <c r="A69">
        <v>15474411</v>
      </c>
      <c r="B69" t="s">
        <v>588</v>
      </c>
      <c r="C69" t="s">
        <v>602</v>
      </c>
      <c r="D69" t="s">
        <v>605</v>
      </c>
    </row>
    <row r="70" spans="1:4" x14ac:dyDescent="0.25">
      <c r="A70">
        <v>15411157</v>
      </c>
      <c r="B70" t="s">
        <v>597</v>
      </c>
      <c r="C70" t="s">
        <v>602</v>
      </c>
      <c r="D70" t="s">
        <v>605</v>
      </c>
    </row>
    <row r="71" spans="1:4" x14ac:dyDescent="0.25">
      <c r="A71">
        <v>15451700</v>
      </c>
      <c r="B71" t="s">
        <v>598</v>
      </c>
      <c r="C71" t="s">
        <v>602</v>
      </c>
      <c r="D71" t="s">
        <v>605</v>
      </c>
    </row>
    <row r="72" spans="1:4" x14ac:dyDescent="0.25">
      <c r="A72">
        <v>15063296</v>
      </c>
      <c r="B72" t="s">
        <v>537</v>
      </c>
      <c r="C72" t="s">
        <v>602</v>
      </c>
      <c r="D72" t="s">
        <v>605</v>
      </c>
    </row>
    <row r="73" spans="1:4" x14ac:dyDescent="0.25">
      <c r="A73">
        <v>15130448</v>
      </c>
      <c r="B73" t="s">
        <v>538</v>
      </c>
      <c r="C73" t="s">
        <v>602</v>
      </c>
      <c r="D73" t="s">
        <v>605</v>
      </c>
    </row>
    <row r="74" spans="1:4" x14ac:dyDescent="0.25">
      <c r="A74">
        <v>15204091</v>
      </c>
      <c r="B74" t="s">
        <v>539</v>
      </c>
      <c r="C74" t="s">
        <v>602</v>
      </c>
      <c r="D74" t="s">
        <v>605</v>
      </c>
    </row>
    <row r="75" spans="1:4" x14ac:dyDescent="0.25">
      <c r="A75">
        <v>15358348</v>
      </c>
      <c r="B75" t="s">
        <v>540</v>
      </c>
      <c r="C75" t="s">
        <v>602</v>
      </c>
      <c r="D75" t="s">
        <v>605</v>
      </c>
    </row>
    <row r="76" spans="1:4" x14ac:dyDescent="0.25">
      <c r="A76">
        <v>15358349</v>
      </c>
      <c r="B76" t="s">
        <v>541</v>
      </c>
      <c r="C76" t="s">
        <v>602</v>
      </c>
      <c r="D76" t="s">
        <v>605</v>
      </c>
    </row>
    <row r="77" spans="1:4" x14ac:dyDescent="0.25">
      <c r="A77">
        <v>15497450</v>
      </c>
      <c r="B77" t="s">
        <v>542</v>
      </c>
      <c r="C77" t="s">
        <v>602</v>
      </c>
      <c r="D77" t="s">
        <v>605</v>
      </c>
    </row>
    <row r="78" spans="1:4" x14ac:dyDescent="0.25">
      <c r="A78">
        <v>41300001</v>
      </c>
      <c r="B78" t="s">
        <v>543</v>
      </c>
      <c r="C78" t="s">
        <v>602</v>
      </c>
      <c r="D78" t="s">
        <v>605</v>
      </c>
    </row>
    <row r="79" spans="1:4" x14ac:dyDescent="0.25">
      <c r="A79">
        <v>41302001</v>
      </c>
      <c r="B79" t="s">
        <v>544</v>
      </c>
      <c r="C79" t="s">
        <v>602</v>
      </c>
      <c r="D79" t="s">
        <v>605</v>
      </c>
    </row>
    <row r="80" spans="1:4" x14ac:dyDescent="0.25">
      <c r="A80">
        <v>15067655</v>
      </c>
      <c r="B80" t="s">
        <v>133</v>
      </c>
      <c r="C80" t="s">
        <v>602</v>
      </c>
      <c r="D80" t="s">
        <v>605</v>
      </c>
    </row>
    <row r="81" spans="1:4" x14ac:dyDescent="0.25">
      <c r="A81">
        <v>15075082</v>
      </c>
      <c r="B81" t="s">
        <v>178</v>
      </c>
      <c r="C81" t="s">
        <v>602</v>
      </c>
      <c r="D81" t="s">
        <v>605</v>
      </c>
    </row>
    <row r="82" spans="1:4" x14ac:dyDescent="0.25">
      <c r="A82">
        <v>15077893</v>
      </c>
      <c r="B82" t="s">
        <v>180</v>
      </c>
      <c r="C82" t="s">
        <v>602</v>
      </c>
      <c r="D82" t="s">
        <v>605</v>
      </c>
    </row>
    <row r="83" spans="1:4" x14ac:dyDescent="0.25">
      <c r="A83">
        <v>15143027</v>
      </c>
      <c r="B83" t="s">
        <v>357</v>
      </c>
      <c r="C83" t="s">
        <v>602</v>
      </c>
      <c r="D83" t="s">
        <v>605</v>
      </c>
    </row>
    <row r="84" spans="1:4" x14ac:dyDescent="0.25">
      <c r="A84">
        <v>15154079</v>
      </c>
      <c r="B84" t="s">
        <v>181</v>
      </c>
      <c r="C84" t="s">
        <v>602</v>
      </c>
      <c r="D84" t="s">
        <v>605</v>
      </c>
    </row>
    <row r="85" spans="1:4" x14ac:dyDescent="0.25">
      <c r="A85">
        <v>15175990</v>
      </c>
      <c r="B85" t="s">
        <v>135</v>
      </c>
      <c r="C85" t="s">
        <v>602</v>
      </c>
      <c r="D85" t="s">
        <v>605</v>
      </c>
    </row>
    <row r="86" spans="1:4" x14ac:dyDescent="0.25">
      <c r="A86">
        <v>15207567</v>
      </c>
      <c r="B86" t="s">
        <v>257</v>
      </c>
      <c r="C86" t="s">
        <v>602</v>
      </c>
      <c r="D86" t="s">
        <v>605</v>
      </c>
    </row>
    <row r="87" spans="1:4" x14ac:dyDescent="0.25">
      <c r="A87">
        <v>15207568</v>
      </c>
      <c r="B87" t="s">
        <v>340</v>
      </c>
      <c r="C87" t="s">
        <v>602</v>
      </c>
      <c r="D87" t="s">
        <v>605</v>
      </c>
    </row>
    <row r="88" spans="1:4" x14ac:dyDescent="0.25">
      <c r="A88">
        <v>15210141</v>
      </c>
      <c r="B88" t="s">
        <v>213</v>
      </c>
      <c r="C88" t="s">
        <v>602</v>
      </c>
      <c r="D88" t="s">
        <v>605</v>
      </c>
    </row>
    <row r="89" spans="1:4" x14ac:dyDescent="0.25">
      <c r="A89">
        <v>15222603</v>
      </c>
      <c r="B89" t="s">
        <v>230</v>
      </c>
      <c r="C89" t="s">
        <v>602</v>
      </c>
      <c r="D89" t="s">
        <v>605</v>
      </c>
    </row>
    <row r="90" spans="1:4" x14ac:dyDescent="0.25">
      <c r="A90">
        <v>15242501</v>
      </c>
      <c r="B90" t="s">
        <v>127</v>
      </c>
      <c r="C90" t="s">
        <v>602</v>
      </c>
      <c r="D90" t="s">
        <v>605</v>
      </c>
    </row>
    <row r="91" spans="1:4" x14ac:dyDescent="0.25">
      <c r="A91">
        <v>15261487</v>
      </c>
      <c r="B91" t="s">
        <v>550</v>
      </c>
      <c r="C91" t="s">
        <v>602</v>
      </c>
      <c r="D91" t="s">
        <v>605</v>
      </c>
    </row>
    <row r="92" spans="1:4" x14ac:dyDescent="0.25">
      <c r="A92">
        <v>15325807</v>
      </c>
      <c r="B92" t="s">
        <v>309</v>
      </c>
      <c r="C92" t="s">
        <v>602</v>
      </c>
      <c r="D92" t="s">
        <v>605</v>
      </c>
    </row>
    <row r="93" spans="1:4" x14ac:dyDescent="0.25">
      <c r="A93">
        <v>15339296</v>
      </c>
      <c r="B93" t="s">
        <v>235</v>
      </c>
      <c r="C93" t="s">
        <v>602</v>
      </c>
      <c r="D93" t="s">
        <v>605</v>
      </c>
    </row>
    <row r="94" spans="1:4" x14ac:dyDescent="0.25">
      <c r="A94">
        <v>15389339</v>
      </c>
      <c r="B94" t="s">
        <v>310</v>
      </c>
      <c r="C94" t="s">
        <v>602</v>
      </c>
      <c r="D94" t="s">
        <v>605</v>
      </c>
    </row>
    <row r="95" spans="1:4" x14ac:dyDescent="0.25">
      <c r="A95">
        <v>15420635</v>
      </c>
      <c r="B95" t="s">
        <v>219</v>
      </c>
      <c r="C95" t="s">
        <v>602</v>
      </c>
      <c r="D95" t="s">
        <v>605</v>
      </c>
    </row>
    <row r="96" spans="1:4" x14ac:dyDescent="0.25">
      <c r="A96">
        <v>15471883</v>
      </c>
      <c r="B96" t="s">
        <v>103</v>
      </c>
      <c r="C96" t="s">
        <v>602</v>
      </c>
      <c r="D96" t="s">
        <v>605</v>
      </c>
    </row>
    <row r="97" spans="1:4" x14ac:dyDescent="0.25">
      <c r="A97">
        <v>32300001</v>
      </c>
      <c r="B97" t="s">
        <v>182</v>
      </c>
      <c r="C97" t="s">
        <v>602</v>
      </c>
      <c r="D97" t="s">
        <v>605</v>
      </c>
    </row>
    <row r="98" spans="1:4" x14ac:dyDescent="0.25">
      <c r="A98">
        <v>32600001</v>
      </c>
      <c r="B98" t="s">
        <v>239</v>
      </c>
      <c r="C98" t="s">
        <v>602</v>
      </c>
      <c r="D98" t="s">
        <v>605</v>
      </c>
    </row>
    <row r="99" spans="1:4" x14ac:dyDescent="0.25">
      <c r="A99">
        <v>32800001</v>
      </c>
      <c r="B99" t="s">
        <v>111</v>
      </c>
      <c r="C99" t="s">
        <v>602</v>
      </c>
      <c r="D99" t="s">
        <v>605</v>
      </c>
    </row>
    <row r="100" spans="1:4" x14ac:dyDescent="0.25">
      <c r="A100">
        <v>15228663</v>
      </c>
      <c r="B100" t="s">
        <v>568</v>
      </c>
      <c r="C100" t="s">
        <v>602</v>
      </c>
      <c r="D100" t="s">
        <v>605</v>
      </c>
    </row>
    <row r="101" spans="1:4" x14ac:dyDescent="0.25">
      <c r="A101">
        <v>15497449</v>
      </c>
      <c r="B101" t="s">
        <v>570</v>
      </c>
      <c r="C101" t="s">
        <v>602</v>
      </c>
      <c r="D101" t="s">
        <v>605</v>
      </c>
    </row>
    <row r="102" spans="1:4" x14ac:dyDescent="0.25">
      <c r="A102">
        <v>15190192</v>
      </c>
      <c r="B102" t="s">
        <v>572</v>
      </c>
      <c r="C102" t="s">
        <v>602</v>
      </c>
      <c r="D102" t="s">
        <v>605</v>
      </c>
    </row>
    <row r="103" spans="1:4" x14ac:dyDescent="0.25">
      <c r="A103">
        <v>15190182</v>
      </c>
      <c r="B103" t="s">
        <v>575</v>
      </c>
      <c r="C103" t="s">
        <v>602</v>
      </c>
      <c r="D103" t="s">
        <v>605</v>
      </c>
    </row>
    <row r="104" spans="1:4" x14ac:dyDescent="0.25">
      <c r="A104">
        <v>15278631</v>
      </c>
      <c r="B104" t="s">
        <v>577</v>
      </c>
      <c r="C104" t="s">
        <v>602</v>
      </c>
      <c r="D104" t="s">
        <v>605</v>
      </c>
    </row>
    <row r="105" spans="1:4" x14ac:dyDescent="0.25">
      <c r="A105">
        <v>15190185</v>
      </c>
      <c r="B105" t="s">
        <v>582</v>
      </c>
      <c r="C105" t="s">
        <v>602</v>
      </c>
      <c r="D105" t="s">
        <v>605</v>
      </c>
    </row>
    <row r="106" spans="1:4" x14ac:dyDescent="0.25">
      <c r="A106">
        <v>15410144</v>
      </c>
      <c r="B106" t="s">
        <v>583</v>
      </c>
      <c r="C106" t="s">
        <v>602</v>
      </c>
      <c r="D106" t="s">
        <v>605</v>
      </c>
    </row>
    <row r="107" spans="1:4" x14ac:dyDescent="0.25">
      <c r="A107">
        <v>15085857</v>
      </c>
      <c r="B107" t="s">
        <v>587</v>
      </c>
      <c r="C107" t="s">
        <v>602</v>
      </c>
      <c r="D107" t="s">
        <v>605</v>
      </c>
    </row>
    <row r="108" spans="1:4" x14ac:dyDescent="0.25">
      <c r="A108">
        <v>15062646</v>
      </c>
      <c r="B108" t="s">
        <v>593</v>
      </c>
      <c r="C108" t="s">
        <v>602</v>
      </c>
      <c r="D108" t="s">
        <v>605</v>
      </c>
    </row>
    <row r="109" spans="1:4" x14ac:dyDescent="0.25">
      <c r="A109">
        <v>15134308</v>
      </c>
      <c r="B109" t="s">
        <v>594</v>
      </c>
      <c r="C109" t="s">
        <v>602</v>
      </c>
      <c r="D109" t="s">
        <v>605</v>
      </c>
    </row>
    <row r="110" spans="1:4" x14ac:dyDescent="0.25">
      <c r="A110">
        <v>15263127</v>
      </c>
      <c r="B110" t="s">
        <v>595</v>
      </c>
      <c r="C110" t="s">
        <v>602</v>
      </c>
      <c r="D110" t="s">
        <v>605</v>
      </c>
    </row>
    <row r="111" spans="1:4" x14ac:dyDescent="0.25">
      <c r="A111">
        <v>15285110</v>
      </c>
      <c r="B111" t="s">
        <v>596</v>
      </c>
      <c r="C111" t="s">
        <v>602</v>
      </c>
      <c r="D111" t="s">
        <v>605</v>
      </c>
    </row>
    <row r="112" spans="1:4" x14ac:dyDescent="0.25">
      <c r="A112">
        <v>15334566</v>
      </c>
      <c r="B112" t="s">
        <v>545</v>
      </c>
      <c r="C112" t="s">
        <v>602</v>
      </c>
      <c r="D112" t="s">
        <v>605</v>
      </c>
    </row>
    <row r="113" spans="1:4" x14ac:dyDescent="0.25">
      <c r="A113">
        <v>15334564</v>
      </c>
      <c r="B113" t="s">
        <v>344</v>
      </c>
      <c r="C113" t="s">
        <v>602</v>
      </c>
      <c r="D113" t="s">
        <v>605</v>
      </c>
    </row>
    <row r="114" spans="1:4" x14ac:dyDescent="0.25">
      <c r="A114">
        <v>15334565</v>
      </c>
      <c r="B114" t="s">
        <v>573</v>
      </c>
      <c r="C114" t="s">
        <v>602</v>
      </c>
      <c r="D114" t="s">
        <v>605</v>
      </c>
    </row>
    <row r="115" spans="1:4" x14ac:dyDescent="0.25">
      <c r="A115">
        <v>15404269</v>
      </c>
      <c r="B115" t="s">
        <v>548</v>
      </c>
      <c r="C115" t="s">
        <v>602</v>
      </c>
      <c r="D115" t="s">
        <v>605</v>
      </c>
    </row>
    <row r="116" spans="1:4" x14ac:dyDescent="0.25">
      <c r="A116">
        <v>15338386</v>
      </c>
      <c r="B116" t="s">
        <v>177</v>
      </c>
      <c r="C116" t="s">
        <v>602</v>
      </c>
      <c r="D116" t="s">
        <v>605</v>
      </c>
    </row>
    <row r="117" spans="1:4" x14ac:dyDescent="0.25">
      <c r="A117">
        <v>15404268</v>
      </c>
      <c r="B117" t="s">
        <v>566</v>
      </c>
      <c r="C117" t="s">
        <v>602</v>
      </c>
      <c r="D117" t="s">
        <v>605</v>
      </c>
    </row>
    <row r="118" spans="1:4" x14ac:dyDescent="0.25">
      <c r="A118">
        <v>15404255</v>
      </c>
      <c r="B118" t="s">
        <v>578</v>
      </c>
      <c r="C118" t="s">
        <v>602</v>
      </c>
      <c r="D118" t="s">
        <v>605</v>
      </c>
    </row>
    <row r="119" spans="1:4" x14ac:dyDescent="0.25">
      <c r="A119">
        <v>15404266</v>
      </c>
      <c r="B119" t="s">
        <v>590</v>
      </c>
      <c r="C119" t="s">
        <v>602</v>
      </c>
      <c r="D119" t="s">
        <v>605</v>
      </c>
    </row>
    <row r="120" spans="1:4" x14ac:dyDescent="0.25">
      <c r="A120">
        <v>15404267</v>
      </c>
      <c r="B120" t="s">
        <v>601</v>
      </c>
      <c r="C120" t="s">
        <v>602</v>
      </c>
      <c r="D120" t="s">
        <v>605</v>
      </c>
    </row>
    <row r="121" spans="1:4" x14ac:dyDescent="0.25">
      <c r="A121">
        <v>15538180</v>
      </c>
      <c r="B121" t="s">
        <v>509</v>
      </c>
      <c r="C121" t="s">
        <v>602</v>
      </c>
      <c r="D121" t="s">
        <v>605</v>
      </c>
    </row>
    <row r="122" spans="1:4" x14ac:dyDescent="0.25">
      <c r="A122">
        <v>15498364</v>
      </c>
      <c r="B122" t="s">
        <v>560</v>
      </c>
      <c r="C122" t="s">
        <v>602</v>
      </c>
      <c r="D122" t="s">
        <v>605</v>
      </c>
    </row>
    <row r="123" spans="1:4" x14ac:dyDescent="0.25">
      <c r="A123">
        <v>15498365</v>
      </c>
      <c r="B123" t="s">
        <v>214</v>
      </c>
      <c r="C123" t="s">
        <v>602</v>
      </c>
      <c r="D123" t="s">
        <v>605</v>
      </c>
    </row>
    <row r="124" spans="1:4" x14ac:dyDescent="0.25">
      <c r="A124">
        <v>15504140</v>
      </c>
      <c r="B124" t="s">
        <v>561</v>
      </c>
      <c r="C124" t="s">
        <v>602</v>
      </c>
      <c r="D124" t="s">
        <v>605</v>
      </c>
    </row>
    <row r="125" spans="1:4" x14ac:dyDescent="0.25">
      <c r="A125">
        <v>15532202</v>
      </c>
      <c r="B125" t="s">
        <v>562</v>
      </c>
      <c r="C125" t="s">
        <v>602</v>
      </c>
      <c r="D125" t="s">
        <v>605</v>
      </c>
    </row>
    <row r="126" spans="1:4" x14ac:dyDescent="0.25">
      <c r="A126">
        <v>15534165</v>
      </c>
      <c r="B126" t="s">
        <v>563</v>
      </c>
      <c r="C126" t="s">
        <v>602</v>
      </c>
      <c r="D126" t="s">
        <v>605</v>
      </c>
    </row>
    <row r="127" spans="1:4" x14ac:dyDescent="0.25">
      <c r="A127">
        <v>15534166</v>
      </c>
      <c r="B127" t="s">
        <v>564</v>
      </c>
      <c r="C127" t="s">
        <v>602</v>
      </c>
      <c r="D127" t="s">
        <v>605</v>
      </c>
    </row>
    <row r="128" spans="1:4" x14ac:dyDescent="0.25">
      <c r="A128">
        <v>15534167</v>
      </c>
      <c r="B128" t="s">
        <v>526</v>
      </c>
      <c r="C128" t="s">
        <v>602</v>
      </c>
      <c r="D128" t="s">
        <v>605</v>
      </c>
    </row>
    <row r="129" spans="1:4" x14ac:dyDescent="0.25">
      <c r="A129">
        <v>15536783</v>
      </c>
      <c r="B129" t="s">
        <v>565</v>
      </c>
      <c r="C129" t="s">
        <v>602</v>
      </c>
      <c r="D129" t="s">
        <v>605</v>
      </c>
    </row>
    <row r="130" spans="1:4" x14ac:dyDescent="0.25">
      <c r="A130">
        <v>15502654</v>
      </c>
      <c r="B130" t="s">
        <v>531</v>
      </c>
      <c r="C130" t="s">
        <v>602</v>
      </c>
      <c r="D130" t="s">
        <v>605</v>
      </c>
    </row>
    <row r="131" spans="1:4" x14ac:dyDescent="0.25">
      <c r="A131">
        <v>15506349</v>
      </c>
      <c r="B131" t="s">
        <v>353</v>
      </c>
      <c r="C131" t="s">
        <v>602</v>
      </c>
      <c r="D131" t="s">
        <v>605</v>
      </c>
    </row>
    <row r="132" spans="1:4" x14ac:dyDescent="0.25">
      <c r="A132">
        <v>15497912</v>
      </c>
      <c r="B132" t="s">
        <v>344</v>
      </c>
      <c r="C132" t="s">
        <v>602</v>
      </c>
      <c r="D132" t="s">
        <v>605</v>
      </c>
    </row>
    <row r="133" spans="1:4" x14ac:dyDescent="0.25">
      <c r="A133">
        <v>15497914</v>
      </c>
      <c r="B133" t="s">
        <v>344</v>
      </c>
      <c r="C133" t="s">
        <v>602</v>
      </c>
      <c r="D133" t="s">
        <v>605</v>
      </c>
    </row>
    <row r="134" spans="1:4" x14ac:dyDescent="0.25">
      <c r="A134">
        <v>15500970</v>
      </c>
      <c r="B134" t="s">
        <v>547</v>
      </c>
      <c r="C134" t="s">
        <v>602</v>
      </c>
      <c r="D134" t="s">
        <v>605</v>
      </c>
    </row>
    <row r="135" spans="1:4" x14ac:dyDescent="0.25">
      <c r="A135">
        <v>15498300</v>
      </c>
      <c r="B135" t="s">
        <v>363</v>
      </c>
      <c r="C135" t="s">
        <v>602</v>
      </c>
      <c r="D135" t="s">
        <v>605</v>
      </c>
    </row>
    <row r="136" spans="1:4" x14ac:dyDescent="0.25">
      <c r="A136">
        <v>15532200</v>
      </c>
      <c r="B136" t="s">
        <v>363</v>
      </c>
      <c r="C136" t="s">
        <v>602</v>
      </c>
      <c r="D136" t="s">
        <v>605</v>
      </c>
    </row>
    <row r="137" spans="1:4" x14ac:dyDescent="0.25">
      <c r="A137">
        <v>15532199</v>
      </c>
      <c r="B137" t="s">
        <v>589</v>
      </c>
      <c r="C137" t="s">
        <v>602</v>
      </c>
      <c r="D137" t="s">
        <v>605</v>
      </c>
    </row>
    <row r="138" spans="1:4" x14ac:dyDescent="0.25">
      <c r="A138">
        <v>15519993</v>
      </c>
      <c r="B138" t="s">
        <v>599</v>
      </c>
      <c r="C138" t="s">
        <v>602</v>
      </c>
      <c r="D138" t="s">
        <v>605</v>
      </c>
    </row>
    <row r="139" spans="1:4" x14ac:dyDescent="0.25">
      <c r="A139">
        <v>15372824</v>
      </c>
      <c r="B139" t="s">
        <v>532</v>
      </c>
      <c r="C139" t="s">
        <v>602</v>
      </c>
      <c r="D139" t="s">
        <v>605</v>
      </c>
    </row>
    <row r="140" spans="1:4" x14ac:dyDescent="0.25">
      <c r="A140">
        <v>15474412</v>
      </c>
      <c r="B140" t="s">
        <v>558</v>
      </c>
      <c r="C140" t="s">
        <v>602</v>
      </c>
      <c r="D140" t="s">
        <v>605</v>
      </c>
    </row>
    <row r="141" spans="1:4" x14ac:dyDescent="0.25">
      <c r="A141">
        <v>15339296</v>
      </c>
      <c r="B141" t="s">
        <v>235</v>
      </c>
      <c r="C141" t="s">
        <v>602</v>
      </c>
      <c r="D141" t="s">
        <v>605</v>
      </c>
    </row>
    <row r="142" spans="1:4" x14ac:dyDescent="0.25">
      <c r="A142">
        <v>15154079</v>
      </c>
      <c r="B142" t="s">
        <v>181</v>
      </c>
      <c r="C142" t="s">
        <v>602</v>
      </c>
      <c r="D142" t="s">
        <v>605</v>
      </c>
    </row>
    <row r="143" spans="1:4" x14ac:dyDescent="0.25">
      <c r="A143">
        <v>15162400</v>
      </c>
      <c r="B143" t="s">
        <v>798</v>
      </c>
      <c r="C143" t="s">
        <v>602</v>
      </c>
      <c r="D143" t="s">
        <v>605</v>
      </c>
    </row>
    <row r="144" spans="1:4" x14ac:dyDescent="0.25">
      <c r="A144">
        <v>15175991</v>
      </c>
      <c r="B144" t="s">
        <v>799</v>
      </c>
      <c r="C144" t="s">
        <v>602</v>
      </c>
      <c r="D144" t="s">
        <v>605</v>
      </c>
    </row>
    <row r="145" spans="1:4" x14ac:dyDescent="0.25">
      <c r="A145">
        <v>15243524</v>
      </c>
      <c r="B145" t="s">
        <v>800</v>
      </c>
      <c r="C145" t="s">
        <v>602</v>
      </c>
      <c r="D145" t="s">
        <v>605</v>
      </c>
    </row>
    <row r="146" spans="1:4" x14ac:dyDescent="0.25">
      <c r="A146">
        <v>15263122</v>
      </c>
      <c r="B146" t="s">
        <v>801</v>
      </c>
      <c r="C146" t="s">
        <v>602</v>
      </c>
      <c r="D146" t="s">
        <v>605</v>
      </c>
    </row>
    <row r="147" spans="1:4" x14ac:dyDescent="0.25">
      <c r="A147">
        <v>15132898</v>
      </c>
      <c r="B147" t="s">
        <v>802</v>
      </c>
      <c r="C147" t="s">
        <v>602</v>
      </c>
      <c r="D147" t="s">
        <v>605</v>
      </c>
    </row>
    <row r="148" spans="1:4" x14ac:dyDescent="0.25">
      <c r="A148">
        <v>15539471</v>
      </c>
      <c r="B148" t="s">
        <v>803</v>
      </c>
      <c r="C148" t="s">
        <v>602</v>
      </c>
      <c r="D148" t="s">
        <v>605</v>
      </c>
    </row>
    <row r="149" spans="1:4" x14ac:dyDescent="0.25">
      <c r="A149">
        <v>20101001</v>
      </c>
      <c r="B149" t="s">
        <v>804</v>
      </c>
      <c r="C149" t="s">
        <v>602</v>
      </c>
      <c r="D149" t="s">
        <v>605</v>
      </c>
    </row>
    <row r="150" spans="1:4" x14ac:dyDescent="0.25">
      <c r="A150">
        <v>20103001</v>
      </c>
      <c r="B150" t="s">
        <v>805</v>
      </c>
      <c r="C150" t="s">
        <v>602</v>
      </c>
      <c r="D150" t="s">
        <v>605</v>
      </c>
    </row>
    <row r="151" spans="1:4" x14ac:dyDescent="0.25">
      <c r="A151">
        <v>20105001</v>
      </c>
      <c r="B151" t="s">
        <v>806</v>
      </c>
      <c r="C151" t="s">
        <v>602</v>
      </c>
      <c r="D151" t="s">
        <v>605</v>
      </c>
    </row>
    <row r="152" spans="1:4" x14ac:dyDescent="0.25">
      <c r="A152">
        <v>20106001</v>
      </c>
      <c r="B152" t="s">
        <v>400</v>
      </c>
      <c r="C152" t="s">
        <v>602</v>
      </c>
      <c r="D152" t="s">
        <v>605</v>
      </c>
    </row>
    <row r="153" spans="1:4" x14ac:dyDescent="0.25">
      <c r="A153">
        <v>20108001</v>
      </c>
      <c r="B153" t="s">
        <v>807</v>
      </c>
      <c r="C153" t="s">
        <v>602</v>
      </c>
      <c r="D153" t="s">
        <v>605</v>
      </c>
    </row>
    <row r="154" spans="1:4" x14ac:dyDescent="0.25">
      <c r="A154">
        <v>20109001</v>
      </c>
      <c r="B154" t="s">
        <v>808</v>
      </c>
      <c r="C154" t="s">
        <v>602</v>
      </c>
      <c r="D154" t="s">
        <v>605</v>
      </c>
    </row>
    <row r="155" spans="1:4" x14ac:dyDescent="0.25">
      <c r="A155">
        <v>20110001</v>
      </c>
      <c r="B155" t="s">
        <v>809</v>
      </c>
      <c r="C155" t="s">
        <v>602</v>
      </c>
      <c r="D155" t="s">
        <v>605</v>
      </c>
    </row>
    <row r="156" spans="1:4" x14ac:dyDescent="0.25">
      <c r="A156">
        <v>20111001</v>
      </c>
      <c r="B156" t="s">
        <v>810</v>
      </c>
      <c r="C156" t="s">
        <v>602</v>
      </c>
      <c r="D156" t="s">
        <v>605</v>
      </c>
    </row>
    <row r="157" spans="1:4" x14ac:dyDescent="0.25">
      <c r="A157">
        <v>20113001</v>
      </c>
      <c r="B157" t="s">
        <v>811</v>
      </c>
      <c r="C157" t="s">
        <v>602</v>
      </c>
      <c r="D157" t="s">
        <v>605</v>
      </c>
    </row>
    <row r="158" spans="1:4" x14ac:dyDescent="0.25">
      <c r="A158">
        <v>20114001</v>
      </c>
      <c r="B158" t="s">
        <v>812</v>
      </c>
      <c r="C158" t="s">
        <v>602</v>
      </c>
      <c r="D158" t="s">
        <v>605</v>
      </c>
    </row>
    <row r="159" spans="1:4" x14ac:dyDescent="0.25">
      <c r="A159">
        <v>20115001</v>
      </c>
      <c r="B159" t="s">
        <v>813</v>
      </c>
      <c r="C159" t="s">
        <v>602</v>
      </c>
      <c r="D159" t="s">
        <v>605</v>
      </c>
    </row>
    <row r="160" spans="1:4" x14ac:dyDescent="0.25">
      <c r="A160">
        <v>20117001</v>
      </c>
      <c r="B160" t="s">
        <v>604</v>
      </c>
      <c r="C160" t="s">
        <v>602</v>
      </c>
      <c r="D160" t="s">
        <v>605</v>
      </c>
    </row>
    <row r="161" spans="1:4" x14ac:dyDescent="0.25">
      <c r="A161">
        <v>20119001</v>
      </c>
      <c r="B161" t="s">
        <v>814</v>
      </c>
      <c r="C161" t="s">
        <v>602</v>
      </c>
      <c r="D161" t="s">
        <v>605</v>
      </c>
    </row>
    <row r="162" spans="1:4" x14ac:dyDescent="0.25">
      <c r="A162">
        <v>20120001</v>
      </c>
      <c r="B162" t="s">
        <v>815</v>
      </c>
      <c r="C162" t="s">
        <v>602</v>
      </c>
      <c r="D162" t="s">
        <v>605</v>
      </c>
    </row>
    <row r="163" spans="1:4" x14ac:dyDescent="0.25">
      <c r="A163">
        <v>20121001</v>
      </c>
      <c r="B163" t="s">
        <v>816</v>
      </c>
      <c r="C163" t="s">
        <v>602</v>
      </c>
      <c r="D163" t="s">
        <v>605</v>
      </c>
    </row>
    <row r="164" spans="1:4" x14ac:dyDescent="0.25">
      <c r="A164">
        <v>73300001</v>
      </c>
      <c r="B164" t="s">
        <v>817</v>
      </c>
      <c r="C164" t="s">
        <v>602</v>
      </c>
      <c r="D164" t="s">
        <v>605</v>
      </c>
    </row>
    <row r="165" spans="1:4" x14ac:dyDescent="0.25">
      <c r="A165">
        <v>95000001</v>
      </c>
      <c r="B165" t="s">
        <v>115</v>
      </c>
      <c r="C165" t="s">
        <v>602</v>
      </c>
      <c r="D165" t="s">
        <v>605</v>
      </c>
    </row>
    <row r="166" spans="1:4" x14ac:dyDescent="0.25">
      <c r="A166">
        <v>95301001</v>
      </c>
      <c r="B166" t="s">
        <v>818</v>
      </c>
      <c r="C166" t="s">
        <v>602</v>
      </c>
      <c r="D166" t="s">
        <v>605</v>
      </c>
    </row>
    <row r="167" spans="1:4" x14ac:dyDescent="0.25">
      <c r="A167">
        <v>95302001</v>
      </c>
      <c r="B167" t="s">
        <v>819</v>
      </c>
      <c r="C167" t="s">
        <v>602</v>
      </c>
      <c r="D167" t="s">
        <v>605</v>
      </c>
    </row>
    <row r="168" spans="1:4" x14ac:dyDescent="0.25">
      <c r="A168">
        <v>15069331</v>
      </c>
      <c r="B168" t="s">
        <v>820</v>
      </c>
      <c r="C168" t="s">
        <v>602</v>
      </c>
      <c r="D168" t="s">
        <v>605</v>
      </c>
    </row>
    <row r="169" spans="1:4" x14ac:dyDescent="0.25">
      <c r="A169">
        <v>40200001</v>
      </c>
      <c r="B169" t="s">
        <v>821</v>
      </c>
      <c r="C169" t="s">
        <v>602</v>
      </c>
      <c r="D169" t="s">
        <v>605</v>
      </c>
    </row>
    <row r="170" spans="1:4" x14ac:dyDescent="0.25">
      <c r="A170">
        <v>90038101</v>
      </c>
      <c r="B170" t="s">
        <v>822</v>
      </c>
      <c r="C170" t="s">
        <v>602</v>
      </c>
      <c r="D170" t="s">
        <v>605</v>
      </c>
    </row>
    <row r="171" spans="1:4" x14ac:dyDescent="0.25">
      <c r="A171">
        <v>60301001</v>
      </c>
      <c r="B171" t="s">
        <v>823</v>
      </c>
      <c r="C171" t="s">
        <v>602</v>
      </c>
      <c r="D171" t="s">
        <v>605</v>
      </c>
    </row>
    <row r="172" spans="1:4" x14ac:dyDescent="0.25">
      <c r="A172">
        <v>60300001</v>
      </c>
      <c r="B172" t="s">
        <v>824</v>
      </c>
      <c r="C172" t="s">
        <v>602</v>
      </c>
      <c r="D172" t="s">
        <v>605</v>
      </c>
    </row>
    <row r="173" spans="1:4" x14ac:dyDescent="0.25">
      <c r="A173">
        <v>60302001</v>
      </c>
      <c r="B173" t="s">
        <v>825</v>
      </c>
      <c r="C173" t="s">
        <v>602</v>
      </c>
      <c r="D173" t="s">
        <v>605</v>
      </c>
    </row>
    <row r="174" spans="1:4" x14ac:dyDescent="0.25">
      <c r="A174">
        <v>90038101</v>
      </c>
      <c r="B174" t="s">
        <v>822</v>
      </c>
      <c r="C174" t="s">
        <v>602</v>
      </c>
      <c r="D174" t="s">
        <v>605</v>
      </c>
    </row>
    <row r="175" spans="1:4" x14ac:dyDescent="0.25">
      <c r="A175">
        <v>60301001</v>
      </c>
      <c r="B175" t="s">
        <v>823</v>
      </c>
      <c r="C175" t="s">
        <v>602</v>
      </c>
      <c r="D175" t="s">
        <v>605</v>
      </c>
    </row>
    <row r="176" spans="1:4" x14ac:dyDescent="0.25">
      <c r="A176">
        <v>60300001</v>
      </c>
      <c r="B176" t="s">
        <v>824</v>
      </c>
      <c r="C176" t="s">
        <v>602</v>
      </c>
      <c r="D176" t="s">
        <v>605</v>
      </c>
    </row>
    <row r="177" spans="1:4" x14ac:dyDescent="0.25">
      <c r="A177">
        <v>60302001</v>
      </c>
      <c r="B177" t="s">
        <v>825</v>
      </c>
      <c r="C177" t="s">
        <v>602</v>
      </c>
      <c r="D177" t="s">
        <v>605</v>
      </c>
    </row>
    <row r="178" spans="1:4" x14ac:dyDescent="0.25">
      <c r="A178">
        <v>51002001</v>
      </c>
      <c r="B178" t="s">
        <v>826</v>
      </c>
      <c r="C178" t="s">
        <v>602</v>
      </c>
      <c r="D178" t="s">
        <v>605</v>
      </c>
    </row>
    <row r="179" spans="1:4" x14ac:dyDescent="0.25">
      <c r="A179">
        <v>40104001</v>
      </c>
      <c r="B179" t="s">
        <v>827</v>
      </c>
      <c r="C179" t="s">
        <v>602</v>
      </c>
      <c r="D179" t="s">
        <v>605</v>
      </c>
    </row>
    <row r="180" spans="1:4" x14ac:dyDescent="0.25">
      <c r="A180">
        <v>15167947</v>
      </c>
      <c r="B180" t="s">
        <v>828</v>
      </c>
      <c r="C180" t="s">
        <v>602</v>
      </c>
      <c r="D180" t="s">
        <v>605</v>
      </c>
    </row>
    <row r="181" spans="1:4" x14ac:dyDescent="0.25">
      <c r="A181">
        <v>40100001</v>
      </c>
      <c r="B181" t="s">
        <v>829</v>
      </c>
      <c r="C181" t="s">
        <v>602</v>
      </c>
      <c r="D181" t="s">
        <v>605</v>
      </c>
    </row>
    <row r="182" spans="1:4" x14ac:dyDescent="0.25">
      <c r="A182">
        <v>40103001</v>
      </c>
      <c r="B182" t="s">
        <v>830</v>
      </c>
      <c r="C182" t="s">
        <v>602</v>
      </c>
      <c r="D182" t="s">
        <v>605</v>
      </c>
    </row>
    <row r="183" spans="1:4" x14ac:dyDescent="0.25">
      <c r="A183">
        <v>15309235</v>
      </c>
      <c r="B183" t="s">
        <v>831</v>
      </c>
      <c r="C183" t="s">
        <v>602</v>
      </c>
      <c r="D183" t="s">
        <v>605</v>
      </c>
    </row>
    <row r="184" spans="1:4" x14ac:dyDescent="0.25">
      <c r="A184">
        <v>40105001</v>
      </c>
      <c r="B184" t="s">
        <v>832</v>
      </c>
      <c r="C184" t="s">
        <v>602</v>
      </c>
      <c r="D184" t="s">
        <v>605</v>
      </c>
    </row>
    <row r="185" spans="1:4" x14ac:dyDescent="0.25">
      <c r="A185">
        <v>15188160</v>
      </c>
      <c r="B185" t="s">
        <v>833</v>
      </c>
      <c r="C185" t="s">
        <v>602</v>
      </c>
      <c r="D185" t="s">
        <v>605</v>
      </c>
    </row>
    <row r="186" spans="1:4" x14ac:dyDescent="0.25">
      <c r="A186">
        <v>40106001</v>
      </c>
      <c r="B186" t="s">
        <v>834</v>
      </c>
      <c r="C186" t="s">
        <v>602</v>
      </c>
      <c r="D186" t="s">
        <v>605</v>
      </c>
    </row>
    <row r="187" spans="1:4" x14ac:dyDescent="0.25">
      <c r="A187">
        <v>15465349</v>
      </c>
      <c r="B187" t="s">
        <v>301</v>
      </c>
      <c r="C187" t="s">
        <v>602</v>
      </c>
      <c r="D187" t="s">
        <v>605</v>
      </c>
    </row>
    <row r="188" spans="1:4" x14ac:dyDescent="0.25">
      <c r="A188">
        <v>15502245</v>
      </c>
      <c r="B188" t="s">
        <v>835</v>
      </c>
      <c r="C188" t="s">
        <v>602</v>
      </c>
      <c r="D188" t="s">
        <v>605</v>
      </c>
    </row>
    <row r="189" spans="1:4" x14ac:dyDescent="0.25">
      <c r="A189">
        <v>15502244</v>
      </c>
      <c r="B189" t="s">
        <v>835</v>
      </c>
      <c r="C189" t="s">
        <v>602</v>
      </c>
      <c r="D189" t="s">
        <v>605</v>
      </c>
    </row>
    <row r="190" spans="1:4" x14ac:dyDescent="0.25">
      <c r="A190">
        <v>15500969</v>
      </c>
      <c r="B190" t="s">
        <v>835</v>
      </c>
      <c r="C190" t="s">
        <v>602</v>
      </c>
      <c r="D190" t="s">
        <v>605</v>
      </c>
    </row>
    <row r="191" spans="1:4" x14ac:dyDescent="0.25">
      <c r="A191">
        <v>15502246</v>
      </c>
      <c r="B191" t="s">
        <v>835</v>
      </c>
      <c r="C191" t="s">
        <v>602</v>
      </c>
      <c r="D191" t="s">
        <v>605</v>
      </c>
    </row>
    <row r="192" spans="1:4" x14ac:dyDescent="0.25">
      <c r="A192">
        <v>15502243</v>
      </c>
      <c r="B192" t="s">
        <v>835</v>
      </c>
      <c r="C192" t="s">
        <v>602</v>
      </c>
      <c r="D192" t="s">
        <v>605</v>
      </c>
    </row>
    <row r="193" spans="1:4" x14ac:dyDescent="0.25">
      <c r="A193">
        <v>15502242</v>
      </c>
      <c r="B193" t="s">
        <v>835</v>
      </c>
      <c r="C193" t="s">
        <v>602</v>
      </c>
      <c r="D193" t="s">
        <v>605</v>
      </c>
    </row>
    <row r="194" spans="1:4" x14ac:dyDescent="0.25">
      <c r="A194">
        <v>15502248</v>
      </c>
      <c r="B194" t="s">
        <v>835</v>
      </c>
      <c r="C194" t="s">
        <v>602</v>
      </c>
      <c r="D194" t="s">
        <v>605</v>
      </c>
    </row>
    <row r="195" spans="1:4" x14ac:dyDescent="0.25">
      <c r="A195">
        <v>15521072</v>
      </c>
      <c r="B195" t="s">
        <v>836</v>
      </c>
      <c r="C195" t="s">
        <v>602</v>
      </c>
      <c r="D195" t="s">
        <v>605</v>
      </c>
    </row>
    <row r="196" spans="1:4" x14ac:dyDescent="0.25">
      <c r="A196">
        <v>15521073</v>
      </c>
      <c r="B196" t="s">
        <v>837</v>
      </c>
      <c r="C196" t="s">
        <v>602</v>
      </c>
      <c r="D196" t="s">
        <v>605</v>
      </c>
    </row>
    <row r="197" spans="1:4" x14ac:dyDescent="0.25">
      <c r="A197">
        <v>15521120</v>
      </c>
      <c r="B197" t="s">
        <v>838</v>
      </c>
      <c r="C197" t="s">
        <v>602</v>
      </c>
      <c r="D197" t="s">
        <v>605</v>
      </c>
    </row>
    <row r="198" spans="1:4" x14ac:dyDescent="0.25">
      <c r="A198">
        <v>15522035</v>
      </c>
      <c r="B198" t="s">
        <v>839</v>
      </c>
      <c r="C198" t="s">
        <v>602</v>
      </c>
      <c r="D198" t="s">
        <v>605</v>
      </c>
    </row>
    <row r="199" spans="1:4" x14ac:dyDescent="0.25">
      <c r="A199">
        <v>15521917</v>
      </c>
      <c r="B199" t="s">
        <v>840</v>
      </c>
      <c r="C199" t="s">
        <v>602</v>
      </c>
      <c r="D199" t="s">
        <v>605</v>
      </c>
    </row>
    <row r="200" spans="1:4" x14ac:dyDescent="0.25">
      <c r="A200">
        <v>15522029</v>
      </c>
      <c r="B200" t="s">
        <v>841</v>
      </c>
      <c r="C200" t="s">
        <v>602</v>
      </c>
      <c r="D200" t="s">
        <v>605</v>
      </c>
    </row>
    <row r="201" spans="1:4" x14ac:dyDescent="0.25">
      <c r="A201">
        <v>15522034</v>
      </c>
      <c r="B201" t="s">
        <v>842</v>
      </c>
      <c r="C201" t="s">
        <v>602</v>
      </c>
      <c r="D201" t="s">
        <v>605</v>
      </c>
    </row>
    <row r="202" spans="1:4" x14ac:dyDescent="0.25">
      <c r="A202">
        <v>15522033</v>
      </c>
      <c r="B202" t="s">
        <v>835</v>
      </c>
      <c r="C202" t="s">
        <v>602</v>
      </c>
      <c r="D202" t="s">
        <v>605</v>
      </c>
    </row>
    <row r="203" spans="1:4" x14ac:dyDescent="0.25">
      <c r="A203">
        <v>15523980</v>
      </c>
      <c r="B203" t="s">
        <v>843</v>
      </c>
      <c r="C203" t="s">
        <v>602</v>
      </c>
      <c r="D203" t="s">
        <v>605</v>
      </c>
    </row>
    <row r="204" spans="1:4" x14ac:dyDescent="0.25">
      <c r="A204">
        <v>15523194</v>
      </c>
      <c r="B204" t="s">
        <v>844</v>
      </c>
      <c r="C204" t="s">
        <v>602</v>
      </c>
      <c r="D204" t="s">
        <v>605</v>
      </c>
    </row>
    <row r="205" spans="1:4" x14ac:dyDescent="0.25">
      <c r="A205">
        <v>15195726</v>
      </c>
      <c r="B205" t="s">
        <v>845</v>
      </c>
      <c r="C205" t="s">
        <v>602</v>
      </c>
      <c r="D205" t="s">
        <v>605</v>
      </c>
    </row>
    <row r="206" spans="1:4" x14ac:dyDescent="0.25">
      <c r="A206">
        <v>15338950</v>
      </c>
      <c r="B206" t="s">
        <v>846</v>
      </c>
      <c r="C206" t="s">
        <v>602</v>
      </c>
      <c r="D206" t="s">
        <v>605</v>
      </c>
    </row>
    <row r="207" spans="1:4" x14ac:dyDescent="0.25">
      <c r="A207">
        <v>15338950</v>
      </c>
      <c r="B207" t="s">
        <v>847</v>
      </c>
      <c r="C207" t="s">
        <v>602</v>
      </c>
      <c r="D207" t="s">
        <v>605</v>
      </c>
    </row>
    <row r="208" spans="1:4" x14ac:dyDescent="0.25">
      <c r="A208">
        <v>15538177</v>
      </c>
      <c r="B208" t="s">
        <v>509</v>
      </c>
      <c r="C208" t="s">
        <v>602</v>
      </c>
      <c r="D208" t="s">
        <v>605</v>
      </c>
    </row>
    <row r="209" spans="1:4" x14ac:dyDescent="0.25">
      <c r="A209">
        <v>15195726</v>
      </c>
      <c r="B209" t="s">
        <v>845</v>
      </c>
      <c r="C209" t="s">
        <v>602</v>
      </c>
      <c r="D209" t="s">
        <v>605</v>
      </c>
    </row>
    <row r="210" spans="1:4" x14ac:dyDescent="0.25">
      <c r="A210">
        <v>15312718</v>
      </c>
      <c r="B210" t="s">
        <v>530</v>
      </c>
      <c r="C210" t="s">
        <v>602</v>
      </c>
      <c r="D210" t="s">
        <v>605</v>
      </c>
    </row>
    <row r="211" spans="1:4" x14ac:dyDescent="0.25">
      <c r="A211">
        <v>15318725</v>
      </c>
      <c r="B211" t="s">
        <v>446</v>
      </c>
      <c r="C211" t="s">
        <v>602</v>
      </c>
      <c r="D211" t="s">
        <v>605</v>
      </c>
    </row>
    <row r="212" spans="1:4" x14ac:dyDescent="0.25">
      <c r="A212">
        <v>15408736</v>
      </c>
      <c r="B212" t="s">
        <v>551</v>
      </c>
      <c r="C212" t="s">
        <v>602</v>
      </c>
      <c r="D212" t="s">
        <v>605</v>
      </c>
    </row>
    <row r="213" spans="1:4" x14ac:dyDescent="0.25">
      <c r="A213">
        <v>15411160</v>
      </c>
      <c r="B213" t="s">
        <v>486</v>
      </c>
      <c r="C213" t="s">
        <v>602</v>
      </c>
      <c r="D213" t="s">
        <v>605</v>
      </c>
    </row>
    <row r="214" spans="1:4" x14ac:dyDescent="0.25">
      <c r="A214">
        <v>15408738</v>
      </c>
      <c r="B214" t="s">
        <v>318</v>
      </c>
      <c r="C214" t="s">
        <v>602</v>
      </c>
      <c r="D214" t="s">
        <v>605</v>
      </c>
    </row>
    <row r="215" spans="1:4" x14ac:dyDescent="0.25">
      <c r="A215">
        <v>15420696</v>
      </c>
      <c r="B215" t="s">
        <v>552</v>
      </c>
      <c r="C215" t="s">
        <v>602</v>
      </c>
      <c r="D215" t="s">
        <v>605</v>
      </c>
    </row>
    <row r="216" spans="1:4" x14ac:dyDescent="0.25">
      <c r="A216">
        <v>15452747</v>
      </c>
      <c r="B216" t="s">
        <v>553</v>
      </c>
      <c r="C216" t="s">
        <v>602</v>
      </c>
      <c r="D216" t="s">
        <v>605</v>
      </c>
    </row>
    <row r="217" spans="1:4" x14ac:dyDescent="0.25">
      <c r="A217">
        <v>15431395</v>
      </c>
      <c r="B217" t="s">
        <v>196</v>
      </c>
      <c r="C217" t="s">
        <v>602</v>
      </c>
      <c r="D217" t="s">
        <v>605</v>
      </c>
    </row>
    <row r="218" spans="1:4" x14ac:dyDescent="0.25">
      <c r="A218">
        <v>15463453</v>
      </c>
      <c r="B218" t="s">
        <v>848</v>
      </c>
      <c r="C218" t="s">
        <v>602</v>
      </c>
      <c r="D218" t="s">
        <v>605</v>
      </c>
    </row>
    <row r="219" spans="1:4" x14ac:dyDescent="0.25">
      <c r="A219">
        <v>15474410</v>
      </c>
      <c r="B219" t="s">
        <v>849</v>
      </c>
      <c r="C219" t="s">
        <v>602</v>
      </c>
      <c r="D219" t="s">
        <v>605</v>
      </c>
    </row>
    <row r="220" spans="1:4" x14ac:dyDescent="0.25">
      <c r="A220">
        <v>15463460</v>
      </c>
      <c r="B220" t="s">
        <v>557</v>
      </c>
      <c r="C220" t="s">
        <v>602</v>
      </c>
      <c r="D220" t="s">
        <v>605</v>
      </c>
    </row>
    <row r="221" spans="1:4" x14ac:dyDescent="0.25">
      <c r="A221">
        <v>15480826</v>
      </c>
      <c r="B221" t="s">
        <v>559</v>
      </c>
      <c r="C221" t="s">
        <v>602</v>
      </c>
      <c r="D221" t="s">
        <v>605</v>
      </c>
    </row>
    <row r="222" spans="1:4" x14ac:dyDescent="0.25">
      <c r="A222">
        <v>15463459</v>
      </c>
      <c r="B222" t="s">
        <v>556</v>
      </c>
      <c r="C222" t="s">
        <v>602</v>
      </c>
      <c r="D222" t="s">
        <v>605</v>
      </c>
    </row>
    <row r="223" spans="1:4" x14ac:dyDescent="0.25">
      <c r="A223">
        <v>15463458</v>
      </c>
      <c r="B223" t="s">
        <v>555</v>
      </c>
      <c r="C223" t="s">
        <v>602</v>
      </c>
      <c r="D223" t="s">
        <v>605</v>
      </c>
    </row>
    <row r="224" spans="1:4" x14ac:dyDescent="0.25">
      <c r="A224">
        <v>30000001</v>
      </c>
      <c r="B224" t="s">
        <v>176</v>
      </c>
      <c r="C224" t="s">
        <v>602</v>
      </c>
      <c r="D224" t="s">
        <v>605</v>
      </c>
    </row>
    <row r="225" spans="1:4" x14ac:dyDescent="0.25">
      <c r="A225">
        <v>30500001</v>
      </c>
      <c r="B225" t="s">
        <v>132</v>
      </c>
      <c r="C225" t="s">
        <v>602</v>
      </c>
      <c r="D225" t="s">
        <v>605</v>
      </c>
    </row>
    <row r="226" spans="1:4" x14ac:dyDescent="0.25">
      <c r="A226">
        <v>31000001</v>
      </c>
      <c r="B226" t="s">
        <v>204</v>
      </c>
      <c r="C226" t="s">
        <v>602</v>
      </c>
      <c r="D226" t="s">
        <v>605</v>
      </c>
    </row>
    <row r="227" spans="1:4" x14ac:dyDescent="0.25">
      <c r="A227">
        <v>31500001</v>
      </c>
      <c r="B227" t="s">
        <v>2336</v>
      </c>
      <c r="C227" t="s">
        <v>602</v>
      </c>
      <c r="D227" t="s">
        <v>605</v>
      </c>
    </row>
    <row r="228" spans="1:4" x14ac:dyDescent="0.25">
      <c r="A228">
        <v>32000001</v>
      </c>
      <c r="B228" t="s">
        <v>2337</v>
      </c>
      <c r="C228" t="s">
        <v>602</v>
      </c>
      <c r="D228" t="s">
        <v>605</v>
      </c>
    </row>
    <row r="229" spans="1:4" x14ac:dyDescent="0.25">
      <c r="A229">
        <v>32300001</v>
      </c>
      <c r="B229" t="s">
        <v>182</v>
      </c>
      <c r="C229" t="s">
        <v>602</v>
      </c>
      <c r="D229" t="s">
        <v>605</v>
      </c>
    </row>
    <row r="230" spans="1:4" x14ac:dyDescent="0.25">
      <c r="A230">
        <v>32600001</v>
      </c>
      <c r="B230" t="s">
        <v>239</v>
      </c>
      <c r="C230" t="s">
        <v>602</v>
      </c>
      <c r="D230" t="s">
        <v>605</v>
      </c>
    </row>
    <row r="231" spans="1:4" x14ac:dyDescent="0.25">
      <c r="A231">
        <v>32800001</v>
      </c>
      <c r="B231" t="s">
        <v>111</v>
      </c>
      <c r="C231" t="s">
        <v>602</v>
      </c>
      <c r="D231" t="s">
        <v>605</v>
      </c>
    </row>
    <row r="232" spans="1:4" x14ac:dyDescent="0.25">
      <c r="A232">
        <v>95260001</v>
      </c>
      <c r="B232" t="s">
        <v>237</v>
      </c>
      <c r="C232" t="s">
        <v>602</v>
      </c>
      <c r="D232" t="s">
        <v>605</v>
      </c>
    </row>
    <row r="233" spans="1:4" x14ac:dyDescent="0.25">
      <c r="A233">
        <v>15067655</v>
      </c>
      <c r="B233" t="s">
        <v>133</v>
      </c>
      <c r="C233" t="s">
        <v>602</v>
      </c>
      <c r="D233" t="s">
        <v>605</v>
      </c>
    </row>
    <row r="234" spans="1:4" x14ac:dyDescent="0.25">
      <c r="A234">
        <v>15075082</v>
      </c>
      <c r="B234" t="s">
        <v>178</v>
      </c>
      <c r="C234" t="s">
        <v>602</v>
      </c>
      <c r="D234" t="s">
        <v>605</v>
      </c>
    </row>
    <row r="235" spans="1:4" x14ac:dyDescent="0.25">
      <c r="A235">
        <v>15077893</v>
      </c>
      <c r="B235" t="s">
        <v>180</v>
      </c>
      <c r="C235" t="s">
        <v>602</v>
      </c>
      <c r="D235" t="s">
        <v>605</v>
      </c>
    </row>
    <row r="236" spans="1:4" x14ac:dyDescent="0.25">
      <c r="A236">
        <v>15073992</v>
      </c>
      <c r="B236" t="s">
        <v>2338</v>
      </c>
      <c r="C236" t="s">
        <v>602</v>
      </c>
      <c r="D236" t="s">
        <v>605</v>
      </c>
    </row>
    <row r="237" spans="1:4" x14ac:dyDescent="0.25">
      <c r="A237">
        <v>41300001</v>
      </c>
      <c r="B237" t="s">
        <v>543</v>
      </c>
      <c r="C237" t="s">
        <v>602</v>
      </c>
      <c r="D237" t="s">
        <v>605</v>
      </c>
    </row>
    <row r="238" spans="1:4" x14ac:dyDescent="0.25">
      <c r="A238">
        <v>15063296</v>
      </c>
      <c r="B238" t="s">
        <v>2339</v>
      </c>
      <c r="C238" t="s">
        <v>602</v>
      </c>
      <c r="D238" t="s">
        <v>605</v>
      </c>
    </row>
    <row r="239" spans="1:4" x14ac:dyDescent="0.25">
      <c r="A239">
        <v>41302001</v>
      </c>
      <c r="B239" t="s">
        <v>544</v>
      </c>
      <c r="C239" t="s">
        <v>602</v>
      </c>
      <c r="D239" t="s">
        <v>605</v>
      </c>
    </row>
    <row r="240" spans="1:4" x14ac:dyDescent="0.25">
      <c r="A240">
        <v>15062646</v>
      </c>
      <c r="B240" t="s">
        <v>2339</v>
      </c>
      <c r="C240" t="s">
        <v>602</v>
      </c>
      <c r="D240" t="s">
        <v>605</v>
      </c>
    </row>
    <row r="241" spans="1:4" x14ac:dyDescent="0.25">
      <c r="A241">
        <v>15085857</v>
      </c>
      <c r="B241" t="s">
        <v>587</v>
      </c>
      <c r="C241" t="s">
        <v>602</v>
      </c>
      <c r="D241" t="s">
        <v>605</v>
      </c>
    </row>
    <row r="242" spans="1:4" x14ac:dyDescent="0.25">
      <c r="A242">
        <v>15130448</v>
      </c>
      <c r="B242" t="s">
        <v>538</v>
      </c>
      <c r="C242" t="s">
        <v>602</v>
      </c>
      <c r="D242" t="s">
        <v>605</v>
      </c>
    </row>
    <row r="243" spans="1:4" x14ac:dyDescent="0.25">
      <c r="A243">
        <v>15143027</v>
      </c>
      <c r="B243" t="s">
        <v>357</v>
      </c>
      <c r="C243" t="s">
        <v>602</v>
      </c>
      <c r="D243" t="s">
        <v>605</v>
      </c>
    </row>
    <row r="244" spans="1:4" x14ac:dyDescent="0.25">
      <c r="A244">
        <v>15154079</v>
      </c>
      <c r="B244" t="s">
        <v>181</v>
      </c>
      <c r="C244" t="s">
        <v>602</v>
      </c>
      <c r="D244" t="s">
        <v>605</v>
      </c>
    </row>
    <row r="245" spans="1:4" x14ac:dyDescent="0.25">
      <c r="A245">
        <v>15175990</v>
      </c>
      <c r="B245" t="s">
        <v>135</v>
      </c>
      <c r="C245" t="s">
        <v>602</v>
      </c>
      <c r="D245" t="s">
        <v>605</v>
      </c>
    </row>
    <row r="246" spans="1:4" x14ac:dyDescent="0.25">
      <c r="A246">
        <v>15162400</v>
      </c>
      <c r="B246" t="s">
        <v>798</v>
      </c>
      <c r="C246" t="s">
        <v>602</v>
      </c>
      <c r="D246" t="s">
        <v>605</v>
      </c>
    </row>
    <row r="247" spans="1:4" x14ac:dyDescent="0.25">
      <c r="A247">
        <v>15175991</v>
      </c>
      <c r="B247" t="s">
        <v>799</v>
      </c>
      <c r="C247" t="s">
        <v>602</v>
      </c>
      <c r="D247" t="s">
        <v>605</v>
      </c>
    </row>
    <row r="248" spans="1:4" x14ac:dyDescent="0.25">
      <c r="A248">
        <v>15190192</v>
      </c>
      <c r="B248" t="s">
        <v>572</v>
      </c>
      <c r="C248" t="s">
        <v>602</v>
      </c>
      <c r="D248" t="s">
        <v>605</v>
      </c>
    </row>
    <row r="249" spans="1:4" x14ac:dyDescent="0.25">
      <c r="A249">
        <v>15207568</v>
      </c>
      <c r="B249" t="s">
        <v>340</v>
      </c>
      <c r="C249" t="s">
        <v>602</v>
      </c>
      <c r="D249" t="s">
        <v>605</v>
      </c>
    </row>
    <row r="250" spans="1:4" x14ac:dyDescent="0.25">
      <c r="A250">
        <v>15207567</v>
      </c>
      <c r="B250" t="s">
        <v>257</v>
      </c>
      <c r="C250" t="s">
        <v>602</v>
      </c>
      <c r="D250" t="s">
        <v>605</v>
      </c>
    </row>
    <row r="251" spans="1:4" x14ac:dyDescent="0.25">
      <c r="A251">
        <v>15210141</v>
      </c>
      <c r="B251" t="s">
        <v>213</v>
      </c>
      <c r="C251" t="s">
        <v>602</v>
      </c>
      <c r="D251" t="s">
        <v>605</v>
      </c>
    </row>
    <row r="252" spans="1:4" x14ac:dyDescent="0.25">
      <c r="A252">
        <v>15190185</v>
      </c>
      <c r="B252" t="s">
        <v>582</v>
      </c>
      <c r="C252" t="s">
        <v>602</v>
      </c>
      <c r="D252" t="s">
        <v>605</v>
      </c>
    </row>
    <row r="253" spans="1:4" x14ac:dyDescent="0.25">
      <c r="A253">
        <v>15204091</v>
      </c>
      <c r="B253" t="s">
        <v>539</v>
      </c>
      <c r="C253" t="s">
        <v>602</v>
      </c>
      <c r="D253" t="s">
        <v>605</v>
      </c>
    </row>
    <row r="254" spans="1:4" x14ac:dyDescent="0.25">
      <c r="A254">
        <v>15190182</v>
      </c>
      <c r="B254" t="s">
        <v>575</v>
      </c>
      <c r="C254" t="s">
        <v>602</v>
      </c>
      <c r="D254" t="s">
        <v>605</v>
      </c>
    </row>
    <row r="255" spans="1:4" x14ac:dyDescent="0.25">
      <c r="A255">
        <v>15243524</v>
      </c>
      <c r="B255" t="s">
        <v>800</v>
      </c>
      <c r="C255" t="s">
        <v>602</v>
      </c>
      <c r="D255" t="s">
        <v>605</v>
      </c>
    </row>
    <row r="256" spans="1:4" x14ac:dyDescent="0.25">
      <c r="A256">
        <v>15261487</v>
      </c>
      <c r="B256" t="s">
        <v>550</v>
      </c>
      <c r="C256" t="s">
        <v>602</v>
      </c>
      <c r="D256" t="s">
        <v>605</v>
      </c>
    </row>
    <row r="257" spans="1:4" x14ac:dyDescent="0.25">
      <c r="A257">
        <v>15242501</v>
      </c>
      <c r="B257" t="s">
        <v>127</v>
      </c>
      <c r="C257" t="s">
        <v>602</v>
      </c>
      <c r="D257" t="s">
        <v>605</v>
      </c>
    </row>
    <row r="258" spans="1:4" x14ac:dyDescent="0.25">
      <c r="A258">
        <v>15263122</v>
      </c>
      <c r="B258" t="s">
        <v>801</v>
      </c>
      <c r="C258" t="s">
        <v>602</v>
      </c>
      <c r="D258" t="s">
        <v>605</v>
      </c>
    </row>
    <row r="259" spans="1:4" x14ac:dyDescent="0.25">
      <c r="A259">
        <v>15228663</v>
      </c>
      <c r="B259" t="s">
        <v>568</v>
      </c>
      <c r="C259" t="s">
        <v>602</v>
      </c>
      <c r="D259" t="s">
        <v>605</v>
      </c>
    </row>
    <row r="260" spans="1:4" x14ac:dyDescent="0.25">
      <c r="A260">
        <v>15278631</v>
      </c>
      <c r="B260" t="s">
        <v>577</v>
      </c>
      <c r="C260" t="s">
        <v>602</v>
      </c>
      <c r="D260" t="s">
        <v>605</v>
      </c>
    </row>
    <row r="261" spans="1:4" x14ac:dyDescent="0.25">
      <c r="A261">
        <v>15339296</v>
      </c>
      <c r="B261" t="s">
        <v>235</v>
      </c>
      <c r="C261" t="s">
        <v>602</v>
      </c>
      <c r="D261" t="s">
        <v>605</v>
      </c>
    </row>
    <row r="262" spans="1:4" x14ac:dyDescent="0.25">
      <c r="A262">
        <v>15063296</v>
      </c>
      <c r="B262" t="s">
        <v>537</v>
      </c>
      <c r="C262" t="s">
        <v>602</v>
      </c>
      <c r="D262" t="s">
        <v>605</v>
      </c>
    </row>
    <row r="263" spans="1:4" x14ac:dyDescent="0.25">
      <c r="A263">
        <v>15062646</v>
      </c>
      <c r="B263" t="s">
        <v>593</v>
      </c>
      <c r="C263" t="s">
        <v>602</v>
      </c>
      <c r="D263" t="s">
        <v>605</v>
      </c>
    </row>
    <row r="264" spans="1:4" x14ac:dyDescent="0.25">
      <c r="A264">
        <v>15222603</v>
      </c>
      <c r="B264" t="s">
        <v>230</v>
      </c>
      <c r="C264" t="s">
        <v>602</v>
      </c>
      <c r="D264" t="s">
        <v>605</v>
      </c>
    </row>
    <row r="265" spans="1:4" x14ac:dyDescent="0.25">
      <c r="A265">
        <v>15132898</v>
      </c>
      <c r="B265" t="s">
        <v>802</v>
      </c>
      <c r="C265" t="s">
        <v>602</v>
      </c>
      <c r="D265" t="s">
        <v>605</v>
      </c>
    </row>
    <row r="266" spans="1:4" x14ac:dyDescent="0.25">
      <c r="A266">
        <v>15325807</v>
      </c>
      <c r="B266" t="s">
        <v>309</v>
      </c>
      <c r="C266" t="s">
        <v>602</v>
      </c>
      <c r="D266" t="s">
        <v>605</v>
      </c>
    </row>
    <row r="267" spans="1:4" x14ac:dyDescent="0.25">
      <c r="A267">
        <v>15358348</v>
      </c>
      <c r="B267" t="s">
        <v>540</v>
      </c>
      <c r="C267" t="s">
        <v>602</v>
      </c>
      <c r="D267" t="s">
        <v>605</v>
      </c>
    </row>
    <row r="268" spans="1:4" x14ac:dyDescent="0.25">
      <c r="A268">
        <v>15358349</v>
      </c>
      <c r="B268" t="s">
        <v>541</v>
      </c>
      <c r="C268" t="s">
        <v>602</v>
      </c>
      <c r="D268" t="s">
        <v>605</v>
      </c>
    </row>
    <row r="269" spans="1:4" x14ac:dyDescent="0.25">
      <c r="A269">
        <v>15389339</v>
      </c>
      <c r="B269" t="s">
        <v>310</v>
      </c>
      <c r="C269" t="s">
        <v>602</v>
      </c>
      <c r="D269" t="s">
        <v>605</v>
      </c>
    </row>
    <row r="270" spans="1:4" x14ac:dyDescent="0.25">
      <c r="A270">
        <v>15420635</v>
      </c>
      <c r="B270" t="s">
        <v>219</v>
      </c>
      <c r="C270" t="s">
        <v>602</v>
      </c>
      <c r="D270" t="s">
        <v>605</v>
      </c>
    </row>
    <row r="271" spans="1:4" x14ac:dyDescent="0.25">
      <c r="A271">
        <v>15471883</v>
      </c>
      <c r="B271" t="s">
        <v>103</v>
      </c>
      <c r="C271" t="s">
        <v>602</v>
      </c>
      <c r="D271" t="s">
        <v>605</v>
      </c>
    </row>
    <row r="272" spans="1:4" x14ac:dyDescent="0.25">
      <c r="A272">
        <v>15497449</v>
      </c>
      <c r="B272" t="s">
        <v>2340</v>
      </c>
      <c r="C272" t="s">
        <v>602</v>
      </c>
      <c r="D272" t="s">
        <v>605</v>
      </c>
    </row>
    <row r="273" spans="1:4" x14ac:dyDescent="0.25">
      <c r="A273">
        <v>15539471</v>
      </c>
      <c r="B273" t="s">
        <v>803</v>
      </c>
      <c r="C273" t="s">
        <v>602</v>
      </c>
      <c r="D273" t="s">
        <v>605</v>
      </c>
    </row>
    <row r="274" spans="1:4" x14ac:dyDescent="0.25">
      <c r="B274" s="46" t="s">
        <v>2236</v>
      </c>
      <c r="C274" t="s">
        <v>2313</v>
      </c>
      <c r="D274" t="s">
        <v>605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G21"/>
  <sheetViews>
    <sheetView workbookViewId="0">
      <selection activeCell="H12" sqref="H12"/>
    </sheetView>
  </sheetViews>
  <sheetFormatPr defaultRowHeight="15" x14ac:dyDescent="0.25"/>
  <cols>
    <col min="1" max="1" width="10" style="30" bestFit="1" customWidth="1"/>
    <col min="2" max="2" width="14.28515625" style="30" bestFit="1" customWidth="1"/>
    <col min="3" max="3" width="6.42578125" style="30" bestFit="1" customWidth="1"/>
    <col min="4" max="4" width="16.85546875" style="30" bestFit="1" customWidth="1"/>
    <col min="5" max="5" width="13.140625" style="30" bestFit="1" customWidth="1"/>
    <col min="6" max="6" width="18.7109375" style="30" bestFit="1" customWidth="1"/>
    <col min="7" max="7" width="13.140625" style="30" bestFit="1" customWidth="1"/>
    <col min="8" max="16384" width="9.140625" style="30"/>
  </cols>
  <sheetData>
    <row r="1" spans="1:7" x14ac:dyDescent="0.25">
      <c r="A1" s="68" t="s">
        <v>144</v>
      </c>
      <c r="B1" s="68" t="s">
        <v>2321</v>
      </c>
      <c r="C1" s="68" t="s">
        <v>4</v>
      </c>
      <c r="D1" s="68" t="s">
        <v>2322</v>
      </c>
      <c r="E1" s="68" t="s">
        <v>2323</v>
      </c>
      <c r="F1" s="68" t="s">
        <v>2518</v>
      </c>
      <c r="G1" s="68" t="s">
        <v>2261</v>
      </c>
    </row>
    <row r="2" spans="1:7" x14ac:dyDescent="0.25">
      <c r="A2" s="33" t="s">
        <v>38</v>
      </c>
      <c r="B2" s="33" t="s">
        <v>2324</v>
      </c>
      <c r="C2" s="33" t="s">
        <v>2325</v>
      </c>
      <c r="D2" s="69" t="s">
        <v>2326</v>
      </c>
      <c r="E2" s="70">
        <v>895337293900</v>
      </c>
      <c r="F2" s="33" t="s">
        <v>2327</v>
      </c>
      <c r="G2" s="33">
        <v>81299351818</v>
      </c>
    </row>
    <row r="3" spans="1:7" x14ac:dyDescent="0.25">
      <c r="A3" s="33" t="s">
        <v>33</v>
      </c>
      <c r="B3" s="33" t="s">
        <v>2324</v>
      </c>
      <c r="C3" s="33" t="s">
        <v>2325</v>
      </c>
      <c r="D3" s="71" t="s">
        <v>782</v>
      </c>
      <c r="E3" s="72">
        <v>81386128735</v>
      </c>
      <c r="F3" s="71" t="s">
        <v>5761</v>
      </c>
      <c r="G3" s="72"/>
    </row>
    <row r="4" spans="1:7" x14ac:dyDescent="0.25">
      <c r="A4" s="33" t="s">
        <v>40</v>
      </c>
      <c r="B4" s="33" t="s">
        <v>2324</v>
      </c>
      <c r="C4" s="33" t="s">
        <v>2325</v>
      </c>
      <c r="D4" s="33" t="s">
        <v>2327</v>
      </c>
      <c r="E4" s="33">
        <v>81299351818</v>
      </c>
      <c r="F4" s="31" t="s">
        <v>2262</v>
      </c>
      <c r="G4" s="29">
        <v>85778603335</v>
      </c>
    </row>
    <row r="5" spans="1:7" x14ac:dyDescent="0.25">
      <c r="A5" s="38" t="s">
        <v>39</v>
      </c>
      <c r="B5" s="38" t="s">
        <v>2324</v>
      </c>
      <c r="C5" s="38" t="s">
        <v>2325</v>
      </c>
      <c r="D5" s="85"/>
      <c r="E5" s="85">
        <v>87829079148</v>
      </c>
      <c r="F5" s="48"/>
      <c r="G5" s="48"/>
    </row>
    <row r="6" spans="1:7" x14ac:dyDescent="0.25">
      <c r="A6" s="38" t="s">
        <v>48</v>
      </c>
      <c r="B6" s="38" t="s">
        <v>2324</v>
      </c>
      <c r="C6" s="38" t="s">
        <v>2325</v>
      </c>
      <c r="D6" s="38" t="s">
        <v>1654</v>
      </c>
      <c r="E6" s="38">
        <v>81585289622</v>
      </c>
      <c r="F6" s="48" t="s">
        <v>1654</v>
      </c>
      <c r="G6" s="48">
        <v>81585289622</v>
      </c>
    </row>
    <row r="7" spans="1:7" x14ac:dyDescent="0.25">
      <c r="A7" s="38" t="s">
        <v>50</v>
      </c>
      <c r="B7" s="38" t="s">
        <v>2324</v>
      </c>
      <c r="C7" s="38" t="s">
        <v>2325</v>
      </c>
      <c r="D7" s="38" t="s">
        <v>2328</v>
      </c>
      <c r="E7" s="38">
        <v>85218782844</v>
      </c>
      <c r="F7" s="48" t="s">
        <v>2328</v>
      </c>
      <c r="G7" s="48">
        <v>85218782844</v>
      </c>
    </row>
    <row r="8" spans="1:7" x14ac:dyDescent="0.25">
      <c r="A8" s="33" t="s">
        <v>45</v>
      </c>
      <c r="B8" s="33" t="s">
        <v>2324</v>
      </c>
      <c r="C8" s="33" t="s">
        <v>2325</v>
      </c>
      <c r="D8" s="33" t="s">
        <v>458</v>
      </c>
      <c r="E8" s="33">
        <v>89654622368</v>
      </c>
      <c r="F8" s="31" t="s">
        <v>2521</v>
      </c>
      <c r="G8" s="29">
        <v>87722200755</v>
      </c>
    </row>
    <row r="9" spans="1:7" x14ac:dyDescent="0.25">
      <c r="A9" s="33" t="s">
        <v>32</v>
      </c>
      <c r="B9" s="33" t="s">
        <v>2324</v>
      </c>
      <c r="C9" s="33" t="s">
        <v>2325</v>
      </c>
      <c r="D9" s="33" t="s">
        <v>488</v>
      </c>
      <c r="E9" s="33">
        <v>85778603335</v>
      </c>
      <c r="F9" s="29" t="s">
        <v>2519</v>
      </c>
      <c r="G9" s="30">
        <v>85776422799</v>
      </c>
    </row>
    <row r="10" spans="1:7" x14ac:dyDescent="0.25">
      <c r="A10" s="38" t="s">
        <v>49</v>
      </c>
      <c r="B10" s="38" t="s">
        <v>2324</v>
      </c>
      <c r="C10" s="38" t="s">
        <v>2325</v>
      </c>
      <c r="D10" s="85" t="s">
        <v>1641</v>
      </c>
      <c r="E10" s="85">
        <v>85382409185</v>
      </c>
      <c r="F10" s="48" t="s">
        <v>1641</v>
      </c>
      <c r="G10" s="48">
        <v>85382409185</v>
      </c>
    </row>
    <row r="11" spans="1:7" x14ac:dyDescent="0.25">
      <c r="A11" s="38" t="s">
        <v>52</v>
      </c>
      <c r="B11" s="38" t="s">
        <v>2324</v>
      </c>
      <c r="C11" s="38" t="s">
        <v>2325</v>
      </c>
      <c r="D11" s="38" t="s">
        <v>2232</v>
      </c>
      <c r="E11" s="38">
        <v>81385475168</v>
      </c>
      <c r="F11" s="48" t="s">
        <v>2232</v>
      </c>
      <c r="G11" s="48">
        <v>81385475168</v>
      </c>
    </row>
    <row r="12" spans="1:7" x14ac:dyDescent="0.25">
      <c r="A12" s="33" t="s">
        <v>47</v>
      </c>
      <c r="B12" s="33" t="s">
        <v>2324</v>
      </c>
      <c r="C12" s="33" t="s">
        <v>2325</v>
      </c>
      <c r="D12" s="19" t="s">
        <v>2329</v>
      </c>
      <c r="E12" s="19">
        <v>85218597970</v>
      </c>
      <c r="F12" s="31" t="s">
        <v>2517</v>
      </c>
      <c r="G12" s="29">
        <v>82114719606</v>
      </c>
    </row>
    <row r="13" spans="1:7" x14ac:dyDescent="0.25">
      <c r="A13" s="38" t="s">
        <v>36</v>
      </c>
      <c r="B13" s="38" t="s">
        <v>2324</v>
      </c>
      <c r="C13" s="38" t="s">
        <v>2325</v>
      </c>
      <c r="D13" s="38" t="s">
        <v>2330</v>
      </c>
      <c r="E13" s="38">
        <v>81310344242</v>
      </c>
      <c r="F13" s="48" t="s">
        <v>2330</v>
      </c>
      <c r="G13" s="48">
        <v>81310344242</v>
      </c>
    </row>
    <row r="14" spans="1:7" x14ac:dyDescent="0.25">
      <c r="A14" s="38" t="s">
        <v>37</v>
      </c>
      <c r="B14" s="38" t="s">
        <v>2324</v>
      </c>
      <c r="C14" s="38" t="s">
        <v>2325</v>
      </c>
      <c r="D14" s="38" t="s">
        <v>358</v>
      </c>
      <c r="E14" s="38">
        <v>81296477343</v>
      </c>
      <c r="F14" s="48" t="s">
        <v>358</v>
      </c>
      <c r="G14" s="48">
        <v>81296477343</v>
      </c>
    </row>
    <row r="15" spans="1:7" x14ac:dyDescent="0.25">
      <c r="A15" s="38" t="s">
        <v>44</v>
      </c>
      <c r="B15" s="38" t="s">
        <v>2324</v>
      </c>
      <c r="C15" s="38" t="s">
        <v>2325</v>
      </c>
      <c r="D15" s="85" t="s">
        <v>2331</v>
      </c>
      <c r="E15" s="85">
        <v>89501664560</v>
      </c>
      <c r="F15" s="48" t="s">
        <v>2331</v>
      </c>
      <c r="G15" s="48">
        <v>89501664560</v>
      </c>
    </row>
    <row r="16" spans="1:7" x14ac:dyDescent="0.25">
      <c r="A16" s="38" t="s">
        <v>17</v>
      </c>
      <c r="B16" s="38" t="s">
        <v>2324</v>
      </c>
      <c r="C16" s="38" t="s">
        <v>2325</v>
      </c>
      <c r="D16" s="38" t="s">
        <v>608</v>
      </c>
      <c r="E16" s="38">
        <v>85320858259</v>
      </c>
      <c r="F16" s="48" t="s">
        <v>608</v>
      </c>
      <c r="G16" s="48">
        <v>85320858259</v>
      </c>
    </row>
    <row r="17" spans="1:7" x14ac:dyDescent="0.25">
      <c r="A17" s="38" t="s">
        <v>46</v>
      </c>
      <c r="B17" s="38" t="s">
        <v>2324</v>
      </c>
      <c r="C17" s="38" t="s">
        <v>2325</v>
      </c>
      <c r="D17" s="38" t="s">
        <v>489</v>
      </c>
      <c r="E17" s="38">
        <v>81294930252</v>
      </c>
      <c r="F17" s="48" t="s">
        <v>489</v>
      </c>
      <c r="G17" s="48">
        <v>81294930252</v>
      </c>
    </row>
    <row r="18" spans="1:7" x14ac:dyDescent="0.25">
      <c r="A18" s="38" t="s">
        <v>434</v>
      </c>
      <c r="B18" s="38" t="s">
        <v>2324</v>
      </c>
      <c r="C18" s="38" t="s">
        <v>2325</v>
      </c>
      <c r="D18" s="50" t="s">
        <v>2332</v>
      </c>
      <c r="E18" s="50">
        <v>85715884449</v>
      </c>
      <c r="F18" s="48" t="s">
        <v>2332</v>
      </c>
      <c r="G18" s="48">
        <v>85715884449</v>
      </c>
    </row>
    <row r="19" spans="1:7" x14ac:dyDescent="0.25">
      <c r="A19" s="38" t="s">
        <v>435</v>
      </c>
      <c r="B19" s="38" t="s">
        <v>2324</v>
      </c>
      <c r="C19" s="38" t="s">
        <v>2325</v>
      </c>
      <c r="D19" s="38" t="s">
        <v>2333</v>
      </c>
      <c r="E19" s="38">
        <v>87883021089</v>
      </c>
      <c r="F19" s="48" t="s">
        <v>2333</v>
      </c>
      <c r="G19" s="48">
        <v>87883021089</v>
      </c>
    </row>
    <row r="20" spans="1:7" x14ac:dyDescent="0.25">
      <c r="A20" s="38" t="s">
        <v>437</v>
      </c>
      <c r="B20" s="38" t="s">
        <v>2324</v>
      </c>
      <c r="C20" s="38" t="s">
        <v>2325</v>
      </c>
      <c r="D20" s="38" t="s">
        <v>2334</v>
      </c>
      <c r="E20" s="38">
        <v>82135588881</v>
      </c>
      <c r="F20" s="48" t="s">
        <v>2334</v>
      </c>
      <c r="G20" s="48">
        <v>82135588881</v>
      </c>
    </row>
    <row r="21" spans="1:7" x14ac:dyDescent="0.25">
      <c r="A21" s="33" t="s">
        <v>436</v>
      </c>
      <c r="B21" s="33" t="s">
        <v>2324</v>
      </c>
      <c r="C21" s="33" t="s">
        <v>2325</v>
      </c>
      <c r="D21" s="69" t="s">
        <v>519</v>
      </c>
      <c r="E21" s="69">
        <v>85282497479</v>
      </c>
      <c r="F21" s="29" t="s">
        <v>2520</v>
      </c>
      <c r="G21" s="156" t="s">
        <v>3489</v>
      </c>
    </row>
  </sheetData>
  <autoFilter ref="A1:G21" xr:uid="{00000000-0009-0000-0000-000002000000}"/>
  <conditionalFormatting sqref="B2:C21 F12">
    <cfRule type="expression" dxfId="854" priority="1">
      <formula>COUNTIF($D$4:$D$67,B2)&gt;1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3"/>
  <dimension ref="A1:L57"/>
  <sheetViews>
    <sheetView zoomScale="130" zoomScaleNormal="130" workbookViewId="0">
      <selection activeCell="F47" sqref="F47"/>
    </sheetView>
  </sheetViews>
  <sheetFormatPr defaultColWidth="9.140625" defaultRowHeight="11.25" x14ac:dyDescent="0.25"/>
  <cols>
    <col min="1" max="1" width="3.28515625" style="8" bestFit="1" customWidth="1"/>
    <col min="2" max="2" width="19" style="8" bestFit="1" customWidth="1"/>
    <col min="3" max="3" width="13" style="8" bestFit="1" customWidth="1"/>
    <col min="4" max="4" width="26.7109375" style="8" bestFit="1" customWidth="1"/>
    <col min="5" max="5" width="7.28515625" style="8" bestFit="1" customWidth="1"/>
    <col min="6" max="6" width="18.7109375" style="8" bestFit="1" customWidth="1"/>
    <col min="7" max="7" width="27.28515625" style="8" bestFit="1" customWidth="1"/>
    <col min="8" max="8" width="5.7109375" style="8" bestFit="1" customWidth="1"/>
    <col min="9" max="9" width="9.140625" style="8"/>
    <col min="10" max="10" width="7.140625" style="8" bestFit="1" customWidth="1"/>
    <col min="11" max="11" width="16.42578125" style="8" bestFit="1" customWidth="1"/>
    <col min="12" max="12" width="2.7109375" style="8" bestFit="1" customWidth="1"/>
    <col min="13" max="16384" width="9.140625" style="8"/>
  </cols>
  <sheetData>
    <row r="1" spans="1:12" ht="12" x14ac:dyDescent="0.25">
      <c r="A1" s="86" t="s">
        <v>259</v>
      </c>
      <c r="B1" s="87" t="s">
        <v>260</v>
      </c>
      <c r="C1" s="87" t="s">
        <v>323</v>
      </c>
      <c r="D1" s="87" t="s">
        <v>371</v>
      </c>
      <c r="E1" s="87" t="s">
        <v>261</v>
      </c>
      <c r="F1" s="87" t="s">
        <v>1</v>
      </c>
      <c r="G1" s="88" t="s">
        <v>262</v>
      </c>
      <c r="H1" s="87" t="s">
        <v>4</v>
      </c>
      <c r="I1" s="87" t="s">
        <v>2190</v>
      </c>
      <c r="K1" s="8" t="s">
        <v>424</v>
      </c>
    </row>
    <row r="2" spans="1:12" ht="12" x14ac:dyDescent="0.2">
      <c r="A2" s="15">
        <v>1</v>
      </c>
      <c r="B2" s="15" t="s">
        <v>263</v>
      </c>
      <c r="C2" s="15" t="s">
        <v>15</v>
      </c>
      <c r="D2" s="15" t="s">
        <v>9</v>
      </c>
      <c r="E2" s="15" t="s">
        <v>264</v>
      </c>
      <c r="F2" s="15" t="s">
        <v>16</v>
      </c>
      <c r="G2" s="92">
        <v>87773017667</v>
      </c>
      <c r="H2" s="15"/>
      <c r="I2" s="93" t="e">
        <f>VLOOKUP(C:C,'[1]Data ALL Driver '!$D:$D,1,0)</f>
        <v>#N/A</v>
      </c>
      <c r="J2" s="8" t="s">
        <v>197</v>
      </c>
      <c r="K2" s="9" t="s">
        <v>425</v>
      </c>
      <c r="L2" s="8" t="s">
        <v>73</v>
      </c>
    </row>
    <row r="3" spans="1:12" ht="12" x14ac:dyDescent="0.2">
      <c r="A3" s="15">
        <f>+A2+1</f>
        <v>2</v>
      </c>
      <c r="B3" s="15" t="s">
        <v>263</v>
      </c>
      <c r="C3" s="15" t="s">
        <v>12</v>
      </c>
      <c r="D3" s="15" t="s">
        <v>9</v>
      </c>
      <c r="E3" s="15" t="s">
        <v>264</v>
      </c>
      <c r="F3" s="15" t="s">
        <v>265</v>
      </c>
      <c r="G3" s="92">
        <v>81519687631</v>
      </c>
      <c r="H3" s="15"/>
      <c r="I3" s="15" t="e">
        <f>VLOOKUP(C:C,'[1]Data ALL Driver '!$D:$D,1,0)</f>
        <v>#N/A</v>
      </c>
      <c r="J3" s="8" t="s">
        <v>224</v>
      </c>
      <c r="K3" s="9" t="s">
        <v>218</v>
      </c>
      <c r="L3" s="8" t="s">
        <v>73</v>
      </c>
    </row>
    <row r="4" spans="1:12" ht="12" x14ac:dyDescent="0.2">
      <c r="A4" s="15">
        <f t="shared" ref="A4:A57" si="0">+A3+1</f>
        <v>3</v>
      </c>
      <c r="B4" s="15" t="s">
        <v>263</v>
      </c>
      <c r="C4" s="15" t="s">
        <v>13</v>
      </c>
      <c r="D4" s="15" t="s">
        <v>9</v>
      </c>
      <c r="E4" s="15" t="s">
        <v>264</v>
      </c>
      <c r="F4" s="15" t="s">
        <v>372</v>
      </c>
      <c r="G4" s="15">
        <v>87873310998</v>
      </c>
      <c r="H4" s="15"/>
      <c r="I4" s="15" t="e">
        <f>VLOOKUP(C:C,'[1]Data ALL Driver '!$D:$D,1,0)</f>
        <v>#N/A</v>
      </c>
      <c r="J4" s="8" t="s">
        <v>412</v>
      </c>
      <c r="K4" s="9" t="s">
        <v>426</v>
      </c>
      <c r="L4" s="8" t="s">
        <v>73</v>
      </c>
    </row>
    <row r="5" spans="1:12" ht="12" x14ac:dyDescent="0.25">
      <c r="A5" s="15">
        <f t="shared" si="0"/>
        <v>4</v>
      </c>
      <c r="B5" s="15" t="s">
        <v>263</v>
      </c>
      <c r="C5" s="15" t="s">
        <v>7</v>
      </c>
      <c r="D5" s="15" t="s">
        <v>9</v>
      </c>
      <c r="E5" s="15" t="s">
        <v>264</v>
      </c>
      <c r="F5" s="15" t="s">
        <v>266</v>
      </c>
      <c r="G5" s="92">
        <v>85723961471</v>
      </c>
      <c r="H5" s="15"/>
      <c r="I5" s="15" t="e">
        <f>VLOOKUP(C:C,'[1]Data ALL Driver '!$D:$D,1,0)</f>
        <v>#N/A</v>
      </c>
    </row>
    <row r="6" spans="1:12" ht="12" x14ac:dyDescent="0.25">
      <c r="A6" s="15">
        <f t="shared" si="0"/>
        <v>5</v>
      </c>
      <c r="B6" s="15" t="s">
        <v>263</v>
      </c>
      <c r="C6" s="15" t="s">
        <v>14</v>
      </c>
      <c r="D6" s="15" t="s">
        <v>9</v>
      </c>
      <c r="E6" s="15" t="s">
        <v>264</v>
      </c>
      <c r="F6" s="15" t="s">
        <v>297</v>
      </c>
      <c r="G6" s="92">
        <v>85774120091</v>
      </c>
      <c r="H6" s="15"/>
      <c r="I6" s="15" t="e">
        <f>VLOOKUP(C:C,'[1]Data ALL Driver '!$D:$D,1,0)</f>
        <v>#N/A</v>
      </c>
    </row>
    <row r="7" spans="1:12" ht="12" x14ac:dyDescent="0.25">
      <c r="A7" s="15">
        <f t="shared" si="0"/>
        <v>6</v>
      </c>
      <c r="B7" s="15" t="s">
        <v>263</v>
      </c>
      <c r="C7" s="15" t="s">
        <v>19</v>
      </c>
      <c r="D7" s="15" t="s">
        <v>20</v>
      </c>
      <c r="E7" s="15" t="s">
        <v>264</v>
      </c>
      <c r="F7" s="15" t="s">
        <v>367</v>
      </c>
      <c r="G7" s="92" t="s">
        <v>368</v>
      </c>
      <c r="H7" s="15"/>
      <c r="I7" s="15" t="e">
        <f>VLOOKUP(C:C,'[1]Data ALL Driver '!$D:$D,1,0)</f>
        <v>#N/A</v>
      </c>
    </row>
    <row r="8" spans="1:12" ht="12" x14ac:dyDescent="0.25">
      <c r="A8" s="15">
        <f t="shared" si="0"/>
        <v>7</v>
      </c>
      <c r="B8" s="15" t="s">
        <v>263</v>
      </c>
      <c r="C8" s="15" t="s">
        <v>64</v>
      </c>
      <c r="D8" s="15" t="s">
        <v>20</v>
      </c>
      <c r="E8" s="15" t="s">
        <v>264</v>
      </c>
      <c r="F8" s="15" t="s">
        <v>1695</v>
      </c>
      <c r="G8" s="15" t="s">
        <v>881</v>
      </c>
      <c r="H8" s="15"/>
      <c r="I8" s="15" t="e">
        <f>VLOOKUP(C:C,'[1]Data ALL Driver '!$D:$D,1,0)</f>
        <v>#N/A</v>
      </c>
    </row>
    <row r="9" spans="1:12" ht="12" x14ac:dyDescent="0.25">
      <c r="A9" s="15">
        <f t="shared" si="0"/>
        <v>8</v>
      </c>
      <c r="B9" s="15" t="s">
        <v>263</v>
      </c>
      <c r="C9" s="15" t="s">
        <v>457</v>
      </c>
      <c r="D9" s="89" t="s">
        <v>460</v>
      </c>
      <c r="E9" s="15" t="s">
        <v>264</v>
      </c>
      <c r="F9" s="15"/>
      <c r="G9" s="15"/>
      <c r="H9" s="15"/>
      <c r="I9" s="15" t="e">
        <f>VLOOKUP(C:C,'[1]Data ALL Driver '!$D:$D,1,0)</f>
        <v>#N/A</v>
      </c>
      <c r="J9" s="8" t="e">
        <f>+VLOOKUP(Table3[[#This Row],[Nopol lama]],'[2]SHIPMENT MEI'!#REF!,1,0)</f>
        <v>#REF!</v>
      </c>
    </row>
    <row r="10" spans="1:12" ht="12" x14ac:dyDescent="0.25">
      <c r="A10" s="15">
        <f t="shared" si="0"/>
        <v>9</v>
      </c>
      <c r="B10" s="15" t="s">
        <v>263</v>
      </c>
      <c r="C10" s="15" t="s">
        <v>2308</v>
      </c>
      <c r="D10" s="89" t="s">
        <v>460</v>
      </c>
      <c r="E10" s="15" t="s">
        <v>264</v>
      </c>
      <c r="F10" s="15" t="s">
        <v>4304</v>
      </c>
      <c r="G10" s="15"/>
      <c r="H10" s="15"/>
      <c r="I10" s="15" t="e">
        <f>VLOOKUP(C:C,'[1]Data ALL Driver '!$D:$D,1,0)</f>
        <v>#N/A</v>
      </c>
      <c r="J10" s="8" t="e">
        <f>+VLOOKUP(Table3[[#This Row],[Nopol lama]],'[2]SHIPMENT MEI'!#REF!,1,0)</f>
        <v>#REF!</v>
      </c>
    </row>
    <row r="11" spans="1:12" ht="12" x14ac:dyDescent="0.25">
      <c r="A11" s="15">
        <f t="shared" si="0"/>
        <v>10</v>
      </c>
      <c r="B11" s="15" t="s">
        <v>263</v>
      </c>
      <c r="C11" s="15" t="s">
        <v>2310</v>
      </c>
      <c r="D11" s="89" t="s">
        <v>460</v>
      </c>
      <c r="E11" s="15" t="s">
        <v>264</v>
      </c>
      <c r="F11" s="15" t="s">
        <v>4302</v>
      </c>
      <c r="G11" s="15"/>
      <c r="H11" s="15"/>
      <c r="I11" s="15" t="e">
        <f>VLOOKUP(C:C,'[1]Data ALL Driver '!$D:$D,1,0)</f>
        <v>#N/A</v>
      </c>
      <c r="J11" s="8" t="e">
        <f>+VLOOKUP(Table3[[#This Row],[Nopol lama]],'[2]SHIPMENT MEI'!#REF!,1,0)</f>
        <v>#REF!</v>
      </c>
    </row>
    <row r="12" spans="1:12" ht="12" x14ac:dyDescent="0.25">
      <c r="A12" s="15">
        <f t="shared" si="0"/>
        <v>11</v>
      </c>
      <c r="B12" s="15" t="s">
        <v>263</v>
      </c>
      <c r="C12" s="15" t="s">
        <v>4165</v>
      </c>
      <c r="D12" s="89" t="s">
        <v>460</v>
      </c>
      <c r="E12" s="15" t="s">
        <v>264</v>
      </c>
      <c r="F12" s="15" t="s">
        <v>4303</v>
      </c>
      <c r="G12" s="15"/>
      <c r="H12" s="15"/>
      <c r="I12" s="15" t="e">
        <f>VLOOKUP(C:C,'[1]Data ALL Driver '!$D:$D,1,0)</f>
        <v>#N/A</v>
      </c>
      <c r="J12" s="8" t="e">
        <f>+VLOOKUP(Table3[[#This Row],[Nopol lama]],'[2]SHIPMENT MEI'!#REF!,1,0)</f>
        <v>#REF!</v>
      </c>
    </row>
    <row r="13" spans="1:12" ht="12" x14ac:dyDescent="0.25">
      <c r="A13" s="15">
        <f t="shared" si="0"/>
        <v>12</v>
      </c>
      <c r="B13" s="15" t="s">
        <v>263</v>
      </c>
      <c r="C13" s="15" t="s">
        <v>508</v>
      </c>
      <c r="D13" s="15" t="s">
        <v>460</v>
      </c>
      <c r="E13" s="15" t="s">
        <v>264</v>
      </c>
      <c r="F13" s="15" t="s">
        <v>2416</v>
      </c>
      <c r="G13" s="15"/>
      <c r="H13" s="15"/>
      <c r="I13" s="15" t="e">
        <f>VLOOKUP(C:C,'[1]Data ALL Driver '!$D:$D,1,0)</f>
        <v>#N/A</v>
      </c>
      <c r="J13" s="8" t="e">
        <f>+VLOOKUP(Table3[[#This Row],[Nopol lama]],'[2]SHIPMENT MEI'!#REF!,1,0)</f>
        <v>#REF!</v>
      </c>
    </row>
    <row r="14" spans="1:12" ht="12" x14ac:dyDescent="0.25">
      <c r="A14" s="15">
        <f t="shared" si="0"/>
        <v>13</v>
      </c>
      <c r="B14" s="15" t="s">
        <v>263</v>
      </c>
      <c r="C14" s="15" t="s">
        <v>21</v>
      </c>
      <c r="D14" s="15" t="s">
        <v>22</v>
      </c>
      <c r="E14" s="15" t="s">
        <v>264</v>
      </c>
      <c r="F14" s="15" t="s">
        <v>294</v>
      </c>
      <c r="G14" s="92">
        <v>81210884940</v>
      </c>
      <c r="H14" s="15"/>
      <c r="I14" s="15" t="e">
        <f>VLOOKUP(C:C,'[1]Data ALL Driver '!$D:$D,1,0)</f>
        <v>#N/A</v>
      </c>
    </row>
    <row r="15" spans="1:12" ht="12" x14ac:dyDescent="0.25">
      <c r="A15" s="15">
        <f t="shared" si="0"/>
        <v>14</v>
      </c>
      <c r="B15" s="15" t="s">
        <v>263</v>
      </c>
      <c r="C15" s="15" t="s">
        <v>26</v>
      </c>
      <c r="D15" s="15" t="s">
        <v>28</v>
      </c>
      <c r="E15" s="15" t="s">
        <v>264</v>
      </c>
      <c r="F15" s="15" t="s">
        <v>27</v>
      </c>
      <c r="G15" s="92">
        <v>85891086801</v>
      </c>
      <c r="H15" s="15"/>
      <c r="I15" s="15" t="e">
        <f>VLOOKUP(C:C,'[1]Data ALL Driver '!$D:$D,1,0)</f>
        <v>#N/A</v>
      </c>
    </row>
    <row r="16" spans="1:12" ht="12" x14ac:dyDescent="0.25">
      <c r="A16" s="15">
        <f t="shared" si="0"/>
        <v>15</v>
      </c>
      <c r="B16" s="15" t="s">
        <v>263</v>
      </c>
      <c r="C16" s="15" t="s">
        <v>30</v>
      </c>
      <c r="D16" s="15" t="s">
        <v>28</v>
      </c>
      <c r="E16" s="15" t="s">
        <v>264</v>
      </c>
      <c r="F16" s="15" t="s">
        <v>280</v>
      </c>
      <c r="G16" s="92">
        <v>85716761692</v>
      </c>
      <c r="H16" s="15"/>
      <c r="I16" s="15" t="e">
        <f>VLOOKUP(C:C,'[1]Data ALL Driver '!$D:$D,1,0)</f>
        <v>#N/A</v>
      </c>
    </row>
    <row r="17" spans="1:9" ht="12" x14ac:dyDescent="0.25">
      <c r="A17" s="15">
        <f t="shared" si="0"/>
        <v>16</v>
      </c>
      <c r="B17" s="15" t="s">
        <v>263</v>
      </c>
      <c r="C17" s="15" t="s">
        <v>29</v>
      </c>
      <c r="D17" s="15" t="s">
        <v>28</v>
      </c>
      <c r="E17" s="15" t="s">
        <v>264</v>
      </c>
      <c r="F17" s="15" t="s">
        <v>373</v>
      </c>
      <c r="G17" s="92">
        <v>81290876959</v>
      </c>
      <c r="H17" s="15"/>
      <c r="I17" s="15" t="e">
        <f>VLOOKUP(C:C,'[1]Data ALL Driver '!$D:$D,1,0)</f>
        <v>#N/A</v>
      </c>
    </row>
    <row r="18" spans="1:9" ht="12" x14ac:dyDescent="0.25">
      <c r="A18" s="15">
        <f t="shared" si="0"/>
        <v>17</v>
      </c>
      <c r="B18" s="15" t="s">
        <v>263</v>
      </c>
      <c r="C18" s="15" t="s">
        <v>60</v>
      </c>
      <c r="D18" s="15" t="s">
        <v>43</v>
      </c>
      <c r="E18" s="15" t="s">
        <v>264</v>
      </c>
      <c r="F18" s="15" t="s">
        <v>267</v>
      </c>
      <c r="G18" s="92">
        <v>83895174172</v>
      </c>
      <c r="H18" s="15"/>
      <c r="I18" s="15" t="e">
        <f>VLOOKUP(C:C,'[1]Data ALL Driver '!$D:$D,1,0)</f>
        <v>#N/A</v>
      </c>
    </row>
    <row r="19" spans="1:9" ht="12" x14ac:dyDescent="0.25">
      <c r="A19" s="15">
        <f t="shared" si="0"/>
        <v>18</v>
      </c>
      <c r="B19" s="15" t="s">
        <v>263</v>
      </c>
      <c r="C19" s="15" t="s">
        <v>67</v>
      </c>
      <c r="D19" s="15" t="s">
        <v>43</v>
      </c>
      <c r="E19" s="15" t="s">
        <v>264</v>
      </c>
      <c r="F19" s="15" t="s">
        <v>490</v>
      </c>
      <c r="G19" s="92">
        <v>82123748103</v>
      </c>
      <c r="H19" s="15"/>
      <c r="I19" s="15" t="e">
        <f>VLOOKUP(C:C,'[1]Data ALL Driver '!$D:$D,1,0)</f>
        <v>#N/A</v>
      </c>
    </row>
    <row r="20" spans="1:9" ht="12" x14ac:dyDescent="0.25">
      <c r="A20" s="15">
        <f t="shared" si="0"/>
        <v>19</v>
      </c>
      <c r="B20" s="15" t="s">
        <v>263</v>
      </c>
      <c r="C20" s="15" t="s">
        <v>63</v>
      </c>
      <c r="D20" s="15" t="s">
        <v>43</v>
      </c>
      <c r="E20" s="15" t="s">
        <v>264</v>
      </c>
      <c r="F20" s="15" t="s">
        <v>269</v>
      </c>
      <c r="G20" s="92">
        <v>85714999413</v>
      </c>
      <c r="H20" s="15"/>
      <c r="I20" s="15" t="e">
        <f>VLOOKUP(C:C,'[1]Data ALL Driver '!$D:$D,1,0)</f>
        <v>#N/A</v>
      </c>
    </row>
    <row r="21" spans="1:9" ht="12" x14ac:dyDescent="0.25">
      <c r="A21" s="15">
        <f t="shared" si="0"/>
        <v>20</v>
      </c>
      <c r="B21" s="15" t="s">
        <v>263</v>
      </c>
      <c r="C21" s="15" t="s">
        <v>270</v>
      </c>
      <c r="D21" s="15" t="s">
        <v>43</v>
      </c>
      <c r="E21" s="15" t="s">
        <v>264</v>
      </c>
      <c r="F21" s="15" t="s">
        <v>271</v>
      </c>
      <c r="G21" s="92">
        <v>87851750511</v>
      </c>
      <c r="H21" s="15"/>
      <c r="I21" s="15" t="e">
        <f>VLOOKUP(C:C,'[1]Data ALL Driver '!$D:$D,1,0)</f>
        <v>#N/A</v>
      </c>
    </row>
    <row r="22" spans="1:9" ht="12" x14ac:dyDescent="0.25">
      <c r="A22" s="15">
        <f t="shared" si="0"/>
        <v>21</v>
      </c>
      <c r="B22" s="15" t="s">
        <v>263</v>
      </c>
      <c r="C22" s="15" t="s">
        <v>59</v>
      </c>
      <c r="D22" s="15" t="s">
        <v>43</v>
      </c>
      <c r="E22" s="15" t="s">
        <v>264</v>
      </c>
      <c r="F22" s="15" t="s">
        <v>272</v>
      </c>
      <c r="G22" s="92">
        <v>87782171835</v>
      </c>
      <c r="H22" s="15"/>
      <c r="I22" s="15" t="e">
        <f>VLOOKUP(C:C,'[1]Data ALL Driver '!$D:$D,1,0)</f>
        <v>#N/A</v>
      </c>
    </row>
    <row r="23" spans="1:9" ht="12" x14ac:dyDescent="0.25">
      <c r="A23" s="15">
        <f t="shared" si="0"/>
        <v>22</v>
      </c>
      <c r="B23" s="15" t="s">
        <v>263</v>
      </c>
      <c r="C23" s="15" t="s">
        <v>273</v>
      </c>
      <c r="D23" s="15" t="s">
        <v>43</v>
      </c>
      <c r="E23" s="15" t="s">
        <v>264</v>
      </c>
      <c r="F23" s="15" t="s">
        <v>274</v>
      </c>
      <c r="G23" s="92">
        <v>85889207306</v>
      </c>
      <c r="H23" s="15"/>
      <c r="I23" s="15" t="e">
        <f>VLOOKUP(C:C,'[1]Data ALL Driver '!$D:$D,1,0)</f>
        <v>#N/A</v>
      </c>
    </row>
    <row r="24" spans="1:9" ht="12" x14ac:dyDescent="0.25">
      <c r="A24" s="15">
        <f t="shared" si="0"/>
        <v>23</v>
      </c>
      <c r="B24" s="15" t="s">
        <v>263</v>
      </c>
      <c r="C24" s="15" t="s">
        <v>41</v>
      </c>
      <c r="D24" s="15" t="s">
        <v>43</v>
      </c>
      <c r="E24" s="15" t="s">
        <v>264</v>
      </c>
      <c r="F24" s="15" t="s">
        <v>275</v>
      </c>
      <c r="G24" s="92">
        <v>82112196977</v>
      </c>
      <c r="H24" s="15"/>
      <c r="I24" s="15" t="e">
        <f>VLOOKUP(C:C,'[1]Data ALL Driver '!$D:$D,1,0)</f>
        <v>#N/A</v>
      </c>
    </row>
    <row r="25" spans="1:9" ht="12" x14ac:dyDescent="0.25">
      <c r="A25" s="15">
        <f t="shared" si="0"/>
        <v>24</v>
      </c>
      <c r="B25" s="15" t="s">
        <v>263</v>
      </c>
      <c r="C25" s="15" t="s">
        <v>276</v>
      </c>
      <c r="D25" s="15" t="s">
        <v>43</v>
      </c>
      <c r="E25" s="15" t="s">
        <v>264</v>
      </c>
      <c r="F25" s="15" t="s">
        <v>3342</v>
      </c>
      <c r="G25" s="92">
        <v>81293004531</v>
      </c>
      <c r="H25" s="15"/>
      <c r="I25" s="15" t="e">
        <f>VLOOKUP(C:C,'[1]Data ALL Driver '!$D:$D,1,0)</f>
        <v>#N/A</v>
      </c>
    </row>
    <row r="26" spans="1:9" ht="12" x14ac:dyDescent="0.25">
      <c r="A26" s="15">
        <f t="shared" si="0"/>
        <v>25</v>
      </c>
      <c r="B26" s="15" t="s">
        <v>263</v>
      </c>
      <c r="C26" s="15" t="s">
        <v>58</v>
      </c>
      <c r="D26" s="15" t="s">
        <v>43</v>
      </c>
      <c r="E26" s="15" t="s">
        <v>264</v>
      </c>
      <c r="F26" s="15" t="s">
        <v>4316</v>
      </c>
      <c r="G26" s="15">
        <v>83195556334</v>
      </c>
      <c r="H26" s="15"/>
      <c r="I26" s="15" t="e">
        <f>VLOOKUP(C:C,'[1]Data ALL Driver '!$D:$D,1,0)</f>
        <v>#N/A</v>
      </c>
    </row>
    <row r="27" spans="1:9" ht="12" x14ac:dyDescent="0.25">
      <c r="A27" s="15">
        <f t="shared" si="0"/>
        <v>26</v>
      </c>
      <c r="B27" s="15" t="s">
        <v>263</v>
      </c>
      <c r="C27" s="15" t="s">
        <v>57</v>
      </c>
      <c r="D27" s="15" t="s">
        <v>43</v>
      </c>
      <c r="E27" s="15" t="s">
        <v>264</v>
      </c>
      <c r="F27" s="15" t="s">
        <v>3343</v>
      </c>
      <c r="G27" s="92">
        <v>89654622368</v>
      </c>
      <c r="H27" s="15"/>
      <c r="I27" s="15" t="e">
        <f>VLOOKUP(C:C,'[1]Data ALL Driver '!$D:$D,1,0)</f>
        <v>#N/A</v>
      </c>
    </row>
    <row r="28" spans="1:9" ht="12" x14ac:dyDescent="0.25">
      <c r="A28" s="15">
        <f t="shared" si="0"/>
        <v>27</v>
      </c>
      <c r="B28" s="15" t="s">
        <v>263</v>
      </c>
      <c r="C28" s="15" t="s">
        <v>53</v>
      </c>
      <c r="D28" s="15" t="s">
        <v>43</v>
      </c>
      <c r="E28" s="15" t="s">
        <v>264</v>
      </c>
      <c r="F28" s="15" t="s">
        <v>1653</v>
      </c>
      <c r="G28" s="92">
        <v>87829079148</v>
      </c>
      <c r="H28" s="15"/>
      <c r="I28" s="15" t="e">
        <f>VLOOKUP(C:C,'[1]Data ALL Driver '!$D:$D,1,0)</f>
        <v>#N/A</v>
      </c>
    </row>
    <row r="29" spans="1:9" ht="12" x14ac:dyDescent="0.25">
      <c r="A29" s="15">
        <f t="shared" si="0"/>
        <v>28</v>
      </c>
      <c r="B29" s="15" t="s">
        <v>263</v>
      </c>
      <c r="C29" s="15" t="s">
        <v>56</v>
      </c>
      <c r="D29" s="15" t="s">
        <v>43</v>
      </c>
      <c r="E29" s="15" t="s">
        <v>264</v>
      </c>
      <c r="F29" s="15" t="s">
        <v>295</v>
      </c>
      <c r="G29" s="92">
        <v>89652314447</v>
      </c>
      <c r="H29" s="15"/>
      <c r="I29" s="15" t="e">
        <f>VLOOKUP(C:C,'[1]Data ALL Driver '!$D:$D,1,0)</f>
        <v>#N/A</v>
      </c>
    </row>
    <row r="30" spans="1:9" ht="12" x14ac:dyDescent="0.25">
      <c r="A30" s="15">
        <f t="shared" si="0"/>
        <v>29</v>
      </c>
      <c r="B30" s="15" t="s">
        <v>263</v>
      </c>
      <c r="C30" s="15" t="s">
        <v>65</v>
      </c>
      <c r="D30" s="15" t="s">
        <v>43</v>
      </c>
      <c r="E30" s="15" t="s">
        <v>264</v>
      </c>
      <c r="F30" s="15" t="s">
        <v>298</v>
      </c>
      <c r="G30" s="92">
        <v>85893958813</v>
      </c>
      <c r="H30" s="15"/>
      <c r="I30" s="15" t="e">
        <f>VLOOKUP(C:C,'[1]Data ALL Driver '!$D:$D,1,0)</f>
        <v>#N/A</v>
      </c>
    </row>
    <row r="31" spans="1:9" ht="12" x14ac:dyDescent="0.25">
      <c r="A31" s="15">
        <f t="shared" si="0"/>
        <v>30</v>
      </c>
      <c r="B31" s="15" t="s">
        <v>263</v>
      </c>
      <c r="C31" s="15" t="s">
        <v>61</v>
      </c>
      <c r="D31" s="15" t="s">
        <v>43</v>
      </c>
      <c r="E31" s="15" t="s">
        <v>264</v>
      </c>
      <c r="F31" s="15" t="s">
        <v>299</v>
      </c>
      <c r="G31" s="92">
        <v>85817413022</v>
      </c>
      <c r="H31" s="15"/>
      <c r="I31" s="15" t="e">
        <f>VLOOKUP(C:C,'[1]Data ALL Driver '!$D:$D,1,0)</f>
        <v>#N/A</v>
      </c>
    </row>
    <row r="32" spans="1:9" ht="12" x14ac:dyDescent="0.25">
      <c r="A32" s="15">
        <f t="shared" si="0"/>
        <v>31</v>
      </c>
      <c r="B32" s="15" t="s">
        <v>263</v>
      </c>
      <c r="C32" s="15" t="s">
        <v>66</v>
      </c>
      <c r="D32" s="15" t="s">
        <v>43</v>
      </c>
      <c r="E32" s="15" t="s">
        <v>264</v>
      </c>
      <c r="F32" s="15" t="s">
        <v>282</v>
      </c>
      <c r="G32" s="92" t="s">
        <v>4183</v>
      </c>
      <c r="H32" s="15"/>
      <c r="I32" s="15" t="e">
        <f>VLOOKUP(C:C,'[1]Data ALL Driver '!$D:$D,1,0)</f>
        <v>#N/A</v>
      </c>
    </row>
    <row r="33" spans="1:9" ht="12" x14ac:dyDescent="0.25">
      <c r="A33" s="15">
        <f t="shared" si="0"/>
        <v>32</v>
      </c>
      <c r="B33" s="15" t="s">
        <v>263</v>
      </c>
      <c r="C33" s="15" t="s">
        <v>55</v>
      </c>
      <c r="D33" s="15" t="s">
        <v>43</v>
      </c>
      <c r="E33" s="15" t="s">
        <v>264</v>
      </c>
      <c r="F33" s="15" t="s">
        <v>300</v>
      </c>
      <c r="G33" s="92">
        <v>85217312173</v>
      </c>
      <c r="H33" s="15"/>
      <c r="I33" s="15" t="e">
        <f>VLOOKUP(C:C,'[1]Data ALL Driver '!$D:$D,1,0)</f>
        <v>#N/A</v>
      </c>
    </row>
    <row r="34" spans="1:9" ht="12" x14ac:dyDescent="0.25">
      <c r="A34" s="15">
        <f t="shared" si="0"/>
        <v>33</v>
      </c>
      <c r="B34" s="15" t="s">
        <v>263</v>
      </c>
      <c r="C34" s="15" t="s">
        <v>511</v>
      </c>
      <c r="D34" s="15" t="s">
        <v>43</v>
      </c>
      <c r="E34" s="15" t="s">
        <v>264</v>
      </c>
      <c r="F34" s="15" t="s">
        <v>3746</v>
      </c>
      <c r="G34" s="92">
        <v>85717659670</v>
      </c>
      <c r="H34" s="15"/>
      <c r="I34" s="15" t="e">
        <f>VLOOKUP(C:C,'[1]Data ALL Driver '!$D:$D,1,0)</f>
        <v>#N/A</v>
      </c>
    </row>
    <row r="35" spans="1:9" ht="15" x14ac:dyDescent="0.25">
      <c r="A35" s="15">
        <f t="shared" si="0"/>
        <v>34</v>
      </c>
      <c r="B35" s="15" t="s">
        <v>263</v>
      </c>
      <c r="C35" s="100" t="s">
        <v>70</v>
      </c>
      <c r="D35" s="15" t="s">
        <v>69</v>
      </c>
      <c r="E35" s="15" t="s">
        <v>264</v>
      </c>
      <c r="F35" s="15" t="s">
        <v>71</v>
      </c>
      <c r="G35" s="92">
        <v>85719440929</v>
      </c>
      <c r="H35" s="15"/>
      <c r="I35" s="15" t="e">
        <f>VLOOKUP(C:C,'[1]Data ALL Driver '!$D:$D,1,0)</f>
        <v>#N/A</v>
      </c>
    </row>
    <row r="36" spans="1:9" ht="12" x14ac:dyDescent="0.25">
      <c r="A36" s="15">
        <f t="shared" si="0"/>
        <v>35</v>
      </c>
      <c r="B36" s="15" t="s">
        <v>263</v>
      </c>
      <c r="C36" s="15" t="s">
        <v>68</v>
      </c>
      <c r="D36" s="15" t="s">
        <v>69</v>
      </c>
      <c r="E36" s="15" t="s">
        <v>264</v>
      </c>
      <c r="F36" s="15" t="s">
        <v>1670</v>
      </c>
      <c r="G36" s="92">
        <v>83873983964</v>
      </c>
      <c r="H36" s="15"/>
      <c r="I36" s="15" t="e">
        <f>VLOOKUP(C:C,'[1]Data ALL Driver '!$D:$D,1,0)</f>
        <v>#N/A</v>
      </c>
    </row>
    <row r="37" spans="1:9" ht="12" x14ac:dyDescent="0.25">
      <c r="A37" s="15">
        <f t="shared" si="0"/>
        <v>36</v>
      </c>
      <c r="B37" s="15" t="s">
        <v>263</v>
      </c>
      <c r="C37" s="15" t="s">
        <v>72</v>
      </c>
      <c r="D37" s="15" t="s">
        <v>69</v>
      </c>
      <c r="E37" s="91" t="s">
        <v>264</v>
      </c>
      <c r="F37" s="15" t="s">
        <v>289</v>
      </c>
      <c r="G37" s="92">
        <v>85716501867</v>
      </c>
      <c r="H37" s="91"/>
      <c r="I37" s="15" t="e">
        <f>VLOOKUP(C:C,'[1]Data ALL Driver '!$D:$D,1,0)</f>
        <v>#N/A</v>
      </c>
    </row>
    <row r="38" spans="1:9" ht="12" x14ac:dyDescent="0.2">
      <c r="A38" s="15">
        <f t="shared" si="0"/>
        <v>37</v>
      </c>
      <c r="B38" s="15" t="s">
        <v>263</v>
      </c>
      <c r="C38" s="15" t="s">
        <v>38</v>
      </c>
      <c r="D38" s="15" t="s">
        <v>2602</v>
      </c>
      <c r="E38" s="91" t="s">
        <v>264</v>
      </c>
      <c r="F38" s="14" t="s">
        <v>2327</v>
      </c>
      <c r="G38" s="92">
        <v>81299351818</v>
      </c>
      <c r="H38" s="15"/>
      <c r="I38" s="92" t="e">
        <f>VLOOKUP(C:C,'[1]Data ALL Driver '!$D:$D,1,0)</f>
        <v>#N/A</v>
      </c>
    </row>
    <row r="39" spans="1:9" ht="12" x14ac:dyDescent="0.2">
      <c r="A39" s="15">
        <f t="shared" si="0"/>
        <v>38</v>
      </c>
      <c r="B39" s="15" t="s">
        <v>263</v>
      </c>
      <c r="C39" s="15" t="s">
        <v>33</v>
      </c>
      <c r="D39" s="15" t="s">
        <v>2602</v>
      </c>
      <c r="E39" s="91" t="s">
        <v>264</v>
      </c>
      <c r="F39" s="90" t="s">
        <v>4106</v>
      </c>
      <c r="G39" s="92"/>
      <c r="H39" s="15"/>
      <c r="I39" s="92" t="e">
        <f>VLOOKUP(C:C,'[1]Data ALL Driver '!$D:$D,1,0)</f>
        <v>#N/A</v>
      </c>
    </row>
    <row r="40" spans="1:9" ht="12" x14ac:dyDescent="0.2">
      <c r="A40" s="15">
        <f t="shared" si="0"/>
        <v>39</v>
      </c>
      <c r="B40" s="15" t="s">
        <v>263</v>
      </c>
      <c r="C40" s="15" t="s">
        <v>40</v>
      </c>
      <c r="D40" s="15" t="s">
        <v>2602</v>
      </c>
      <c r="E40" s="91" t="s">
        <v>264</v>
      </c>
      <c r="F40" s="14" t="s">
        <v>2262</v>
      </c>
      <c r="G40" s="92">
        <v>85778603335</v>
      </c>
      <c r="H40" s="15"/>
      <c r="I40" s="92" t="e">
        <f>VLOOKUP(C:C,'[1]Data ALL Driver '!$D:$D,1,0)</f>
        <v>#N/A</v>
      </c>
    </row>
    <row r="41" spans="1:9" ht="12" x14ac:dyDescent="0.2">
      <c r="A41" s="15">
        <f t="shared" si="0"/>
        <v>40</v>
      </c>
      <c r="B41" s="15" t="s">
        <v>263</v>
      </c>
      <c r="C41" s="15" t="s">
        <v>39</v>
      </c>
      <c r="D41" s="15" t="s">
        <v>2602</v>
      </c>
      <c r="E41" s="91" t="s">
        <v>264</v>
      </c>
      <c r="F41" s="14" t="s">
        <v>2603</v>
      </c>
      <c r="G41" s="92">
        <v>87722200755</v>
      </c>
      <c r="H41" s="15"/>
      <c r="I41" s="92" t="e">
        <f>VLOOKUP(C:C,'[1]Data ALL Driver '!$D:$D,1,0)</f>
        <v>#N/A</v>
      </c>
    </row>
    <row r="42" spans="1:9" ht="12" x14ac:dyDescent="0.2">
      <c r="A42" s="15">
        <f t="shared" si="0"/>
        <v>41</v>
      </c>
      <c r="B42" s="15" t="s">
        <v>263</v>
      </c>
      <c r="C42" s="15" t="s">
        <v>48</v>
      </c>
      <c r="D42" s="15" t="s">
        <v>2602</v>
      </c>
      <c r="E42" s="91" t="s">
        <v>264</v>
      </c>
      <c r="F42" s="14" t="s">
        <v>1654</v>
      </c>
      <c r="G42" s="92">
        <v>81585289622</v>
      </c>
      <c r="H42" s="15"/>
      <c r="I42" s="92" t="e">
        <f>VLOOKUP(C:C,'[1]Data ALL Driver '!$D:$D,1,0)</f>
        <v>#N/A</v>
      </c>
    </row>
    <row r="43" spans="1:9" ht="12" x14ac:dyDescent="0.2">
      <c r="A43" s="15">
        <f t="shared" si="0"/>
        <v>42</v>
      </c>
      <c r="B43" s="15" t="s">
        <v>263</v>
      </c>
      <c r="C43" s="15" t="s">
        <v>50</v>
      </c>
      <c r="D43" s="15" t="s">
        <v>2602</v>
      </c>
      <c r="E43" s="91" t="s">
        <v>264</v>
      </c>
      <c r="F43" s="14" t="s">
        <v>2328</v>
      </c>
      <c r="G43" s="92">
        <v>85218782844</v>
      </c>
      <c r="H43" s="15"/>
      <c r="I43" s="92" t="e">
        <f>VLOOKUP(C:C,'[1]Data ALL Driver '!$D:$D,1,0)</f>
        <v>#N/A</v>
      </c>
    </row>
    <row r="44" spans="1:9" ht="12" x14ac:dyDescent="0.2">
      <c r="A44" s="15">
        <f t="shared" si="0"/>
        <v>43</v>
      </c>
      <c r="B44" s="15" t="s">
        <v>263</v>
      </c>
      <c r="C44" s="15" t="s">
        <v>45</v>
      </c>
      <c r="D44" s="15" t="s">
        <v>2602</v>
      </c>
      <c r="E44" s="91" t="s">
        <v>264</v>
      </c>
      <c r="F44" s="14" t="s">
        <v>2604</v>
      </c>
      <c r="G44" s="92">
        <v>85218597970</v>
      </c>
      <c r="H44" s="15"/>
      <c r="I44" s="92" t="e">
        <f>VLOOKUP(C:C,'[1]Data ALL Driver '!$D:$D,1,0)</f>
        <v>#N/A</v>
      </c>
    </row>
    <row r="45" spans="1:9" ht="12" x14ac:dyDescent="0.2">
      <c r="A45" s="15">
        <f t="shared" si="0"/>
        <v>44</v>
      </c>
      <c r="B45" s="15" t="s">
        <v>263</v>
      </c>
      <c r="C45" s="15" t="s">
        <v>32</v>
      </c>
      <c r="D45" s="15" t="s">
        <v>2602</v>
      </c>
      <c r="E45" s="91" t="s">
        <v>264</v>
      </c>
      <c r="F45" s="14" t="s">
        <v>2519</v>
      </c>
      <c r="G45" s="92">
        <v>85776422799</v>
      </c>
      <c r="H45" s="15"/>
      <c r="I45" s="92" t="e">
        <f>VLOOKUP(C:C,'[1]Data ALL Driver '!$D:$D,1,0)</f>
        <v>#N/A</v>
      </c>
    </row>
    <row r="46" spans="1:9" ht="12" x14ac:dyDescent="0.2">
      <c r="A46" s="15">
        <f t="shared" si="0"/>
        <v>45</v>
      </c>
      <c r="B46" s="15" t="s">
        <v>263</v>
      </c>
      <c r="C46" s="15" t="s">
        <v>49</v>
      </c>
      <c r="D46" s="15" t="s">
        <v>2602</v>
      </c>
      <c r="E46" s="91" t="s">
        <v>264</v>
      </c>
      <c r="F46" s="14" t="s">
        <v>1641</v>
      </c>
      <c r="G46" s="92">
        <v>85382409185</v>
      </c>
      <c r="H46" s="15"/>
      <c r="I46" s="92" t="e">
        <f>VLOOKUP(C:C,'[1]Data ALL Driver '!$D:$D,1,0)</f>
        <v>#N/A</v>
      </c>
    </row>
    <row r="47" spans="1:9" ht="12" x14ac:dyDescent="0.2">
      <c r="A47" s="15">
        <f t="shared" si="0"/>
        <v>46</v>
      </c>
      <c r="B47" s="15" t="s">
        <v>263</v>
      </c>
      <c r="C47" s="15" t="s">
        <v>52</v>
      </c>
      <c r="D47" s="15" t="s">
        <v>2602</v>
      </c>
      <c r="E47" s="91" t="s">
        <v>264</v>
      </c>
      <c r="F47" s="14" t="s">
        <v>2232</v>
      </c>
      <c r="G47" s="92">
        <v>81385475168</v>
      </c>
      <c r="H47" s="15"/>
      <c r="I47" s="92" t="e">
        <f>VLOOKUP(C:C,'[1]Data ALL Driver '!$D:$D,1,0)</f>
        <v>#N/A</v>
      </c>
    </row>
    <row r="48" spans="1:9" ht="12" x14ac:dyDescent="0.2">
      <c r="A48" s="15">
        <f t="shared" si="0"/>
        <v>47</v>
      </c>
      <c r="B48" s="15" t="s">
        <v>263</v>
      </c>
      <c r="C48" s="15" t="s">
        <v>47</v>
      </c>
      <c r="D48" s="15" t="s">
        <v>2602</v>
      </c>
      <c r="E48" s="91" t="s">
        <v>264</v>
      </c>
      <c r="F48" s="14"/>
      <c r="G48" s="92">
        <v>82114719606</v>
      </c>
      <c r="H48" s="15"/>
      <c r="I48" s="92" t="e">
        <f>VLOOKUP(C:C,'[1]Data ALL Driver '!$D:$D,1,0)</f>
        <v>#N/A</v>
      </c>
    </row>
    <row r="49" spans="1:9" ht="12" x14ac:dyDescent="0.2">
      <c r="A49" s="15">
        <f t="shared" si="0"/>
        <v>48</v>
      </c>
      <c r="B49" s="15" t="s">
        <v>263</v>
      </c>
      <c r="C49" s="15" t="s">
        <v>36</v>
      </c>
      <c r="D49" s="15" t="s">
        <v>2602</v>
      </c>
      <c r="E49" s="91" t="s">
        <v>264</v>
      </c>
      <c r="F49" s="14" t="s">
        <v>2330</v>
      </c>
      <c r="G49" s="92">
        <v>81310344242</v>
      </c>
      <c r="H49" s="15"/>
      <c r="I49" s="92" t="e">
        <f>VLOOKUP(C:C,'[1]Data ALL Driver '!$D:$D,1,0)</f>
        <v>#N/A</v>
      </c>
    </row>
    <row r="50" spans="1:9" ht="12" x14ac:dyDescent="0.2">
      <c r="A50" s="15">
        <f t="shared" si="0"/>
        <v>49</v>
      </c>
      <c r="B50" s="15" t="s">
        <v>263</v>
      </c>
      <c r="C50" s="15" t="s">
        <v>37</v>
      </c>
      <c r="D50" s="15" t="s">
        <v>2602</v>
      </c>
      <c r="E50" s="91" t="s">
        <v>264</v>
      </c>
      <c r="F50" s="14" t="s">
        <v>358</v>
      </c>
      <c r="G50" s="92">
        <v>81296477343</v>
      </c>
      <c r="H50" s="15"/>
      <c r="I50" s="92" t="e">
        <f>VLOOKUP(C:C,'[1]Data ALL Driver '!$D:$D,1,0)</f>
        <v>#N/A</v>
      </c>
    </row>
    <row r="51" spans="1:9" ht="12" x14ac:dyDescent="0.2">
      <c r="A51" s="15">
        <f t="shared" si="0"/>
        <v>50</v>
      </c>
      <c r="B51" s="15" t="s">
        <v>263</v>
      </c>
      <c r="C51" s="15" t="s">
        <v>44</v>
      </c>
      <c r="D51" s="15" t="s">
        <v>2602</v>
      </c>
      <c r="E51" s="91" t="s">
        <v>264</v>
      </c>
      <c r="F51" s="14" t="s">
        <v>2331</v>
      </c>
      <c r="G51" s="92">
        <v>89501664560</v>
      </c>
      <c r="H51" s="15"/>
      <c r="I51" s="92" t="e">
        <f>VLOOKUP(C:C,'[1]Data ALL Driver '!$D:$D,1,0)</f>
        <v>#N/A</v>
      </c>
    </row>
    <row r="52" spans="1:9" ht="12" x14ac:dyDescent="0.2">
      <c r="A52" s="15">
        <f t="shared" si="0"/>
        <v>51</v>
      </c>
      <c r="B52" s="15" t="s">
        <v>263</v>
      </c>
      <c r="C52" s="15" t="s">
        <v>17</v>
      </c>
      <c r="D52" s="15" t="s">
        <v>2602</v>
      </c>
      <c r="E52" s="91" t="s">
        <v>264</v>
      </c>
      <c r="F52" s="14" t="s">
        <v>608</v>
      </c>
      <c r="G52" s="92">
        <v>85320858259</v>
      </c>
      <c r="H52" s="15"/>
      <c r="I52" s="92" t="e">
        <f>VLOOKUP(C:C,'[1]Data ALL Driver '!$D:$D,1,0)</f>
        <v>#N/A</v>
      </c>
    </row>
    <row r="53" spans="1:9" ht="12" x14ac:dyDescent="0.2">
      <c r="A53" s="15">
        <f t="shared" si="0"/>
        <v>52</v>
      </c>
      <c r="B53" s="15" t="s">
        <v>263</v>
      </c>
      <c r="C53" s="15" t="s">
        <v>46</v>
      </c>
      <c r="D53" s="15" t="s">
        <v>2602</v>
      </c>
      <c r="E53" s="91" t="s">
        <v>264</v>
      </c>
      <c r="F53" s="14" t="s">
        <v>489</v>
      </c>
      <c r="G53" s="92">
        <v>81294930252</v>
      </c>
      <c r="H53" s="15"/>
      <c r="I53" s="92" t="e">
        <f>VLOOKUP(C:C,'[1]Data ALL Driver '!$D:$D,1,0)</f>
        <v>#N/A</v>
      </c>
    </row>
    <row r="54" spans="1:9" ht="12" x14ac:dyDescent="0.2">
      <c r="A54" s="15">
        <f t="shared" si="0"/>
        <v>53</v>
      </c>
      <c r="B54" s="15" t="s">
        <v>263</v>
      </c>
      <c r="C54" s="15" t="s">
        <v>434</v>
      </c>
      <c r="D54" s="15" t="s">
        <v>2602</v>
      </c>
      <c r="E54" s="91" t="s">
        <v>264</v>
      </c>
      <c r="F54" s="14" t="s">
        <v>3375</v>
      </c>
      <c r="G54" s="92" t="s">
        <v>4182</v>
      </c>
      <c r="H54" s="15"/>
      <c r="I54" s="92" t="e">
        <f>VLOOKUP(C:C,'[1]Data ALL Driver '!$D:$D,1,0)</f>
        <v>#N/A</v>
      </c>
    </row>
    <row r="55" spans="1:9" ht="12" x14ac:dyDescent="0.2">
      <c r="A55" s="15">
        <f t="shared" si="0"/>
        <v>54</v>
      </c>
      <c r="B55" s="15" t="s">
        <v>263</v>
      </c>
      <c r="C55" s="15" t="s">
        <v>435</v>
      </c>
      <c r="D55" s="15" t="s">
        <v>2602</v>
      </c>
      <c r="E55" s="91" t="s">
        <v>264</v>
      </c>
      <c r="F55" s="14" t="s">
        <v>4208</v>
      </c>
      <c r="G55" s="92" t="s">
        <v>4209</v>
      </c>
      <c r="H55" s="15"/>
      <c r="I55" s="92" t="e">
        <f>VLOOKUP(C:C,'[1]Data ALL Driver '!$D:$D,1,0)</f>
        <v>#N/A</v>
      </c>
    </row>
    <row r="56" spans="1:9" ht="12" x14ac:dyDescent="0.2">
      <c r="A56" s="15">
        <f t="shared" si="0"/>
        <v>55</v>
      </c>
      <c r="B56" s="15" t="s">
        <v>263</v>
      </c>
      <c r="C56" s="15" t="s">
        <v>437</v>
      </c>
      <c r="D56" s="15" t="s">
        <v>2602</v>
      </c>
      <c r="E56" s="91" t="s">
        <v>264</v>
      </c>
      <c r="F56" s="14" t="s">
        <v>2334</v>
      </c>
      <c r="G56" s="92">
        <v>82135588881</v>
      </c>
      <c r="H56" s="15"/>
      <c r="I56" s="92" t="e">
        <f>VLOOKUP(C:C,'[1]Data ALL Driver '!$D:$D,1,0)</f>
        <v>#N/A</v>
      </c>
    </row>
    <row r="57" spans="1:9" ht="12" x14ac:dyDescent="0.2">
      <c r="A57" s="15">
        <f t="shared" si="0"/>
        <v>56</v>
      </c>
      <c r="B57" s="15" t="s">
        <v>263</v>
      </c>
      <c r="C57" s="91" t="s">
        <v>436</v>
      </c>
      <c r="D57" s="15" t="s">
        <v>2602</v>
      </c>
      <c r="E57" s="91" t="s">
        <v>264</v>
      </c>
      <c r="F57" s="14" t="s">
        <v>2520</v>
      </c>
      <c r="G57" s="94">
        <v>82111038832</v>
      </c>
      <c r="H57" s="91"/>
      <c r="I57" s="94" t="e">
        <f>VLOOKUP(C:C,'[1]Data ALL Driver '!$D:$D,1,0)</f>
        <v>#N/A</v>
      </c>
    </row>
  </sheetData>
  <conditionalFormatting sqref="F58:F1048576 F1">
    <cfRule type="duplicateValues" dxfId="853" priority="25"/>
  </conditionalFormatting>
  <conditionalFormatting sqref="C28:C29">
    <cfRule type="duplicateValues" dxfId="852" priority="17"/>
  </conditionalFormatting>
  <conditionalFormatting sqref="C28:C29">
    <cfRule type="duplicateValues" dxfId="851" priority="16"/>
  </conditionalFormatting>
  <conditionalFormatting sqref="C30">
    <cfRule type="duplicateValues" dxfId="850" priority="15"/>
  </conditionalFormatting>
  <conditionalFormatting sqref="C30:C33">
    <cfRule type="duplicateValues" dxfId="849" priority="18"/>
  </conditionalFormatting>
  <conditionalFormatting sqref="C36">
    <cfRule type="duplicateValues" dxfId="848" priority="13"/>
  </conditionalFormatting>
  <conditionalFormatting sqref="C36">
    <cfRule type="duplicateValues" dxfId="847" priority="14"/>
  </conditionalFormatting>
  <conditionalFormatting sqref="C34">
    <cfRule type="duplicateValues" dxfId="846" priority="12"/>
  </conditionalFormatting>
  <conditionalFormatting sqref="F35:F37 F18:F33">
    <cfRule type="duplicateValues" dxfId="845" priority="11"/>
  </conditionalFormatting>
  <conditionalFormatting sqref="F34">
    <cfRule type="duplicateValues" dxfId="844" priority="8"/>
  </conditionalFormatting>
  <conditionalFormatting sqref="G35:G36 G18:G33">
    <cfRule type="duplicateValues" dxfId="843" priority="7"/>
  </conditionalFormatting>
  <conditionalFormatting sqref="G34">
    <cfRule type="duplicateValues" dxfId="842" priority="4"/>
  </conditionalFormatting>
  <conditionalFormatting sqref="F48">
    <cfRule type="expression" dxfId="841" priority="3">
      <formula>COUNTIF($D$4:$D$67,F48)&gt;1</formula>
    </cfRule>
  </conditionalFormatting>
  <conditionalFormatting sqref="G2:G57">
    <cfRule type="duplicateValues" dxfId="840" priority="2"/>
  </conditionalFormatting>
  <conditionalFormatting sqref="C35">
    <cfRule type="duplicateValues" dxfId="839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B1:M155"/>
  <sheetViews>
    <sheetView workbookViewId="0">
      <selection activeCell="F7" sqref="F7"/>
    </sheetView>
  </sheetViews>
  <sheetFormatPr defaultColWidth="2.7109375" defaultRowHeight="15" x14ac:dyDescent="0.25"/>
  <cols>
    <col min="1" max="1" width="11.28515625" style="79" bestFit="1" customWidth="1"/>
    <col min="2" max="2" width="11.28515625" style="79" customWidth="1"/>
    <col min="3" max="3" width="5.5703125" style="79" customWidth="1"/>
    <col min="4" max="4" width="12.85546875" style="79" bestFit="1" customWidth="1"/>
    <col min="5" max="5" width="37.42578125" style="79" customWidth="1"/>
    <col min="6" max="6" width="18.28515625" style="79" customWidth="1"/>
    <col min="7" max="7" width="22.42578125" style="79" bestFit="1" customWidth="1"/>
    <col min="8" max="8" width="1.42578125" style="79" hidden="1" customWidth="1"/>
    <col min="9" max="12" width="2.7109375" style="79" hidden="1" customWidth="1"/>
    <col min="13" max="13" width="3.42578125" style="79" hidden="1" customWidth="1"/>
    <col min="14" max="14" width="18" style="79" bestFit="1" customWidth="1"/>
    <col min="15" max="15" width="16.140625" style="79" bestFit="1" customWidth="1"/>
    <col min="16" max="16384" width="2.7109375" style="79"/>
  </cols>
  <sheetData>
    <row r="1" spans="2:13" x14ac:dyDescent="0.25">
      <c r="B1"/>
      <c r="C1"/>
      <c r="D1"/>
      <c r="E1"/>
      <c r="F1"/>
      <c r="G1"/>
      <c r="H1"/>
      <c r="I1"/>
      <c r="J1"/>
      <c r="K1"/>
      <c r="L1"/>
      <c r="M1"/>
    </row>
    <row r="2" spans="2:13" x14ac:dyDescent="0.25">
      <c r="B2"/>
      <c r="C2"/>
      <c r="D2"/>
      <c r="E2"/>
      <c r="F2"/>
      <c r="G2"/>
      <c r="H2"/>
      <c r="I2"/>
      <c r="J2"/>
      <c r="K2"/>
      <c r="L2"/>
      <c r="M2"/>
    </row>
    <row r="3" spans="2:13" x14ac:dyDescent="0.25">
      <c r="B3" s="84" t="s">
        <v>611</v>
      </c>
      <c r="C3" s="84" t="s">
        <v>2454</v>
      </c>
      <c r="D3" s="84" t="s">
        <v>0</v>
      </c>
      <c r="E3" s="84" t="s">
        <v>81</v>
      </c>
      <c r="F3" s="84" t="s">
        <v>625</v>
      </c>
      <c r="G3" s="84" t="s">
        <v>529</v>
      </c>
      <c r="H3"/>
      <c r="I3"/>
      <c r="J3"/>
      <c r="K3"/>
      <c r="L3"/>
      <c r="M3"/>
    </row>
    <row r="4" spans="2:13" x14ac:dyDescent="0.25">
      <c r="B4" t="s">
        <v>602</v>
      </c>
      <c r="C4" t="s">
        <v>101</v>
      </c>
      <c r="D4">
        <v>4002943718</v>
      </c>
      <c r="E4" t="s">
        <v>257</v>
      </c>
      <c r="F4" t="s">
        <v>66</v>
      </c>
      <c r="G4" t="s">
        <v>43</v>
      </c>
      <c r="H4"/>
      <c r="I4"/>
      <c r="J4"/>
      <c r="K4"/>
      <c r="L4"/>
      <c r="M4"/>
    </row>
    <row r="5" spans="2:13" x14ac:dyDescent="0.25">
      <c r="B5"/>
      <c r="C5" t="s">
        <v>113</v>
      </c>
      <c r="D5">
        <v>4002943817</v>
      </c>
      <c r="E5" t="s">
        <v>538</v>
      </c>
      <c r="F5" t="s">
        <v>5917</v>
      </c>
      <c r="G5" t="s">
        <v>3532</v>
      </c>
      <c r="H5"/>
      <c r="I5"/>
      <c r="J5"/>
      <c r="K5"/>
      <c r="L5"/>
      <c r="M5"/>
    </row>
    <row r="6" spans="2:13" x14ac:dyDescent="0.25">
      <c r="B6" t="s">
        <v>172</v>
      </c>
      <c r="C6"/>
      <c r="D6"/>
      <c r="E6"/>
      <c r="F6"/>
      <c r="G6"/>
      <c r="H6"/>
      <c r="I6"/>
      <c r="J6"/>
      <c r="K6"/>
      <c r="L6"/>
      <c r="M6"/>
    </row>
    <row r="7" spans="2:13" x14ac:dyDescent="0.25">
      <c r="B7"/>
      <c r="C7"/>
      <c r="D7"/>
      <c r="E7"/>
      <c r="F7"/>
      <c r="G7"/>
      <c r="H7"/>
      <c r="I7"/>
      <c r="J7"/>
      <c r="K7"/>
      <c r="L7"/>
      <c r="M7"/>
    </row>
    <row r="8" spans="2:13" x14ac:dyDescent="0.25">
      <c r="B8"/>
      <c r="C8"/>
      <c r="D8"/>
      <c r="E8"/>
      <c r="F8"/>
      <c r="G8"/>
      <c r="H8"/>
      <c r="I8"/>
      <c r="J8"/>
      <c r="K8"/>
      <c r="L8"/>
      <c r="M8"/>
    </row>
    <row r="9" spans="2:13" x14ac:dyDescent="0.25">
      <c r="B9"/>
      <c r="C9"/>
      <c r="D9"/>
      <c r="E9"/>
      <c r="F9"/>
      <c r="G9"/>
      <c r="H9"/>
      <c r="I9"/>
      <c r="J9"/>
      <c r="K9"/>
      <c r="L9"/>
      <c r="M9"/>
    </row>
    <row r="10" spans="2:13" x14ac:dyDescent="0.25">
      <c r="B10"/>
      <c r="C10"/>
      <c r="D10"/>
      <c r="E10"/>
      <c r="F10"/>
      <c r="G10"/>
      <c r="H10"/>
      <c r="I10"/>
      <c r="J10"/>
      <c r="K10"/>
      <c r="L10"/>
      <c r="M10"/>
    </row>
    <row r="11" spans="2:13" x14ac:dyDescent="0.25">
      <c r="B11"/>
      <c r="C11"/>
      <c r="D11"/>
      <c r="E11"/>
      <c r="F11"/>
      <c r="G11"/>
      <c r="H11"/>
      <c r="I11"/>
      <c r="J11"/>
      <c r="K11"/>
      <c r="L11"/>
      <c r="M11"/>
    </row>
    <row r="12" spans="2:13" x14ac:dyDescent="0.25">
      <c r="B12"/>
      <c r="C12"/>
      <c r="D12"/>
      <c r="E12"/>
      <c r="F12"/>
      <c r="G12"/>
      <c r="H12"/>
      <c r="I12"/>
      <c r="J12"/>
      <c r="K12"/>
      <c r="L12"/>
      <c r="M12"/>
    </row>
    <row r="13" spans="2:13" x14ac:dyDescent="0.25">
      <c r="B13"/>
      <c r="C13"/>
      <c r="D13"/>
      <c r="E13"/>
      <c r="F13"/>
      <c r="G13"/>
      <c r="H13"/>
      <c r="I13"/>
      <c r="J13"/>
      <c r="K13"/>
      <c r="L13"/>
      <c r="M13"/>
    </row>
    <row r="14" spans="2:13" x14ac:dyDescent="0.25">
      <c r="B14"/>
      <c r="C14"/>
      <c r="D14"/>
      <c r="E14"/>
      <c r="F14"/>
      <c r="G14"/>
      <c r="H14"/>
      <c r="I14"/>
      <c r="J14"/>
      <c r="K14"/>
      <c r="L14"/>
      <c r="M14"/>
    </row>
    <row r="15" spans="2:13" x14ac:dyDescent="0.25">
      <c r="B15"/>
      <c r="C15"/>
      <c r="D15"/>
      <c r="E15"/>
      <c r="F15"/>
      <c r="G15"/>
      <c r="H15"/>
      <c r="I15"/>
      <c r="J15"/>
      <c r="K15"/>
      <c r="L15"/>
      <c r="M15"/>
    </row>
    <row r="16" spans="2:13" x14ac:dyDescent="0.25">
      <c r="B16"/>
      <c r="C16"/>
      <c r="D16"/>
      <c r="E16"/>
      <c r="F16"/>
      <c r="G16"/>
      <c r="H16"/>
      <c r="I16"/>
      <c r="J16"/>
      <c r="K16"/>
      <c r="L16"/>
      <c r="M16"/>
    </row>
    <row r="17" spans="2:13" x14ac:dyDescent="0.25">
      <c r="B17"/>
      <c r="C17"/>
      <c r="D17"/>
      <c r="E17"/>
      <c r="F17"/>
      <c r="G17"/>
      <c r="H17"/>
      <c r="I17"/>
      <c r="J17"/>
      <c r="K17"/>
      <c r="L17"/>
      <c r="M17"/>
    </row>
    <row r="18" spans="2:13" x14ac:dyDescent="0.25">
      <c r="B18"/>
      <c r="C18"/>
      <c r="D18"/>
      <c r="E18"/>
      <c r="F18"/>
      <c r="G18"/>
      <c r="H18"/>
      <c r="I18"/>
      <c r="J18"/>
      <c r="K18"/>
      <c r="L18"/>
      <c r="M18"/>
    </row>
    <row r="19" spans="2:13" x14ac:dyDescent="0.25">
      <c r="B19"/>
      <c r="C19"/>
      <c r="D19"/>
      <c r="E19"/>
      <c r="F19"/>
      <c r="G19"/>
      <c r="H19"/>
      <c r="I19"/>
      <c r="J19"/>
      <c r="K19"/>
      <c r="L19"/>
      <c r="M19"/>
    </row>
    <row r="20" spans="2:13" x14ac:dyDescent="0.25">
      <c r="B20"/>
      <c r="C20"/>
      <c r="D20"/>
      <c r="E20"/>
      <c r="F20"/>
      <c r="G20"/>
      <c r="H20"/>
      <c r="I20"/>
      <c r="J20"/>
      <c r="K20"/>
      <c r="L20"/>
      <c r="M20"/>
    </row>
    <row r="21" spans="2:13" x14ac:dyDescent="0.25">
      <c r="B21"/>
      <c r="C21"/>
      <c r="D21"/>
      <c r="E21"/>
      <c r="F21"/>
      <c r="G21"/>
      <c r="H21"/>
      <c r="I21"/>
      <c r="J21"/>
      <c r="K21"/>
      <c r="L21"/>
      <c r="M21"/>
    </row>
    <row r="22" spans="2:13" x14ac:dyDescent="0.25">
      <c r="B22"/>
      <c r="C22"/>
      <c r="D22"/>
      <c r="E22"/>
      <c r="F22"/>
      <c r="G22"/>
      <c r="H22"/>
      <c r="I22"/>
      <c r="J22"/>
      <c r="K22"/>
      <c r="L22"/>
      <c r="M22"/>
    </row>
    <row r="23" spans="2:13" x14ac:dyDescent="0.25">
      <c r="B23"/>
      <c r="C23"/>
      <c r="D23"/>
      <c r="E23"/>
      <c r="F23"/>
      <c r="G23"/>
      <c r="H23"/>
      <c r="I23"/>
      <c r="J23"/>
      <c r="K23"/>
      <c r="L23"/>
      <c r="M23"/>
    </row>
    <row r="24" spans="2:13" x14ac:dyDescent="0.25">
      <c r="B24"/>
      <c r="C24"/>
      <c r="D24"/>
      <c r="E24"/>
      <c r="F24"/>
      <c r="G24"/>
      <c r="H24"/>
      <c r="I24"/>
      <c r="J24"/>
      <c r="K24"/>
      <c r="L24"/>
      <c r="M24"/>
    </row>
    <row r="25" spans="2:13" x14ac:dyDescent="0.25">
      <c r="B25"/>
      <c r="C25"/>
      <c r="D25"/>
      <c r="E25"/>
      <c r="F25"/>
      <c r="G25"/>
      <c r="H25"/>
      <c r="I25"/>
      <c r="J25"/>
      <c r="K25"/>
      <c r="L25"/>
      <c r="M25"/>
    </row>
    <row r="26" spans="2:13" x14ac:dyDescent="0.25">
      <c r="B26"/>
      <c r="C26"/>
      <c r="D26"/>
      <c r="E26"/>
      <c r="F26"/>
      <c r="G26"/>
      <c r="H26"/>
      <c r="I26"/>
      <c r="J26"/>
      <c r="K26"/>
      <c r="L26"/>
      <c r="M26"/>
    </row>
    <row r="27" spans="2:13" x14ac:dyDescent="0.25">
      <c r="B27"/>
      <c r="C27"/>
      <c r="D27"/>
      <c r="E27"/>
      <c r="F27"/>
      <c r="G27"/>
      <c r="H27"/>
      <c r="I27"/>
      <c r="J27"/>
      <c r="K27"/>
      <c r="L27"/>
      <c r="M27"/>
    </row>
    <row r="28" spans="2:13" x14ac:dyDescent="0.25">
      <c r="B28"/>
      <c r="C28"/>
      <c r="D28"/>
      <c r="E28"/>
      <c r="F28"/>
      <c r="G28"/>
      <c r="H28"/>
      <c r="I28"/>
      <c r="J28"/>
      <c r="K28"/>
      <c r="L28"/>
      <c r="M28"/>
    </row>
    <row r="29" spans="2:13" x14ac:dyDescent="0.25">
      <c r="B29"/>
      <c r="C29"/>
      <c r="D29"/>
      <c r="E29"/>
      <c r="F29"/>
      <c r="G29"/>
      <c r="H29"/>
      <c r="I29"/>
      <c r="J29"/>
      <c r="K29"/>
      <c r="L29"/>
      <c r="M29"/>
    </row>
    <row r="30" spans="2:13" x14ac:dyDescent="0.25">
      <c r="B30"/>
      <c r="C30"/>
      <c r="D30"/>
      <c r="E30"/>
      <c r="F30"/>
      <c r="G30"/>
      <c r="H30"/>
      <c r="I30"/>
      <c r="J30"/>
      <c r="K30"/>
      <c r="L30"/>
      <c r="M30"/>
    </row>
    <row r="31" spans="2:13" x14ac:dyDescent="0.25">
      <c r="B31"/>
      <c r="C31"/>
      <c r="D31"/>
      <c r="E31"/>
      <c r="F31"/>
      <c r="G31"/>
      <c r="H31"/>
      <c r="I31"/>
      <c r="J31"/>
      <c r="K31"/>
      <c r="L31"/>
      <c r="M31"/>
    </row>
    <row r="32" spans="2:13" x14ac:dyDescent="0.25">
      <c r="B32"/>
      <c r="C32"/>
      <c r="D32"/>
      <c r="E32"/>
      <c r="F32"/>
      <c r="G32"/>
      <c r="H32"/>
      <c r="I32"/>
      <c r="J32"/>
      <c r="K32"/>
      <c r="L32"/>
      <c r="M32"/>
    </row>
    <row r="33" spans="2:13" x14ac:dyDescent="0.25">
      <c r="B33"/>
      <c r="C33"/>
      <c r="D33"/>
      <c r="E33"/>
      <c r="F33"/>
      <c r="G33"/>
      <c r="H33"/>
      <c r="I33"/>
      <c r="J33"/>
      <c r="K33"/>
      <c r="L33"/>
      <c r="M33"/>
    </row>
    <row r="34" spans="2:13" x14ac:dyDescent="0.25">
      <c r="B34"/>
      <c r="C34"/>
      <c r="D34"/>
      <c r="E34"/>
      <c r="F34"/>
      <c r="G34"/>
      <c r="H34"/>
      <c r="I34"/>
      <c r="J34"/>
      <c r="K34"/>
      <c r="L34"/>
      <c r="M34"/>
    </row>
    <row r="35" spans="2:13" x14ac:dyDescent="0.25">
      <c r="B35"/>
      <c r="C35"/>
      <c r="D35"/>
      <c r="E35"/>
      <c r="F35"/>
      <c r="G35"/>
      <c r="H35"/>
      <c r="I35"/>
      <c r="J35"/>
      <c r="K35"/>
      <c r="L35"/>
      <c r="M35"/>
    </row>
    <row r="36" spans="2:13" x14ac:dyDescent="0.25">
      <c r="B36"/>
      <c r="C36"/>
      <c r="D36"/>
      <c r="E36"/>
      <c r="F36"/>
      <c r="G36"/>
      <c r="H36"/>
      <c r="I36"/>
      <c r="J36"/>
      <c r="K36"/>
      <c r="L36"/>
      <c r="M36"/>
    </row>
    <row r="37" spans="2:13" x14ac:dyDescent="0.25">
      <c r="B37"/>
      <c r="C37"/>
      <c r="D37"/>
      <c r="E37"/>
      <c r="F37"/>
      <c r="G37"/>
      <c r="H37"/>
      <c r="I37"/>
      <c r="J37"/>
      <c r="K37"/>
      <c r="L37"/>
      <c r="M37"/>
    </row>
    <row r="38" spans="2:13" x14ac:dyDescent="0.25">
      <c r="B38"/>
      <c r="C38"/>
      <c r="D38"/>
      <c r="E38"/>
      <c r="F38"/>
      <c r="G38"/>
      <c r="H38"/>
      <c r="I38"/>
      <c r="J38"/>
      <c r="K38"/>
      <c r="L38"/>
      <c r="M38"/>
    </row>
    <row r="39" spans="2:13" x14ac:dyDescent="0.25">
      <c r="B39"/>
      <c r="C39"/>
      <c r="D39"/>
      <c r="E39"/>
      <c r="F39"/>
      <c r="G39"/>
      <c r="H39"/>
      <c r="I39"/>
      <c r="J39"/>
      <c r="K39"/>
      <c r="L39"/>
      <c r="M39"/>
    </row>
    <row r="40" spans="2:13" x14ac:dyDescent="0.25">
      <c r="B40"/>
      <c r="C40"/>
      <c r="D40"/>
      <c r="E40"/>
      <c r="F40"/>
      <c r="G40"/>
      <c r="H40"/>
      <c r="I40"/>
      <c r="J40"/>
      <c r="K40"/>
      <c r="L40"/>
      <c r="M40"/>
    </row>
    <row r="41" spans="2:13" x14ac:dyDescent="0.25">
      <c r="B41"/>
      <c r="C41"/>
      <c r="D41"/>
      <c r="E41"/>
      <c r="F41"/>
      <c r="G41"/>
      <c r="H41"/>
      <c r="I41"/>
      <c r="J41"/>
      <c r="K41"/>
      <c r="L41"/>
      <c r="M41"/>
    </row>
    <row r="42" spans="2:13" x14ac:dyDescent="0.25">
      <c r="B42"/>
      <c r="C42"/>
      <c r="D42"/>
      <c r="E42"/>
      <c r="F42"/>
      <c r="G42"/>
      <c r="H42"/>
      <c r="I42"/>
      <c r="J42"/>
      <c r="K42"/>
      <c r="L42"/>
      <c r="M42"/>
    </row>
    <row r="43" spans="2:13" x14ac:dyDescent="0.25">
      <c r="B43"/>
      <c r="C43"/>
      <c r="D43"/>
      <c r="E43"/>
      <c r="F43"/>
      <c r="G43"/>
      <c r="H43"/>
      <c r="I43"/>
      <c r="J43"/>
      <c r="K43"/>
      <c r="L43"/>
      <c r="M43"/>
    </row>
    <row r="44" spans="2:13" x14ac:dyDescent="0.25">
      <c r="B44"/>
      <c r="C44"/>
      <c r="D44"/>
      <c r="E44"/>
      <c r="F44"/>
      <c r="G44"/>
      <c r="H44"/>
      <c r="I44"/>
      <c r="J44"/>
      <c r="K44"/>
      <c r="L44"/>
      <c r="M44"/>
    </row>
    <row r="45" spans="2:13" x14ac:dyDescent="0.25">
      <c r="B45"/>
      <c r="C45"/>
      <c r="D45"/>
      <c r="E45"/>
      <c r="F45"/>
      <c r="G45"/>
      <c r="H45"/>
      <c r="I45"/>
      <c r="J45"/>
      <c r="K45"/>
      <c r="L45"/>
      <c r="M45"/>
    </row>
    <row r="46" spans="2:13" x14ac:dyDescent="0.25">
      <c r="B46"/>
      <c r="C46"/>
      <c r="D46"/>
      <c r="E46"/>
      <c r="F46"/>
      <c r="G46"/>
      <c r="H46"/>
      <c r="I46"/>
      <c r="J46"/>
      <c r="K46"/>
      <c r="L46"/>
      <c r="M46"/>
    </row>
    <row r="47" spans="2:13" x14ac:dyDescent="0.25">
      <c r="B47"/>
      <c r="C47"/>
      <c r="D47"/>
      <c r="E47"/>
      <c r="F47"/>
      <c r="G47"/>
      <c r="H47"/>
      <c r="I47"/>
      <c r="J47"/>
      <c r="K47"/>
      <c r="L47"/>
      <c r="M47"/>
    </row>
    <row r="48" spans="2:13" x14ac:dyDescent="0.25">
      <c r="B48"/>
      <c r="C48"/>
      <c r="D48"/>
      <c r="E48"/>
      <c r="F48"/>
      <c r="G48"/>
      <c r="H48"/>
      <c r="I48"/>
      <c r="J48"/>
      <c r="K48"/>
      <c r="L48"/>
      <c r="M48"/>
    </row>
    <row r="49" spans="2:13" x14ac:dyDescent="0.25">
      <c r="B49"/>
      <c r="C49"/>
      <c r="D49"/>
      <c r="E49"/>
      <c r="F49"/>
      <c r="G49"/>
      <c r="H49"/>
      <c r="I49"/>
      <c r="J49"/>
      <c r="K49"/>
      <c r="L49"/>
      <c r="M49"/>
    </row>
    <row r="50" spans="2:13" x14ac:dyDescent="0.25">
      <c r="B50"/>
      <c r="C50"/>
      <c r="D50"/>
      <c r="E50"/>
      <c r="F50"/>
      <c r="G50"/>
      <c r="H50"/>
      <c r="I50"/>
      <c r="J50"/>
      <c r="K50"/>
      <c r="L50"/>
      <c r="M50"/>
    </row>
    <row r="51" spans="2:13" x14ac:dyDescent="0.25">
      <c r="B51"/>
      <c r="C51"/>
      <c r="D51"/>
      <c r="E51"/>
      <c r="F51"/>
      <c r="G51"/>
      <c r="H51"/>
      <c r="I51"/>
      <c r="J51"/>
      <c r="K51"/>
      <c r="L51"/>
      <c r="M51"/>
    </row>
    <row r="52" spans="2:13" x14ac:dyDescent="0.25">
      <c r="B52"/>
      <c r="C52"/>
      <c r="D52"/>
      <c r="E52"/>
      <c r="F52"/>
      <c r="G52"/>
      <c r="H52"/>
      <c r="I52"/>
      <c r="J52"/>
      <c r="K52"/>
      <c r="L52"/>
      <c r="M52"/>
    </row>
    <row r="53" spans="2:13" x14ac:dyDescent="0.25">
      <c r="B53"/>
      <c r="C53"/>
      <c r="D53"/>
      <c r="E53"/>
      <c r="F53"/>
      <c r="G53"/>
      <c r="H53"/>
      <c r="I53"/>
      <c r="J53"/>
      <c r="K53"/>
      <c r="L53"/>
      <c r="M53"/>
    </row>
    <row r="54" spans="2:13" x14ac:dyDescent="0.25">
      <c r="B54"/>
      <c r="C54"/>
      <c r="D54"/>
      <c r="E54"/>
      <c r="F54"/>
      <c r="G54"/>
      <c r="H54"/>
      <c r="I54"/>
      <c r="J54"/>
      <c r="K54"/>
      <c r="L54"/>
      <c r="M54"/>
    </row>
    <row r="55" spans="2:13" x14ac:dyDescent="0.25">
      <c r="B55"/>
      <c r="C55"/>
      <c r="D55"/>
      <c r="E55"/>
      <c r="F55"/>
      <c r="G55"/>
      <c r="H55"/>
      <c r="I55"/>
      <c r="J55"/>
      <c r="K55"/>
      <c r="L55"/>
      <c r="M55"/>
    </row>
    <row r="56" spans="2:13" x14ac:dyDescent="0.25">
      <c r="B56"/>
      <c r="C56"/>
      <c r="D56"/>
      <c r="E56"/>
      <c r="F56"/>
      <c r="G56"/>
      <c r="H56"/>
      <c r="I56"/>
      <c r="J56"/>
      <c r="K56"/>
      <c r="L56"/>
      <c r="M56"/>
    </row>
    <row r="57" spans="2:13" x14ac:dyDescent="0.25">
      <c r="B57"/>
      <c r="C57"/>
      <c r="D57"/>
      <c r="E57"/>
      <c r="F57"/>
      <c r="G57"/>
      <c r="H57"/>
      <c r="I57"/>
      <c r="J57"/>
      <c r="K57"/>
      <c r="L57"/>
      <c r="M57"/>
    </row>
    <row r="58" spans="2:13" x14ac:dyDescent="0.25">
      <c r="B58"/>
      <c r="C58"/>
      <c r="D58"/>
      <c r="E58"/>
      <c r="F58"/>
      <c r="G58"/>
      <c r="H58"/>
      <c r="I58"/>
      <c r="J58"/>
      <c r="K58"/>
      <c r="L58"/>
      <c r="M58"/>
    </row>
    <row r="59" spans="2:13" x14ac:dyDescent="0.25">
      <c r="B59"/>
      <c r="C59"/>
      <c r="D59"/>
      <c r="E59"/>
      <c r="F59"/>
      <c r="G59"/>
      <c r="H59"/>
      <c r="I59"/>
      <c r="J59"/>
      <c r="K59"/>
      <c r="L59"/>
      <c r="M59"/>
    </row>
    <row r="60" spans="2:13" x14ac:dyDescent="0.25">
      <c r="B60"/>
      <c r="C60"/>
      <c r="D60"/>
      <c r="E60"/>
      <c r="F60"/>
      <c r="G60"/>
      <c r="H60"/>
      <c r="I60"/>
      <c r="J60"/>
      <c r="K60"/>
      <c r="L60"/>
      <c r="M60"/>
    </row>
    <row r="61" spans="2:13" x14ac:dyDescent="0.25">
      <c r="B61"/>
      <c r="C61"/>
      <c r="D61"/>
      <c r="E61"/>
      <c r="F61"/>
      <c r="G61"/>
      <c r="H61"/>
      <c r="I61"/>
      <c r="J61"/>
      <c r="K61"/>
      <c r="L61"/>
      <c r="M61"/>
    </row>
    <row r="62" spans="2:13" x14ac:dyDescent="0.25">
      <c r="B62"/>
      <c r="C62"/>
      <c r="D62"/>
      <c r="E62"/>
      <c r="F62"/>
      <c r="G62"/>
      <c r="H62"/>
      <c r="I62"/>
      <c r="J62"/>
      <c r="K62"/>
      <c r="L62"/>
      <c r="M62"/>
    </row>
    <row r="63" spans="2:13" x14ac:dyDescent="0.25">
      <c r="B63"/>
      <c r="C63"/>
      <c r="D63"/>
      <c r="E63"/>
      <c r="F63"/>
      <c r="G63"/>
      <c r="H63"/>
      <c r="I63"/>
      <c r="J63"/>
      <c r="K63"/>
      <c r="L63"/>
      <c r="M63"/>
    </row>
    <row r="64" spans="2:13" x14ac:dyDescent="0.25">
      <c r="B64"/>
      <c r="C64"/>
      <c r="D64"/>
      <c r="E64"/>
      <c r="F64"/>
      <c r="G64"/>
      <c r="H64"/>
      <c r="I64"/>
      <c r="J64"/>
      <c r="K64"/>
      <c r="L64"/>
      <c r="M64"/>
    </row>
    <row r="65" spans="2:13" x14ac:dyDescent="0.25">
      <c r="B65"/>
      <c r="C65"/>
      <c r="D65"/>
      <c r="E65"/>
      <c r="F65"/>
      <c r="G65"/>
      <c r="H65"/>
      <c r="I65"/>
      <c r="J65"/>
      <c r="K65"/>
      <c r="L65"/>
      <c r="M65"/>
    </row>
    <row r="66" spans="2:13" x14ac:dyDescent="0.25">
      <c r="B66"/>
      <c r="C66"/>
      <c r="D66"/>
      <c r="E66"/>
      <c r="F66"/>
      <c r="G66"/>
      <c r="H66"/>
      <c r="I66"/>
      <c r="J66"/>
      <c r="K66"/>
      <c r="L66"/>
      <c r="M66"/>
    </row>
    <row r="67" spans="2:13" x14ac:dyDescent="0.25">
      <c r="B67"/>
      <c r="C67"/>
      <c r="D67"/>
      <c r="E67"/>
      <c r="F67"/>
      <c r="G67"/>
      <c r="H67"/>
      <c r="I67"/>
      <c r="J67"/>
      <c r="K67"/>
      <c r="L67"/>
      <c r="M67"/>
    </row>
    <row r="68" spans="2:13" x14ac:dyDescent="0.25">
      <c r="B68"/>
      <c r="C68"/>
      <c r="D68"/>
      <c r="E68"/>
      <c r="F68"/>
      <c r="G68"/>
      <c r="H68"/>
      <c r="I68"/>
      <c r="J68"/>
      <c r="K68"/>
      <c r="L68"/>
      <c r="M68"/>
    </row>
    <row r="69" spans="2:13" x14ac:dyDescent="0.25">
      <c r="B69"/>
      <c r="C69"/>
      <c r="D69"/>
      <c r="E69"/>
      <c r="F69"/>
      <c r="G69"/>
      <c r="H69"/>
      <c r="I69"/>
      <c r="J69"/>
      <c r="K69"/>
      <c r="L69"/>
      <c r="M69"/>
    </row>
    <row r="70" spans="2:13" x14ac:dyDescent="0.25">
      <c r="B70"/>
      <c r="C70"/>
      <c r="D70"/>
      <c r="E70"/>
      <c r="F70"/>
      <c r="G70"/>
      <c r="H70"/>
      <c r="I70"/>
      <c r="J70"/>
      <c r="K70"/>
      <c r="L70"/>
      <c r="M70"/>
    </row>
    <row r="71" spans="2:13" x14ac:dyDescent="0.25">
      <c r="B71"/>
      <c r="C71"/>
      <c r="D71"/>
      <c r="E71"/>
      <c r="F71"/>
      <c r="G71"/>
      <c r="H71"/>
      <c r="I71"/>
      <c r="J71"/>
      <c r="K71"/>
      <c r="L71"/>
      <c r="M71"/>
    </row>
    <row r="72" spans="2:13" x14ac:dyDescent="0.25">
      <c r="B72"/>
      <c r="C72"/>
      <c r="D72"/>
      <c r="E72"/>
      <c r="F72"/>
      <c r="G72"/>
      <c r="H72"/>
      <c r="I72"/>
      <c r="J72"/>
      <c r="K72"/>
      <c r="L72"/>
      <c r="M72"/>
    </row>
    <row r="73" spans="2:13" x14ac:dyDescent="0.25">
      <c r="B73"/>
      <c r="C73"/>
      <c r="D73"/>
      <c r="E73"/>
      <c r="F73"/>
      <c r="G73"/>
      <c r="H73"/>
      <c r="I73"/>
      <c r="J73"/>
      <c r="K73"/>
      <c r="L73"/>
      <c r="M73"/>
    </row>
    <row r="74" spans="2:13" x14ac:dyDescent="0.25">
      <c r="B74"/>
      <c r="C74"/>
      <c r="D74"/>
      <c r="E74"/>
      <c r="F74"/>
      <c r="G74"/>
      <c r="H74"/>
      <c r="I74"/>
      <c r="J74"/>
      <c r="K74"/>
      <c r="L74"/>
      <c r="M74"/>
    </row>
    <row r="75" spans="2:13" x14ac:dyDescent="0.25">
      <c r="B75"/>
      <c r="C75"/>
      <c r="D75"/>
      <c r="E75"/>
      <c r="F75"/>
      <c r="G75"/>
      <c r="H75"/>
      <c r="I75"/>
      <c r="J75"/>
      <c r="K75"/>
      <c r="L75"/>
      <c r="M75"/>
    </row>
    <row r="76" spans="2:13" x14ac:dyDescent="0.25">
      <c r="B76"/>
      <c r="C76"/>
      <c r="D76"/>
      <c r="E76"/>
      <c r="F76"/>
      <c r="G76"/>
      <c r="H76"/>
      <c r="I76"/>
      <c r="J76"/>
      <c r="K76"/>
      <c r="L76"/>
      <c r="M76"/>
    </row>
    <row r="77" spans="2:13" x14ac:dyDescent="0.25">
      <c r="B77"/>
      <c r="C77"/>
      <c r="D77"/>
      <c r="E77"/>
      <c r="F77"/>
      <c r="G77"/>
      <c r="H77"/>
      <c r="I77"/>
      <c r="J77"/>
      <c r="K77"/>
      <c r="L77"/>
      <c r="M77"/>
    </row>
    <row r="78" spans="2:13" x14ac:dyDescent="0.25">
      <c r="B78"/>
      <c r="C78"/>
      <c r="D78"/>
      <c r="E78"/>
      <c r="F78"/>
      <c r="G78"/>
      <c r="H78"/>
      <c r="I78"/>
      <c r="J78"/>
      <c r="K78"/>
      <c r="L78"/>
      <c r="M78"/>
    </row>
    <row r="79" spans="2:13" x14ac:dyDescent="0.25">
      <c r="B79"/>
      <c r="C79"/>
      <c r="D79"/>
      <c r="E79"/>
      <c r="F79"/>
      <c r="G79"/>
      <c r="H79"/>
      <c r="I79"/>
      <c r="J79"/>
      <c r="K79"/>
      <c r="L79"/>
      <c r="M79"/>
    </row>
    <row r="80" spans="2:13" x14ac:dyDescent="0.25">
      <c r="B80"/>
      <c r="C80"/>
      <c r="D80"/>
      <c r="E80"/>
      <c r="F80"/>
      <c r="G80"/>
      <c r="H80"/>
      <c r="I80"/>
      <c r="J80"/>
      <c r="K80"/>
      <c r="L80"/>
      <c r="M80"/>
    </row>
    <row r="81" spans="2:13" x14ac:dyDescent="0.25">
      <c r="B81"/>
      <c r="C81"/>
      <c r="D81"/>
      <c r="E81"/>
      <c r="F81"/>
      <c r="G81"/>
      <c r="H81"/>
      <c r="I81"/>
      <c r="J81"/>
      <c r="K81"/>
      <c r="L81"/>
      <c r="M81"/>
    </row>
    <row r="82" spans="2:13" x14ac:dyDescent="0.25">
      <c r="B82"/>
      <c r="C82"/>
      <c r="D82"/>
      <c r="E82"/>
      <c r="F82"/>
      <c r="G82"/>
      <c r="H82"/>
      <c r="I82"/>
      <c r="J82"/>
      <c r="K82"/>
      <c r="L82"/>
      <c r="M82"/>
    </row>
    <row r="83" spans="2:13" x14ac:dyDescent="0.25">
      <c r="B83"/>
      <c r="C83"/>
      <c r="D83"/>
      <c r="E83"/>
      <c r="F83"/>
      <c r="G83"/>
      <c r="H83"/>
      <c r="I83"/>
      <c r="J83"/>
      <c r="K83"/>
      <c r="L83"/>
      <c r="M83"/>
    </row>
    <row r="84" spans="2:13" x14ac:dyDescent="0.25">
      <c r="B84"/>
      <c r="C84"/>
      <c r="D84"/>
      <c r="E84"/>
      <c r="F84"/>
      <c r="G84"/>
      <c r="H84"/>
      <c r="I84"/>
      <c r="J84"/>
      <c r="K84"/>
      <c r="L84"/>
      <c r="M84"/>
    </row>
    <row r="85" spans="2:13" x14ac:dyDescent="0.25">
      <c r="B85"/>
      <c r="C85"/>
      <c r="D85"/>
      <c r="E85"/>
      <c r="F85"/>
      <c r="G85"/>
      <c r="H85"/>
      <c r="I85"/>
      <c r="J85"/>
      <c r="K85"/>
      <c r="L85"/>
      <c r="M85"/>
    </row>
    <row r="86" spans="2:13" x14ac:dyDescent="0.25">
      <c r="B86"/>
      <c r="C86"/>
      <c r="D86"/>
      <c r="E86"/>
      <c r="F86"/>
      <c r="G86"/>
      <c r="H86"/>
      <c r="I86"/>
      <c r="J86"/>
      <c r="K86"/>
      <c r="L86"/>
      <c r="M86"/>
    </row>
    <row r="87" spans="2:13" x14ac:dyDescent="0.25">
      <c r="B87"/>
      <c r="C87"/>
      <c r="D87"/>
      <c r="E87"/>
      <c r="F87"/>
      <c r="G87"/>
      <c r="H87"/>
      <c r="I87"/>
      <c r="J87"/>
      <c r="K87"/>
      <c r="L87"/>
      <c r="M87"/>
    </row>
    <row r="88" spans="2:13" x14ac:dyDescent="0.25">
      <c r="B88"/>
      <c r="C88"/>
      <c r="D88"/>
      <c r="E88"/>
      <c r="F88"/>
      <c r="G88"/>
      <c r="H88"/>
      <c r="I88"/>
      <c r="J88"/>
      <c r="K88"/>
      <c r="L88"/>
      <c r="M88"/>
    </row>
    <row r="89" spans="2:13" x14ac:dyDescent="0.25">
      <c r="B89"/>
      <c r="C89"/>
      <c r="D89"/>
      <c r="E89"/>
      <c r="F89"/>
      <c r="G89"/>
      <c r="H89"/>
      <c r="I89"/>
      <c r="J89"/>
      <c r="K89"/>
      <c r="L89"/>
      <c r="M89"/>
    </row>
    <row r="90" spans="2:13" x14ac:dyDescent="0.25">
      <c r="B90"/>
      <c r="C90"/>
      <c r="D90"/>
      <c r="E90"/>
      <c r="F90"/>
      <c r="G90"/>
      <c r="H90"/>
      <c r="I90"/>
      <c r="J90"/>
      <c r="K90"/>
      <c r="L90"/>
      <c r="M90"/>
    </row>
    <row r="91" spans="2:13" x14ac:dyDescent="0.25">
      <c r="B91"/>
      <c r="C91"/>
      <c r="D91"/>
      <c r="E91"/>
      <c r="F91"/>
      <c r="G91"/>
      <c r="H91"/>
      <c r="I91"/>
      <c r="J91"/>
      <c r="K91"/>
      <c r="L91"/>
      <c r="M91"/>
    </row>
    <row r="92" spans="2:13" x14ac:dyDescent="0.25">
      <c r="B92"/>
      <c r="C92"/>
      <c r="D92"/>
      <c r="E92"/>
      <c r="F92"/>
      <c r="G92"/>
      <c r="H92"/>
      <c r="I92"/>
      <c r="J92"/>
      <c r="K92"/>
      <c r="L92"/>
      <c r="M92"/>
    </row>
    <row r="93" spans="2:13" x14ac:dyDescent="0.25">
      <c r="B93"/>
      <c r="C93"/>
      <c r="D93"/>
      <c r="E93"/>
      <c r="F93"/>
      <c r="G93"/>
      <c r="H93"/>
      <c r="I93"/>
      <c r="J93"/>
      <c r="K93"/>
      <c r="L93"/>
      <c r="M93"/>
    </row>
    <row r="94" spans="2:13" x14ac:dyDescent="0.25">
      <c r="B94"/>
      <c r="C94"/>
      <c r="D94"/>
      <c r="E94"/>
      <c r="F94"/>
      <c r="G94"/>
      <c r="H94"/>
      <c r="I94"/>
      <c r="J94"/>
      <c r="K94"/>
      <c r="L94"/>
      <c r="M94"/>
    </row>
    <row r="95" spans="2:13" x14ac:dyDescent="0.25">
      <c r="B95"/>
      <c r="C95"/>
      <c r="D95"/>
      <c r="E95"/>
      <c r="F95"/>
      <c r="G95"/>
      <c r="H95"/>
      <c r="I95"/>
      <c r="J95"/>
      <c r="K95"/>
      <c r="L95"/>
      <c r="M95"/>
    </row>
    <row r="96" spans="2:13" x14ac:dyDescent="0.25">
      <c r="B96"/>
      <c r="C96"/>
      <c r="D96"/>
      <c r="E96"/>
      <c r="F96"/>
      <c r="G96"/>
      <c r="H96"/>
      <c r="I96"/>
      <c r="J96"/>
      <c r="K96"/>
      <c r="L96"/>
      <c r="M96"/>
    </row>
    <row r="97" spans="2:13" x14ac:dyDescent="0.25">
      <c r="B97"/>
      <c r="C97"/>
      <c r="D97"/>
      <c r="E97"/>
      <c r="F97"/>
      <c r="G97"/>
      <c r="H97"/>
      <c r="I97"/>
      <c r="J97"/>
      <c r="K97"/>
      <c r="L97"/>
      <c r="M97"/>
    </row>
    <row r="98" spans="2:13" x14ac:dyDescent="0.25">
      <c r="B98"/>
      <c r="C98"/>
      <c r="D98"/>
      <c r="E98"/>
      <c r="F98"/>
      <c r="G98"/>
      <c r="H98"/>
      <c r="I98"/>
      <c r="J98"/>
      <c r="K98"/>
      <c r="L98"/>
      <c r="M98"/>
    </row>
    <row r="99" spans="2:13" x14ac:dyDescent="0.25">
      <c r="B99"/>
      <c r="C99"/>
      <c r="D99"/>
      <c r="E99"/>
      <c r="F99"/>
      <c r="G99"/>
      <c r="H99"/>
      <c r="I99"/>
      <c r="J99"/>
      <c r="K99"/>
      <c r="L99"/>
      <c r="M99"/>
    </row>
    <row r="100" spans="2:13" x14ac:dyDescent="0.25">
      <c r="B100"/>
      <c r="C100"/>
      <c r="D100"/>
      <c r="E100"/>
      <c r="F100"/>
      <c r="G100"/>
      <c r="H100"/>
      <c r="I100"/>
      <c r="J100"/>
      <c r="K100"/>
      <c r="L100"/>
      <c r="M100"/>
    </row>
    <row r="101" spans="2:13" x14ac:dyDescent="0.25">
      <c r="B101"/>
      <c r="C101"/>
      <c r="D101"/>
      <c r="E101"/>
      <c r="F101"/>
      <c r="G101"/>
      <c r="H101"/>
      <c r="I101"/>
      <c r="J101"/>
      <c r="K101"/>
      <c r="L101"/>
      <c r="M101"/>
    </row>
    <row r="102" spans="2:13" x14ac:dyDescent="0.25">
      <c r="B102"/>
      <c r="C102"/>
      <c r="D102"/>
      <c r="E102"/>
      <c r="F102"/>
      <c r="G102"/>
      <c r="H102"/>
      <c r="I102"/>
      <c r="J102"/>
      <c r="K102"/>
      <c r="L102"/>
      <c r="M102"/>
    </row>
    <row r="103" spans="2:13" x14ac:dyDescent="0.25">
      <c r="B103"/>
      <c r="C103"/>
      <c r="D103"/>
      <c r="E103"/>
      <c r="F103"/>
      <c r="G103"/>
      <c r="H103"/>
      <c r="I103"/>
      <c r="J103"/>
      <c r="K103"/>
      <c r="L103"/>
      <c r="M103"/>
    </row>
    <row r="104" spans="2:13" x14ac:dyDescent="0.25">
      <c r="B104"/>
      <c r="C104"/>
      <c r="D104"/>
      <c r="E104"/>
      <c r="F104"/>
      <c r="G104"/>
      <c r="H104"/>
      <c r="I104"/>
      <c r="J104"/>
      <c r="K104"/>
      <c r="L104"/>
      <c r="M104"/>
    </row>
    <row r="105" spans="2:13" x14ac:dyDescent="0.25">
      <c r="B105"/>
      <c r="C105"/>
      <c r="D105"/>
      <c r="E105"/>
      <c r="F105"/>
      <c r="G105"/>
      <c r="H105"/>
      <c r="I105"/>
      <c r="J105"/>
      <c r="K105"/>
      <c r="L105"/>
      <c r="M105"/>
    </row>
    <row r="106" spans="2:13" x14ac:dyDescent="0.25">
      <c r="B106"/>
      <c r="C106"/>
      <c r="D106"/>
      <c r="E106"/>
      <c r="F106"/>
      <c r="G106"/>
      <c r="H106"/>
      <c r="I106"/>
      <c r="J106"/>
      <c r="K106"/>
      <c r="L106"/>
      <c r="M106"/>
    </row>
    <row r="107" spans="2:13" x14ac:dyDescent="0.25">
      <c r="B107"/>
      <c r="C107"/>
      <c r="D107"/>
      <c r="E107"/>
      <c r="F107"/>
      <c r="G107"/>
      <c r="H107"/>
      <c r="I107"/>
      <c r="J107"/>
      <c r="K107"/>
      <c r="L107"/>
      <c r="M107"/>
    </row>
    <row r="108" spans="2:13" x14ac:dyDescent="0.25">
      <c r="B108"/>
      <c r="C108"/>
      <c r="D108"/>
      <c r="E108"/>
      <c r="F108"/>
      <c r="G108"/>
      <c r="H108"/>
      <c r="I108"/>
      <c r="J108"/>
      <c r="K108"/>
      <c r="L108"/>
      <c r="M108"/>
    </row>
    <row r="109" spans="2:13" x14ac:dyDescent="0.25">
      <c r="B109"/>
      <c r="C109"/>
      <c r="D109"/>
      <c r="E109"/>
      <c r="F109"/>
      <c r="G109"/>
      <c r="H109"/>
      <c r="I109"/>
      <c r="J109"/>
      <c r="K109"/>
      <c r="L109"/>
      <c r="M109"/>
    </row>
    <row r="110" spans="2:13" x14ac:dyDescent="0.25">
      <c r="B110"/>
      <c r="C110"/>
      <c r="D110"/>
      <c r="E110"/>
      <c r="F110"/>
      <c r="G110"/>
      <c r="H110"/>
      <c r="I110"/>
      <c r="J110"/>
      <c r="K110"/>
      <c r="L110"/>
      <c r="M110"/>
    </row>
    <row r="111" spans="2:13" x14ac:dyDescent="0.25">
      <c r="B111"/>
      <c r="C111"/>
      <c r="D111"/>
      <c r="E111"/>
      <c r="F111"/>
      <c r="G111"/>
      <c r="H111"/>
      <c r="I111"/>
      <c r="J111"/>
      <c r="K111"/>
      <c r="L111"/>
      <c r="M111"/>
    </row>
    <row r="112" spans="2:13" x14ac:dyDescent="0.25">
      <c r="B112"/>
      <c r="C112"/>
      <c r="D112"/>
      <c r="E112"/>
      <c r="F112"/>
      <c r="G112"/>
      <c r="H112"/>
      <c r="I112"/>
      <c r="J112"/>
      <c r="K112"/>
      <c r="L112"/>
      <c r="M112"/>
    </row>
    <row r="113" spans="2:13" x14ac:dyDescent="0.25">
      <c r="B113"/>
      <c r="C113"/>
      <c r="D113"/>
      <c r="E113"/>
      <c r="F113"/>
      <c r="G113"/>
      <c r="H113"/>
      <c r="I113"/>
      <c r="J113"/>
      <c r="K113"/>
      <c r="L113"/>
      <c r="M113"/>
    </row>
    <row r="114" spans="2:13" x14ac:dyDescent="0.25">
      <c r="B114"/>
      <c r="C114"/>
      <c r="D114"/>
      <c r="E114"/>
      <c r="F114"/>
      <c r="G114"/>
      <c r="H114"/>
      <c r="I114"/>
      <c r="J114"/>
      <c r="K114"/>
      <c r="L114"/>
      <c r="M114"/>
    </row>
    <row r="115" spans="2:13" x14ac:dyDescent="0.25">
      <c r="B115"/>
      <c r="C115"/>
      <c r="D115"/>
      <c r="E115"/>
      <c r="F115"/>
      <c r="G115"/>
      <c r="H115"/>
      <c r="I115"/>
      <c r="J115"/>
      <c r="K115"/>
      <c r="L115"/>
      <c r="M115"/>
    </row>
    <row r="116" spans="2:13" x14ac:dyDescent="0.25">
      <c r="B116"/>
      <c r="C116"/>
      <c r="D116"/>
      <c r="E116"/>
      <c r="F116"/>
      <c r="G116"/>
      <c r="H116"/>
      <c r="I116"/>
      <c r="J116"/>
      <c r="K116"/>
      <c r="L116"/>
      <c r="M116"/>
    </row>
    <row r="117" spans="2:13" x14ac:dyDescent="0.25">
      <c r="B117"/>
      <c r="C117"/>
      <c r="D117"/>
      <c r="E117"/>
      <c r="F117"/>
      <c r="G117"/>
      <c r="H117"/>
      <c r="I117"/>
      <c r="J117"/>
      <c r="K117"/>
      <c r="L117"/>
      <c r="M117"/>
    </row>
    <row r="118" spans="2:13" x14ac:dyDescent="0.25">
      <c r="B118"/>
      <c r="C118"/>
      <c r="D118"/>
      <c r="E118"/>
      <c r="F118"/>
      <c r="G118"/>
      <c r="H118"/>
      <c r="I118"/>
      <c r="J118"/>
      <c r="K118"/>
      <c r="L118"/>
      <c r="M118"/>
    </row>
    <row r="119" spans="2:13" x14ac:dyDescent="0.25">
      <c r="B119"/>
      <c r="C119"/>
      <c r="D119"/>
      <c r="E119"/>
      <c r="F119"/>
      <c r="G119"/>
      <c r="H119"/>
      <c r="I119"/>
      <c r="J119"/>
      <c r="K119"/>
      <c r="L119"/>
      <c r="M119"/>
    </row>
    <row r="120" spans="2:13" x14ac:dyDescent="0.25">
      <c r="B120"/>
      <c r="C120"/>
      <c r="D120"/>
      <c r="E120"/>
      <c r="F120"/>
      <c r="G120"/>
      <c r="H120"/>
      <c r="I120"/>
      <c r="J120"/>
      <c r="K120"/>
      <c r="L120"/>
      <c r="M120"/>
    </row>
    <row r="121" spans="2:13" x14ac:dyDescent="0.25">
      <c r="B121"/>
      <c r="C121"/>
      <c r="D121"/>
      <c r="E121"/>
      <c r="F121"/>
      <c r="G121"/>
      <c r="H121"/>
      <c r="I121"/>
      <c r="J121"/>
      <c r="K121"/>
      <c r="L121"/>
      <c r="M121"/>
    </row>
    <row r="122" spans="2:13" x14ac:dyDescent="0.25">
      <c r="B122"/>
      <c r="C122"/>
      <c r="D122"/>
      <c r="E122"/>
      <c r="F122"/>
      <c r="G122"/>
      <c r="H122"/>
      <c r="I122"/>
      <c r="J122"/>
      <c r="K122"/>
      <c r="L122"/>
      <c r="M122"/>
    </row>
    <row r="123" spans="2:13" x14ac:dyDescent="0.25">
      <c r="B123"/>
      <c r="C123"/>
      <c r="D123"/>
      <c r="E123"/>
      <c r="F123"/>
      <c r="G123"/>
      <c r="H123"/>
      <c r="I123"/>
      <c r="J123"/>
      <c r="K123"/>
      <c r="L123"/>
      <c r="M123"/>
    </row>
    <row r="124" spans="2:13" x14ac:dyDescent="0.25">
      <c r="B124"/>
      <c r="C124"/>
      <c r="D124"/>
      <c r="E124"/>
      <c r="F124"/>
      <c r="G124"/>
      <c r="H124"/>
      <c r="I124"/>
      <c r="J124"/>
      <c r="K124"/>
      <c r="L124"/>
      <c r="M124"/>
    </row>
    <row r="125" spans="2:13" x14ac:dyDescent="0.25">
      <c r="B125"/>
      <c r="C125"/>
      <c r="D125"/>
      <c r="E125"/>
      <c r="F125"/>
      <c r="G125"/>
      <c r="H125"/>
      <c r="I125"/>
      <c r="J125"/>
      <c r="K125"/>
      <c r="L125"/>
      <c r="M125"/>
    </row>
    <row r="126" spans="2:13" x14ac:dyDescent="0.25">
      <c r="B126"/>
      <c r="C126"/>
      <c r="D126"/>
      <c r="E126"/>
      <c r="F126"/>
      <c r="G126"/>
      <c r="H126"/>
      <c r="I126"/>
      <c r="J126"/>
      <c r="K126"/>
      <c r="L126"/>
      <c r="M126"/>
    </row>
    <row r="127" spans="2:13" x14ac:dyDescent="0.25">
      <c r="B127"/>
      <c r="C127"/>
      <c r="D127"/>
      <c r="E127"/>
      <c r="F127"/>
      <c r="G127"/>
      <c r="H127"/>
      <c r="I127"/>
      <c r="J127"/>
      <c r="K127"/>
      <c r="L127"/>
      <c r="M127"/>
    </row>
    <row r="128" spans="2:13" x14ac:dyDescent="0.25">
      <c r="B128"/>
      <c r="C128"/>
      <c r="D128"/>
      <c r="E128"/>
      <c r="F128"/>
      <c r="G128"/>
      <c r="H128"/>
      <c r="I128"/>
      <c r="J128"/>
      <c r="K128"/>
      <c r="L128"/>
      <c r="M128"/>
    </row>
    <row r="129" spans="2:13" x14ac:dyDescent="0.25">
      <c r="B129"/>
      <c r="C129"/>
      <c r="D129"/>
      <c r="E129"/>
      <c r="F129"/>
      <c r="G129"/>
      <c r="H129"/>
      <c r="I129"/>
      <c r="J129"/>
      <c r="K129"/>
      <c r="L129"/>
      <c r="M129"/>
    </row>
    <row r="130" spans="2:13" x14ac:dyDescent="0.25">
      <c r="B130"/>
      <c r="C130"/>
      <c r="D130"/>
      <c r="E130"/>
      <c r="F130"/>
      <c r="G130"/>
      <c r="H130"/>
      <c r="I130"/>
      <c r="J130"/>
      <c r="K130"/>
      <c r="L130"/>
      <c r="M130"/>
    </row>
    <row r="131" spans="2:13" x14ac:dyDescent="0.25">
      <c r="B131"/>
      <c r="C131"/>
      <c r="D131"/>
      <c r="E131"/>
      <c r="F131"/>
      <c r="G131"/>
      <c r="H131"/>
      <c r="I131"/>
      <c r="J131"/>
      <c r="K131"/>
      <c r="L131"/>
      <c r="M131"/>
    </row>
    <row r="132" spans="2:13" x14ac:dyDescent="0.25">
      <c r="B132"/>
      <c r="C132"/>
      <c r="D132"/>
      <c r="E132"/>
      <c r="F132"/>
      <c r="G132"/>
      <c r="H132"/>
      <c r="I132"/>
      <c r="J132"/>
      <c r="K132"/>
      <c r="L132"/>
      <c r="M132"/>
    </row>
    <row r="133" spans="2:13" x14ac:dyDescent="0.25">
      <c r="B133"/>
      <c r="C133"/>
      <c r="D133"/>
      <c r="E133"/>
      <c r="F133"/>
      <c r="G133"/>
      <c r="H133"/>
      <c r="I133"/>
      <c r="J133"/>
      <c r="K133"/>
      <c r="L133"/>
      <c r="M133"/>
    </row>
    <row r="134" spans="2:13" x14ac:dyDescent="0.25">
      <c r="B134"/>
      <c r="C134"/>
      <c r="D134"/>
      <c r="E134"/>
      <c r="F134"/>
      <c r="G134"/>
      <c r="H134"/>
      <c r="I134"/>
      <c r="J134"/>
      <c r="K134"/>
      <c r="L134"/>
      <c r="M134"/>
    </row>
    <row r="135" spans="2:13" x14ac:dyDescent="0.25">
      <c r="B135"/>
      <c r="C135"/>
      <c r="D135"/>
      <c r="E135"/>
      <c r="F135"/>
      <c r="G135"/>
      <c r="H135"/>
      <c r="I135"/>
      <c r="J135"/>
      <c r="K135"/>
      <c r="L135"/>
      <c r="M135"/>
    </row>
    <row r="136" spans="2:13" x14ac:dyDescent="0.25">
      <c r="B136"/>
      <c r="C136"/>
      <c r="D136"/>
      <c r="E136"/>
      <c r="F136"/>
      <c r="G136"/>
      <c r="H136"/>
      <c r="I136"/>
      <c r="J136"/>
      <c r="K136"/>
      <c r="L136"/>
      <c r="M136"/>
    </row>
    <row r="137" spans="2:13" x14ac:dyDescent="0.25">
      <c r="B137"/>
      <c r="C137"/>
      <c r="D137"/>
      <c r="E137"/>
      <c r="F137"/>
      <c r="G137"/>
      <c r="H137"/>
      <c r="I137"/>
      <c r="J137"/>
      <c r="K137"/>
      <c r="L137"/>
      <c r="M137"/>
    </row>
    <row r="138" spans="2:13" x14ac:dyDescent="0.25">
      <c r="B138"/>
      <c r="C138"/>
      <c r="D138"/>
      <c r="E138"/>
      <c r="F138"/>
      <c r="G138"/>
      <c r="H138"/>
      <c r="I138"/>
      <c r="J138"/>
      <c r="K138"/>
      <c r="L138"/>
      <c r="M138"/>
    </row>
    <row r="139" spans="2:13" x14ac:dyDescent="0.25">
      <c r="B139"/>
      <c r="C139"/>
      <c r="D139"/>
      <c r="E139"/>
      <c r="F139"/>
      <c r="G139"/>
      <c r="H139"/>
      <c r="I139"/>
      <c r="J139"/>
      <c r="K139"/>
      <c r="L139"/>
      <c r="M139"/>
    </row>
    <row r="140" spans="2:13" x14ac:dyDescent="0.25">
      <c r="B140"/>
      <c r="C140"/>
      <c r="D140"/>
      <c r="E140"/>
      <c r="F140"/>
      <c r="G140"/>
      <c r="H140"/>
      <c r="I140"/>
      <c r="J140"/>
      <c r="K140"/>
      <c r="L140"/>
      <c r="M140"/>
    </row>
    <row r="141" spans="2:13" x14ac:dyDescent="0.25">
      <c r="B141"/>
      <c r="C141"/>
      <c r="D141"/>
      <c r="E141"/>
      <c r="F141"/>
      <c r="G141"/>
      <c r="H141"/>
      <c r="I141"/>
      <c r="J141"/>
      <c r="K141"/>
      <c r="L141"/>
      <c r="M141"/>
    </row>
    <row r="142" spans="2:13" x14ac:dyDescent="0.25">
      <c r="B142"/>
      <c r="C142"/>
      <c r="D142"/>
      <c r="E142"/>
      <c r="F142"/>
      <c r="G142"/>
      <c r="H142"/>
      <c r="I142"/>
      <c r="J142"/>
      <c r="K142"/>
      <c r="L142"/>
      <c r="M142"/>
    </row>
    <row r="143" spans="2:13" x14ac:dyDescent="0.25">
      <c r="B143"/>
      <c r="C143"/>
      <c r="D143"/>
      <c r="E143"/>
      <c r="F143"/>
      <c r="G143"/>
      <c r="H143"/>
      <c r="I143"/>
      <c r="J143"/>
      <c r="K143"/>
      <c r="L143"/>
      <c r="M143"/>
    </row>
    <row r="144" spans="2:13" x14ac:dyDescent="0.25">
      <c r="B144"/>
      <c r="C144"/>
      <c r="D144"/>
      <c r="E144"/>
      <c r="F144"/>
      <c r="G144"/>
      <c r="H144"/>
      <c r="I144"/>
      <c r="J144"/>
      <c r="K144"/>
      <c r="L144"/>
      <c r="M144"/>
    </row>
    <row r="145" spans="2:13" x14ac:dyDescent="0.25">
      <c r="B145"/>
      <c r="C145"/>
      <c r="D145"/>
      <c r="E145"/>
      <c r="F145"/>
      <c r="G145"/>
      <c r="H145"/>
      <c r="I145"/>
      <c r="J145"/>
      <c r="K145"/>
      <c r="L145"/>
      <c r="M145"/>
    </row>
    <row r="146" spans="2:13" x14ac:dyDescent="0.25">
      <c r="B146"/>
      <c r="C146"/>
      <c r="D146"/>
      <c r="E146"/>
      <c r="F146"/>
      <c r="G146"/>
      <c r="H146"/>
      <c r="I146"/>
      <c r="J146"/>
      <c r="K146"/>
      <c r="L146"/>
      <c r="M146"/>
    </row>
    <row r="147" spans="2:13" x14ac:dyDescent="0.25">
      <c r="B147"/>
      <c r="C147"/>
      <c r="D147"/>
      <c r="E147"/>
      <c r="F147"/>
      <c r="G147"/>
      <c r="H147"/>
      <c r="I147"/>
      <c r="J147"/>
      <c r="K147"/>
      <c r="L147"/>
      <c r="M147"/>
    </row>
    <row r="148" spans="2:13" x14ac:dyDescent="0.25">
      <c r="B148"/>
      <c r="C148"/>
      <c r="D148"/>
      <c r="E148"/>
      <c r="F148"/>
      <c r="G148"/>
      <c r="H148"/>
      <c r="I148"/>
      <c r="J148"/>
      <c r="K148"/>
      <c r="L148"/>
      <c r="M148"/>
    </row>
    <row r="149" spans="2:13" x14ac:dyDescent="0.25">
      <c r="B149"/>
      <c r="C149"/>
      <c r="D149"/>
      <c r="E149"/>
      <c r="F149"/>
      <c r="G149"/>
      <c r="H149"/>
      <c r="I149"/>
      <c r="J149"/>
      <c r="K149"/>
      <c r="L149"/>
      <c r="M149"/>
    </row>
    <row r="150" spans="2:13" x14ac:dyDescent="0.25">
      <c r="B150"/>
      <c r="C150"/>
      <c r="D150"/>
      <c r="E150"/>
      <c r="F150"/>
      <c r="G150"/>
      <c r="H150"/>
      <c r="I150"/>
      <c r="J150"/>
      <c r="K150"/>
      <c r="L150"/>
      <c r="M150"/>
    </row>
    <row r="151" spans="2:13" x14ac:dyDescent="0.25">
      <c r="B151"/>
      <c r="C151"/>
      <c r="D151"/>
      <c r="E151"/>
      <c r="F151"/>
      <c r="G151"/>
      <c r="H151"/>
      <c r="I151"/>
      <c r="J151"/>
      <c r="K151"/>
      <c r="L151"/>
      <c r="M151"/>
    </row>
    <row r="152" spans="2:13" x14ac:dyDescent="0.25">
      <c r="B152"/>
      <c r="C152"/>
      <c r="D152"/>
      <c r="E152"/>
      <c r="F152"/>
      <c r="G152"/>
      <c r="H152"/>
      <c r="I152"/>
      <c r="J152"/>
      <c r="K152"/>
      <c r="L152"/>
      <c r="M152"/>
    </row>
    <row r="153" spans="2:13" x14ac:dyDescent="0.25">
      <c r="B153"/>
      <c r="C153"/>
      <c r="D153"/>
      <c r="E153"/>
      <c r="F153"/>
      <c r="G153"/>
      <c r="H153"/>
      <c r="I153"/>
      <c r="J153"/>
      <c r="K153"/>
      <c r="L153"/>
      <c r="M153"/>
    </row>
    <row r="154" spans="2:13" x14ac:dyDescent="0.25">
      <c r="B154"/>
      <c r="C154"/>
      <c r="D154"/>
      <c r="E154"/>
      <c r="F154"/>
      <c r="G154"/>
      <c r="H154"/>
      <c r="I154"/>
      <c r="J154"/>
      <c r="K154"/>
      <c r="L154"/>
      <c r="M154"/>
    </row>
    <row r="155" spans="2:13" x14ac:dyDescent="0.25">
      <c r="B155"/>
      <c r="C155"/>
      <c r="D155"/>
      <c r="E155"/>
      <c r="F155"/>
      <c r="G155"/>
      <c r="H155"/>
      <c r="I155"/>
      <c r="J155"/>
      <c r="K155"/>
      <c r="L155"/>
      <c r="M155"/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H76"/>
  <sheetViews>
    <sheetView workbookViewId="0">
      <selection activeCell="A5" sqref="A5"/>
    </sheetView>
  </sheetViews>
  <sheetFormatPr defaultRowHeight="15" x14ac:dyDescent="0.25"/>
  <cols>
    <col min="1" max="1" width="10.5703125" bestFit="1" customWidth="1"/>
    <col min="2" max="2" width="30.140625" bestFit="1" customWidth="1"/>
    <col min="3" max="3" width="7.28515625" bestFit="1" customWidth="1"/>
    <col min="4" max="4" width="12" bestFit="1" customWidth="1"/>
    <col min="5" max="5" width="25.28515625" bestFit="1" customWidth="1"/>
    <col min="6" max="6" width="11" bestFit="1" customWidth="1"/>
    <col min="7" max="7" width="15.85546875" bestFit="1" customWidth="1"/>
    <col min="8" max="8" width="8.85546875" bestFit="1" customWidth="1"/>
  </cols>
  <sheetData>
    <row r="1" spans="1:8" x14ac:dyDescent="0.25">
      <c r="A1" t="s">
        <v>4098</v>
      </c>
      <c r="B1" t="s">
        <v>4099</v>
      </c>
      <c r="C1" t="s">
        <v>2</v>
      </c>
      <c r="D1" t="s">
        <v>4100</v>
      </c>
      <c r="E1" t="s">
        <v>3</v>
      </c>
      <c r="F1" t="s">
        <v>0</v>
      </c>
      <c r="G1" t="s">
        <v>4101</v>
      </c>
      <c r="H1" t="s">
        <v>4102</v>
      </c>
    </row>
    <row r="2" spans="1:8" x14ac:dyDescent="0.25">
      <c r="A2" t="s">
        <v>435</v>
      </c>
      <c r="B2" t="s">
        <v>3481</v>
      </c>
      <c r="C2" t="s">
        <v>4103</v>
      </c>
      <c r="D2" t="s">
        <v>4104</v>
      </c>
      <c r="E2" t="s">
        <v>879</v>
      </c>
      <c r="F2" t="s">
        <v>4104</v>
      </c>
      <c r="G2" s="186">
        <v>44356.977881944447</v>
      </c>
      <c r="H2" t="s">
        <v>4105</v>
      </c>
    </row>
    <row r="3" spans="1:8" x14ac:dyDescent="0.25">
      <c r="A3" t="s">
        <v>33</v>
      </c>
      <c r="B3" t="s">
        <v>4106</v>
      </c>
      <c r="C3" t="s">
        <v>4103</v>
      </c>
      <c r="D3" t="s">
        <v>4104</v>
      </c>
      <c r="E3" t="s">
        <v>18</v>
      </c>
      <c r="F3" t="s">
        <v>4104</v>
      </c>
      <c r="G3" s="186">
        <v>44356.955509259256</v>
      </c>
      <c r="H3" t="s">
        <v>4105</v>
      </c>
    </row>
    <row r="4" spans="1:8" x14ac:dyDescent="0.25">
      <c r="A4" t="s">
        <v>437</v>
      </c>
      <c r="B4" t="s">
        <v>3711</v>
      </c>
      <c r="C4" t="s">
        <v>4103</v>
      </c>
      <c r="D4" t="s">
        <v>4104</v>
      </c>
      <c r="E4" t="s">
        <v>879</v>
      </c>
      <c r="F4" t="s">
        <v>4104</v>
      </c>
      <c r="G4" s="186">
        <v>44356.953773148147</v>
      </c>
      <c r="H4" t="s">
        <v>4105</v>
      </c>
    </row>
    <row r="5" spans="1:8" x14ac:dyDescent="0.25">
      <c r="A5" t="s">
        <v>56</v>
      </c>
      <c r="B5" t="s">
        <v>3873</v>
      </c>
      <c r="C5" t="s">
        <v>4103</v>
      </c>
      <c r="D5" t="s">
        <v>4104</v>
      </c>
      <c r="E5" t="s">
        <v>4107</v>
      </c>
      <c r="F5" t="s">
        <v>4104</v>
      </c>
      <c r="G5" s="186">
        <v>44356.94667824074</v>
      </c>
      <c r="H5" t="s">
        <v>4105</v>
      </c>
    </row>
    <row r="6" spans="1:8" x14ac:dyDescent="0.25">
      <c r="A6" t="s">
        <v>30</v>
      </c>
      <c r="B6" t="s">
        <v>4108</v>
      </c>
      <c r="C6" t="s">
        <v>4103</v>
      </c>
      <c r="D6" t="s">
        <v>4104</v>
      </c>
      <c r="E6" t="s">
        <v>224</v>
      </c>
      <c r="F6" t="s">
        <v>4104</v>
      </c>
      <c r="G6" s="186">
        <v>44356.917627314811</v>
      </c>
      <c r="H6" t="s">
        <v>4105</v>
      </c>
    </row>
    <row r="7" spans="1:8" x14ac:dyDescent="0.25">
      <c r="A7" t="s">
        <v>65</v>
      </c>
      <c r="B7" t="s">
        <v>4109</v>
      </c>
      <c r="C7" t="s">
        <v>4103</v>
      </c>
      <c r="D7" t="s">
        <v>4104</v>
      </c>
      <c r="E7" t="s">
        <v>4110</v>
      </c>
      <c r="F7" t="s">
        <v>4104</v>
      </c>
      <c r="G7" s="186">
        <v>44356.917129629626</v>
      </c>
      <c r="H7" t="s">
        <v>4105</v>
      </c>
    </row>
    <row r="8" spans="1:8" x14ac:dyDescent="0.25">
      <c r="A8" t="s">
        <v>15</v>
      </c>
      <c r="B8" t="s">
        <v>4111</v>
      </c>
      <c r="C8" t="s">
        <v>4103</v>
      </c>
      <c r="D8" t="s">
        <v>4105</v>
      </c>
      <c r="E8" t="s">
        <v>9</v>
      </c>
      <c r="F8" t="s">
        <v>4105</v>
      </c>
      <c r="G8" s="186">
        <v>44356.90861111111</v>
      </c>
      <c r="H8" t="s">
        <v>4105</v>
      </c>
    </row>
    <row r="9" spans="1:8" hidden="1" x14ac:dyDescent="0.25">
      <c r="A9" t="s">
        <v>387</v>
      </c>
      <c r="B9" t="s">
        <v>459</v>
      </c>
      <c r="C9" t="s">
        <v>4112</v>
      </c>
      <c r="D9">
        <v>81519524750</v>
      </c>
      <c r="E9" t="s">
        <v>2207</v>
      </c>
      <c r="F9">
        <v>4002937619</v>
      </c>
      <c r="G9" s="186">
        <v>44356.900312500002</v>
      </c>
      <c r="H9" t="s">
        <v>4105</v>
      </c>
    </row>
    <row r="10" spans="1:8" x14ac:dyDescent="0.25">
      <c r="A10" t="s">
        <v>59</v>
      </c>
      <c r="B10" t="s">
        <v>3888</v>
      </c>
      <c r="C10" t="s">
        <v>4103</v>
      </c>
      <c r="D10" t="s">
        <v>4104</v>
      </c>
      <c r="E10" t="s">
        <v>4113</v>
      </c>
      <c r="F10" t="s">
        <v>4104</v>
      </c>
      <c r="G10" s="186">
        <v>44356.881678240738</v>
      </c>
      <c r="H10" t="s">
        <v>4105</v>
      </c>
    </row>
    <row r="11" spans="1:8" x14ac:dyDescent="0.25">
      <c r="A11" t="s">
        <v>50</v>
      </c>
      <c r="B11" t="s">
        <v>4114</v>
      </c>
      <c r="C11" t="s">
        <v>4103</v>
      </c>
      <c r="D11" t="s">
        <v>4104</v>
      </c>
      <c r="E11" t="s">
        <v>18</v>
      </c>
      <c r="F11" t="s">
        <v>4104</v>
      </c>
      <c r="G11" s="186">
        <v>44356.878900462965</v>
      </c>
      <c r="H11" t="s">
        <v>4105</v>
      </c>
    </row>
    <row r="12" spans="1:8" x14ac:dyDescent="0.25">
      <c r="A12" t="s">
        <v>29</v>
      </c>
      <c r="B12" t="s">
        <v>373</v>
      </c>
      <c r="C12" t="s">
        <v>4103</v>
      </c>
      <c r="D12" t="s">
        <v>4104</v>
      </c>
      <c r="E12" t="s">
        <v>165</v>
      </c>
      <c r="F12" t="s">
        <v>4104</v>
      </c>
      <c r="G12" s="186">
        <v>44356.878449074073</v>
      </c>
      <c r="H12" t="s">
        <v>4105</v>
      </c>
    </row>
    <row r="13" spans="1:8" x14ac:dyDescent="0.25">
      <c r="A13" t="s">
        <v>21</v>
      </c>
      <c r="B13" t="s">
        <v>4115</v>
      </c>
      <c r="C13" t="s">
        <v>4103</v>
      </c>
      <c r="D13" t="s">
        <v>4105</v>
      </c>
      <c r="E13" t="s">
        <v>4116</v>
      </c>
      <c r="F13" t="s">
        <v>4105</v>
      </c>
      <c r="G13" s="186">
        <v>44356.838391203702</v>
      </c>
      <c r="H13" t="s">
        <v>4105</v>
      </c>
    </row>
    <row r="14" spans="1:8" hidden="1" x14ac:dyDescent="0.25">
      <c r="A14" t="s">
        <v>2515</v>
      </c>
      <c r="B14" t="s">
        <v>4117</v>
      </c>
      <c r="C14" t="s">
        <v>4112</v>
      </c>
      <c r="D14">
        <v>81281623547</v>
      </c>
      <c r="E14" t="s">
        <v>224</v>
      </c>
      <c r="F14">
        <v>4002937317</v>
      </c>
      <c r="G14" s="186">
        <v>44356.830081018517</v>
      </c>
      <c r="H14" t="s">
        <v>4105</v>
      </c>
    </row>
    <row r="15" spans="1:8" x14ac:dyDescent="0.25">
      <c r="A15" t="s">
        <v>436</v>
      </c>
      <c r="B15" t="s">
        <v>3488</v>
      </c>
      <c r="C15" t="s">
        <v>4103</v>
      </c>
      <c r="D15" t="s">
        <v>4105</v>
      </c>
      <c r="E15" t="s">
        <v>4118</v>
      </c>
      <c r="F15" t="s">
        <v>4105</v>
      </c>
      <c r="G15" s="186">
        <v>44356.828576388885</v>
      </c>
      <c r="H15" t="s">
        <v>4105</v>
      </c>
    </row>
    <row r="16" spans="1:8" x14ac:dyDescent="0.25">
      <c r="A16" t="s">
        <v>276</v>
      </c>
      <c r="B16" t="s">
        <v>3527</v>
      </c>
      <c r="C16" t="s">
        <v>4103</v>
      </c>
      <c r="D16" t="s">
        <v>4105</v>
      </c>
      <c r="E16" t="s">
        <v>4107</v>
      </c>
      <c r="F16" t="s">
        <v>4105</v>
      </c>
      <c r="G16" s="186">
        <v>44356.827916666669</v>
      </c>
      <c r="H16" t="s">
        <v>4105</v>
      </c>
    </row>
    <row r="17" spans="1:8" x14ac:dyDescent="0.25">
      <c r="A17" t="s">
        <v>70</v>
      </c>
      <c r="B17" t="s">
        <v>4119</v>
      </c>
      <c r="C17" t="s">
        <v>4103</v>
      </c>
      <c r="D17" t="s">
        <v>4105</v>
      </c>
      <c r="E17" t="s">
        <v>69</v>
      </c>
      <c r="F17" t="s">
        <v>4105</v>
      </c>
      <c r="G17" s="186">
        <v>44356.727881944447</v>
      </c>
      <c r="H17" t="s">
        <v>4105</v>
      </c>
    </row>
    <row r="18" spans="1:8" x14ac:dyDescent="0.25">
      <c r="A18" t="s">
        <v>53</v>
      </c>
      <c r="B18" t="s">
        <v>3746</v>
      </c>
      <c r="C18" t="s">
        <v>4103</v>
      </c>
      <c r="D18" t="s">
        <v>4105</v>
      </c>
      <c r="E18" t="s">
        <v>4107</v>
      </c>
      <c r="F18" t="s">
        <v>4105</v>
      </c>
      <c r="G18" s="186">
        <v>44356.71429398148</v>
      </c>
      <c r="H18" t="s">
        <v>4105</v>
      </c>
    </row>
    <row r="19" spans="1:8" x14ac:dyDescent="0.25">
      <c r="A19" t="s">
        <v>55</v>
      </c>
      <c r="B19" t="s">
        <v>3880</v>
      </c>
      <c r="C19" t="s">
        <v>4103</v>
      </c>
      <c r="D19" t="s">
        <v>4105</v>
      </c>
      <c r="E19" t="s">
        <v>4120</v>
      </c>
      <c r="F19" t="s">
        <v>4105</v>
      </c>
      <c r="G19" s="186">
        <v>44356.712569444448</v>
      </c>
      <c r="H19" t="s">
        <v>4105</v>
      </c>
    </row>
    <row r="20" spans="1:8" x14ac:dyDescent="0.25">
      <c r="A20" t="s">
        <v>67</v>
      </c>
      <c r="B20" t="s">
        <v>4121</v>
      </c>
      <c r="C20" t="s">
        <v>4103</v>
      </c>
      <c r="D20" t="s">
        <v>4105</v>
      </c>
      <c r="E20" t="s">
        <v>4120</v>
      </c>
      <c r="F20" t="s">
        <v>4105</v>
      </c>
      <c r="G20" s="186">
        <v>44356.619629629633</v>
      </c>
      <c r="H20" t="s">
        <v>4105</v>
      </c>
    </row>
    <row r="21" spans="1:8" x14ac:dyDescent="0.25">
      <c r="A21" t="s">
        <v>14</v>
      </c>
      <c r="B21" t="s">
        <v>4122</v>
      </c>
      <c r="C21" t="s">
        <v>4103</v>
      </c>
      <c r="D21" t="s">
        <v>4105</v>
      </c>
      <c r="E21" t="s">
        <v>4123</v>
      </c>
      <c r="F21" t="s">
        <v>4105</v>
      </c>
      <c r="G21" s="186">
        <v>44356.611550925925</v>
      </c>
      <c r="H21" t="s">
        <v>4105</v>
      </c>
    </row>
    <row r="22" spans="1:8" x14ac:dyDescent="0.25">
      <c r="A22" t="s">
        <v>434</v>
      </c>
      <c r="B22" t="s">
        <v>4124</v>
      </c>
      <c r="C22" t="s">
        <v>4103</v>
      </c>
      <c r="D22" t="s">
        <v>4105</v>
      </c>
      <c r="E22" t="s">
        <v>879</v>
      </c>
      <c r="F22" t="s">
        <v>4105</v>
      </c>
      <c r="G22" s="186">
        <v>44356.609664351854</v>
      </c>
      <c r="H22" t="s">
        <v>4105</v>
      </c>
    </row>
    <row r="23" spans="1:8" x14ac:dyDescent="0.25">
      <c r="A23" t="s">
        <v>66</v>
      </c>
      <c r="B23" t="s">
        <v>3709</v>
      </c>
      <c r="C23" t="s">
        <v>4103</v>
      </c>
      <c r="D23" t="s">
        <v>4105</v>
      </c>
      <c r="E23" t="s">
        <v>4120</v>
      </c>
      <c r="F23" t="s">
        <v>4105</v>
      </c>
      <c r="G23" s="186">
        <v>44356.589525462965</v>
      </c>
      <c r="H23" t="s">
        <v>4105</v>
      </c>
    </row>
    <row r="24" spans="1:8" x14ac:dyDescent="0.25">
      <c r="A24" t="s">
        <v>7</v>
      </c>
      <c r="B24" t="s">
        <v>4125</v>
      </c>
      <c r="C24" t="s">
        <v>4103</v>
      </c>
      <c r="D24" t="s">
        <v>4105</v>
      </c>
      <c r="E24" t="s">
        <v>9</v>
      </c>
      <c r="F24" t="s">
        <v>4105</v>
      </c>
      <c r="G24" s="186">
        <v>44356.581400462965</v>
      </c>
      <c r="H24" t="s">
        <v>4105</v>
      </c>
    </row>
    <row r="25" spans="1:8" x14ac:dyDescent="0.25">
      <c r="A25" t="s">
        <v>26</v>
      </c>
      <c r="B25" t="s">
        <v>4126</v>
      </c>
      <c r="C25" t="s">
        <v>4103</v>
      </c>
      <c r="D25" t="s">
        <v>4105</v>
      </c>
      <c r="E25" t="s">
        <v>165</v>
      </c>
      <c r="F25" t="s">
        <v>4105</v>
      </c>
      <c r="G25" s="186">
        <v>44356.578668981485</v>
      </c>
      <c r="H25" t="s">
        <v>4105</v>
      </c>
    </row>
    <row r="26" spans="1:8" hidden="1" x14ac:dyDescent="0.25">
      <c r="A26" t="s">
        <v>850</v>
      </c>
      <c r="B26" t="s">
        <v>4127</v>
      </c>
      <c r="C26" t="s">
        <v>4112</v>
      </c>
      <c r="D26">
        <v>85371601289</v>
      </c>
      <c r="E26" t="s">
        <v>223</v>
      </c>
      <c r="F26">
        <v>4002937081</v>
      </c>
      <c r="G26" s="186">
        <v>44356.554594907408</v>
      </c>
      <c r="H26" t="s">
        <v>4105</v>
      </c>
    </row>
    <row r="27" spans="1:8" x14ac:dyDescent="0.25">
      <c r="A27" t="s">
        <v>48</v>
      </c>
      <c r="B27" t="s">
        <v>3484</v>
      </c>
      <c r="C27" t="s">
        <v>4103</v>
      </c>
      <c r="D27" t="s">
        <v>4105</v>
      </c>
      <c r="E27" t="s">
        <v>4118</v>
      </c>
      <c r="F27" t="s">
        <v>4105</v>
      </c>
      <c r="G27" s="186">
        <v>44356.553449074076</v>
      </c>
      <c r="H27" t="s">
        <v>4105</v>
      </c>
    </row>
    <row r="28" spans="1:8" x14ac:dyDescent="0.25">
      <c r="A28" t="s">
        <v>13</v>
      </c>
      <c r="B28" t="s">
        <v>3885</v>
      </c>
      <c r="C28" t="s">
        <v>4103</v>
      </c>
      <c r="D28" t="s">
        <v>4105</v>
      </c>
      <c r="E28" t="s">
        <v>9</v>
      </c>
      <c r="F28" t="s">
        <v>4105</v>
      </c>
      <c r="G28" s="186">
        <v>44356.551817129628</v>
      </c>
      <c r="H28" t="s">
        <v>4105</v>
      </c>
    </row>
    <row r="29" spans="1:8" x14ac:dyDescent="0.25">
      <c r="A29" t="s">
        <v>41</v>
      </c>
      <c r="B29" t="s">
        <v>3877</v>
      </c>
      <c r="C29" t="s">
        <v>4103</v>
      </c>
      <c r="D29" t="s">
        <v>4105</v>
      </c>
      <c r="E29" t="s">
        <v>4107</v>
      </c>
      <c r="F29" t="s">
        <v>4105</v>
      </c>
      <c r="G29" s="186">
        <v>44356.490231481483</v>
      </c>
      <c r="H29" t="s">
        <v>4105</v>
      </c>
    </row>
    <row r="30" spans="1:8" x14ac:dyDescent="0.25">
      <c r="A30" t="s">
        <v>68</v>
      </c>
      <c r="B30" t="s">
        <v>4128</v>
      </c>
      <c r="C30" t="s">
        <v>4103</v>
      </c>
      <c r="D30" t="s">
        <v>4105</v>
      </c>
      <c r="E30" t="s">
        <v>69</v>
      </c>
      <c r="F30" t="s">
        <v>4105</v>
      </c>
      <c r="G30" s="186">
        <v>44355.915706018517</v>
      </c>
      <c r="H30" t="s">
        <v>4105</v>
      </c>
    </row>
    <row r="31" spans="1:8" x14ac:dyDescent="0.25">
      <c r="A31" t="s">
        <v>511</v>
      </c>
      <c r="B31" t="s">
        <v>3746</v>
      </c>
      <c r="C31" t="s">
        <v>4103</v>
      </c>
      <c r="D31" t="s">
        <v>4105</v>
      </c>
      <c r="E31" t="s">
        <v>4110</v>
      </c>
      <c r="F31" t="s">
        <v>4105</v>
      </c>
      <c r="G31" s="186">
        <v>44355.914861111109</v>
      </c>
      <c r="H31" t="s">
        <v>4105</v>
      </c>
    </row>
    <row r="32" spans="1:8" x14ac:dyDescent="0.25">
      <c r="A32" t="s">
        <v>270</v>
      </c>
      <c r="B32" t="s">
        <v>3705</v>
      </c>
      <c r="C32" t="s">
        <v>4103</v>
      </c>
      <c r="D32" t="s">
        <v>4105</v>
      </c>
      <c r="E32" t="s">
        <v>4107</v>
      </c>
      <c r="F32" t="s">
        <v>4105</v>
      </c>
      <c r="G32" s="186">
        <v>44355.868854166663</v>
      </c>
      <c r="H32" t="s">
        <v>4105</v>
      </c>
    </row>
    <row r="33" spans="1:8" x14ac:dyDescent="0.25">
      <c r="A33" t="s">
        <v>38</v>
      </c>
      <c r="B33" t="s">
        <v>2327</v>
      </c>
      <c r="C33" t="s">
        <v>4103</v>
      </c>
      <c r="D33" t="s">
        <v>4105</v>
      </c>
      <c r="E33" t="s">
        <v>18</v>
      </c>
      <c r="F33" t="s">
        <v>4105</v>
      </c>
      <c r="G33" s="186">
        <v>44355.698009259257</v>
      </c>
      <c r="H33" t="s">
        <v>4105</v>
      </c>
    </row>
    <row r="34" spans="1:8" x14ac:dyDescent="0.25">
      <c r="A34" t="s">
        <v>64</v>
      </c>
      <c r="B34" t="s">
        <v>1695</v>
      </c>
      <c r="C34" t="s">
        <v>4103</v>
      </c>
      <c r="D34" t="s">
        <v>4105</v>
      </c>
      <c r="E34" t="s">
        <v>4129</v>
      </c>
      <c r="F34" t="s">
        <v>4105</v>
      </c>
      <c r="G34" s="186">
        <v>44355.680092592593</v>
      </c>
      <c r="H34" t="s">
        <v>4105</v>
      </c>
    </row>
    <row r="35" spans="1:8" x14ac:dyDescent="0.25">
      <c r="A35" t="s">
        <v>72</v>
      </c>
      <c r="B35" t="s">
        <v>3707</v>
      </c>
      <c r="C35" t="s">
        <v>4103</v>
      </c>
      <c r="D35" t="s">
        <v>4105</v>
      </c>
      <c r="E35" t="s">
        <v>69</v>
      </c>
      <c r="F35" t="s">
        <v>4105</v>
      </c>
      <c r="G35" s="186">
        <v>44355.666006944448</v>
      </c>
      <c r="H35" t="s">
        <v>4105</v>
      </c>
    </row>
    <row r="36" spans="1:8" x14ac:dyDescent="0.25">
      <c r="A36" t="s">
        <v>12</v>
      </c>
      <c r="B36" t="s">
        <v>4130</v>
      </c>
      <c r="C36" t="s">
        <v>4103</v>
      </c>
      <c r="D36" t="s">
        <v>4105</v>
      </c>
      <c r="E36" t="s">
        <v>9</v>
      </c>
      <c r="F36" t="s">
        <v>4105</v>
      </c>
      <c r="G36" s="186">
        <v>44355.621446759258</v>
      </c>
      <c r="H36" t="s">
        <v>4105</v>
      </c>
    </row>
    <row r="37" spans="1:8" x14ac:dyDescent="0.25">
      <c r="A37" t="s">
        <v>39</v>
      </c>
      <c r="B37" t="s">
        <v>4131</v>
      </c>
      <c r="C37" t="s">
        <v>4103</v>
      </c>
      <c r="D37" t="s">
        <v>4105</v>
      </c>
      <c r="E37" t="s">
        <v>879</v>
      </c>
      <c r="F37" t="s">
        <v>4105</v>
      </c>
      <c r="G37" s="186">
        <v>44355.560949074075</v>
      </c>
      <c r="H37" t="s">
        <v>4105</v>
      </c>
    </row>
    <row r="38" spans="1:8" x14ac:dyDescent="0.25">
      <c r="A38" t="s">
        <v>61</v>
      </c>
      <c r="B38" t="s">
        <v>4132</v>
      </c>
      <c r="C38" t="s">
        <v>4103</v>
      </c>
      <c r="D38" t="s">
        <v>4105</v>
      </c>
      <c r="E38" t="s">
        <v>4107</v>
      </c>
      <c r="F38" t="s">
        <v>4105</v>
      </c>
      <c r="G38" s="186">
        <v>44355.419652777775</v>
      </c>
      <c r="H38" t="s">
        <v>4105</v>
      </c>
    </row>
    <row r="39" spans="1:8" x14ac:dyDescent="0.25">
      <c r="A39" t="s">
        <v>508</v>
      </c>
      <c r="B39" t="s">
        <v>4133</v>
      </c>
      <c r="C39" t="s">
        <v>4103</v>
      </c>
      <c r="D39" t="s">
        <v>4105</v>
      </c>
      <c r="E39" t="s">
        <v>864</v>
      </c>
      <c r="F39" t="s">
        <v>4105</v>
      </c>
      <c r="G39" s="186">
        <v>44355.418530092589</v>
      </c>
      <c r="H39" t="s">
        <v>4105</v>
      </c>
    </row>
    <row r="40" spans="1:8" x14ac:dyDescent="0.25">
      <c r="A40" t="s">
        <v>60</v>
      </c>
      <c r="B40" t="s">
        <v>4134</v>
      </c>
      <c r="C40" t="s">
        <v>4103</v>
      </c>
      <c r="D40" t="s">
        <v>4105</v>
      </c>
      <c r="E40" t="s">
        <v>4107</v>
      </c>
      <c r="F40" t="s">
        <v>4105</v>
      </c>
      <c r="G40" s="186">
        <v>44354.901377314818</v>
      </c>
      <c r="H40" t="s">
        <v>4105</v>
      </c>
    </row>
    <row r="42" spans="1:8" x14ac:dyDescent="0.25">
      <c r="A42" s="187" t="s">
        <v>7</v>
      </c>
    </row>
    <row r="43" spans="1:8" x14ac:dyDescent="0.25">
      <c r="A43" s="188" t="s">
        <v>15</v>
      </c>
    </row>
    <row r="44" spans="1:8" x14ac:dyDescent="0.25">
      <c r="A44" s="187" t="s">
        <v>12</v>
      </c>
    </row>
    <row r="45" spans="1:8" x14ac:dyDescent="0.25">
      <c r="A45" s="188" t="s">
        <v>14</v>
      </c>
    </row>
    <row r="46" spans="1:8" x14ac:dyDescent="0.25">
      <c r="A46" s="187" t="s">
        <v>13</v>
      </c>
    </row>
    <row r="47" spans="1:8" x14ac:dyDescent="0.25">
      <c r="A47" s="188" t="s">
        <v>64</v>
      </c>
    </row>
    <row r="48" spans="1:8" x14ac:dyDescent="0.25">
      <c r="A48" s="187" t="s">
        <v>70</v>
      </c>
    </row>
    <row r="49" spans="1:1" x14ac:dyDescent="0.25">
      <c r="A49" s="188" t="s">
        <v>68</v>
      </c>
    </row>
    <row r="50" spans="1:1" x14ac:dyDescent="0.25">
      <c r="A50" s="187" t="s">
        <v>508</v>
      </c>
    </row>
    <row r="51" spans="1:1" x14ac:dyDescent="0.25">
      <c r="A51" s="188" t="s">
        <v>72</v>
      </c>
    </row>
    <row r="52" spans="1:1" x14ac:dyDescent="0.25">
      <c r="A52" s="187" t="s">
        <v>61</v>
      </c>
    </row>
    <row r="53" spans="1:1" x14ac:dyDescent="0.25">
      <c r="A53" s="188" t="s">
        <v>59</v>
      </c>
    </row>
    <row r="54" spans="1:1" x14ac:dyDescent="0.25">
      <c r="A54" s="187" t="s">
        <v>21</v>
      </c>
    </row>
    <row r="55" spans="1:1" x14ac:dyDescent="0.25">
      <c r="A55" s="188" t="s">
        <v>30</v>
      </c>
    </row>
    <row r="56" spans="1:1" x14ac:dyDescent="0.25">
      <c r="A56" s="187" t="s">
        <v>26</v>
      </c>
    </row>
    <row r="57" spans="1:1" x14ac:dyDescent="0.25">
      <c r="A57" s="188" t="s">
        <v>29</v>
      </c>
    </row>
    <row r="58" spans="1:1" x14ac:dyDescent="0.25">
      <c r="A58" s="187" t="s">
        <v>39</v>
      </c>
    </row>
    <row r="59" spans="1:1" x14ac:dyDescent="0.25">
      <c r="A59" s="188" t="s">
        <v>41</v>
      </c>
    </row>
    <row r="60" spans="1:1" x14ac:dyDescent="0.25">
      <c r="A60" s="187" t="s">
        <v>53</v>
      </c>
    </row>
    <row r="61" spans="1:1" x14ac:dyDescent="0.25">
      <c r="A61" s="188" t="s">
        <v>48</v>
      </c>
    </row>
    <row r="62" spans="1:1" x14ac:dyDescent="0.25">
      <c r="A62" s="187" t="s">
        <v>60</v>
      </c>
    </row>
    <row r="63" spans="1:1" x14ac:dyDescent="0.25">
      <c r="A63" s="188" t="s">
        <v>435</v>
      </c>
    </row>
    <row r="64" spans="1:1" x14ac:dyDescent="0.25">
      <c r="A64" s="187" t="s">
        <v>511</v>
      </c>
    </row>
    <row r="65" spans="1:1" x14ac:dyDescent="0.25">
      <c r="A65" s="188" t="s">
        <v>66</v>
      </c>
    </row>
    <row r="66" spans="1:1" x14ac:dyDescent="0.25">
      <c r="A66" s="187" t="s">
        <v>65</v>
      </c>
    </row>
    <row r="67" spans="1:1" x14ac:dyDescent="0.25">
      <c r="A67" s="188" t="s">
        <v>270</v>
      </c>
    </row>
    <row r="68" spans="1:1" x14ac:dyDescent="0.25">
      <c r="A68" s="187" t="s">
        <v>436</v>
      </c>
    </row>
    <row r="69" spans="1:1" x14ac:dyDescent="0.25">
      <c r="A69" s="188" t="s">
        <v>50</v>
      </c>
    </row>
    <row r="70" spans="1:1" x14ac:dyDescent="0.25">
      <c r="A70" s="187" t="s">
        <v>276</v>
      </c>
    </row>
    <row r="71" spans="1:1" x14ac:dyDescent="0.25">
      <c r="A71" s="188" t="s">
        <v>33</v>
      </c>
    </row>
    <row r="72" spans="1:1" x14ac:dyDescent="0.25">
      <c r="A72" s="187" t="s">
        <v>55</v>
      </c>
    </row>
    <row r="73" spans="1:1" x14ac:dyDescent="0.25">
      <c r="A73" s="188" t="s">
        <v>434</v>
      </c>
    </row>
    <row r="74" spans="1:1" x14ac:dyDescent="0.25">
      <c r="A74" s="187" t="s">
        <v>437</v>
      </c>
    </row>
    <row r="75" spans="1:1" x14ac:dyDescent="0.25">
      <c r="A75" s="188" t="s">
        <v>38</v>
      </c>
    </row>
    <row r="76" spans="1:1" x14ac:dyDescent="0.25">
      <c r="A76" s="187" t="s">
        <v>67</v>
      </c>
    </row>
  </sheetData>
  <autoFilter ref="A1:H40" xr:uid="{00000000-0009-0000-0000-000005000000}">
    <filterColumn colId="2">
      <filters>
        <filter val="VAN"/>
      </filters>
    </filterColumn>
  </autoFilter>
  <conditionalFormatting sqref="A1:A1048576">
    <cfRule type="duplicateValues" dxfId="838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37C69-4D88-4802-894F-1FC445B2CD8C}">
  <dimension ref="A1:V57"/>
  <sheetViews>
    <sheetView topLeftCell="J1" workbookViewId="0">
      <selection activeCell="O14" sqref="O14"/>
    </sheetView>
  </sheetViews>
  <sheetFormatPr defaultRowHeight="15" x14ac:dyDescent="0.25"/>
  <cols>
    <col min="1" max="1" width="7.85546875" style="30" bestFit="1" customWidth="1"/>
    <col min="2" max="2" width="10.7109375" style="30" bestFit="1" customWidth="1"/>
    <col min="3" max="3" width="18.28515625" style="30" hidden="1" customWidth="1"/>
    <col min="4" max="4" width="7.5703125" style="30" bestFit="1" customWidth="1"/>
    <col min="5" max="5" width="30.140625" style="30" bestFit="1" customWidth="1"/>
    <col min="6" max="7" width="15.85546875" style="30" bestFit="1" customWidth="1"/>
    <col min="8" max="8" width="14.85546875" style="30" bestFit="1" customWidth="1"/>
    <col min="9" max="9" width="12.85546875" style="30" bestFit="1" customWidth="1"/>
    <col min="10" max="11" width="9.140625" style="30"/>
    <col min="12" max="12" width="11.28515625" style="30" bestFit="1" customWidth="1"/>
    <col min="13" max="13" width="30.140625" style="30" bestFit="1" customWidth="1"/>
    <col min="14" max="17" width="12.85546875" style="30" bestFit="1" customWidth="1"/>
    <col min="18" max="20" width="11.28515625" style="30" bestFit="1" customWidth="1"/>
    <col min="21" max="21" width="8" style="30" bestFit="1" customWidth="1"/>
    <col min="22" max="22" width="11.28515625" style="30" bestFit="1" customWidth="1"/>
    <col min="23" max="16384" width="9.140625" style="30"/>
  </cols>
  <sheetData>
    <row r="1" spans="1:22" x14ac:dyDescent="0.25">
      <c r="A1" s="30" t="s">
        <v>6</v>
      </c>
      <c r="B1" s="30" t="s">
        <v>866</v>
      </c>
      <c r="C1" s="30" t="s">
        <v>1</v>
      </c>
      <c r="D1" s="30" t="s">
        <v>2</v>
      </c>
      <c r="E1" s="30" t="s">
        <v>5339</v>
      </c>
      <c r="F1" s="30" t="s">
        <v>4339</v>
      </c>
      <c r="G1" s="30" t="s">
        <v>484</v>
      </c>
      <c r="H1" s="30" t="s">
        <v>4</v>
      </c>
      <c r="I1" s="30" t="s">
        <v>5934</v>
      </c>
    </row>
    <row r="2" spans="1:22" x14ac:dyDescent="0.25">
      <c r="A2" s="30" t="s">
        <v>6</v>
      </c>
      <c r="B2" s="30" t="s">
        <v>36</v>
      </c>
      <c r="C2" s="30" t="s">
        <v>394</v>
      </c>
      <c r="D2" s="30" t="s">
        <v>8</v>
      </c>
      <c r="E2" s="30" t="s">
        <v>18</v>
      </c>
      <c r="F2" s="511">
        <v>44282.871157407404</v>
      </c>
      <c r="G2" s="511">
        <v>44285.222187500003</v>
      </c>
      <c r="H2" s="30" t="s">
        <v>868</v>
      </c>
      <c r="I2" s="30" t="s">
        <v>5935</v>
      </c>
      <c r="L2" s="502" t="s">
        <v>5924</v>
      </c>
      <c r="N2" s="502" t="s">
        <v>5934</v>
      </c>
      <c r="S2"/>
      <c r="T2"/>
      <c r="U2"/>
      <c r="V2"/>
    </row>
    <row r="3" spans="1:22" x14ac:dyDescent="0.25">
      <c r="A3" s="30" t="s">
        <v>6</v>
      </c>
      <c r="B3" s="30" t="s">
        <v>17</v>
      </c>
      <c r="C3" s="30" t="s">
        <v>290</v>
      </c>
      <c r="D3" s="30" t="s">
        <v>8</v>
      </c>
      <c r="E3" s="30" t="s">
        <v>18</v>
      </c>
      <c r="F3" s="511">
        <v>44319.664120370369</v>
      </c>
      <c r="G3" s="511">
        <v>44322.211608796293</v>
      </c>
      <c r="H3" s="30" t="s">
        <v>868</v>
      </c>
      <c r="I3" s="30" t="s">
        <v>5935</v>
      </c>
      <c r="L3" s="502" t="s">
        <v>6</v>
      </c>
      <c r="M3" s="502" t="s">
        <v>5339</v>
      </c>
      <c r="N3" s="30" t="s">
        <v>5937</v>
      </c>
      <c r="O3" s="30" t="s">
        <v>5936</v>
      </c>
      <c r="P3" s="30" t="s">
        <v>5935</v>
      </c>
      <c r="Q3" s="30" t="s">
        <v>107</v>
      </c>
      <c r="R3" s="30" t="s">
        <v>172</v>
      </c>
      <c r="S3"/>
      <c r="T3"/>
      <c r="U3"/>
      <c r="V3"/>
    </row>
    <row r="4" spans="1:22" x14ac:dyDescent="0.25">
      <c r="A4" s="30" t="s">
        <v>6</v>
      </c>
      <c r="B4" s="30" t="s">
        <v>44</v>
      </c>
      <c r="C4" s="30" t="s">
        <v>366</v>
      </c>
      <c r="D4" s="30" t="s">
        <v>8</v>
      </c>
      <c r="E4" s="30" t="s">
        <v>18</v>
      </c>
      <c r="F4" s="511">
        <v>44341.421886574077</v>
      </c>
      <c r="G4" s="511">
        <v>44343.276064814818</v>
      </c>
      <c r="H4" s="30" t="s">
        <v>868</v>
      </c>
      <c r="I4" s="30" t="s">
        <v>5935</v>
      </c>
      <c r="L4" s="30" t="s">
        <v>6</v>
      </c>
      <c r="M4" s="30" t="s">
        <v>460</v>
      </c>
      <c r="N4" s="503"/>
      <c r="O4" s="503">
        <v>1</v>
      </c>
      <c r="P4" s="503"/>
      <c r="Q4" s="503">
        <v>1</v>
      </c>
      <c r="R4" s="503">
        <v>2</v>
      </c>
      <c r="S4"/>
      <c r="T4"/>
      <c r="U4"/>
      <c r="V4"/>
    </row>
    <row r="5" spans="1:22" x14ac:dyDescent="0.25">
      <c r="A5" s="30" t="s">
        <v>6</v>
      </c>
      <c r="B5" s="30" t="s">
        <v>52</v>
      </c>
      <c r="C5" s="30" t="s">
        <v>372</v>
      </c>
      <c r="D5" s="30" t="s">
        <v>8</v>
      </c>
      <c r="E5" s="30" t="s">
        <v>18</v>
      </c>
      <c r="F5" s="511">
        <v>44344.816874999997</v>
      </c>
      <c r="G5" s="511">
        <v>44345.274189814816</v>
      </c>
      <c r="H5" s="30" t="s">
        <v>868</v>
      </c>
      <c r="I5" s="30" t="s">
        <v>5935</v>
      </c>
      <c r="M5" s="30" t="s">
        <v>28</v>
      </c>
      <c r="N5" s="503">
        <v>1</v>
      </c>
      <c r="O5" s="503"/>
      <c r="P5" s="503"/>
      <c r="Q5" s="503">
        <v>1</v>
      </c>
      <c r="R5" s="503">
        <v>2</v>
      </c>
      <c r="S5"/>
      <c r="T5"/>
      <c r="U5"/>
      <c r="V5"/>
    </row>
    <row r="6" spans="1:22" x14ac:dyDescent="0.25">
      <c r="A6" s="30" t="s">
        <v>6</v>
      </c>
      <c r="B6" s="30" t="s">
        <v>39</v>
      </c>
      <c r="C6" s="30" t="s">
        <v>395</v>
      </c>
      <c r="D6" s="30" t="s">
        <v>8</v>
      </c>
      <c r="E6" s="30" t="s">
        <v>18</v>
      </c>
      <c r="F6" s="511">
        <v>44370.57104166667</v>
      </c>
      <c r="G6" s="511">
        <v>44371.857129629629</v>
      </c>
      <c r="H6" s="30" t="s">
        <v>2309</v>
      </c>
      <c r="I6" s="30" t="s">
        <v>5936</v>
      </c>
      <c r="M6" s="30" t="s">
        <v>18</v>
      </c>
      <c r="N6" s="503"/>
      <c r="O6" s="503">
        <v>1</v>
      </c>
      <c r="P6" s="503">
        <v>4</v>
      </c>
      <c r="Q6" s="503">
        <v>2</v>
      </c>
      <c r="R6" s="503">
        <v>7</v>
      </c>
      <c r="S6"/>
      <c r="T6"/>
      <c r="U6"/>
      <c r="V6"/>
    </row>
    <row r="7" spans="1:22" x14ac:dyDescent="0.25">
      <c r="A7" s="30" t="s">
        <v>6</v>
      </c>
      <c r="B7" s="30" t="s">
        <v>2310</v>
      </c>
      <c r="D7" s="30" t="s">
        <v>8</v>
      </c>
      <c r="E7" s="30" t="s">
        <v>460</v>
      </c>
      <c r="F7" s="511">
        <v>44372.390185185184</v>
      </c>
      <c r="G7" s="511">
        <v>44374.991886574076</v>
      </c>
      <c r="H7" s="30" t="s">
        <v>2309</v>
      </c>
      <c r="I7" s="30" t="s">
        <v>107</v>
      </c>
      <c r="L7" s="30" t="s">
        <v>172</v>
      </c>
      <c r="N7" s="503">
        <v>1</v>
      </c>
      <c r="O7" s="503">
        <v>2</v>
      </c>
      <c r="P7" s="503">
        <v>4</v>
      </c>
      <c r="Q7" s="503">
        <v>4</v>
      </c>
      <c r="R7" s="503">
        <v>11</v>
      </c>
      <c r="S7"/>
      <c r="T7"/>
      <c r="U7"/>
      <c r="V7"/>
    </row>
    <row r="8" spans="1:22" x14ac:dyDescent="0.25">
      <c r="A8" s="30" t="s">
        <v>6</v>
      </c>
      <c r="B8" s="30" t="s">
        <v>59</v>
      </c>
      <c r="C8" s="30" t="s">
        <v>272</v>
      </c>
      <c r="D8" s="30" t="s">
        <v>8</v>
      </c>
      <c r="E8" s="30" t="s">
        <v>43</v>
      </c>
      <c r="F8" s="511">
        <v>44372.391076388885</v>
      </c>
      <c r="G8" s="511">
        <v>44375.084039351852</v>
      </c>
      <c r="H8" s="30" t="s">
        <v>2309</v>
      </c>
      <c r="L8"/>
      <c r="M8"/>
      <c r="N8"/>
      <c r="O8"/>
      <c r="P8"/>
      <c r="Q8"/>
      <c r="R8"/>
      <c r="S8"/>
      <c r="T8"/>
      <c r="U8"/>
      <c r="V8"/>
    </row>
    <row r="9" spans="1:22" x14ac:dyDescent="0.25">
      <c r="A9" s="30" t="s">
        <v>6</v>
      </c>
      <c r="B9" s="30" t="s">
        <v>57</v>
      </c>
      <c r="C9" s="30" t="s">
        <v>279</v>
      </c>
      <c r="D9" s="30" t="s">
        <v>8</v>
      </c>
      <c r="E9" s="30" t="s">
        <v>43</v>
      </c>
      <c r="F9" s="511">
        <v>44372.569641203707</v>
      </c>
      <c r="G9" s="511">
        <v>44375.156030092592</v>
      </c>
      <c r="H9" s="30" t="s">
        <v>2309</v>
      </c>
    </row>
    <row r="10" spans="1:22" x14ac:dyDescent="0.25">
      <c r="A10" s="30" t="s">
        <v>6</v>
      </c>
      <c r="B10" s="30" t="s">
        <v>508</v>
      </c>
      <c r="D10" s="30" t="s">
        <v>8</v>
      </c>
      <c r="E10" s="30" t="s">
        <v>460</v>
      </c>
      <c r="F10" s="511">
        <v>44373.002337962964</v>
      </c>
      <c r="G10" s="511">
        <v>44373.393310185187</v>
      </c>
      <c r="H10" s="30" t="s">
        <v>2309</v>
      </c>
      <c r="I10" s="30" t="s">
        <v>5936</v>
      </c>
    </row>
    <row r="11" spans="1:22" x14ac:dyDescent="0.25">
      <c r="A11" s="30" t="s">
        <v>6</v>
      </c>
      <c r="B11" s="30" t="s">
        <v>30</v>
      </c>
      <c r="C11" s="30" t="s">
        <v>31</v>
      </c>
      <c r="D11" s="30" t="s">
        <v>8</v>
      </c>
      <c r="E11" s="30" t="s">
        <v>28</v>
      </c>
      <c r="F11" s="511">
        <v>44373.026446759257</v>
      </c>
      <c r="G11" s="511">
        <v>44374.966307870367</v>
      </c>
      <c r="H11" s="30" t="s">
        <v>2309</v>
      </c>
      <c r="I11" s="30" t="s">
        <v>107</v>
      </c>
    </row>
    <row r="12" spans="1:22" x14ac:dyDescent="0.25">
      <c r="A12" s="30" t="s">
        <v>6</v>
      </c>
      <c r="B12" s="30" t="s">
        <v>67</v>
      </c>
      <c r="C12" s="30" t="s">
        <v>268</v>
      </c>
      <c r="D12" s="30" t="s">
        <v>8</v>
      </c>
      <c r="E12" s="30" t="s">
        <v>43</v>
      </c>
      <c r="F12" s="511">
        <v>44373.44939814815</v>
      </c>
      <c r="G12" s="511">
        <v>44375.313796296294</v>
      </c>
      <c r="H12" s="30" t="s">
        <v>2309</v>
      </c>
    </row>
    <row r="13" spans="1:22" x14ac:dyDescent="0.25">
      <c r="A13" s="30" t="s">
        <v>6</v>
      </c>
      <c r="B13" s="30" t="s">
        <v>511</v>
      </c>
      <c r="D13" s="30" t="s">
        <v>8</v>
      </c>
      <c r="E13" s="30" t="s">
        <v>43</v>
      </c>
      <c r="F13" s="511">
        <v>44373.463171296295</v>
      </c>
      <c r="G13" s="511">
        <v>44375.157141203701</v>
      </c>
      <c r="H13" s="30" t="s">
        <v>2309</v>
      </c>
    </row>
    <row r="14" spans="1:22" x14ac:dyDescent="0.25">
      <c r="A14" s="30" t="s">
        <v>6</v>
      </c>
      <c r="B14" s="30" t="s">
        <v>49</v>
      </c>
      <c r="C14" s="30" t="s">
        <v>287</v>
      </c>
      <c r="D14" s="30" t="s">
        <v>8</v>
      </c>
      <c r="E14" s="30" t="s">
        <v>18</v>
      </c>
      <c r="F14" s="511">
        <v>44373.467118055552</v>
      </c>
      <c r="G14" s="511">
        <v>44374.912754629629</v>
      </c>
      <c r="H14" s="30" t="s">
        <v>2309</v>
      </c>
      <c r="I14" s="30" t="s">
        <v>107</v>
      </c>
    </row>
    <row r="15" spans="1:22" x14ac:dyDescent="0.25">
      <c r="A15" s="30" t="s">
        <v>6</v>
      </c>
      <c r="B15" s="30" t="s">
        <v>38</v>
      </c>
      <c r="C15" s="30" t="s">
        <v>281</v>
      </c>
      <c r="D15" s="30" t="s">
        <v>8</v>
      </c>
      <c r="E15" s="30" t="s">
        <v>18</v>
      </c>
      <c r="F15" s="511">
        <v>44373.467569444445</v>
      </c>
      <c r="G15" s="511">
        <v>44374.913148148145</v>
      </c>
      <c r="H15" s="30" t="s">
        <v>2309</v>
      </c>
      <c r="I15" s="30" t="s">
        <v>107</v>
      </c>
    </row>
    <row r="16" spans="1:22" x14ac:dyDescent="0.25">
      <c r="A16" s="30" t="s">
        <v>6</v>
      </c>
      <c r="B16" s="30" t="s">
        <v>457</v>
      </c>
      <c r="C16" s="30" t="s">
        <v>458</v>
      </c>
      <c r="D16" s="30" t="s">
        <v>8</v>
      </c>
      <c r="E16" s="30" t="s">
        <v>460</v>
      </c>
      <c r="F16" s="511">
        <v>44373.468055555553</v>
      </c>
      <c r="G16" s="511">
        <v>44375.085011574076</v>
      </c>
      <c r="H16" s="30" t="s">
        <v>2309</v>
      </c>
    </row>
    <row r="17" spans="1:9" x14ac:dyDescent="0.25">
      <c r="A17" s="30" t="s">
        <v>6</v>
      </c>
      <c r="B17" s="30" t="s">
        <v>12</v>
      </c>
      <c r="C17" s="30" t="s">
        <v>265</v>
      </c>
      <c r="D17" s="30" t="s">
        <v>8</v>
      </c>
      <c r="E17" s="30" t="s">
        <v>9</v>
      </c>
      <c r="F17" s="511">
        <v>44373.48474537037</v>
      </c>
      <c r="G17" s="511">
        <v>44375.289537037039</v>
      </c>
      <c r="H17" s="30" t="s">
        <v>2309</v>
      </c>
    </row>
    <row r="18" spans="1:9" x14ac:dyDescent="0.25">
      <c r="A18" s="30" t="s">
        <v>6</v>
      </c>
      <c r="B18" s="30" t="s">
        <v>63</v>
      </c>
      <c r="C18" s="30" t="s">
        <v>269</v>
      </c>
      <c r="D18" s="30" t="s">
        <v>8</v>
      </c>
      <c r="E18" s="30" t="s">
        <v>43</v>
      </c>
      <c r="F18" s="511">
        <v>44373.56763888889</v>
      </c>
      <c r="G18" s="511">
        <v>44375.22483796296</v>
      </c>
      <c r="H18" s="30" t="s">
        <v>2309</v>
      </c>
    </row>
    <row r="19" spans="1:9" x14ac:dyDescent="0.25">
      <c r="A19" s="30" t="s">
        <v>6</v>
      </c>
      <c r="B19" s="30" t="s">
        <v>33</v>
      </c>
      <c r="C19" s="30" t="s">
        <v>282</v>
      </c>
      <c r="D19" s="30" t="s">
        <v>8</v>
      </c>
      <c r="E19" s="30" t="s">
        <v>18</v>
      </c>
      <c r="F19" s="511">
        <v>44373.609780092593</v>
      </c>
      <c r="G19" s="511">
        <v>44375.241516203707</v>
      </c>
      <c r="H19" s="30" t="s">
        <v>2309</v>
      </c>
    </row>
    <row r="20" spans="1:9" x14ac:dyDescent="0.25">
      <c r="A20" s="30" t="s">
        <v>6</v>
      </c>
      <c r="B20" s="30" t="s">
        <v>32</v>
      </c>
      <c r="C20" s="30" t="s">
        <v>286</v>
      </c>
      <c r="D20" s="30" t="s">
        <v>8</v>
      </c>
      <c r="E20" s="30" t="s">
        <v>18</v>
      </c>
      <c r="F20" s="511">
        <v>44373.61037037037</v>
      </c>
      <c r="G20" s="511">
        <v>44375.282708333332</v>
      </c>
      <c r="H20" s="30" t="s">
        <v>2309</v>
      </c>
    </row>
    <row r="21" spans="1:9" x14ac:dyDescent="0.25">
      <c r="A21" s="30" t="s">
        <v>6</v>
      </c>
      <c r="B21" s="30" t="s">
        <v>53</v>
      </c>
      <c r="C21" s="30" t="s">
        <v>54</v>
      </c>
      <c r="D21" s="30" t="s">
        <v>8</v>
      </c>
      <c r="E21" s="30" t="s">
        <v>43</v>
      </c>
      <c r="F21" s="511">
        <v>44373.620312500003</v>
      </c>
      <c r="G21" s="511">
        <v>44375.291087962964</v>
      </c>
      <c r="H21" s="30" t="s">
        <v>2309</v>
      </c>
    </row>
    <row r="22" spans="1:9" x14ac:dyDescent="0.25">
      <c r="A22" s="30" t="s">
        <v>6</v>
      </c>
      <c r="B22" s="30" t="s">
        <v>64</v>
      </c>
      <c r="C22" s="30" t="s">
        <v>296</v>
      </c>
      <c r="D22" s="30" t="s">
        <v>8</v>
      </c>
      <c r="E22" s="30" t="s">
        <v>20</v>
      </c>
      <c r="F22" s="511">
        <v>44373.662141203706</v>
      </c>
      <c r="G22" s="511">
        <v>44375.295115740744</v>
      </c>
      <c r="H22" s="30" t="s">
        <v>2309</v>
      </c>
    </row>
    <row r="23" spans="1:9" x14ac:dyDescent="0.25">
      <c r="A23" s="30" t="s">
        <v>6</v>
      </c>
      <c r="B23" s="30" t="s">
        <v>14</v>
      </c>
      <c r="C23" s="30" t="s">
        <v>297</v>
      </c>
      <c r="D23" s="30" t="s">
        <v>8</v>
      </c>
      <c r="E23" s="30" t="s">
        <v>9</v>
      </c>
      <c r="F23" s="511">
        <v>44373.672395833331</v>
      </c>
      <c r="G23" s="511">
        <v>44375.310520833336</v>
      </c>
      <c r="H23" s="30" t="s">
        <v>2309</v>
      </c>
    </row>
    <row r="24" spans="1:9" x14ac:dyDescent="0.25">
      <c r="A24" s="30" t="s">
        <v>6</v>
      </c>
      <c r="B24" s="30" t="s">
        <v>50</v>
      </c>
      <c r="C24" s="30" t="s">
        <v>285</v>
      </c>
      <c r="D24" s="30" t="s">
        <v>8</v>
      </c>
      <c r="E24" s="30" t="s">
        <v>18</v>
      </c>
      <c r="F24" s="511">
        <v>44373.676805555559</v>
      </c>
      <c r="G24" s="511">
        <v>44375.281284722223</v>
      </c>
      <c r="H24" s="30" t="s">
        <v>2309</v>
      </c>
    </row>
    <row r="25" spans="1:9" x14ac:dyDescent="0.25">
      <c r="A25" s="30" t="s">
        <v>6</v>
      </c>
      <c r="B25" s="30" t="s">
        <v>4165</v>
      </c>
      <c r="D25" s="30" t="s">
        <v>8</v>
      </c>
      <c r="E25" s="30" t="s">
        <v>460</v>
      </c>
      <c r="F25" s="511">
        <v>44373.689618055556</v>
      </c>
      <c r="G25" s="511">
        <v>44375.312986111108</v>
      </c>
      <c r="H25" s="30" t="s">
        <v>2309</v>
      </c>
    </row>
    <row r="26" spans="1:9" x14ac:dyDescent="0.25">
      <c r="A26" s="30" t="s">
        <v>6</v>
      </c>
      <c r="B26" s="30" t="s">
        <v>15</v>
      </c>
      <c r="C26" s="30" t="s">
        <v>16</v>
      </c>
      <c r="D26" s="30" t="s">
        <v>8</v>
      </c>
      <c r="E26" s="30" t="s">
        <v>9</v>
      </c>
      <c r="F26" s="511">
        <v>44373.700972222221</v>
      </c>
      <c r="G26" s="511">
        <v>44375.29346064815</v>
      </c>
      <c r="H26" s="30" t="s">
        <v>2309</v>
      </c>
    </row>
    <row r="27" spans="1:9" x14ac:dyDescent="0.25">
      <c r="A27" s="30" t="s">
        <v>6</v>
      </c>
      <c r="B27" s="30" t="s">
        <v>40</v>
      </c>
      <c r="C27" s="30" t="s">
        <v>283</v>
      </c>
      <c r="D27" s="30" t="s">
        <v>8</v>
      </c>
      <c r="E27" s="30" t="s">
        <v>18</v>
      </c>
      <c r="F27" s="511">
        <v>44373.725081018521</v>
      </c>
      <c r="G27" s="511">
        <v>44375.297812500001</v>
      </c>
      <c r="H27" s="30" t="s">
        <v>2309</v>
      </c>
    </row>
    <row r="28" spans="1:9" x14ac:dyDescent="0.25">
      <c r="A28" s="30" t="s">
        <v>6</v>
      </c>
      <c r="B28" s="30" t="s">
        <v>60</v>
      </c>
      <c r="C28" s="30" t="s">
        <v>267</v>
      </c>
      <c r="D28" s="30" t="s">
        <v>8</v>
      </c>
      <c r="E28" s="30" t="s">
        <v>43</v>
      </c>
      <c r="F28" s="511">
        <v>44373.728437500002</v>
      </c>
      <c r="G28" s="511">
        <v>44375.28665509259</v>
      </c>
      <c r="H28" s="30" t="s">
        <v>2309</v>
      </c>
    </row>
    <row r="29" spans="1:9" x14ac:dyDescent="0.25">
      <c r="A29" s="30" t="s">
        <v>6</v>
      </c>
      <c r="B29" s="30" t="s">
        <v>435</v>
      </c>
      <c r="D29" s="30" t="s">
        <v>8</v>
      </c>
      <c r="E29" s="30" t="s">
        <v>18</v>
      </c>
      <c r="F29" s="511">
        <v>44373.729259259257</v>
      </c>
      <c r="G29" s="511">
        <v>44375.296724537038</v>
      </c>
      <c r="H29" s="30" t="s">
        <v>2309</v>
      </c>
    </row>
    <row r="30" spans="1:9" x14ac:dyDescent="0.25">
      <c r="A30" s="30" t="s">
        <v>6</v>
      </c>
      <c r="B30" s="30" t="s">
        <v>29</v>
      </c>
      <c r="C30" s="30" t="s">
        <v>280</v>
      </c>
      <c r="D30" s="30" t="s">
        <v>8</v>
      </c>
      <c r="E30" s="30" t="s">
        <v>28</v>
      </c>
      <c r="F30" s="511">
        <v>44373.736597222225</v>
      </c>
      <c r="G30" s="511">
        <v>44375.283425925925</v>
      </c>
      <c r="H30" s="30" t="s">
        <v>2309</v>
      </c>
    </row>
    <row r="31" spans="1:9" x14ac:dyDescent="0.25">
      <c r="A31" s="30" t="s">
        <v>6</v>
      </c>
      <c r="B31" s="30" t="s">
        <v>26</v>
      </c>
      <c r="C31" s="30" t="s">
        <v>27</v>
      </c>
      <c r="D31" s="30" t="s">
        <v>8</v>
      </c>
      <c r="E31" s="30" t="s">
        <v>28</v>
      </c>
      <c r="F31" s="511">
        <v>44373.738449074073</v>
      </c>
      <c r="G31" s="511">
        <v>44375.533425925925</v>
      </c>
      <c r="H31" s="30" t="s">
        <v>2309</v>
      </c>
      <c r="I31" s="30" t="s">
        <v>5937</v>
      </c>
    </row>
    <row r="32" spans="1:9" x14ac:dyDescent="0.25">
      <c r="A32" s="30" t="s">
        <v>6</v>
      </c>
      <c r="B32" s="30" t="s">
        <v>70</v>
      </c>
      <c r="C32" s="30" t="s">
        <v>71</v>
      </c>
      <c r="D32" s="30" t="s">
        <v>8</v>
      </c>
      <c r="E32" s="30" t="s">
        <v>69</v>
      </c>
      <c r="F32" s="511">
        <v>44373.767638888887</v>
      </c>
      <c r="G32" s="511">
        <v>44375.287615740737</v>
      </c>
      <c r="H32" s="30" t="s">
        <v>2309</v>
      </c>
    </row>
    <row r="33" spans="1:8" x14ac:dyDescent="0.25">
      <c r="A33" s="30" t="s">
        <v>6</v>
      </c>
      <c r="B33" s="30" t="s">
        <v>19</v>
      </c>
      <c r="D33" s="30" t="s">
        <v>8</v>
      </c>
      <c r="E33" s="30" t="s">
        <v>20</v>
      </c>
      <c r="F33" s="511">
        <v>44373.784375000003</v>
      </c>
      <c r="G33" s="511">
        <v>44375.295555555553</v>
      </c>
      <c r="H33" s="30" t="s">
        <v>2309</v>
      </c>
    </row>
    <row r="34" spans="1:8" x14ac:dyDescent="0.25">
      <c r="A34" s="30" t="s">
        <v>6</v>
      </c>
      <c r="B34" s="30" t="s">
        <v>55</v>
      </c>
      <c r="C34" s="30" t="s">
        <v>300</v>
      </c>
      <c r="D34" s="30" t="s">
        <v>8</v>
      </c>
      <c r="E34" s="30" t="s">
        <v>43</v>
      </c>
      <c r="F34" s="511">
        <v>44373.784375000003</v>
      </c>
      <c r="G34" s="511">
        <v>44375.298877314817</v>
      </c>
      <c r="H34" s="30" t="s">
        <v>2309</v>
      </c>
    </row>
    <row r="35" spans="1:8" x14ac:dyDescent="0.25">
      <c r="A35" s="30" t="s">
        <v>6</v>
      </c>
      <c r="B35" s="30" t="s">
        <v>434</v>
      </c>
      <c r="D35" s="30" t="s">
        <v>8</v>
      </c>
      <c r="E35" s="30" t="s">
        <v>18</v>
      </c>
      <c r="F35" s="511">
        <v>44373.799733796295</v>
      </c>
      <c r="G35" s="511">
        <v>44375.159143518518</v>
      </c>
      <c r="H35" s="30" t="s">
        <v>2309</v>
      </c>
    </row>
    <row r="36" spans="1:8" x14ac:dyDescent="0.25">
      <c r="A36" s="30" t="s">
        <v>6</v>
      </c>
      <c r="B36" s="30" t="s">
        <v>65</v>
      </c>
      <c r="C36" s="30" t="s">
        <v>298</v>
      </c>
      <c r="D36" s="30" t="s">
        <v>8</v>
      </c>
      <c r="E36" s="30" t="s">
        <v>43</v>
      </c>
      <c r="F36" s="511">
        <v>44373.800567129627</v>
      </c>
      <c r="G36" s="511">
        <v>44375.238877314812</v>
      </c>
      <c r="H36" s="30" t="s">
        <v>2309</v>
      </c>
    </row>
    <row r="37" spans="1:8" x14ac:dyDescent="0.25">
      <c r="A37" s="30" t="s">
        <v>6</v>
      </c>
      <c r="B37" s="30" t="s">
        <v>437</v>
      </c>
      <c r="C37" s="30" t="s">
        <v>438</v>
      </c>
      <c r="D37" s="30" t="s">
        <v>8</v>
      </c>
      <c r="E37" s="30" t="s">
        <v>18</v>
      </c>
      <c r="F37" s="511">
        <v>44373.801574074074</v>
      </c>
      <c r="G37" s="511">
        <v>44375.189363425925</v>
      </c>
      <c r="H37" s="30" t="s">
        <v>2309</v>
      </c>
    </row>
    <row r="38" spans="1:8" x14ac:dyDescent="0.25">
      <c r="A38" s="30" t="s">
        <v>6</v>
      </c>
      <c r="B38" s="30" t="s">
        <v>47</v>
      </c>
      <c r="C38" s="30" t="s">
        <v>288</v>
      </c>
      <c r="D38" s="30" t="s">
        <v>8</v>
      </c>
      <c r="E38" s="30" t="s">
        <v>18</v>
      </c>
      <c r="F38" s="511">
        <v>44373.802256944444</v>
      </c>
      <c r="G38" s="511">
        <v>44375.292280092595</v>
      </c>
      <c r="H38" s="30" t="s">
        <v>2309</v>
      </c>
    </row>
    <row r="39" spans="1:8" x14ac:dyDescent="0.25">
      <c r="A39" s="30" t="s">
        <v>6</v>
      </c>
      <c r="B39" s="30" t="s">
        <v>21</v>
      </c>
      <c r="C39" s="30" t="s">
        <v>294</v>
      </c>
      <c r="D39" s="30" t="s">
        <v>8</v>
      </c>
      <c r="E39" s="30" t="s">
        <v>22</v>
      </c>
      <c r="F39" s="511">
        <v>44373.822268518517</v>
      </c>
      <c r="G39" s="511">
        <v>44375.225682870368</v>
      </c>
      <c r="H39" s="30" t="s">
        <v>2309</v>
      </c>
    </row>
    <row r="40" spans="1:8" x14ac:dyDescent="0.25">
      <c r="A40" s="30" t="s">
        <v>6</v>
      </c>
      <c r="B40" s="30" t="s">
        <v>41</v>
      </c>
      <c r="C40" s="30" t="s">
        <v>275</v>
      </c>
      <c r="D40" s="30" t="s">
        <v>8</v>
      </c>
      <c r="E40" s="30" t="s">
        <v>43</v>
      </c>
      <c r="F40" s="511">
        <v>44373.823275462964</v>
      </c>
      <c r="H40" s="30" t="s">
        <v>5434</v>
      </c>
    </row>
    <row r="41" spans="1:8" x14ac:dyDescent="0.25">
      <c r="A41" s="30" t="s">
        <v>6</v>
      </c>
      <c r="B41" s="30" t="s">
        <v>273</v>
      </c>
      <c r="D41" s="30" t="s">
        <v>8</v>
      </c>
      <c r="E41" s="30" t="s">
        <v>43</v>
      </c>
      <c r="F41" s="511">
        <v>44373.825370370374</v>
      </c>
      <c r="G41" s="511">
        <v>44375.284108796295</v>
      </c>
      <c r="H41" s="30" t="s">
        <v>2309</v>
      </c>
    </row>
    <row r="42" spans="1:8" x14ac:dyDescent="0.25">
      <c r="A42" s="30" t="s">
        <v>6</v>
      </c>
      <c r="B42" s="30" t="s">
        <v>46</v>
      </c>
      <c r="C42" s="30" t="s">
        <v>291</v>
      </c>
      <c r="D42" s="30" t="s">
        <v>8</v>
      </c>
      <c r="E42" s="30" t="s">
        <v>18</v>
      </c>
      <c r="F42" s="511">
        <v>44373.827476851853</v>
      </c>
      <c r="H42" s="30" t="s">
        <v>5434</v>
      </c>
    </row>
    <row r="43" spans="1:8" x14ac:dyDescent="0.25">
      <c r="A43" s="30" t="s">
        <v>6</v>
      </c>
      <c r="B43" s="30" t="s">
        <v>13</v>
      </c>
      <c r="C43" s="30" t="s">
        <v>774</v>
      </c>
      <c r="D43" s="30" t="s">
        <v>8</v>
      </c>
      <c r="E43" s="30" t="s">
        <v>9</v>
      </c>
      <c r="F43" s="511">
        <v>44373.830972222226</v>
      </c>
      <c r="H43" s="30" t="s">
        <v>5793</v>
      </c>
    </row>
    <row r="44" spans="1:8" x14ac:dyDescent="0.25">
      <c r="A44" s="30" t="s">
        <v>6</v>
      </c>
      <c r="B44" s="30" t="s">
        <v>66</v>
      </c>
      <c r="C44" s="30" t="s">
        <v>42</v>
      </c>
      <c r="D44" s="30" t="s">
        <v>8</v>
      </c>
      <c r="E44" s="30" t="s">
        <v>43</v>
      </c>
      <c r="F44" s="511">
        <v>44373.837800925925</v>
      </c>
      <c r="H44" s="30" t="s">
        <v>5793</v>
      </c>
    </row>
    <row r="45" spans="1:8" x14ac:dyDescent="0.25">
      <c r="A45" s="30" t="s">
        <v>6</v>
      </c>
      <c r="B45" s="30" t="s">
        <v>270</v>
      </c>
      <c r="C45" s="30" t="s">
        <v>271</v>
      </c>
      <c r="D45" s="30" t="s">
        <v>8</v>
      </c>
      <c r="E45" s="30" t="s">
        <v>43</v>
      </c>
      <c r="F45" s="511">
        <v>44373.838206018518</v>
      </c>
      <c r="H45" s="30" t="s">
        <v>5793</v>
      </c>
    </row>
    <row r="46" spans="1:8" x14ac:dyDescent="0.25">
      <c r="A46" s="30" t="s">
        <v>6</v>
      </c>
      <c r="B46" s="30" t="s">
        <v>61</v>
      </c>
      <c r="C46" s="30" t="s">
        <v>299</v>
      </c>
      <c r="D46" s="30" t="s">
        <v>8</v>
      </c>
      <c r="E46" s="30" t="s">
        <v>43</v>
      </c>
      <c r="F46" s="511">
        <v>44373.849386574075</v>
      </c>
      <c r="H46" s="30" t="s">
        <v>5793</v>
      </c>
    </row>
    <row r="47" spans="1:8" x14ac:dyDescent="0.25">
      <c r="A47" s="30" t="s">
        <v>6</v>
      </c>
      <c r="B47" s="30" t="s">
        <v>7</v>
      </c>
      <c r="C47" s="30" t="s">
        <v>266</v>
      </c>
      <c r="D47" s="30" t="s">
        <v>8</v>
      </c>
      <c r="E47" s="30" t="s">
        <v>9</v>
      </c>
      <c r="F47" s="511">
        <v>44373.9</v>
      </c>
      <c r="H47" s="30" t="s">
        <v>5793</v>
      </c>
    </row>
    <row r="48" spans="1:8" x14ac:dyDescent="0.25">
      <c r="A48" s="30" t="s">
        <v>6</v>
      </c>
      <c r="B48" s="30" t="s">
        <v>436</v>
      </c>
      <c r="D48" s="30" t="s">
        <v>8</v>
      </c>
      <c r="E48" s="30" t="s">
        <v>18</v>
      </c>
      <c r="F48" s="511">
        <v>44373.906493055554</v>
      </c>
      <c r="H48" s="30" t="s">
        <v>5793</v>
      </c>
    </row>
    <row r="49" spans="1:8" x14ac:dyDescent="0.25">
      <c r="A49" s="30" t="s">
        <v>6</v>
      </c>
      <c r="B49" s="30" t="s">
        <v>45</v>
      </c>
      <c r="D49" s="30" t="s">
        <v>8</v>
      </c>
      <c r="E49" s="30" t="s">
        <v>18</v>
      </c>
      <c r="F49" s="511">
        <v>44373.914768518516</v>
      </c>
      <c r="H49" s="30" t="s">
        <v>5793</v>
      </c>
    </row>
    <row r="50" spans="1:8" x14ac:dyDescent="0.25">
      <c r="A50" s="30" t="s">
        <v>6</v>
      </c>
      <c r="B50" s="30" t="s">
        <v>276</v>
      </c>
      <c r="C50" s="30" t="s">
        <v>277</v>
      </c>
      <c r="D50" s="30" t="s">
        <v>8</v>
      </c>
      <c r="E50" s="30" t="s">
        <v>43</v>
      </c>
      <c r="F50" s="511">
        <v>44373.919641203705</v>
      </c>
      <c r="H50" s="30" t="s">
        <v>5793</v>
      </c>
    </row>
    <row r="51" spans="1:8" x14ac:dyDescent="0.25">
      <c r="A51" s="30" t="s">
        <v>6</v>
      </c>
      <c r="B51" s="30" t="s">
        <v>37</v>
      </c>
      <c r="C51" s="30" t="s">
        <v>289</v>
      </c>
      <c r="D51" s="30" t="s">
        <v>8</v>
      </c>
      <c r="E51" s="30" t="s">
        <v>18</v>
      </c>
      <c r="F51" s="511">
        <v>44374.01122685185</v>
      </c>
      <c r="H51" s="30" t="s">
        <v>5793</v>
      </c>
    </row>
    <row r="52" spans="1:8" x14ac:dyDescent="0.25">
      <c r="A52" s="30" t="s">
        <v>6</v>
      </c>
      <c r="B52" s="30" t="s">
        <v>56</v>
      </c>
      <c r="C52" s="30" t="s">
        <v>295</v>
      </c>
      <c r="D52" s="30" t="s">
        <v>8</v>
      </c>
      <c r="E52" s="30" t="s">
        <v>43</v>
      </c>
      <c r="F52" s="511">
        <v>44374.197546296295</v>
      </c>
      <c r="H52" s="30" t="s">
        <v>5793</v>
      </c>
    </row>
    <row r="53" spans="1:8" x14ac:dyDescent="0.25">
      <c r="A53" s="30" t="s">
        <v>6</v>
      </c>
      <c r="B53" s="30" t="s">
        <v>72</v>
      </c>
      <c r="C53" s="30" t="s">
        <v>293</v>
      </c>
      <c r="D53" s="30" t="s">
        <v>8</v>
      </c>
      <c r="E53" s="30" t="s">
        <v>69</v>
      </c>
      <c r="F53" s="511">
        <v>44374.29346064815</v>
      </c>
      <c r="H53" s="30" t="s">
        <v>5793</v>
      </c>
    </row>
    <row r="54" spans="1:8" x14ac:dyDescent="0.25">
      <c r="A54" s="30" t="s">
        <v>6</v>
      </c>
      <c r="B54" s="30" t="s">
        <v>48</v>
      </c>
      <c r="C54" s="30" t="s">
        <v>284</v>
      </c>
      <c r="D54" s="30" t="s">
        <v>8</v>
      </c>
      <c r="E54" s="30" t="s">
        <v>18</v>
      </c>
      <c r="F54" s="511">
        <v>44374.569571759261</v>
      </c>
      <c r="H54" s="30" t="s">
        <v>5793</v>
      </c>
    </row>
    <row r="55" spans="1:8" x14ac:dyDescent="0.25">
      <c r="A55" s="30" t="s">
        <v>6</v>
      </c>
      <c r="B55" s="30" t="s">
        <v>58</v>
      </c>
      <c r="C55" s="30" t="s">
        <v>278</v>
      </c>
      <c r="D55" s="30" t="s">
        <v>8</v>
      </c>
      <c r="E55" s="30" t="s">
        <v>43</v>
      </c>
      <c r="F55" s="511">
        <v>44374.826307870368</v>
      </c>
      <c r="H55" s="30" t="s">
        <v>5793</v>
      </c>
    </row>
    <row r="56" spans="1:8" x14ac:dyDescent="0.25">
      <c r="A56" s="30" t="s">
        <v>6</v>
      </c>
      <c r="B56" s="30" t="s">
        <v>68</v>
      </c>
      <c r="C56" s="30" t="s">
        <v>292</v>
      </c>
      <c r="D56" s="30" t="s">
        <v>8</v>
      </c>
      <c r="E56" s="30" t="s">
        <v>69</v>
      </c>
      <c r="F56" s="511">
        <v>44375.369050925925</v>
      </c>
      <c r="H56" s="30" t="s">
        <v>5793</v>
      </c>
    </row>
    <row r="57" spans="1:8" x14ac:dyDescent="0.25">
      <c r="A57" s="30" t="s">
        <v>6</v>
      </c>
      <c r="B57" s="30" t="s">
        <v>2308</v>
      </c>
      <c r="D57" s="30" t="s">
        <v>8</v>
      </c>
      <c r="E57" s="30" t="s">
        <v>460</v>
      </c>
      <c r="F57" s="511">
        <v>44375.443055555559</v>
      </c>
      <c r="H57" s="30" t="s">
        <v>5793</v>
      </c>
    </row>
  </sheetData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3ACB5-2E70-4B7E-A70F-FE27152297FC}">
  <dimension ref="A1:P28"/>
  <sheetViews>
    <sheetView topLeftCell="G1" workbookViewId="0">
      <selection activeCell="K2" sqref="K2:P9"/>
    </sheetView>
  </sheetViews>
  <sheetFormatPr defaultRowHeight="15" x14ac:dyDescent="0.25"/>
  <cols>
    <col min="1" max="1" width="14.28515625" style="30" bestFit="1" customWidth="1"/>
    <col min="2" max="2" width="10.85546875" style="30" bestFit="1" customWidth="1"/>
    <col min="3" max="3" width="26.7109375" style="30" bestFit="1" customWidth="1"/>
    <col min="4" max="4" width="7.5703125" style="30" bestFit="1" customWidth="1"/>
    <col min="5" max="5" width="8.28515625" style="30" bestFit="1" customWidth="1"/>
    <col min="6" max="7" width="15.85546875" style="30" bestFit="1" customWidth="1"/>
    <col min="8" max="8" width="13.140625" style="30" bestFit="1" customWidth="1"/>
    <col min="9" max="9" width="15.7109375" style="30" bestFit="1" customWidth="1"/>
    <col min="10" max="10" width="9.140625" style="30"/>
    <col min="11" max="11" width="14.28515625" style="30" bestFit="1" customWidth="1"/>
    <col min="12" max="12" width="8.28515625" style="30" bestFit="1" customWidth="1"/>
    <col min="13" max="13" width="9.85546875" style="30" bestFit="1" customWidth="1"/>
    <col min="14" max="15" width="16.5703125" style="30" bestFit="1" customWidth="1"/>
    <col min="16" max="16" width="11.28515625" style="30" bestFit="1" customWidth="1"/>
    <col min="17" max="16384" width="9.140625" style="30"/>
  </cols>
  <sheetData>
    <row r="1" spans="1:16" x14ac:dyDescent="0.25">
      <c r="A1" s="30" t="s">
        <v>6</v>
      </c>
      <c r="B1" s="30" t="s">
        <v>866</v>
      </c>
      <c r="C1" s="30" t="s">
        <v>1</v>
      </c>
      <c r="D1" s="30" t="s">
        <v>2</v>
      </c>
      <c r="E1" s="30" t="s">
        <v>5339</v>
      </c>
      <c r="F1" s="30" t="s">
        <v>4339</v>
      </c>
      <c r="G1" s="30" t="s">
        <v>484</v>
      </c>
      <c r="H1" s="30" t="s">
        <v>4</v>
      </c>
      <c r="I1" s="30" t="s">
        <v>5934</v>
      </c>
    </row>
    <row r="2" spans="1:16" x14ac:dyDescent="0.25">
      <c r="A2" s="30" t="s">
        <v>778</v>
      </c>
      <c r="B2" s="30" t="s">
        <v>5084</v>
      </c>
      <c r="C2" s="30" t="s">
        <v>5117</v>
      </c>
      <c r="D2" s="30" t="s">
        <v>8</v>
      </c>
      <c r="E2" s="30" t="s">
        <v>5085</v>
      </c>
      <c r="F2" s="511">
        <v>44366.855150462965</v>
      </c>
      <c r="G2" s="511">
        <v>44369.067557870374</v>
      </c>
      <c r="H2" s="30" t="s">
        <v>2309</v>
      </c>
      <c r="I2" s="30" t="s">
        <v>5938</v>
      </c>
      <c r="K2" s="502" t="s">
        <v>5924</v>
      </c>
      <c r="N2" s="502" t="s">
        <v>5934</v>
      </c>
    </row>
    <row r="3" spans="1:16" x14ac:dyDescent="0.25">
      <c r="A3" s="30" t="s">
        <v>778</v>
      </c>
      <c r="B3" s="30" t="s">
        <v>5125</v>
      </c>
      <c r="C3" s="30" t="s">
        <v>5126</v>
      </c>
      <c r="D3" s="30" t="s">
        <v>8</v>
      </c>
      <c r="E3" s="30" t="s">
        <v>5105</v>
      </c>
      <c r="F3" s="511">
        <v>44367.50953703704</v>
      </c>
      <c r="G3" s="511">
        <v>44370.286620370367</v>
      </c>
      <c r="H3" s="30" t="s">
        <v>2309</v>
      </c>
      <c r="I3" s="30" t="s">
        <v>5938</v>
      </c>
      <c r="K3" s="502" t="s">
        <v>6</v>
      </c>
      <c r="L3" s="502" t="s">
        <v>5339</v>
      </c>
      <c r="M3" s="502" t="s">
        <v>2</v>
      </c>
      <c r="N3" s="30" t="s">
        <v>5435</v>
      </c>
      <c r="O3" s="30" t="s">
        <v>5938</v>
      </c>
      <c r="P3" s="30" t="s">
        <v>172</v>
      </c>
    </row>
    <row r="4" spans="1:16" x14ac:dyDescent="0.25">
      <c r="A4" s="30" t="s">
        <v>778</v>
      </c>
      <c r="B4" s="30" t="s">
        <v>5122</v>
      </c>
      <c r="C4" s="30" t="s">
        <v>5129</v>
      </c>
      <c r="D4" s="30" t="s">
        <v>5089</v>
      </c>
      <c r="E4" s="30" t="s">
        <v>5105</v>
      </c>
      <c r="F4" s="511">
        <v>44367.513009259259</v>
      </c>
      <c r="G4" s="511">
        <v>44373.292291666665</v>
      </c>
      <c r="H4" s="30" t="s">
        <v>2309</v>
      </c>
      <c r="I4" s="30" t="s">
        <v>5938</v>
      </c>
      <c r="K4" s="30" t="s">
        <v>778</v>
      </c>
      <c r="L4" s="30" t="s">
        <v>5085</v>
      </c>
      <c r="M4" s="30" t="s">
        <v>8</v>
      </c>
      <c r="N4" s="503"/>
      <c r="O4" s="503">
        <v>1</v>
      </c>
      <c r="P4" s="503">
        <v>1</v>
      </c>
    </row>
    <row r="5" spans="1:16" x14ac:dyDescent="0.25">
      <c r="A5" s="30" t="s">
        <v>778</v>
      </c>
      <c r="B5" s="30" t="s">
        <v>5135</v>
      </c>
      <c r="C5" s="30" t="s">
        <v>5136</v>
      </c>
      <c r="D5" s="30" t="s">
        <v>5089</v>
      </c>
      <c r="E5" s="30" t="s">
        <v>5105</v>
      </c>
      <c r="F5" s="511">
        <v>44367.518564814818</v>
      </c>
      <c r="G5" s="511">
        <v>44373.958402777775</v>
      </c>
      <c r="H5" s="30" t="s">
        <v>153</v>
      </c>
      <c r="I5" s="30" t="s">
        <v>5435</v>
      </c>
      <c r="L5" s="30" t="s">
        <v>5105</v>
      </c>
      <c r="M5" s="30" t="s">
        <v>8</v>
      </c>
      <c r="N5" s="503"/>
      <c r="O5" s="503">
        <v>5</v>
      </c>
      <c r="P5" s="503">
        <v>5</v>
      </c>
    </row>
    <row r="6" spans="1:16" x14ac:dyDescent="0.25">
      <c r="A6" s="30" t="s">
        <v>778</v>
      </c>
      <c r="B6" s="30" t="s">
        <v>5151</v>
      </c>
      <c r="C6" s="30" t="s">
        <v>5152</v>
      </c>
      <c r="D6" s="30" t="s">
        <v>5089</v>
      </c>
      <c r="E6" s="30" t="s">
        <v>5105</v>
      </c>
      <c r="F6" s="511">
        <v>44367.520775462966</v>
      </c>
      <c r="G6" s="511">
        <v>44373.330347222225</v>
      </c>
      <c r="H6" s="30" t="s">
        <v>2309</v>
      </c>
      <c r="I6" s="30" t="s">
        <v>5938</v>
      </c>
      <c r="M6" s="30" t="s">
        <v>5089</v>
      </c>
      <c r="N6" s="503">
        <v>1</v>
      </c>
      <c r="O6" s="503">
        <v>5</v>
      </c>
      <c r="P6" s="503">
        <v>6</v>
      </c>
    </row>
    <row r="7" spans="1:16" x14ac:dyDescent="0.25">
      <c r="A7" s="30" t="s">
        <v>778</v>
      </c>
      <c r="B7" s="30" t="s">
        <v>5153</v>
      </c>
      <c r="C7" s="30" t="s">
        <v>5154</v>
      </c>
      <c r="D7" s="30" t="s">
        <v>170</v>
      </c>
      <c r="E7" s="30" t="s">
        <v>5105</v>
      </c>
      <c r="F7" s="511">
        <v>44367.521469907406</v>
      </c>
      <c r="G7" s="511">
        <v>44370.708969907406</v>
      </c>
      <c r="H7" s="30" t="s">
        <v>2309</v>
      </c>
      <c r="I7" s="30" t="s">
        <v>5938</v>
      </c>
      <c r="M7" s="30" t="s">
        <v>170</v>
      </c>
      <c r="N7" s="503">
        <v>1</v>
      </c>
      <c r="O7" s="503">
        <v>1</v>
      </c>
      <c r="P7" s="503">
        <v>2</v>
      </c>
    </row>
    <row r="8" spans="1:16" x14ac:dyDescent="0.25">
      <c r="A8" s="30" t="s">
        <v>778</v>
      </c>
      <c r="B8" s="30" t="s">
        <v>5160</v>
      </c>
      <c r="C8" s="30" t="s">
        <v>5161</v>
      </c>
      <c r="D8" s="30" t="s">
        <v>5089</v>
      </c>
      <c r="E8" s="30" t="s">
        <v>5105</v>
      </c>
      <c r="F8" s="511">
        <v>44367.569745370369</v>
      </c>
      <c r="G8" s="511">
        <v>44373.18681712963</v>
      </c>
      <c r="H8" s="30" t="s">
        <v>2309</v>
      </c>
      <c r="I8" s="30" t="s">
        <v>5938</v>
      </c>
      <c r="L8" s="30" t="s">
        <v>198</v>
      </c>
      <c r="M8" s="30" t="s">
        <v>170</v>
      </c>
      <c r="N8" s="503"/>
      <c r="O8" s="503">
        <v>1</v>
      </c>
      <c r="P8" s="503">
        <v>1</v>
      </c>
    </row>
    <row r="9" spans="1:16" x14ac:dyDescent="0.25">
      <c r="A9" s="30" t="s">
        <v>778</v>
      </c>
      <c r="B9" s="30" t="s">
        <v>5118</v>
      </c>
      <c r="C9" s="30" t="s">
        <v>5119</v>
      </c>
      <c r="D9" s="30" t="s">
        <v>5089</v>
      </c>
      <c r="E9" s="30" t="s">
        <v>5105</v>
      </c>
      <c r="F9" s="511">
        <v>44367.606608796297</v>
      </c>
      <c r="G9" s="511">
        <v>44372.208402777775</v>
      </c>
      <c r="H9" s="30" t="s">
        <v>2309</v>
      </c>
      <c r="I9" s="30" t="s">
        <v>5938</v>
      </c>
      <c r="K9" s="30" t="s">
        <v>172</v>
      </c>
      <c r="N9" s="503">
        <v>2</v>
      </c>
      <c r="O9" s="503">
        <v>13</v>
      </c>
      <c r="P9" s="503">
        <v>15</v>
      </c>
    </row>
    <row r="10" spans="1:16" x14ac:dyDescent="0.25">
      <c r="A10" s="30" t="s">
        <v>778</v>
      </c>
      <c r="B10" s="30" t="s">
        <v>5169</v>
      </c>
      <c r="C10" s="30" t="s">
        <v>5170</v>
      </c>
      <c r="D10" s="30" t="s">
        <v>170</v>
      </c>
      <c r="E10" s="30" t="s">
        <v>5105</v>
      </c>
      <c r="F10" s="511">
        <v>44367.607291666667</v>
      </c>
      <c r="G10" s="511">
        <v>44373.851851851854</v>
      </c>
      <c r="H10" s="30" t="s">
        <v>868</v>
      </c>
      <c r="I10" s="30" t="s">
        <v>5435</v>
      </c>
    </row>
    <row r="11" spans="1:16" x14ac:dyDescent="0.25">
      <c r="A11" s="30" t="s">
        <v>778</v>
      </c>
      <c r="B11" s="30" t="s">
        <v>5123</v>
      </c>
      <c r="C11" s="30" t="s">
        <v>5124</v>
      </c>
      <c r="D11" s="30" t="s">
        <v>8</v>
      </c>
      <c r="E11" s="30" t="s">
        <v>5105</v>
      </c>
      <c r="F11" s="511">
        <v>44371.006122685183</v>
      </c>
      <c r="G11" s="511">
        <v>44373.313287037039</v>
      </c>
      <c r="H11" s="30" t="s">
        <v>2309</v>
      </c>
      <c r="I11" s="30" t="s">
        <v>5938</v>
      </c>
    </row>
    <row r="12" spans="1:16" x14ac:dyDescent="0.25">
      <c r="A12" s="30" t="s">
        <v>778</v>
      </c>
      <c r="B12" s="30" t="s">
        <v>5127</v>
      </c>
      <c r="C12" s="30" t="s">
        <v>5128</v>
      </c>
      <c r="D12" s="30" t="s">
        <v>8</v>
      </c>
      <c r="E12" s="30" t="s">
        <v>5105</v>
      </c>
      <c r="F12" s="511">
        <v>44371.149456018517</v>
      </c>
      <c r="G12" s="511">
        <v>44373.26358796296</v>
      </c>
      <c r="H12" s="30" t="s">
        <v>2309</v>
      </c>
      <c r="I12" s="30" t="s">
        <v>5938</v>
      </c>
    </row>
    <row r="13" spans="1:16" x14ac:dyDescent="0.25">
      <c r="A13" s="30" t="s">
        <v>778</v>
      </c>
      <c r="B13" s="30" t="s">
        <v>5114</v>
      </c>
      <c r="C13" s="30" t="s">
        <v>5115</v>
      </c>
      <c r="D13" s="30" t="s">
        <v>8</v>
      </c>
      <c r="E13" s="30" t="s">
        <v>5105</v>
      </c>
      <c r="F13" s="511">
        <v>44371.840995370374</v>
      </c>
      <c r="G13" s="511">
        <v>44373.285127314812</v>
      </c>
      <c r="H13" s="30" t="s">
        <v>2309</v>
      </c>
      <c r="I13" s="30" t="s">
        <v>5938</v>
      </c>
    </row>
    <row r="14" spans="1:16" x14ac:dyDescent="0.25">
      <c r="A14" s="30" t="s">
        <v>778</v>
      </c>
      <c r="B14" s="30" t="s">
        <v>5647</v>
      </c>
      <c r="D14" s="30" t="s">
        <v>170</v>
      </c>
      <c r="E14" s="30" t="s">
        <v>198</v>
      </c>
      <c r="F14" s="511">
        <v>44371.89403935185</v>
      </c>
      <c r="G14" s="511">
        <v>44372.840694444443</v>
      </c>
      <c r="H14" s="30" t="s">
        <v>5760</v>
      </c>
      <c r="I14" s="30" t="s">
        <v>5938</v>
      </c>
    </row>
    <row r="15" spans="1:16" x14ac:dyDescent="0.25">
      <c r="A15" s="30" t="s">
        <v>778</v>
      </c>
      <c r="B15" s="30" t="s">
        <v>5110</v>
      </c>
      <c r="C15" s="30" t="s">
        <v>5111</v>
      </c>
      <c r="D15" s="30" t="s">
        <v>8</v>
      </c>
      <c r="E15" s="30" t="s">
        <v>5105</v>
      </c>
      <c r="F15" s="511">
        <v>44371.924039351848</v>
      </c>
      <c r="G15" s="511">
        <v>44373.364270833335</v>
      </c>
      <c r="H15" s="30" t="s">
        <v>2309</v>
      </c>
      <c r="I15" s="30" t="s">
        <v>5938</v>
      </c>
    </row>
    <row r="16" spans="1:16" x14ac:dyDescent="0.25">
      <c r="A16" s="30" t="s">
        <v>778</v>
      </c>
      <c r="B16" s="30" t="s">
        <v>5325</v>
      </c>
      <c r="C16" s="30" t="s">
        <v>5134</v>
      </c>
      <c r="D16" s="30" t="s">
        <v>5089</v>
      </c>
      <c r="E16" s="30" t="s">
        <v>5105</v>
      </c>
      <c r="F16" s="511">
        <v>44372.823680555557</v>
      </c>
      <c r="G16" s="511">
        <v>44373.46974537037</v>
      </c>
      <c r="H16" s="30" t="s">
        <v>2309</v>
      </c>
      <c r="I16" s="30" t="s">
        <v>5938</v>
      </c>
    </row>
    <row r="17" spans="1:8" x14ac:dyDescent="0.25">
      <c r="A17" s="30" t="s">
        <v>778</v>
      </c>
      <c r="B17" s="30" t="s">
        <v>5327</v>
      </c>
      <c r="C17" s="30" t="s">
        <v>5329</v>
      </c>
      <c r="D17" s="30" t="s">
        <v>8</v>
      </c>
      <c r="E17" s="30" t="s">
        <v>609</v>
      </c>
      <c r="F17" s="511">
        <v>44373.468645833331</v>
      </c>
      <c r="G17" s="511">
        <v>44375.131793981483</v>
      </c>
      <c r="H17" s="30" t="s">
        <v>2309</v>
      </c>
    </row>
    <row r="18" spans="1:8" x14ac:dyDescent="0.25">
      <c r="A18" s="30" t="s">
        <v>778</v>
      </c>
      <c r="B18" s="30" t="s">
        <v>5326</v>
      </c>
      <c r="C18" s="30" t="s">
        <v>5328</v>
      </c>
      <c r="D18" s="30" t="s">
        <v>8</v>
      </c>
      <c r="E18" s="30" t="s">
        <v>609</v>
      </c>
      <c r="F18" s="511">
        <v>44373.542881944442</v>
      </c>
      <c r="G18" s="511">
        <v>44375.131122685183</v>
      </c>
      <c r="H18" s="30" t="s">
        <v>2309</v>
      </c>
    </row>
    <row r="19" spans="1:8" x14ac:dyDescent="0.25">
      <c r="A19" s="30" t="s">
        <v>778</v>
      </c>
      <c r="B19" s="30" t="s">
        <v>5155</v>
      </c>
      <c r="C19" s="30" t="s">
        <v>5156</v>
      </c>
      <c r="D19" s="30" t="s">
        <v>170</v>
      </c>
      <c r="E19" s="30" t="s">
        <v>5105</v>
      </c>
      <c r="F19" s="511">
        <v>44373.673206018517</v>
      </c>
      <c r="G19" s="511">
        <v>44375.314525462964</v>
      </c>
      <c r="H19" s="30" t="s">
        <v>2309</v>
      </c>
    </row>
    <row r="20" spans="1:8" x14ac:dyDescent="0.25">
      <c r="A20" s="30" t="s">
        <v>778</v>
      </c>
      <c r="B20" s="30" t="s">
        <v>5112</v>
      </c>
      <c r="C20" s="30" t="s">
        <v>5113</v>
      </c>
      <c r="D20" s="30" t="s">
        <v>8</v>
      </c>
      <c r="E20" s="30" t="s">
        <v>5105</v>
      </c>
      <c r="F20" s="511">
        <v>44373.726168981484</v>
      </c>
      <c r="H20" s="30" t="s">
        <v>5793</v>
      </c>
    </row>
    <row r="21" spans="1:8" x14ac:dyDescent="0.25">
      <c r="A21" s="30" t="s">
        <v>778</v>
      </c>
      <c r="B21" s="30" t="s">
        <v>5538</v>
      </c>
      <c r="C21" s="30" t="s">
        <v>5540</v>
      </c>
      <c r="D21" s="30" t="s">
        <v>5089</v>
      </c>
      <c r="E21" s="30" t="s">
        <v>5539</v>
      </c>
      <c r="F21" s="511">
        <v>44373.767199074071</v>
      </c>
      <c r="H21" s="30" t="s">
        <v>5860</v>
      </c>
    </row>
    <row r="22" spans="1:8" x14ac:dyDescent="0.25">
      <c r="A22" s="30" t="s">
        <v>778</v>
      </c>
      <c r="B22" s="30" t="s">
        <v>5120</v>
      </c>
      <c r="C22" s="30" t="s">
        <v>5121</v>
      </c>
      <c r="D22" s="30" t="s">
        <v>8</v>
      </c>
      <c r="E22" s="30" t="s">
        <v>5105</v>
      </c>
      <c r="F22" s="511">
        <v>44373.797071759262</v>
      </c>
      <c r="H22" s="30" t="s">
        <v>5793</v>
      </c>
    </row>
    <row r="23" spans="1:8" x14ac:dyDescent="0.25">
      <c r="A23" s="30" t="s">
        <v>778</v>
      </c>
      <c r="B23" s="30" t="s">
        <v>5132</v>
      </c>
      <c r="C23" s="30" t="s">
        <v>5133</v>
      </c>
      <c r="D23" s="30" t="s">
        <v>5089</v>
      </c>
      <c r="E23" s="30" t="s">
        <v>5105</v>
      </c>
      <c r="F23" s="511">
        <v>44373.889421296299</v>
      </c>
      <c r="H23" s="30" t="s">
        <v>5860</v>
      </c>
    </row>
    <row r="24" spans="1:8" x14ac:dyDescent="0.25">
      <c r="A24" s="30" t="s">
        <v>778</v>
      </c>
      <c r="B24" s="30" t="s">
        <v>5158</v>
      </c>
      <c r="C24" s="30" t="s">
        <v>5159</v>
      </c>
      <c r="D24" s="30" t="s">
        <v>5089</v>
      </c>
      <c r="E24" s="30" t="s">
        <v>5105</v>
      </c>
      <c r="F24" s="511">
        <v>44373.933194444442</v>
      </c>
      <c r="H24" s="30" t="s">
        <v>5860</v>
      </c>
    </row>
    <row r="25" spans="1:8" x14ac:dyDescent="0.25">
      <c r="A25" s="30" t="s">
        <v>778</v>
      </c>
      <c r="B25" s="30" t="s">
        <v>5104</v>
      </c>
      <c r="C25" s="30" t="s">
        <v>5116</v>
      </c>
      <c r="D25" s="30" t="s">
        <v>5089</v>
      </c>
      <c r="E25" s="30" t="s">
        <v>5105</v>
      </c>
      <c r="F25" s="511">
        <v>44373.941203703704</v>
      </c>
      <c r="H25" s="30" t="s">
        <v>5860</v>
      </c>
    </row>
    <row r="26" spans="1:8" x14ac:dyDescent="0.25">
      <c r="A26" s="30" t="s">
        <v>778</v>
      </c>
      <c r="B26" s="30" t="s">
        <v>5108</v>
      </c>
      <c r="C26" s="30" t="s">
        <v>5109</v>
      </c>
      <c r="D26" s="30" t="s">
        <v>5089</v>
      </c>
      <c r="E26" s="30" t="s">
        <v>5105</v>
      </c>
      <c r="F26" s="511">
        <v>44373.945416666669</v>
      </c>
      <c r="H26" s="30" t="s">
        <v>5860</v>
      </c>
    </row>
    <row r="27" spans="1:8" x14ac:dyDescent="0.25">
      <c r="A27" s="30" t="s">
        <v>778</v>
      </c>
      <c r="B27" s="30" t="s">
        <v>5130</v>
      </c>
      <c r="C27" s="30" t="s">
        <v>5131</v>
      </c>
      <c r="D27" s="30" t="s">
        <v>5089</v>
      </c>
      <c r="E27" s="30" t="s">
        <v>5105</v>
      </c>
      <c r="F27" s="511">
        <v>44373.9765162037</v>
      </c>
      <c r="H27" s="30" t="s">
        <v>5860</v>
      </c>
    </row>
    <row r="28" spans="1:8" x14ac:dyDescent="0.25">
      <c r="A28" s="30" t="s">
        <v>778</v>
      </c>
      <c r="B28" s="30" t="s">
        <v>5149</v>
      </c>
      <c r="C28" s="30" t="s">
        <v>5150</v>
      </c>
      <c r="D28" s="30" t="s">
        <v>5089</v>
      </c>
      <c r="E28" s="30" t="s">
        <v>5105</v>
      </c>
      <c r="F28" s="511">
        <v>44374.877488425926</v>
      </c>
      <c r="H28" s="30" t="s">
        <v>5860</v>
      </c>
    </row>
  </sheetData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5"/>
  <dimension ref="B2:V71"/>
  <sheetViews>
    <sheetView showGridLines="0" tabSelected="1" zoomScaleNormal="100" workbookViewId="0">
      <selection activeCell="G11" sqref="G11"/>
    </sheetView>
  </sheetViews>
  <sheetFormatPr defaultColWidth="9.140625" defaultRowHeight="15.75" x14ac:dyDescent="0.25"/>
  <cols>
    <col min="1" max="1" width="3.42578125" style="74" customWidth="1"/>
    <col min="2" max="2" width="18.140625" style="74" bestFit="1" customWidth="1"/>
    <col min="3" max="3" width="14.85546875" style="74" bestFit="1" customWidth="1"/>
    <col min="4" max="4" width="7.85546875" style="74" bestFit="1" customWidth="1"/>
    <col min="5" max="5" width="16.42578125" style="74" customWidth="1"/>
    <col min="6" max="6" width="13" style="74" bestFit="1" customWidth="1"/>
    <col min="7" max="7" width="3.5703125" style="74" bestFit="1" customWidth="1"/>
    <col min="8" max="10" width="12.5703125" style="74" bestFit="1" customWidth="1"/>
    <col min="11" max="11" width="11.28515625" style="74" bestFit="1" customWidth="1"/>
    <col min="12" max="12" width="5" style="74" bestFit="1" customWidth="1"/>
    <col min="13" max="13" width="12.85546875" style="74" bestFit="1" customWidth="1"/>
    <col min="14" max="14" width="40.85546875" style="74" bestFit="1" customWidth="1"/>
    <col min="15" max="15" width="18.140625" style="74" bestFit="1" customWidth="1"/>
    <col min="16" max="16" width="1" style="74" hidden="1" customWidth="1"/>
    <col min="17" max="17" width="2.85546875" style="74" hidden="1" customWidth="1"/>
    <col min="18" max="18" width="5.5703125" style="74" hidden="1" customWidth="1"/>
    <col min="19" max="19" width="9.140625" style="74" hidden="1" customWidth="1"/>
    <col min="20" max="20" width="26" style="74" hidden="1" customWidth="1"/>
    <col min="21" max="21" width="19.140625" style="74" hidden="1" customWidth="1"/>
    <col min="22" max="22" width="36" style="74" bestFit="1" customWidth="1"/>
    <col min="23" max="23" width="15" style="74" customWidth="1"/>
    <col min="24" max="16384" width="9.140625" style="74"/>
  </cols>
  <sheetData>
    <row r="2" spans="2:22" x14ac:dyDescent="0.25"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2:22" x14ac:dyDescent="0.25">
      <c r="B3" s="12"/>
      <c r="C3" s="12"/>
      <c r="D3" s="12"/>
      <c r="E3" s="12"/>
      <c r="F3" s="12"/>
      <c r="G3" s="80" t="s">
        <v>510</v>
      </c>
      <c r="H3" s="12"/>
      <c r="I3" s="82"/>
      <c r="J3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/>
    </row>
    <row r="4" spans="2:22" x14ac:dyDescent="0.25">
      <c r="B4" s="80" t="s">
        <v>95</v>
      </c>
      <c r="C4" s="80" t="s">
        <v>87</v>
      </c>
      <c r="D4" s="80" t="s">
        <v>2454</v>
      </c>
      <c r="E4" s="80" t="s">
        <v>89</v>
      </c>
      <c r="F4" s="80" t="s">
        <v>229</v>
      </c>
      <c r="G4" s="12" t="s">
        <v>5404</v>
      </c>
      <c r="H4" s="12" t="s">
        <v>626</v>
      </c>
      <c r="I4" s="82" t="s">
        <v>2319</v>
      </c>
      <c r="J4"/>
      <c r="K4" s="80" t="s">
        <v>95</v>
      </c>
      <c r="L4" s="80" t="s">
        <v>2454</v>
      </c>
      <c r="M4" s="80" t="s">
        <v>0</v>
      </c>
      <c r="N4" s="80" t="s">
        <v>81</v>
      </c>
      <c r="O4" s="80" t="s">
        <v>529</v>
      </c>
      <c r="P4" s="12"/>
      <c r="Q4" s="12"/>
      <c r="R4" s="12"/>
      <c r="S4" s="12"/>
      <c r="T4" s="12"/>
      <c r="U4" s="12"/>
      <c r="V4"/>
    </row>
    <row r="5" spans="2:22" x14ac:dyDescent="0.25">
      <c r="B5" s="12" t="s">
        <v>232</v>
      </c>
      <c r="C5" s="12">
        <v>1</v>
      </c>
      <c r="D5" s="12" t="s">
        <v>113</v>
      </c>
      <c r="E5" s="12" t="s">
        <v>3347</v>
      </c>
      <c r="F5" s="12" t="s">
        <v>473</v>
      </c>
      <c r="G5" s="81">
        <v>1</v>
      </c>
      <c r="H5" s="81"/>
      <c r="I5" s="30">
        <f t="shared" ref="I5:I7" si="0">G:G-H:H</f>
        <v>1</v>
      </c>
      <c r="J5"/>
      <c r="K5" s="12" t="s">
        <v>232</v>
      </c>
      <c r="L5" s="12" t="s">
        <v>113</v>
      </c>
      <c r="M5" s="12">
        <v>4002943817</v>
      </c>
      <c r="N5" s="12" t="s">
        <v>538</v>
      </c>
      <c r="O5" s="12" t="s">
        <v>3532</v>
      </c>
      <c r="P5" s="12"/>
      <c r="Q5" s="12"/>
      <c r="R5" s="12"/>
      <c r="S5" s="12"/>
      <c r="T5" s="12"/>
      <c r="U5" s="12"/>
      <c r="V5"/>
    </row>
    <row r="6" spans="2:22" x14ac:dyDescent="0.25">
      <c r="B6" s="12"/>
      <c r="C6" s="12"/>
      <c r="D6" s="12" t="s">
        <v>101</v>
      </c>
      <c r="E6" s="12" t="s">
        <v>99</v>
      </c>
      <c r="F6" s="12" t="s">
        <v>8</v>
      </c>
      <c r="G6" s="81">
        <v>3</v>
      </c>
      <c r="H6" s="81">
        <v>3</v>
      </c>
      <c r="I6" s="30">
        <f t="shared" si="0"/>
        <v>0</v>
      </c>
      <c r="J6"/>
      <c r="K6" s="12" t="s">
        <v>172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/>
    </row>
    <row r="7" spans="2:22" x14ac:dyDescent="0.25">
      <c r="B7" s="12" t="s">
        <v>172</v>
      </c>
      <c r="C7" s="12"/>
      <c r="D7" s="12"/>
      <c r="E7" s="12"/>
      <c r="F7" s="12"/>
      <c r="G7" s="81">
        <v>4</v>
      </c>
      <c r="H7" s="81">
        <v>3</v>
      </c>
      <c r="I7" s="30">
        <f t="shared" si="0"/>
        <v>1</v>
      </c>
      <c r="J7"/>
      <c r="K7"/>
      <c r="L7"/>
      <c r="M7"/>
      <c r="N7"/>
      <c r="O7"/>
      <c r="P7"/>
      <c r="Q7"/>
      <c r="R7"/>
      <c r="S7"/>
      <c r="T7"/>
      <c r="U7"/>
      <c r="V7"/>
    </row>
    <row r="8" spans="2:22" x14ac:dyDescent="0.25">
      <c r="B8"/>
      <c r="C8"/>
      <c r="D8"/>
      <c r="E8"/>
      <c r="F8"/>
      <c r="G8"/>
      <c r="H8"/>
      <c r="I8" s="30"/>
      <c r="J8"/>
      <c r="K8"/>
      <c r="L8"/>
      <c r="M8"/>
      <c r="N8"/>
      <c r="O8"/>
      <c r="P8"/>
      <c r="Q8"/>
      <c r="R8"/>
      <c r="S8"/>
      <c r="T8"/>
      <c r="U8"/>
      <c r="V8"/>
    </row>
    <row r="9" spans="2:22" x14ac:dyDescent="0.25">
      <c r="B9"/>
      <c r="C9"/>
      <c r="D9"/>
      <c r="E9"/>
      <c r="F9"/>
      <c r="G9"/>
      <c r="H9"/>
      <c r="I9" s="30"/>
      <c r="J9"/>
      <c r="K9"/>
      <c r="L9"/>
      <c r="M9"/>
      <c r="N9"/>
      <c r="O9"/>
      <c r="P9"/>
      <c r="Q9"/>
      <c r="R9"/>
      <c r="S9"/>
      <c r="T9"/>
      <c r="U9"/>
      <c r="V9"/>
    </row>
    <row r="10" spans="2:22" x14ac:dyDescent="0.25">
      <c r="B10"/>
      <c r="C10"/>
      <c r="D10"/>
      <c r="E10"/>
      <c r="F10"/>
      <c r="G10"/>
      <c r="H10"/>
      <c r="I10" s="30"/>
      <c r="J10"/>
      <c r="K10"/>
      <c r="L10"/>
      <c r="M10"/>
      <c r="N10"/>
      <c r="O10"/>
      <c r="P10"/>
      <c r="Q10"/>
      <c r="R10"/>
      <c r="S10"/>
      <c r="T10"/>
      <c r="U10"/>
      <c r="V10"/>
    </row>
    <row r="11" spans="2:22" x14ac:dyDescent="0.25">
      <c r="B11"/>
      <c r="C11"/>
      <c r="D11"/>
      <c r="E11"/>
      <c r="F11"/>
      <c r="G11"/>
      <c r="H11"/>
      <c r="I11" s="12"/>
      <c r="J11"/>
      <c r="K11"/>
      <c r="L11"/>
      <c r="M11"/>
      <c r="N11"/>
      <c r="O11"/>
      <c r="P11"/>
      <c r="Q11"/>
      <c r="R11"/>
      <c r="S11"/>
      <c r="T11"/>
      <c r="U11"/>
    </row>
    <row r="12" spans="2:22" x14ac:dyDescent="0.25">
      <c r="B12" s="477" t="s">
        <v>364</v>
      </c>
      <c r="C12" s="478" t="s">
        <v>3248</v>
      </c>
      <c r="D12" s="77"/>
      <c r="E12" s="75" t="s">
        <v>939</v>
      </c>
      <c r="F12" s="75" t="s">
        <v>500</v>
      </c>
      <c r="I12"/>
      <c r="J12"/>
      <c r="K12"/>
      <c r="L12"/>
      <c r="M12"/>
      <c r="N12"/>
      <c r="O12"/>
      <c r="P12"/>
      <c r="Q12"/>
      <c r="R12"/>
      <c r="S12"/>
      <c r="T12"/>
      <c r="U12"/>
    </row>
    <row r="13" spans="2:22" x14ac:dyDescent="0.25">
      <c r="B13" s="479" t="s">
        <v>6</v>
      </c>
      <c r="C13" s="480">
        <v>56</v>
      </c>
      <c r="D13" s="77"/>
      <c r="F13" s="74" t="s">
        <v>462</v>
      </c>
      <c r="H13" s="74" t="s">
        <v>172</v>
      </c>
      <c r="I13"/>
      <c r="J13"/>
      <c r="K13"/>
      <c r="L13"/>
      <c r="M13"/>
      <c r="N13"/>
      <c r="O13"/>
      <c r="P13"/>
      <c r="Q13"/>
      <c r="R13"/>
      <c r="S13"/>
      <c r="T13"/>
      <c r="U13"/>
    </row>
    <row r="14" spans="2:22" x14ac:dyDescent="0.25">
      <c r="B14" s="479" t="s">
        <v>868</v>
      </c>
      <c r="C14" s="480">
        <v>4</v>
      </c>
      <c r="D14" s="77"/>
      <c r="E14" s="75" t="s">
        <v>364</v>
      </c>
      <c r="F14" s="74" t="s">
        <v>8</v>
      </c>
      <c r="G14" s="74" t="s">
        <v>5089</v>
      </c>
      <c r="I14"/>
      <c r="J14"/>
      <c r="K14"/>
      <c r="L14"/>
      <c r="M14"/>
      <c r="N14"/>
      <c r="O14"/>
      <c r="P14"/>
      <c r="Q14"/>
      <c r="R14"/>
      <c r="S14"/>
      <c r="T14"/>
      <c r="U14"/>
    </row>
    <row r="15" spans="2:22" x14ac:dyDescent="0.25">
      <c r="B15" s="479" t="s">
        <v>2309</v>
      </c>
      <c r="C15" s="480">
        <v>21</v>
      </c>
      <c r="D15" s="77"/>
      <c r="E15" s="74" t="s">
        <v>6</v>
      </c>
      <c r="F15" s="125">
        <v>31</v>
      </c>
      <c r="G15" s="76"/>
      <c r="H15" s="76">
        <v>31</v>
      </c>
      <c r="I15"/>
      <c r="J15"/>
      <c r="K15"/>
      <c r="L15"/>
      <c r="M15"/>
      <c r="N15"/>
      <c r="O15"/>
      <c r="P15"/>
      <c r="Q15"/>
      <c r="R15"/>
      <c r="S15"/>
      <c r="T15"/>
      <c r="U15"/>
    </row>
    <row r="16" spans="2:22" x14ac:dyDescent="0.25">
      <c r="B16" s="479" t="s">
        <v>5793</v>
      </c>
      <c r="C16" s="480">
        <v>26</v>
      </c>
      <c r="D16" s="77"/>
      <c r="E16" s="74" t="s">
        <v>778</v>
      </c>
      <c r="F16" s="76">
        <v>3</v>
      </c>
      <c r="G16" s="76">
        <v>8</v>
      </c>
      <c r="H16" s="76">
        <v>11</v>
      </c>
      <c r="I16"/>
      <c r="J16"/>
      <c r="K16"/>
      <c r="L16"/>
      <c r="M16"/>
      <c r="N16"/>
      <c r="O16"/>
      <c r="P16"/>
      <c r="Q16"/>
      <c r="R16"/>
      <c r="S16"/>
      <c r="T16"/>
      <c r="U16"/>
    </row>
    <row r="17" spans="2:21" x14ac:dyDescent="0.25">
      <c r="B17" s="479" t="s">
        <v>5434</v>
      </c>
      <c r="C17" s="480">
        <v>2</v>
      </c>
      <c r="D17" s="77"/>
      <c r="E17" s="74" t="s">
        <v>172</v>
      </c>
      <c r="F17" s="76">
        <v>34</v>
      </c>
      <c r="G17" s="76">
        <v>8</v>
      </c>
      <c r="H17" s="76">
        <v>42</v>
      </c>
      <c r="I17"/>
      <c r="J17"/>
      <c r="K17"/>
      <c r="L17"/>
      <c r="M17"/>
      <c r="N17"/>
      <c r="O17"/>
      <c r="P17"/>
      <c r="Q17"/>
      <c r="R17"/>
      <c r="S17"/>
      <c r="T17"/>
      <c r="U17"/>
    </row>
    <row r="18" spans="2:21" x14ac:dyDescent="0.25">
      <c r="B18" s="479" t="s">
        <v>5940</v>
      </c>
      <c r="C18" s="480">
        <v>3</v>
      </c>
      <c r="D18" s="77"/>
      <c r="E18"/>
      <c r="F18"/>
      <c r="G18"/>
      <c r="H18"/>
      <c r="I18"/>
      <c r="K18"/>
      <c r="L18"/>
      <c r="M18"/>
      <c r="N18"/>
      <c r="O18"/>
      <c r="P18"/>
      <c r="Q18"/>
      <c r="R18"/>
      <c r="S18"/>
      <c r="T18"/>
      <c r="U18"/>
    </row>
    <row r="19" spans="2:21" x14ac:dyDescent="0.25">
      <c r="B19" s="479" t="s">
        <v>778</v>
      </c>
      <c r="C19" s="480">
        <v>27</v>
      </c>
      <c r="D19" s="77"/>
      <c r="E19" s="77"/>
      <c r="F19" s="77"/>
      <c r="G19" s="77"/>
      <c r="I19" s="12"/>
      <c r="K19"/>
      <c r="L19"/>
      <c r="M19"/>
      <c r="N19"/>
      <c r="O19"/>
      <c r="P19"/>
      <c r="Q19"/>
      <c r="R19"/>
      <c r="S19"/>
      <c r="T19"/>
      <c r="U19"/>
    </row>
    <row r="20" spans="2:21" x14ac:dyDescent="0.25">
      <c r="B20" s="479" t="s">
        <v>868</v>
      </c>
      <c r="C20" s="480">
        <v>1</v>
      </c>
      <c r="D20" s="77"/>
      <c r="E20" s="77"/>
      <c r="F20" s="77"/>
      <c r="G20" s="77"/>
      <c r="J20"/>
      <c r="K20"/>
      <c r="L20"/>
      <c r="M20"/>
      <c r="N20"/>
      <c r="O20"/>
      <c r="P20"/>
      <c r="Q20"/>
      <c r="R20"/>
      <c r="S20"/>
      <c r="T20"/>
      <c r="U20"/>
    </row>
    <row r="21" spans="2:21" x14ac:dyDescent="0.25">
      <c r="B21" s="479" t="s">
        <v>2309</v>
      </c>
      <c r="C21" s="480">
        <v>13</v>
      </c>
      <c r="D21" s="77"/>
      <c r="E21"/>
      <c r="F21"/>
      <c r="G21"/>
      <c r="I21"/>
      <c r="J21"/>
      <c r="K21"/>
      <c r="L21"/>
      <c r="M21"/>
      <c r="N21"/>
      <c r="O21"/>
      <c r="P21"/>
      <c r="Q21"/>
      <c r="R21"/>
      <c r="S21"/>
      <c r="T21"/>
      <c r="U21"/>
    </row>
    <row r="22" spans="2:21" x14ac:dyDescent="0.25">
      <c r="B22" s="479" t="s">
        <v>5793</v>
      </c>
      <c r="C22" s="480">
        <v>3</v>
      </c>
      <c r="D22" s="77"/>
      <c r="E22"/>
      <c r="F22"/>
      <c r="G22"/>
      <c r="I22"/>
      <c r="J22"/>
      <c r="K22"/>
      <c r="L22"/>
      <c r="M22"/>
      <c r="N22"/>
      <c r="O22"/>
      <c r="P22"/>
      <c r="Q22"/>
      <c r="R22"/>
      <c r="S22"/>
      <c r="T22"/>
      <c r="U22"/>
    </row>
    <row r="23" spans="2:21" x14ac:dyDescent="0.25">
      <c r="B23" s="479" t="s">
        <v>5760</v>
      </c>
      <c r="C23" s="480">
        <v>1</v>
      </c>
      <c r="D23" s="77"/>
      <c r="E23"/>
      <c r="F23"/>
      <c r="G23"/>
      <c r="I23"/>
      <c r="J23"/>
      <c r="K23"/>
      <c r="L23"/>
      <c r="M23"/>
      <c r="N23"/>
      <c r="O23"/>
      <c r="P23"/>
      <c r="Q23"/>
      <c r="R23"/>
      <c r="S23"/>
      <c r="T23"/>
      <c r="U23"/>
    </row>
    <row r="24" spans="2:21" x14ac:dyDescent="0.25">
      <c r="B24" s="479" t="s">
        <v>153</v>
      </c>
      <c r="C24" s="480">
        <v>1</v>
      </c>
      <c r="D24" s="77"/>
      <c r="E24"/>
      <c r="F24"/>
      <c r="G24"/>
      <c r="I24"/>
      <c r="J24"/>
      <c r="K24"/>
      <c r="L24"/>
      <c r="M24"/>
      <c r="N24"/>
      <c r="O24"/>
      <c r="P24"/>
      <c r="Q24"/>
      <c r="R24"/>
      <c r="S24"/>
      <c r="T24"/>
      <c r="U24"/>
    </row>
    <row r="25" spans="2:21" x14ac:dyDescent="0.25">
      <c r="B25" s="484" t="s">
        <v>5860</v>
      </c>
      <c r="C25" s="480">
        <v>8</v>
      </c>
      <c r="I25"/>
      <c r="J25"/>
      <c r="K25"/>
      <c r="L25"/>
      <c r="M25"/>
      <c r="N25"/>
      <c r="O25"/>
      <c r="P25"/>
      <c r="Q25"/>
      <c r="R25"/>
      <c r="S25"/>
      <c r="T25"/>
      <c r="U25"/>
    </row>
    <row r="26" spans="2:21" x14ac:dyDescent="0.25">
      <c r="B26" s="479" t="s">
        <v>454</v>
      </c>
      <c r="C26" s="480">
        <v>293</v>
      </c>
      <c r="I26"/>
      <c r="J26"/>
      <c r="K26"/>
      <c r="L26"/>
      <c r="M26"/>
      <c r="N26"/>
      <c r="O26"/>
      <c r="P26"/>
      <c r="Q26"/>
      <c r="R26"/>
      <c r="S26"/>
      <c r="T26"/>
      <c r="U26"/>
    </row>
    <row r="27" spans="2:21" x14ac:dyDescent="0.25">
      <c r="B27" s="479" t="s">
        <v>2309</v>
      </c>
      <c r="C27" s="480">
        <v>293</v>
      </c>
      <c r="K27"/>
      <c r="L27"/>
      <c r="M27"/>
      <c r="N27"/>
      <c r="O27"/>
      <c r="P27"/>
      <c r="Q27"/>
      <c r="R27"/>
      <c r="S27"/>
      <c r="T27"/>
      <c r="U27"/>
    </row>
    <row r="28" spans="2:21" x14ac:dyDescent="0.25">
      <c r="B28" s="481" t="s">
        <v>172</v>
      </c>
      <c r="C28" s="482">
        <v>376</v>
      </c>
      <c r="K28"/>
      <c r="L28"/>
      <c r="M28"/>
      <c r="N28"/>
      <c r="O28"/>
      <c r="P28"/>
      <c r="Q28"/>
      <c r="R28"/>
      <c r="S28"/>
      <c r="T28"/>
      <c r="U28"/>
    </row>
    <row r="29" spans="2:21" x14ac:dyDescent="0.25">
      <c r="B29"/>
      <c r="C29"/>
      <c r="K29"/>
      <c r="L29"/>
      <c r="M29"/>
      <c r="N29"/>
      <c r="O29"/>
      <c r="P29"/>
      <c r="Q29"/>
      <c r="R29"/>
      <c r="S29"/>
      <c r="T29"/>
      <c r="U29"/>
    </row>
    <row r="30" spans="2:21" x14ac:dyDescent="0.25">
      <c r="B30"/>
      <c r="C30"/>
      <c r="K30"/>
      <c r="L30"/>
      <c r="M30"/>
      <c r="N30"/>
      <c r="O30"/>
      <c r="P30"/>
      <c r="Q30"/>
      <c r="R30"/>
      <c r="S30"/>
      <c r="T30"/>
      <c r="U30"/>
    </row>
    <row r="31" spans="2:21" x14ac:dyDescent="0.25">
      <c r="B31"/>
      <c r="C31"/>
      <c r="J31"/>
      <c r="K31"/>
      <c r="L31"/>
      <c r="M31"/>
      <c r="N31"/>
      <c r="O31"/>
      <c r="P31"/>
      <c r="Q31"/>
      <c r="R31"/>
      <c r="S31"/>
      <c r="T31"/>
      <c r="U31"/>
    </row>
    <row r="32" spans="2:21" x14ac:dyDescent="0.25">
      <c r="B32"/>
      <c r="C32"/>
      <c r="J32"/>
      <c r="K32"/>
      <c r="L32"/>
      <c r="M32"/>
      <c r="N32"/>
      <c r="O32"/>
      <c r="P32"/>
      <c r="Q32"/>
      <c r="R32"/>
      <c r="S32"/>
      <c r="T32"/>
      <c r="U32"/>
    </row>
    <row r="33" spans="10:21" x14ac:dyDescent="0.25">
      <c r="J33"/>
      <c r="K33"/>
      <c r="L33"/>
      <c r="M33"/>
      <c r="N33"/>
      <c r="O33"/>
      <c r="P33"/>
      <c r="Q33"/>
      <c r="R33"/>
      <c r="S33"/>
      <c r="T33"/>
      <c r="U33"/>
    </row>
    <row r="34" spans="10:21" x14ac:dyDescent="0.25">
      <c r="J34"/>
      <c r="K34"/>
      <c r="L34"/>
      <c r="M34"/>
      <c r="N34"/>
      <c r="O34"/>
      <c r="P34"/>
      <c r="Q34"/>
      <c r="R34"/>
      <c r="S34"/>
      <c r="T34"/>
      <c r="U34"/>
    </row>
    <row r="35" spans="10:21" x14ac:dyDescent="0.25">
      <c r="J35"/>
      <c r="K35"/>
      <c r="L35"/>
      <c r="M35"/>
      <c r="N35"/>
      <c r="O35"/>
      <c r="P35"/>
      <c r="Q35"/>
      <c r="R35"/>
      <c r="S35"/>
      <c r="T35"/>
      <c r="U35"/>
    </row>
    <row r="36" spans="10:21" x14ac:dyDescent="0.25">
      <c r="J36"/>
      <c r="K36"/>
      <c r="L36"/>
      <c r="M36"/>
      <c r="N36"/>
      <c r="O36"/>
      <c r="P36"/>
      <c r="Q36"/>
      <c r="R36"/>
      <c r="S36"/>
      <c r="T36"/>
      <c r="U36"/>
    </row>
    <row r="37" spans="10:21" x14ac:dyDescent="0.25">
      <c r="J37"/>
      <c r="K37"/>
      <c r="L37"/>
      <c r="M37"/>
      <c r="N37"/>
      <c r="O37"/>
      <c r="P37"/>
      <c r="Q37"/>
      <c r="R37"/>
      <c r="S37"/>
      <c r="T37"/>
      <c r="U37"/>
    </row>
    <row r="38" spans="10:21" x14ac:dyDescent="0.25">
      <c r="K38"/>
      <c r="L38"/>
      <c r="M38"/>
      <c r="N38"/>
      <c r="O38"/>
      <c r="P38"/>
      <c r="Q38"/>
      <c r="R38"/>
      <c r="S38"/>
      <c r="T38"/>
      <c r="U38"/>
    </row>
    <row r="39" spans="10:21" x14ac:dyDescent="0.25">
      <c r="K39"/>
      <c r="L39"/>
      <c r="M39"/>
      <c r="N39"/>
      <c r="O39"/>
      <c r="P39"/>
      <c r="Q39"/>
      <c r="R39"/>
      <c r="S39"/>
      <c r="T39"/>
      <c r="U39"/>
    </row>
    <row r="40" spans="10:21" x14ac:dyDescent="0.25">
      <c r="K40"/>
      <c r="L40"/>
      <c r="M40"/>
      <c r="N40"/>
      <c r="O40"/>
      <c r="P40"/>
      <c r="Q40"/>
      <c r="R40"/>
      <c r="S40"/>
      <c r="T40"/>
      <c r="U40"/>
    </row>
    <row r="41" spans="10:21" x14ac:dyDescent="0.25">
      <c r="K41"/>
      <c r="L41"/>
      <c r="M41"/>
      <c r="N41"/>
      <c r="O41"/>
      <c r="P41"/>
      <c r="Q41"/>
      <c r="R41"/>
      <c r="S41"/>
      <c r="T41"/>
      <c r="U41"/>
    </row>
    <row r="42" spans="10:21" x14ac:dyDescent="0.25">
      <c r="K42"/>
      <c r="L42"/>
      <c r="M42"/>
      <c r="N42"/>
      <c r="O42"/>
      <c r="P42"/>
      <c r="Q42"/>
      <c r="R42"/>
      <c r="S42"/>
      <c r="T42"/>
      <c r="U42"/>
    </row>
    <row r="43" spans="10:21" x14ac:dyDescent="0.25">
      <c r="K43"/>
      <c r="L43"/>
      <c r="M43"/>
      <c r="N43"/>
      <c r="O43"/>
      <c r="P43"/>
      <c r="Q43"/>
      <c r="R43"/>
      <c r="S43"/>
    </row>
    <row r="44" spans="10:21" x14ac:dyDescent="0.25">
      <c r="K44"/>
      <c r="L44"/>
      <c r="M44"/>
      <c r="N44"/>
      <c r="O44"/>
      <c r="P44"/>
      <c r="Q44"/>
      <c r="R44"/>
      <c r="S44"/>
    </row>
    <row r="45" spans="10:21" x14ac:dyDescent="0.25">
      <c r="K45"/>
      <c r="L45"/>
      <c r="M45"/>
      <c r="N45"/>
      <c r="O45"/>
      <c r="P45"/>
      <c r="Q45"/>
      <c r="R45"/>
      <c r="S45"/>
    </row>
    <row r="46" spans="10:21" x14ac:dyDescent="0.25">
      <c r="K46"/>
      <c r="L46"/>
      <c r="M46"/>
      <c r="N46"/>
      <c r="O46"/>
      <c r="P46"/>
      <c r="Q46"/>
      <c r="R46"/>
      <c r="S46"/>
    </row>
    <row r="47" spans="10:21" x14ac:dyDescent="0.25">
      <c r="K47"/>
      <c r="L47"/>
      <c r="M47"/>
      <c r="N47"/>
      <c r="O47"/>
      <c r="P47"/>
      <c r="Q47"/>
      <c r="R47"/>
      <c r="S47"/>
    </row>
    <row r="48" spans="10:21" x14ac:dyDescent="0.25">
      <c r="J48"/>
      <c r="K48"/>
      <c r="L48"/>
      <c r="M48"/>
      <c r="N48"/>
      <c r="O48"/>
      <c r="P48"/>
      <c r="Q48"/>
      <c r="R48"/>
      <c r="S48"/>
    </row>
    <row r="49" spans="10:19" x14ac:dyDescent="0.25">
      <c r="J49"/>
      <c r="K49"/>
      <c r="L49"/>
      <c r="M49"/>
      <c r="N49"/>
      <c r="O49"/>
      <c r="P49"/>
      <c r="Q49"/>
      <c r="R49"/>
      <c r="S49"/>
    </row>
    <row r="50" spans="10:19" x14ac:dyDescent="0.25">
      <c r="J50"/>
      <c r="K50"/>
      <c r="L50"/>
      <c r="M50"/>
      <c r="N50"/>
      <c r="O50"/>
      <c r="P50"/>
      <c r="Q50"/>
      <c r="R50"/>
      <c r="S50"/>
    </row>
    <row r="51" spans="10:19" x14ac:dyDescent="0.25">
      <c r="K51"/>
      <c r="L51"/>
      <c r="M51"/>
      <c r="N51"/>
      <c r="O51"/>
      <c r="P51"/>
      <c r="Q51"/>
      <c r="R51"/>
      <c r="S51"/>
    </row>
    <row r="52" spans="10:19" x14ac:dyDescent="0.25">
      <c r="K52"/>
      <c r="L52"/>
      <c r="M52"/>
      <c r="N52"/>
      <c r="O52"/>
      <c r="P52"/>
      <c r="Q52"/>
      <c r="R52"/>
      <c r="S52"/>
    </row>
    <row r="53" spans="10:19" x14ac:dyDescent="0.25">
      <c r="K53"/>
      <c r="L53"/>
      <c r="M53"/>
      <c r="N53"/>
      <c r="O53"/>
      <c r="P53"/>
      <c r="Q53"/>
      <c r="R53"/>
      <c r="S53"/>
    </row>
    <row r="54" spans="10:19" x14ac:dyDescent="0.25">
      <c r="K54"/>
      <c r="L54"/>
      <c r="M54"/>
      <c r="N54"/>
      <c r="O54"/>
      <c r="P54"/>
      <c r="Q54"/>
      <c r="R54"/>
      <c r="S54"/>
    </row>
    <row r="55" spans="10:19" x14ac:dyDescent="0.25">
      <c r="K55"/>
      <c r="L55"/>
      <c r="M55"/>
      <c r="N55"/>
      <c r="O55"/>
      <c r="P55"/>
      <c r="Q55"/>
      <c r="R55"/>
      <c r="S55"/>
    </row>
    <row r="56" spans="10:19" x14ac:dyDescent="0.25">
      <c r="K56"/>
      <c r="L56"/>
      <c r="M56"/>
      <c r="N56"/>
      <c r="O56"/>
      <c r="P56"/>
      <c r="Q56"/>
      <c r="R56"/>
      <c r="S56"/>
    </row>
    <row r="57" spans="10:19" x14ac:dyDescent="0.25">
      <c r="K57"/>
      <c r="L57"/>
      <c r="M57"/>
      <c r="N57"/>
      <c r="O57"/>
      <c r="P57"/>
      <c r="Q57"/>
      <c r="R57"/>
      <c r="S57"/>
    </row>
    <row r="58" spans="10:19" x14ac:dyDescent="0.25">
      <c r="K58"/>
      <c r="L58"/>
      <c r="M58"/>
      <c r="N58"/>
      <c r="O58"/>
      <c r="P58"/>
      <c r="Q58"/>
      <c r="R58"/>
      <c r="S58"/>
    </row>
    <row r="67" spans="10:10" x14ac:dyDescent="0.25">
      <c r="J67"/>
    </row>
    <row r="68" spans="10:10" x14ac:dyDescent="0.25">
      <c r="J68"/>
    </row>
    <row r="69" spans="10:10" x14ac:dyDescent="0.25">
      <c r="J69"/>
    </row>
    <row r="70" spans="10:10" x14ac:dyDescent="0.25">
      <c r="J70"/>
    </row>
    <row r="71" spans="10:10" x14ac:dyDescent="0.25">
      <c r="J71"/>
    </row>
  </sheetData>
  <conditionalFormatting sqref="B12:B24">
    <cfRule type="cellIs" dxfId="837" priority="1" operator="equal">
      <formula>"gc register"</formula>
    </cfRule>
    <cfRule type="cellIs" dxfId="836" priority="2" operator="equal">
      <formula>"gb register"</formula>
    </cfRule>
    <cfRule type="cellIs" dxfId="835" priority="3" operator="equal">
      <formula>"""GB REGISTER"""</formula>
    </cfRule>
  </conditionalFormatting>
  <pageMargins left="0.7" right="0.7" top="0.75" bottom="0.75" header="0.3" footer="0.3"/>
  <pageSetup paperSize="9" orientation="portrait"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4"/>
  <dimension ref="A1:DU1048256"/>
  <sheetViews>
    <sheetView zoomScaleNormal="10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M12" sqref="M12"/>
    </sheetView>
  </sheetViews>
  <sheetFormatPr defaultColWidth="12.5703125" defaultRowHeight="12.75" x14ac:dyDescent="0.25"/>
  <cols>
    <col min="1" max="1" width="12.7109375" style="41" bestFit="1" customWidth="1"/>
    <col min="2" max="2" width="10.5703125" style="64" bestFit="1" customWidth="1"/>
    <col min="3" max="3" width="23.5703125" style="41" hidden="1" customWidth="1"/>
    <col min="4" max="4" width="9.7109375" style="41" bestFit="1" customWidth="1"/>
    <col min="5" max="5" width="27.7109375" style="41" customWidth="1"/>
    <col min="6" max="7" width="15.42578125" style="65" bestFit="1" customWidth="1"/>
    <col min="8" max="8" width="17.5703125" style="41" bestFit="1" customWidth="1"/>
    <col min="9" max="9" width="19.7109375" style="41" bestFit="1" customWidth="1"/>
    <col min="10" max="11" width="15.140625" style="45" hidden="1" customWidth="1"/>
    <col min="12" max="12" width="16.5703125" style="41" hidden="1" customWidth="1"/>
    <col min="13" max="13" width="22.85546875" style="67" bestFit="1" customWidth="1"/>
    <col min="14" max="29" width="22.85546875" style="67" customWidth="1"/>
    <col min="30" max="30" width="23.28515625" style="67" bestFit="1" customWidth="1"/>
    <col min="31" max="31" width="25.5703125" style="67" bestFit="1" customWidth="1"/>
    <col min="32" max="32" width="23.7109375" style="67" bestFit="1" customWidth="1"/>
    <col min="33" max="33" width="22.7109375" style="67" bestFit="1" customWidth="1"/>
    <col min="34" max="38" width="23.7109375" style="67" bestFit="1" customWidth="1"/>
    <col min="39" max="40" width="22.7109375" style="67" bestFit="1" customWidth="1"/>
    <col min="41" max="41" width="23.7109375" style="67" bestFit="1" customWidth="1"/>
    <col min="42" max="43" width="30.42578125" style="67" bestFit="1" customWidth="1"/>
    <col min="44" max="44" width="23" style="67" customWidth="1"/>
    <col min="45" max="45" width="30.42578125" style="67" bestFit="1" customWidth="1"/>
    <col min="46" max="47" width="22.28515625" style="67" bestFit="1" customWidth="1"/>
    <col min="48" max="48" width="22.7109375" style="67" bestFit="1" customWidth="1"/>
    <col min="49" max="49" width="23.7109375" style="67" bestFit="1" customWidth="1"/>
    <col min="50" max="50" width="23.28515625" style="67" bestFit="1" customWidth="1"/>
    <col min="51" max="52" width="23.7109375" style="67" bestFit="1" customWidth="1"/>
    <col min="53" max="53" width="32" style="67" bestFit="1" customWidth="1"/>
    <col min="54" max="55" width="23.7109375" style="67" bestFit="1" customWidth="1"/>
    <col min="56" max="56" width="23.28515625" style="67" bestFit="1" customWidth="1"/>
    <col min="57" max="60" width="23.7109375" style="67" bestFit="1" customWidth="1"/>
    <col min="61" max="61" width="30.42578125" style="67" bestFit="1" customWidth="1"/>
    <col min="62" max="62" width="23.7109375" style="67" bestFit="1" customWidth="1"/>
    <col min="63" max="63" width="29.28515625" style="67" bestFit="1" customWidth="1"/>
    <col min="64" max="66" width="23.7109375" style="67" bestFit="1" customWidth="1"/>
    <col min="67" max="67" width="27.85546875" style="67" bestFit="1" customWidth="1"/>
    <col min="68" max="75" width="23.7109375" style="67" bestFit="1" customWidth="1"/>
    <col min="76" max="78" width="23.28515625" style="67" bestFit="1" customWidth="1"/>
    <col min="79" max="79" width="23.7109375" style="67" bestFit="1" customWidth="1"/>
    <col min="80" max="80" width="23.28515625" style="67" bestFit="1" customWidth="1"/>
    <col min="81" max="83" width="23.7109375" style="67" bestFit="1" customWidth="1"/>
    <col min="84" max="84" width="23.28515625" style="67" bestFit="1" customWidth="1"/>
    <col min="85" max="86" width="22.7109375" style="67" bestFit="1" customWidth="1"/>
    <col min="87" max="87" width="23.7109375" style="67" bestFit="1" customWidth="1"/>
    <col min="88" max="92" width="22.7109375" style="67" bestFit="1" customWidth="1"/>
    <col min="93" max="93" width="23.7109375" style="67" bestFit="1" customWidth="1"/>
    <col min="94" max="96" width="22.7109375" style="67" bestFit="1" customWidth="1"/>
    <col min="97" max="97" width="23.7109375" style="67" bestFit="1" customWidth="1"/>
    <col min="98" max="99" width="22.7109375" style="67" bestFit="1" customWidth="1"/>
    <col min="100" max="103" width="23.7109375" style="67" bestFit="1" customWidth="1"/>
    <col min="104" max="106" width="22.7109375" style="67" bestFit="1" customWidth="1"/>
    <col min="107" max="107" width="23.28515625" style="67" bestFit="1" customWidth="1"/>
    <col min="108" max="109" width="23.7109375" style="67" bestFit="1" customWidth="1"/>
    <col min="110" max="111" width="22.7109375" style="67" bestFit="1" customWidth="1"/>
    <col min="112" max="112" width="23.28515625" style="67" bestFit="1" customWidth="1"/>
    <col min="113" max="113" width="22.7109375" style="67" bestFit="1" customWidth="1"/>
    <col min="114" max="114" width="23.7109375" style="67" bestFit="1" customWidth="1"/>
    <col min="115" max="115" width="23.28515625" style="67" bestFit="1" customWidth="1"/>
    <col min="116" max="119" width="23.7109375" style="67" bestFit="1" customWidth="1"/>
    <col min="120" max="120" width="22.7109375" style="67" bestFit="1" customWidth="1"/>
    <col min="121" max="123" width="23.7109375" style="67" bestFit="1" customWidth="1"/>
    <col min="124" max="125" width="23.28515625" style="67" bestFit="1" customWidth="1"/>
    <col min="126" max="16384" width="12.5703125" style="63"/>
  </cols>
  <sheetData>
    <row r="1" spans="1:125" s="54" customFormat="1" x14ac:dyDescent="0.25">
      <c r="A1" s="52" t="s">
        <v>6</v>
      </c>
      <c r="B1" s="52" t="s">
        <v>866</v>
      </c>
      <c r="C1" s="52" t="s">
        <v>1</v>
      </c>
      <c r="D1" s="52" t="s">
        <v>2</v>
      </c>
      <c r="E1" s="52" t="s">
        <v>5339</v>
      </c>
      <c r="F1" s="53" t="s">
        <v>4339</v>
      </c>
      <c r="G1" s="53" t="s">
        <v>484</v>
      </c>
      <c r="H1" s="52" t="s">
        <v>4</v>
      </c>
      <c r="I1" s="52" t="s">
        <v>409</v>
      </c>
      <c r="J1" s="52" t="s">
        <v>603</v>
      </c>
      <c r="K1" s="52" t="s">
        <v>2245</v>
      </c>
      <c r="L1" s="52" t="s">
        <v>315</v>
      </c>
      <c r="M1" s="52" t="s">
        <v>90</v>
      </c>
      <c r="N1" s="52" t="s">
        <v>5939</v>
      </c>
      <c r="O1" s="52" t="s">
        <v>174</v>
      </c>
      <c r="P1" s="52" t="s">
        <v>175</v>
      </c>
      <c r="Q1" s="52" t="s">
        <v>5</v>
      </c>
      <c r="R1" s="52" t="s">
        <v>413</v>
      </c>
      <c r="S1" s="52" t="s">
        <v>411</v>
      </c>
      <c r="T1" s="52" t="s">
        <v>408</v>
      </c>
      <c r="U1" s="52" t="s">
        <v>407</v>
      </c>
      <c r="V1" s="52" t="s">
        <v>403</v>
      </c>
      <c r="W1" s="52" t="s">
        <v>393</v>
      </c>
      <c r="X1" s="52" t="s">
        <v>392</v>
      </c>
      <c r="Y1" s="52" t="s">
        <v>382</v>
      </c>
      <c r="Z1" s="52" t="s">
        <v>374</v>
      </c>
      <c r="AA1" s="52" t="s">
        <v>369</v>
      </c>
      <c r="AB1" s="52" t="s">
        <v>365</v>
      </c>
      <c r="AC1" s="52" t="s">
        <v>362</v>
      </c>
      <c r="AD1" s="52" t="s">
        <v>361</v>
      </c>
      <c r="AE1" s="52" t="s">
        <v>356</v>
      </c>
      <c r="AF1" s="52" t="s">
        <v>354</v>
      </c>
      <c r="AG1" s="52" t="s">
        <v>351</v>
      </c>
      <c r="AH1" s="52" t="s">
        <v>343</v>
      </c>
      <c r="AI1" s="52" t="s">
        <v>342</v>
      </c>
      <c r="AJ1" s="52" t="s">
        <v>341</v>
      </c>
      <c r="AK1" s="52" t="s">
        <v>339</v>
      </c>
      <c r="AL1" s="52" t="s">
        <v>331</v>
      </c>
      <c r="AM1" s="52" t="s">
        <v>330</v>
      </c>
      <c r="AN1" s="52" t="s">
        <v>324</v>
      </c>
      <c r="AO1" s="52" t="s">
        <v>308</v>
      </c>
      <c r="AP1" s="52" t="s">
        <v>958</v>
      </c>
      <c r="AQ1" s="52" t="s">
        <v>251</v>
      </c>
      <c r="AR1" s="52" t="s">
        <v>232</v>
      </c>
      <c r="AS1" s="52" t="s">
        <v>174</v>
      </c>
      <c r="AT1" s="52" t="s">
        <v>175</v>
      </c>
      <c r="AU1" s="52" t="s">
        <v>5</v>
      </c>
      <c r="AV1" s="52" t="s">
        <v>413</v>
      </c>
      <c r="AW1" s="52" t="s">
        <v>411</v>
      </c>
      <c r="AX1" s="52" t="s">
        <v>408</v>
      </c>
      <c r="AY1" s="52" t="s">
        <v>407</v>
      </c>
      <c r="AZ1" s="52" t="s">
        <v>403</v>
      </c>
      <c r="BA1" s="52" t="s">
        <v>393</v>
      </c>
      <c r="BB1" s="52" t="s">
        <v>392</v>
      </c>
      <c r="BC1" s="52" t="s">
        <v>382</v>
      </c>
      <c r="BD1" s="52" t="s">
        <v>354</v>
      </c>
      <c r="BE1" s="52" t="s">
        <v>351</v>
      </c>
      <c r="BF1" s="52" t="s">
        <v>343</v>
      </c>
      <c r="BG1" s="52" t="s">
        <v>342</v>
      </c>
      <c r="BH1" s="52" t="s">
        <v>341</v>
      </c>
      <c r="BI1" s="52" t="s">
        <v>339</v>
      </c>
      <c r="BJ1" s="52" t="s">
        <v>331</v>
      </c>
      <c r="BK1" s="52" t="s">
        <v>330</v>
      </c>
      <c r="BL1" s="52" t="s">
        <v>324</v>
      </c>
      <c r="BM1" s="52" t="s">
        <v>2314</v>
      </c>
      <c r="BN1" s="52" t="s">
        <v>251</v>
      </c>
      <c r="BO1" s="52" t="s">
        <v>232</v>
      </c>
      <c r="BP1" s="52" t="s">
        <v>174</v>
      </c>
      <c r="BQ1" s="52" t="s">
        <v>175</v>
      </c>
      <c r="BR1" s="52" t="s">
        <v>5</v>
      </c>
      <c r="BS1" s="52" t="s">
        <v>413</v>
      </c>
      <c r="BT1" s="52" t="s">
        <v>411</v>
      </c>
      <c r="BU1" s="52" t="s">
        <v>408</v>
      </c>
      <c r="BV1" s="52" t="s">
        <v>407</v>
      </c>
      <c r="BW1" s="52" t="s">
        <v>403</v>
      </c>
      <c r="BX1" s="52" t="s">
        <v>393</v>
      </c>
      <c r="BY1" s="52" t="s">
        <v>392</v>
      </c>
      <c r="BZ1" s="52" t="s">
        <v>382</v>
      </c>
      <c r="CA1" s="52" t="s">
        <v>374</v>
      </c>
      <c r="CB1" s="52" t="s">
        <v>369</v>
      </c>
      <c r="CC1" s="52" t="s">
        <v>365</v>
      </c>
      <c r="CD1" s="52" t="s">
        <v>362</v>
      </c>
      <c r="CE1" s="52" t="s">
        <v>361</v>
      </c>
      <c r="CF1" s="52" t="s">
        <v>356</v>
      </c>
      <c r="CG1" s="52" t="s">
        <v>354</v>
      </c>
      <c r="CH1" s="52" t="s">
        <v>351</v>
      </c>
      <c r="CI1" s="52" t="s">
        <v>343</v>
      </c>
      <c r="CJ1" s="52" t="s">
        <v>342</v>
      </c>
      <c r="CK1" s="52" t="s">
        <v>341</v>
      </c>
      <c r="CL1" s="52" t="s">
        <v>339</v>
      </c>
      <c r="CM1" s="52" t="s">
        <v>331</v>
      </c>
      <c r="CN1" s="52" t="s">
        <v>330</v>
      </c>
      <c r="CO1" s="52" t="s">
        <v>1642</v>
      </c>
      <c r="CP1" s="52" t="s">
        <v>308</v>
      </c>
      <c r="CQ1" s="52" t="s">
        <v>958</v>
      </c>
      <c r="CR1" s="52" t="s">
        <v>251</v>
      </c>
      <c r="CS1" s="52" t="s">
        <v>232</v>
      </c>
      <c r="CT1" s="52" t="s">
        <v>174</v>
      </c>
      <c r="CU1" s="52" t="s">
        <v>175</v>
      </c>
      <c r="CV1" s="52" t="s">
        <v>5</v>
      </c>
      <c r="CW1" s="52" t="s">
        <v>413</v>
      </c>
      <c r="CX1" s="52" t="s">
        <v>411</v>
      </c>
      <c r="CY1" s="52" t="s">
        <v>408</v>
      </c>
      <c r="CZ1" s="52" t="s">
        <v>407</v>
      </c>
      <c r="DA1" s="52" t="s">
        <v>403</v>
      </c>
      <c r="DB1" s="52" t="s">
        <v>393</v>
      </c>
      <c r="DC1" s="52" t="s">
        <v>392</v>
      </c>
      <c r="DD1" s="52" t="s">
        <v>382</v>
      </c>
      <c r="DE1" s="52" t="s">
        <v>374</v>
      </c>
      <c r="DF1" s="52" t="s">
        <v>369</v>
      </c>
      <c r="DG1" s="52" t="s">
        <v>365</v>
      </c>
      <c r="DH1" s="52" t="s">
        <v>362</v>
      </c>
      <c r="DI1" s="52" t="s">
        <v>361</v>
      </c>
      <c r="DJ1" s="52" t="s">
        <v>356</v>
      </c>
      <c r="DK1" s="52" t="s">
        <v>354</v>
      </c>
      <c r="DL1" s="52" t="s">
        <v>351</v>
      </c>
      <c r="DM1" s="52" t="s">
        <v>343</v>
      </c>
      <c r="DN1" s="52" t="s">
        <v>342</v>
      </c>
      <c r="DO1" s="52" t="s">
        <v>341</v>
      </c>
      <c r="DP1" s="52" t="s">
        <v>339</v>
      </c>
      <c r="DQ1" s="52" t="s">
        <v>331</v>
      </c>
      <c r="DR1" s="52" t="s">
        <v>330</v>
      </c>
      <c r="DS1" s="52" t="s">
        <v>324</v>
      </c>
      <c r="DT1" s="52" t="s">
        <v>316</v>
      </c>
      <c r="DU1" s="52" t="s">
        <v>308</v>
      </c>
    </row>
    <row r="2" spans="1:125" s="61" customFormat="1" ht="12.75" customHeight="1" x14ac:dyDescent="0.25">
      <c r="A2" s="39" t="s">
        <v>6</v>
      </c>
      <c r="B2" s="39" t="s">
        <v>7</v>
      </c>
      <c r="C2" s="39" t="s">
        <v>266</v>
      </c>
      <c r="D2" s="39" t="s">
        <v>8</v>
      </c>
      <c r="E2" s="39" t="s">
        <v>9</v>
      </c>
      <c r="F2" s="55">
        <v>44373.9</v>
      </c>
      <c r="G2" s="55"/>
      <c r="H2" s="23" t="s">
        <v>5793</v>
      </c>
      <c r="I2" s="40" t="str">
        <f t="shared" ref="I2:I65" si="0">IF(F2&lt;&gt;G2,IF(ISBLANK(G2),"IN WDC","OUTSIDE WDC"),"OUTSIDE WDC")</f>
        <v>IN WDC</v>
      </c>
      <c r="J2" s="39" t="s">
        <v>10</v>
      </c>
      <c r="K2" s="39"/>
      <c r="L2" s="56">
        <v>44336</v>
      </c>
      <c r="M2" s="59"/>
      <c r="N2" s="59" t="str">
        <f>IFERROR(VLOOKUP(B:B,'GID 29 JUNI 21'!V:Y,4,0),"")</f>
        <v/>
      </c>
      <c r="O2" s="59" t="str">
        <f>IFERROR(VLOOKUP(B2,#REF!,4,0),"")</f>
        <v/>
      </c>
      <c r="P2" s="59" t="str">
        <f>IFERROR(VLOOKUP(B:B,'GID 27 Juni 21'!V:Y,4,0),"")</f>
        <v/>
      </c>
      <c r="Q2" s="59" t="str">
        <f>IFERROR(VLOOKUP(B:B,'GID 26 Juni 21'!V:Y,4,0),"")</f>
        <v xml:space="preserve">4002942855 GID 26 P1 26 </v>
      </c>
      <c r="R2" s="59" t="str">
        <f>IFERROR(VLOOKUP(B:B,'GID 25 JNI 21'!V:Y,4,0),"")</f>
        <v/>
      </c>
      <c r="S2" s="59" t="s">
        <v>11</v>
      </c>
      <c r="T2" s="59" t="s">
        <v>11</v>
      </c>
      <c r="U2" s="59" t="s">
        <v>5442</v>
      </c>
      <c r="V2" s="59" t="s">
        <v>11</v>
      </c>
      <c r="W2" s="59" t="s">
        <v>11</v>
      </c>
      <c r="X2" s="59" t="s">
        <v>5171</v>
      </c>
      <c r="Y2" s="59" t="s">
        <v>5172</v>
      </c>
      <c r="Z2" s="59" t="s">
        <v>11</v>
      </c>
      <c r="AA2" s="59" t="s">
        <v>4828</v>
      </c>
      <c r="AB2" s="59" t="s">
        <v>11</v>
      </c>
      <c r="AC2" s="59" t="s">
        <v>4699</v>
      </c>
      <c r="AD2" s="59" t="s">
        <v>11</v>
      </c>
      <c r="AE2" s="59" t="s">
        <v>4494</v>
      </c>
      <c r="AF2" s="59" t="s">
        <v>11</v>
      </c>
      <c r="AG2" s="59" t="s">
        <v>4829</v>
      </c>
      <c r="AH2" s="59" t="s">
        <v>4135</v>
      </c>
      <c r="AI2" s="59" t="s">
        <v>11</v>
      </c>
      <c r="AJ2" s="59" t="s">
        <v>3901</v>
      </c>
      <c r="AK2" s="59" t="s">
        <v>11</v>
      </c>
      <c r="AL2" s="57" t="s">
        <v>3902</v>
      </c>
      <c r="AM2" s="57" t="s">
        <v>11</v>
      </c>
      <c r="AN2" s="57" t="s">
        <v>11</v>
      </c>
      <c r="AO2" s="57" t="s">
        <v>5258</v>
      </c>
      <c r="AP2" s="57" t="s">
        <v>11</v>
      </c>
      <c r="AQ2" s="57" t="s">
        <v>11</v>
      </c>
      <c r="AR2" s="57" t="s">
        <v>11</v>
      </c>
      <c r="AS2" s="57" t="s">
        <v>11</v>
      </c>
      <c r="AT2" s="57" t="s">
        <v>11</v>
      </c>
      <c r="AU2" s="57" t="s">
        <v>11</v>
      </c>
      <c r="AV2" s="57" t="s">
        <v>11</v>
      </c>
      <c r="AW2" s="57" t="s">
        <v>2605</v>
      </c>
      <c r="AX2" s="57" t="s">
        <v>11</v>
      </c>
      <c r="AY2" s="57" t="s">
        <v>11</v>
      </c>
      <c r="AZ2" s="57" t="s">
        <v>2522</v>
      </c>
      <c r="BA2" s="57" t="s">
        <v>2457</v>
      </c>
      <c r="BB2" s="57" t="s">
        <v>2523</v>
      </c>
      <c r="BC2" s="57" t="s">
        <v>2418</v>
      </c>
      <c r="BD2" s="57" t="s">
        <v>11</v>
      </c>
      <c r="BE2" s="57" t="s">
        <v>11</v>
      </c>
      <c r="BF2" s="57" t="s">
        <v>2606</v>
      </c>
      <c r="BG2" s="57" t="s">
        <v>2607</v>
      </c>
      <c r="BH2" s="57" t="s">
        <v>11</v>
      </c>
      <c r="BI2" s="57" t="s">
        <v>2344</v>
      </c>
      <c r="BJ2" s="57" t="s">
        <v>2608</v>
      </c>
      <c r="BK2" s="57" t="s">
        <v>11</v>
      </c>
      <c r="BL2" s="57" t="s">
        <v>11</v>
      </c>
      <c r="BM2" s="57" t="s">
        <v>2609</v>
      </c>
      <c r="BN2" s="57" t="s">
        <v>11</v>
      </c>
      <c r="BO2" s="57" t="s">
        <v>2610</v>
      </c>
      <c r="BP2" s="57" t="s">
        <v>2271</v>
      </c>
      <c r="BQ2" s="57" t="s">
        <v>11</v>
      </c>
      <c r="BR2" s="57" t="s">
        <v>2611</v>
      </c>
      <c r="BS2" s="57" t="s">
        <v>11</v>
      </c>
      <c r="BT2" s="57" t="s">
        <v>2612</v>
      </c>
      <c r="BU2" s="57" t="s">
        <v>2613</v>
      </c>
      <c r="BV2" s="57" t="s">
        <v>2614</v>
      </c>
      <c r="BW2" s="57" t="s">
        <v>2615</v>
      </c>
      <c r="BX2" s="57" t="s">
        <v>11</v>
      </c>
      <c r="BY2" s="57" t="s">
        <v>2616</v>
      </c>
      <c r="BZ2" s="57" t="s">
        <v>11</v>
      </c>
      <c r="CA2" s="57" t="s">
        <v>2617</v>
      </c>
      <c r="CB2" s="57" t="s">
        <v>2618</v>
      </c>
      <c r="CC2" s="57" t="s">
        <v>11</v>
      </c>
      <c r="CD2" s="57" t="s">
        <v>1712</v>
      </c>
      <c r="CE2" s="57" t="s">
        <v>11</v>
      </c>
      <c r="CF2" s="57" t="s">
        <v>1713</v>
      </c>
      <c r="CG2" s="57" t="s">
        <v>11</v>
      </c>
      <c r="CH2" s="57" t="s">
        <v>11</v>
      </c>
      <c r="CI2" s="57" t="s">
        <v>1714</v>
      </c>
      <c r="CJ2" s="57" t="s">
        <v>1715</v>
      </c>
      <c r="CK2" s="57" t="s">
        <v>11</v>
      </c>
      <c r="CL2" s="58" t="s">
        <v>1716</v>
      </c>
      <c r="CM2" s="59" t="s">
        <v>1717</v>
      </c>
      <c r="CN2" s="59" t="s">
        <v>11</v>
      </c>
      <c r="CO2" s="59" t="s">
        <v>1718</v>
      </c>
      <c r="CP2" s="59" t="s">
        <v>1719</v>
      </c>
      <c r="CQ2" s="59" t="s">
        <v>1720</v>
      </c>
      <c r="CR2" s="59" t="s">
        <v>959</v>
      </c>
      <c r="CS2" s="59" t="s">
        <v>960</v>
      </c>
      <c r="CT2" s="59" t="s">
        <v>11</v>
      </c>
      <c r="CU2" s="59" t="s">
        <v>961</v>
      </c>
      <c r="CV2" s="59" t="s">
        <v>962</v>
      </c>
      <c r="CW2" s="59" t="s">
        <v>963</v>
      </c>
      <c r="CX2" s="59" t="s">
        <v>963</v>
      </c>
      <c r="CY2" s="59" t="s">
        <v>964</v>
      </c>
      <c r="CZ2" s="60" t="s">
        <v>11</v>
      </c>
      <c r="DA2" s="60" t="s">
        <v>11</v>
      </c>
      <c r="DB2" s="59" t="s">
        <v>11</v>
      </c>
      <c r="DC2" s="59" t="s">
        <v>965</v>
      </c>
      <c r="DD2" s="60" t="s">
        <v>966</v>
      </c>
      <c r="DE2" s="59" t="s">
        <v>967</v>
      </c>
      <c r="DF2" s="59" t="s">
        <v>11</v>
      </c>
      <c r="DG2" s="59" t="s">
        <v>11</v>
      </c>
      <c r="DH2" s="59" t="s">
        <v>11</v>
      </c>
      <c r="DI2" s="59" t="s">
        <v>11</v>
      </c>
      <c r="DJ2" s="59" t="s">
        <v>968</v>
      </c>
      <c r="DK2" s="59" t="s">
        <v>11</v>
      </c>
      <c r="DL2" s="59" t="s">
        <v>969</v>
      </c>
      <c r="DM2" s="59" t="s">
        <v>11</v>
      </c>
      <c r="DN2" s="59" t="s">
        <v>11</v>
      </c>
      <c r="DO2" s="59" t="s">
        <v>630</v>
      </c>
      <c r="DP2" s="59" t="s">
        <v>11</v>
      </c>
      <c r="DQ2" s="59" t="s">
        <v>631</v>
      </c>
      <c r="DR2" s="59" t="s">
        <v>11</v>
      </c>
      <c r="DS2" s="59" t="s">
        <v>632</v>
      </c>
      <c r="DT2" s="59" t="s">
        <v>11</v>
      </c>
      <c r="DU2" s="59" t="s">
        <v>633</v>
      </c>
    </row>
    <row r="3" spans="1:125" s="61" customFormat="1" ht="12.75" customHeight="1" x14ac:dyDescent="0.25">
      <c r="A3" s="39" t="s">
        <v>6</v>
      </c>
      <c r="B3" s="39" t="s">
        <v>15</v>
      </c>
      <c r="C3" s="39" t="s">
        <v>16</v>
      </c>
      <c r="D3" s="39" t="s">
        <v>8</v>
      </c>
      <c r="E3" s="39" t="s">
        <v>9</v>
      </c>
      <c r="F3" s="55">
        <v>44375.604317129626</v>
      </c>
      <c r="G3" s="55"/>
      <c r="H3" s="23" t="s">
        <v>5793</v>
      </c>
      <c r="I3" s="40" t="str">
        <f t="shared" si="0"/>
        <v>IN WDC</v>
      </c>
      <c r="J3" s="39" t="s">
        <v>10</v>
      </c>
      <c r="K3" s="39"/>
      <c r="L3" s="56">
        <v>44337</v>
      </c>
      <c r="M3" s="57"/>
      <c r="N3" s="59" t="str">
        <f>IFERROR(VLOOKUP(B:B,'GID 29 JUNI 21'!V:Y,4,0),"")</f>
        <v/>
      </c>
      <c r="O3" s="59" t="str">
        <f>IFERROR(VLOOKUP(B3,#REF!,4,0),"")</f>
        <v/>
      </c>
      <c r="P3" s="59" t="str">
        <f>IFERROR(VLOOKUP(B:B,'GID 27 Juni 21'!V:Y,4,0),"")</f>
        <v/>
      </c>
      <c r="Q3" s="59" t="str">
        <f>IFERROR(VLOOKUP(B:B,'GID 26 Juni 21'!V:Y,4,0),"")</f>
        <v xml:space="preserve">4002942973 GID 26 P1 27 </v>
      </c>
      <c r="R3" s="59" t="str">
        <f>IFERROR(VLOOKUP(B:B,'GID 25 JNI 21'!V:Y,4,0),"")</f>
        <v/>
      </c>
      <c r="S3" s="59" t="s">
        <v>11</v>
      </c>
      <c r="T3" s="59" t="s">
        <v>5443</v>
      </c>
      <c r="U3" s="59" t="s">
        <v>5444</v>
      </c>
      <c r="V3" s="59" t="s">
        <v>11</v>
      </c>
      <c r="W3" s="59" t="s">
        <v>11</v>
      </c>
      <c r="X3" s="59" t="s">
        <v>5173</v>
      </c>
      <c r="Y3" s="59" t="s">
        <v>5174</v>
      </c>
      <c r="Z3" s="59" t="s">
        <v>11</v>
      </c>
      <c r="AA3" s="59" t="s">
        <v>11</v>
      </c>
      <c r="AB3" s="59" t="s">
        <v>4622</v>
      </c>
      <c r="AC3" s="59" t="s">
        <v>4700</v>
      </c>
      <c r="AD3" s="59" t="s">
        <v>11</v>
      </c>
      <c r="AE3" s="59" t="s">
        <v>4495</v>
      </c>
      <c r="AF3" s="59" t="s">
        <v>11</v>
      </c>
      <c r="AG3" s="59" t="s">
        <v>4830</v>
      </c>
      <c r="AH3" s="59" t="s">
        <v>4136</v>
      </c>
      <c r="AI3" s="59" t="s">
        <v>11</v>
      </c>
      <c r="AJ3" s="59" t="s">
        <v>11</v>
      </c>
      <c r="AK3" s="59" t="s">
        <v>3903</v>
      </c>
      <c r="AL3" s="57" t="s">
        <v>11</v>
      </c>
      <c r="AM3" s="57" t="s">
        <v>3904</v>
      </c>
      <c r="AN3" s="57" t="s">
        <v>11</v>
      </c>
      <c r="AO3" s="57" t="s">
        <v>5259</v>
      </c>
      <c r="AP3" s="57" t="s">
        <v>11</v>
      </c>
      <c r="AQ3" s="57" t="s">
        <v>11</v>
      </c>
      <c r="AR3" s="57" t="s">
        <v>11</v>
      </c>
      <c r="AS3" s="57" t="s">
        <v>11</v>
      </c>
      <c r="AT3" s="57" t="s">
        <v>11</v>
      </c>
      <c r="AU3" s="57" t="s">
        <v>11</v>
      </c>
      <c r="AV3" s="57" t="s">
        <v>11</v>
      </c>
      <c r="AW3" s="57" t="s">
        <v>11</v>
      </c>
      <c r="AX3" s="57" t="s">
        <v>2524</v>
      </c>
      <c r="AY3" s="57" t="s">
        <v>11</v>
      </c>
      <c r="AZ3" s="57" t="s">
        <v>11</v>
      </c>
      <c r="BA3" s="57" t="s">
        <v>2458</v>
      </c>
      <c r="BB3" s="57" t="s">
        <v>2525</v>
      </c>
      <c r="BC3" s="57" t="s">
        <v>11</v>
      </c>
      <c r="BD3" s="57" t="s">
        <v>2619</v>
      </c>
      <c r="BE3" s="57" t="s">
        <v>11</v>
      </c>
      <c r="BF3" s="57" t="s">
        <v>11</v>
      </c>
      <c r="BG3" s="57" t="s">
        <v>11</v>
      </c>
      <c r="BH3" s="57" t="s">
        <v>11</v>
      </c>
      <c r="BI3" s="57" t="s">
        <v>2345</v>
      </c>
      <c r="BJ3" s="57" t="s">
        <v>11</v>
      </c>
      <c r="BK3" s="57" t="s">
        <v>2620</v>
      </c>
      <c r="BL3" s="57" t="s">
        <v>11</v>
      </c>
      <c r="BM3" s="57" t="s">
        <v>11</v>
      </c>
      <c r="BN3" s="57" t="s">
        <v>2621</v>
      </c>
      <c r="BO3" s="57" t="s">
        <v>2622</v>
      </c>
      <c r="BP3" s="57" t="s">
        <v>11</v>
      </c>
      <c r="BQ3" s="57" t="s">
        <v>2623</v>
      </c>
      <c r="BR3" s="57" t="s">
        <v>11</v>
      </c>
      <c r="BS3" s="57" t="s">
        <v>2624</v>
      </c>
      <c r="BT3" s="57" t="s">
        <v>11</v>
      </c>
      <c r="BU3" s="57" t="s">
        <v>2625</v>
      </c>
      <c r="BV3" s="57" t="s">
        <v>2626</v>
      </c>
      <c r="BW3" s="57" t="s">
        <v>2627</v>
      </c>
      <c r="BX3" s="57" t="s">
        <v>11</v>
      </c>
      <c r="BY3" s="57" t="s">
        <v>2628</v>
      </c>
      <c r="BZ3" s="57" t="s">
        <v>11</v>
      </c>
      <c r="CA3" s="57" t="s">
        <v>11</v>
      </c>
      <c r="CB3" s="57" t="s">
        <v>11</v>
      </c>
      <c r="CC3" s="57" t="s">
        <v>1721</v>
      </c>
      <c r="CD3" s="57" t="s">
        <v>11</v>
      </c>
      <c r="CE3" s="57" t="s">
        <v>11</v>
      </c>
      <c r="CF3" s="57" t="s">
        <v>11</v>
      </c>
      <c r="CG3" s="57" t="s">
        <v>11</v>
      </c>
      <c r="CH3" s="57" t="s">
        <v>11</v>
      </c>
      <c r="CI3" s="57" t="s">
        <v>11</v>
      </c>
      <c r="CJ3" s="57" t="s">
        <v>1722</v>
      </c>
      <c r="CK3" s="57" t="s">
        <v>1723</v>
      </c>
      <c r="CL3" s="58" t="s">
        <v>11</v>
      </c>
      <c r="CM3" s="59" t="s">
        <v>11</v>
      </c>
      <c r="CN3" s="59" t="s">
        <v>1724</v>
      </c>
      <c r="CO3" s="59" t="s">
        <v>11</v>
      </c>
      <c r="CP3" s="59" t="s">
        <v>11</v>
      </c>
      <c r="CQ3" s="59" t="s">
        <v>1725</v>
      </c>
      <c r="CR3" s="59" t="s">
        <v>11</v>
      </c>
      <c r="CS3" s="59" t="s">
        <v>970</v>
      </c>
      <c r="CT3" s="59" t="s">
        <v>11</v>
      </c>
      <c r="CU3" s="59" t="s">
        <v>971</v>
      </c>
      <c r="CV3" s="59" t="s">
        <v>972</v>
      </c>
      <c r="CW3" s="59" t="s">
        <v>11</v>
      </c>
      <c r="CX3" s="59" t="s">
        <v>11</v>
      </c>
      <c r="CY3" s="59" t="s">
        <v>973</v>
      </c>
      <c r="CZ3" s="60" t="s">
        <v>11</v>
      </c>
      <c r="DA3" s="60" t="s">
        <v>974</v>
      </c>
      <c r="DB3" s="59" t="s">
        <v>11</v>
      </c>
      <c r="DC3" s="59" t="s">
        <v>975</v>
      </c>
      <c r="DD3" s="60" t="s">
        <v>11</v>
      </c>
      <c r="DE3" s="59" t="s">
        <v>11</v>
      </c>
      <c r="DF3" s="59" t="s">
        <v>976</v>
      </c>
      <c r="DG3" s="59" t="s">
        <v>11</v>
      </c>
      <c r="DH3" s="59" t="s">
        <v>11</v>
      </c>
      <c r="DI3" s="59" t="s">
        <v>977</v>
      </c>
      <c r="DJ3" s="59" t="s">
        <v>978</v>
      </c>
      <c r="DK3" s="59" t="s">
        <v>11</v>
      </c>
      <c r="DL3" s="59" t="s">
        <v>979</v>
      </c>
      <c r="DM3" s="59" t="s">
        <v>11</v>
      </c>
      <c r="DN3" s="59" t="s">
        <v>980</v>
      </c>
      <c r="DO3" s="59" t="s">
        <v>11</v>
      </c>
      <c r="DP3" s="59" t="s">
        <v>634</v>
      </c>
      <c r="DQ3" s="59" t="s">
        <v>11</v>
      </c>
      <c r="DR3" s="59" t="s">
        <v>11</v>
      </c>
      <c r="DS3" s="59" t="s">
        <v>635</v>
      </c>
      <c r="DT3" s="59" t="s">
        <v>11</v>
      </c>
      <c r="DU3" s="59" t="s">
        <v>636</v>
      </c>
    </row>
    <row r="4" spans="1:125" s="61" customFormat="1" ht="12.75" customHeight="1" x14ac:dyDescent="0.25">
      <c r="A4" s="39" t="s">
        <v>6</v>
      </c>
      <c r="B4" s="39" t="s">
        <v>12</v>
      </c>
      <c r="C4" s="39" t="s">
        <v>265</v>
      </c>
      <c r="D4" s="39" t="s">
        <v>8</v>
      </c>
      <c r="E4" s="39" t="s">
        <v>9</v>
      </c>
      <c r="F4" s="55">
        <v>44375.567673611113</v>
      </c>
      <c r="G4" s="55"/>
      <c r="H4" s="23" t="s">
        <v>5793</v>
      </c>
      <c r="I4" s="40" t="str">
        <f t="shared" si="0"/>
        <v>IN WDC</v>
      </c>
      <c r="J4" s="39" t="s">
        <v>10</v>
      </c>
      <c r="K4" s="39"/>
      <c r="L4" s="56">
        <v>44337</v>
      </c>
      <c r="M4" s="57"/>
      <c r="N4" s="59" t="str">
        <f>IFERROR(VLOOKUP(B:B,'GID 29 JUNI 21'!V:Y,4,0),"")</f>
        <v/>
      </c>
      <c r="O4" s="59" t="str">
        <f>IFERROR(VLOOKUP(B4,#REF!,4,0),"")</f>
        <v/>
      </c>
      <c r="P4" s="59" t="str">
        <f>IFERROR(VLOOKUP(B:B,'GID 27 Juni 21'!V:Y,4,0),"")</f>
        <v xml:space="preserve">4002943278 GID 27 P1 02 </v>
      </c>
      <c r="Q4" s="59" t="str">
        <f>IFERROR(VLOOKUP(B:B,'GID 26 Juni 21'!V:Y,4,0),"")</f>
        <v xml:space="preserve">4002942858 GID 26 P1 26 </v>
      </c>
      <c r="R4" s="59" t="str">
        <f>IFERROR(VLOOKUP(B:B,'GID 25 JNI 21'!V:Y,4,0),"")</f>
        <v/>
      </c>
      <c r="S4" s="59" t="s">
        <v>5648</v>
      </c>
      <c r="T4" s="59" t="s">
        <v>11</v>
      </c>
      <c r="U4" s="59" t="s">
        <v>5445</v>
      </c>
      <c r="V4" s="59" t="s">
        <v>11</v>
      </c>
      <c r="W4" s="59" t="s">
        <v>11</v>
      </c>
      <c r="X4" s="59" t="s">
        <v>11</v>
      </c>
      <c r="Y4" s="59" t="s">
        <v>5175</v>
      </c>
      <c r="Z4" s="59" t="s">
        <v>4951</v>
      </c>
      <c r="AA4" s="59" t="s">
        <v>11</v>
      </c>
      <c r="AB4" s="59" t="s">
        <v>4628</v>
      </c>
      <c r="AC4" s="59" t="s">
        <v>4701</v>
      </c>
      <c r="AD4" s="59" t="s">
        <v>11</v>
      </c>
      <c r="AE4" s="59" t="s">
        <v>4496</v>
      </c>
      <c r="AF4" s="59" t="s">
        <v>11</v>
      </c>
      <c r="AG4" s="59" t="s">
        <v>11</v>
      </c>
      <c r="AH4" s="59" t="s">
        <v>4137</v>
      </c>
      <c r="AI4" s="59" t="s">
        <v>3905</v>
      </c>
      <c r="AJ4" s="59" t="s">
        <v>11</v>
      </c>
      <c r="AK4" s="59" t="s">
        <v>11</v>
      </c>
      <c r="AL4" s="57" t="s">
        <v>11</v>
      </c>
      <c r="AM4" s="57" t="s">
        <v>3906</v>
      </c>
      <c r="AN4" s="57" t="s">
        <v>11</v>
      </c>
      <c r="AO4" s="57" t="s">
        <v>5260</v>
      </c>
      <c r="AP4" s="57" t="s">
        <v>11</v>
      </c>
      <c r="AQ4" s="57" t="s">
        <v>11</v>
      </c>
      <c r="AR4" s="57" t="s">
        <v>11</v>
      </c>
      <c r="AS4" s="57" t="s">
        <v>11</v>
      </c>
      <c r="AT4" s="57" t="s">
        <v>11</v>
      </c>
      <c r="AU4" s="57" t="s">
        <v>11</v>
      </c>
      <c r="AV4" s="57" t="s">
        <v>11</v>
      </c>
      <c r="AW4" s="57" t="s">
        <v>11</v>
      </c>
      <c r="AX4" s="57" t="s">
        <v>2526</v>
      </c>
      <c r="AY4" s="57" t="s">
        <v>11</v>
      </c>
      <c r="AZ4" s="57" t="s">
        <v>2502</v>
      </c>
      <c r="BA4" s="57" t="s">
        <v>11</v>
      </c>
      <c r="BB4" s="57" t="s">
        <v>11</v>
      </c>
      <c r="BC4" s="57" t="s">
        <v>2419</v>
      </c>
      <c r="BD4" s="57" t="s">
        <v>11</v>
      </c>
      <c r="BE4" s="57" t="s">
        <v>11</v>
      </c>
      <c r="BF4" s="57" t="s">
        <v>2629</v>
      </c>
      <c r="BG4" s="57" t="s">
        <v>11</v>
      </c>
      <c r="BH4" s="57" t="s">
        <v>2384</v>
      </c>
      <c r="BI4" s="57" t="s">
        <v>2346</v>
      </c>
      <c r="BJ4" s="57" t="s">
        <v>11</v>
      </c>
      <c r="BK4" s="57" t="s">
        <v>2630</v>
      </c>
      <c r="BL4" s="57" t="s">
        <v>11</v>
      </c>
      <c r="BM4" s="57" t="s">
        <v>11</v>
      </c>
      <c r="BN4" s="57" t="s">
        <v>11</v>
      </c>
      <c r="BO4" s="57" t="s">
        <v>2631</v>
      </c>
      <c r="BP4" s="57" t="s">
        <v>2273</v>
      </c>
      <c r="BQ4" s="57" t="s">
        <v>11</v>
      </c>
      <c r="BR4" s="57" t="s">
        <v>11</v>
      </c>
      <c r="BS4" s="57" t="s">
        <v>2632</v>
      </c>
      <c r="BT4" s="57" t="s">
        <v>11</v>
      </c>
      <c r="BU4" s="57" t="s">
        <v>2633</v>
      </c>
      <c r="BV4" s="57" t="s">
        <v>2634</v>
      </c>
      <c r="BW4" s="57" t="s">
        <v>11</v>
      </c>
      <c r="BX4" s="57" t="s">
        <v>11</v>
      </c>
      <c r="BY4" s="57" t="s">
        <v>11</v>
      </c>
      <c r="BZ4" s="57" t="s">
        <v>2635</v>
      </c>
      <c r="CA4" s="57" t="s">
        <v>2636</v>
      </c>
      <c r="CB4" s="57" t="s">
        <v>2637</v>
      </c>
      <c r="CC4" s="57" t="s">
        <v>1726</v>
      </c>
      <c r="CD4" s="57" t="s">
        <v>1727</v>
      </c>
      <c r="CE4" s="57" t="s">
        <v>11</v>
      </c>
      <c r="CF4" s="57" t="s">
        <v>1728</v>
      </c>
      <c r="CG4" s="57" t="s">
        <v>11</v>
      </c>
      <c r="CH4" s="57" t="s">
        <v>11</v>
      </c>
      <c r="CI4" s="57" t="s">
        <v>1729</v>
      </c>
      <c r="CJ4" s="57" t="s">
        <v>1730</v>
      </c>
      <c r="CK4" s="57" t="s">
        <v>11</v>
      </c>
      <c r="CL4" s="58" t="s">
        <v>1731</v>
      </c>
      <c r="CM4" s="59" t="s">
        <v>1732</v>
      </c>
      <c r="CN4" s="59" t="s">
        <v>11</v>
      </c>
      <c r="CO4" s="59" t="s">
        <v>11</v>
      </c>
      <c r="CP4" s="59" t="s">
        <v>11</v>
      </c>
      <c r="CQ4" s="59" t="s">
        <v>1733</v>
      </c>
      <c r="CR4" s="59" t="s">
        <v>11</v>
      </c>
      <c r="CS4" s="59" t="s">
        <v>981</v>
      </c>
      <c r="CT4" s="59" t="s">
        <v>11</v>
      </c>
      <c r="CU4" s="59" t="s">
        <v>982</v>
      </c>
      <c r="CV4" s="59" t="s">
        <v>983</v>
      </c>
      <c r="CW4" s="59" t="s">
        <v>11</v>
      </c>
      <c r="CX4" s="59" t="s">
        <v>887</v>
      </c>
      <c r="CY4" s="59" t="s">
        <v>11</v>
      </c>
      <c r="CZ4" s="60" t="s">
        <v>11</v>
      </c>
      <c r="DA4" s="60" t="s">
        <v>984</v>
      </c>
      <c r="DB4" s="59" t="s">
        <v>11</v>
      </c>
      <c r="DC4" s="59" t="s">
        <v>985</v>
      </c>
      <c r="DD4" s="60" t="s">
        <v>11</v>
      </c>
      <c r="DE4" s="59" t="s">
        <v>986</v>
      </c>
      <c r="DF4" s="59" t="s">
        <v>11</v>
      </c>
      <c r="DG4" s="59" t="s">
        <v>11</v>
      </c>
      <c r="DH4" s="59" t="s">
        <v>11</v>
      </c>
      <c r="DI4" s="59" t="s">
        <v>11</v>
      </c>
      <c r="DJ4" s="59" t="s">
        <v>987</v>
      </c>
      <c r="DK4" s="59" t="s">
        <v>11</v>
      </c>
      <c r="DL4" s="59" t="s">
        <v>988</v>
      </c>
      <c r="DM4" s="59" t="s">
        <v>11</v>
      </c>
      <c r="DN4" s="59" t="s">
        <v>989</v>
      </c>
      <c r="DO4" s="59" t="s">
        <v>11</v>
      </c>
      <c r="DP4" s="59" t="s">
        <v>637</v>
      </c>
      <c r="DQ4" s="59" t="s">
        <v>11</v>
      </c>
      <c r="DR4" s="59" t="s">
        <v>11</v>
      </c>
      <c r="DS4" s="59" t="s">
        <v>638</v>
      </c>
      <c r="DT4" s="59" t="s">
        <v>11</v>
      </c>
      <c r="DU4" s="59" t="s">
        <v>11</v>
      </c>
    </row>
    <row r="5" spans="1:125" s="61" customFormat="1" ht="12.75" customHeight="1" x14ac:dyDescent="0.25">
      <c r="A5" s="39" t="s">
        <v>6</v>
      </c>
      <c r="B5" s="39" t="s">
        <v>14</v>
      </c>
      <c r="C5" s="39" t="s">
        <v>297</v>
      </c>
      <c r="D5" s="39" t="s">
        <v>8</v>
      </c>
      <c r="E5" s="39" t="s">
        <v>9</v>
      </c>
      <c r="F5" s="55">
        <v>44373.672395833331</v>
      </c>
      <c r="G5" s="55">
        <v>44375.310520833336</v>
      </c>
      <c r="H5" s="23" t="s">
        <v>2309</v>
      </c>
      <c r="I5" s="40" t="str">
        <f t="shared" si="0"/>
        <v>OUTSIDE WDC</v>
      </c>
      <c r="J5" s="39" t="s">
        <v>10</v>
      </c>
      <c r="K5" s="39" t="s">
        <v>10</v>
      </c>
      <c r="L5" s="56">
        <v>44336</v>
      </c>
      <c r="M5" s="59"/>
      <c r="N5" s="59" t="str">
        <f>IFERROR(VLOOKUP(B:B,'GID 29 JUNI 21'!V:Y,4,0),"")</f>
        <v/>
      </c>
      <c r="O5" s="59" t="str">
        <f>IFERROR(VLOOKUP(B5,#REF!,4,0),"")</f>
        <v/>
      </c>
      <c r="P5" s="59" t="str">
        <f>IFERROR(VLOOKUP(B:B,'GID 27 Juni 21'!V:Y,4,0),"")</f>
        <v/>
      </c>
      <c r="Q5" s="59" t="str">
        <f>IFERROR(VLOOKUP(B:B,'GID 26 Juni 21'!V:Y,4,0),"")</f>
        <v xml:space="preserve">4002942854 GID 26 P1 26 </v>
      </c>
      <c r="R5" s="59" t="str">
        <f>IFERROR(VLOOKUP(B:B,'GID 25 JNI 21'!V:Y,4,0),"")</f>
        <v/>
      </c>
      <c r="S5" s="59" t="s">
        <v>11</v>
      </c>
      <c r="T5" s="59" t="s">
        <v>11</v>
      </c>
      <c r="U5" s="59" t="s">
        <v>5446</v>
      </c>
      <c r="V5" s="59" t="s">
        <v>11</v>
      </c>
      <c r="W5" s="59" t="s">
        <v>11</v>
      </c>
      <c r="X5" s="59" t="s">
        <v>11</v>
      </c>
      <c r="Y5" s="59" t="s">
        <v>5176</v>
      </c>
      <c r="Z5" s="59" t="s">
        <v>4952</v>
      </c>
      <c r="AA5" s="59" t="s">
        <v>4831</v>
      </c>
      <c r="AB5" s="59" t="s">
        <v>11</v>
      </c>
      <c r="AC5" s="59" t="s">
        <v>11</v>
      </c>
      <c r="AD5" s="59" t="s">
        <v>11</v>
      </c>
      <c r="AE5" s="59" t="s">
        <v>11</v>
      </c>
      <c r="AF5" s="59" t="s">
        <v>11</v>
      </c>
      <c r="AG5" s="59" t="s">
        <v>4832</v>
      </c>
      <c r="AH5" s="59" t="s">
        <v>4138</v>
      </c>
      <c r="AI5" s="59" t="s">
        <v>11</v>
      </c>
      <c r="AJ5" s="59" t="s">
        <v>3907</v>
      </c>
      <c r="AK5" s="59" t="s">
        <v>11</v>
      </c>
      <c r="AL5" s="57" t="s">
        <v>3908</v>
      </c>
      <c r="AM5" s="57" t="s">
        <v>11</v>
      </c>
      <c r="AN5" s="57" t="s">
        <v>3909</v>
      </c>
      <c r="AO5" s="57" t="s">
        <v>11</v>
      </c>
      <c r="AP5" s="57" t="s">
        <v>11</v>
      </c>
      <c r="AQ5" s="57" t="s">
        <v>11</v>
      </c>
      <c r="AR5" s="57" t="s">
        <v>11</v>
      </c>
      <c r="AS5" s="57" t="s">
        <v>11</v>
      </c>
      <c r="AT5" s="57" t="s">
        <v>11</v>
      </c>
      <c r="AU5" s="57" t="s">
        <v>11</v>
      </c>
      <c r="AV5" s="57" t="s">
        <v>11</v>
      </c>
      <c r="AW5" s="57" t="s">
        <v>11</v>
      </c>
      <c r="AX5" s="57" t="s">
        <v>11</v>
      </c>
      <c r="AY5" s="57" t="s">
        <v>11</v>
      </c>
      <c r="AZ5" s="57" t="s">
        <v>2527</v>
      </c>
      <c r="BA5" s="57" t="s">
        <v>11</v>
      </c>
      <c r="BB5" s="57" t="s">
        <v>2528</v>
      </c>
      <c r="BC5" s="57" t="s">
        <v>11</v>
      </c>
      <c r="BD5" s="57" t="s">
        <v>2638</v>
      </c>
      <c r="BE5" s="57" t="s">
        <v>11</v>
      </c>
      <c r="BF5" s="57" t="s">
        <v>2639</v>
      </c>
      <c r="BG5" s="57" t="s">
        <v>11</v>
      </c>
      <c r="BH5" s="57" t="s">
        <v>2385</v>
      </c>
      <c r="BI5" s="57" t="s">
        <v>11</v>
      </c>
      <c r="BJ5" s="57" t="s">
        <v>2640</v>
      </c>
      <c r="BK5" s="57" t="s">
        <v>11</v>
      </c>
      <c r="BL5" s="57" t="s">
        <v>11</v>
      </c>
      <c r="BM5" s="57" t="s">
        <v>11</v>
      </c>
      <c r="BN5" s="57" t="s">
        <v>2641</v>
      </c>
      <c r="BO5" s="57" t="s">
        <v>2642</v>
      </c>
      <c r="BP5" s="57" t="s">
        <v>2274</v>
      </c>
      <c r="BQ5" s="57" t="s">
        <v>11</v>
      </c>
      <c r="BR5" s="57" t="s">
        <v>11</v>
      </c>
      <c r="BS5" s="57" t="s">
        <v>11</v>
      </c>
      <c r="BT5" s="57" t="s">
        <v>2643</v>
      </c>
      <c r="BU5" s="57" t="s">
        <v>11</v>
      </c>
      <c r="BV5" s="57" t="s">
        <v>2644</v>
      </c>
      <c r="BW5" s="57" t="s">
        <v>2645</v>
      </c>
      <c r="BX5" s="57" t="s">
        <v>11</v>
      </c>
      <c r="BY5" s="57" t="s">
        <v>2646</v>
      </c>
      <c r="BZ5" s="57" t="s">
        <v>11</v>
      </c>
      <c r="CA5" s="57" t="s">
        <v>11</v>
      </c>
      <c r="CB5" s="57" t="s">
        <v>11</v>
      </c>
      <c r="CC5" s="57" t="s">
        <v>1734</v>
      </c>
      <c r="CD5" s="57" t="s">
        <v>1735</v>
      </c>
      <c r="CE5" s="57" t="s">
        <v>11</v>
      </c>
      <c r="CF5" s="57" t="s">
        <v>1736</v>
      </c>
      <c r="CG5" s="57" t="s">
        <v>11</v>
      </c>
      <c r="CH5" s="57" t="s">
        <v>1737</v>
      </c>
      <c r="CI5" s="57" t="s">
        <v>1738</v>
      </c>
      <c r="CJ5" s="57" t="s">
        <v>1739</v>
      </c>
      <c r="CK5" s="57" t="s">
        <v>1740</v>
      </c>
      <c r="CL5" s="58" t="s">
        <v>11</v>
      </c>
      <c r="CM5" s="59" t="s">
        <v>1741</v>
      </c>
      <c r="CN5" s="59" t="s">
        <v>11</v>
      </c>
      <c r="CO5" s="59" t="s">
        <v>11</v>
      </c>
      <c r="CP5" s="59" t="s">
        <v>11</v>
      </c>
      <c r="CQ5" s="59" t="s">
        <v>1742</v>
      </c>
      <c r="CR5" s="59" t="s">
        <v>11</v>
      </c>
      <c r="CS5" s="59" t="s">
        <v>990</v>
      </c>
      <c r="CT5" s="59" t="s">
        <v>11</v>
      </c>
      <c r="CU5" s="59" t="s">
        <v>991</v>
      </c>
      <c r="CV5" s="59" t="s">
        <v>992</v>
      </c>
      <c r="CW5" s="59" t="s">
        <v>993</v>
      </c>
      <c r="CX5" s="59" t="s">
        <v>993</v>
      </c>
      <c r="CY5" s="59" t="s">
        <v>994</v>
      </c>
      <c r="CZ5" s="60" t="s">
        <v>11</v>
      </c>
      <c r="DA5" s="60" t="s">
        <v>11</v>
      </c>
      <c r="DB5" s="59" t="s">
        <v>995</v>
      </c>
      <c r="DC5" s="59" t="s">
        <v>11</v>
      </c>
      <c r="DD5" s="60" t="s">
        <v>996</v>
      </c>
      <c r="DE5" s="59" t="s">
        <v>11</v>
      </c>
      <c r="DF5" s="59" t="s">
        <v>11</v>
      </c>
      <c r="DG5" s="59" t="s">
        <v>997</v>
      </c>
      <c r="DH5" s="59" t="s">
        <v>11</v>
      </c>
      <c r="DI5" s="59" t="s">
        <v>11</v>
      </c>
      <c r="DJ5" s="59" t="s">
        <v>998</v>
      </c>
      <c r="DK5" s="59" t="s">
        <v>11</v>
      </c>
      <c r="DL5" s="59" t="s">
        <v>999</v>
      </c>
      <c r="DM5" s="59" t="s">
        <v>1000</v>
      </c>
      <c r="DN5" s="59" t="s">
        <v>11</v>
      </c>
      <c r="DO5" s="59" t="s">
        <v>11</v>
      </c>
      <c r="DP5" s="59" t="s">
        <v>639</v>
      </c>
      <c r="DQ5" s="59" t="s">
        <v>11</v>
      </c>
      <c r="DR5" s="59" t="s">
        <v>11</v>
      </c>
      <c r="DS5" s="59" t="s">
        <v>640</v>
      </c>
      <c r="DT5" s="59" t="s">
        <v>11</v>
      </c>
      <c r="DU5" s="59" t="s">
        <v>641</v>
      </c>
    </row>
    <row r="6" spans="1:125" s="61" customFormat="1" ht="12.75" customHeight="1" x14ac:dyDescent="0.25">
      <c r="A6" s="39" t="s">
        <v>6</v>
      </c>
      <c r="B6" s="39" t="s">
        <v>13</v>
      </c>
      <c r="C6" s="39" t="s">
        <v>774</v>
      </c>
      <c r="D6" s="39" t="s">
        <v>8</v>
      </c>
      <c r="E6" s="39" t="s">
        <v>9</v>
      </c>
      <c r="F6" s="55">
        <v>44373.830972222226</v>
      </c>
      <c r="G6" s="55"/>
      <c r="H6" s="23" t="s">
        <v>5940</v>
      </c>
      <c r="I6" s="40" t="str">
        <f t="shared" si="0"/>
        <v>IN WDC</v>
      </c>
      <c r="J6" s="39" t="s">
        <v>10</v>
      </c>
      <c r="K6" s="39" t="s">
        <v>10</v>
      </c>
      <c r="L6" s="56">
        <v>44337</v>
      </c>
      <c r="M6" s="57"/>
      <c r="N6" s="59" t="str">
        <f>IFERROR(VLOOKUP(B:B,'GID 29 JUNI 21'!V:Y,4,0),"")</f>
        <v xml:space="preserve">4002943717 GID 29 ND 29 </v>
      </c>
      <c r="O6" s="59" t="str">
        <f>IFERROR(VLOOKUP(B6,#REF!,4,0),"")</f>
        <v/>
      </c>
      <c r="P6" s="59" t="str">
        <f>IFERROR(VLOOKUP(B:B,'GID 27 Juni 21'!V:Y,4,0),"")</f>
        <v/>
      </c>
      <c r="Q6" s="59" t="str">
        <f>IFERROR(VLOOKUP(B:B,'GID 26 Juni 21'!V:Y,4,0),"")</f>
        <v xml:space="preserve">4002942859 GID 26 P1 26 </v>
      </c>
      <c r="R6" s="59" t="str">
        <f>IFERROR(VLOOKUP(B:B,'GID 25 JNI 21'!V:Y,4,0),"")</f>
        <v/>
      </c>
      <c r="S6" s="59" t="s">
        <v>5649</v>
      </c>
      <c r="T6" s="59" t="s">
        <v>11</v>
      </c>
      <c r="U6" s="59" t="s">
        <v>5447</v>
      </c>
      <c r="V6" s="59" t="s">
        <v>11</v>
      </c>
      <c r="W6" s="59" t="s">
        <v>11</v>
      </c>
      <c r="X6" s="59" t="s">
        <v>11</v>
      </c>
      <c r="Y6" s="59" t="s">
        <v>5177</v>
      </c>
      <c r="Z6" s="59" t="s">
        <v>4953</v>
      </c>
      <c r="AA6" s="59" t="s">
        <v>4833</v>
      </c>
      <c r="AB6" s="59" t="s">
        <v>11</v>
      </c>
      <c r="AC6" s="59" t="s">
        <v>11</v>
      </c>
      <c r="AD6" s="59" t="s">
        <v>4497</v>
      </c>
      <c r="AE6" s="59" t="s">
        <v>4498</v>
      </c>
      <c r="AF6" s="59" t="s">
        <v>11</v>
      </c>
      <c r="AG6" s="59" t="s">
        <v>4834</v>
      </c>
      <c r="AH6" s="59" t="s">
        <v>4139</v>
      </c>
      <c r="AI6" s="59" t="s">
        <v>11</v>
      </c>
      <c r="AJ6" s="59" t="s">
        <v>3910</v>
      </c>
      <c r="AK6" s="59" t="s">
        <v>11</v>
      </c>
      <c r="AL6" s="57" t="s">
        <v>11</v>
      </c>
      <c r="AM6" s="57" t="s">
        <v>3911</v>
      </c>
      <c r="AN6" s="57" t="s">
        <v>11</v>
      </c>
      <c r="AO6" s="57" t="s">
        <v>11</v>
      </c>
      <c r="AP6" s="57" t="s">
        <v>11</v>
      </c>
      <c r="AQ6" s="57" t="s">
        <v>11</v>
      </c>
      <c r="AR6" s="57" t="s">
        <v>11</v>
      </c>
      <c r="AS6" s="57" t="s">
        <v>11</v>
      </c>
      <c r="AT6" s="57" t="s">
        <v>11</v>
      </c>
      <c r="AU6" s="57" t="s">
        <v>11</v>
      </c>
      <c r="AV6" s="57" t="s">
        <v>11</v>
      </c>
      <c r="AW6" s="57" t="s">
        <v>11</v>
      </c>
      <c r="AX6" s="57" t="s">
        <v>11</v>
      </c>
      <c r="AY6" s="57" t="s">
        <v>2529</v>
      </c>
      <c r="AZ6" s="57" t="s">
        <v>2505</v>
      </c>
      <c r="BA6" s="57" t="s">
        <v>2459</v>
      </c>
      <c r="BB6" s="57" t="s">
        <v>11</v>
      </c>
      <c r="BC6" s="57" t="s">
        <v>2420</v>
      </c>
      <c r="BD6" s="57" t="s">
        <v>11</v>
      </c>
      <c r="BE6" s="57" t="s">
        <v>11</v>
      </c>
      <c r="BF6" s="57" t="s">
        <v>11</v>
      </c>
      <c r="BG6" s="57" t="s">
        <v>11</v>
      </c>
      <c r="BH6" s="57" t="s">
        <v>2386</v>
      </c>
      <c r="BI6" s="57" t="s">
        <v>2347</v>
      </c>
      <c r="BJ6" s="57" t="s">
        <v>11</v>
      </c>
      <c r="BK6" s="57" t="s">
        <v>11</v>
      </c>
      <c r="BL6" s="57" t="s">
        <v>11</v>
      </c>
      <c r="BM6" s="57" t="s">
        <v>2647</v>
      </c>
      <c r="BN6" s="57" t="s">
        <v>2648</v>
      </c>
      <c r="BO6" s="57" t="s">
        <v>2649</v>
      </c>
      <c r="BP6" s="57" t="s">
        <v>11</v>
      </c>
      <c r="BQ6" s="57" t="s">
        <v>2650</v>
      </c>
      <c r="BR6" s="57" t="s">
        <v>11</v>
      </c>
      <c r="BS6" s="57" t="s">
        <v>2651</v>
      </c>
      <c r="BT6" s="57" t="s">
        <v>11</v>
      </c>
      <c r="BU6" s="57" t="s">
        <v>2652</v>
      </c>
      <c r="BV6" s="57" t="s">
        <v>2653</v>
      </c>
      <c r="BW6" s="57" t="s">
        <v>11</v>
      </c>
      <c r="BX6" s="57" t="s">
        <v>11</v>
      </c>
      <c r="BY6" s="57" t="s">
        <v>11</v>
      </c>
      <c r="BZ6" s="57" t="s">
        <v>2654</v>
      </c>
      <c r="CA6" s="57" t="s">
        <v>2655</v>
      </c>
      <c r="CB6" s="57" t="s">
        <v>2656</v>
      </c>
      <c r="CC6" s="57" t="s">
        <v>1743</v>
      </c>
      <c r="CD6" s="57" t="s">
        <v>1744</v>
      </c>
      <c r="CE6" s="57" t="s">
        <v>11</v>
      </c>
      <c r="CF6" s="57" t="s">
        <v>11</v>
      </c>
      <c r="CG6" s="57" t="s">
        <v>1745</v>
      </c>
      <c r="CH6" s="57" t="s">
        <v>1746</v>
      </c>
      <c r="CI6" s="57" t="s">
        <v>1747</v>
      </c>
      <c r="CJ6" s="57" t="s">
        <v>1748</v>
      </c>
      <c r="CK6" s="57" t="s">
        <v>11</v>
      </c>
      <c r="CL6" s="58" t="s">
        <v>11</v>
      </c>
      <c r="CM6" s="59" t="s">
        <v>1749</v>
      </c>
      <c r="CN6" s="59" t="s">
        <v>11</v>
      </c>
      <c r="CO6" s="59" t="s">
        <v>1750</v>
      </c>
      <c r="CP6" s="59" t="s">
        <v>11</v>
      </c>
      <c r="CQ6" s="59" t="s">
        <v>1751</v>
      </c>
      <c r="CR6" s="59" t="s">
        <v>11</v>
      </c>
      <c r="CS6" s="59" t="s">
        <v>1001</v>
      </c>
      <c r="CT6" s="59" t="s">
        <v>11</v>
      </c>
      <c r="CU6" s="59" t="s">
        <v>1002</v>
      </c>
      <c r="CV6" s="59" t="s">
        <v>1003</v>
      </c>
      <c r="CW6" s="59" t="s">
        <v>1004</v>
      </c>
      <c r="CX6" s="59" t="s">
        <v>886</v>
      </c>
      <c r="CY6" s="59" t="s">
        <v>11</v>
      </c>
      <c r="CZ6" s="60" t="s">
        <v>11</v>
      </c>
      <c r="DA6" s="60" t="s">
        <v>1005</v>
      </c>
      <c r="DB6" s="59" t="s">
        <v>11</v>
      </c>
      <c r="DC6" s="59" t="s">
        <v>1006</v>
      </c>
      <c r="DD6" s="60" t="s">
        <v>11</v>
      </c>
      <c r="DE6" s="59" t="s">
        <v>1007</v>
      </c>
      <c r="DF6" s="59" t="s">
        <v>11</v>
      </c>
      <c r="DG6" s="59" t="s">
        <v>11</v>
      </c>
      <c r="DH6" s="59" t="s">
        <v>11</v>
      </c>
      <c r="DI6" s="59" t="s">
        <v>11</v>
      </c>
      <c r="DJ6" s="59" t="s">
        <v>1008</v>
      </c>
      <c r="DK6" s="59" t="s">
        <v>11</v>
      </c>
      <c r="DL6" s="59" t="s">
        <v>1009</v>
      </c>
      <c r="DM6" s="59" t="s">
        <v>11</v>
      </c>
      <c r="DN6" s="59" t="s">
        <v>11</v>
      </c>
      <c r="DO6" s="59" t="s">
        <v>642</v>
      </c>
      <c r="DP6" s="59" t="s">
        <v>643</v>
      </c>
      <c r="DQ6" s="59" t="s">
        <v>11</v>
      </c>
      <c r="DR6" s="59" t="s">
        <v>644</v>
      </c>
      <c r="DS6" s="59" t="s">
        <v>11</v>
      </c>
      <c r="DT6" s="59" t="s">
        <v>645</v>
      </c>
      <c r="DU6" s="59" t="s">
        <v>11</v>
      </c>
    </row>
    <row r="7" spans="1:125" s="61" customFormat="1" x14ac:dyDescent="0.25">
      <c r="A7" s="39" t="s">
        <v>6</v>
      </c>
      <c r="B7" s="39" t="s">
        <v>64</v>
      </c>
      <c r="C7" s="39" t="s">
        <v>296</v>
      </c>
      <c r="D7" s="39" t="s">
        <v>8</v>
      </c>
      <c r="E7" s="39" t="s">
        <v>20</v>
      </c>
      <c r="F7" s="55">
        <v>44373.662141203706</v>
      </c>
      <c r="G7" s="55">
        <v>44375.295115740744</v>
      </c>
      <c r="H7" s="23" t="s">
        <v>2309</v>
      </c>
      <c r="I7" s="40" t="str">
        <f t="shared" si="0"/>
        <v>OUTSIDE WDC</v>
      </c>
      <c r="J7" s="39" t="s">
        <v>10</v>
      </c>
      <c r="K7" s="39" t="s">
        <v>10</v>
      </c>
      <c r="L7" s="56">
        <v>44336</v>
      </c>
      <c r="M7" s="59"/>
      <c r="N7" s="59" t="str">
        <f>IFERROR(VLOOKUP(B:B,'GID 29 JUNI 21'!V:Y,4,0),"")</f>
        <v/>
      </c>
      <c r="O7" s="59" t="str">
        <f>IFERROR(VLOOKUP(B7,#REF!,4,0),"")</f>
        <v/>
      </c>
      <c r="P7" s="59" t="str">
        <f>IFERROR(VLOOKUP(B:B,'GID 27 Juni 21'!V:Y,4,0),"")</f>
        <v/>
      </c>
      <c r="Q7" s="59" t="str">
        <f>IFERROR(VLOOKUP(B:B,'GID 26 Juni 21'!V:Y,4,0),"")</f>
        <v/>
      </c>
      <c r="R7" s="59" t="str">
        <f>IFERROR(VLOOKUP(B:B,'GID 25 JNI 21'!V:Y,4,0),"")</f>
        <v xml:space="preserve">4002942495 GID 25 P2 26 </v>
      </c>
      <c r="S7" s="59" t="s">
        <v>5650</v>
      </c>
      <c r="T7" s="59" t="s">
        <v>5448</v>
      </c>
      <c r="U7" s="59" t="s">
        <v>11</v>
      </c>
      <c r="V7" s="59" t="s">
        <v>5449</v>
      </c>
      <c r="W7" s="59" t="s">
        <v>11</v>
      </c>
      <c r="X7" s="59" t="s">
        <v>5178</v>
      </c>
      <c r="Y7" s="59" t="s">
        <v>11</v>
      </c>
      <c r="Z7" s="59" t="s">
        <v>4954</v>
      </c>
      <c r="AA7" s="59" t="s">
        <v>11</v>
      </c>
      <c r="AB7" s="59" t="s">
        <v>4604</v>
      </c>
      <c r="AC7" s="59" t="s">
        <v>4702</v>
      </c>
      <c r="AD7" s="59" t="s">
        <v>11</v>
      </c>
      <c r="AE7" s="59" t="s">
        <v>4499</v>
      </c>
      <c r="AF7" s="59" t="s">
        <v>11</v>
      </c>
      <c r="AG7" s="59" t="s">
        <v>4835</v>
      </c>
      <c r="AH7" s="59" t="s">
        <v>11</v>
      </c>
      <c r="AI7" s="59" t="s">
        <v>3912</v>
      </c>
      <c r="AJ7" s="59" t="s">
        <v>11</v>
      </c>
      <c r="AK7" s="59" t="s">
        <v>11</v>
      </c>
      <c r="AL7" s="57" t="s">
        <v>11</v>
      </c>
      <c r="AM7" s="57" t="s">
        <v>3913</v>
      </c>
      <c r="AN7" s="57" t="s">
        <v>11</v>
      </c>
      <c r="AO7" s="57" t="s">
        <v>5261</v>
      </c>
      <c r="AP7" s="57" t="s">
        <v>11</v>
      </c>
      <c r="AQ7" s="57" t="s">
        <v>11</v>
      </c>
      <c r="AR7" s="57" t="s">
        <v>11</v>
      </c>
      <c r="AS7" s="57" t="s">
        <v>11</v>
      </c>
      <c r="AT7" s="57" t="s">
        <v>11</v>
      </c>
      <c r="AU7" s="57" t="s">
        <v>11</v>
      </c>
      <c r="AV7" s="57" t="s">
        <v>11</v>
      </c>
      <c r="AW7" s="57" t="s">
        <v>2657</v>
      </c>
      <c r="AX7" s="57" t="s">
        <v>11</v>
      </c>
      <c r="AY7" s="57" t="s">
        <v>11</v>
      </c>
      <c r="AZ7" s="57" t="s">
        <v>2530</v>
      </c>
      <c r="BA7" s="57" t="s">
        <v>2460</v>
      </c>
      <c r="BB7" s="57" t="s">
        <v>11</v>
      </c>
      <c r="BC7" s="57" t="s">
        <v>2421</v>
      </c>
      <c r="BD7" s="57" t="s">
        <v>2658</v>
      </c>
      <c r="BE7" s="57" t="s">
        <v>2659</v>
      </c>
      <c r="BF7" s="57" t="s">
        <v>11</v>
      </c>
      <c r="BG7" s="57" t="s">
        <v>2660</v>
      </c>
      <c r="BH7" s="57" t="s">
        <v>2387</v>
      </c>
      <c r="BI7" s="57" t="s">
        <v>2348</v>
      </c>
      <c r="BJ7" s="57" t="s">
        <v>11</v>
      </c>
      <c r="BK7" s="57" t="s">
        <v>11</v>
      </c>
      <c r="BL7" s="57" t="s">
        <v>11</v>
      </c>
      <c r="BM7" s="57" t="s">
        <v>2661</v>
      </c>
      <c r="BN7" s="57" t="s">
        <v>2662</v>
      </c>
      <c r="BO7" s="57" t="s">
        <v>11</v>
      </c>
      <c r="BP7" s="57" t="s">
        <v>2280</v>
      </c>
      <c r="BQ7" s="57" t="s">
        <v>11</v>
      </c>
      <c r="BR7" s="57" t="s">
        <v>2663</v>
      </c>
      <c r="BS7" s="57" t="s">
        <v>11</v>
      </c>
      <c r="BT7" s="57" t="s">
        <v>2664</v>
      </c>
      <c r="BU7" s="57" t="s">
        <v>11</v>
      </c>
      <c r="BV7" s="57" t="s">
        <v>2665</v>
      </c>
      <c r="BW7" s="57" t="s">
        <v>2666</v>
      </c>
      <c r="BX7" s="57" t="s">
        <v>11</v>
      </c>
      <c r="BY7" s="57" t="s">
        <v>2667</v>
      </c>
      <c r="BZ7" s="57" t="s">
        <v>11</v>
      </c>
      <c r="CA7" s="57" t="s">
        <v>2668</v>
      </c>
      <c r="CB7" s="57" t="s">
        <v>2669</v>
      </c>
      <c r="CC7" s="57" t="s">
        <v>11</v>
      </c>
      <c r="CD7" s="57" t="s">
        <v>1752</v>
      </c>
      <c r="CE7" s="57" t="s">
        <v>11</v>
      </c>
      <c r="CF7" s="57" t="s">
        <v>11</v>
      </c>
      <c r="CG7" s="57" t="s">
        <v>11</v>
      </c>
      <c r="CH7" s="57" t="s">
        <v>11</v>
      </c>
      <c r="CI7" s="57" t="s">
        <v>11</v>
      </c>
      <c r="CJ7" s="57" t="s">
        <v>1753</v>
      </c>
      <c r="CK7" s="57" t="s">
        <v>11</v>
      </c>
      <c r="CL7" s="58" t="s">
        <v>11</v>
      </c>
      <c r="CM7" s="59" t="s">
        <v>11</v>
      </c>
      <c r="CN7" s="59" t="s">
        <v>11</v>
      </c>
      <c r="CO7" s="59" t="s">
        <v>11</v>
      </c>
      <c r="CP7" s="59" t="s">
        <v>11</v>
      </c>
      <c r="CQ7" s="59" t="s">
        <v>11</v>
      </c>
      <c r="CR7" s="59" t="s">
        <v>11</v>
      </c>
      <c r="CS7" s="59" t="s">
        <v>11</v>
      </c>
      <c r="CT7" s="59" t="s">
        <v>11</v>
      </c>
      <c r="CU7" s="59" t="s">
        <v>11</v>
      </c>
      <c r="CV7" s="59" t="s">
        <v>1010</v>
      </c>
      <c r="CW7" s="59" t="s">
        <v>1011</v>
      </c>
      <c r="CX7" s="59" t="s">
        <v>906</v>
      </c>
      <c r="CY7" s="59" t="s">
        <v>11</v>
      </c>
      <c r="CZ7" s="60" t="s">
        <v>11</v>
      </c>
      <c r="DA7" s="60" t="s">
        <v>1012</v>
      </c>
      <c r="DB7" s="59" t="s">
        <v>1013</v>
      </c>
      <c r="DC7" s="59" t="s">
        <v>11</v>
      </c>
      <c r="DD7" s="60" t="s">
        <v>1014</v>
      </c>
      <c r="DE7" s="59" t="s">
        <v>11</v>
      </c>
      <c r="DF7" s="59" t="s">
        <v>11</v>
      </c>
      <c r="DG7" s="59" t="s">
        <v>1015</v>
      </c>
      <c r="DH7" s="59" t="s">
        <v>11</v>
      </c>
      <c r="DI7" s="59" t="s">
        <v>11</v>
      </c>
      <c r="DJ7" s="59" t="s">
        <v>11</v>
      </c>
      <c r="DK7" s="59" t="s">
        <v>11</v>
      </c>
      <c r="DL7" s="59" t="s">
        <v>11</v>
      </c>
      <c r="DM7" s="59" t="s">
        <v>11</v>
      </c>
      <c r="DN7" s="59" t="s">
        <v>11</v>
      </c>
      <c r="DO7" s="59" t="s">
        <v>11</v>
      </c>
      <c r="DP7" s="59" t="s">
        <v>646</v>
      </c>
      <c r="DQ7" s="59" t="s">
        <v>11</v>
      </c>
      <c r="DR7" s="59" t="s">
        <v>647</v>
      </c>
      <c r="DS7" s="59" t="s">
        <v>11</v>
      </c>
      <c r="DT7" s="59" t="s">
        <v>648</v>
      </c>
      <c r="DU7" s="59" t="s">
        <v>11</v>
      </c>
    </row>
    <row r="8" spans="1:125" s="61" customFormat="1" ht="12.75" customHeight="1" x14ac:dyDescent="0.25">
      <c r="A8" s="39" t="s">
        <v>6</v>
      </c>
      <c r="B8" s="39" t="s">
        <v>19</v>
      </c>
      <c r="C8" s="39"/>
      <c r="D8" s="39" t="s">
        <v>8</v>
      </c>
      <c r="E8" s="39" t="s">
        <v>20</v>
      </c>
      <c r="F8" s="55">
        <v>44375.638865740744</v>
      </c>
      <c r="G8" s="55"/>
      <c r="H8" s="23" t="s">
        <v>5793</v>
      </c>
      <c r="I8" s="40" t="str">
        <f t="shared" si="0"/>
        <v>IN WDC</v>
      </c>
      <c r="J8" s="39" t="s">
        <v>10</v>
      </c>
      <c r="K8" s="39" t="s">
        <v>10</v>
      </c>
      <c r="L8" s="56">
        <v>44336</v>
      </c>
      <c r="M8" s="59"/>
      <c r="N8" s="59" t="str">
        <f>IFERROR(VLOOKUP(B:B,'GID 29 JUNI 21'!V:Y,4,0),"")</f>
        <v/>
      </c>
      <c r="O8" s="59" t="str">
        <f>IFERROR(VLOOKUP(B8,#REF!,4,0),"")</f>
        <v/>
      </c>
      <c r="P8" s="59" t="str">
        <f>IFERROR(VLOOKUP(B:B,'GID 27 Juni 21'!V:Y,4,0),"")</f>
        <v/>
      </c>
      <c r="Q8" s="59" t="str">
        <f>IFERROR(VLOOKUP(B:B,'GID 26 Juni 21'!V:Y,4,0),"")</f>
        <v/>
      </c>
      <c r="R8" s="59" t="str">
        <f>IFERROR(VLOOKUP(B:B,'GID 25 JNI 21'!V:Y,4,0),"")</f>
        <v>4002942587 GID 25 P2 26 Y</v>
      </c>
      <c r="S8" s="59" t="s">
        <v>5651</v>
      </c>
      <c r="T8" s="59" t="s">
        <v>5450</v>
      </c>
      <c r="U8" s="59" t="s">
        <v>11</v>
      </c>
      <c r="V8" s="59" t="s">
        <v>11</v>
      </c>
      <c r="W8" s="59" t="s">
        <v>5090</v>
      </c>
      <c r="X8" s="59" t="s">
        <v>11</v>
      </c>
      <c r="Y8" s="59" t="s">
        <v>11</v>
      </c>
      <c r="Z8" s="59" t="s">
        <v>4955</v>
      </c>
      <c r="AA8" s="59" t="s">
        <v>11</v>
      </c>
      <c r="AB8" s="59" t="s">
        <v>4647</v>
      </c>
      <c r="AC8" s="59" t="s">
        <v>11</v>
      </c>
      <c r="AD8" s="59" t="s">
        <v>11</v>
      </c>
      <c r="AE8" s="59" t="s">
        <v>11</v>
      </c>
      <c r="AF8" s="59" t="s">
        <v>11</v>
      </c>
      <c r="AG8" s="59" t="s">
        <v>11</v>
      </c>
      <c r="AH8" s="59" t="s">
        <v>11</v>
      </c>
      <c r="AI8" s="59" t="s">
        <v>11</v>
      </c>
      <c r="AJ8" s="59" t="s">
        <v>11</v>
      </c>
      <c r="AK8" s="59" t="s">
        <v>11</v>
      </c>
      <c r="AL8" s="57" t="s">
        <v>11</v>
      </c>
      <c r="AM8" s="57" t="s">
        <v>11</v>
      </c>
      <c r="AN8" s="57" t="s">
        <v>11</v>
      </c>
      <c r="AO8" s="57" t="s">
        <v>11</v>
      </c>
      <c r="AP8" s="57" t="s">
        <v>11</v>
      </c>
      <c r="AQ8" s="57" t="s">
        <v>11</v>
      </c>
      <c r="AR8" s="57" t="s">
        <v>11</v>
      </c>
      <c r="AS8" s="57" t="s">
        <v>11</v>
      </c>
      <c r="AT8" s="57" t="s">
        <v>11</v>
      </c>
      <c r="AU8" s="57" t="s">
        <v>11</v>
      </c>
      <c r="AV8" s="57" t="s">
        <v>11</v>
      </c>
      <c r="AW8" s="57" t="s">
        <v>11</v>
      </c>
      <c r="AX8" s="57" t="s">
        <v>11</v>
      </c>
      <c r="AY8" s="57" t="s">
        <v>11</v>
      </c>
      <c r="AZ8" s="57" t="s">
        <v>2531</v>
      </c>
      <c r="BA8" s="57" t="s">
        <v>11</v>
      </c>
      <c r="BB8" s="57" t="s">
        <v>2532</v>
      </c>
      <c r="BC8" s="57" t="s">
        <v>11</v>
      </c>
      <c r="BD8" s="57" t="s">
        <v>2670</v>
      </c>
      <c r="BE8" s="57" t="s">
        <v>11</v>
      </c>
      <c r="BF8" s="57" t="s">
        <v>2671</v>
      </c>
      <c r="BG8" s="57" t="s">
        <v>11</v>
      </c>
      <c r="BH8" s="57" t="s">
        <v>2388</v>
      </c>
      <c r="BI8" s="57" t="s">
        <v>11</v>
      </c>
      <c r="BJ8" s="57" t="s">
        <v>2672</v>
      </c>
      <c r="BK8" s="57" t="s">
        <v>11</v>
      </c>
      <c r="BL8" s="57" t="s">
        <v>11</v>
      </c>
      <c r="BM8" s="57" t="s">
        <v>11</v>
      </c>
      <c r="BN8" s="57" t="s">
        <v>2673</v>
      </c>
      <c r="BO8" s="57" t="s">
        <v>2674</v>
      </c>
      <c r="BP8" s="57" t="s">
        <v>11</v>
      </c>
      <c r="BQ8" s="57" t="s">
        <v>2675</v>
      </c>
      <c r="BR8" s="57" t="s">
        <v>11</v>
      </c>
      <c r="BS8" s="57" t="s">
        <v>11</v>
      </c>
      <c r="BT8" s="57" t="s">
        <v>11</v>
      </c>
      <c r="BU8" s="57" t="s">
        <v>2676</v>
      </c>
      <c r="BV8" s="57" t="s">
        <v>2677</v>
      </c>
      <c r="BW8" s="57" t="s">
        <v>2678</v>
      </c>
      <c r="BX8" s="57" t="s">
        <v>11</v>
      </c>
      <c r="BY8" s="57" t="s">
        <v>11</v>
      </c>
      <c r="BZ8" s="57" t="s">
        <v>2679</v>
      </c>
      <c r="CA8" s="57" t="s">
        <v>2680</v>
      </c>
      <c r="CB8" s="57" t="s">
        <v>11</v>
      </c>
      <c r="CC8" s="57" t="s">
        <v>1754</v>
      </c>
      <c r="CD8" s="57" t="s">
        <v>1755</v>
      </c>
      <c r="CE8" s="57" t="s">
        <v>11</v>
      </c>
      <c r="CF8" s="57" t="s">
        <v>1756</v>
      </c>
      <c r="CG8" s="57" t="s">
        <v>11</v>
      </c>
      <c r="CH8" s="57" t="s">
        <v>1757</v>
      </c>
      <c r="CI8" s="57" t="s">
        <v>1758</v>
      </c>
      <c r="CJ8" s="57" t="s">
        <v>1759</v>
      </c>
      <c r="CK8" s="57" t="s">
        <v>11</v>
      </c>
      <c r="CL8" s="58" t="s">
        <v>1760</v>
      </c>
      <c r="CM8" s="59" t="s">
        <v>11</v>
      </c>
      <c r="CN8" s="59" t="s">
        <v>11</v>
      </c>
      <c r="CO8" s="59" t="s">
        <v>11</v>
      </c>
      <c r="CP8" s="59" t="s">
        <v>1761</v>
      </c>
      <c r="CQ8" s="59" t="s">
        <v>1762</v>
      </c>
      <c r="CR8" s="59" t="s">
        <v>11</v>
      </c>
      <c r="CS8" s="59" t="s">
        <v>11</v>
      </c>
      <c r="CT8" s="59" t="s">
        <v>11</v>
      </c>
      <c r="CU8" s="59" t="s">
        <v>1016</v>
      </c>
      <c r="CV8" s="59" t="s">
        <v>11</v>
      </c>
      <c r="CW8" s="59" t="s">
        <v>11</v>
      </c>
      <c r="CX8" s="59" t="s">
        <v>929</v>
      </c>
      <c r="CY8" s="59" t="s">
        <v>11</v>
      </c>
      <c r="CZ8" s="60" t="s">
        <v>1017</v>
      </c>
      <c r="DA8" s="60" t="s">
        <v>11</v>
      </c>
      <c r="DB8" s="59" t="s">
        <v>1018</v>
      </c>
      <c r="DC8" s="59" t="s">
        <v>11</v>
      </c>
      <c r="DD8" s="60" t="s">
        <v>1019</v>
      </c>
      <c r="DE8" s="59" t="s">
        <v>11</v>
      </c>
      <c r="DF8" s="59" t="s">
        <v>11</v>
      </c>
      <c r="DG8" s="59" t="s">
        <v>11</v>
      </c>
      <c r="DH8" s="59" t="s">
        <v>1020</v>
      </c>
      <c r="DI8" s="59" t="s">
        <v>11</v>
      </c>
      <c r="DJ8" s="59" t="s">
        <v>11</v>
      </c>
      <c r="DK8" s="59" t="s">
        <v>1021</v>
      </c>
      <c r="DL8" s="59" t="s">
        <v>1022</v>
      </c>
      <c r="DM8" s="59" t="s">
        <v>11</v>
      </c>
      <c r="DN8" s="59" t="s">
        <v>11</v>
      </c>
      <c r="DO8" s="59" t="s">
        <v>11</v>
      </c>
      <c r="DP8" s="59" t="s">
        <v>649</v>
      </c>
      <c r="DQ8" s="59" t="s">
        <v>11</v>
      </c>
      <c r="DR8" s="59" t="s">
        <v>650</v>
      </c>
      <c r="DS8" s="59" t="s">
        <v>651</v>
      </c>
      <c r="DT8" s="59" t="s">
        <v>11</v>
      </c>
      <c r="DU8" s="59" t="s">
        <v>11</v>
      </c>
    </row>
    <row r="9" spans="1:125" s="61" customFormat="1" ht="12.75" customHeight="1" x14ac:dyDescent="0.25">
      <c r="A9" s="39" t="s">
        <v>6</v>
      </c>
      <c r="B9" s="39" t="s">
        <v>457</v>
      </c>
      <c r="C9" s="39" t="s">
        <v>458</v>
      </c>
      <c r="D9" s="39" t="s">
        <v>8</v>
      </c>
      <c r="E9" s="39" t="s">
        <v>460</v>
      </c>
      <c r="F9" s="55">
        <v>44373.468055555553</v>
      </c>
      <c r="G9" s="55">
        <v>44375.085011574076</v>
      </c>
      <c r="H9" s="23" t="s">
        <v>2309</v>
      </c>
      <c r="I9" s="40" t="str">
        <f t="shared" si="0"/>
        <v>OUTSIDE WDC</v>
      </c>
      <c r="J9" s="39" t="s">
        <v>10</v>
      </c>
      <c r="K9" s="39"/>
      <c r="L9" s="56">
        <v>44314</v>
      </c>
      <c r="M9" s="59"/>
      <c r="N9" s="59" t="str">
        <f>IFERROR(VLOOKUP(B:B,'GID 29 JUNI 21'!V:Y,4,0),"")</f>
        <v/>
      </c>
      <c r="O9" s="59" t="str">
        <f>IFERROR(VLOOKUP(B9,#REF!,4,0),"")</f>
        <v/>
      </c>
      <c r="P9" s="59" t="str">
        <f>IFERROR(VLOOKUP(B:B,'GID 27 Juni 21'!V:Y,4,0),"")</f>
        <v>4002943356 GID 27 P2 28 Y</v>
      </c>
      <c r="Q9" s="59" t="str">
        <f>IFERROR(VLOOKUP(B:B,'GID 26 Juni 21'!V:Y,4,0),"")</f>
        <v xml:space="preserve">4002943140 GID 26 P1 25 </v>
      </c>
      <c r="R9" s="59" t="str">
        <f>IFERROR(VLOOKUP(B:B,'GID 25 JNI 21'!V:Y,4,0),"")</f>
        <v/>
      </c>
      <c r="S9" s="59" t="s">
        <v>11</v>
      </c>
      <c r="T9" s="59" t="s">
        <v>5451</v>
      </c>
      <c r="U9" s="59" t="s">
        <v>11</v>
      </c>
      <c r="V9" s="59" t="s">
        <v>11</v>
      </c>
      <c r="W9" s="59" t="s">
        <v>11</v>
      </c>
      <c r="X9" s="59" t="s">
        <v>11</v>
      </c>
      <c r="Y9" s="59" t="s">
        <v>11</v>
      </c>
      <c r="Z9" s="59" t="s">
        <v>11</v>
      </c>
      <c r="AA9" s="59" t="s">
        <v>11</v>
      </c>
      <c r="AB9" s="59" t="s">
        <v>11</v>
      </c>
      <c r="AC9" s="59" t="s">
        <v>11</v>
      </c>
      <c r="AD9" s="59" t="s">
        <v>11</v>
      </c>
      <c r="AE9" s="59" t="s">
        <v>11</v>
      </c>
      <c r="AF9" s="59" t="s">
        <v>11</v>
      </c>
      <c r="AG9" s="59" t="s">
        <v>11</v>
      </c>
      <c r="AH9" s="59" t="s">
        <v>11</v>
      </c>
      <c r="AI9" s="59" t="s">
        <v>11</v>
      </c>
      <c r="AJ9" s="59" t="s">
        <v>11</v>
      </c>
      <c r="AK9" s="59" t="s">
        <v>11</v>
      </c>
      <c r="AL9" s="57" t="s">
        <v>11</v>
      </c>
      <c r="AM9" s="57" t="s">
        <v>11</v>
      </c>
      <c r="AN9" s="57" t="s">
        <v>11</v>
      </c>
      <c r="AO9" s="57" t="s">
        <v>11</v>
      </c>
      <c r="AP9" s="57" t="s">
        <v>11</v>
      </c>
      <c r="AQ9" s="57" t="s">
        <v>11</v>
      </c>
      <c r="AR9" s="57" t="s">
        <v>11</v>
      </c>
      <c r="AS9" s="57" t="s">
        <v>11</v>
      </c>
      <c r="AT9" s="57" t="s">
        <v>11</v>
      </c>
      <c r="AU9" s="57" t="s">
        <v>11</v>
      </c>
      <c r="AV9" s="57" t="s">
        <v>11</v>
      </c>
      <c r="AW9" s="57" t="s">
        <v>2681</v>
      </c>
      <c r="AX9" s="57" t="s">
        <v>11</v>
      </c>
      <c r="AY9" s="57" t="s">
        <v>11</v>
      </c>
      <c r="AZ9" s="57" t="s">
        <v>11</v>
      </c>
      <c r="BA9" s="57" t="s">
        <v>11</v>
      </c>
      <c r="BB9" s="57" t="s">
        <v>11</v>
      </c>
      <c r="BC9" s="57" t="s">
        <v>11</v>
      </c>
      <c r="BD9" s="57" t="s">
        <v>11</v>
      </c>
      <c r="BE9" s="57" t="s">
        <v>11</v>
      </c>
      <c r="BF9" s="57" t="s">
        <v>11</v>
      </c>
      <c r="BG9" s="57" t="s">
        <v>11</v>
      </c>
      <c r="BH9" s="57" t="s">
        <v>11</v>
      </c>
      <c r="BI9" s="57" t="s">
        <v>11</v>
      </c>
      <c r="BJ9" s="57" t="s">
        <v>11</v>
      </c>
      <c r="BK9" s="57" t="s">
        <v>11</v>
      </c>
      <c r="BL9" s="57" t="s">
        <v>11</v>
      </c>
      <c r="BM9" s="57" t="s">
        <v>11</v>
      </c>
      <c r="BN9" s="57" t="s">
        <v>11</v>
      </c>
      <c r="BO9" s="57" t="s">
        <v>11</v>
      </c>
      <c r="BP9" s="57" t="s">
        <v>11</v>
      </c>
      <c r="BQ9" s="57" t="s">
        <v>11</v>
      </c>
      <c r="BR9" s="57" t="s">
        <v>2682</v>
      </c>
      <c r="BS9" s="57" t="s">
        <v>11</v>
      </c>
      <c r="BT9" s="57" t="s">
        <v>11</v>
      </c>
      <c r="BU9" s="57" t="s">
        <v>2683</v>
      </c>
      <c r="BV9" s="57" t="s">
        <v>11</v>
      </c>
      <c r="BW9" s="57" t="s">
        <v>11</v>
      </c>
      <c r="BX9" s="57" t="s">
        <v>11</v>
      </c>
      <c r="BY9" s="57" t="s">
        <v>11</v>
      </c>
      <c r="BZ9" s="57" t="s">
        <v>11</v>
      </c>
      <c r="CA9" s="57" t="s">
        <v>11</v>
      </c>
      <c r="CB9" s="57" t="s">
        <v>2684</v>
      </c>
      <c r="CC9" s="57" t="s">
        <v>11</v>
      </c>
      <c r="CD9" s="57" t="s">
        <v>1763</v>
      </c>
      <c r="CE9" s="57" t="s">
        <v>11</v>
      </c>
      <c r="CF9" s="57" t="s">
        <v>11</v>
      </c>
      <c r="CG9" s="57" t="s">
        <v>1764</v>
      </c>
      <c r="CH9" s="57" t="s">
        <v>11</v>
      </c>
      <c r="CI9" s="57" t="s">
        <v>11</v>
      </c>
      <c r="CJ9" s="57" t="s">
        <v>1765</v>
      </c>
      <c r="CK9" s="57" t="s">
        <v>1766</v>
      </c>
      <c r="CL9" s="58" t="s">
        <v>11</v>
      </c>
      <c r="CM9" s="59" t="s">
        <v>11</v>
      </c>
      <c r="CN9" s="59" t="s">
        <v>11</v>
      </c>
      <c r="CO9" s="59" t="s">
        <v>1767</v>
      </c>
      <c r="CP9" s="59" t="s">
        <v>11</v>
      </c>
      <c r="CQ9" s="59" t="s">
        <v>1768</v>
      </c>
      <c r="CR9" s="59" t="s">
        <v>11</v>
      </c>
      <c r="CS9" s="59" t="s">
        <v>11</v>
      </c>
      <c r="CT9" s="59" t="s">
        <v>11</v>
      </c>
      <c r="CU9" s="59" t="s">
        <v>11</v>
      </c>
      <c r="CV9" s="59" t="s">
        <v>1023</v>
      </c>
      <c r="CW9" s="59" t="s">
        <v>1024</v>
      </c>
      <c r="CX9" s="59" t="s">
        <v>11</v>
      </c>
      <c r="CY9" s="59" t="s">
        <v>1025</v>
      </c>
      <c r="CZ9" s="60" t="s">
        <v>11</v>
      </c>
      <c r="DA9" s="60" t="s">
        <v>11</v>
      </c>
      <c r="DB9" s="59" t="s">
        <v>1026</v>
      </c>
      <c r="DC9" s="59" t="s">
        <v>11</v>
      </c>
      <c r="DD9" s="60" t="s">
        <v>1027</v>
      </c>
      <c r="DE9" s="59" t="s">
        <v>11</v>
      </c>
      <c r="DF9" s="59" t="s">
        <v>11</v>
      </c>
      <c r="DG9" s="59" t="s">
        <v>1028</v>
      </c>
      <c r="DH9" s="59" t="s">
        <v>11</v>
      </c>
      <c r="DI9" s="59" t="s">
        <v>11</v>
      </c>
      <c r="DJ9" s="59" t="s">
        <v>1029</v>
      </c>
      <c r="DK9" s="59" t="s">
        <v>11</v>
      </c>
      <c r="DL9" s="59" t="s">
        <v>1030</v>
      </c>
      <c r="DM9" s="59" t="s">
        <v>11</v>
      </c>
      <c r="DN9" s="59" t="s">
        <v>1031</v>
      </c>
      <c r="DO9" s="59" t="s">
        <v>11</v>
      </c>
      <c r="DP9" s="59" t="s">
        <v>652</v>
      </c>
      <c r="DQ9" s="59" t="s">
        <v>11</v>
      </c>
      <c r="DR9" s="59" t="s">
        <v>11</v>
      </c>
      <c r="DS9" s="59" t="s">
        <v>653</v>
      </c>
      <c r="DT9" s="59" t="s">
        <v>11</v>
      </c>
      <c r="DU9" s="59" t="s">
        <v>11</v>
      </c>
    </row>
    <row r="10" spans="1:125" s="61" customFormat="1" x14ac:dyDescent="0.25">
      <c r="A10" s="39" t="s">
        <v>6</v>
      </c>
      <c r="B10" s="39" t="s">
        <v>508</v>
      </c>
      <c r="C10" s="39"/>
      <c r="D10" s="39" t="s">
        <v>8</v>
      </c>
      <c r="E10" s="39" t="s">
        <v>460</v>
      </c>
      <c r="F10" s="55">
        <v>44373.002337962964</v>
      </c>
      <c r="G10" s="55">
        <v>44373.393310185187</v>
      </c>
      <c r="H10" s="23" t="s">
        <v>2309</v>
      </c>
      <c r="I10" s="40" t="str">
        <f t="shared" si="0"/>
        <v>OUTSIDE WDC</v>
      </c>
      <c r="J10" s="39" t="s">
        <v>10</v>
      </c>
      <c r="K10" s="39" t="s">
        <v>10</v>
      </c>
      <c r="L10" s="56">
        <v>44337</v>
      </c>
      <c r="M10" s="59"/>
      <c r="N10" s="59" t="str">
        <f>IFERROR(VLOOKUP(B:B,'GID 29 JUNI 21'!V:Y,4,0),"")</f>
        <v/>
      </c>
      <c r="O10" s="59" t="str">
        <f>IFERROR(VLOOKUP(B10,#REF!,4,0),"")</f>
        <v/>
      </c>
      <c r="P10" s="59" t="str">
        <f>IFERROR(VLOOKUP(B:B,'GID 27 Juni 21'!V:Y,4,0),"")</f>
        <v/>
      </c>
      <c r="Q10" s="59" t="str">
        <f>IFERROR(VLOOKUP(B:B,'GID 26 Juni 21'!V:Y,4,0),"")</f>
        <v xml:space="preserve">4002943283 GID 26 P1 28 </v>
      </c>
      <c r="R10" s="59" t="str">
        <f>IFERROR(VLOOKUP(B:B,'GID 25 JNI 21'!V:Y,4,0),"")</f>
        <v>4002942637 GID 25 ND 25 Y</v>
      </c>
      <c r="S10" s="59" t="s">
        <v>11</v>
      </c>
      <c r="T10" s="59" t="s">
        <v>5452</v>
      </c>
      <c r="U10" s="59" t="s">
        <v>11</v>
      </c>
      <c r="V10" s="59" t="s">
        <v>11</v>
      </c>
      <c r="W10" s="59" t="s">
        <v>11</v>
      </c>
      <c r="X10" s="59" t="s">
        <v>11</v>
      </c>
      <c r="Y10" s="59" t="s">
        <v>5179</v>
      </c>
      <c r="Z10" s="59" t="s">
        <v>11</v>
      </c>
      <c r="AA10" s="59" t="s">
        <v>11</v>
      </c>
      <c r="AB10" s="59" t="s">
        <v>4649</v>
      </c>
      <c r="AC10" s="59" t="s">
        <v>11</v>
      </c>
      <c r="AD10" s="59" t="s">
        <v>11</v>
      </c>
      <c r="AE10" s="59" t="s">
        <v>4500</v>
      </c>
      <c r="AF10" s="59" t="s">
        <v>11</v>
      </c>
      <c r="AG10" s="59" t="s">
        <v>4836</v>
      </c>
      <c r="AH10" s="59" t="s">
        <v>11</v>
      </c>
      <c r="AI10" s="59" t="s">
        <v>11</v>
      </c>
      <c r="AJ10" s="59" t="s">
        <v>3914</v>
      </c>
      <c r="AK10" s="59" t="s">
        <v>11</v>
      </c>
      <c r="AL10" s="57" t="s">
        <v>3915</v>
      </c>
      <c r="AM10" s="57" t="s">
        <v>11</v>
      </c>
      <c r="AN10" s="57" t="s">
        <v>11</v>
      </c>
      <c r="AO10" s="57" t="s">
        <v>11</v>
      </c>
      <c r="AP10" s="57" t="s">
        <v>11</v>
      </c>
      <c r="AQ10" s="57" t="s">
        <v>11</v>
      </c>
      <c r="AR10" s="57" t="s">
        <v>11</v>
      </c>
      <c r="AS10" s="57" t="s">
        <v>11</v>
      </c>
      <c r="AT10" s="57" t="s">
        <v>11</v>
      </c>
      <c r="AU10" s="57" t="s">
        <v>11</v>
      </c>
      <c r="AV10" s="57" t="s">
        <v>11</v>
      </c>
      <c r="AW10" s="57" t="s">
        <v>2685</v>
      </c>
      <c r="AX10" s="57" t="s">
        <v>11</v>
      </c>
      <c r="AY10" s="57" t="s">
        <v>11</v>
      </c>
      <c r="AZ10" s="57" t="s">
        <v>2509</v>
      </c>
      <c r="BA10" s="57" t="s">
        <v>11</v>
      </c>
      <c r="BB10" s="57" t="s">
        <v>11</v>
      </c>
      <c r="BC10" s="57" t="s">
        <v>2422</v>
      </c>
      <c r="BD10" s="57" t="s">
        <v>11</v>
      </c>
      <c r="BE10" s="57" t="s">
        <v>2686</v>
      </c>
      <c r="BF10" s="57" t="s">
        <v>11</v>
      </c>
      <c r="BG10" s="57" t="s">
        <v>2687</v>
      </c>
      <c r="BH10" s="57" t="s">
        <v>11</v>
      </c>
      <c r="BI10" s="57" t="s">
        <v>11</v>
      </c>
      <c r="BJ10" s="57" t="s">
        <v>2688</v>
      </c>
      <c r="BK10" s="57" t="s">
        <v>11</v>
      </c>
      <c r="BL10" s="57" t="s">
        <v>11</v>
      </c>
      <c r="BM10" s="57" t="s">
        <v>11</v>
      </c>
      <c r="BN10" s="57" t="s">
        <v>11</v>
      </c>
      <c r="BO10" s="57" t="s">
        <v>2689</v>
      </c>
      <c r="BP10" s="57" t="s">
        <v>11</v>
      </c>
      <c r="BQ10" s="57" t="s">
        <v>11</v>
      </c>
      <c r="BR10" s="57" t="s">
        <v>2690</v>
      </c>
      <c r="BS10" s="57" t="s">
        <v>11</v>
      </c>
      <c r="BT10" s="57" t="s">
        <v>2691</v>
      </c>
      <c r="BU10" s="57" t="s">
        <v>11</v>
      </c>
      <c r="BV10" s="57" t="s">
        <v>2692</v>
      </c>
      <c r="BW10" s="57" t="s">
        <v>2693</v>
      </c>
      <c r="BX10" s="57" t="s">
        <v>11</v>
      </c>
      <c r="BY10" s="57" t="s">
        <v>11</v>
      </c>
      <c r="BZ10" s="57" t="s">
        <v>2694</v>
      </c>
      <c r="CA10" s="57" t="s">
        <v>11</v>
      </c>
      <c r="CB10" s="57" t="s">
        <v>11</v>
      </c>
      <c r="CC10" s="57" t="s">
        <v>1769</v>
      </c>
      <c r="CD10" s="57" t="s">
        <v>11</v>
      </c>
      <c r="CE10" s="57" t="s">
        <v>1770</v>
      </c>
      <c r="CF10" s="57" t="s">
        <v>11</v>
      </c>
      <c r="CG10" s="57" t="s">
        <v>11</v>
      </c>
      <c r="CH10" s="57" t="s">
        <v>1771</v>
      </c>
      <c r="CI10" s="57" t="s">
        <v>1772</v>
      </c>
      <c r="CJ10" s="57" t="s">
        <v>1773</v>
      </c>
      <c r="CK10" s="57" t="s">
        <v>11</v>
      </c>
      <c r="CL10" s="58" t="s">
        <v>1774</v>
      </c>
      <c r="CM10" s="59" t="s">
        <v>11</v>
      </c>
      <c r="CN10" s="59" t="s">
        <v>11</v>
      </c>
      <c r="CO10" s="59" t="s">
        <v>11</v>
      </c>
      <c r="CP10" s="59" t="s">
        <v>11</v>
      </c>
      <c r="CQ10" s="59" t="s">
        <v>1775</v>
      </c>
      <c r="CR10" s="59" t="s">
        <v>11</v>
      </c>
      <c r="CS10" s="59" t="s">
        <v>11</v>
      </c>
      <c r="CT10" s="59" t="s">
        <v>1032</v>
      </c>
      <c r="CU10" s="59" t="s">
        <v>11</v>
      </c>
      <c r="CV10" s="59" t="s">
        <v>1033</v>
      </c>
      <c r="CW10" s="59" t="s">
        <v>11</v>
      </c>
      <c r="CX10" s="59" t="s">
        <v>928</v>
      </c>
      <c r="CY10" s="59" t="s">
        <v>11</v>
      </c>
      <c r="CZ10" s="60" t="s">
        <v>11</v>
      </c>
      <c r="DA10" s="60" t="s">
        <v>11</v>
      </c>
      <c r="DB10" s="59" t="s">
        <v>1034</v>
      </c>
      <c r="DC10" s="59" t="s">
        <v>11</v>
      </c>
      <c r="DD10" s="60" t="s">
        <v>1035</v>
      </c>
      <c r="DE10" s="59" t="s">
        <v>11</v>
      </c>
      <c r="DF10" s="59" t="s">
        <v>11</v>
      </c>
      <c r="DG10" s="59" t="s">
        <v>11</v>
      </c>
      <c r="DH10" s="59" t="s">
        <v>1036</v>
      </c>
      <c r="DI10" s="59" t="s">
        <v>11</v>
      </c>
      <c r="DJ10" s="59" t="s">
        <v>1037</v>
      </c>
      <c r="DK10" s="59" t="s">
        <v>11</v>
      </c>
      <c r="DL10" s="59" t="s">
        <v>1038</v>
      </c>
      <c r="DM10" s="59" t="s">
        <v>11</v>
      </c>
      <c r="DN10" s="59" t="s">
        <v>11</v>
      </c>
      <c r="DO10" s="59" t="s">
        <v>11</v>
      </c>
      <c r="DP10" s="59" t="s">
        <v>11</v>
      </c>
      <c r="DQ10" s="59" t="s">
        <v>654</v>
      </c>
      <c r="DR10" s="59" t="s">
        <v>11</v>
      </c>
      <c r="DS10" s="59" t="s">
        <v>655</v>
      </c>
      <c r="DT10" s="59" t="s">
        <v>11</v>
      </c>
      <c r="DU10" s="59" t="s">
        <v>11</v>
      </c>
    </row>
    <row r="11" spans="1:125" s="61" customFormat="1" ht="12.75" customHeight="1" x14ac:dyDescent="0.25">
      <c r="A11" s="39" t="s">
        <v>6</v>
      </c>
      <c r="B11" s="39" t="s">
        <v>21</v>
      </c>
      <c r="C11" s="39" t="s">
        <v>294</v>
      </c>
      <c r="D11" s="39" t="s">
        <v>8</v>
      </c>
      <c r="E11" s="39" t="s">
        <v>22</v>
      </c>
      <c r="F11" s="55">
        <v>44373.822268518517</v>
      </c>
      <c r="G11" s="55">
        <v>44375.225682870368</v>
      </c>
      <c r="H11" s="23" t="s">
        <v>2309</v>
      </c>
      <c r="I11" s="40" t="str">
        <f t="shared" si="0"/>
        <v>OUTSIDE WDC</v>
      </c>
      <c r="J11" s="39" t="s">
        <v>10</v>
      </c>
      <c r="K11" s="39"/>
      <c r="L11" s="56">
        <v>44337</v>
      </c>
      <c r="M11" s="59"/>
      <c r="N11" s="59" t="str">
        <f>IFERROR(VLOOKUP(B:B,'GID 29 JUNI 21'!V:Y,4,0),"")</f>
        <v/>
      </c>
      <c r="O11" s="59" t="str">
        <f>IFERROR(VLOOKUP(B11,#REF!,4,0),"")</f>
        <v/>
      </c>
      <c r="P11" s="59" t="str">
        <f>IFERROR(VLOOKUP(B:B,'GID 27 Juni 21'!V:Y,4,0),"")</f>
        <v/>
      </c>
      <c r="Q11" s="59" t="str">
        <f>IFERROR(VLOOKUP(B:B,'GID 26 Juni 21'!V:Y,4,0),"")</f>
        <v xml:space="preserve">4002943208 GID 26 P1 28 </v>
      </c>
      <c r="R11" s="59" t="str">
        <f>IFERROR(VLOOKUP(B:B,'GID 25 JNI 21'!V:Y,4,0),"")</f>
        <v/>
      </c>
      <c r="S11" s="59" t="s">
        <v>11</v>
      </c>
      <c r="T11" s="59" t="s">
        <v>5453</v>
      </c>
      <c r="U11" s="59" t="s">
        <v>11</v>
      </c>
      <c r="V11" s="59" t="s">
        <v>11</v>
      </c>
      <c r="W11" s="59" t="s">
        <v>5091</v>
      </c>
      <c r="X11" s="59" t="s">
        <v>11</v>
      </c>
      <c r="Y11" s="59" t="s">
        <v>5180</v>
      </c>
      <c r="Z11" s="59" t="s">
        <v>11</v>
      </c>
      <c r="AA11" s="59" t="s">
        <v>11</v>
      </c>
      <c r="AB11" s="59" t="s">
        <v>4624</v>
      </c>
      <c r="AC11" s="59" t="s">
        <v>4703</v>
      </c>
      <c r="AD11" s="59" t="s">
        <v>11</v>
      </c>
      <c r="AE11" s="59" t="s">
        <v>4501</v>
      </c>
      <c r="AF11" s="59" t="s">
        <v>4502</v>
      </c>
      <c r="AG11" s="59" t="s">
        <v>11</v>
      </c>
      <c r="AH11" s="59" t="s">
        <v>4140</v>
      </c>
      <c r="AI11" s="59" t="s">
        <v>11</v>
      </c>
      <c r="AJ11" s="59" t="s">
        <v>3916</v>
      </c>
      <c r="AK11" s="59" t="s">
        <v>11</v>
      </c>
      <c r="AL11" s="57" t="s">
        <v>3917</v>
      </c>
      <c r="AM11" s="57" t="s">
        <v>11</v>
      </c>
      <c r="AN11" s="57" t="s">
        <v>3918</v>
      </c>
      <c r="AO11" s="57" t="s">
        <v>11</v>
      </c>
      <c r="AP11" s="57" t="s">
        <v>11</v>
      </c>
      <c r="AQ11" s="57" t="s">
        <v>11</v>
      </c>
      <c r="AR11" s="57" t="s">
        <v>11</v>
      </c>
      <c r="AS11" s="57" t="s">
        <v>11</v>
      </c>
      <c r="AT11" s="57" t="s">
        <v>11</v>
      </c>
      <c r="AU11" s="57" t="s">
        <v>11</v>
      </c>
      <c r="AV11" s="57" t="s">
        <v>11</v>
      </c>
      <c r="AW11" s="57" t="s">
        <v>2695</v>
      </c>
      <c r="AX11" s="57" t="s">
        <v>11</v>
      </c>
      <c r="AY11" s="57" t="s">
        <v>11</v>
      </c>
      <c r="AZ11" s="57" t="s">
        <v>2510</v>
      </c>
      <c r="BA11" s="57" t="s">
        <v>11</v>
      </c>
      <c r="BB11" s="57" t="s">
        <v>2533</v>
      </c>
      <c r="BC11" s="57" t="s">
        <v>11</v>
      </c>
      <c r="BD11" s="57" t="s">
        <v>11</v>
      </c>
      <c r="BE11" s="57" t="s">
        <v>11</v>
      </c>
      <c r="BF11" s="57" t="s">
        <v>11</v>
      </c>
      <c r="BG11" s="57" t="s">
        <v>2696</v>
      </c>
      <c r="BH11" s="57" t="s">
        <v>2389</v>
      </c>
      <c r="BI11" s="57" t="s">
        <v>11</v>
      </c>
      <c r="BJ11" s="57" t="s">
        <v>11</v>
      </c>
      <c r="BK11" s="57" t="s">
        <v>2697</v>
      </c>
      <c r="BL11" s="57" t="s">
        <v>11</v>
      </c>
      <c r="BM11" s="57" t="s">
        <v>11</v>
      </c>
      <c r="BN11" s="57" t="s">
        <v>2698</v>
      </c>
      <c r="BO11" s="57" t="s">
        <v>11</v>
      </c>
      <c r="BP11" s="57" t="s">
        <v>2291</v>
      </c>
      <c r="BQ11" s="57" t="s">
        <v>11</v>
      </c>
      <c r="BR11" s="57" t="s">
        <v>2699</v>
      </c>
      <c r="BS11" s="57" t="s">
        <v>11</v>
      </c>
      <c r="BT11" s="57" t="s">
        <v>2700</v>
      </c>
      <c r="BU11" s="57" t="s">
        <v>11</v>
      </c>
      <c r="BV11" s="57" t="s">
        <v>2701</v>
      </c>
      <c r="BW11" s="57" t="s">
        <v>11</v>
      </c>
      <c r="BX11" s="57" t="s">
        <v>11</v>
      </c>
      <c r="BY11" s="57" t="s">
        <v>2702</v>
      </c>
      <c r="BZ11" s="57" t="s">
        <v>11</v>
      </c>
      <c r="CA11" s="57" t="s">
        <v>11</v>
      </c>
      <c r="CB11" s="57" t="s">
        <v>2703</v>
      </c>
      <c r="CC11" s="57" t="s">
        <v>11</v>
      </c>
      <c r="CD11" s="57" t="s">
        <v>1776</v>
      </c>
      <c r="CE11" s="57" t="s">
        <v>11</v>
      </c>
      <c r="CF11" s="57" t="s">
        <v>1777</v>
      </c>
      <c r="CG11" s="57" t="s">
        <v>11</v>
      </c>
      <c r="CH11" s="57" t="s">
        <v>1778</v>
      </c>
      <c r="CI11" s="57" t="s">
        <v>11</v>
      </c>
      <c r="CJ11" s="57" t="s">
        <v>1779</v>
      </c>
      <c r="CK11" s="57" t="s">
        <v>1780</v>
      </c>
      <c r="CL11" s="58" t="s">
        <v>11</v>
      </c>
      <c r="CM11" s="59" t="s">
        <v>11</v>
      </c>
      <c r="CN11" s="59" t="s">
        <v>11</v>
      </c>
      <c r="CO11" s="59" t="s">
        <v>1781</v>
      </c>
      <c r="CP11" s="59" t="s">
        <v>11</v>
      </c>
      <c r="CQ11" s="59" t="s">
        <v>1782</v>
      </c>
      <c r="CR11" s="59" t="s">
        <v>11</v>
      </c>
      <c r="CS11" s="59" t="s">
        <v>11</v>
      </c>
      <c r="CT11" s="59" t="s">
        <v>1039</v>
      </c>
      <c r="CU11" s="59" t="s">
        <v>11</v>
      </c>
      <c r="CV11" s="59" t="s">
        <v>1040</v>
      </c>
      <c r="CW11" s="59" t="s">
        <v>11</v>
      </c>
      <c r="CX11" s="59" t="s">
        <v>889</v>
      </c>
      <c r="CY11" s="59" t="s">
        <v>11</v>
      </c>
      <c r="CZ11" s="60" t="s">
        <v>11</v>
      </c>
      <c r="DA11" s="60" t="s">
        <v>11</v>
      </c>
      <c r="DB11" s="59" t="s">
        <v>11</v>
      </c>
      <c r="DC11" s="59" t="s">
        <v>1041</v>
      </c>
      <c r="DD11" s="60" t="s">
        <v>1042</v>
      </c>
      <c r="DE11" s="59" t="s">
        <v>11</v>
      </c>
      <c r="DF11" s="59" t="s">
        <v>11</v>
      </c>
      <c r="DG11" s="59" t="s">
        <v>1043</v>
      </c>
      <c r="DH11" s="59" t="s">
        <v>11</v>
      </c>
      <c r="DI11" s="59" t="s">
        <v>11</v>
      </c>
      <c r="DJ11" s="59" t="s">
        <v>11</v>
      </c>
      <c r="DK11" s="59" t="s">
        <v>1044</v>
      </c>
      <c r="DL11" s="59" t="s">
        <v>1045</v>
      </c>
      <c r="DM11" s="59" t="s">
        <v>11</v>
      </c>
      <c r="DN11" s="59" t="s">
        <v>1046</v>
      </c>
      <c r="DO11" s="59" t="s">
        <v>11</v>
      </c>
      <c r="DP11" s="59" t="s">
        <v>656</v>
      </c>
      <c r="DQ11" s="59" t="s">
        <v>11</v>
      </c>
      <c r="DR11" s="59" t="s">
        <v>11</v>
      </c>
      <c r="DS11" s="59" t="s">
        <v>11</v>
      </c>
      <c r="DT11" s="59" t="s">
        <v>11</v>
      </c>
      <c r="DU11" s="59" t="s">
        <v>11</v>
      </c>
    </row>
    <row r="12" spans="1:125" s="61" customFormat="1" ht="12.75" customHeight="1" x14ac:dyDescent="0.25">
      <c r="A12" s="39" t="s">
        <v>6</v>
      </c>
      <c r="B12" s="39" t="s">
        <v>30</v>
      </c>
      <c r="C12" s="39" t="s">
        <v>31</v>
      </c>
      <c r="D12" s="39" t="s">
        <v>8</v>
      </c>
      <c r="E12" s="39" t="s">
        <v>28</v>
      </c>
      <c r="F12" s="55">
        <v>44375.647824074076</v>
      </c>
      <c r="G12" s="55"/>
      <c r="H12" s="23" t="s">
        <v>5793</v>
      </c>
      <c r="I12" s="40" t="str">
        <f t="shared" si="0"/>
        <v>IN WDC</v>
      </c>
      <c r="J12" s="39" t="s">
        <v>10</v>
      </c>
      <c r="K12" s="39" t="s">
        <v>10</v>
      </c>
      <c r="L12" s="56">
        <v>44336</v>
      </c>
      <c r="M12" s="57"/>
      <c r="N12" s="59" t="str">
        <f>IFERROR(VLOOKUP(B:B,'GID 29 JUNI 21'!V:Y,4,0),"")</f>
        <v/>
      </c>
      <c r="O12" s="59" t="str">
        <f>IFERROR(VLOOKUP(B12,#REF!,4,0),"")</f>
        <v/>
      </c>
      <c r="P12" s="59" t="str">
        <f>IFERROR(VLOOKUP(B:B,'GID 27 Juni 21'!V:Y,4,0),"")</f>
        <v xml:space="preserve">4002943228 GID 27 P2 28 </v>
      </c>
      <c r="Q12" s="59" t="str">
        <f>IFERROR(VLOOKUP(B:B,'GID 26 Juni 21'!V:Y,4,0),"")</f>
        <v/>
      </c>
      <c r="R12" s="59" t="str">
        <f>IFERROR(VLOOKUP(B:B,'GID 25 JNI 21'!V:Y,4,0),"")</f>
        <v xml:space="preserve">4002942732 GID 25 ND 25 </v>
      </c>
      <c r="S12" s="59" t="s">
        <v>5652</v>
      </c>
      <c r="T12" s="59" t="s">
        <v>11</v>
      </c>
      <c r="U12" s="59" t="s">
        <v>11</v>
      </c>
      <c r="V12" s="59" t="s">
        <v>5454</v>
      </c>
      <c r="W12" s="59" t="s">
        <v>11</v>
      </c>
      <c r="X12" s="59" t="s">
        <v>5181</v>
      </c>
      <c r="Y12" s="59" t="s">
        <v>5182</v>
      </c>
      <c r="Z12" s="59" t="s">
        <v>11</v>
      </c>
      <c r="AA12" s="59" t="s">
        <v>11</v>
      </c>
      <c r="AB12" s="59" t="s">
        <v>4658</v>
      </c>
      <c r="AC12" s="59" t="s">
        <v>4704</v>
      </c>
      <c r="AD12" s="59" t="s">
        <v>11</v>
      </c>
      <c r="AE12" s="59" t="s">
        <v>4503</v>
      </c>
      <c r="AF12" s="59" t="s">
        <v>4504</v>
      </c>
      <c r="AG12" s="59" t="s">
        <v>11</v>
      </c>
      <c r="AH12" s="59" t="s">
        <v>4141</v>
      </c>
      <c r="AI12" s="59" t="s">
        <v>11</v>
      </c>
      <c r="AJ12" s="59" t="s">
        <v>11</v>
      </c>
      <c r="AK12" s="59" t="s">
        <v>3919</v>
      </c>
      <c r="AL12" s="57" t="s">
        <v>11</v>
      </c>
      <c r="AM12" s="57" t="s">
        <v>11</v>
      </c>
      <c r="AN12" s="57" t="s">
        <v>3920</v>
      </c>
      <c r="AO12" s="57" t="s">
        <v>5262</v>
      </c>
      <c r="AP12" s="57" t="s">
        <v>11</v>
      </c>
      <c r="AQ12" s="57" t="s">
        <v>11</v>
      </c>
      <c r="AR12" s="57" t="s">
        <v>11</v>
      </c>
      <c r="AS12" s="57" t="s">
        <v>11</v>
      </c>
      <c r="AT12" s="57" t="s">
        <v>11</v>
      </c>
      <c r="AU12" s="57" t="s">
        <v>11</v>
      </c>
      <c r="AV12" s="57" t="s">
        <v>11</v>
      </c>
      <c r="AW12" s="57" t="s">
        <v>11</v>
      </c>
      <c r="AX12" s="57" t="s">
        <v>11</v>
      </c>
      <c r="AY12" s="57" t="s">
        <v>2534</v>
      </c>
      <c r="AZ12" s="57" t="s">
        <v>11</v>
      </c>
      <c r="BA12" s="57" t="s">
        <v>2461</v>
      </c>
      <c r="BB12" s="57" t="s">
        <v>2535</v>
      </c>
      <c r="BC12" s="57" t="s">
        <v>11</v>
      </c>
      <c r="BD12" s="57" t="s">
        <v>2704</v>
      </c>
      <c r="BE12" s="57" t="s">
        <v>11</v>
      </c>
      <c r="BF12" s="57" t="s">
        <v>11</v>
      </c>
      <c r="BG12" s="57" t="s">
        <v>2705</v>
      </c>
      <c r="BH12" s="57" t="s">
        <v>2390</v>
      </c>
      <c r="BI12" s="57" t="s">
        <v>2349</v>
      </c>
      <c r="BJ12" s="57" t="s">
        <v>11</v>
      </c>
      <c r="BK12" s="57" t="s">
        <v>2706</v>
      </c>
      <c r="BL12" s="57" t="s">
        <v>11</v>
      </c>
      <c r="BM12" s="57" t="s">
        <v>11</v>
      </c>
      <c r="BN12" s="57" t="s">
        <v>2707</v>
      </c>
      <c r="BO12" s="57" t="s">
        <v>2708</v>
      </c>
      <c r="BP12" s="57" t="s">
        <v>2284</v>
      </c>
      <c r="BQ12" s="57" t="s">
        <v>11</v>
      </c>
      <c r="BR12" s="57" t="s">
        <v>2709</v>
      </c>
      <c r="BS12" s="57" t="s">
        <v>11</v>
      </c>
      <c r="BT12" s="57" t="s">
        <v>2710</v>
      </c>
      <c r="BU12" s="57" t="s">
        <v>11</v>
      </c>
      <c r="BV12" s="57" t="s">
        <v>11</v>
      </c>
      <c r="BW12" s="57" t="s">
        <v>2711</v>
      </c>
      <c r="BX12" s="57" t="s">
        <v>11</v>
      </c>
      <c r="BY12" s="57" t="s">
        <v>11</v>
      </c>
      <c r="BZ12" s="57" t="s">
        <v>2712</v>
      </c>
      <c r="CA12" s="57" t="s">
        <v>2713</v>
      </c>
      <c r="CB12" s="57" t="s">
        <v>2714</v>
      </c>
      <c r="CC12" s="57" t="s">
        <v>1783</v>
      </c>
      <c r="CD12" s="57" t="s">
        <v>11</v>
      </c>
      <c r="CE12" s="57" t="s">
        <v>11</v>
      </c>
      <c r="CF12" s="57" t="s">
        <v>1784</v>
      </c>
      <c r="CG12" s="57" t="s">
        <v>11</v>
      </c>
      <c r="CH12" s="57" t="s">
        <v>1785</v>
      </c>
      <c r="CI12" s="57" t="s">
        <v>1786</v>
      </c>
      <c r="CJ12" s="57" t="s">
        <v>1787</v>
      </c>
      <c r="CK12" s="57" t="s">
        <v>1788</v>
      </c>
      <c r="CL12" s="58" t="s">
        <v>11</v>
      </c>
      <c r="CM12" s="59" t="s">
        <v>11</v>
      </c>
      <c r="CN12" s="59" t="s">
        <v>11</v>
      </c>
      <c r="CO12" s="59" t="s">
        <v>1789</v>
      </c>
      <c r="CP12" s="59" t="s">
        <v>11</v>
      </c>
      <c r="CQ12" s="59" t="s">
        <v>1790</v>
      </c>
      <c r="CR12" s="59" t="s">
        <v>11</v>
      </c>
      <c r="CS12" s="59" t="s">
        <v>11</v>
      </c>
      <c r="CT12" s="59" t="s">
        <v>1047</v>
      </c>
      <c r="CU12" s="59" t="s">
        <v>1048</v>
      </c>
      <c r="CV12" s="59" t="s">
        <v>11</v>
      </c>
      <c r="CW12" s="59" t="s">
        <v>1049</v>
      </c>
      <c r="CX12" s="59" t="s">
        <v>921</v>
      </c>
      <c r="CY12" s="59" t="s">
        <v>11</v>
      </c>
      <c r="CZ12" s="60" t="s">
        <v>1050</v>
      </c>
      <c r="DA12" s="60" t="s">
        <v>11</v>
      </c>
      <c r="DB12" s="59" t="s">
        <v>1051</v>
      </c>
      <c r="DC12" s="59" t="s">
        <v>1052</v>
      </c>
      <c r="DD12" s="60" t="s">
        <v>1053</v>
      </c>
      <c r="DE12" s="59" t="s">
        <v>11</v>
      </c>
      <c r="DF12" s="59" t="s">
        <v>11</v>
      </c>
      <c r="DG12" s="59" t="s">
        <v>1054</v>
      </c>
      <c r="DH12" s="59" t="s">
        <v>11</v>
      </c>
      <c r="DI12" s="59" t="s">
        <v>11</v>
      </c>
      <c r="DJ12" s="59" t="s">
        <v>1055</v>
      </c>
      <c r="DK12" s="59" t="s">
        <v>11</v>
      </c>
      <c r="DL12" s="59" t="s">
        <v>1056</v>
      </c>
      <c r="DM12" s="59" t="s">
        <v>11</v>
      </c>
      <c r="DN12" s="59" t="s">
        <v>1057</v>
      </c>
      <c r="DO12" s="59" t="s">
        <v>11</v>
      </c>
      <c r="DP12" s="59" t="s">
        <v>657</v>
      </c>
      <c r="DQ12" s="59" t="s">
        <v>11</v>
      </c>
      <c r="DR12" s="59" t="s">
        <v>11</v>
      </c>
      <c r="DS12" s="59" t="s">
        <v>658</v>
      </c>
      <c r="DT12" s="59" t="s">
        <v>11</v>
      </c>
      <c r="DU12" s="59" t="s">
        <v>11</v>
      </c>
    </row>
    <row r="13" spans="1:125" s="61" customFormat="1" ht="12.75" customHeight="1" x14ac:dyDescent="0.25">
      <c r="A13" s="39" t="s">
        <v>6</v>
      </c>
      <c r="B13" s="39" t="s">
        <v>26</v>
      </c>
      <c r="C13" s="39" t="s">
        <v>27</v>
      </c>
      <c r="D13" s="39" t="s">
        <v>8</v>
      </c>
      <c r="E13" s="39" t="s">
        <v>28</v>
      </c>
      <c r="F13" s="55">
        <v>44373.738449074073</v>
      </c>
      <c r="G13" s="55">
        <v>44375.533425925925</v>
      </c>
      <c r="H13" s="23" t="s">
        <v>2309</v>
      </c>
      <c r="I13" s="40" t="str">
        <f t="shared" si="0"/>
        <v>OUTSIDE WDC</v>
      </c>
      <c r="J13" s="39" t="s">
        <v>10</v>
      </c>
      <c r="K13" s="39" t="s">
        <v>10</v>
      </c>
      <c r="L13" s="56">
        <v>44336</v>
      </c>
      <c r="M13" s="57" t="s">
        <v>5937</v>
      </c>
      <c r="N13" s="59" t="str">
        <f>IFERROR(VLOOKUP(B:B,'GID 29 JUNI 21'!V:Y,4,0),"")</f>
        <v/>
      </c>
      <c r="O13" s="59" t="str">
        <f>IFERROR(VLOOKUP(B13,#REF!,4,0),"")</f>
        <v/>
      </c>
      <c r="P13" s="59" t="str">
        <f>IFERROR(VLOOKUP(B:B,'GID 27 Juni 21'!V:Y,4,0),"")</f>
        <v/>
      </c>
      <c r="Q13" s="59" t="str">
        <f>IFERROR(VLOOKUP(B:B,'GID 26 Juni 21'!V:Y,4,0),"")</f>
        <v>4002942996 GID 26 ND 26 Y</v>
      </c>
      <c r="R13" s="59" t="str">
        <f>IFERROR(VLOOKUP(B:B,'GID 25 JNI 21'!V:Y,4,0),"")</f>
        <v/>
      </c>
      <c r="S13" s="59" t="s">
        <v>5653</v>
      </c>
      <c r="T13" s="59" t="s">
        <v>11</v>
      </c>
      <c r="U13" s="59" t="s">
        <v>5455</v>
      </c>
      <c r="V13" s="59" t="s">
        <v>11</v>
      </c>
      <c r="W13" s="59" t="s">
        <v>11</v>
      </c>
      <c r="X13" s="59" t="s">
        <v>5183</v>
      </c>
      <c r="Y13" s="59" t="s">
        <v>11</v>
      </c>
      <c r="Z13" s="59" t="s">
        <v>4956</v>
      </c>
      <c r="AA13" s="59" t="s">
        <v>11</v>
      </c>
      <c r="AB13" s="59" t="s">
        <v>4626</v>
      </c>
      <c r="AC13" s="59" t="s">
        <v>11</v>
      </c>
      <c r="AD13" s="59" t="s">
        <v>4505</v>
      </c>
      <c r="AE13" s="59" t="s">
        <v>4506</v>
      </c>
      <c r="AF13" s="59" t="s">
        <v>4507</v>
      </c>
      <c r="AG13" s="59" t="s">
        <v>11</v>
      </c>
      <c r="AH13" s="59" t="s">
        <v>4142</v>
      </c>
      <c r="AI13" s="59" t="s">
        <v>11</v>
      </c>
      <c r="AJ13" s="59" t="s">
        <v>11</v>
      </c>
      <c r="AK13" s="59" t="s">
        <v>3921</v>
      </c>
      <c r="AL13" s="57" t="s">
        <v>11</v>
      </c>
      <c r="AM13" s="57" t="s">
        <v>3922</v>
      </c>
      <c r="AN13" s="57" t="s">
        <v>11</v>
      </c>
      <c r="AO13" s="57" t="s">
        <v>5263</v>
      </c>
      <c r="AP13" s="57" t="s">
        <v>11</v>
      </c>
      <c r="AQ13" s="57" t="s">
        <v>11</v>
      </c>
      <c r="AR13" s="57" t="s">
        <v>11</v>
      </c>
      <c r="AS13" s="57" t="s">
        <v>11</v>
      </c>
      <c r="AT13" s="57" t="s">
        <v>11</v>
      </c>
      <c r="AU13" s="57" t="s">
        <v>11</v>
      </c>
      <c r="AV13" s="57" t="s">
        <v>11</v>
      </c>
      <c r="AW13" s="57" t="s">
        <v>11</v>
      </c>
      <c r="AX13" s="57" t="s">
        <v>11</v>
      </c>
      <c r="AY13" s="57" t="s">
        <v>11</v>
      </c>
      <c r="AZ13" s="57" t="s">
        <v>2536</v>
      </c>
      <c r="BA13" s="57" t="s">
        <v>11</v>
      </c>
      <c r="BB13" s="57" t="s">
        <v>2537</v>
      </c>
      <c r="BC13" s="57" t="s">
        <v>2423</v>
      </c>
      <c r="BD13" s="57" t="s">
        <v>11</v>
      </c>
      <c r="BE13" s="57" t="s">
        <v>11</v>
      </c>
      <c r="BF13" s="57" t="s">
        <v>2715</v>
      </c>
      <c r="BG13" s="57" t="s">
        <v>11</v>
      </c>
      <c r="BH13" s="57" t="s">
        <v>11</v>
      </c>
      <c r="BI13" s="57" t="s">
        <v>2350</v>
      </c>
      <c r="BJ13" s="57" t="s">
        <v>2716</v>
      </c>
      <c r="BK13" s="57" t="s">
        <v>11</v>
      </c>
      <c r="BL13" s="57" t="s">
        <v>2717</v>
      </c>
      <c r="BM13" s="57" t="s">
        <v>11</v>
      </c>
      <c r="BN13" s="57" t="s">
        <v>2718</v>
      </c>
      <c r="BO13" s="57" t="s">
        <v>2719</v>
      </c>
      <c r="BP13" s="57" t="s">
        <v>2289</v>
      </c>
      <c r="BQ13" s="57" t="s">
        <v>11</v>
      </c>
      <c r="BR13" s="57" t="s">
        <v>2720</v>
      </c>
      <c r="BS13" s="57" t="s">
        <v>11</v>
      </c>
      <c r="BT13" s="57" t="s">
        <v>2721</v>
      </c>
      <c r="BU13" s="57" t="s">
        <v>11</v>
      </c>
      <c r="BV13" s="57" t="s">
        <v>2722</v>
      </c>
      <c r="BW13" s="57" t="s">
        <v>11</v>
      </c>
      <c r="BX13" s="57" t="s">
        <v>11</v>
      </c>
      <c r="BY13" s="57" t="s">
        <v>11</v>
      </c>
      <c r="BZ13" s="57" t="s">
        <v>2723</v>
      </c>
      <c r="CA13" s="57" t="s">
        <v>2724</v>
      </c>
      <c r="CB13" s="57" t="s">
        <v>2725</v>
      </c>
      <c r="CC13" s="57" t="s">
        <v>11</v>
      </c>
      <c r="CD13" s="57" t="s">
        <v>1791</v>
      </c>
      <c r="CE13" s="57" t="s">
        <v>1792</v>
      </c>
      <c r="CF13" s="57" t="s">
        <v>1793</v>
      </c>
      <c r="CG13" s="57" t="s">
        <v>11</v>
      </c>
      <c r="CH13" s="57" t="s">
        <v>1794</v>
      </c>
      <c r="CI13" s="57" t="s">
        <v>1795</v>
      </c>
      <c r="CJ13" s="57" t="s">
        <v>1796</v>
      </c>
      <c r="CK13" s="57" t="s">
        <v>11</v>
      </c>
      <c r="CL13" s="58" t="s">
        <v>1797</v>
      </c>
      <c r="CM13" s="59" t="s">
        <v>11</v>
      </c>
      <c r="CN13" s="59" t="s">
        <v>11</v>
      </c>
      <c r="CO13" s="59" t="s">
        <v>11</v>
      </c>
      <c r="CP13" s="59" t="s">
        <v>1798</v>
      </c>
      <c r="CQ13" s="59" t="s">
        <v>1799</v>
      </c>
      <c r="CR13" s="59" t="s">
        <v>11</v>
      </c>
      <c r="CS13" s="59" t="s">
        <v>11</v>
      </c>
      <c r="CT13" s="59" t="s">
        <v>1058</v>
      </c>
      <c r="CU13" s="59" t="s">
        <v>1059</v>
      </c>
      <c r="CV13" s="59" t="s">
        <v>11</v>
      </c>
      <c r="CW13" s="59" t="s">
        <v>1060</v>
      </c>
      <c r="CX13" s="59" t="s">
        <v>922</v>
      </c>
      <c r="CY13" s="59" t="s">
        <v>11</v>
      </c>
      <c r="CZ13" s="60" t="s">
        <v>1061</v>
      </c>
      <c r="DA13" s="60" t="s">
        <v>11</v>
      </c>
      <c r="DB13" s="59" t="s">
        <v>11</v>
      </c>
      <c r="DC13" s="59" t="s">
        <v>1062</v>
      </c>
      <c r="DD13" s="60" t="s">
        <v>1063</v>
      </c>
      <c r="DE13" s="59" t="s">
        <v>11</v>
      </c>
      <c r="DF13" s="59" t="s">
        <v>11</v>
      </c>
      <c r="DG13" s="59" t="s">
        <v>11</v>
      </c>
      <c r="DH13" s="59" t="s">
        <v>1064</v>
      </c>
      <c r="DI13" s="59" t="s">
        <v>11</v>
      </c>
      <c r="DJ13" s="59" t="s">
        <v>11</v>
      </c>
      <c r="DK13" s="59" t="s">
        <v>1065</v>
      </c>
      <c r="DL13" s="59" t="s">
        <v>1066</v>
      </c>
      <c r="DM13" s="59" t="s">
        <v>1067</v>
      </c>
      <c r="DN13" s="59" t="s">
        <v>1068</v>
      </c>
      <c r="DO13" s="59" t="s">
        <v>11</v>
      </c>
      <c r="DP13" s="59" t="s">
        <v>659</v>
      </c>
      <c r="DQ13" s="59" t="s">
        <v>660</v>
      </c>
      <c r="DR13" s="59" t="s">
        <v>11</v>
      </c>
      <c r="DS13" s="59" t="s">
        <v>661</v>
      </c>
      <c r="DT13" s="59" t="s">
        <v>11</v>
      </c>
      <c r="DU13" s="59" t="s">
        <v>11</v>
      </c>
    </row>
    <row r="14" spans="1:125" s="61" customFormat="1" ht="12.75" customHeight="1" x14ac:dyDescent="0.25">
      <c r="A14" s="39" t="s">
        <v>6</v>
      </c>
      <c r="B14" s="39" t="s">
        <v>29</v>
      </c>
      <c r="C14" s="39" t="s">
        <v>280</v>
      </c>
      <c r="D14" s="39" t="s">
        <v>8</v>
      </c>
      <c r="E14" s="39" t="s">
        <v>28</v>
      </c>
      <c r="F14" s="55">
        <v>44373.736597222225</v>
      </c>
      <c r="G14" s="55">
        <v>44375.283425925925</v>
      </c>
      <c r="H14" s="23" t="s">
        <v>2309</v>
      </c>
      <c r="I14" s="40" t="str">
        <f t="shared" si="0"/>
        <v>OUTSIDE WDC</v>
      </c>
      <c r="J14" s="39" t="s">
        <v>10</v>
      </c>
      <c r="K14" s="39" t="s">
        <v>10</v>
      </c>
      <c r="L14" s="56">
        <v>44336</v>
      </c>
      <c r="M14" s="57"/>
      <c r="N14" s="59" t="str">
        <f>IFERROR(VLOOKUP(B:B,'GID 29 JUNI 21'!V:Y,4,0),"")</f>
        <v/>
      </c>
      <c r="O14" s="59" t="str">
        <f>IFERROR(VLOOKUP(B14,#REF!,4,0),"")</f>
        <v/>
      </c>
      <c r="P14" s="59" t="str">
        <f>IFERROR(VLOOKUP(B:B,'GID 27 Juni 21'!V:Y,4,0),"")</f>
        <v/>
      </c>
      <c r="Q14" s="59" t="str">
        <f>IFERROR(VLOOKUP(B:B,'GID 26 Juni 21'!V:Y,4,0),"")</f>
        <v/>
      </c>
      <c r="R14" s="59" t="str">
        <f>IFERROR(VLOOKUP(B:B,'GID 25 JNI 21'!V:Y,4,0),"")</f>
        <v xml:space="preserve">4002942634 GID 25 P2 26 </v>
      </c>
      <c r="S14" s="59" t="s">
        <v>5654</v>
      </c>
      <c r="T14" s="59" t="s">
        <v>11</v>
      </c>
      <c r="U14" s="59" t="s">
        <v>5456</v>
      </c>
      <c r="V14" s="59" t="s">
        <v>11</v>
      </c>
      <c r="W14" s="59" t="s">
        <v>11</v>
      </c>
      <c r="X14" s="59" t="s">
        <v>11</v>
      </c>
      <c r="Y14" s="59" t="s">
        <v>11</v>
      </c>
      <c r="Z14" s="59" t="s">
        <v>4957</v>
      </c>
      <c r="AA14" s="59" t="s">
        <v>4837</v>
      </c>
      <c r="AB14" s="59" t="s">
        <v>11</v>
      </c>
      <c r="AC14" s="59" t="s">
        <v>11</v>
      </c>
      <c r="AD14" s="59" t="s">
        <v>4508</v>
      </c>
      <c r="AE14" s="59" t="s">
        <v>4509</v>
      </c>
      <c r="AF14" s="59" t="s">
        <v>4510</v>
      </c>
      <c r="AG14" s="59" t="s">
        <v>11</v>
      </c>
      <c r="AH14" s="59" t="s">
        <v>4143</v>
      </c>
      <c r="AI14" s="59" t="s">
        <v>11</v>
      </c>
      <c r="AJ14" s="59" t="s">
        <v>11</v>
      </c>
      <c r="AK14" s="59" t="s">
        <v>3923</v>
      </c>
      <c r="AL14" s="57" t="s">
        <v>11</v>
      </c>
      <c r="AM14" s="57" t="s">
        <v>11</v>
      </c>
      <c r="AN14" s="57" t="s">
        <v>3924</v>
      </c>
      <c r="AO14" s="57" t="s">
        <v>11</v>
      </c>
      <c r="AP14" s="57" t="s">
        <v>11</v>
      </c>
      <c r="AQ14" s="57" t="s">
        <v>11</v>
      </c>
      <c r="AR14" s="57" t="s">
        <v>11</v>
      </c>
      <c r="AS14" s="57" t="s">
        <v>11</v>
      </c>
      <c r="AT14" s="57" t="s">
        <v>11</v>
      </c>
      <c r="AU14" s="57" t="s">
        <v>11</v>
      </c>
      <c r="AV14" s="57" t="s">
        <v>11</v>
      </c>
      <c r="AW14" s="57" t="s">
        <v>2726</v>
      </c>
      <c r="AX14" s="57" t="s">
        <v>11</v>
      </c>
      <c r="AY14" s="57" t="s">
        <v>11</v>
      </c>
      <c r="AZ14" s="57" t="s">
        <v>2538</v>
      </c>
      <c r="BA14" s="57" t="s">
        <v>2462</v>
      </c>
      <c r="BB14" s="57" t="s">
        <v>11</v>
      </c>
      <c r="BC14" s="57" t="s">
        <v>2424</v>
      </c>
      <c r="BD14" s="57" t="s">
        <v>11</v>
      </c>
      <c r="BE14" s="57" t="s">
        <v>11</v>
      </c>
      <c r="BF14" s="57" t="s">
        <v>2727</v>
      </c>
      <c r="BG14" s="57" t="s">
        <v>2728</v>
      </c>
      <c r="BH14" s="57" t="s">
        <v>2391</v>
      </c>
      <c r="BI14" s="57" t="s">
        <v>2351</v>
      </c>
      <c r="BJ14" s="57" t="s">
        <v>11</v>
      </c>
      <c r="BK14" s="57" t="s">
        <v>11</v>
      </c>
      <c r="BL14" s="57" t="s">
        <v>11</v>
      </c>
      <c r="BM14" s="57" t="s">
        <v>2729</v>
      </c>
      <c r="BN14" s="57" t="s">
        <v>2730</v>
      </c>
      <c r="BO14" s="57" t="s">
        <v>11</v>
      </c>
      <c r="BP14" s="57" t="s">
        <v>2282</v>
      </c>
      <c r="BQ14" s="57" t="s">
        <v>11</v>
      </c>
      <c r="BR14" s="57" t="s">
        <v>2731</v>
      </c>
      <c r="BS14" s="57" t="s">
        <v>11</v>
      </c>
      <c r="BT14" s="57" t="s">
        <v>2732</v>
      </c>
      <c r="BU14" s="57" t="s">
        <v>11</v>
      </c>
      <c r="BV14" s="57" t="s">
        <v>2733</v>
      </c>
      <c r="BW14" s="57" t="s">
        <v>2734</v>
      </c>
      <c r="BX14" s="57" t="s">
        <v>11</v>
      </c>
      <c r="BY14" s="57" t="s">
        <v>2735</v>
      </c>
      <c r="BZ14" s="57" t="s">
        <v>11</v>
      </c>
      <c r="CA14" s="57" t="s">
        <v>2736</v>
      </c>
      <c r="CB14" s="57" t="s">
        <v>2737</v>
      </c>
      <c r="CC14" s="57" t="s">
        <v>11</v>
      </c>
      <c r="CD14" s="57" t="s">
        <v>1800</v>
      </c>
      <c r="CE14" s="57" t="s">
        <v>11</v>
      </c>
      <c r="CF14" s="57" t="s">
        <v>11</v>
      </c>
      <c r="CG14" s="57"/>
      <c r="CH14" s="57" t="s">
        <v>11</v>
      </c>
      <c r="CI14" s="57" t="s">
        <v>1801</v>
      </c>
      <c r="CJ14" s="57" t="s">
        <v>1802</v>
      </c>
      <c r="CK14" s="57" t="s">
        <v>11</v>
      </c>
      <c r="CL14" s="58" t="s">
        <v>11</v>
      </c>
      <c r="CM14" s="59" t="s">
        <v>11</v>
      </c>
      <c r="CN14" s="59" t="s">
        <v>1803</v>
      </c>
      <c r="CO14" s="59" t="s">
        <v>11</v>
      </c>
      <c r="CP14" s="59" t="s">
        <v>1804</v>
      </c>
      <c r="CQ14" s="59" t="s">
        <v>1805</v>
      </c>
      <c r="CR14" s="59" t="s">
        <v>1069</v>
      </c>
      <c r="CS14" s="59" t="s">
        <v>11</v>
      </c>
      <c r="CT14" s="59" t="s">
        <v>11</v>
      </c>
      <c r="CU14" s="59" t="s">
        <v>1070</v>
      </c>
      <c r="CV14" s="59" t="s">
        <v>1071</v>
      </c>
      <c r="CW14" s="59" t="s">
        <v>1072</v>
      </c>
      <c r="CX14" s="59" t="s">
        <v>920</v>
      </c>
      <c r="CY14" s="59" t="s">
        <v>11</v>
      </c>
      <c r="CZ14" s="60" t="s">
        <v>1073</v>
      </c>
      <c r="DA14" s="60" t="s">
        <v>11</v>
      </c>
      <c r="DB14" s="59" t="s">
        <v>11</v>
      </c>
      <c r="DC14" s="59" t="s">
        <v>1074</v>
      </c>
      <c r="DD14" s="60" t="s">
        <v>1075</v>
      </c>
      <c r="DE14" s="59" t="s">
        <v>11</v>
      </c>
      <c r="DF14" s="59" t="s">
        <v>11</v>
      </c>
      <c r="DG14" s="59" t="s">
        <v>1076</v>
      </c>
      <c r="DH14" s="59" t="s">
        <v>11</v>
      </c>
      <c r="DI14" s="59" t="s">
        <v>11</v>
      </c>
      <c r="DJ14" s="59" t="s">
        <v>1077</v>
      </c>
      <c r="DK14" s="59" t="s">
        <v>11</v>
      </c>
      <c r="DL14" s="59" t="s">
        <v>11</v>
      </c>
      <c r="DM14" s="59" t="s">
        <v>1078</v>
      </c>
      <c r="DN14" s="59" t="s">
        <v>11</v>
      </c>
      <c r="DO14" s="59" t="s">
        <v>11</v>
      </c>
      <c r="DP14" s="59" t="s">
        <v>11</v>
      </c>
      <c r="DQ14" s="59" t="s">
        <v>662</v>
      </c>
      <c r="DR14" s="59" t="s">
        <v>11</v>
      </c>
      <c r="DS14" s="59" t="s">
        <v>11</v>
      </c>
      <c r="DT14" s="59" t="s">
        <v>11</v>
      </c>
      <c r="DU14" s="59" t="s">
        <v>663</v>
      </c>
    </row>
    <row r="15" spans="1:125" s="61" customFormat="1" x14ac:dyDescent="0.25">
      <c r="A15" s="39" t="s">
        <v>6</v>
      </c>
      <c r="B15" s="39" t="s">
        <v>39</v>
      </c>
      <c r="C15" s="39" t="s">
        <v>395</v>
      </c>
      <c r="D15" s="39" t="s">
        <v>8</v>
      </c>
      <c r="E15" s="39" t="s">
        <v>18</v>
      </c>
      <c r="F15" s="55">
        <v>44370.57104166667</v>
      </c>
      <c r="G15" s="55">
        <v>44371.857129629629</v>
      </c>
      <c r="H15" s="23" t="s">
        <v>2309</v>
      </c>
      <c r="I15" s="40" t="str">
        <f t="shared" si="0"/>
        <v>OUTSIDE WDC</v>
      </c>
      <c r="J15" s="39" t="s">
        <v>10</v>
      </c>
      <c r="K15" s="39"/>
      <c r="L15" s="56">
        <v>44337</v>
      </c>
      <c r="M15" s="59"/>
      <c r="N15" s="59" t="str">
        <f>IFERROR(VLOOKUP(B:B,'GID 29 JUNI 21'!V:Y,4,0),"")</f>
        <v/>
      </c>
      <c r="O15" s="59" t="str">
        <f>IFERROR(VLOOKUP(B15,#REF!,4,0),"")</f>
        <v/>
      </c>
      <c r="P15" s="59" t="str">
        <f>IFERROR(VLOOKUP(B:B,'GID 27 Juni 21'!V:Y,4,0),"")</f>
        <v/>
      </c>
      <c r="Q15" s="59" t="str">
        <f>IFERROR(VLOOKUP(B:B,'GID 26 Juni 21'!V:Y,4,0),"")</f>
        <v/>
      </c>
      <c r="R15" s="59" t="str">
        <f>IFERROR(VLOOKUP(B:B,'GID 25 JNI 21'!V:Y,4,0),"")</f>
        <v/>
      </c>
      <c r="S15" s="59" t="s">
        <v>5655</v>
      </c>
      <c r="T15" s="59" t="s">
        <v>5457</v>
      </c>
      <c r="U15" s="59" t="s">
        <v>11</v>
      </c>
      <c r="V15" s="59" t="s">
        <v>11</v>
      </c>
      <c r="W15" s="59" t="s">
        <v>5092</v>
      </c>
      <c r="X15" s="59" t="s">
        <v>11</v>
      </c>
      <c r="Y15" s="59" t="s">
        <v>5184</v>
      </c>
      <c r="Z15" s="59" t="s">
        <v>4958</v>
      </c>
      <c r="AA15" s="59" t="s">
        <v>4838</v>
      </c>
      <c r="AB15" s="59" t="s">
        <v>4613</v>
      </c>
      <c r="AC15" s="59" t="s">
        <v>11</v>
      </c>
      <c r="AD15" s="59" t="s">
        <v>11</v>
      </c>
      <c r="AE15" s="59" t="s">
        <v>4511</v>
      </c>
      <c r="AF15" s="59" t="s">
        <v>11</v>
      </c>
      <c r="AG15" s="59" t="s">
        <v>4839</v>
      </c>
      <c r="AH15" s="59" t="s">
        <v>11</v>
      </c>
      <c r="AI15" s="59" t="s">
        <v>11</v>
      </c>
      <c r="AJ15" s="59" t="s">
        <v>3925</v>
      </c>
      <c r="AK15" s="59" t="s">
        <v>11</v>
      </c>
      <c r="AL15" s="57" t="s">
        <v>3926</v>
      </c>
      <c r="AM15" s="57" t="s">
        <v>11</v>
      </c>
      <c r="AN15" s="57" t="s">
        <v>3927</v>
      </c>
      <c r="AO15" s="57" t="s">
        <v>11</v>
      </c>
      <c r="AP15" s="57" t="s">
        <v>11</v>
      </c>
      <c r="AQ15" s="57" t="s">
        <v>11</v>
      </c>
      <c r="AR15" s="57" t="s">
        <v>11</v>
      </c>
      <c r="AS15" s="57" t="s">
        <v>11</v>
      </c>
      <c r="AT15" s="57" t="s">
        <v>11</v>
      </c>
      <c r="AU15" s="57" t="s">
        <v>11</v>
      </c>
      <c r="AV15" s="57" t="s">
        <v>11</v>
      </c>
      <c r="AW15" s="57" t="s">
        <v>2738</v>
      </c>
      <c r="AX15" s="57" t="s">
        <v>11</v>
      </c>
      <c r="AY15" s="57" t="s">
        <v>11</v>
      </c>
      <c r="AZ15" s="57" t="s">
        <v>2499</v>
      </c>
      <c r="BA15" s="57" t="s">
        <v>11</v>
      </c>
      <c r="BB15" s="57" t="s">
        <v>2539</v>
      </c>
      <c r="BC15" s="57"/>
      <c r="BD15" s="57" t="s">
        <v>2739</v>
      </c>
      <c r="BE15" s="57" t="s">
        <v>2740</v>
      </c>
      <c r="BF15" s="57" t="s">
        <v>11</v>
      </c>
      <c r="BG15" s="57" t="s">
        <v>11</v>
      </c>
      <c r="BH15" s="57" t="s">
        <v>2392</v>
      </c>
      <c r="BI15" s="57" t="s">
        <v>2352</v>
      </c>
      <c r="BJ15" s="57" t="s">
        <v>11</v>
      </c>
      <c r="BK15" s="57" t="s">
        <v>11</v>
      </c>
      <c r="BL15" s="57" t="s">
        <v>2741</v>
      </c>
      <c r="BM15" s="57" t="s">
        <v>11</v>
      </c>
      <c r="BN15" s="57" t="s">
        <v>2742</v>
      </c>
      <c r="BO15" s="57" t="s">
        <v>2743</v>
      </c>
      <c r="BP15" s="57" t="s">
        <v>11</v>
      </c>
      <c r="BQ15" s="57" t="s">
        <v>2744</v>
      </c>
      <c r="BR15" s="57" t="s">
        <v>11</v>
      </c>
      <c r="BS15" s="57" t="s">
        <v>11</v>
      </c>
      <c r="BT15" s="57" t="s">
        <v>11</v>
      </c>
      <c r="BU15" s="57" t="s">
        <v>2745</v>
      </c>
      <c r="BV15" s="57" t="s">
        <v>2746</v>
      </c>
      <c r="BW15" s="57" t="s">
        <v>2747</v>
      </c>
      <c r="BX15" s="57" t="s">
        <v>11</v>
      </c>
      <c r="BY15" s="57" t="s">
        <v>11</v>
      </c>
      <c r="BZ15" s="23"/>
      <c r="CA15" s="57" t="s">
        <v>2748</v>
      </c>
      <c r="CB15" s="57" t="s">
        <v>11</v>
      </c>
      <c r="CC15" s="57" t="s">
        <v>1806</v>
      </c>
      <c r="CD15" s="57" t="s">
        <v>1807</v>
      </c>
      <c r="CE15" s="57" t="s">
        <v>11</v>
      </c>
      <c r="CF15" s="57" t="s">
        <v>1808</v>
      </c>
      <c r="CG15" s="57" t="s">
        <v>11</v>
      </c>
      <c r="CH15" s="57" t="s">
        <v>11</v>
      </c>
      <c r="CI15" s="57" t="s">
        <v>1809</v>
      </c>
      <c r="CJ15" s="57" t="s">
        <v>1810</v>
      </c>
      <c r="CK15" s="57" t="s">
        <v>11</v>
      </c>
      <c r="CL15" s="58" t="s">
        <v>11</v>
      </c>
      <c r="CM15" s="59" t="s">
        <v>11</v>
      </c>
      <c r="CN15" s="59" t="s">
        <v>1811</v>
      </c>
      <c r="CO15" s="59" t="s">
        <v>11</v>
      </c>
      <c r="CP15" s="59" t="s">
        <v>1812</v>
      </c>
      <c r="CQ15" s="59" t="s">
        <v>11</v>
      </c>
      <c r="CR15" s="59" t="s">
        <v>11</v>
      </c>
      <c r="CS15" s="59" t="s">
        <v>11</v>
      </c>
      <c r="CT15" s="59" t="s">
        <v>1079</v>
      </c>
      <c r="CU15" s="59" t="s">
        <v>1080</v>
      </c>
      <c r="CV15" s="59" t="s">
        <v>1081</v>
      </c>
      <c r="CW15" s="59" t="s">
        <v>1082</v>
      </c>
      <c r="CX15" s="59" t="s">
        <v>899</v>
      </c>
      <c r="CY15" s="59" t="s">
        <v>11</v>
      </c>
      <c r="CZ15" s="60" t="s">
        <v>11</v>
      </c>
      <c r="DA15" s="60" t="s">
        <v>11</v>
      </c>
      <c r="DB15" s="59" t="s">
        <v>11</v>
      </c>
      <c r="DC15" s="59" t="s">
        <v>1083</v>
      </c>
      <c r="DD15" s="60" t="s">
        <v>1084</v>
      </c>
      <c r="DE15" s="59" t="s">
        <v>11</v>
      </c>
      <c r="DF15" s="59" t="s">
        <v>11</v>
      </c>
      <c r="DG15" s="59" t="s">
        <v>1085</v>
      </c>
      <c r="DH15" s="59" t="s">
        <v>11</v>
      </c>
      <c r="DI15" s="59" t="s">
        <v>11</v>
      </c>
      <c r="DJ15" s="59" t="s">
        <v>1086</v>
      </c>
      <c r="DK15" s="59" t="s">
        <v>11</v>
      </c>
      <c r="DL15" s="59" t="s">
        <v>1087</v>
      </c>
      <c r="DM15" s="59" t="s">
        <v>11</v>
      </c>
      <c r="DN15" s="59" t="s">
        <v>1088</v>
      </c>
      <c r="DO15" s="59" t="s">
        <v>11</v>
      </c>
      <c r="DP15" s="59" t="s">
        <v>11</v>
      </c>
      <c r="DQ15" s="59" t="s">
        <v>664</v>
      </c>
      <c r="DR15" s="59" t="s">
        <v>665</v>
      </c>
      <c r="DS15" s="59" t="s">
        <v>11</v>
      </c>
      <c r="DT15" s="59" t="s">
        <v>11</v>
      </c>
      <c r="DU15" s="59" t="s">
        <v>11</v>
      </c>
    </row>
    <row r="16" spans="1:125" s="61" customFormat="1" ht="12.75" customHeight="1" x14ac:dyDescent="0.25">
      <c r="A16" s="39" t="s">
        <v>6</v>
      </c>
      <c r="B16" s="39" t="s">
        <v>47</v>
      </c>
      <c r="C16" s="39" t="s">
        <v>288</v>
      </c>
      <c r="D16" s="39" t="s">
        <v>8</v>
      </c>
      <c r="E16" s="39" t="s">
        <v>18</v>
      </c>
      <c r="F16" s="55">
        <v>44373.802256944444</v>
      </c>
      <c r="G16" s="55">
        <v>44375.292280092595</v>
      </c>
      <c r="H16" s="23" t="s">
        <v>2309</v>
      </c>
      <c r="I16" s="40" t="str">
        <f t="shared" si="0"/>
        <v>OUTSIDE WDC</v>
      </c>
      <c r="J16" s="39" t="s">
        <v>10</v>
      </c>
      <c r="K16" s="39"/>
      <c r="L16" s="56">
        <v>44325</v>
      </c>
      <c r="M16" s="57" t="s">
        <v>4950</v>
      </c>
      <c r="N16" s="59" t="str">
        <f>IFERROR(VLOOKUP(B:B,'GID 29 JUNI 21'!V:Y,4,0),"")</f>
        <v/>
      </c>
      <c r="O16" s="59" t="str">
        <f>IFERROR(VLOOKUP(B16,#REF!,4,0),"")</f>
        <v/>
      </c>
      <c r="P16" s="59" t="str">
        <f>IFERROR(VLOOKUP(B:B,'GID 27 Juni 21'!V:Y,4,0),"")</f>
        <v/>
      </c>
      <c r="Q16" s="59" t="str">
        <f>IFERROR(VLOOKUP(B:B,'GID 26 Juni 21'!V:Y,4,0),"")</f>
        <v xml:space="preserve">4002943198 GID 26 P1 28 </v>
      </c>
      <c r="R16" s="59" t="str">
        <f>IFERROR(VLOOKUP(B:B,'GID 25 JNI 21'!V:Y,4,0),"")</f>
        <v xml:space="preserve">4002942406 GID 25 P1 25 </v>
      </c>
      <c r="S16" s="59" t="s">
        <v>11</v>
      </c>
      <c r="T16" s="59" t="s">
        <v>11</v>
      </c>
      <c r="U16" s="59" t="s">
        <v>5458</v>
      </c>
      <c r="V16" s="59" t="s">
        <v>11</v>
      </c>
      <c r="W16" s="59" t="s">
        <v>11</v>
      </c>
      <c r="X16" s="59" t="s">
        <v>11</v>
      </c>
      <c r="Y16" s="59" t="s">
        <v>5185</v>
      </c>
      <c r="Z16" s="59" t="s">
        <v>11</v>
      </c>
      <c r="AA16" s="59" t="s">
        <v>11</v>
      </c>
      <c r="AB16" s="59" t="s">
        <v>11</v>
      </c>
      <c r="AC16" s="59" t="s">
        <v>11</v>
      </c>
      <c r="AD16" s="59" t="s">
        <v>11</v>
      </c>
      <c r="AE16" s="59" t="s">
        <v>11</v>
      </c>
      <c r="AF16" s="59" t="s">
        <v>11</v>
      </c>
      <c r="AG16" s="59" t="s">
        <v>11</v>
      </c>
      <c r="AH16" s="59" t="s">
        <v>11</v>
      </c>
      <c r="AI16" s="59" t="s">
        <v>11</v>
      </c>
      <c r="AJ16" s="59" t="s">
        <v>11</v>
      </c>
      <c r="AK16" s="59" t="s">
        <v>11</v>
      </c>
      <c r="AL16" s="57" t="s">
        <v>11</v>
      </c>
      <c r="AM16" s="57" t="s">
        <v>3928</v>
      </c>
      <c r="AN16" s="57" t="s">
        <v>11</v>
      </c>
      <c r="AO16" s="57" t="s">
        <v>5264</v>
      </c>
      <c r="AP16" s="57" t="s">
        <v>11</v>
      </c>
      <c r="AQ16" s="57" t="s">
        <v>11</v>
      </c>
      <c r="AR16" s="57" t="s">
        <v>11</v>
      </c>
      <c r="AS16" s="57" t="s">
        <v>11</v>
      </c>
      <c r="AT16" s="57" t="s">
        <v>11</v>
      </c>
      <c r="AU16" s="57" t="s">
        <v>11</v>
      </c>
      <c r="AV16" s="57" t="s">
        <v>11</v>
      </c>
      <c r="AW16" s="57" t="s">
        <v>2749</v>
      </c>
      <c r="AX16" s="57" t="s">
        <v>11</v>
      </c>
      <c r="AY16" s="57" t="s">
        <v>11</v>
      </c>
      <c r="AZ16" s="57" t="s">
        <v>11</v>
      </c>
      <c r="BA16" s="57" t="s">
        <v>11</v>
      </c>
      <c r="BB16" s="57" t="s">
        <v>11</v>
      </c>
      <c r="BC16" s="57" t="s">
        <v>11</v>
      </c>
      <c r="BD16" s="57" t="s">
        <v>11</v>
      </c>
      <c r="BE16" s="57" t="s">
        <v>11</v>
      </c>
      <c r="BF16" s="57" t="s">
        <v>2750</v>
      </c>
      <c r="BG16" s="57" t="s">
        <v>11</v>
      </c>
      <c r="BH16" s="57" t="s">
        <v>11</v>
      </c>
      <c r="BI16" s="57" t="s">
        <v>11</v>
      </c>
      <c r="BJ16" s="57" t="s">
        <v>11</v>
      </c>
      <c r="BK16" s="57" t="s">
        <v>11</v>
      </c>
      <c r="BL16" s="57" t="s">
        <v>11</v>
      </c>
      <c r="BM16" s="57" t="s">
        <v>11</v>
      </c>
      <c r="BN16" s="57" t="s">
        <v>11</v>
      </c>
      <c r="BO16" s="57" t="s">
        <v>2751</v>
      </c>
      <c r="BP16" s="57" t="s">
        <v>11</v>
      </c>
      <c r="BQ16" s="57" t="s">
        <v>11</v>
      </c>
      <c r="BR16" s="57" t="s">
        <v>11</v>
      </c>
      <c r="BS16" s="57" t="s">
        <v>11</v>
      </c>
      <c r="BT16" s="57" t="s">
        <v>2752</v>
      </c>
      <c r="BU16" s="57" t="s">
        <v>11</v>
      </c>
      <c r="BV16" s="57" t="s">
        <v>11</v>
      </c>
      <c r="BW16" s="57" t="s">
        <v>2753</v>
      </c>
      <c r="BX16" s="57" t="s">
        <v>11</v>
      </c>
      <c r="BY16" s="57" t="s">
        <v>11</v>
      </c>
      <c r="BZ16" s="57" t="s">
        <v>11</v>
      </c>
      <c r="CA16" s="57" t="s">
        <v>2754</v>
      </c>
      <c r="CB16" s="57" t="s">
        <v>11</v>
      </c>
      <c r="CC16" s="57" t="s">
        <v>1813</v>
      </c>
      <c r="CD16" s="57" t="s">
        <v>1814</v>
      </c>
      <c r="CE16" s="57" t="s">
        <v>11</v>
      </c>
      <c r="CF16" s="57" t="s">
        <v>1815</v>
      </c>
      <c r="CG16" s="57" t="s">
        <v>11</v>
      </c>
      <c r="CH16" s="57" t="s">
        <v>11</v>
      </c>
      <c r="CI16" s="57" t="s">
        <v>11</v>
      </c>
      <c r="CJ16" s="57" t="s">
        <v>1816</v>
      </c>
      <c r="CK16" s="57" t="s">
        <v>1817</v>
      </c>
      <c r="CL16" s="58" t="s">
        <v>11</v>
      </c>
      <c r="CM16" s="59" t="s">
        <v>11</v>
      </c>
      <c r="CN16" s="59" t="s">
        <v>11</v>
      </c>
      <c r="CO16" s="59" t="s">
        <v>11</v>
      </c>
      <c r="CP16" s="59" t="s">
        <v>11</v>
      </c>
      <c r="CQ16" s="59" t="s">
        <v>11</v>
      </c>
      <c r="CR16" s="59" t="s">
        <v>1089</v>
      </c>
      <c r="CS16" s="59" t="s">
        <v>11</v>
      </c>
      <c r="CT16" s="59" t="s">
        <v>11</v>
      </c>
      <c r="CU16" s="59" t="s">
        <v>11</v>
      </c>
      <c r="CV16" s="59" t="s">
        <v>11</v>
      </c>
      <c r="CW16" s="59" t="s">
        <v>11</v>
      </c>
      <c r="CX16" s="59" t="s">
        <v>911</v>
      </c>
      <c r="CY16" s="59" t="s">
        <v>11</v>
      </c>
      <c r="CZ16" s="60" t="s">
        <v>11</v>
      </c>
      <c r="DA16" s="60" t="s">
        <v>11</v>
      </c>
      <c r="DB16" s="59" t="s">
        <v>11</v>
      </c>
      <c r="DC16" s="59" t="s">
        <v>11</v>
      </c>
      <c r="DD16" s="60" t="s">
        <v>1090</v>
      </c>
      <c r="DE16" s="59" t="s">
        <v>11</v>
      </c>
      <c r="DF16" s="59" t="s">
        <v>1091</v>
      </c>
      <c r="DG16" s="59" t="s">
        <v>11</v>
      </c>
      <c r="DH16" s="59" t="s">
        <v>11</v>
      </c>
      <c r="DI16" s="59" t="s">
        <v>1092</v>
      </c>
      <c r="DJ16" s="59" t="s">
        <v>11</v>
      </c>
      <c r="DK16" s="59" t="s">
        <v>11</v>
      </c>
      <c r="DL16" s="59" t="s">
        <v>1093</v>
      </c>
      <c r="DM16" s="59" t="s">
        <v>11</v>
      </c>
      <c r="DN16" s="59" t="s">
        <v>1094</v>
      </c>
      <c r="DO16" s="59" t="s">
        <v>11</v>
      </c>
      <c r="DP16" s="59" t="s">
        <v>666</v>
      </c>
      <c r="DQ16" s="59" t="s">
        <v>11</v>
      </c>
      <c r="DR16" s="59" t="s">
        <v>667</v>
      </c>
      <c r="DS16" s="59" t="s">
        <v>11</v>
      </c>
      <c r="DT16" s="59" t="s">
        <v>11</v>
      </c>
      <c r="DU16" s="59" t="s">
        <v>668</v>
      </c>
    </row>
    <row r="17" spans="1:125" s="61" customFormat="1" ht="12.75" customHeight="1" x14ac:dyDescent="0.25">
      <c r="A17" s="39" t="s">
        <v>6</v>
      </c>
      <c r="B17" s="39" t="s">
        <v>45</v>
      </c>
      <c r="C17" s="39"/>
      <c r="D17" s="39" t="s">
        <v>8</v>
      </c>
      <c r="E17" s="39" t="s">
        <v>18</v>
      </c>
      <c r="F17" s="55">
        <v>44373.914768518516</v>
      </c>
      <c r="G17" s="55"/>
      <c r="H17" s="23" t="s">
        <v>5793</v>
      </c>
      <c r="I17" s="40" t="str">
        <f t="shared" si="0"/>
        <v>IN WDC</v>
      </c>
      <c r="J17" s="39"/>
      <c r="K17" s="39"/>
      <c r="L17" s="56">
        <v>44272</v>
      </c>
      <c r="M17" s="59"/>
      <c r="N17" s="59" t="str">
        <f>IFERROR(VLOOKUP(B:B,'GID 29 JUNI 21'!V:Y,4,0),"")</f>
        <v/>
      </c>
      <c r="O17" s="59" t="str">
        <f>IFERROR(VLOOKUP(B17,#REF!,4,0),"")</f>
        <v/>
      </c>
      <c r="P17" s="59" t="str">
        <f>IFERROR(VLOOKUP(B:B,'GID 27 Juni 21'!V:Y,4,0),"")</f>
        <v/>
      </c>
      <c r="Q17" s="59" t="str">
        <f>IFERROR(VLOOKUP(B:B,'GID 26 Juni 21'!V:Y,4,0),"")</f>
        <v/>
      </c>
      <c r="R17" s="59" t="str">
        <f>IFERROR(VLOOKUP(B:B,'GID 25 JNI 21'!V:Y,4,0),"")</f>
        <v xml:space="preserve">4002942632 GID 25 P2 26 </v>
      </c>
      <c r="S17" s="59" t="s">
        <v>5656</v>
      </c>
      <c r="T17" s="59" t="s">
        <v>5459</v>
      </c>
      <c r="U17" s="59" t="s">
        <v>11</v>
      </c>
      <c r="V17" s="59" t="s">
        <v>11</v>
      </c>
      <c r="W17" s="59" t="s">
        <v>11</v>
      </c>
      <c r="X17" s="59" t="s">
        <v>11</v>
      </c>
      <c r="Y17" s="59" t="s">
        <v>5186</v>
      </c>
      <c r="Z17" s="59" t="s">
        <v>11</v>
      </c>
      <c r="AA17" s="59" t="s">
        <v>11</v>
      </c>
      <c r="AB17" s="59" t="s">
        <v>11</v>
      </c>
      <c r="AC17" s="59" t="s">
        <v>11</v>
      </c>
      <c r="AD17" s="59" t="s">
        <v>11</v>
      </c>
      <c r="AE17" s="59" t="s">
        <v>11</v>
      </c>
      <c r="AF17" s="59" t="s">
        <v>11</v>
      </c>
      <c r="AG17" s="59" t="s">
        <v>11</v>
      </c>
      <c r="AH17" s="59" t="s">
        <v>11</v>
      </c>
      <c r="AI17" s="59" t="s">
        <v>11</v>
      </c>
      <c r="AJ17" s="59" t="s">
        <v>11</v>
      </c>
      <c r="AK17" s="59" t="s">
        <v>11</v>
      </c>
      <c r="AL17" s="57" t="s">
        <v>3929</v>
      </c>
      <c r="AM17" s="57" t="s">
        <v>11</v>
      </c>
      <c r="AN17" s="57" t="s">
        <v>3930</v>
      </c>
      <c r="AO17" s="57" t="s">
        <v>11</v>
      </c>
      <c r="AP17" s="57" t="s">
        <v>11</v>
      </c>
      <c r="AQ17" s="57" t="s">
        <v>11</v>
      </c>
      <c r="AR17" s="57" t="s">
        <v>11</v>
      </c>
      <c r="AS17" s="57" t="s">
        <v>11</v>
      </c>
      <c r="AT17" s="57" t="s">
        <v>11</v>
      </c>
      <c r="AU17" s="57" t="s">
        <v>11</v>
      </c>
      <c r="AV17" s="57" t="s">
        <v>11</v>
      </c>
      <c r="AW17" s="57" t="s">
        <v>2755</v>
      </c>
      <c r="AX17" s="57" t="s">
        <v>11</v>
      </c>
      <c r="AY17" s="57" t="s">
        <v>11</v>
      </c>
      <c r="AZ17" s="57" t="s">
        <v>11</v>
      </c>
      <c r="BA17" s="57" t="s">
        <v>11</v>
      </c>
      <c r="BB17" s="57" t="s">
        <v>11</v>
      </c>
      <c r="BC17" s="57" t="s">
        <v>11</v>
      </c>
      <c r="BD17" s="57" t="s">
        <v>11</v>
      </c>
      <c r="BE17" s="57" t="s">
        <v>11</v>
      </c>
      <c r="BF17" s="57" t="s">
        <v>11</v>
      </c>
      <c r="BG17" s="57" t="s">
        <v>11</v>
      </c>
      <c r="BH17" s="57" t="s">
        <v>11</v>
      </c>
      <c r="BI17" s="57" t="s">
        <v>11</v>
      </c>
      <c r="BJ17" s="57" t="s">
        <v>11</v>
      </c>
      <c r="BK17" s="57" t="s">
        <v>11</v>
      </c>
      <c r="BL17" s="57" t="s">
        <v>11</v>
      </c>
      <c r="BM17" s="57" t="s">
        <v>11</v>
      </c>
      <c r="BN17" s="57" t="s">
        <v>11</v>
      </c>
      <c r="BO17" s="57" t="s">
        <v>11</v>
      </c>
      <c r="BP17" s="57" t="s">
        <v>11</v>
      </c>
      <c r="BQ17" s="57" t="s">
        <v>11</v>
      </c>
      <c r="BR17" s="57" t="s">
        <v>11</v>
      </c>
      <c r="BS17" s="57" t="s">
        <v>11</v>
      </c>
      <c r="BT17" s="57" t="s">
        <v>11</v>
      </c>
      <c r="BU17" s="57" t="s">
        <v>11</v>
      </c>
      <c r="BV17" s="57" t="s">
        <v>11</v>
      </c>
      <c r="BW17" s="57" t="s">
        <v>11</v>
      </c>
      <c r="BX17" s="57" t="s">
        <v>11</v>
      </c>
      <c r="BY17" s="57" t="s">
        <v>11</v>
      </c>
      <c r="BZ17" s="57" t="s">
        <v>11</v>
      </c>
      <c r="CA17" s="57" t="s">
        <v>11</v>
      </c>
      <c r="CB17" s="57" t="s">
        <v>11</v>
      </c>
      <c r="CC17" s="57" t="s">
        <v>11</v>
      </c>
      <c r="CD17" s="57" t="s">
        <v>11</v>
      </c>
      <c r="CE17" s="57" t="s">
        <v>11</v>
      </c>
      <c r="CF17" s="57" t="s">
        <v>11</v>
      </c>
      <c r="CG17" s="57" t="s">
        <v>11</v>
      </c>
      <c r="CH17" s="57" t="s">
        <v>11</v>
      </c>
      <c r="CI17" s="57" t="s">
        <v>11</v>
      </c>
      <c r="CJ17" s="57" t="s">
        <v>11</v>
      </c>
      <c r="CK17" s="57" t="s">
        <v>11</v>
      </c>
      <c r="CL17" s="58" t="s">
        <v>11</v>
      </c>
      <c r="CM17" s="59" t="s">
        <v>11</v>
      </c>
      <c r="CN17" s="59" t="s">
        <v>11</v>
      </c>
      <c r="CO17" s="59" t="s">
        <v>11</v>
      </c>
      <c r="CP17" s="59" t="s">
        <v>11</v>
      </c>
      <c r="CQ17" s="59" t="s">
        <v>11</v>
      </c>
      <c r="CR17" s="59" t="s">
        <v>11</v>
      </c>
      <c r="CS17" s="59" t="s">
        <v>11</v>
      </c>
      <c r="CT17" s="59" t="s">
        <v>11</v>
      </c>
      <c r="CU17" s="59" t="s">
        <v>11</v>
      </c>
      <c r="CV17" s="59" t="s">
        <v>11</v>
      </c>
      <c r="CW17" s="59" t="s">
        <v>11</v>
      </c>
      <c r="CX17" s="59" t="s">
        <v>11</v>
      </c>
      <c r="CY17" s="59" t="s">
        <v>11</v>
      </c>
      <c r="CZ17" s="60" t="s">
        <v>11</v>
      </c>
      <c r="DA17" s="60" t="s">
        <v>11</v>
      </c>
      <c r="DB17" s="59" t="s">
        <v>11</v>
      </c>
      <c r="DC17" s="59" t="s">
        <v>11</v>
      </c>
      <c r="DD17" s="60" t="s">
        <v>11</v>
      </c>
      <c r="DE17" s="59" t="s">
        <v>1095</v>
      </c>
      <c r="DF17" s="59" t="s">
        <v>11</v>
      </c>
      <c r="DG17" s="59" t="s">
        <v>1096</v>
      </c>
      <c r="DH17" s="59" t="s">
        <v>11</v>
      </c>
      <c r="DI17" s="59" t="s">
        <v>1097</v>
      </c>
      <c r="DJ17" s="59" t="s">
        <v>1098</v>
      </c>
      <c r="DK17" s="59" t="s">
        <v>11</v>
      </c>
      <c r="DL17" s="59" t="s">
        <v>1099</v>
      </c>
      <c r="DM17" s="59" t="s">
        <v>1100</v>
      </c>
      <c r="DN17" s="59" t="s">
        <v>11</v>
      </c>
      <c r="DO17" s="59" t="s">
        <v>11</v>
      </c>
      <c r="DP17" s="59" t="s">
        <v>11</v>
      </c>
      <c r="DQ17" s="59" t="s">
        <v>669</v>
      </c>
      <c r="DR17" s="59" t="s">
        <v>670</v>
      </c>
      <c r="DS17" s="59" t="s">
        <v>11</v>
      </c>
      <c r="DT17" s="59" t="s">
        <v>11</v>
      </c>
      <c r="DU17" s="59" t="s">
        <v>671</v>
      </c>
    </row>
    <row r="18" spans="1:125" s="61" customFormat="1" x14ac:dyDescent="0.25">
      <c r="A18" s="39" t="s">
        <v>6</v>
      </c>
      <c r="B18" s="476" t="s">
        <v>48</v>
      </c>
      <c r="C18" s="39" t="s">
        <v>284</v>
      </c>
      <c r="D18" s="39" t="s">
        <v>8</v>
      </c>
      <c r="E18" s="39" t="s">
        <v>18</v>
      </c>
      <c r="F18" s="55">
        <v>44374.569571759261</v>
      </c>
      <c r="G18" s="55"/>
      <c r="H18" s="23" t="s">
        <v>5793</v>
      </c>
      <c r="I18" s="40" t="str">
        <f t="shared" si="0"/>
        <v>IN WDC</v>
      </c>
      <c r="J18" s="39" t="s">
        <v>10</v>
      </c>
      <c r="K18" s="39" t="s">
        <v>10</v>
      </c>
      <c r="L18" s="56">
        <v>44336</v>
      </c>
      <c r="M18" s="57"/>
      <c r="N18" s="59" t="str">
        <f>IFERROR(VLOOKUP(B:B,'GID 29 JUNI 21'!V:Y,4,0),"")</f>
        <v/>
      </c>
      <c r="O18" s="59" t="str">
        <f>IFERROR(VLOOKUP(B18,#REF!,4,0),"")</f>
        <v/>
      </c>
      <c r="P18" s="59" t="str">
        <f>IFERROR(VLOOKUP(B:B,'GID 27 Juni 21'!V:Y,4,0),"")</f>
        <v xml:space="preserve">4002943314 GID 27 P1 27 </v>
      </c>
      <c r="Q18" s="59" t="str">
        <f>IFERROR(VLOOKUP(B:B,'GID 26 Juni 21'!V:Y,4,0),"")</f>
        <v xml:space="preserve">4002942978 GID 26 P1 27 </v>
      </c>
      <c r="R18" s="59" t="str">
        <f>IFERROR(VLOOKUP(B:B,'GID 25 JNI 21'!V:Y,4,0),"")</f>
        <v/>
      </c>
      <c r="S18" s="59" t="s">
        <v>11</v>
      </c>
      <c r="T18" s="59" t="s">
        <v>5460</v>
      </c>
      <c r="U18" s="59" t="s">
        <v>5461</v>
      </c>
      <c r="V18" s="59" t="s">
        <v>11</v>
      </c>
      <c r="W18" s="59" t="s">
        <v>11</v>
      </c>
      <c r="X18" s="59" t="s">
        <v>11</v>
      </c>
      <c r="Y18" s="59" t="s">
        <v>5187</v>
      </c>
      <c r="Z18" s="59" t="s">
        <v>11</v>
      </c>
      <c r="AA18" s="59" t="s">
        <v>4840</v>
      </c>
      <c r="AB18" s="59" t="s">
        <v>11</v>
      </c>
      <c r="AC18" s="59" t="s">
        <v>4705</v>
      </c>
      <c r="AD18" s="59" t="s">
        <v>11</v>
      </c>
      <c r="AE18" s="59" t="s">
        <v>4512</v>
      </c>
      <c r="AF18" s="59" t="s">
        <v>11</v>
      </c>
      <c r="AG18" s="59" t="s">
        <v>4841</v>
      </c>
      <c r="AH18" s="59" t="s">
        <v>4144</v>
      </c>
      <c r="AI18" s="59" t="s">
        <v>11</v>
      </c>
      <c r="AJ18" s="59" t="s">
        <v>11</v>
      </c>
      <c r="AK18" s="59" t="s">
        <v>3931</v>
      </c>
      <c r="AL18" s="57" t="s">
        <v>11</v>
      </c>
      <c r="AM18" s="57" t="s">
        <v>11</v>
      </c>
      <c r="AN18" s="57" t="s">
        <v>3932</v>
      </c>
      <c r="AO18" s="57" t="s">
        <v>11</v>
      </c>
      <c r="AP18" s="57" t="s">
        <v>11</v>
      </c>
      <c r="AQ18" s="57" t="s">
        <v>11</v>
      </c>
      <c r="AR18" s="57" t="s">
        <v>11</v>
      </c>
      <c r="AS18" s="57" t="s">
        <v>11</v>
      </c>
      <c r="AT18" s="57" t="s">
        <v>11</v>
      </c>
      <c r="AU18" s="57" t="s">
        <v>11</v>
      </c>
      <c r="AV18" s="57" t="s">
        <v>11</v>
      </c>
      <c r="AW18" s="57" t="s">
        <v>2756</v>
      </c>
      <c r="AX18" s="57" t="s">
        <v>11</v>
      </c>
      <c r="AY18" s="57" t="s">
        <v>2540</v>
      </c>
      <c r="AZ18" s="57" t="s">
        <v>11</v>
      </c>
      <c r="BA18" s="57" t="s">
        <v>2463</v>
      </c>
      <c r="BB18" s="57" t="s">
        <v>2541</v>
      </c>
      <c r="BC18" s="57" t="s">
        <v>11</v>
      </c>
      <c r="BD18" s="57" t="s">
        <v>2757</v>
      </c>
      <c r="BE18" s="57" t="s">
        <v>2758</v>
      </c>
      <c r="BF18" s="57" t="s">
        <v>11</v>
      </c>
      <c r="BG18" s="57" t="s">
        <v>2759</v>
      </c>
      <c r="BH18" s="57" t="s">
        <v>2393</v>
      </c>
      <c r="BI18" s="57" t="s">
        <v>2353</v>
      </c>
      <c r="BJ18" s="57" t="s">
        <v>11</v>
      </c>
      <c r="BK18" s="57" t="s">
        <v>11</v>
      </c>
      <c r="BL18" s="57" t="s">
        <v>2760</v>
      </c>
      <c r="BM18" s="57" t="s">
        <v>11</v>
      </c>
      <c r="BN18" s="57" t="s">
        <v>2761</v>
      </c>
      <c r="BO18" s="57" t="s">
        <v>11</v>
      </c>
      <c r="BP18" s="57" t="s">
        <v>2292</v>
      </c>
      <c r="BQ18" s="57" t="s">
        <v>11</v>
      </c>
      <c r="BR18" s="57" t="s">
        <v>2762</v>
      </c>
      <c r="BS18" s="57" t="s">
        <v>11</v>
      </c>
      <c r="BT18" s="57" t="s">
        <v>2763</v>
      </c>
      <c r="BU18" s="57" t="s">
        <v>2764</v>
      </c>
      <c r="BV18" s="57" t="s">
        <v>11</v>
      </c>
      <c r="BW18" s="57" t="s">
        <v>11</v>
      </c>
      <c r="BX18" s="57" t="s">
        <v>2765</v>
      </c>
      <c r="BY18" s="57" t="s">
        <v>11</v>
      </c>
      <c r="BZ18" s="57" t="s">
        <v>11</v>
      </c>
      <c r="CA18" s="57" t="s">
        <v>2196</v>
      </c>
      <c r="CB18" s="57" t="s">
        <v>11</v>
      </c>
      <c r="CC18" s="57" t="s">
        <v>1818</v>
      </c>
      <c r="CD18" s="57" t="s">
        <v>11</v>
      </c>
      <c r="CE18" s="57" t="s">
        <v>1819</v>
      </c>
      <c r="CF18" s="57" t="s">
        <v>11</v>
      </c>
      <c r="CG18" s="57" t="s">
        <v>11</v>
      </c>
      <c r="CH18" s="57" t="s">
        <v>11</v>
      </c>
      <c r="CI18" s="57" t="s">
        <v>1820</v>
      </c>
      <c r="CJ18" s="57" t="s">
        <v>1821</v>
      </c>
      <c r="CK18" s="57" t="s">
        <v>11</v>
      </c>
      <c r="CL18" s="58" t="s">
        <v>11</v>
      </c>
      <c r="CM18" s="59" t="s">
        <v>11</v>
      </c>
      <c r="CN18" s="59" t="s">
        <v>1822</v>
      </c>
      <c r="CO18" s="59" t="s">
        <v>11</v>
      </c>
      <c r="CP18" s="59" t="s">
        <v>1823</v>
      </c>
      <c r="CQ18" s="59" t="s">
        <v>1824</v>
      </c>
      <c r="CR18" s="59" t="s">
        <v>11</v>
      </c>
      <c r="CS18" s="59" t="s">
        <v>11</v>
      </c>
      <c r="CT18" s="59" t="s">
        <v>1101</v>
      </c>
      <c r="CU18" s="59" t="s">
        <v>11</v>
      </c>
      <c r="CV18" s="59" t="s">
        <v>1102</v>
      </c>
      <c r="CW18" s="59" t="s">
        <v>1103</v>
      </c>
      <c r="CX18" s="59" t="s">
        <v>11</v>
      </c>
      <c r="CY18" s="59" t="s">
        <v>11</v>
      </c>
      <c r="CZ18" s="60" t="s">
        <v>1104</v>
      </c>
      <c r="DA18" s="60" t="s">
        <v>11</v>
      </c>
      <c r="DB18" s="59" t="s">
        <v>1105</v>
      </c>
      <c r="DC18" s="59" t="s">
        <v>1106</v>
      </c>
      <c r="DD18" s="60" t="s">
        <v>11</v>
      </c>
      <c r="DE18" s="59" t="s">
        <v>1107</v>
      </c>
      <c r="DF18" s="59" t="s">
        <v>11</v>
      </c>
      <c r="DG18" s="59" t="s">
        <v>11</v>
      </c>
      <c r="DH18" s="59" t="s">
        <v>11</v>
      </c>
      <c r="DI18" s="59" t="s">
        <v>11</v>
      </c>
      <c r="DJ18" s="59" t="s">
        <v>1108</v>
      </c>
      <c r="DK18" s="59" t="s">
        <v>11</v>
      </c>
      <c r="DL18" s="59" t="s">
        <v>1109</v>
      </c>
      <c r="DM18" s="59" t="s">
        <v>11</v>
      </c>
      <c r="DN18" s="59" t="s">
        <v>1110</v>
      </c>
      <c r="DO18" s="59" t="s">
        <v>11</v>
      </c>
      <c r="DP18" s="59" t="s">
        <v>672</v>
      </c>
      <c r="DQ18" s="59" t="s">
        <v>11</v>
      </c>
      <c r="DR18" s="59" t="s">
        <v>11</v>
      </c>
      <c r="DS18" s="59" t="s">
        <v>673</v>
      </c>
      <c r="DT18" s="59" t="s">
        <v>11</v>
      </c>
      <c r="DU18" s="59" t="s">
        <v>11</v>
      </c>
    </row>
    <row r="19" spans="1:125" s="61" customFormat="1" ht="12.75" customHeight="1" x14ac:dyDescent="0.25">
      <c r="A19" s="39" t="s">
        <v>6</v>
      </c>
      <c r="B19" s="39" t="s">
        <v>46</v>
      </c>
      <c r="C19" s="39" t="s">
        <v>291</v>
      </c>
      <c r="D19" s="39" t="s">
        <v>8</v>
      </c>
      <c r="E19" s="39" t="s">
        <v>18</v>
      </c>
      <c r="F19" s="55">
        <v>44373.827476851853</v>
      </c>
      <c r="G19" s="55"/>
      <c r="H19" s="23" t="s">
        <v>5434</v>
      </c>
      <c r="I19" s="40" t="str">
        <f t="shared" si="0"/>
        <v>IN WDC</v>
      </c>
      <c r="J19" s="39" t="s">
        <v>10</v>
      </c>
      <c r="K19" s="39"/>
      <c r="L19" s="56">
        <v>44336</v>
      </c>
      <c r="M19" s="59"/>
      <c r="N19" s="59" t="str">
        <f>IFERROR(VLOOKUP(B:B,'GID 29 JUNI 21'!V:Y,4,0),"")</f>
        <v/>
      </c>
      <c r="O19" s="59" t="str">
        <f>IFERROR(VLOOKUP(B19,#REF!,4,0),"")</f>
        <v/>
      </c>
      <c r="P19" s="59" t="str">
        <f>IFERROR(VLOOKUP(B:B,'GID 27 Juni 21'!V:Y,4,0),"")</f>
        <v/>
      </c>
      <c r="Q19" s="59" t="str">
        <f>IFERROR(VLOOKUP(B:B,'GID 26 Juni 21'!V:Y,4,0),"")</f>
        <v xml:space="preserve">4002943190 GID 26 P1 28 </v>
      </c>
      <c r="R19" s="59" t="str">
        <f>IFERROR(VLOOKUP(B:B,'GID 25 JNI 21'!V:Y,4,0),"")</f>
        <v xml:space="preserve">4002942385 GID 25 P1 25 </v>
      </c>
      <c r="S19" s="59" t="s">
        <v>11</v>
      </c>
      <c r="T19" s="59" t="s">
        <v>5462</v>
      </c>
      <c r="U19" s="59" t="s">
        <v>11</v>
      </c>
      <c r="V19" s="59" t="s">
        <v>11</v>
      </c>
      <c r="W19" s="59" t="s">
        <v>11</v>
      </c>
      <c r="X19" s="59" t="s">
        <v>11</v>
      </c>
      <c r="Y19" s="59" t="s">
        <v>5188</v>
      </c>
      <c r="Z19" s="59" t="s">
        <v>11</v>
      </c>
      <c r="AA19" s="59" t="s">
        <v>11</v>
      </c>
      <c r="AB19" s="59" t="s">
        <v>11</v>
      </c>
      <c r="AC19" s="59" t="s">
        <v>11</v>
      </c>
      <c r="AD19" s="59" t="s">
        <v>11</v>
      </c>
      <c r="AE19" s="59" t="s">
        <v>11</v>
      </c>
      <c r="AF19" s="59" t="s">
        <v>11</v>
      </c>
      <c r="AG19" s="59" t="s">
        <v>11</v>
      </c>
      <c r="AH19" s="59" t="s">
        <v>11</v>
      </c>
      <c r="AI19" s="59" t="s">
        <v>11</v>
      </c>
      <c r="AJ19" s="59" t="s">
        <v>11</v>
      </c>
      <c r="AK19" s="59" t="s">
        <v>3933</v>
      </c>
      <c r="AL19" s="57" t="s">
        <v>11</v>
      </c>
      <c r="AM19" s="57" t="s">
        <v>11</v>
      </c>
      <c r="AN19" s="57" t="s">
        <v>11</v>
      </c>
      <c r="AO19" s="57" t="s">
        <v>11</v>
      </c>
      <c r="AP19" s="15" t="s">
        <v>3259</v>
      </c>
      <c r="AQ19" s="57" t="s">
        <v>11</v>
      </c>
      <c r="AR19" s="57" t="s">
        <v>11</v>
      </c>
      <c r="AS19" s="57" t="s">
        <v>11</v>
      </c>
      <c r="AT19" s="57" t="s">
        <v>11</v>
      </c>
      <c r="AU19" s="57" t="s">
        <v>11</v>
      </c>
      <c r="AV19" s="57" t="s">
        <v>11</v>
      </c>
      <c r="AW19" s="57" t="s">
        <v>11</v>
      </c>
      <c r="AX19" s="57" t="s">
        <v>11</v>
      </c>
      <c r="AY19" s="57" t="s">
        <v>11</v>
      </c>
      <c r="AZ19" s="57" t="s">
        <v>11</v>
      </c>
      <c r="BA19" s="57" t="s">
        <v>2464</v>
      </c>
      <c r="BB19" s="57" t="s">
        <v>2542</v>
      </c>
      <c r="BC19" s="57" t="s">
        <v>11</v>
      </c>
      <c r="BD19" s="57" t="s">
        <v>11</v>
      </c>
      <c r="BE19" s="57" t="s">
        <v>11</v>
      </c>
      <c r="BF19" s="57" t="s">
        <v>2766</v>
      </c>
      <c r="BG19" s="57" t="s">
        <v>2767</v>
      </c>
      <c r="BH19" s="57" t="s">
        <v>11</v>
      </c>
      <c r="BI19" s="57" t="s">
        <v>2354</v>
      </c>
      <c r="BJ19" s="57" t="s">
        <v>2768</v>
      </c>
      <c r="BK19" s="57" t="s">
        <v>11</v>
      </c>
      <c r="BL19" s="57" t="s">
        <v>11</v>
      </c>
      <c r="BM19" s="57" t="s">
        <v>2769</v>
      </c>
      <c r="BN19" s="57" t="s">
        <v>2770</v>
      </c>
      <c r="BO19" s="57" t="s">
        <v>11</v>
      </c>
      <c r="BP19" s="57" t="s">
        <v>2276</v>
      </c>
      <c r="BQ19" s="57" t="s">
        <v>11</v>
      </c>
      <c r="BR19" s="57" t="s">
        <v>2771</v>
      </c>
      <c r="BS19" s="57" t="s">
        <v>11</v>
      </c>
      <c r="BT19" s="57" t="s">
        <v>2772</v>
      </c>
      <c r="BU19" s="57" t="s">
        <v>11</v>
      </c>
      <c r="BV19" s="57" t="s">
        <v>11</v>
      </c>
      <c r="BW19" s="57" t="s">
        <v>2773</v>
      </c>
      <c r="BX19" s="57" t="s">
        <v>11</v>
      </c>
      <c r="BY19" s="57" t="s">
        <v>2774</v>
      </c>
      <c r="BZ19" s="57" t="s">
        <v>11</v>
      </c>
      <c r="CA19" s="57" t="s">
        <v>11</v>
      </c>
      <c r="CB19" s="57" t="s">
        <v>2775</v>
      </c>
      <c r="CC19" s="57" t="s">
        <v>11</v>
      </c>
      <c r="CD19" s="57" t="s">
        <v>1825</v>
      </c>
      <c r="CE19" s="57" t="s">
        <v>11</v>
      </c>
      <c r="CF19" s="57" t="s">
        <v>1826</v>
      </c>
      <c r="CG19" s="57" t="s">
        <v>11</v>
      </c>
      <c r="CH19" s="57" t="s">
        <v>1827</v>
      </c>
      <c r="CI19" s="57" t="s">
        <v>1828</v>
      </c>
      <c r="CJ19" s="57" t="s">
        <v>1829</v>
      </c>
      <c r="CK19" s="57" t="s">
        <v>1830</v>
      </c>
      <c r="CL19" s="58" t="s">
        <v>11</v>
      </c>
      <c r="CM19" s="59" t="s">
        <v>11</v>
      </c>
      <c r="CN19" s="59" t="s">
        <v>11</v>
      </c>
      <c r="CO19" s="59" t="s">
        <v>1831</v>
      </c>
      <c r="CP19" s="59" t="s">
        <v>11</v>
      </c>
      <c r="CQ19" s="59" t="s">
        <v>11</v>
      </c>
      <c r="CR19" s="59" t="s">
        <v>1111</v>
      </c>
      <c r="CS19" s="59" t="s">
        <v>11</v>
      </c>
      <c r="CT19" s="59" t="s">
        <v>11</v>
      </c>
      <c r="CU19" s="59" t="s">
        <v>11</v>
      </c>
      <c r="CV19" s="59" t="s">
        <v>11</v>
      </c>
      <c r="CW19" s="59" t="s">
        <v>1112</v>
      </c>
      <c r="CX19" s="59" t="s">
        <v>1112</v>
      </c>
      <c r="CY19" s="59" t="s">
        <v>11</v>
      </c>
      <c r="CZ19" s="60" t="s">
        <v>11</v>
      </c>
      <c r="DA19" s="60" t="s">
        <v>1113</v>
      </c>
      <c r="DB19" s="59" t="s">
        <v>11</v>
      </c>
      <c r="DC19" s="59" t="s">
        <v>1114</v>
      </c>
      <c r="DD19" s="60" t="s">
        <v>1115</v>
      </c>
      <c r="DE19" s="59" t="s">
        <v>11</v>
      </c>
      <c r="DF19" s="59" t="s">
        <v>11</v>
      </c>
      <c r="DG19" s="59" t="s">
        <v>11</v>
      </c>
      <c r="DH19" s="59" t="s">
        <v>1116</v>
      </c>
      <c r="DI19" s="59" t="s">
        <v>11</v>
      </c>
      <c r="DJ19" s="59" t="s">
        <v>1117</v>
      </c>
      <c r="DK19" s="59" t="s">
        <v>11</v>
      </c>
      <c r="DL19" s="59" t="s">
        <v>1118</v>
      </c>
      <c r="DM19" s="59" t="s">
        <v>1119</v>
      </c>
      <c r="DN19" s="59" t="s">
        <v>11</v>
      </c>
      <c r="DO19" s="59" t="s">
        <v>11</v>
      </c>
      <c r="DP19" s="59" t="s">
        <v>674</v>
      </c>
      <c r="DQ19" s="59" t="s">
        <v>11</v>
      </c>
      <c r="DR19" s="59" t="s">
        <v>11</v>
      </c>
      <c r="DS19" s="59" t="s">
        <v>675</v>
      </c>
      <c r="DT19" s="59" t="s">
        <v>11</v>
      </c>
      <c r="DU19" s="59" t="s">
        <v>11</v>
      </c>
    </row>
    <row r="20" spans="1:125" s="61" customFormat="1" x14ac:dyDescent="0.25">
      <c r="A20" s="39" t="s">
        <v>6</v>
      </c>
      <c r="B20" s="39" t="s">
        <v>435</v>
      </c>
      <c r="C20" s="39"/>
      <c r="D20" s="39" t="s">
        <v>8</v>
      </c>
      <c r="E20" s="39" t="s">
        <v>18</v>
      </c>
      <c r="F20" s="55">
        <v>44373.729259259257</v>
      </c>
      <c r="G20" s="55">
        <v>44375.296724537038</v>
      </c>
      <c r="H20" s="23" t="s">
        <v>2309</v>
      </c>
      <c r="I20" s="40" t="str">
        <f t="shared" si="0"/>
        <v>OUTSIDE WDC</v>
      </c>
      <c r="J20" s="39" t="s">
        <v>10</v>
      </c>
      <c r="K20" s="39"/>
      <c r="L20" s="56">
        <v>44334</v>
      </c>
      <c r="M20" s="59"/>
      <c r="N20" s="59" t="str">
        <f>IFERROR(VLOOKUP(B:B,'GID 29 JUNI 21'!V:Y,4,0),"")</f>
        <v/>
      </c>
      <c r="O20" s="59" t="str">
        <f>IFERROR(VLOOKUP(B20,#REF!,4,0),"")</f>
        <v/>
      </c>
      <c r="P20" s="59" t="str">
        <f>IFERROR(VLOOKUP(B:B,'GID 27 Juni 21'!V:Y,4,0),"")</f>
        <v/>
      </c>
      <c r="Q20" s="59" t="str">
        <f>IFERROR(VLOOKUP(B:B,'GID 26 Juni 21'!V:Y,4,0),"")</f>
        <v xml:space="preserve">4002943207 GID 26 P1 28 </v>
      </c>
      <c r="R20" s="59" t="str">
        <f>IFERROR(VLOOKUP(B:B,'GID 25 JNI 21'!V:Y,4,0),"")</f>
        <v xml:space="preserve">4002942487 GID 25 P1 25 </v>
      </c>
      <c r="S20" s="59" t="s">
        <v>11</v>
      </c>
      <c r="T20" s="59" t="s">
        <v>5463</v>
      </c>
      <c r="U20" s="59" t="s">
        <v>11</v>
      </c>
      <c r="V20" s="59" t="s">
        <v>11</v>
      </c>
      <c r="W20" s="59" t="s">
        <v>5093</v>
      </c>
      <c r="X20" s="59" t="s">
        <v>11</v>
      </c>
      <c r="Y20" s="59" t="s">
        <v>5189</v>
      </c>
      <c r="Z20" s="59" t="s">
        <v>11</v>
      </c>
      <c r="AA20" s="59" t="s">
        <v>11</v>
      </c>
      <c r="AB20" s="59" t="s">
        <v>4600</v>
      </c>
      <c r="AC20" s="59" t="s">
        <v>11</v>
      </c>
      <c r="AD20" s="59" t="s">
        <v>11</v>
      </c>
      <c r="AE20" s="59" t="s">
        <v>4513</v>
      </c>
      <c r="AF20" s="59" t="s">
        <v>4514</v>
      </c>
      <c r="AG20" s="59" t="s">
        <v>11</v>
      </c>
      <c r="AH20" s="59" t="s">
        <v>11</v>
      </c>
      <c r="AI20" s="59" t="s">
        <v>3934</v>
      </c>
      <c r="AJ20" s="59" t="s">
        <v>11</v>
      </c>
      <c r="AK20" s="59" t="s">
        <v>11</v>
      </c>
      <c r="AL20" s="57" t="s">
        <v>3935</v>
      </c>
      <c r="AM20" s="57" t="s">
        <v>11</v>
      </c>
      <c r="AN20" s="57" t="s">
        <v>11</v>
      </c>
      <c r="AO20" s="57" t="s">
        <v>5265</v>
      </c>
      <c r="AP20" s="57" t="s">
        <v>11</v>
      </c>
      <c r="AQ20" s="57" t="s">
        <v>11</v>
      </c>
      <c r="AR20" s="57" t="s">
        <v>11</v>
      </c>
      <c r="AS20" s="57" t="s">
        <v>11</v>
      </c>
      <c r="AT20" s="57" t="s">
        <v>11</v>
      </c>
      <c r="AU20" s="57" t="s">
        <v>11</v>
      </c>
      <c r="AV20" s="57" t="s">
        <v>11</v>
      </c>
      <c r="AW20" s="57" t="s">
        <v>11</v>
      </c>
      <c r="AX20" s="57" t="s">
        <v>11</v>
      </c>
      <c r="AY20" s="57" t="s">
        <v>11</v>
      </c>
      <c r="AZ20" s="57" t="s">
        <v>11</v>
      </c>
      <c r="BA20" s="57" t="s">
        <v>11</v>
      </c>
      <c r="BB20" s="57" t="s">
        <v>11</v>
      </c>
      <c r="BC20" s="57" t="s">
        <v>11</v>
      </c>
      <c r="BD20" s="57" t="s">
        <v>2776</v>
      </c>
      <c r="BE20" s="57" t="s">
        <v>2777</v>
      </c>
      <c r="BF20" s="57" t="s">
        <v>11</v>
      </c>
      <c r="BG20" s="57" t="s">
        <v>2778</v>
      </c>
      <c r="BH20" s="57" t="s">
        <v>11</v>
      </c>
      <c r="BI20" s="57" t="s">
        <v>2355</v>
      </c>
      <c r="BJ20" s="57" t="s">
        <v>2779</v>
      </c>
      <c r="BK20" s="57" t="s">
        <v>11</v>
      </c>
      <c r="BL20" s="57" t="s">
        <v>11</v>
      </c>
      <c r="BM20" s="57" t="s">
        <v>11</v>
      </c>
      <c r="BN20" s="57" t="s">
        <v>2780</v>
      </c>
      <c r="BO20" s="57" t="s">
        <v>11</v>
      </c>
      <c r="BP20" s="57" t="s">
        <v>2266</v>
      </c>
      <c r="BQ20" s="57" t="s">
        <v>11</v>
      </c>
      <c r="BR20" s="57" t="s">
        <v>11</v>
      </c>
      <c r="BS20" s="57" t="s">
        <v>2781</v>
      </c>
      <c r="BT20" s="57" t="s">
        <v>11</v>
      </c>
      <c r="BU20" s="57" t="s">
        <v>11</v>
      </c>
      <c r="BV20" s="57" t="s">
        <v>2782</v>
      </c>
      <c r="BW20" s="57" t="s">
        <v>11</v>
      </c>
      <c r="BX20" s="57" t="s">
        <v>2783</v>
      </c>
      <c r="BY20" s="57" t="s">
        <v>11</v>
      </c>
      <c r="BZ20" s="57" t="s">
        <v>11</v>
      </c>
      <c r="CA20" s="57" t="s">
        <v>11</v>
      </c>
      <c r="CB20" s="57" t="s">
        <v>11</v>
      </c>
      <c r="CC20" s="57" t="s">
        <v>1832</v>
      </c>
      <c r="CD20" s="57" t="s">
        <v>11</v>
      </c>
      <c r="CE20" s="57" t="s">
        <v>1833</v>
      </c>
      <c r="CF20" s="57" t="s">
        <v>11</v>
      </c>
      <c r="CG20" s="57" t="s">
        <v>11</v>
      </c>
      <c r="CH20" s="57" t="s">
        <v>11</v>
      </c>
      <c r="CI20" s="57" t="s">
        <v>1834</v>
      </c>
      <c r="CJ20" s="57" t="s">
        <v>1835</v>
      </c>
      <c r="CK20" s="57" t="s">
        <v>11</v>
      </c>
      <c r="CL20" s="58" t="s">
        <v>1836</v>
      </c>
      <c r="CM20" s="59" t="s">
        <v>11</v>
      </c>
      <c r="CN20" s="59" t="s">
        <v>11</v>
      </c>
      <c r="CO20" s="59" t="s">
        <v>1837</v>
      </c>
      <c r="CP20" s="59" t="s">
        <v>11</v>
      </c>
      <c r="CQ20" s="59" t="s">
        <v>11</v>
      </c>
      <c r="CR20" s="59" t="s">
        <v>11</v>
      </c>
      <c r="CS20" s="59" t="s">
        <v>11</v>
      </c>
      <c r="CT20" s="59" t="s">
        <v>11</v>
      </c>
      <c r="CU20" s="59" t="s">
        <v>11</v>
      </c>
      <c r="CV20" s="59" t="s">
        <v>11</v>
      </c>
      <c r="CW20" s="59" t="s">
        <v>11</v>
      </c>
      <c r="CX20" s="59" t="s">
        <v>11</v>
      </c>
      <c r="CY20" s="59" t="s">
        <v>11</v>
      </c>
      <c r="CZ20" s="60" t="s">
        <v>11</v>
      </c>
      <c r="DA20" s="60" t="s">
        <v>11</v>
      </c>
      <c r="DB20" s="59" t="s">
        <v>11</v>
      </c>
      <c r="DC20" s="59" t="s">
        <v>11</v>
      </c>
      <c r="DD20" s="60" t="s">
        <v>11</v>
      </c>
      <c r="DE20" s="59" t="s">
        <v>11</v>
      </c>
      <c r="DF20" s="59" t="s">
        <v>11</v>
      </c>
      <c r="DG20" s="59" t="s">
        <v>11</v>
      </c>
      <c r="DH20" s="59" t="s">
        <v>11</v>
      </c>
      <c r="DI20" s="59" t="s">
        <v>11</v>
      </c>
      <c r="DJ20" s="59" t="s">
        <v>1120</v>
      </c>
      <c r="DK20" s="59" t="s">
        <v>11</v>
      </c>
      <c r="DL20" s="59" t="s">
        <v>1121</v>
      </c>
      <c r="DM20" s="59" t="s">
        <v>1122</v>
      </c>
      <c r="DN20" s="59" t="s">
        <v>11</v>
      </c>
      <c r="DO20" s="59" t="s">
        <v>11</v>
      </c>
      <c r="DP20" s="59" t="s">
        <v>676</v>
      </c>
      <c r="DQ20" s="59" t="s">
        <v>11</v>
      </c>
      <c r="DR20" s="59" t="s">
        <v>11</v>
      </c>
      <c r="DS20" s="59" t="s">
        <v>677</v>
      </c>
      <c r="DT20" s="59" t="s">
        <v>11</v>
      </c>
      <c r="DU20" s="59" t="s">
        <v>678</v>
      </c>
    </row>
    <row r="21" spans="1:125" s="61" customFormat="1" ht="12.75" customHeight="1" x14ac:dyDescent="0.25">
      <c r="A21" s="39" t="s">
        <v>6</v>
      </c>
      <c r="B21" s="39" t="s">
        <v>17</v>
      </c>
      <c r="C21" s="39" t="s">
        <v>290</v>
      </c>
      <c r="D21" s="39" t="s">
        <v>8</v>
      </c>
      <c r="E21" s="39" t="s">
        <v>18</v>
      </c>
      <c r="F21" s="55">
        <v>44319.664120370369</v>
      </c>
      <c r="G21" s="55">
        <v>44322.211608796293</v>
      </c>
      <c r="H21" s="23" t="s">
        <v>868</v>
      </c>
      <c r="I21" s="40" t="str">
        <f t="shared" si="0"/>
        <v>OUTSIDE WDC</v>
      </c>
      <c r="J21" s="39" t="s">
        <v>10</v>
      </c>
      <c r="K21" s="39"/>
      <c r="L21" s="56">
        <v>44322</v>
      </c>
      <c r="M21" s="57" t="s">
        <v>4383</v>
      </c>
      <c r="N21" s="59" t="str">
        <f>IFERROR(VLOOKUP(B:B,'GID 29 JUNI 21'!V:Y,4,0),"")</f>
        <v/>
      </c>
      <c r="O21" s="59" t="str">
        <f>IFERROR(VLOOKUP(B21,#REF!,4,0),"")</f>
        <v/>
      </c>
      <c r="P21" s="59" t="str">
        <f>IFERROR(VLOOKUP(B:B,'GID 27 Juni 21'!V:Y,4,0),"")</f>
        <v/>
      </c>
      <c r="Q21" s="59" t="str">
        <f>IFERROR(VLOOKUP(B:B,'GID 26 Juni 21'!V:Y,4,0),"")</f>
        <v/>
      </c>
      <c r="R21" s="59" t="str">
        <f>IFERROR(VLOOKUP(B:B,'GID 25 JNI 21'!V:Y,4,0),"")</f>
        <v/>
      </c>
      <c r="S21" s="59" t="s">
        <v>11</v>
      </c>
      <c r="T21" s="59" t="s">
        <v>11</v>
      </c>
      <c r="U21" s="59" t="s">
        <v>11</v>
      </c>
      <c r="V21" s="59" t="s">
        <v>11</v>
      </c>
      <c r="W21" s="59" t="s">
        <v>11</v>
      </c>
      <c r="X21" s="59" t="s">
        <v>11</v>
      </c>
      <c r="Y21" s="59" t="s">
        <v>11</v>
      </c>
      <c r="Z21" s="59" t="s">
        <v>11</v>
      </c>
      <c r="AA21" s="59" t="s">
        <v>11</v>
      </c>
      <c r="AB21" s="59" t="s">
        <v>11</v>
      </c>
      <c r="AC21" s="59" t="s">
        <v>11</v>
      </c>
      <c r="AD21" s="59" t="s">
        <v>11</v>
      </c>
      <c r="AE21" s="59" t="s">
        <v>11</v>
      </c>
      <c r="AF21" s="59" t="s">
        <v>11</v>
      </c>
      <c r="AG21" s="59" t="s">
        <v>11</v>
      </c>
      <c r="AH21" s="59" t="s">
        <v>11</v>
      </c>
      <c r="AI21" s="59" t="s">
        <v>11</v>
      </c>
      <c r="AJ21" s="59" t="s">
        <v>11</v>
      </c>
      <c r="AK21" s="59" t="s">
        <v>11</v>
      </c>
      <c r="AL21" s="57" t="s">
        <v>11</v>
      </c>
      <c r="AM21" s="57" t="s">
        <v>11</v>
      </c>
      <c r="AN21" s="57" t="s">
        <v>11</v>
      </c>
      <c r="AO21" s="57" t="s">
        <v>11</v>
      </c>
      <c r="AP21" s="57" t="s">
        <v>11</v>
      </c>
      <c r="AQ21" s="57" t="s">
        <v>11</v>
      </c>
      <c r="AR21" s="57" t="s">
        <v>11</v>
      </c>
      <c r="AS21" s="57" t="s">
        <v>11</v>
      </c>
      <c r="AT21" s="57" t="s">
        <v>11</v>
      </c>
      <c r="AU21" s="57" t="s">
        <v>11</v>
      </c>
      <c r="AV21" s="57" t="s">
        <v>11</v>
      </c>
      <c r="AW21" s="57" t="s">
        <v>11</v>
      </c>
      <c r="AX21" s="57" t="s">
        <v>11</v>
      </c>
      <c r="AY21" s="57" t="s">
        <v>11</v>
      </c>
      <c r="AZ21" s="57" t="s">
        <v>11</v>
      </c>
      <c r="BA21" s="57" t="s">
        <v>11</v>
      </c>
      <c r="BB21" s="57" t="s">
        <v>11</v>
      </c>
      <c r="BC21" s="57" t="s">
        <v>11</v>
      </c>
      <c r="BD21" s="57" t="s">
        <v>11</v>
      </c>
      <c r="BE21" s="57" t="s">
        <v>11</v>
      </c>
      <c r="BF21" s="57" t="s">
        <v>11</v>
      </c>
      <c r="BG21" s="57" t="s">
        <v>11</v>
      </c>
      <c r="BH21" s="57" t="s">
        <v>11</v>
      </c>
      <c r="BI21" s="57" t="s">
        <v>2356</v>
      </c>
      <c r="BJ21" s="57" t="s">
        <v>11</v>
      </c>
      <c r="BK21" s="57" t="s">
        <v>11</v>
      </c>
      <c r="BL21" s="57" t="s">
        <v>11</v>
      </c>
      <c r="BM21" s="57" t="s">
        <v>2784</v>
      </c>
      <c r="BN21" s="57" t="s">
        <v>2785</v>
      </c>
      <c r="BO21" s="57" t="s">
        <v>11</v>
      </c>
      <c r="BP21" s="57" t="s">
        <v>2278</v>
      </c>
      <c r="BQ21" s="57" t="s">
        <v>11</v>
      </c>
      <c r="BR21" s="57" t="s">
        <v>2786</v>
      </c>
      <c r="BS21" s="57" t="s">
        <v>11</v>
      </c>
      <c r="BT21" s="57" t="s">
        <v>2787</v>
      </c>
      <c r="BU21" s="57" t="s">
        <v>2788</v>
      </c>
      <c r="BV21" s="57" t="s">
        <v>2789</v>
      </c>
      <c r="BW21" s="57" t="s">
        <v>2790</v>
      </c>
      <c r="BX21" s="57" t="s">
        <v>11</v>
      </c>
      <c r="BY21" s="57" t="s">
        <v>11</v>
      </c>
      <c r="BZ21" s="57" t="s">
        <v>11</v>
      </c>
      <c r="CA21" s="57" t="s">
        <v>2791</v>
      </c>
      <c r="CB21" s="57" t="s">
        <v>2792</v>
      </c>
      <c r="CC21" s="57" t="s">
        <v>1838</v>
      </c>
      <c r="CD21" s="57" t="s">
        <v>11</v>
      </c>
      <c r="CE21" s="57" t="s">
        <v>11</v>
      </c>
      <c r="CF21" s="57" t="s">
        <v>11</v>
      </c>
      <c r="CG21" s="57" t="s">
        <v>11</v>
      </c>
      <c r="CH21" s="57" t="s">
        <v>1839</v>
      </c>
      <c r="CI21" s="57" t="s">
        <v>11</v>
      </c>
      <c r="CJ21" s="57" t="s">
        <v>1840</v>
      </c>
      <c r="CK21" s="57" t="s">
        <v>11</v>
      </c>
      <c r="CL21" s="58" t="s">
        <v>11</v>
      </c>
      <c r="CM21" s="59" t="s">
        <v>1841</v>
      </c>
      <c r="CN21" s="59" t="s">
        <v>11</v>
      </c>
      <c r="CO21" s="59" t="s">
        <v>11</v>
      </c>
      <c r="CP21" s="59" t="s">
        <v>11</v>
      </c>
      <c r="CQ21" s="59" t="s">
        <v>1842</v>
      </c>
      <c r="CR21" s="59" t="s">
        <v>11</v>
      </c>
      <c r="CS21" s="59" t="s">
        <v>11</v>
      </c>
      <c r="CT21" s="59" t="s">
        <v>1123</v>
      </c>
      <c r="CU21" s="59" t="s">
        <v>11</v>
      </c>
      <c r="CV21" s="59" t="s">
        <v>11</v>
      </c>
      <c r="CW21" s="59" t="s">
        <v>1124</v>
      </c>
      <c r="CX21" s="59" t="s">
        <v>917</v>
      </c>
      <c r="CY21" s="59" t="s">
        <v>11</v>
      </c>
      <c r="CZ21" s="60" t="s">
        <v>11</v>
      </c>
      <c r="DA21" s="60" t="s">
        <v>11</v>
      </c>
      <c r="DB21" s="59" t="s">
        <v>11</v>
      </c>
      <c r="DC21" s="59" t="s">
        <v>1125</v>
      </c>
      <c r="DD21" s="60" t="s">
        <v>1126</v>
      </c>
      <c r="DE21" s="59" t="s">
        <v>1127</v>
      </c>
      <c r="DF21" s="59" t="s">
        <v>11</v>
      </c>
      <c r="DG21" s="59" t="s">
        <v>11</v>
      </c>
      <c r="DH21" s="59" t="s">
        <v>11</v>
      </c>
      <c r="DI21" s="59" t="s">
        <v>1128</v>
      </c>
      <c r="DJ21" s="59" t="s">
        <v>11</v>
      </c>
      <c r="DK21" s="59" t="s">
        <v>11</v>
      </c>
      <c r="DL21" s="59" t="s">
        <v>1129</v>
      </c>
      <c r="DM21" s="59" t="s">
        <v>11</v>
      </c>
      <c r="DN21" s="59" t="s">
        <v>1130</v>
      </c>
      <c r="DO21" s="59" t="s">
        <v>11</v>
      </c>
      <c r="DP21" s="59" t="s">
        <v>679</v>
      </c>
      <c r="DQ21" s="59" t="s">
        <v>11</v>
      </c>
      <c r="DR21" s="59" t="s">
        <v>11</v>
      </c>
      <c r="DS21" s="59" t="s">
        <v>680</v>
      </c>
      <c r="DT21" s="59" t="s">
        <v>11</v>
      </c>
      <c r="DU21" s="59" t="s">
        <v>681</v>
      </c>
    </row>
    <row r="22" spans="1:125" s="61" customFormat="1" ht="12.75" customHeight="1" x14ac:dyDescent="0.25">
      <c r="A22" s="39" t="s">
        <v>6</v>
      </c>
      <c r="B22" s="39" t="s">
        <v>49</v>
      </c>
      <c r="C22" s="39" t="s">
        <v>287</v>
      </c>
      <c r="D22" s="39" t="s">
        <v>8</v>
      </c>
      <c r="E22" s="39" t="s">
        <v>18</v>
      </c>
      <c r="F22" s="55">
        <v>44373.467118055552</v>
      </c>
      <c r="G22" s="55">
        <v>44374.912754629629</v>
      </c>
      <c r="H22" s="23" t="s">
        <v>2309</v>
      </c>
      <c r="I22" s="40" t="str">
        <f t="shared" si="0"/>
        <v>OUTSIDE WDC</v>
      </c>
      <c r="J22" s="39" t="s">
        <v>10</v>
      </c>
      <c r="K22" s="39" t="s">
        <v>10</v>
      </c>
      <c r="L22" s="56">
        <v>44337</v>
      </c>
      <c r="M22" s="57" t="s">
        <v>4950</v>
      </c>
      <c r="N22" s="59" t="str">
        <f>IFERROR(VLOOKUP(B:B,'GID 29 JUNI 21'!V:Y,4,0),"")</f>
        <v/>
      </c>
      <c r="O22" s="59" t="str">
        <f>IFERROR(VLOOKUP(B22,#REF!,4,0),"")</f>
        <v/>
      </c>
      <c r="P22" s="59" t="str">
        <f>IFERROR(VLOOKUP(B:B,'GID 27 Juni 21'!V:Y,4,0),"")</f>
        <v xml:space="preserve">4002943323 GID 27 P2 28 </v>
      </c>
      <c r="Q22" s="59" t="str">
        <f>IFERROR(VLOOKUP(B:B,'GID 26 Juni 21'!V:Y,4,0),"")</f>
        <v>4002942767 GID 26 ND 26 Y</v>
      </c>
      <c r="R22" s="59" t="str">
        <f>IFERROR(VLOOKUP(B:B,'GID 25 JNI 21'!V:Y,4,0),"")</f>
        <v/>
      </c>
      <c r="S22" s="59" t="s">
        <v>11</v>
      </c>
      <c r="T22" s="59" t="s">
        <v>5464</v>
      </c>
      <c r="U22" s="59" t="s">
        <v>5465</v>
      </c>
      <c r="V22" s="59" t="s">
        <v>11</v>
      </c>
      <c r="W22" s="59" t="s">
        <v>11</v>
      </c>
      <c r="X22" s="59" t="s">
        <v>11</v>
      </c>
      <c r="Y22" s="59" t="s">
        <v>5190</v>
      </c>
      <c r="Z22" s="59" t="s">
        <v>11</v>
      </c>
      <c r="AA22" s="59" t="s">
        <v>11</v>
      </c>
      <c r="AB22" s="59" t="s">
        <v>11</v>
      </c>
      <c r="AC22" s="59" t="s">
        <v>11</v>
      </c>
      <c r="AD22" s="59" t="s">
        <v>11</v>
      </c>
      <c r="AE22" s="59" t="s">
        <v>11</v>
      </c>
      <c r="AF22" s="59" t="s">
        <v>11</v>
      </c>
      <c r="AG22" s="59" t="s">
        <v>11</v>
      </c>
      <c r="AH22" s="59" t="s">
        <v>11</v>
      </c>
      <c r="AI22" s="59" t="s">
        <v>11</v>
      </c>
      <c r="AJ22" s="59" t="s">
        <v>11</v>
      </c>
      <c r="AK22" s="59" t="s">
        <v>11</v>
      </c>
      <c r="AL22" s="57" t="s">
        <v>11</v>
      </c>
      <c r="AM22" s="57" t="s">
        <v>3936</v>
      </c>
      <c r="AN22" s="57" t="s">
        <v>11</v>
      </c>
      <c r="AO22" s="57" t="s">
        <v>5266</v>
      </c>
      <c r="AP22" s="57" t="s">
        <v>11</v>
      </c>
      <c r="AQ22" s="57" t="s">
        <v>11</v>
      </c>
      <c r="AR22" s="57" t="s">
        <v>11</v>
      </c>
      <c r="AS22" s="57" t="s">
        <v>11</v>
      </c>
      <c r="AT22" s="57" t="s">
        <v>11</v>
      </c>
      <c r="AU22" s="57" t="s">
        <v>11</v>
      </c>
      <c r="AV22" s="57" t="s">
        <v>11</v>
      </c>
      <c r="AW22" s="57" t="s">
        <v>11</v>
      </c>
      <c r="AX22" s="57" t="s">
        <v>2543</v>
      </c>
      <c r="AY22" s="57" t="s">
        <v>11</v>
      </c>
      <c r="AZ22" s="57" t="s">
        <v>11</v>
      </c>
      <c r="BA22" s="57" t="s">
        <v>2465</v>
      </c>
      <c r="BB22" s="57" t="s">
        <v>11</v>
      </c>
      <c r="BC22" s="57" t="s">
        <v>11</v>
      </c>
      <c r="BD22" s="57" t="s">
        <v>11</v>
      </c>
      <c r="BE22" s="57" t="s">
        <v>11</v>
      </c>
      <c r="BF22" s="57" t="s">
        <v>2793</v>
      </c>
      <c r="BG22" s="57" t="s">
        <v>11</v>
      </c>
      <c r="BH22" s="57" t="s">
        <v>2394</v>
      </c>
      <c r="BI22" s="57" t="s">
        <v>2357</v>
      </c>
      <c r="BJ22" s="57" t="s">
        <v>11</v>
      </c>
      <c r="BK22" s="57" t="s">
        <v>11</v>
      </c>
      <c r="BL22" s="57" t="s">
        <v>2794</v>
      </c>
      <c r="BM22" s="57" t="s">
        <v>11</v>
      </c>
      <c r="BN22" s="57" t="s">
        <v>2795</v>
      </c>
      <c r="BO22" s="57" t="s">
        <v>2796</v>
      </c>
      <c r="BP22" s="57" t="s">
        <v>2269</v>
      </c>
      <c r="BQ22" s="57" t="s">
        <v>11</v>
      </c>
      <c r="BR22" s="57" t="s">
        <v>2797</v>
      </c>
      <c r="BS22" s="57" t="s">
        <v>11</v>
      </c>
      <c r="BT22" s="57" t="s">
        <v>2798</v>
      </c>
      <c r="BU22" s="57" t="s">
        <v>11</v>
      </c>
      <c r="BV22" s="57" t="s">
        <v>11</v>
      </c>
      <c r="BW22" s="57" t="s">
        <v>2799</v>
      </c>
      <c r="BX22" s="57" t="s">
        <v>11</v>
      </c>
      <c r="BY22" s="57" t="s">
        <v>11</v>
      </c>
      <c r="BZ22" s="57" t="s">
        <v>2800</v>
      </c>
      <c r="CA22" s="57" t="s">
        <v>2801</v>
      </c>
      <c r="CB22" s="57" t="s">
        <v>2802</v>
      </c>
      <c r="CC22" s="57" t="s">
        <v>11</v>
      </c>
      <c r="CD22" s="57" t="s">
        <v>1843</v>
      </c>
      <c r="CE22" s="57" t="s">
        <v>11</v>
      </c>
      <c r="CF22" s="57" t="s">
        <v>11</v>
      </c>
      <c r="CG22" s="57" t="s">
        <v>1844</v>
      </c>
      <c r="CH22" s="57" t="s">
        <v>11</v>
      </c>
      <c r="CI22" s="57" t="s">
        <v>11</v>
      </c>
      <c r="CJ22" s="57" t="s">
        <v>1845</v>
      </c>
      <c r="CK22" s="57" t="s">
        <v>1846</v>
      </c>
      <c r="CL22" s="58" t="s">
        <v>11</v>
      </c>
      <c r="CM22" s="59" t="s">
        <v>11</v>
      </c>
      <c r="CN22" s="59" t="s">
        <v>11</v>
      </c>
      <c r="CO22" s="59" t="s">
        <v>1847</v>
      </c>
      <c r="CP22" s="59" t="s">
        <v>11</v>
      </c>
      <c r="CQ22" s="59" t="s">
        <v>1848</v>
      </c>
      <c r="CR22" s="59" t="s">
        <v>11</v>
      </c>
      <c r="CS22" s="59" t="s">
        <v>11</v>
      </c>
      <c r="CT22" s="59" t="s">
        <v>11</v>
      </c>
      <c r="CU22" s="59" t="s">
        <v>1131</v>
      </c>
      <c r="CV22" s="59" t="s">
        <v>11</v>
      </c>
      <c r="CW22" s="59" t="s">
        <v>1132</v>
      </c>
      <c r="CX22" s="59" t="s">
        <v>902</v>
      </c>
      <c r="CY22" s="59" t="s">
        <v>11</v>
      </c>
      <c r="CZ22" s="60" t="s">
        <v>11</v>
      </c>
      <c r="DA22" s="60" t="s">
        <v>11</v>
      </c>
      <c r="DB22" s="59" t="s">
        <v>1133</v>
      </c>
      <c r="DC22" s="59" t="s">
        <v>11</v>
      </c>
      <c r="DD22" s="60" t="s">
        <v>1134</v>
      </c>
      <c r="DE22" s="59" t="s">
        <v>11</v>
      </c>
      <c r="DF22" s="59" t="s">
        <v>11</v>
      </c>
      <c r="DG22" s="59" t="s">
        <v>11</v>
      </c>
      <c r="DH22" s="59" t="s">
        <v>1135</v>
      </c>
      <c r="DI22" s="59" t="s">
        <v>11</v>
      </c>
      <c r="DJ22" s="59" t="s">
        <v>1136</v>
      </c>
      <c r="DK22" s="59" t="s">
        <v>11</v>
      </c>
      <c r="DL22" s="59" t="s">
        <v>1137</v>
      </c>
      <c r="DM22" s="59" t="s">
        <v>11</v>
      </c>
      <c r="DN22" s="59" t="s">
        <v>11</v>
      </c>
      <c r="DO22" s="59" t="s">
        <v>682</v>
      </c>
      <c r="DP22" s="59" t="s">
        <v>683</v>
      </c>
      <c r="DQ22" s="59" t="s">
        <v>684</v>
      </c>
      <c r="DR22" s="59" t="s">
        <v>11</v>
      </c>
      <c r="DS22" s="59" t="s">
        <v>685</v>
      </c>
      <c r="DT22" s="59" t="s">
        <v>11</v>
      </c>
      <c r="DU22" s="59" t="s">
        <v>11</v>
      </c>
    </row>
    <row r="23" spans="1:125" s="61" customFormat="1" x14ac:dyDescent="0.25">
      <c r="A23" s="39" t="s">
        <v>6</v>
      </c>
      <c r="B23" s="39" t="s">
        <v>32</v>
      </c>
      <c r="C23" s="39" t="s">
        <v>286</v>
      </c>
      <c r="D23" s="39" t="s">
        <v>8</v>
      </c>
      <c r="E23" s="39" t="s">
        <v>18</v>
      </c>
      <c r="F23" s="55">
        <v>44375.636469907404</v>
      </c>
      <c r="G23" s="55"/>
      <c r="H23" s="23" t="s">
        <v>5793</v>
      </c>
      <c r="I23" s="40" t="str">
        <f t="shared" si="0"/>
        <v>IN WDC</v>
      </c>
      <c r="J23" s="39" t="s">
        <v>10</v>
      </c>
      <c r="K23" s="39"/>
      <c r="L23" s="56">
        <v>44337</v>
      </c>
      <c r="M23" s="57" t="s">
        <v>4950</v>
      </c>
      <c r="N23" s="59" t="str">
        <f>IFERROR(VLOOKUP(B:B,'GID 29 JUNI 21'!V:Y,4,0),"")</f>
        <v/>
      </c>
      <c r="O23" s="59" t="str">
        <f>IFERROR(VLOOKUP(B23,#REF!,4,0),"")</f>
        <v/>
      </c>
      <c r="P23" s="59" t="str">
        <f>IFERROR(VLOOKUP(B:B,'GID 27 Juni 21'!V:Y,4,0),"")</f>
        <v/>
      </c>
      <c r="Q23" s="59" t="str">
        <f>IFERROR(VLOOKUP(B:B,'GID 26 Juni 21'!V:Y,4,0),"")</f>
        <v xml:space="preserve">4002943028 GID 26 P1 28 </v>
      </c>
      <c r="R23" s="59" t="str">
        <f>IFERROR(VLOOKUP(B:B,'GID 25 JNI 21'!V:Y,4,0),"")</f>
        <v/>
      </c>
      <c r="S23" s="59" t="s">
        <v>5657</v>
      </c>
      <c r="T23" s="59" t="s">
        <v>11</v>
      </c>
      <c r="U23" s="59" t="s">
        <v>5466</v>
      </c>
      <c r="V23" s="59" t="s">
        <v>11</v>
      </c>
      <c r="W23" s="59" t="s">
        <v>11</v>
      </c>
      <c r="X23" s="59" t="s">
        <v>5191</v>
      </c>
      <c r="Y23" s="59" t="s">
        <v>11</v>
      </c>
      <c r="Z23" s="59" t="s">
        <v>11</v>
      </c>
      <c r="AA23" s="59" t="s">
        <v>11</v>
      </c>
      <c r="AB23" s="59" t="s">
        <v>11</v>
      </c>
      <c r="AC23" s="59" t="s">
        <v>11</v>
      </c>
      <c r="AD23" s="59" t="s">
        <v>11</v>
      </c>
      <c r="AE23" s="59" t="s">
        <v>11</v>
      </c>
      <c r="AF23" s="59" t="s">
        <v>11</v>
      </c>
      <c r="AG23" s="59" t="s">
        <v>11</v>
      </c>
      <c r="AH23" s="59" t="s">
        <v>11</v>
      </c>
      <c r="AI23" s="59" t="s">
        <v>11</v>
      </c>
      <c r="AJ23" s="59" t="s">
        <v>11</v>
      </c>
      <c r="AK23" s="59" t="s">
        <v>11</v>
      </c>
      <c r="AL23" s="57" t="s">
        <v>3937</v>
      </c>
      <c r="AM23" s="57" t="s">
        <v>11</v>
      </c>
      <c r="AN23" s="57" t="s">
        <v>3938</v>
      </c>
      <c r="AO23" s="57" t="s">
        <v>11</v>
      </c>
      <c r="AP23" s="57" t="s">
        <v>11</v>
      </c>
      <c r="AQ23" s="57" t="s">
        <v>11</v>
      </c>
      <c r="AR23" s="57" t="s">
        <v>11</v>
      </c>
      <c r="AS23" s="57" t="s">
        <v>11</v>
      </c>
      <c r="AT23" s="57" t="s">
        <v>11</v>
      </c>
      <c r="AU23" s="57" t="s">
        <v>11</v>
      </c>
      <c r="AV23" s="57" t="s">
        <v>11</v>
      </c>
      <c r="AW23" s="57" t="s">
        <v>2803</v>
      </c>
      <c r="AX23" s="57" t="s">
        <v>11</v>
      </c>
      <c r="AY23" s="57" t="s">
        <v>2544</v>
      </c>
      <c r="AZ23" s="57" t="s">
        <v>2511</v>
      </c>
      <c r="BA23" s="57" t="s">
        <v>11</v>
      </c>
      <c r="BB23" s="57" t="s">
        <v>2545</v>
      </c>
      <c r="BC23" s="57" t="s">
        <v>11</v>
      </c>
      <c r="BD23" s="57" t="s">
        <v>2804</v>
      </c>
      <c r="BE23" s="57" t="s">
        <v>2805</v>
      </c>
      <c r="BF23" s="57" t="s">
        <v>11</v>
      </c>
      <c r="BG23" s="57" t="s">
        <v>2806</v>
      </c>
      <c r="BH23" s="57" t="s">
        <v>2395</v>
      </c>
      <c r="BI23" s="57" t="s">
        <v>11</v>
      </c>
      <c r="BJ23" s="57" t="s">
        <v>11</v>
      </c>
      <c r="BK23" s="57" t="s">
        <v>11</v>
      </c>
      <c r="BL23" s="57" t="s">
        <v>11</v>
      </c>
      <c r="BM23" s="57" t="s">
        <v>11</v>
      </c>
      <c r="BN23" s="57" t="s">
        <v>2807</v>
      </c>
      <c r="BO23" s="57" t="s">
        <v>2808</v>
      </c>
      <c r="BP23" s="57" t="s">
        <v>11</v>
      </c>
      <c r="BQ23" s="57" t="s">
        <v>11</v>
      </c>
      <c r="BR23" s="57" t="s">
        <v>11</v>
      </c>
      <c r="BS23" s="57" t="s">
        <v>11</v>
      </c>
      <c r="BT23" s="57" t="s">
        <v>11</v>
      </c>
      <c r="BU23" s="57" t="s">
        <v>11</v>
      </c>
      <c r="BV23" s="57" t="s">
        <v>11</v>
      </c>
      <c r="BW23" s="57" t="s">
        <v>11</v>
      </c>
      <c r="BX23" s="57" t="s">
        <v>11</v>
      </c>
      <c r="BY23" s="57" t="s">
        <v>11</v>
      </c>
      <c r="BZ23" s="57" t="s">
        <v>11</v>
      </c>
      <c r="CA23" s="57" t="s">
        <v>11</v>
      </c>
      <c r="CB23" s="57" t="s">
        <v>2809</v>
      </c>
      <c r="CC23" s="57" t="s">
        <v>11</v>
      </c>
      <c r="CD23" s="57" t="s">
        <v>11</v>
      </c>
      <c r="CE23" s="57" t="s">
        <v>11</v>
      </c>
      <c r="CF23" s="57" t="s">
        <v>1849</v>
      </c>
      <c r="CG23" s="57" t="s">
        <v>11</v>
      </c>
      <c r="CH23" s="57" t="s">
        <v>11</v>
      </c>
      <c r="CI23" s="57" t="s">
        <v>1850</v>
      </c>
      <c r="CJ23" s="57" t="s">
        <v>1851</v>
      </c>
      <c r="CK23" s="57" t="s">
        <v>11</v>
      </c>
      <c r="CL23" s="58" t="s">
        <v>11</v>
      </c>
      <c r="CM23" s="59" t="s">
        <v>11</v>
      </c>
      <c r="CN23" s="59" t="s">
        <v>1852</v>
      </c>
      <c r="CO23" s="59" t="s">
        <v>11</v>
      </c>
      <c r="CP23" s="59" t="s">
        <v>11</v>
      </c>
      <c r="CQ23" s="59" t="s">
        <v>1853</v>
      </c>
      <c r="CR23" s="59" t="s">
        <v>11</v>
      </c>
      <c r="CS23" s="59" t="s">
        <v>11</v>
      </c>
      <c r="CT23" s="59" t="s">
        <v>1138</v>
      </c>
      <c r="CU23" s="59" t="s">
        <v>11</v>
      </c>
      <c r="CV23" s="59" t="s">
        <v>11</v>
      </c>
      <c r="CW23" s="59" t="s">
        <v>1139</v>
      </c>
      <c r="CX23" s="59" t="s">
        <v>914</v>
      </c>
      <c r="CY23" s="59" t="s">
        <v>1140</v>
      </c>
      <c r="CZ23" s="60" t="s">
        <v>11</v>
      </c>
      <c r="DA23" s="60" t="s">
        <v>11</v>
      </c>
      <c r="DB23" s="59" t="s">
        <v>1141</v>
      </c>
      <c r="DC23" s="59" t="s">
        <v>1142</v>
      </c>
      <c r="DD23" s="60" t="s">
        <v>11</v>
      </c>
      <c r="DE23" s="59" t="s">
        <v>1143</v>
      </c>
      <c r="DF23" s="59" t="s">
        <v>11</v>
      </c>
      <c r="DG23" s="59" t="s">
        <v>11</v>
      </c>
      <c r="DH23" s="59" t="s">
        <v>11</v>
      </c>
      <c r="DI23" s="59" t="s">
        <v>11</v>
      </c>
      <c r="DJ23" s="59" t="s">
        <v>1144</v>
      </c>
      <c r="DK23" s="59" t="s">
        <v>11</v>
      </c>
      <c r="DL23" s="59" t="s">
        <v>1145</v>
      </c>
      <c r="DM23" s="59" t="s">
        <v>11</v>
      </c>
      <c r="DN23" s="59" t="s">
        <v>11</v>
      </c>
      <c r="DO23" s="59" t="s">
        <v>686</v>
      </c>
      <c r="DP23" s="59" t="s">
        <v>11</v>
      </c>
      <c r="DQ23" s="59" t="s">
        <v>687</v>
      </c>
      <c r="DR23" s="59" t="s">
        <v>11</v>
      </c>
      <c r="DS23" s="59" t="s">
        <v>688</v>
      </c>
      <c r="DT23" s="59" t="s">
        <v>11</v>
      </c>
      <c r="DU23" s="59" t="s">
        <v>689</v>
      </c>
    </row>
    <row r="24" spans="1:125" s="61" customFormat="1" ht="12.75" customHeight="1" x14ac:dyDescent="0.25">
      <c r="A24" s="39" t="s">
        <v>6</v>
      </c>
      <c r="B24" s="39" t="s">
        <v>36</v>
      </c>
      <c r="C24" s="39" t="s">
        <v>394</v>
      </c>
      <c r="D24" s="39" t="s">
        <v>8</v>
      </c>
      <c r="E24" s="39" t="s">
        <v>18</v>
      </c>
      <c r="F24" s="55">
        <v>44282.871157407404</v>
      </c>
      <c r="G24" s="55">
        <v>44285.222187500003</v>
      </c>
      <c r="H24" s="23" t="s">
        <v>868</v>
      </c>
      <c r="I24" s="40" t="str">
        <f t="shared" si="0"/>
        <v>OUTSIDE WDC</v>
      </c>
      <c r="J24" s="39" t="s">
        <v>10</v>
      </c>
      <c r="K24" s="39"/>
      <c r="L24" s="56">
        <v>44285</v>
      </c>
      <c r="M24" s="57" t="s">
        <v>4383</v>
      </c>
      <c r="N24" s="59" t="str">
        <f>IFERROR(VLOOKUP(B:B,'GID 29 JUNI 21'!V:Y,4,0),"")</f>
        <v/>
      </c>
      <c r="O24" s="59" t="str">
        <f>IFERROR(VLOOKUP(B24,#REF!,4,0),"")</f>
        <v/>
      </c>
      <c r="P24" s="59" t="str">
        <f>IFERROR(VLOOKUP(B:B,'GID 27 Juni 21'!V:Y,4,0),"")</f>
        <v/>
      </c>
      <c r="Q24" s="59" t="str">
        <f>IFERROR(VLOOKUP(B:B,'GID 26 Juni 21'!V:Y,4,0),"")</f>
        <v/>
      </c>
      <c r="R24" s="59" t="str">
        <f>IFERROR(VLOOKUP(B:B,'GID 25 JNI 21'!V:Y,4,0),"")</f>
        <v/>
      </c>
      <c r="S24" s="59" t="s">
        <v>11</v>
      </c>
      <c r="T24" s="59" t="s">
        <v>11</v>
      </c>
      <c r="U24" s="59" t="s">
        <v>11</v>
      </c>
      <c r="V24" s="59" t="s">
        <v>11</v>
      </c>
      <c r="W24" s="59" t="s">
        <v>11</v>
      </c>
      <c r="X24" s="59" t="s">
        <v>11</v>
      </c>
      <c r="Y24" s="59" t="s">
        <v>11</v>
      </c>
      <c r="Z24" s="59" t="s">
        <v>11</v>
      </c>
      <c r="AA24" s="59" t="s">
        <v>11</v>
      </c>
      <c r="AB24" s="59" t="s">
        <v>11</v>
      </c>
      <c r="AC24" s="59" t="s">
        <v>11</v>
      </c>
      <c r="AD24" s="59" t="s">
        <v>11</v>
      </c>
      <c r="AE24" s="59" t="s">
        <v>11</v>
      </c>
      <c r="AF24" s="59" t="s">
        <v>11</v>
      </c>
      <c r="AG24" s="59" t="s">
        <v>11</v>
      </c>
      <c r="AH24" s="59" t="s">
        <v>11</v>
      </c>
      <c r="AI24" s="59" t="s">
        <v>11</v>
      </c>
      <c r="AJ24" s="59" t="s">
        <v>11</v>
      </c>
      <c r="AK24" s="59" t="s">
        <v>11</v>
      </c>
      <c r="AL24" s="57" t="s">
        <v>11</v>
      </c>
      <c r="AM24" s="57" t="s">
        <v>11</v>
      </c>
      <c r="AN24" s="57" t="s">
        <v>11</v>
      </c>
      <c r="AO24" s="57" t="s">
        <v>11</v>
      </c>
      <c r="AP24" s="57" t="s">
        <v>11</v>
      </c>
      <c r="AQ24" s="57" t="s">
        <v>11</v>
      </c>
      <c r="AR24" s="57" t="s">
        <v>11</v>
      </c>
      <c r="AS24" s="57" t="s">
        <v>11</v>
      </c>
      <c r="AT24" s="57" t="s">
        <v>11</v>
      </c>
      <c r="AU24" s="57" t="s">
        <v>11</v>
      </c>
      <c r="AV24" s="57" t="s">
        <v>11</v>
      </c>
      <c r="AW24" s="57" t="s">
        <v>11</v>
      </c>
      <c r="AX24" s="57" t="s">
        <v>11</v>
      </c>
      <c r="AY24" s="57" t="s">
        <v>11</v>
      </c>
      <c r="AZ24" s="57" t="s">
        <v>11</v>
      </c>
      <c r="BA24" s="57" t="s">
        <v>11</v>
      </c>
      <c r="BB24" s="57" t="s">
        <v>11</v>
      </c>
      <c r="BC24" s="57" t="s">
        <v>11</v>
      </c>
      <c r="BD24" s="57" t="s">
        <v>11</v>
      </c>
      <c r="BE24" s="57" t="s">
        <v>11</v>
      </c>
      <c r="BF24" s="57" t="s">
        <v>11</v>
      </c>
      <c r="BG24" s="57" t="s">
        <v>11</v>
      </c>
      <c r="BH24" s="57" t="s">
        <v>11</v>
      </c>
      <c r="BI24" s="57" t="s">
        <v>11</v>
      </c>
      <c r="BJ24" s="57" t="s">
        <v>11</v>
      </c>
      <c r="BK24" s="57" t="s">
        <v>11</v>
      </c>
      <c r="BL24" s="57" t="s">
        <v>11</v>
      </c>
      <c r="BM24" s="57" t="s">
        <v>11</v>
      </c>
      <c r="BN24" s="57" t="s">
        <v>11</v>
      </c>
      <c r="BO24" s="57" t="s">
        <v>11</v>
      </c>
      <c r="BP24" s="57" t="s">
        <v>11</v>
      </c>
      <c r="BQ24" s="57" t="s">
        <v>11</v>
      </c>
      <c r="BR24" s="57" t="s">
        <v>11</v>
      </c>
      <c r="BS24" s="57" t="s">
        <v>11</v>
      </c>
      <c r="BT24" s="57" t="s">
        <v>11</v>
      </c>
      <c r="BU24" s="57" t="s">
        <v>11</v>
      </c>
      <c r="BV24" s="57" t="s">
        <v>11</v>
      </c>
      <c r="BW24" s="57" t="s">
        <v>11</v>
      </c>
      <c r="BX24" s="57" t="s">
        <v>11</v>
      </c>
      <c r="BY24" s="57" t="s">
        <v>11</v>
      </c>
      <c r="BZ24" s="57" t="s">
        <v>11</v>
      </c>
      <c r="CA24" s="57" t="s">
        <v>11</v>
      </c>
      <c r="CB24" s="57" t="s">
        <v>11</v>
      </c>
      <c r="CC24" s="57" t="s">
        <v>11</v>
      </c>
      <c r="CD24" s="57" t="s">
        <v>11</v>
      </c>
      <c r="CE24" s="57" t="s">
        <v>11</v>
      </c>
      <c r="CF24" s="57" t="s">
        <v>11</v>
      </c>
      <c r="CG24" s="57" t="s">
        <v>11</v>
      </c>
      <c r="CH24" s="57" t="s">
        <v>11</v>
      </c>
      <c r="CI24" s="57" t="s">
        <v>11</v>
      </c>
      <c r="CJ24" s="57" t="s">
        <v>11</v>
      </c>
      <c r="CK24" s="57" t="s">
        <v>11</v>
      </c>
      <c r="CL24" s="58" t="s">
        <v>11</v>
      </c>
      <c r="CM24" s="59" t="s">
        <v>11</v>
      </c>
      <c r="CN24" s="59" t="s">
        <v>11</v>
      </c>
      <c r="CO24" s="59" t="s">
        <v>11</v>
      </c>
      <c r="CP24" s="59" t="s">
        <v>11</v>
      </c>
      <c r="CQ24" s="59" t="s">
        <v>11</v>
      </c>
      <c r="CR24" s="59" t="s">
        <v>1146</v>
      </c>
      <c r="CS24" s="59" t="s">
        <v>11</v>
      </c>
      <c r="CT24" s="59" t="s">
        <v>11</v>
      </c>
      <c r="CU24" s="59" t="s">
        <v>1147</v>
      </c>
      <c r="CV24" s="59" t="s">
        <v>1148</v>
      </c>
      <c r="CW24" s="59" t="s">
        <v>11</v>
      </c>
      <c r="CX24" s="59" t="s">
        <v>11</v>
      </c>
      <c r="CY24" s="59" t="s">
        <v>1149</v>
      </c>
      <c r="CZ24" s="60" t="s">
        <v>11</v>
      </c>
      <c r="DA24" s="60" t="s">
        <v>11</v>
      </c>
      <c r="DB24" s="59" t="s">
        <v>1150</v>
      </c>
      <c r="DC24" s="59" t="s">
        <v>11</v>
      </c>
      <c r="DD24" s="60" t="s">
        <v>1151</v>
      </c>
      <c r="DE24" s="59" t="s">
        <v>1152</v>
      </c>
      <c r="DF24" s="59" t="s">
        <v>11</v>
      </c>
      <c r="DG24" s="59" t="s">
        <v>11</v>
      </c>
      <c r="DH24" s="59" t="s">
        <v>11</v>
      </c>
      <c r="DI24" s="59" t="s">
        <v>1153</v>
      </c>
      <c r="DJ24" s="59" t="s">
        <v>11</v>
      </c>
      <c r="DK24" s="59" t="s">
        <v>11</v>
      </c>
      <c r="DL24" s="59" t="s">
        <v>11</v>
      </c>
      <c r="DM24" s="59" t="s">
        <v>1154</v>
      </c>
      <c r="DN24" s="59" t="s">
        <v>11</v>
      </c>
      <c r="DO24" s="59" t="s">
        <v>11</v>
      </c>
      <c r="DP24" s="59" t="s">
        <v>690</v>
      </c>
      <c r="DQ24" s="59" t="s">
        <v>11</v>
      </c>
      <c r="DR24" s="59" t="s">
        <v>11</v>
      </c>
      <c r="DS24" s="59" t="s">
        <v>11</v>
      </c>
      <c r="DT24" s="59" t="s">
        <v>11</v>
      </c>
      <c r="DU24" s="59" t="s">
        <v>11</v>
      </c>
    </row>
    <row r="25" spans="1:125" s="61" customFormat="1" ht="12.75" customHeight="1" x14ac:dyDescent="0.25">
      <c r="A25" s="39" t="s">
        <v>6</v>
      </c>
      <c r="B25" s="39" t="s">
        <v>436</v>
      </c>
      <c r="C25" s="39"/>
      <c r="D25" s="39" t="s">
        <v>8</v>
      </c>
      <c r="E25" s="39" t="s">
        <v>18</v>
      </c>
      <c r="F25" s="55">
        <v>44373.906493055554</v>
      </c>
      <c r="G25" s="55"/>
      <c r="H25" s="23" t="s">
        <v>5793</v>
      </c>
      <c r="I25" s="40" t="str">
        <f t="shared" si="0"/>
        <v>IN WDC</v>
      </c>
      <c r="J25" s="39" t="s">
        <v>10</v>
      </c>
      <c r="K25" s="39"/>
      <c r="L25" s="56">
        <v>44336</v>
      </c>
      <c r="M25" s="57"/>
      <c r="N25" s="59" t="str">
        <f>IFERROR(VLOOKUP(B:B,'GID 29 JUNI 21'!V:Y,4,0),"")</f>
        <v/>
      </c>
      <c r="O25" s="59" t="str">
        <f>IFERROR(VLOOKUP(B25,#REF!,4,0),"")</f>
        <v/>
      </c>
      <c r="P25" s="59" t="str">
        <f>IFERROR(VLOOKUP(B:B,'GID 27 Juni 21'!V:Y,4,0),"")</f>
        <v/>
      </c>
      <c r="Q25" s="59" t="str">
        <f>IFERROR(VLOOKUP(B:B,'GID 26 Juni 21'!V:Y,4,0),"")</f>
        <v xml:space="preserve">4002943197 GID 26 P1 28 </v>
      </c>
      <c r="R25" s="59" t="str">
        <f>IFERROR(VLOOKUP(B:B,'GID 25 JNI 21'!V:Y,4,0),"")</f>
        <v xml:space="preserve">4002942638 GID 25 ND 25 </v>
      </c>
      <c r="S25" s="59" t="s">
        <v>5658</v>
      </c>
      <c r="T25" s="59" t="s">
        <v>11</v>
      </c>
      <c r="U25" s="59" t="s">
        <v>5467</v>
      </c>
      <c r="V25" s="59" t="s">
        <v>11</v>
      </c>
      <c r="W25" s="59" t="s">
        <v>11</v>
      </c>
      <c r="X25" s="59" t="s">
        <v>5192</v>
      </c>
      <c r="Y25" s="59" t="s">
        <v>5193</v>
      </c>
      <c r="Z25" s="59" t="s">
        <v>4959</v>
      </c>
      <c r="AA25" s="59" t="s">
        <v>4842</v>
      </c>
      <c r="AB25" s="59" t="s">
        <v>11</v>
      </c>
      <c r="AC25" s="59" t="s">
        <v>11</v>
      </c>
      <c r="AD25" s="59" t="s">
        <v>4515</v>
      </c>
      <c r="AE25" s="59" t="s">
        <v>4516</v>
      </c>
      <c r="AF25" s="59" t="s">
        <v>4517</v>
      </c>
      <c r="AG25" s="59" t="s">
        <v>11</v>
      </c>
      <c r="AH25" s="59" t="s">
        <v>4145</v>
      </c>
      <c r="AI25" s="59" t="s">
        <v>11</v>
      </c>
      <c r="AJ25" s="59" t="s">
        <v>3939</v>
      </c>
      <c r="AK25" s="59" t="s">
        <v>11</v>
      </c>
      <c r="AL25" s="57" t="s">
        <v>3940</v>
      </c>
      <c r="AM25" s="57" t="s">
        <v>11</v>
      </c>
      <c r="AN25" s="57" t="s">
        <v>3941</v>
      </c>
      <c r="AO25" s="57" t="s">
        <v>11</v>
      </c>
      <c r="AP25" s="57" t="s">
        <v>11</v>
      </c>
      <c r="AQ25" s="57" t="s">
        <v>11</v>
      </c>
      <c r="AR25" s="57" t="s">
        <v>11</v>
      </c>
      <c r="AS25" s="57" t="s">
        <v>11</v>
      </c>
      <c r="AT25" s="57" t="s">
        <v>11</v>
      </c>
      <c r="AU25" s="57" t="s">
        <v>11</v>
      </c>
      <c r="AV25" s="57" t="s">
        <v>11</v>
      </c>
      <c r="AW25" s="57" t="s">
        <v>2810</v>
      </c>
      <c r="AX25" s="57" t="s">
        <v>11</v>
      </c>
      <c r="AY25" s="57" t="s">
        <v>2546</v>
      </c>
      <c r="AZ25" s="57" t="s">
        <v>11</v>
      </c>
      <c r="BA25" s="57" t="s">
        <v>2466</v>
      </c>
      <c r="BB25" s="57" t="s">
        <v>11</v>
      </c>
      <c r="BC25" s="57" t="s">
        <v>11</v>
      </c>
      <c r="BD25" s="57" t="s">
        <v>11</v>
      </c>
      <c r="BE25" s="57" t="s">
        <v>11</v>
      </c>
      <c r="BF25" s="57" t="s">
        <v>11</v>
      </c>
      <c r="BG25" s="57" t="s">
        <v>2811</v>
      </c>
      <c r="BH25" s="57" t="s">
        <v>11</v>
      </c>
      <c r="BI25" s="57" t="s">
        <v>2358</v>
      </c>
      <c r="BJ25" s="57" t="s">
        <v>11</v>
      </c>
      <c r="BK25" s="57" t="s">
        <v>2812</v>
      </c>
      <c r="BL25" s="57" t="s">
        <v>11</v>
      </c>
      <c r="BM25" s="57" t="s">
        <v>11</v>
      </c>
      <c r="BN25" s="57" t="s">
        <v>2813</v>
      </c>
      <c r="BO25" s="57" t="s">
        <v>2814</v>
      </c>
      <c r="BP25" s="57" t="s">
        <v>11</v>
      </c>
      <c r="BQ25" s="57" t="s">
        <v>2815</v>
      </c>
      <c r="BR25" s="57" t="s">
        <v>11</v>
      </c>
      <c r="BS25" s="57" t="s">
        <v>11</v>
      </c>
      <c r="BT25" s="57" t="s">
        <v>2816</v>
      </c>
      <c r="BU25" s="57" t="s">
        <v>11</v>
      </c>
      <c r="BV25" s="57" t="s">
        <v>11</v>
      </c>
      <c r="BW25" s="57" t="s">
        <v>2817</v>
      </c>
      <c r="BX25" s="57" t="s">
        <v>11</v>
      </c>
      <c r="BY25" s="57" t="s">
        <v>2818</v>
      </c>
      <c r="BZ25" s="57" t="s">
        <v>11</v>
      </c>
      <c r="CA25" s="57" t="s">
        <v>11</v>
      </c>
      <c r="CB25" s="57" t="s">
        <v>11</v>
      </c>
      <c r="CC25" s="57" t="s">
        <v>11</v>
      </c>
      <c r="CD25" s="57" t="s">
        <v>1854</v>
      </c>
      <c r="CE25" s="57" t="s">
        <v>1855</v>
      </c>
      <c r="CF25" s="57" t="s">
        <v>11</v>
      </c>
      <c r="CG25" s="57" t="s">
        <v>11</v>
      </c>
      <c r="CH25" s="57" t="s">
        <v>11</v>
      </c>
      <c r="CI25" s="57" t="s">
        <v>1674</v>
      </c>
      <c r="CJ25" s="57" t="s">
        <v>11</v>
      </c>
      <c r="CK25" s="57" t="s">
        <v>11</v>
      </c>
      <c r="CL25" s="58" t="s">
        <v>11</v>
      </c>
      <c r="CM25" s="59" t="s">
        <v>11</v>
      </c>
      <c r="CN25" s="59" t="s">
        <v>1856</v>
      </c>
      <c r="CO25" s="59" t="s">
        <v>11</v>
      </c>
      <c r="CP25" s="59" t="s">
        <v>11</v>
      </c>
      <c r="CQ25" s="59" t="s">
        <v>11</v>
      </c>
      <c r="CR25" s="59" t="s">
        <v>1155</v>
      </c>
      <c r="CS25" s="59" t="s">
        <v>11</v>
      </c>
      <c r="CT25" s="59" t="s">
        <v>11</v>
      </c>
      <c r="CU25" s="59" t="s">
        <v>11</v>
      </c>
      <c r="CV25" s="59" t="s">
        <v>1156</v>
      </c>
      <c r="CW25" s="59" t="s">
        <v>1157</v>
      </c>
      <c r="CX25" s="59" t="s">
        <v>907</v>
      </c>
      <c r="CY25" s="59" t="s">
        <v>11</v>
      </c>
      <c r="CZ25" s="60" t="s">
        <v>11</v>
      </c>
      <c r="DA25" s="60" t="s">
        <v>11</v>
      </c>
      <c r="DB25" s="59" t="s">
        <v>11</v>
      </c>
      <c r="DC25" s="59" t="s">
        <v>1158</v>
      </c>
      <c r="DD25" s="60" t="s">
        <v>11</v>
      </c>
      <c r="DE25" s="59" t="s">
        <v>1159</v>
      </c>
      <c r="DF25" s="59" t="s">
        <v>11</v>
      </c>
      <c r="DG25" s="59" t="s">
        <v>11</v>
      </c>
      <c r="DH25" s="59" t="s">
        <v>11</v>
      </c>
      <c r="DI25" s="59" t="s">
        <v>11</v>
      </c>
      <c r="DJ25" s="59" t="s">
        <v>1160</v>
      </c>
      <c r="DK25" s="59" t="s">
        <v>11</v>
      </c>
      <c r="DL25" s="59" t="s">
        <v>11</v>
      </c>
      <c r="DM25" s="59" t="s">
        <v>1161</v>
      </c>
      <c r="DN25" s="59" t="s">
        <v>11</v>
      </c>
      <c r="DO25" s="59" t="s">
        <v>11</v>
      </c>
      <c r="DP25" s="59" t="s">
        <v>11</v>
      </c>
      <c r="DQ25" s="59" t="s">
        <v>691</v>
      </c>
      <c r="DR25" s="59" t="s">
        <v>11</v>
      </c>
      <c r="DS25" s="59" t="s">
        <v>692</v>
      </c>
      <c r="DT25" s="59" t="s">
        <v>11</v>
      </c>
      <c r="DU25" s="59" t="s">
        <v>11</v>
      </c>
    </row>
    <row r="26" spans="1:125" s="61" customFormat="1" ht="12.75" customHeight="1" x14ac:dyDescent="0.25">
      <c r="A26" s="39" t="s">
        <v>6</v>
      </c>
      <c r="B26" s="39" t="s">
        <v>50</v>
      </c>
      <c r="C26" s="39" t="s">
        <v>285</v>
      </c>
      <c r="D26" s="39" t="s">
        <v>8</v>
      </c>
      <c r="E26" s="39" t="s">
        <v>18</v>
      </c>
      <c r="F26" s="55">
        <v>44375.61986111111</v>
      </c>
      <c r="G26" s="55"/>
      <c r="H26" s="23" t="s">
        <v>5793</v>
      </c>
      <c r="I26" s="40" t="str">
        <f t="shared" si="0"/>
        <v>IN WDC</v>
      </c>
      <c r="J26" s="39" t="s">
        <v>10</v>
      </c>
      <c r="K26" s="39" t="s">
        <v>10</v>
      </c>
      <c r="L26" s="56">
        <v>44336</v>
      </c>
      <c r="M26" s="59"/>
      <c r="N26" s="59" t="str">
        <f>IFERROR(VLOOKUP(B:B,'GID 29 JUNI 21'!V:Y,4,0),"")</f>
        <v/>
      </c>
      <c r="O26" s="59" t="str">
        <f>IFERROR(VLOOKUP(B26,#REF!,4,0),"")</f>
        <v/>
      </c>
      <c r="P26" s="59" t="str">
        <f>IFERROR(VLOOKUP(B:B,'GID 27 Juni 21'!V:Y,4,0),"")</f>
        <v/>
      </c>
      <c r="Q26" s="59" t="str">
        <f>IFERROR(VLOOKUP(B:B,'GID 26 Juni 21'!V:Y,4,0),"")</f>
        <v xml:space="preserve">4002943204 GID 26 P1 28 </v>
      </c>
      <c r="R26" s="59" t="str">
        <f>IFERROR(VLOOKUP(B:B,'GID 25 JNI 21'!V:Y,4,0),"")</f>
        <v>4002942395 GID 25 ND 25 Y</v>
      </c>
      <c r="S26" s="59" t="s">
        <v>11</v>
      </c>
      <c r="T26" s="59" t="s">
        <v>5468</v>
      </c>
      <c r="U26" s="59" t="s">
        <v>11</v>
      </c>
      <c r="V26" s="59" t="s">
        <v>11</v>
      </c>
      <c r="W26" s="59" t="s">
        <v>5094</v>
      </c>
      <c r="X26" s="59" t="s">
        <v>11</v>
      </c>
      <c r="Y26" s="59" t="s">
        <v>5194</v>
      </c>
      <c r="Z26" s="59" t="s">
        <v>4960</v>
      </c>
      <c r="AA26" s="59" t="s">
        <v>4843</v>
      </c>
      <c r="AB26" s="59" t="s">
        <v>11</v>
      </c>
      <c r="AC26" s="59" t="s">
        <v>11</v>
      </c>
      <c r="AD26" s="59" t="s">
        <v>4518</v>
      </c>
      <c r="AE26" s="59" t="s">
        <v>4519</v>
      </c>
      <c r="AF26" s="59" t="s">
        <v>4520</v>
      </c>
      <c r="AG26" s="59" t="s">
        <v>11</v>
      </c>
      <c r="AH26" s="59" t="s">
        <v>4146</v>
      </c>
      <c r="AI26" s="59" t="s">
        <v>11</v>
      </c>
      <c r="AJ26" s="59" t="s">
        <v>3942</v>
      </c>
      <c r="AK26" s="59" t="s">
        <v>11</v>
      </c>
      <c r="AL26" s="57" t="s">
        <v>3943</v>
      </c>
      <c r="AM26" s="57" t="s">
        <v>11</v>
      </c>
      <c r="AN26" s="57" t="s">
        <v>11</v>
      </c>
      <c r="AO26" s="57" t="s">
        <v>5267</v>
      </c>
      <c r="AP26" s="57" t="s">
        <v>11</v>
      </c>
      <c r="AQ26" s="57" t="s">
        <v>11</v>
      </c>
      <c r="AR26" s="57" t="s">
        <v>11</v>
      </c>
      <c r="AS26" s="57" t="s">
        <v>11</v>
      </c>
      <c r="AT26" s="57" t="s">
        <v>11</v>
      </c>
      <c r="AU26" s="57" t="s">
        <v>11</v>
      </c>
      <c r="AV26" s="57" t="s">
        <v>11</v>
      </c>
      <c r="AW26" s="57" t="s">
        <v>2819</v>
      </c>
      <c r="AX26" s="57" t="s">
        <v>11</v>
      </c>
      <c r="AY26" s="57" t="s">
        <v>2547</v>
      </c>
      <c r="AZ26" s="57" t="s">
        <v>11</v>
      </c>
      <c r="BA26" s="57" t="s">
        <v>2467</v>
      </c>
      <c r="BB26" s="57" t="s">
        <v>2548</v>
      </c>
      <c r="BC26" s="57" t="s">
        <v>11</v>
      </c>
      <c r="BD26" s="57" t="s">
        <v>2820</v>
      </c>
      <c r="BE26" s="57" t="s">
        <v>11</v>
      </c>
      <c r="BF26" s="57" t="s">
        <v>2821</v>
      </c>
      <c r="BG26" s="57" t="s">
        <v>2822</v>
      </c>
      <c r="BH26" s="57" t="s">
        <v>2396</v>
      </c>
      <c r="BI26" s="57" t="s">
        <v>2359</v>
      </c>
      <c r="BJ26" s="57" t="s">
        <v>11</v>
      </c>
      <c r="BK26" s="57" t="s">
        <v>11</v>
      </c>
      <c r="BL26" s="57" t="s">
        <v>2823</v>
      </c>
      <c r="BM26" s="57" t="s">
        <v>2824</v>
      </c>
      <c r="BN26" s="57" t="s">
        <v>2825</v>
      </c>
      <c r="BO26" s="57" t="s">
        <v>11</v>
      </c>
      <c r="BP26" s="57" t="s">
        <v>2283</v>
      </c>
      <c r="BQ26" s="57" t="s">
        <v>11</v>
      </c>
      <c r="BR26" s="57" t="s">
        <v>11</v>
      </c>
      <c r="BS26" s="57" t="s">
        <v>2826</v>
      </c>
      <c r="BT26" s="57" t="s">
        <v>2827</v>
      </c>
      <c r="BU26" s="57" t="s">
        <v>11</v>
      </c>
      <c r="BV26" s="57" t="s">
        <v>2828</v>
      </c>
      <c r="BW26" s="57" t="s">
        <v>2829</v>
      </c>
      <c r="BX26" s="57" t="s">
        <v>11</v>
      </c>
      <c r="BY26" s="57" t="s">
        <v>2830</v>
      </c>
      <c r="BZ26" s="57" t="s">
        <v>11</v>
      </c>
      <c r="CA26" s="57" t="s">
        <v>2831</v>
      </c>
      <c r="CB26" s="57" t="s">
        <v>11</v>
      </c>
      <c r="CC26" s="57" t="s">
        <v>1857</v>
      </c>
      <c r="CD26" s="57" t="s">
        <v>1858</v>
      </c>
      <c r="CE26" s="57" t="s">
        <v>11</v>
      </c>
      <c r="CF26" s="57" t="s">
        <v>11</v>
      </c>
      <c r="CG26" s="57" t="s">
        <v>1859</v>
      </c>
      <c r="CH26" s="57" t="s">
        <v>11</v>
      </c>
      <c r="CI26" s="57" t="s">
        <v>11</v>
      </c>
      <c r="CJ26" s="57" t="s">
        <v>1860</v>
      </c>
      <c r="CK26" s="57" t="s">
        <v>1861</v>
      </c>
      <c r="CL26" s="58" t="s">
        <v>11</v>
      </c>
      <c r="CM26" s="59" t="s">
        <v>11</v>
      </c>
      <c r="CN26" s="59" t="s">
        <v>11</v>
      </c>
      <c r="CO26" s="59" t="s">
        <v>1862</v>
      </c>
      <c r="CP26" s="59" t="s">
        <v>1863</v>
      </c>
      <c r="CQ26" s="59" t="s">
        <v>1864</v>
      </c>
      <c r="CR26" s="59" t="s">
        <v>11</v>
      </c>
      <c r="CS26" s="59" t="s">
        <v>11</v>
      </c>
      <c r="CT26" s="59" t="s">
        <v>11</v>
      </c>
      <c r="CU26" s="59" t="s">
        <v>11</v>
      </c>
      <c r="CV26" s="59" t="s">
        <v>1162</v>
      </c>
      <c r="CW26" s="59" t="s">
        <v>1163</v>
      </c>
      <c r="CX26" s="59" t="s">
        <v>11</v>
      </c>
      <c r="CY26" s="59" t="s">
        <v>11</v>
      </c>
      <c r="CZ26" s="60" t="s">
        <v>11</v>
      </c>
      <c r="DA26" s="60" t="s">
        <v>11</v>
      </c>
      <c r="DB26" s="59" t="s">
        <v>1164</v>
      </c>
      <c r="DC26" s="59" t="s">
        <v>11</v>
      </c>
      <c r="DD26" s="60" t="s">
        <v>1165</v>
      </c>
      <c r="DE26" s="59" t="s">
        <v>11</v>
      </c>
      <c r="DF26" s="59" t="s">
        <v>11</v>
      </c>
      <c r="DG26" s="59" t="s">
        <v>1166</v>
      </c>
      <c r="DH26" s="59" t="s">
        <v>11</v>
      </c>
      <c r="DI26" s="59" t="s">
        <v>11</v>
      </c>
      <c r="DJ26" s="59" t="s">
        <v>1167</v>
      </c>
      <c r="DK26" s="59" t="s">
        <v>11</v>
      </c>
      <c r="DL26" s="59" t="s">
        <v>1168</v>
      </c>
      <c r="DM26" s="59" t="s">
        <v>11</v>
      </c>
      <c r="DN26" s="59" t="s">
        <v>1169</v>
      </c>
      <c r="DO26" s="59" t="s">
        <v>11</v>
      </c>
      <c r="DP26" s="59" t="s">
        <v>693</v>
      </c>
      <c r="DQ26" s="59" t="s">
        <v>694</v>
      </c>
      <c r="DR26" s="59" t="s">
        <v>11</v>
      </c>
      <c r="DS26" s="59" t="s">
        <v>695</v>
      </c>
      <c r="DT26" s="59" t="s">
        <v>11</v>
      </c>
      <c r="DU26" s="59" t="s">
        <v>11</v>
      </c>
    </row>
    <row r="27" spans="1:125" s="61" customFormat="1" ht="12.75" customHeight="1" x14ac:dyDescent="0.25">
      <c r="A27" s="39" t="s">
        <v>6</v>
      </c>
      <c r="B27" s="39" t="s">
        <v>37</v>
      </c>
      <c r="C27" s="39" t="s">
        <v>289</v>
      </c>
      <c r="D27" s="39" t="s">
        <v>8</v>
      </c>
      <c r="E27" s="39" t="s">
        <v>18</v>
      </c>
      <c r="F27" s="55">
        <v>44374.01122685185</v>
      </c>
      <c r="G27" s="55"/>
      <c r="H27" s="23" t="s">
        <v>5793</v>
      </c>
      <c r="I27" s="40" t="str">
        <f t="shared" si="0"/>
        <v>IN WDC</v>
      </c>
      <c r="J27" s="39" t="s">
        <v>10</v>
      </c>
      <c r="K27" s="39"/>
      <c r="L27" s="56">
        <v>44337</v>
      </c>
      <c r="M27" s="57" t="s">
        <v>4950</v>
      </c>
      <c r="N27" s="59" t="str">
        <f>IFERROR(VLOOKUP(B:B,'GID 29 JUNI 21'!V:Y,4,0),"")</f>
        <v/>
      </c>
      <c r="O27" s="59" t="str">
        <f>IFERROR(VLOOKUP(B27,#REF!,4,0),"")</f>
        <v/>
      </c>
      <c r="P27" s="59" t="str">
        <f>IFERROR(VLOOKUP(B:B,'GID 27 Juni 21'!V:Y,4,0),"")</f>
        <v/>
      </c>
      <c r="Q27" s="59" t="str">
        <f>IFERROR(VLOOKUP(B:B,'GID 26 Juni 21'!V:Y,4,0),"")</f>
        <v xml:space="preserve">4002942751 GID 26 ND 26 </v>
      </c>
      <c r="R27" s="59" t="str">
        <f>IFERROR(VLOOKUP(B:B,'GID 25 JNI 21'!V:Y,4,0),"")</f>
        <v/>
      </c>
      <c r="S27" s="59" t="s">
        <v>11</v>
      </c>
      <c r="T27" s="59" t="s">
        <v>5469</v>
      </c>
      <c r="U27" s="59" t="s">
        <v>5470</v>
      </c>
      <c r="V27" s="59" t="s">
        <v>11</v>
      </c>
      <c r="W27" s="59" t="s">
        <v>11</v>
      </c>
      <c r="X27" s="59" t="s">
        <v>11</v>
      </c>
      <c r="Y27" s="59" t="s">
        <v>5195</v>
      </c>
      <c r="Z27" s="59" t="s">
        <v>11</v>
      </c>
      <c r="AA27" s="59" t="s">
        <v>11</v>
      </c>
      <c r="AB27" s="59" t="s">
        <v>11</v>
      </c>
      <c r="AC27" s="59" t="s">
        <v>11</v>
      </c>
      <c r="AD27" s="59" t="s">
        <v>11</v>
      </c>
      <c r="AE27" s="59" t="s">
        <v>11</v>
      </c>
      <c r="AF27" s="59" t="s">
        <v>11</v>
      </c>
      <c r="AG27" s="59" t="s">
        <v>11</v>
      </c>
      <c r="AH27" s="59" t="s">
        <v>11</v>
      </c>
      <c r="AI27" s="59" t="s">
        <v>11</v>
      </c>
      <c r="AJ27" s="59" t="s">
        <v>11</v>
      </c>
      <c r="AK27" s="59" t="s">
        <v>11</v>
      </c>
      <c r="AL27" s="57" t="s">
        <v>11</v>
      </c>
      <c r="AM27" s="57" t="s">
        <v>3944</v>
      </c>
      <c r="AN27" s="57" t="s">
        <v>11</v>
      </c>
      <c r="AO27" s="57" t="s">
        <v>5268</v>
      </c>
      <c r="AP27" s="57" t="s">
        <v>11</v>
      </c>
      <c r="AQ27" s="57" t="s">
        <v>11</v>
      </c>
      <c r="AR27" s="57" t="s">
        <v>11</v>
      </c>
      <c r="AS27" s="57" t="s">
        <v>11</v>
      </c>
      <c r="AT27" s="57" t="s">
        <v>11</v>
      </c>
      <c r="AU27" s="57" t="s">
        <v>11</v>
      </c>
      <c r="AV27" s="57" t="s">
        <v>11</v>
      </c>
      <c r="AW27" s="57" t="s">
        <v>11</v>
      </c>
      <c r="AX27" s="57" t="s">
        <v>2549</v>
      </c>
      <c r="AY27" s="57" t="s">
        <v>11</v>
      </c>
      <c r="AZ27" s="57" t="s">
        <v>2507</v>
      </c>
      <c r="BA27" s="57" t="s">
        <v>2468</v>
      </c>
      <c r="BB27" s="57" t="s">
        <v>2550</v>
      </c>
      <c r="BC27" s="57" t="s">
        <v>11</v>
      </c>
      <c r="BD27" s="57" t="s">
        <v>2832</v>
      </c>
      <c r="BE27" s="57" t="s">
        <v>11</v>
      </c>
      <c r="BF27" s="57" t="s">
        <v>2833</v>
      </c>
      <c r="BG27" s="57" t="s">
        <v>2834</v>
      </c>
      <c r="BH27" s="57" t="s">
        <v>11</v>
      </c>
      <c r="BI27" s="57" t="s">
        <v>2360</v>
      </c>
      <c r="BJ27" s="57" t="s">
        <v>2835</v>
      </c>
      <c r="BK27" s="57" t="s">
        <v>11</v>
      </c>
      <c r="BL27" s="57" t="s">
        <v>11</v>
      </c>
      <c r="BM27" s="57" t="s">
        <v>2836</v>
      </c>
      <c r="BN27" s="57" t="s">
        <v>2837</v>
      </c>
      <c r="BO27" s="57" t="s">
        <v>11</v>
      </c>
      <c r="BP27" s="57" t="s">
        <v>2286</v>
      </c>
      <c r="BQ27" s="57" t="s">
        <v>11</v>
      </c>
      <c r="BR27" s="57" t="s">
        <v>11</v>
      </c>
      <c r="BS27" s="57" t="s">
        <v>2838</v>
      </c>
      <c r="BT27" s="57" t="s">
        <v>2839</v>
      </c>
      <c r="BU27" s="57" t="s">
        <v>11</v>
      </c>
      <c r="BV27" s="57" t="s">
        <v>2840</v>
      </c>
      <c r="BW27" s="57" t="s">
        <v>2841</v>
      </c>
      <c r="BX27" s="57" t="s">
        <v>11</v>
      </c>
      <c r="BY27" s="57" t="s">
        <v>2842</v>
      </c>
      <c r="BZ27" s="57" t="s">
        <v>11</v>
      </c>
      <c r="CA27" s="57" t="s">
        <v>11</v>
      </c>
      <c r="CB27" s="57" t="s">
        <v>2843</v>
      </c>
      <c r="CC27" s="57" t="s">
        <v>11</v>
      </c>
      <c r="CD27" s="57" t="s">
        <v>1865</v>
      </c>
      <c r="CE27" s="57" t="s">
        <v>1866</v>
      </c>
      <c r="CF27" s="57" t="s">
        <v>11</v>
      </c>
      <c r="CG27" s="57" t="s">
        <v>11</v>
      </c>
      <c r="CH27" s="57" t="s">
        <v>1867</v>
      </c>
      <c r="CI27" s="57" t="s">
        <v>1868</v>
      </c>
      <c r="CJ27" s="57" t="s">
        <v>1869</v>
      </c>
      <c r="CK27" s="57" t="s">
        <v>11</v>
      </c>
      <c r="CL27" s="58" t="s">
        <v>1870</v>
      </c>
      <c r="CM27" s="59" t="s">
        <v>11</v>
      </c>
      <c r="CN27" s="59" t="s">
        <v>11</v>
      </c>
      <c r="CO27" s="59" t="s">
        <v>1871</v>
      </c>
      <c r="CP27" s="59" t="s">
        <v>11</v>
      </c>
      <c r="CQ27" s="59" t="s">
        <v>1872</v>
      </c>
      <c r="CR27" s="59" t="s">
        <v>1170</v>
      </c>
      <c r="CS27" s="59" t="s">
        <v>11</v>
      </c>
      <c r="CT27" s="59" t="s">
        <v>11</v>
      </c>
      <c r="CU27" s="59" t="s">
        <v>1171</v>
      </c>
      <c r="CV27" s="59" t="s">
        <v>1172</v>
      </c>
      <c r="CW27" s="59" t="s">
        <v>11</v>
      </c>
      <c r="CX27" s="59" t="s">
        <v>11</v>
      </c>
      <c r="CY27" s="59" t="s">
        <v>11</v>
      </c>
      <c r="CZ27" s="60" t="s">
        <v>1173</v>
      </c>
      <c r="DA27" s="60" t="s">
        <v>11</v>
      </c>
      <c r="DB27" s="59" t="s">
        <v>1174</v>
      </c>
      <c r="DC27" s="59" t="s">
        <v>1175</v>
      </c>
      <c r="DD27" s="60" t="s">
        <v>1176</v>
      </c>
      <c r="DE27" s="59" t="s">
        <v>11</v>
      </c>
      <c r="DF27" s="59" t="s">
        <v>11</v>
      </c>
      <c r="DG27" s="59" t="s">
        <v>11</v>
      </c>
      <c r="DH27" s="59" t="s">
        <v>1177</v>
      </c>
      <c r="DI27" s="59" t="s">
        <v>11</v>
      </c>
      <c r="DJ27" s="59" t="s">
        <v>1178</v>
      </c>
      <c r="DK27" s="59" t="s">
        <v>11</v>
      </c>
      <c r="DL27" s="59" t="s">
        <v>1179</v>
      </c>
      <c r="DM27" s="59" t="s">
        <v>1180</v>
      </c>
      <c r="DN27" s="59" t="s">
        <v>1181</v>
      </c>
      <c r="DO27" s="59" t="s">
        <v>11</v>
      </c>
      <c r="DP27" s="59" t="s">
        <v>696</v>
      </c>
      <c r="DQ27" s="59" t="s">
        <v>697</v>
      </c>
      <c r="DR27" s="59" t="s">
        <v>11</v>
      </c>
      <c r="DS27" s="59" t="s">
        <v>698</v>
      </c>
      <c r="DT27" s="59" t="s">
        <v>11</v>
      </c>
      <c r="DU27" s="59" t="s">
        <v>11</v>
      </c>
    </row>
    <row r="28" spans="1:125" s="61" customFormat="1" ht="12.75" customHeight="1" x14ac:dyDescent="0.25">
      <c r="A28" s="39" t="s">
        <v>6</v>
      </c>
      <c r="B28" s="39" t="s">
        <v>33</v>
      </c>
      <c r="C28" s="39" t="s">
        <v>282</v>
      </c>
      <c r="D28" s="39" t="s">
        <v>8</v>
      </c>
      <c r="E28" s="39" t="s">
        <v>18</v>
      </c>
      <c r="F28" s="55">
        <v>44375.571759259263</v>
      </c>
      <c r="G28" s="55"/>
      <c r="H28" s="23" t="s">
        <v>5793</v>
      </c>
      <c r="I28" s="40" t="str">
        <f t="shared" si="0"/>
        <v>IN WDC</v>
      </c>
      <c r="J28" s="39" t="s">
        <v>10</v>
      </c>
      <c r="K28" s="39"/>
      <c r="L28" s="56">
        <v>44337</v>
      </c>
      <c r="M28" s="59"/>
      <c r="N28" s="59" t="str">
        <f>IFERROR(VLOOKUP(B:B,'GID 29 JUNI 21'!V:Y,4,0),"")</f>
        <v/>
      </c>
      <c r="O28" s="59" t="str">
        <f>IFERROR(VLOOKUP(B28,#REF!,4,0),"")</f>
        <v/>
      </c>
      <c r="P28" s="59" t="str">
        <f>IFERROR(VLOOKUP(B:B,'GID 27 Juni 21'!V:Y,4,0),"")</f>
        <v/>
      </c>
      <c r="Q28" s="59" t="str">
        <f>IFERROR(VLOOKUP(B:B,'GID 26 Juni 21'!V:Y,4,0),"")</f>
        <v xml:space="preserve">4002943162 GID 26 P1 26 </v>
      </c>
      <c r="R28" s="59" t="str">
        <f>IFERROR(VLOOKUP(B:B,'GID 25 JNI 21'!V:Y,4,0),"")</f>
        <v/>
      </c>
      <c r="S28" s="59" t="s">
        <v>11</v>
      </c>
      <c r="T28" s="59" t="s">
        <v>11</v>
      </c>
      <c r="U28" s="59" t="s">
        <v>11</v>
      </c>
      <c r="V28" s="59" t="s">
        <v>11</v>
      </c>
      <c r="W28" s="59" t="s">
        <v>11</v>
      </c>
      <c r="X28" s="59" t="s">
        <v>5196</v>
      </c>
      <c r="Y28" s="59" t="s">
        <v>5197</v>
      </c>
      <c r="Z28" s="59" t="s">
        <v>4961</v>
      </c>
      <c r="AA28" s="59" t="s">
        <v>11</v>
      </c>
      <c r="AB28" s="59" t="s">
        <v>4611</v>
      </c>
      <c r="AC28" s="59" t="s">
        <v>11</v>
      </c>
      <c r="AD28" s="59" t="s">
        <v>11</v>
      </c>
      <c r="AE28" s="59" t="s">
        <v>11</v>
      </c>
      <c r="AF28" s="59" t="s">
        <v>4521</v>
      </c>
      <c r="AG28" s="59" t="s">
        <v>11</v>
      </c>
      <c r="AH28" s="59" t="s">
        <v>11</v>
      </c>
      <c r="AI28" s="59" t="s">
        <v>11</v>
      </c>
      <c r="AJ28" s="59" t="s">
        <v>11</v>
      </c>
      <c r="AK28" s="59" t="s">
        <v>11</v>
      </c>
      <c r="AL28" s="57" t="s">
        <v>11</v>
      </c>
      <c r="AM28" s="57" t="s">
        <v>11</v>
      </c>
      <c r="AN28" s="57" t="s">
        <v>11</v>
      </c>
      <c r="AO28" s="57" t="s">
        <v>11</v>
      </c>
      <c r="AP28" s="57" t="s">
        <v>11</v>
      </c>
      <c r="AQ28" s="57" t="s">
        <v>11</v>
      </c>
      <c r="AR28" s="57" t="s">
        <v>11</v>
      </c>
      <c r="AS28" s="57" t="s">
        <v>11</v>
      </c>
      <c r="AT28" s="57" t="s">
        <v>11</v>
      </c>
      <c r="AU28" s="57" t="s">
        <v>11</v>
      </c>
      <c r="AV28" s="57" t="s">
        <v>11</v>
      </c>
      <c r="AW28" s="57" t="s">
        <v>11</v>
      </c>
      <c r="AX28" s="57" t="s">
        <v>11</v>
      </c>
      <c r="AY28" s="57" t="s">
        <v>11</v>
      </c>
      <c r="AZ28" s="57" t="s">
        <v>2498</v>
      </c>
      <c r="BA28" s="57" t="s">
        <v>11</v>
      </c>
      <c r="BB28" s="57" t="s">
        <v>11</v>
      </c>
      <c r="BC28" s="57" t="s">
        <v>11</v>
      </c>
      <c r="BD28" s="57" t="s">
        <v>11</v>
      </c>
      <c r="BE28" s="57" t="s">
        <v>11</v>
      </c>
      <c r="BF28" s="57" t="s">
        <v>11</v>
      </c>
      <c r="BG28" s="57" t="s">
        <v>11</v>
      </c>
      <c r="BH28" s="57" t="s">
        <v>11</v>
      </c>
      <c r="BI28" s="57" t="s">
        <v>2361</v>
      </c>
      <c r="BJ28" s="57" t="s">
        <v>11</v>
      </c>
      <c r="BK28" s="57" t="s">
        <v>2844</v>
      </c>
      <c r="BL28" s="57" t="s">
        <v>11</v>
      </c>
      <c r="BM28" s="57" t="s">
        <v>11</v>
      </c>
      <c r="BN28" s="57" t="s">
        <v>11</v>
      </c>
      <c r="BO28" s="57" t="s">
        <v>11</v>
      </c>
      <c r="BP28" s="57" t="s">
        <v>11</v>
      </c>
      <c r="BQ28" s="57" t="s">
        <v>11</v>
      </c>
      <c r="BR28" s="57" t="s">
        <v>11</v>
      </c>
      <c r="BS28" s="57" t="s">
        <v>11</v>
      </c>
      <c r="BT28" s="57" t="s">
        <v>11</v>
      </c>
      <c r="BU28" s="57" t="s">
        <v>11</v>
      </c>
      <c r="BV28" s="57" t="s">
        <v>11</v>
      </c>
      <c r="BW28" s="57" t="s">
        <v>11</v>
      </c>
      <c r="BX28" s="57" t="s">
        <v>11</v>
      </c>
      <c r="BY28" s="57" t="s">
        <v>11</v>
      </c>
      <c r="BZ28" s="57" t="s">
        <v>11</v>
      </c>
      <c r="CA28" s="57" t="s">
        <v>11</v>
      </c>
      <c r="CB28" s="57" t="s">
        <v>11</v>
      </c>
      <c r="CC28" s="57" t="s">
        <v>11</v>
      </c>
      <c r="CD28" s="57" t="s">
        <v>11</v>
      </c>
      <c r="CE28" s="57" t="s">
        <v>11</v>
      </c>
      <c r="CF28" s="57" t="s">
        <v>11</v>
      </c>
      <c r="CG28" s="57" t="s">
        <v>11</v>
      </c>
      <c r="CH28" s="57" t="s">
        <v>11</v>
      </c>
      <c r="CI28" s="57" t="s">
        <v>11</v>
      </c>
      <c r="CJ28" s="57" t="s">
        <v>11</v>
      </c>
      <c r="CK28" s="57" t="s">
        <v>11</v>
      </c>
      <c r="CL28" s="58" t="s">
        <v>11</v>
      </c>
      <c r="CM28" s="59" t="s">
        <v>11</v>
      </c>
      <c r="CN28" s="59" t="s">
        <v>11</v>
      </c>
      <c r="CO28" s="59" t="s">
        <v>11</v>
      </c>
      <c r="CP28" s="59" t="s">
        <v>11</v>
      </c>
      <c r="CQ28" s="59" t="s">
        <v>1873</v>
      </c>
      <c r="CR28" s="59" t="s">
        <v>11</v>
      </c>
      <c r="CS28" s="59" t="s">
        <v>1182</v>
      </c>
      <c r="CT28" s="59" t="s">
        <v>11</v>
      </c>
      <c r="CU28" s="59" t="s">
        <v>1183</v>
      </c>
      <c r="CV28" s="59" t="s">
        <v>11</v>
      </c>
      <c r="CW28" s="59" t="s">
        <v>1184</v>
      </c>
      <c r="CX28" s="59" t="s">
        <v>1184</v>
      </c>
      <c r="CY28" s="59" t="s">
        <v>11</v>
      </c>
      <c r="CZ28" s="60" t="s">
        <v>1185</v>
      </c>
      <c r="DA28" s="60" t="s">
        <v>11</v>
      </c>
      <c r="DB28" s="59" t="s">
        <v>1186</v>
      </c>
      <c r="DC28" s="59" t="s">
        <v>11</v>
      </c>
      <c r="DD28" s="60" t="s">
        <v>1187</v>
      </c>
      <c r="DE28" s="59" t="s">
        <v>11</v>
      </c>
      <c r="DF28" s="59" t="s">
        <v>11</v>
      </c>
      <c r="DG28" s="59" t="s">
        <v>1188</v>
      </c>
      <c r="DH28" s="59" t="s">
        <v>11</v>
      </c>
      <c r="DI28" s="59" t="s">
        <v>11</v>
      </c>
      <c r="DJ28" s="59" t="s">
        <v>11</v>
      </c>
      <c r="DK28" s="59" t="s">
        <v>11</v>
      </c>
      <c r="DL28" s="59" t="s">
        <v>11</v>
      </c>
      <c r="DM28" s="59" t="s">
        <v>11</v>
      </c>
      <c r="DN28" s="59" t="s">
        <v>11</v>
      </c>
      <c r="DO28" s="59" t="s">
        <v>11</v>
      </c>
      <c r="DP28" s="59" t="s">
        <v>11</v>
      </c>
      <c r="DQ28" s="59" t="s">
        <v>11</v>
      </c>
      <c r="DR28" s="59" t="s">
        <v>11</v>
      </c>
      <c r="DS28" s="59" t="s">
        <v>11</v>
      </c>
      <c r="DT28" s="59" t="s">
        <v>11</v>
      </c>
      <c r="DU28" s="59" t="s">
        <v>11</v>
      </c>
    </row>
    <row r="29" spans="1:125" s="61" customFormat="1" ht="12.75" customHeight="1" x14ac:dyDescent="0.25">
      <c r="A29" s="39" t="s">
        <v>6</v>
      </c>
      <c r="B29" s="39" t="s">
        <v>52</v>
      </c>
      <c r="C29" s="39" t="s">
        <v>372</v>
      </c>
      <c r="D29" s="39" t="s">
        <v>8</v>
      </c>
      <c r="E29" s="39" t="s">
        <v>18</v>
      </c>
      <c r="F29" s="55">
        <v>44344.816874999997</v>
      </c>
      <c r="G29" s="55">
        <v>44345.274189814816</v>
      </c>
      <c r="H29" s="23" t="s">
        <v>868</v>
      </c>
      <c r="I29" s="40" t="str">
        <f t="shared" si="0"/>
        <v>OUTSIDE WDC</v>
      </c>
      <c r="J29" s="39" t="s">
        <v>10</v>
      </c>
      <c r="K29" s="39"/>
      <c r="L29" s="56">
        <v>44337</v>
      </c>
      <c r="M29" s="57" t="s">
        <v>4383</v>
      </c>
      <c r="N29" s="59" t="str">
        <f>IFERROR(VLOOKUP(B:B,'GID 29 JUNI 21'!V:Y,4,0),"")</f>
        <v/>
      </c>
      <c r="O29" s="59" t="str">
        <f>IFERROR(VLOOKUP(B29,#REF!,4,0),"")</f>
        <v/>
      </c>
      <c r="P29" s="59" t="str">
        <f>IFERROR(VLOOKUP(B:B,'GID 27 Juni 21'!V:Y,4,0),"")</f>
        <v/>
      </c>
      <c r="Q29" s="59" t="str">
        <f>IFERROR(VLOOKUP(B:B,'GID 26 Juni 21'!V:Y,4,0),"")</f>
        <v/>
      </c>
      <c r="R29" s="59" t="str">
        <f>IFERROR(VLOOKUP(B:B,'GID 25 JNI 21'!V:Y,4,0),"")</f>
        <v/>
      </c>
      <c r="S29" s="59" t="s">
        <v>11</v>
      </c>
      <c r="T29" s="59" t="s">
        <v>11</v>
      </c>
      <c r="U29" s="59" t="s">
        <v>11</v>
      </c>
      <c r="V29" s="59" t="s">
        <v>11</v>
      </c>
      <c r="W29" s="59" t="s">
        <v>11</v>
      </c>
      <c r="X29" s="59" t="s">
        <v>11</v>
      </c>
      <c r="Y29" s="59" t="s">
        <v>11</v>
      </c>
      <c r="Z29" s="59" t="s">
        <v>11</v>
      </c>
      <c r="AA29" s="59" t="s">
        <v>11</v>
      </c>
      <c r="AB29" s="59" t="s">
        <v>11</v>
      </c>
      <c r="AC29" s="59" t="s">
        <v>11</v>
      </c>
      <c r="AD29" s="59" t="s">
        <v>11</v>
      </c>
      <c r="AE29" s="59" t="s">
        <v>11</v>
      </c>
      <c r="AF29" s="59" t="s">
        <v>11</v>
      </c>
      <c r="AG29" s="59" t="s">
        <v>11</v>
      </c>
      <c r="AH29" s="59" t="s">
        <v>11</v>
      </c>
      <c r="AI29" s="59" t="s">
        <v>11</v>
      </c>
      <c r="AJ29" s="59" t="s">
        <v>11</v>
      </c>
      <c r="AK29" s="59" t="s">
        <v>11</v>
      </c>
      <c r="AL29" s="57" t="s">
        <v>11</v>
      </c>
      <c r="AM29" s="57" t="s">
        <v>11</v>
      </c>
      <c r="AN29" s="57" t="s">
        <v>11</v>
      </c>
      <c r="AO29" s="57" t="s">
        <v>11</v>
      </c>
      <c r="AP29" s="57" t="s">
        <v>11</v>
      </c>
      <c r="AQ29" s="57" t="s">
        <v>11</v>
      </c>
      <c r="AR29" s="57" t="s">
        <v>11</v>
      </c>
      <c r="AS29" s="57" t="s">
        <v>11</v>
      </c>
      <c r="AT29" s="57" t="s">
        <v>11</v>
      </c>
      <c r="AU29" s="57" t="s">
        <v>11</v>
      </c>
      <c r="AV29" s="57" t="s">
        <v>11</v>
      </c>
      <c r="AW29" s="57" t="s">
        <v>2845</v>
      </c>
      <c r="AX29" s="57" t="s">
        <v>11</v>
      </c>
      <c r="AY29" s="57" t="s">
        <v>11</v>
      </c>
      <c r="AZ29" s="57" t="s">
        <v>11</v>
      </c>
      <c r="BA29" s="57" t="s">
        <v>2469</v>
      </c>
      <c r="BB29" s="57" t="s">
        <v>2551</v>
      </c>
      <c r="BC29" s="57" t="s">
        <v>2425</v>
      </c>
      <c r="BD29" s="57" t="s">
        <v>11</v>
      </c>
      <c r="BE29" s="57" t="s">
        <v>11</v>
      </c>
      <c r="BF29" s="57" t="s">
        <v>2846</v>
      </c>
      <c r="BG29" s="57" t="s">
        <v>2847</v>
      </c>
      <c r="BH29" s="57" t="s">
        <v>2397</v>
      </c>
      <c r="BI29" s="57" t="s">
        <v>2362</v>
      </c>
      <c r="BJ29" s="57" t="s">
        <v>11</v>
      </c>
      <c r="BK29" s="57" t="s">
        <v>11</v>
      </c>
      <c r="BL29" s="57" t="s">
        <v>11</v>
      </c>
      <c r="BM29" s="57" t="s">
        <v>11</v>
      </c>
      <c r="BN29" s="57" t="s">
        <v>2848</v>
      </c>
      <c r="BO29" s="57" t="s">
        <v>11</v>
      </c>
      <c r="BP29" s="57" t="s">
        <v>2281</v>
      </c>
      <c r="BQ29" s="57" t="s">
        <v>11</v>
      </c>
      <c r="BR29" s="57" t="s">
        <v>11</v>
      </c>
      <c r="BS29" s="57" t="s">
        <v>11</v>
      </c>
      <c r="BT29" s="57" t="s">
        <v>2849</v>
      </c>
      <c r="BU29" s="57" t="s">
        <v>2850</v>
      </c>
      <c r="BV29" s="57" t="s">
        <v>2851</v>
      </c>
      <c r="BW29" s="57" t="s">
        <v>11</v>
      </c>
      <c r="BX29" s="57" t="s">
        <v>11</v>
      </c>
      <c r="BY29" s="57" t="s">
        <v>11</v>
      </c>
      <c r="BZ29" s="57" t="s">
        <v>2852</v>
      </c>
      <c r="CA29" s="57" t="s">
        <v>2853</v>
      </c>
      <c r="CB29" s="57" t="s">
        <v>11</v>
      </c>
      <c r="CC29" s="57" t="s">
        <v>1874</v>
      </c>
      <c r="CD29" s="57" t="s">
        <v>11</v>
      </c>
      <c r="CE29" s="57" t="s">
        <v>1875</v>
      </c>
      <c r="CF29" s="57" t="s">
        <v>11</v>
      </c>
      <c r="CG29" s="57" t="s">
        <v>1876</v>
      </c>
      <c r="CH29" s="57" t="s">
        <v>11</v>
      </c>
      <c r="CI29" s="57" t="s">
        <v>1877</v>
      </c>
      <c r="CJ29" s="57" t="s">
        <v>1878</v>
      </c>
      <c r="CK29" s="57" t="s">
        <v>11</v>
      </c>
      <c r="CL29" s="58" t="s">
        <v>11</v>
      </c>
      <c r="CM29" s="59" t="s">
        <v>1879</v>
      </c>
      <c r="CN29" s="59" t="s">
        <v>11</v>
      </c>
      <c r="CO29" s="59" t="s">
        <v>11</v>
      </c>
      <c r="CP29" s="59" t="s">
        <v>11</v>
      </c>
      <c r="CQ29" s="59" t="s">
        <v>1880</v>
      </c>
      <c r="CR29" s="59" t="s">
        <v>1189</v>
      </c>
      <c r="CS29" s="59" t="s">
        <v>11</v>
      </c>
      <c r="CT29" s="59" t="s">
        <v>11</v>
      </c>
      <c r="CU29" s="59" t="s">
        <v>11</v>
      </c>
      <c r="CV29" s="59" t="s">
        <v>11</v>
      </c>
      <c r="CW29" s="59" t="s">
        <v>1190</v>
      </c>
      <c r="CX29" s="59" t="s">
        <v>910</v>
      </c>
      <c r="CY29" s="59" t="s">
        <v>11</v>
      </c>
      <c r="CZ29" s="60" t="s">
        <v>1191</v>
      </c>
      <c r="DA29" s="60" t="s">
        <v>11</v>
      </c>
      <c r="DB29" s="59" t="s">
        <v>11</v>
      </c>
      <c r="DC29" s="59" t="s">
        <v>1192</v>
      </c>
      <c r="DD29" s="60" t="s">
        <v>1193</v>
      </c>
      <c r="DE29" s="59" t="s">
        <v>11</v>
      </c>
      <c r="DF29" s="59" t="s">
        <v>1194</v>
      </c>
      <c r="DG29" s="59" t="s">
        <v>11</v>
      </c>
      <c r="DH29" s="59" t="s">
        <v>11</v>
      </c>
      <c r="DI29" s="59" t="s">
        <v>1195</v>
      </c>
      <c r="DJ29" s="59" t="s">
        <v>11</v>
      </c>
      <c r="DK29" s="59" t="s">
        <v>11</v>
      </c>
      <c r="DL29" s="59" t="s">
        <v>11</v>
      </c>
      <c r="DM29" s="59" t="s">
        <v>11</v>
      </c>
      <c r="DN29" s="59" t="s">
        <v>11</v>
      </c>
      <c r="DO29" s="59" t="s">
        <v>11</v>
      </c>
      <c r="DP29" s="59" t="s">
        <v>11</v>
      </c>
      <c r="DQ29" s="59" t="s">
        <v>11</v>
      </c>
      <c r="DR29" s="59" t="s">
        <v>11</v>
      </c>
      <c r="DS29" s="59" t="s">
        <v>699</v>
      </c>
      <c r="DT29" s="59" t="s">
        <v>11</v>
      </c>
      <c r="DU29" s="59" t="s">
        <v>11</v>
      </c>
    </row>
    <row r="30" spans="1:125" s="61" customFormat="1" ht="12.75" customHeight="1" x14ac:dyDescent="0.25">
      <c r="A30" s="39" t="s">
        <v>6</v>
      </c>
      <c r="B30" s="39" t="s">
        <v>434</v>
      </c>
      <c r="C30" s="39"/>
      <c r="D30" s="39" t="s">
        <v>8</v>
      </c>
      <c r="E30" s="39" t="s">
        <v>18</v>
      </c>
      <c r="F30" s="55">
        <v>44375.561932870369</v>
      </c>
      <c r="G30" s="55"/>
      <c r="H30" s="23" t="s">
        <v>5793</v>
      </c>
      <c r="I30" s="40" t="str">
        <f t="shared" si="0"/>
        <v>IN WDC</v>
      </c>
      <c r="J30" s="39" t="s">
        <v>10</v>
      </c>
      <c r="K30" s="39"/>
      <c r="L30" s="56">
        <v>44336</v>
      </c>
      <c r="M30" s="59"/>
      <c r="N30" s="59" t="str">
        <f>IFERROR(VLOOKUP(B:B,'GID 29 JUNI 21'!V:Y,4,0),"")</f>
        <v/>
      </c>
      <c r="O30" s="59" t="str">
        <f>IFERROR(VLOOKUP(B30,#REF!,4,0),"")</f>
        <v/>
      </c>
      <c r="P30" s="59" t="str">
        <f>IFERROR(VLOOKUP(B:B,'GID 27 Juni 21'!V:Y,4,0),"")</f>
        <v/>
      </c>
      <c r="Q30" s="59" t="str">
        <f>IFERROR(VLOOKUP(B:B,'GID 26 Juni 21'!V:Y,4,0),"")</f>
        <v xml:space="preserve">4002943199 GID 26 P1 28 </v>
      </c>
      <c r="R30" s="59" t="str">
        <f>IFERROR(VLOOKUP(B:B,'GID 25 JNI 21'!V:Y,4,0),"")</f>
        <v xml:space="preserve">4002942408 GID 25 P1 25 </v>
      </c>
      <c r="S30" s="59" t="s">
        <v>11</v>
      </c>
      <c r="T30" s="59" t="s">
        <v>5471</v>
      </c>
      <c r="U30" s="59" t="s">
        <v>11</v>
      </c>
      <c r="V30" s="59" t="s">
        <v>5472</v>
      </c>
      <c r="W30" s="59" t="s">
        <v>11</v>
      </c>
      <c r="X30" s="59" t="s">
        <v>11</v>
      </c>
      <c r="Y30" s="59" t="s">
        <v>11</v>
      </c>
      <c r="Z30" s="59" t="s">
        <v>4962</v>
      </c>
      <c r="AA30" s="59" t="s">
        <v>4844</v>
      </c>
      <c r="AB30" s="59" t="s">
        <v>11</v>
      </c>
      <c r="AC30" s="59" t="s">
        <v>11</v>
      </c>
      <c r="AD30" s="59" t="s">
        <v>4522</v>
      </c>
      <c r="AE30" s="59" t="s">
        <v>4523</v>
      </c>
      <c r="AF30" s="59" t="s">
        <v>4524</v>
      </c>
      <c r="AG30" s="59" t="s">
        <v>11</v>
      </c>
      <c r="AH30" s="59" t="s">
        <v>4147</v>
      </c>
      <c r="AI30" s="59" t="s">
        <v>11</v>
      </c>
      <c r="AJ30" s="59" t="s">
        <v>3945</v>
      </c>
      <c r="AK30" s="59" t="s">
        <v>11</v>
      </c>
      <c r="AL30" s="57" t="s">
        <v>11</v>
      </c>
      <c r="AM30" s="57" t="s">
        <v>11</v>
      </c>
      <c r="AN30" s="57" t="s">
        <v>3946</v>
      </c>
      <c r="AO30" s="57" t="s">
        <v>11</v>
      </c>
      <c r="AP30" s="57" t="s">
        <v>11</v>
      </c>
      <c r="AQ30" s="57" t="s">
        <v>11</v>
      </c>
      <c r="AR30" s="57" t="s">
        <v>11</v>
      </c>
      <c r="AS30" s="57" t="s">
        <v>11</v>
      </c>
      <c r="AT30" s="57" t="s">
        <v>11</v>
      </c>
      <c r="AU30" s="57" t="s">
        <v>11</v>
      </c>
      <c r="AV30" s="57" t="s">
        <v>11</v>
      </c>
      <c r="AW30" s="57" t="s">
        <v>11</v>
      </c>
      <c r="AX30" s="57" t="s">
        <v>11</v>
      </c>
      <c r="AY30" s="57" t="s">
        <v>2552</v>
      </c>
      <c r="AZ30" s="57" t="s">
        <v>11</v>
      </c>
      <c r="BA30" s="57" t="s">
        <v>2470</v>
      </c>
      <c r="BB30" s="57" t="s">
        <v>11</v>
      </c>
      <c r="BC30" s="57" t="s">
        <v>11</v>
      </c>
      <c r="BD30" s="57" t="s">
        <v>11</v>
      </c>
      <c r="BE30" s="57" t="s">
        <v>11</v>
      </c>
      <c r="BF30" s="57" t="s">
        <v>2854</v>
      </c>
      <c r="BG30" s="57" t="s">
        <v>2855</v>
      </c>
      <c r="BH30" s="57" t="s">
        <v>11</v>
      </c>
      <c r="BI30" s="57" t="s">
        <v>11</v>
      </c>
      <c r="BJ30" s="57" t="s">
        <v>11</v>
      </c>
      <c r="BK30" s="57" t="s">
        <v>11</v>
      </c>
      <c r="BL30" s="57" t="s">
        <v>11</v>
      </c>
      <c r="BM30" s="57" t="s">
        <v>11</v>
      </c>
      <c r="BN30" s="57" t="s">
        <v>11</v>
      </c>
      <c r="BO30" s="57" t="s">
        <v>11</v>
      </c>
      <c r="BP30" s="57" t="s">
        <v>11</v>
      </c>
      <c r="BQ30" s="57" t="s">
        <v>2856</v>
      </c>
      <c r="BR30" s="57" t="s">
        <v>11</v>
      </c>
      <c r="BS30" s="57" t="s">
        <v>11</v>
      </c>
      <c r="BT30" s="57" t="s">
        <v>11</v>
      </c>
      <c r="BU30" s="57" t="s">
        <v>2857</v>
      </c>
      <c r="BV30" s="57" t="s">
        <v>11</v>
      </c>
      <c r="BW30" s="57" t="s">
        <v>11</v>
      </c>
      <c r="BX30" s="57" t="s">
        <v>11</v>
      </c>
      <c r="BY30" s="57" t="s">
        <v>11</v>
      </c>
      <c r="BZ30" s="57" t="s">
        <v>11</v>
      </c>
      <c r="CA30" s="57" t="s">
        <v>11</v>
      </c>
      <c r="CB30" s="57" t="s">
        <v>2858</v>
      </c>
      <c r="CC30" s="57" t="s">
        <v>11</v>
      </c>
      <c r="CD30" s="57" t="s">
        <v>1881</v>
      </c>
      <c r="CE30" s="57" t="s">
        <v>11</v>
      </c>
      <c r="CF30" s="57" t="s">
        <v>1882</v>
      </c>
      <c r="CG30" s="57" t="s">
        <v>11</v>
      </c>
      <c r="CH30" s="57" t="s">
        <v>1883</v>
      </c>
      <c r="CI30" s="57" t="s">
        <v>1884</v>
      </c>
      <c r="CJ30" s="57" t="s">
        <v>1885</v>
      </c>
      <c r="CK30" s="57" t="s">
        <v>11</v>
      </c>
      <c r="CL30" s="58" t="s">
        <v>1886</v>
      </c>
      <c r="CM30" s="59" t="s">
        <v>11</v>
      </c>
      <c r="CN30" s="59" t="s">
        <v>11</v>
      </c>
      <c r="CO30" s="59" t="s">
        <v>11</v>
      </c>
      <c r="CP30" s="59" t="s">
        <v>1887</v>
      </c>
      <c r="CQ30" s="59" t="s">
        <v>1888</v>
      </c>
      <c r="CR30" s="59" t="s">
        <v>11</v>
      </c>
      <c r="CS30" s="59" t="s">
        <v>11</v>
      </c>
      <c r="CT30" s="59" t="s">
        <v>11</v>
      </c>
      <c r="CU30" s="59" t="s">
        <v>1196</v>
      </c>
      <c r="CV30" s="59" t="s">
        <v>11</v>
      </c>
      <c r="CW30" s="59" t="s">
        <v>1197</v>
      </c>
      <c r="CX30" s="59" t="s">
        <v>11</v>
      </c>
      <c r="CY30" s="59" t="s">
        <v>1198</v>
      </c>
      <c r="CZ30" s="60" t="s">
        <v>11</v>
      </c>
      <c r="DA30" s="60" t="s">
        <v>11</v>
      </c>
      <c r="DB30" s="59" t="s">
        <v>11</v>
      </c>
      <c r="DC30" s="59" t="s">
        <v>1199</v>
      </c>
      <c r="DD30" s="60" t="s">
        <v>1200</v>
      </c>
      <c r="DE30" s="59" t="s">
        <v>1201</v>
      </c>
      <c r="DF30" s="59" t="s">
        <v>11</v>
      </c>
      <c r="DG30" s="59" t="s">
        <v>1202</v>
      </c>
      <c r="DH30" s="59" t="s">
        <v>11</v>
      </c>
      <c r="DI30" s="59" t="s">
        <v>11</v>
      </c>
      <c r="DJ30" s="59" t="s">
        <v>11</v>
      </c>
      <c r="DK30" s="59" t="s">
        <v>11</v>
      </c>
      <c r="DL30" s="59" t="s">
        <v>11</v>
      </c>
      <c r="DM30" s="59" t="s">
        <v>1203</v>
      </c>
      <c r="DN30" s="59" t="s">
        <v>11</v>
      </c>
      <c r="DO30" s="59" t="s">
        <v>11</v>
      </c>
      <c r="DP30" s="59" t="s">
        <v>11</v>
      </c>
      <c r="DQ30" s="59" t="s">
        <v>700</v>
      </c>
      <c r="DR30" s="59" t="s">
        <v>701</v>
      </c>
      <c r="DS30" s="59" t="s">
        <v>11</v>
      </c>
      <c r="DT30" s="59" t="s">
        <v>702</v>
      </c>
      <c r="DU30" s="59" t="s">
        <v>11</v>
      </c>
    </row>
    <row r="31" spans="1:125" s="61" customFormat="1" x14ac:dyDescent="0.25">
      <c r="A31" s="39" t="s">
        <v>6</v>
      </c>
      <c r="B31" s="39" t="s">
        <v>437</v>
      </c>
      <c r="C31" s="39" t="s">
        <v>438</v>
      </c>
      <c r="D31" s="39" t="s">
        <v>8</v>
      </c>
      <c r="E31" s="39" t="s">
        <v>18</v>
      </c>
      <c r="F31" s="55">
        <v>44373.801574074074</v>
      </c>
      <c r="G31" s="55">
        <v>44375.189363425925</v>
      </c>
      <c r="H31" s="23" t="s">
        <v>2309</v>
      </c>
      <c r="I31" s="40" t="str">
        <f t="shared" si="0"/>
        <v>OUTSIDE WDC</v>
      </c>
      <c r="J31" s="39" t="s">
        <v>10</v>
      </c>
      <c r="K31" s="39" t="s">
        <v>10</v>
      </c>
      <c r="L31" s="56">
        <v>44336</v>
      </c>
      <c r="M31" s="59"/>
      <c r="N31" s="59" t="str">
        <f>IFERROR(VLOOKUP(B:B,'GID 29 JUNI 21'!V:Y,4,0),"")</f>
        <v/>
      </c>
      <c r="O31" s="59" t="str">
        <f>IFERROR(VLOOKUP(B31,#REF!,4,0),"")</f>
        <v/>
      </c>
      <c r="P31" s="59" t="str">
        <f>IFERROR(VLOOKUP(B:B,'GID 27 Juni 21'!V:Y,4,0),"")</f>
        <v/>
      </c>
      <c r="Q31" s="59" t="str">
        <f>IFERROR(VLOOKUP(B:B,'GID 26 Juni 21'!V:Y,4,0),"")</f>
        <v xml:space="preserve">4002943189 GID 26 P1 28 </v>
      </c>
      <c r="R31" s="59" t="str">
        <f>IFERROR(VLOOKUP(B:B,'GID 25 JNI 21'!V:Y,4,0),"")</f>
        <v/>
      </c>
      <c r="S31" s="59" t="s">
        <v>11</v>
      </c>
      <c r="T31" s="59" t="s">
        <v>5473</v>
      </c>
      <c r="U31" s="59" t="s">
        <v>11</v>
      </c>
      <c r="V31" s="59" t="s">
        <v>5474</v>
      </c>
      <c r="W31" s="59" t="s">
        <v>11</v>
      </c>
      <c r="X31" s="59" t="s">
        <v>11</v>
      </c>
      <c r="Y31" s="59" t="s">
        <v>5198</v>
      </c>
      <c r="Z31" s="59" t="s">
        <v>11</v>
      </c>
      <c r="AA31" s="59" t="s">
        <v>4845</v>
      </c>
      <c r="AB31" s="59" t="s">
        <v>11</v>
      </c>
      <c r="AC31" s="59" t="s">
        <v>11</v>
      </c>
      <c r="AD31" s="59" t="s">
        <v>11</v>
      </c>
      <c r="AE31" s="59" t="s">
        <v>11</v>
      </c>
      <c r="AF31" s="59" t="s">
        <v>4525</v>
      </c>
      <c r="AG31" s="59" t="s">
        <v>11</v>
      </c>
      <c r="AH31" s="59" t="s">
        <v>4148</v>
      </c>
      <c r="AI31" s="59" t="s">
        <v>11</v>
      </c>
      <c r="AJ31" s="59" t="s">
        <v>11</v>
      </c>
      <c r="AK31" s="59" t="s">
        <v>11</v>
      </c>
      <c r="AL31" s="57" t="s">
        <v>11</v>
      </c>
      <c r="AM31" s="57" t="s">
        <v>3947</v>
      </c>
      <c r="AN31" s="57" t="s">
        <v>11</v>
      </c>
      <c r="AO31" s="57" t="s">
        <v>11</v>
      </c>
      <c r="AP31" s="57" t="s">
        <v>11</v>
      </c>
      <c r="AQ31" s="57" t="s">
        <v>11</v>
      </c>
      <c r="AR31" s="57" t="s">
        <v>11</v>
      </c>
      <c r="AS31" s="57" t="s">
        <v>11</v>
      </c>
      <c r="AT31" s="57" t="s">
        <v>11</v>
      </c>
      <c r="AU31" s="57" t="s">
        <v>11</v>
      </c>
      <c r="AV31" s="57" t="s">
        <v>11</v>
      </c>
      <c r="AW31" s="57" t="s">
        <v>2859</v>
      </c>
      <c r="AX31" s="57" t="s">
        <v>11</v>
      </c>
      <c r="AY31" s="57" t="s">
        <v>2553</v>
      </c>
      <c r="AZ31" s="57" t="s">
        <v>11</v>
      </c>
      <c r="BA31" s="57" t="s">
        <v>2471</v>
      </c>
      <c r="BB31" s="57" t="s">
        <v>11</v>
      </c>
      <c r="BC31" s="57" t="s">
        <v>2426</v>
      </c>
      <c r="BD31" s="57" t="s">
        <v>11</v>
      </c>
      <c r="BE31" s="57" t="s">
        <v>2860</v>
      </c>
      <c r="BF31" s="57" t="s">
        <v>11</v>
      </c>
      <c r="BG31" s="57" t="s">
        <v>2861</v>
      </c>
      <c r="BH31" s="57" t="s">
        <v>2398</v>
      </c>
      <c r="BI31" s="57" t="s">
        <v>11</v>
      </c>
      <c r="BJ31" s="57" t="s">
        <v>11</v>
      </c>
      <c r="BK31" s="57" t="s">
        <v>11</v>
      </c>
      <c r="BL31" s="57" t="s">
        <v>2862</v>
      </c>
      <c r="BM31" s="57" t="s">
        <v>11</v>
      </c>
      <c r="BN31" s="57" t="s">
        <v>2863</v>
      </c>
      <c r="BO31" s="57" t="s">
        <v>11</v>
      </c>
      <c r="BP31" s="57" t="s">
        <v>2306</v>
      </c>
      <c r="BQ31" s="57" t="s">
        <v>11</v>
      </c>
      <c r="BR31" s="57" t="s">
        <v>2864</v>
      </c>
      <c r="BS31" s="57" t="s">
        <v>11</v>
      </c>
      <c r="BT31" s="57" t="s">
        <v>2865</v>
      </c>
      <c r="BU31" s="57" t="s">
        <v>11</v>
      </c>
      <c r="BV31" s="57" t="s">
        <v>2866</v>
      </c>
      <c r="BW31" s="57" t="s">
        <v>2867</v>
      </c>
      <c r="BX31" s="57" t="s">
        <v>11</v>
      </c>
      <c r="BY31" s="57" t="s">
        <v>2868</v>
      </c>
      <c r="BZ31" s="57" t="s">
        <v>11</v>
      </c>
      <c r="CA31" s="57" t="s">
        <v>2869</v>
      </c>
      <c r="CB31" s="57" t="s">
        <v>2870</v>
      </c>
      <c r="CC31" s="57" t="s">
        <v>11</v>
      </c>
      <c r="CD31" s="57" t="s">
        <v>11</v>
      </c>
      <c r="CE31" s="57" t="s">
        <v>1889</v>
      </c>
      <c r="CF31" s="57" t="s">
        <v>11</v>
      </c>
      <c r="CG31" s="57" t="s">
        <v>11</v>
      </c>
      <c r="CH31" s="57" t="s">
        <v>11</v>
      </c>
      <c r="CI31" s="57" t="s">
        <v>1890</v>
      </c>
      <c r="CJ31" s="57" t="s">
        <v>1891</v>
      </c>
      <c r="CK31" s="57" t="s">
        <v>1892</v>
      </c>
      <c r="CL31" s="58" t="s">
        <v>11</v>
      </c>
      <c r="CM31" s="59" t="s">
        <v>11</v>
      </c>
      <c r="CN31" s="59" t="s">
        <v>11</v>
      </c>
      <c r="CO31" s="59" t="s">
        <v>1893</v>
      </c>
      <c r="CP31" s="59" t="s">
        <v>11</v>
      </c>
      <c r="CQ31" s="59" t="s">
        <v>1894</v>
      </c>
      <c r="CR31" s="59" t="s">
        <v>11</v>
      </c>
      <c r="CS31" s="59" t="s">
        <v>1204</v>
      </c>
      <c r="CT31" s="59" t="s">
        <v>11</v>
      </c>
      <c r="CU31" s="59" t="s">
        <v>1205</v>
      </c>
      <c r="CV31" s="59" t="s">
        <v>11</v>
      </c>
      <c r="CW31" s="59" t="s">
        <v>1206</v>
      </c>
      <c r="CX31" s="59" t="s">
        <v>11</v>
      </c>
      <c r="CY31" s="59" t="s">
        <v>1207</v>
      </c>
      <c r="CZ31" s="60" t="s">
        <v>11</v>
      </c>
      <c r="DA31" s="60" t="s">
        <v>11</v>
      </c>
      <c r="DB31" s="59" t="s">
        <v>11</v>
      </c>
      <c r="DC31" s="59" t="s">
        <v>11</v>
      </c>
      <c r="DD31" s="60" t="s">
        <v>1208</v>
      </c>
      <c r="DE31" s="59" t="s">
        <v>11</v>
      </c>
      <c r="DF31" s="59" t="s">
        <v>1209</v>
      </c>
      <c r="DG31" s="59" t="s">
        <v>11</v>
      </c>
      <c r="DH31" s="59" t="s">
        <v>11</v>
      </c>
      <c r="DI31" s="59" t="s">
        <v>1210</v>
      </c>
      <c r="DJ31" s="59" t="s">
        <v>11</v>
      </c>
      <c r="DK31" s="59" t="s">
        <v>11</v>
      </c>
      <c r="DL31" s="59" t="s">
        <v>11</v>
      </c>
      <c r="DM31" s="59" t="s">
        <v>1211</v>
      </c>
      <c r="DN31" s="59" t="s">
        <v>11</v>
      </c>
      <c r="DO31" s="59" t="s">
        <v>11</v>
      </c>
      <c r="DP31" s="59" t="s">
        <v>11</v>
      </c>
      <c r="DQ31" s="59" t="s">
        <v>703</v>
      </c>
      <c r="DR31" s="59" t="s">
        <v>11</v>
      </c>
      <c r="DS31" s="59" t="s">
        <v>11</v>
      </c>
      <c r="DT31" s="59" t="s">
        <v>704</v>
      </c>
      <c r="DU31" s="59" t="s">
        <v>11</v>
      </c>
    </row>
    <row r="32" spans="1:125" s="61" customFormat="1" ht="12.75" customHeight="1" x14ac:dyDescent="0.25">
      <c r="A32" s="39" t="s">
        <v>6</v>
      </c>
      <c r="B32" s="39" t="s">
        <v>38</v>
      </c>
      <c r="C32" s="39" t="s">
        <v>281</v>
      </c>
      <c r="D32" s="39" t="s">
        <v>8</v>
      </c>
      <c r="E32" s="39" t="s">
        <v>18</v>
      </c>
      <c r="F32" s="55">
        <v>44375.642997685187</v>
      </c>
      <c r="G32" s="55"/>
      <c r="H32" s="23" t="s">
        <v>5793</v>
      </c>
      <c r="I32" s="40" t="str">
        <f t="shared" si="0"/>
        <v>IN WDC</v>
      </c>
      <c r="J32" s="39" t="s">
        <v>10</v>
      </c>
      <c r="K32" s="39"/>
      <c r="L32" s="56">
        <v>44337</v>
      </c>
      <c r="M32" s="23"/>
      <c r="N32" s="59" t="str">
        <f>IFERROR(VLOOKUP(B:B,'GID 29 JUNI 21'!V:Y,4,0),"")</f>
        <v/>
      </c>
      <c r="O32" s="59" t="str">
        <f>IFERROR(VLOOKUP(B32,#REF!,4,0),"")</f>
        <v/>
      </c>
      <c r="P32" s="59" t="str">
        <f>IFERROR(VLOOKUP(B:B,'GID 27 Juni 21'!V:Y,4,0),"")</f>
        <v>4002943247 GID 27 P2 28 Y</v>
      </c>
      <c r="Q32" s="59" t="str">
        <f>IFERROR(VLOOKUP(B:B,'GID 26 Juni 21'!V:Y,4,0),"")</f>
        <v/>
      </c>
      <c r="R32" s="59" t="str">
        <f>IFERROR(VLOOKUP(B:B,'GID 25 JNI 21'!V:Y,4,0),"")</f>
        <v/>
      </c>
      <c r="S32" s="59" t="s">
        <v>5659</v>
      </c>
      <c r="T32" s="59" t="s">
        <v>11</v>
      </c>
      <c r="U32" s="59" t="s">
        <v>5475</v>
      </c>
      <c r="V32" s="59" t="s">
        <v>11</v>
      </c>
      <c r="W32" s="59" t="s">
        <v>11</v>
      </c>
      <c r="X32" s="59" t="s">
        <v>11</v>
      </c>
      <c r="Y32" s="59" t="s">
        <v>5199</v>
      </c>
      <c r="Z32" s="59" t="s">
        <v>4963</v>
      </c>
      <c r="AA32" s="59" t="s">
        <v>11</v>
      </c>
      <c r="AB32" s="59" t="s">
        <v>4598</v>
      </c>
      <c r="AC32" s="59" t="s">
        <v>11</v>
      </c>
      <c r="AD32" s="59" t="s">
        <v>11</v>
      </c>
      <c r="AE32" s="59" t="s">
        <v>4526</v>
      </c>
      <c r="AF32" s="59" t="s">
        <v>11</v>
      </c>
      <c r="AG32" s="59" t="s">
        <v>4846</v>
      </c>
      <c r="AH32" s="59" t="s">
        <v>11</v>
      </c>
      <c r="AI32" s="59" t="s">
        <v>3948</v>
      </c>
      <c r="AJ32" s="59" t="s">
        <v>11</v>
      </c>
      <c r="AK32" s="59" t="s">
        <v>3949</v>
      </c>
      <c r="AL32" s="57" t="s">
        <v>11</v>
      </c>
      <c r="AM32" s="57" t="s">
        <v>3950</v>
      </c>
      <c r="AN32" s="57" t="s">
        <v>11</v>
      </c>
      <c r="AO32" s="57" t="s">
        <v>5269</v>
      </c>
      <c r="AP32" s="57" t="s">
        <v>11</v>
      </c>
      <c r="AQ32" s="57" t="s">
        <v>11</v>
      </c>
      <c r="AR32" s="57" t="s">
        <v>11</v>
      </c>
      <c r="AS32" s="57" t="s">
        <v>11</v>
      </c>
      <c r="AT32" s="57" t="s">
        <v>11</v>
      </c>
      <c r="AU32" s="57" t="s">
        <v>11</v>
      </c>
      <c r="AV32" s="57" t="s">
        <v>11</v>
      </c>
      <c r="AW32" s="57" t="s">
        <v>11</v>
      </c>
      <c r="AX32" s="57" t="s">
        <v>2554</v>
      </c>
      <c r="AY32" s="57" t="s">
        <v>11</v>
      </c>
      <c r="AZ32" s="57" t="s">
        <v>2508</v>
      </c>
      <c r="BA32" s="57" t="s">
        <v>2472</v>
      </c>
      <c r="BB32" s="57" t="s">
        <v>11</v>
      </c>
      <c r="BC32" s="57" t="s">
        <v>2427</v>
      </c>
      <c r="BD32" s="57" t="s">
        <v>2871</v>
      </c>
      <c r="BE32" s="57" t="s">
        <v>11</v>
      </c>
      <c r="BF32" s="57" t="s">
        <v>2872</v>
      </c>
      <c r="BG32" s="57" t="s">
        <v>2873</v>
      </c>
      <c r="BH32" s="57" t="s">
        <v>11</v>
      </c>
      <c r="BI32" s="57" t="s">
        <v>2363</v>
      </c>
      <c r="BJ32" s="57" t="s">
        <v>11</v>
      </c>
      <c r="BK32" s="57" t="s">
        <v>11</v>
      </c>
      <c r="BL32" s="57" t="s">
        <v>11</v>
      </c>
      <c r="BM32" s="57" t="s">
        <v>11</v>
      </c>
      <c r="BN32" s="57" t="s">
        <v>2874</v>
      </c>
      <c r="BO32" s="57" t="s">
        <v>2875</v>
      </c>
      <c r="BP32" s="57" t="s">
        <v>11</v>
      </c>
      <c r="BQ32" s="57" t="s">
        <v>11</v>
      </c>
      <c r="BR32" s="57" t="s">
        <v>11</v>
      </c>
      <c r="BS32" s="57" t="s">
        <v>2876</v>
      </c>
      <c r="BT32" s="57" t="s">
        <v>11</v>
      </c>
      <c r="BU32" s="57" t="s">
        <v>11</v>
      </c>
      <c r="BV32" s="57" t="s">
        <v>2877</v>
      </c>
      <c r="BW32" s="57" t="s">
        <v>2878</v>
      </c>
      <c r="BX32" s="57" t="s">
        <v>11</v>
      </c>
      <c r="BY32" s="57" t="s">
        <v>11</v>
      </c>
      <c r="BZ32" s="57" t="s">
        <v>11</v>
      </c>
      <c r="CA32" s="57" t="s">
        <v>11</v>
      </c>
      <c r="CB32" s="57" t="s">
        <v>2879</v>
      </c>
      <c r="CC32" s="57" t="s">
        <v>1895</v>
      </c>
      <c r="CD32" s="57" t="s">
        <v>11</v>
      </c>
      <c r="CE32" s="57" t="s">
        <v>11</v>
      </c>
      <c r="CF32" s="57" t="s">
        <v>11</v>
      </c>
      <c r="CG32" s="57" t="s">
        <v>11</v>
      </c>
      <c r="CH32" s="57" t="s">
        <v>11</v>
      </c>
      <c r="CI32" s="57" t="s">
        <v>1673</v>
      </c>
      <c r="CJ32" s="57" t="s">
        <v>11</v>
      </c>
      <c r="CK32" s="57" t="s">
        <v>11</v>
      </c>
      <c r="CL32" s="58" t="s">
        <v>1896</v>
      </c>
      <c r="CM32" s="59" t="s">
        <v>11</v>
      </c>
      <c r="CN32" s="59" t="s">
        <v>11</v>
      </c>
      <c r="CO32" s="59" t="s">
        <v>1897</v>
      </c>
      <c r="CP32" s="59" t="s">
        <v>11</v>
      </c>
      <c r="CQ32" s="59" t="s">
        <v>1898</v>
      </c>
      <c r="CR32" s="59" t="s">
        <v>11</v>
      </c>
      <c r="CS32" s="59" t="s">
        <v>11</v>
      </c>
      <c r="CT32" s="59" t="s">
        <v>1212</v>
      </c>
      <c r="CU32" s="59" t="s">
        <v>1213</v>
      </c>
      <c r="CV32" s="59" t="s">
        <v>11</v>
      </c>
      <c r="CW32" s="59" t="s">
        <v>11</v>
      </c>
      <c r="CX32" s="59" t="s">
        <v>916</v>
      </c>
      <c r="CY32" s="59" t="s">
        <v>11</v>
      </c>
      <c r="CZ32" s="60" t="s">
        <v>11</v>
      </c>
      <c r="DA32" s="60" t="s">
        <v>1214</v>
      </c>
      <c r="DB32" s="59" t="s">
        <v>11</v>
      </c>
      <c r="DC32" s="59" t="s">
        <v>1215</v>
      </c>
      <c r="DD32" s="60" t="s">
        <v>11</v>
      </c>
      <c r="DE32" s="59" t="s">
        <v>1216</v>
      </c>
      <c r="DF32" s="59" t="s">
        <v>11</v>
      </c>
      <c r="DG32" s="59" t="s">
        <v>11</v>
      </c>
      <c r="DH32" s="59" t="s">
        <v>11</v>
      </c>
      <c r="DI32" s="59" t="s">
        <v>1217</v>
      </c>
      <c r="DJ32" s="59" t="s">
        <v>11</v>
      </c>
      <c r="DK32" s="59" t="s">
        <v>11</v>
      </c>
      <c r="DL32" s="59" t="s">
        <v>1218</v>
      </c>
      <c r="DM32" s="59" t="s">
        <v>11</v>
      </c>
      <c r="DN32" s="59" t="s">
        <v>1219</v>
      </c>
      <c r="DO32" s="59" t="s">
        <v>11</v>
      </c>
      <c r="DP32" s="59" t="s">
        <v>705</v>
      </c>
      <c r="DQ32" s="59" t="s">
        <v>11</v>
      </c>
      <c r="DR32" s="59" t="s">
        <v>706</v>
      </c>
      <c r="DS32" s="59" t="s">
        <v>11</v>
      </c>
      <c r="DT32" s="59" t="s">
        <v>11</v>
      </c>
      <c r="DU32" s="59" t="s">
        <v>707</v>
      </c>
    </row>
    <row r="33" spans="1:125" s="61" customFormat="1" ht="12.75" customHeight="1" x14ac:dyDescent="0.25">
      <c r="A33" s="39" t="s">
        <v>6</v>
      </c>
      <c r="B33" s="39" t="s">
        <v>40</v>
      </c>
      <c r="C33" s="39" t="s">
        <v>283</v>
      </c>
      <c r="D33" s="39" t="s">
        <v>8</v>
      </c>
      <c r="E33" s="39" t="s">
        <v>18</v>
      </c>
      <c r="F33" s="55">
        <v>44375.635752314818</v>
      </c>
      <c r="G33" s="55"/>
      <c r="H33" s="23" t="s">
        <v>5793</v>
      </c>
      <c r="I33" s="40" t="str">
        <f t="shared" si="0"/>
        <v>IN WDC</v>
      </c>
      <c r="J33" s="39" t="s">
        <v>10</v>
      </c>
      <c r="K33" s="39" t="s">
        <v>10</v>
      </c>
      <c r="L33" s="56">
        <v>44336</v>
      </c>
      <c r="M33" s="59"/>
      <c r="N33" s="59" t="str">
        <f>IFERROR(VLOOKUP(B:B,'GID 29 JUNI 21'!V:Y,4,0),"")</f>
        <v/>
      </c>
      <c r="O33" s="59" t="str">
        <f>IFERROR(VLOOKUP(B33,#REF!,4,0),"")</f>
        <v/>
      </c>
      <c r="P33" s="59" t="str">
        <f>IFERROR(VLOOKUP(B:B,'GID 27 Juni 21'!V:Y,4,0),"")</f>
        <v/>
      </c>
      <c r="Q33" s="59" t="str">
        <f>IFERROR(VLOOKUP(B:B,'GID 26 Juni 21'!V:Y,4,0),"")</f>
        <v xml:space="preserve">4002943163 GID 26 P1 26 </v>
      </c>
      <c r="R33" s="59" t="str">
        <f>IFERROR(VLOOKUP(B:B,'GID 25 JNI 21'!V:Y,4,0),"")</f>
        <v/>
      </c>
      <c r="S33" s="59" t="s">
        <v>5660</v>
      </c>
      <c r="T33" s="59" t="s">
        <v>11</v>
      </c>
      <c r="U33" s="59" t="s">
        <v>5476</v>
      </c>
      <c r="V33" s="59" t="s">
        <v>11</v>
      </c>
      <c r="W33" s="59" t="s">
        <v>11</v>
      </c>
      <c r="X33" s="59" t="s">
        <v>11</v>
      </c>
      <c r="Y33" s="59" t="s">
        <v>5200</v>
      </c>
      <c r="Z33" s="59" t="s">
        <v>11</v>
      </c>
      <c r="AA33" s="59" t="s">
        <v>4847</v>
      </c>
      <c r="AB33" s="59" t="s">
        <v>4638</v>
      </c>
      <c r="AC33" s="59" t="s">
        <v>4706</v>
      </c>
      <c r="AD33" s="59" t="s">
        <v>11</v>
      </c>
      <c r="AE33" s="59" t="s">
        <v>4527</v>
      </c>
      <c r="AF33" s="59" t="s">
        <v>11</v>
      </c>
      <c r="AG33" s="59" t="s">
        <v>11</v>
      </c>
      <c r="AH33" s="59" t="s">
        <v>11</v>
      </c>
      <c r="AI33" s="59" t="s">
        <v>3951</v>
      </c>
      <c r="AJ33" s="59" t="s">
        <v>11</v>
      </c>
      <c r="AK33" s="59" t="s">
        <v>11</v>
      </c>
      <c r="AL33" s="57" t="s">
        <v>11</v>
      </c>
      <c r="AM33" s="57" t="s">
        <v>3952</v>
      </c>
      <c r="AN33" s="57" t="s">
        <v>3953</v>
      </c>
      <c r="AO33" s="57" t="s">
        <v>11</v>
      </c>
      <c r="AP33" s="57" t="s">
        <v>11</v>
      </c>
      <c r="AQ33" s="57" t="s">
        <v>11</v>
      </c>
      <c r="AR33" s="57" t="s">
        <v>11</v>
      </c>
      <c r="AS33" s="57" t="s">
        <v>11</v>
      </c>
      <c r="AT33" s="57" t="s">
        <v>11</v>
      </c>
      <c r="AU33" s="57" t="s">
        <v>11</v>
      </c>
      <c r="AV33" s="57" t="s">
        <v>11</v>
      </c>
      <c r="AW33" s="57" t="s">
        <v>2880</v>
      </c>
      <c r="AX33" s="57" t="s">
        <v>11</v>
      </c>
      <c r="AY33" s="57" t="s">
        <v>2555</v>
      </c>
      <c r="AZ33" s="57" t="s">
        <v>11</v>
      </c>
      <c r="BA33" s="57" t="s">
        <v>11</v>
      </c>
      <c r="BB33" s="57" t="s">
        <v>2556</v>
      </c>
      <c r="BC33" s="57" t="s">
        <v>2428</v>
      </c>
      <c r="BD33" s="57" t="s">
        <v>2881</v>
      </c>
      <c r="BE33" s="57" t="s">
        <v>11</v>
      </c>
      <c r="BF33" s="57" t="s">
        <v>11</v>
      </c>
      <c r="BG33" s="57" t="s">
        <v>11</v>
      </c>
      <c r="BH33" s="57" t="s">
        <v>2399</v>
      </c>
      <c r="BI33" s="57" t="s">
        <v>2364</v>
      </c>
      <c r="BJ33" s="57" t="s">
        <v>11</v>
      </c>
      <c r="BK33" s="57" t="s">
        <v>2882</v>
      </c>
      <c r="BL33" s="57" t="s">
        <v>11</v>
      </c>
      <c r="BM33" s="57" t="s">
        <v>2883</v>
      </c>
      <c r="BN33" s="57" t="s">
        <v>11</v>
      </c>
      <c r="BO33" s="57" t="s">
        <v>11</v>
      </c>
      <c r="BP33" s="57" t="s">
        <v>2277</v>
      </c>
      <c r="BQ33" s="57" t="s">
        <v>11</v>
      </c>
      <c r="BR33" s="57" t="s">
        <v>11</v>
      </c>
      <c r="BS33" s="57" t="s">
        <v>2884</v>
      </c>
      <c r="BT33" s="57" t="s">
        <v>2885</v>
      </c>
      <c r="BU33" s="57" t="s">
        <v>11</v>
      </c>
      <c r="BV33" s="57" t="s">
        <v>11</v>
      </c>
      <c r="BW33" s="57" t="s">
        <v>2886</v>
      </c>
      <c r="BX33" s="57" t="s">
        <v>11</v>
      </c>
      <c r="BY33" s="57" t="s">
        <v>2887</v>
      </c>
      <c r="BZ33" s="57" t="s">
        <v>11</v>
      </c>
      <c r="CA33" s="57" t="s">
        <v>2888</v>
      </c>
      <c r="CB33" s="57" t="s">
        <v>11</v>
      </c>
      <c r="CC33" s="57" t="s">
        <v>1899</v>
      </c>
      <c r="CD33" s="57" t="s">
        <v>11</v>
      </c>
      <c r="CE33" s="57" t="s">
        <v>1900</v>
      </c>
      <c r="CF33" s="57" t="s">
        <v>11</v>
      </c>
      <c r="CG33" s="57" t="s">
        <v>11</v>
      </c>
      <c r="CH33" s="57" t="s">
        <v>1901</v>
      </c>
      <c r="CI33" s="57" t="s">
        <v>1902</v>
      </c>
      <c r="CJ33" s="57" t="s">
        <v>1903</v>
      </c>
      <c r="CK33" s="57" t="s">
        <v>11</v>
      </c>
      <c r="CL33" s="58" t="s">
        <v>1904</v>
      </c>
      <c r="CM33" s="59" t="s">
        <v>11</v>
      </c>
      <c r="CN33" s="59" t="s">
        <v>11</v>
      </c>
      <c r="CO33" s="59" t="s">
        <v>1905</v>
      </c>
      <c r="CP33" s="59" t="s">
        <v>11</v>
      </c>
      <c r="CQ33" s="59" t="s">
        <v>11</v>
      </c>
      <c r="CR33" s="59" t="s">
        <v>1220</v>
      </c>
      <c r="CS33" s="59" t="s">
        <v>11</v>
      </c>
      <c r="CT33" s="59" t="s">
        <v>11</v>
      </c>
      <c r="CU33" s="59" t="s">
        <v>1221</v>
      </c>
      <c r="CV33" s="59" t="s">
        <v>1222</v>
      </c>
      <c r="CW33" s="59" t="s">
        <v>11</v>
      </c>
      <c r="CX33" s="59" t="s">
        <v>909</v>
      </c>
      <c r="CY33" s="59" t="s">
        <v>11</v>
      </c>
      <c r="CZ33" s="60" t="s">
        <v>11</v>
      </c>
      <c r="DA33" s="60" t="s">
        <v>11</v>
      </c>
      <c r="DB33" s="59" t="s">
        <v>1223</v>
      </c>
      <c r="DC33" s="59" t="s">
        <v>1224</v>
      </c>
      <c r="DD33" s="60" t="s">
        <v>1225</v>
      </c>
      <c r="DE33" s="59" t="s">
        <v>11</v>
      </c>
      <c r="DF33" s="59" t="s">
        <v>11</v>
      </c>
      <c r="DG33" s="59" t="s">
        <v>11</v>
      </c>
      <c r="DH33" s="59" t="s">
        <v>1226</v>
      </c>
      <c r="DI33" s="59" t="s">
        <v>11</v>
      </c>
      <c r="DJ33" s="59" t="s">
        <v>11</v>
      </c>
      <c r="DK33" s="59" t="s">
        <v>1227</v>
      </c>
      <c r="DL33" s="59" t="s">
        <v>1228</v>
      </c>
      <c r="DM33" s="59" t="s">
        <v>1229</v>
      </c>
      <c r="DN33" s="59" t="s">
        <v>11</v>
      </c>
      <c r="DO33" s="59" t="s">
        <v>11</v>
      </c>
      <c r="DP33" s="59" t="s">
        <v>708</v>
      </c>
      <c r="DQ33" s="59" t="s">
        <v>11</v>
      </c>
      <c r="DR33" s="59" t="s">
        <v>709</v>
      </c>
      <c r="DS33" s="59" t="s">
        <v>11</v>
      </c>
      <c r="DT33" s="59" t="s">
        <v>11</v>
      </c>
      <c r="DU33" s="59" t="s">
        <v>710</v>
      </c>
    </row>
    <row r="34" spans="1:125" s="61" customFormat="1" ht="12.75" customHeight="1" x14ac:dyDescent="0.25">
      <c r="A34" s="39" t="s">
        <v>6</v>
      </c>
      <c r="B34" s="39" t="s">
        <v>44</v>
      </c>
      <c r="C34" s="39" t="s">
        <v>366</v>
      </c>
      <c r="D34" s="39" t="s">
        <v>8</v>
      </c>
      <c r="E34" s="39" t="s">
        <v>18</v>
      </c>
      <c r="F34" s="55">
        <v>44341.421886574077</v>
      </c>
      <c r="G34" s="55">
        <v>44343.276064814818</v>
      </c>
      <c r="H34" s="23" t="s">
        <v>868</v>
      </c>
      <c r="I34" s="40" t="str">
        <f t="shared" si="0"/>
        <v>OUTSIDE WDC</v>
      </c>
      <c r="J34" s="39" t="s">
        <v>10</v>
      </c>
      <c r="K34" s="39"/>
      <c r="L34" s="56">
        <v>44336</v>
      </c>
      <c r="M34" s="57" t="s">
        <v>4383</v>
      </c>
      <c r="N34" s="59" t="str">
        <f>IFERROR(VLOOKUP(B:B,'GID 29 JUNI 21'!V:Y,4,0),"")</f>
        <v/>
      </c>
      <c r="O34" s="59" t="str">
        <f>IFERROR(VLOOKUP(B34,#REF!,4,0),"")</f>
        <v/>
      </c>
      <c r="P34" s="59" t="str">
        <f>IFERROR(VLOOKUP(B:B,'GID 27 Juni 21'!V:Y,4,0),"")</f>
        <v/>
      </c>
      <c r="Q34" s="59" t="str">
        <f>IFERROR(VLOOKUP(B:B,'GID 26 Juni 21'!V:Y,4,0),"")</f>
        <v/>
      </c>
      <c r="R34" s="59" t="str">
        <f>IFERROR(VLOOKUP(B:B,'GID 25 JNI 21'!V:Y,4,0),"")</f>
        <v/>
      </c>
      <c r="S34" s="59" t="s">
        <v>11</v>
      </c>
      <c r="T34" s="59" t="s">
        <v>11</v>
      </c>
      <c r="U34" s="59" t="s">
        <v>11</v>
      </c>
      <c r="V34" s="59" t="s">
        <v>11</v>
      </c>
      <c r="W34" s="59" t="s">
        <v>11</v>
      </c>
      <c r="X34" s="59" t="s">
        <v>11</v>
      </c>
      <c r="Y34" s="59" t="s">
        <v>11</v>
      </c>
      <c r="Z34" s="59" t="s">
        <v>11</v>
      </c>
      <c r="AA34" s="59" t="s">
        <v>11</v>
      </c>
      <c r="AB34" s="59" t="s">
        <v>11</v>
      </c>
      <c r="AC34" s="59" t="s">
        <v>11</v>
      </c>
      <c r="AD34" s="59" t="s">
        <v>11</v>
      </c>
      <c r="AE34" s="59" t="s">
        <v>11</v>
      </c>
      <c r="AF34" s="59" t="s">
        <v>11</v>
      </c>
      <c r="AG34" s="59" t="s">
        <v>11</v>
      </c>
      <c r="AH34" s="59" t="s">
        <v>11</v>
      </c>
      <c r="AI34" s="59" t="s">
        <v>11</v>
      </c>
      <c r="AJ34" s="59" t="s">
        <v>11</v>
      </c>
      <c r="AK34" s="59" t="s">
        <v>11</v>
      </c>
      <c r="AL34" s="57" t="s">
        <v>11</v>
      </c>
      <c r="AM34" s="57" t="s">
        <v>11</v>
      </c>
      <c r="AN34" s="57" t="s">
        <v>11</v>
      </c>
      <c r="AO34" s="57" t="s">
        <v>11</v>
      </c>
      <c r="AP34" s="57" t="s">
        <v>11</v>
      </c>
      <c r="AQ34" s="57" t="s">
        <v>11</v>
      </c>
      <c r="AR34" s="57" t="s">
        <v>11</v>
      </c>
      <c r="AS34" s="57" t="s">
        <v>11</v>
      </c>
      <c r="AT34" s="57" t="s">
        <v>11</v>
      </c>
      <c r="AU34" s="57" t="s">
        <v>11</v>
      </c>
      <c r="AV34" s="57" t="s">
        <v>11</v>
      </c>
      <c r="AW34" s="57" t="s">
        <v>11</v>
      </c>
      <c r="AX34" s="57" t="s">
        <v>11</v>
      </c>
      <c r="AY34" s="57" t="s">
        <v>2557</v>
      </c>
      <c r="AZ34" s="57" t="s">
        <v>11</v>
      </c>
      <c r="BA34" s="57" t="s">
        <v>11</v>
      </c>
      <c r="BB34" s="57" t="s">
        <v>2558</v>
      </c>
      <c r="BC34" s="57" t="s">
        <v>11</v>
      </c>
      <c r="BD34" s="57" t="s">
        <v>2889</v>
      </c>
      <c r="BE34" s="57" t="s">
        <v>11</v>
      </c>
      <c r="BF34" s="57" t="s">
        <v>2890</v>
      </c>
      <c r="BG34" s="57" t="s">
        <v>11</v>
      </c>
      <c r="BH34" s="57" t="s">
        <v>11</v>
      </c>
      <c r="BI34" s="57" t="s">
        <v>2365</v>
      </c>
      <c r="BJ34" s="57" t="s">
        <v>11</v>
      </c>
      <c r="BK34" s="57" t="s">
        <v>11</v>
      </c>
      <c r="BL34" s="57" t="s">
        <v>2891</v>
      </c>
      <c r="BM34" s="57" t="s">
        <v>11</v>
      </c>
      <c r="BN34" s="57" t="s">
        <v>11</v>
      </c>
      <c r="BO34" s="57" t="s">
        <v>2892</v>
      </c>
      <c r="BP34" s="57" t="s">
        <v>11</v>
      </c>
      <c r="BQ34" s="57" t="s">
        <v>11</v>
      </c>
      <c r="BR34" s="57" t="s">
        <v>11</v>
      </c>
      <c r="BS34" s="57" t="s">
        <v>11</v>
      </c>
      <c r="BT34" s="57" t="s">
        <v>11</v>
      </c>
      <c r="BU34" s="57" t="s">
        <v>2893</v>
      </c>
      <c r="BV34" s="57" t="s">
        <v>11</v>
      </c>
      <c r="BW34" s="57" t="s">
        <v>11</v>
      </c>
      <c r="BX34" s="57" t="s">
        <v>2894</v>
      </c>
      <c r="BY34" s="57" t="s">
        <v>11</v>
      </c>
      <c r="BZ34" s="57" t="s">
        <v>11</v>
      </c>
      <c r="CA34" s="57" t="s">
        <v>2193</v>
      </c>
      <c r="CB34" s="57" t="s">
        <v>11</v>
      </c>
      <c r="CC34" s="57" t="s">
        <v>11</v>
      </c>
      <c r="CD34" s="57" t="s">
        <v>1906</v>
      </c>
      <c r="CE34" s="57" t="s">
        <v>11</v>
      </c>
      <c r="CF34" s="57" t="s">
        <v>1907</v>
      </c>
      <c r="CG34" s="57" t="s">
        <v>11</v>
      </c>
      <c r="CH34" s="57" t="s">
        <v>11</v>
      </c>
      <c r="CI34" s="57" t="s">
        <v>11</v>
      </c>
      <c r="CJ34" s="57" t="s">
        <v>11</v>
      </c>
      <c r="CK34" s="57" t="s">
        <v>11</v>
      </c>
      <c r="CL34" s="58" t="s">
        <v>11</v>
      </c>
      <c r="CM34" s="59" t="s">
        <v>11</v>
      </c>
      <c r="CN34" s="59" t="s">
        <v>11</v>
      </c>
      <c r="CO34" s="59" t="s">
        <v>11</v>
      </c>
      <c r="CP34" s="59" t="s">
        <v>11</v>
      </c>
      <c r="CQ34" s="59" t="s">
        <v>11</v>
      </c>
      <c r="CR34" s="59" t="s">
        <v>11</v>
      </c>
      <c r="CS34" s="59" t="s">
        <v>11</v>
      </c>
      <c r="CT34" s="59" t="s">
        <v>11</v>
      </c>
      <c r="CU34" s="59" t="s">
        <v>11</v>
      </c>
      <c r="CV34" s="59" t="s">
        <v>1230</v>
      </c>
      <c r="CW34" s="59" t="s">
        <v>1231</v>
      </c>
      <c r="CX34" s="59" t="s">
        <v>904</v>
      </c>
      <c r="CY34" s="59" t="s">
        <v>11</v>
      </c>
      <c r="CZ34" s="60" t="s">
        <v>11</v>
      </c>
      <c r="DA34" s="60" t="s">
        <v>11</v>
      </c>
      <c r="DB34" s="59" t="s">
        <v>11</v>
      </c>
      <c r="DC34" s="59" t="s">
        <v>11</v>
      </c>
      <c r="DD34" s="60" t="s">
        <v>11</v>
      </c>
      <c r="DE34" s="59" t="s">
        <v>11</v>
      </c>
      <c r="DF34" s="59" t="s">
        <v>11</v>
      </c>
      <c r="DG34" s="59" t="s">
        <v>11</v>
      </c>
      <c r="DH34" s="59" t="s">
        <v>1232</v>
      </c>
      <c r="DI34" s="59" t="s">
        <v>11</v>
      </c>
      <c r="DJ34" s="59" t="s">
        <v>11</v>
      </c>
      <c r="DK34" s="59" t="s">
        <v>11</v>
      </c>
      <c r="DL34" s="59" t="s">
        <v>1233</v>
      </c>
      <c r="DM34" s="59" t="s">
        <v>11</v>
      </c>
      <c r="DN34" s="59" t="s">
        <v>11</v>
      </c>
      <c r="DO34" s="59" t="s">
        <v>11</v>
      </c>
      <c r="DP34" s="59" t="s">
        <v>11</v>
      </c>
      <c r="DQ34" s="59" t="s">
        <v>11</v>
      </c>
      <c r="DR34" s="59" t="s">
        <v>11</v>
      </c>
      <c r="DS34" s="59" t="s">
        <v>11</v>
      </c>
      <c r="DT34" s="59" t="s">
        <v>11</v>
      </c>
      <c r="DU34" s="59" t="s">
        <v>11</v>
      </c>
    </row>
    <row r="35" spans="1:125" s="61" customFormat="1" x14ac:dyDescent="0.25">
      <c r="A35" s="39" t="s">
        <v>6</v>
      </c>
      <c r="B35" s="39" t="s">
        <v>56</v>
      </c>
      <c r="C35" s="39" t="s">
        <v>295</v>
      </c>
      <c r="D35" s="39" t="s">
        <v>8</v>
      </c>
      <c r="E35" s="39" t="s">
        <v>43</v>
      </c>
      <c r="F35" s="55">
        <v>44374.197546296295</v>
      </c>
      <c r="G35" s="55"/>
      <c r="H35" s="23" t="s">
        <v>5793</v>
      </c>
      <c r="I35" s="40" t="str">
        <f t="shared" si="0"/>
        <v>IN WDC</v>
      </c>
      <c r="J35" s="39" t="s">
        <v>10</v>
      </c>
      <c r="K35" s="39" t="s">
        <v>10</v>
      </c>
      <c r="L35" s="56">
        <v>44336</v>
      </c>
      <c r="M35" s="59"/>
      <c r="N35" s="59" t="str">
        <f>IFERROR(VLOOKUP(B:B,'GID 29 JUNI 21'!V:Y,4,0),"")</f>
        <v/>
      </c>
      <c r="O35" s="59" t="str">
        <f>IFERROR(VLOOKUP(B35,#REF!,4,0),"")</f>
        <v/>
      </c>
      <c r="P35" s="59" t="str">
        <f>IFERROR(VLOOKUP(B:B,'GID 27 Juni 21'!V:Y,4,0),"")</f>
        <v/>
      </c>
      <c r="Q35" s="59" t="str">
        <f>IFERROR(VLOOKUP(B:B,'GID 26 Juni 21'!V:Y,4,0),"")</f>
        <v xml:space="preserve">4002943203 GID 26 P1 28 </v>
      </c>
      <c r="R35" s="59" t="str">
        <f>IFERROR(VLOOKUP(B:B,'GID 25 JNI 21'!V:Y,4,0),"")</f>
        <v xml:space="preserve">4002942384 GID 25 P1 25 </v>
      </c>
      <c r="S35" s="59" t="s">
        <v>11</v>
      </c>
      <c r="T35" s="59" t="s">
        <v>11</v>
      </c>
      <c r="U35" s="59" t="s">
        <v>5477</v>
      </c>
      <c r="V35" s="59" t="s">
        <v>11</v>
      </c>
      <c r="W35" s="59" t="s">
        <v>11</v>
      </c>
      <c r="X35" s="59" t="s">
        <v>11</v>
      </c>
      <c r="Y35" s="59" t="s">
        <v>5201</v>
      </c>
      <c r="Z35" s="59" t="s">
        <v>11</v>
      </c>
      <c r="AA35" s="59" t="s">
        <v>4848</v>
      </c>
      <c r="AB35" s="59" t="s">
        <v>11</v>
      </c>
      <c r="AC35" s="59" t="s">
        <v>4707</v>
      </c>
      <c r="AD35" s="59" t="s">
        <v>11</v>
      </c>
      <c r="AE35" s="59" t="s">
        <v>11</v>
      </c>
      <c r="AF35" s="59" t="s">
        <v>4528</v>
      </c>
      <c r="AG35" s="59" t="s">
        <v>11</v>
      </c>
      <c r="AH35" s="59" t="s">
        <v>4149</v>
      </c>
      <c r="AI35" s="59" t="s">
        <v>11</v>
      </c>
      <c r="AJ35" s="59" t="s">
        <v>11</v>
      </c>
      <c r="AK35" s="59" t="s">
        <v>11</v>
      </c>
      <c r="AL35" s="57" t="s">
        <v>3954</v>
      </c>
      <c r="AM35" s="57" t="s">
        <v>11</v>
      </c>
      <c r="AN35" s="57" t="s">
        <v>3955</v>
      </c>
      <c r="AO35" s="57" t="s">
        <v>11</v>
      </c>
      <c r="AP35" s="57" t="s">
        <v>11</v>
      </c>
      <c r="AQ35" s="57" t="s">
        <v>11</v>
      </c>
      <c r="AR35" s="57" t="s">
        <v>11</v>
      </c>
      <c r="AS35" s="57" t="s">
        <v>11</v>
      </c>
      <c r="AT35" s="57" t="s">
        <v>11</v>
      </c>
      <c r="AU35" s="57" t="s">
        <v>11</v>
      </c>
      <c r="AV35" s="57" t="s">
        <v>11</v>
      </c>
      <c r="AW35" s="57" t="s">
        <v>11</v>
      </c>
      <c r="AX35" s="57" t="s">
        <v>11</v>
      </c>
      <c r="AY35" s="57" t="s">
        <v>2559</v>
      </c>
      <c r="AZ35" s="57" t="s">
        <v>11</v>
      </c>
      <c r="BA35" s="57" t="s">
        <v>2473</v>
      </c>
      <c r="BB35" s="57" t="s">
        <v>11</v>
      </c>
      <c r="BC35" s="57" t="s">
        <v>2429</v>
      </c>
      <c r="BD35" s="57" t="s">
        <v>11</v>
      </c>
      <c r="BE35" s="57" t="s">
        <v>2895</v>
      </c>
      <c r="BF35" s="57" t="s">
        <v>11</v>
      </c>
      <c r="BG35" s="57" t="s">
        <v>2896</v>
      </c>
      <c r="BH35" s="57" t="s">
        <v>11</v>
      </c>
      <c r="BI35" s="57" t="s">
        <v>2366</v>
      </c>
      <c r="BJ35" s="57" t="s">
        <v>2897</v>
      </c>
      <c r="BK35" s="57" t="s">
        <v>11</v>
      </c>
      <c r="BL35" s="57" t="s">
        <v>2898</v>
      </c>
      <c r="BM35" s="57" t="s">
        <v>11</v>
      </c>
      <c r="BN35" s="57" t="s">
        <v>11</v>
      </c>
      <c r="BO35" s="57" t="s">
        <v>2899</v>
      </c>
      <c r="BP35" s="57" t="s">
        <v>2272</v>
      </c>
      <c r="BQ35" s="57" t="s">
        <v>11</v>
      </c>
      <c r="BR35" s="57" t="s">
        <v>2900</v>
      </c>
      <c r="BS35" s="57" t="s">
        <v>11</v>
      </c>
      <c r="BT35" s="57" t="s">
        <v>2901</v>
      </c>
      <c r="BU35" s="57" t="s">
        <v>11</v>
      </c>
      <c r="BV35" s="57" t="s">
        <v>11</v>
      </c>
      <c r="BW35" s="57" t="s">
        <v>2902</v>
      </c>
      <c r="BX35" s="57" t="s">
        <v>11</v>
      </c>
      <c r="BY35" s="57" t="s">
        <v>11</v>
      </c>
      <c r="BZ35" s="57" t="s">
        <v>2903</v>
      </c>
      <c r="CA35" s="57" t="s">
        <v>2904</v>
      </c>
      <c r="CB35" s="57" t="s">
        <v>11</v>
      </c>
      <c r="CC35" s="57" t="s">
        <v>1908</v>
      </c>
      <c r="CD35" s="57" t="s">
        <v>11</v>
      </c>
      <c r="CE35" s="57" t="s">
        <v>11</v>
      </c>
      <c r="CF35" s="57" t="s">
        <v>1909</v>
      </c>
      <c r="CG35" s="57" t="s">
        <v>11</v>
      </c>
      <c r="CH35" s="57" t="s">
        <v>1910</v>
      </c>
      <c r="CI35" s="57" t="s">
        <v>11</v>
      </c>
      <c r="CJ35" s="57" t="s">
        <v>1911</v>
      </c>
      <c r="CK35" s="57" t="s">
        <v>1912</v>
      </c>
      <c r="CL35" s="58" t="s">
        <v>11</v>
      </c>
      <c r="CM35" s="59" t="s">
        <v>11</v>
      </c>
      <c r="CN35" s="59" t="s">
        <v>11</v>
      </c>
      <c r="CO35" s="59" t="s">
        <v>1913</v>
      </c>
      <c r="CP35" s="59" t="s">
        <v>11</v>
      </c>
      <c r="CQ35" s="59" t="s">
        <v>1914</v>
      </c>
      <c r="CR35" s="59" t="s">
        <v>11</v>
      </c>
      <c r="CS35" s="59" t="s">
        <v>1234</v>
      </c>
      <c r="CT35" s="59" t="s">
        <v>11</v>
      </c>
      <c r="CU35" s="59" t="s">
        <v>11</v>
      </c>
      <c r="CV35" s="59" t="s">
        <v>1235</v>
      </c>
      <c r="CW35" s="59" t="s">
        <v>1236</v>
      </c>
      <c r="CX35" s="59" t="s">
        <v>11</v>
      </c>
      <c r="CY35" s="59" t="s">
        <v>11</v>
      </c>
      <c r="CZ35" s="60" t="s">
        <v>1237</v>
      </c>
      <c r="DA35" s="60" t="s">
        <v>11</v>
      </c>
      <c r="DB35" s="59" t="s">
        <v>11</v>
      </c>
      <c r="DC35" s="59" t="s">
        <v>1238</v>
      </c>
      <c r="DD35" s="60" t="s">
        <v>1239</v>
      </c>
      <c r="DE35" s="59" t="s">
        <v>11</v>
      </c>
      <c r="DF35" s="59" t="s">
        <v>11</v>
      </c>
      <c r="DG35" s="59" t="s">
        <v>1240</v>
      </c>
      <c r="DH35" s="59" t="s">
        <v>11</v>
      </c>
      <c r="DI35" s="59" t="s">
        <v>11</v>
      </c>
      <c r="DJ35" s="59" t="s">
        <v>11</v>
      </c>
      <c r="DK35" s="59" t="s">
        <v>1241</v>
      </c>
      <c r="DL35" s="59" t="s">
        <v>1242</v>
      </c>
      <c r="DM35" s="59" t="s">
        <v>11</v>
      </c>
      <c r="DN35" s="59" t="s">
        <v>1243</v>
      </c>
      <c r="DO35" s="59" t="s">
        <v>11</v>
      </c>
      <c r="DP35" s="59" t="s">
        <v>711</v>
      </c>
      <c r="DQ35" s="59" t="s">
        <v>11</v>
      </c>
      <c r="DR35" s="59" t="s">
        <v>712</v>
      </c>
      <c r="DS35" s="59" t="s">
        <v>11</v>
      </c>
      <c r="DT35" s="59" t="s">
        <v>11</v>
      </c>
      <c r="DU35" s="59" t="s">
        <v>11</v>
      </c>
    </row>
    <row r="36" spans="1:125" s="61" customFormat="1" x14ac:dyDescent="0.25">
      <c r="A36" s="39" t="s">
        <v>6</v>
      </c>
      <c r="B36" s="39" t="s">
        <v>67</v>
      </c>
      <c r="C36" s="39" t="s">
        <v>268</v>
      </c>
      <c r="D36" s="39" t="s">
        <v>8</v>
      </c>
      <c r="E36" s="39" t="s">
        <v>43</v>
      </c>
      <c r="F36" s="55">
        <v>44373.44939814815</v>
      </c>
      <c r="G36" s="55">
        <v>44375.313796296294</v>
      </c>
      <c r="H36" s="23" t="s">
        <v>2309</v>
      </c>
      <c r="I36" s="40" t="str">
        <f t="shared" si="0"/>
        <v>OUTSIDE WDC</v>
      </c>
      <c r="J36" s="39" t="s">
        <v>10</v>
      </c>
      <c r="K36" s="39" t="s">
        <v>10</v>
      </c>
      <c r="L36" s="56">
        <v>44337</v>
      </c>
      <c r="M36" s="57"/>
      <c r="N36" s="59" t="str">
        <f>IFERROR(VLOOKUP(B:B,'GID 29 JUNI 21'!V:Y,4,0),"")</f>
        <v/>
      </c>
      <c r="O36" s="59" t="str">
        <f>IFERROR(VLOOKUP(B36,#REF!,4,0),"")</f>
        <v/>
      </c>
      <c r="P36" s="59" t="str">
        <f>IFERROR(VLOOKUP(B:B,'GID 27 Juni 21'!V:Y,4,0),"")</f>
        <v xml:space="preserve">4002943266 GID 27 P1 26 </v>
      </c>
      <c r="Q36" s="59" t="str">
        <f>IFERROR(VLOOKUP(B:B,'GID 26 Juni 21'!V:Y,4,0),"")</f>
        <v/>
      </c>
      <c r="R36" s="59" t="str">
        <f>IFERROR(VLOOKUP(B:B,'GID 25 JNI 21'!V:Y,4,0),"")</f>
        <v/>
      </c>
      <c r="S36" s="59" t="s">
        <v>5661</v>
      </c>
      <c r="T36" s="59" t="s">
        <v>5478</v>
      </c>
      <c r="U36" s="59" t="s">
        <v>11</v>
      </c>
      <c r="V36" s="59" t="s">
        <v>11</v>
      </c>
      <c r="W36" s="59" t="s">
        <v>11</v>
      </c>
      <c r="X36" s="59" t="s">
        <v>11</v>
      </c>
      <c r="Y36" s="59" t="s">
        <v>5202</v>
      </c>
      <c r="Z36" s="59" t="s">
        <v>11</v>
      </c>
      <c r="AA36" s="59" t="s">
        <v>4849</v>
      </c>
      <c r="AB36" s="59" t="s">
        <v>4651</v>
      </c>
      <c r="AC36" s="59" t="s">
        <v>4708</v>
      </c>
      <c r="AD36" s="59" t="s">
        <v>11</v>
      </c>
      <c r="AE36" s="59" t="s">
        <v>4529</v>
      </c>
      <c r="AF36" s="59" t="s">
        <v>4530</v>
      </c>
      <c r="AG36" s="59" t="s">
        <v>11</v>
      </c>
      <c r="AH36" s="59" t="s">
        <v>4150</v>
      </c>
      <c r="AI36" s="59" t="s">
        <v>11</v>
      </c>
      <c r="AJ36" s="59" t="s">
        <v>11</v>
      </c>
      <c r="AK36" s="59" t="s">
        <v>3956</v>
      </c>
      <c r="AL36" s="57" t="s">
        <v>11</v>
      </c>
      <c r="AM36" s="57" t="s">
        <v>11</v>
      </c>
      <c r="AN36" s="57" t="s">
        <v>3957</v>
      </c>
      <c r="AO36" s="57" t="s">
        <v>11</v>
      </c>
      <c r="AP36" s="57" t="s">
        <v>11</v>
      </c>
      <c r="AQ36" s="57" t="s">
        <v>11</v>
      </c>
      <c r="AR36" s="57" t="s">
        <v>11</v>
      </c>
      <c r="AS36" s="57" t="s">
        <v>11</v>
      </c>
      <c r="AT36" s="57" t="s">
        <v>11</v>
      </c>
      <c r="AU36" s="57" t="s">
        <v>11</v>
      </c>
      <c r="AV36" s="57" t="s">
        <v>11</v>
      </c>
      <c r="AW36" s="57" t="s">
        <v>11</v>
      </c>
      <c r="AX36" s="57" t="s">
        <v>11</v>
      </c>
      <c r="AY36" s="57" t="s">
        <v>2560</v>
      </c>
      <c r="AZ36" s="57" t="s">
        <v>2506</v>
      </c>
      <c r="BA36" s="57" t="s">
        <v>11</v>
      </c>
      <c r="BB36" s="57" t="s">
        <v>11</v>
      </c>
      <c r="BC36" s="57" t="s">
        <v>2430</v>
      </c>
      <c r="BD36" s="57" t="s">
        <v>11</v>
      </c>
      <c r="BE36" s="57" t="s">
        <v>2905</v>
      </c>
      <c r="BF36" s="57" t="s">
        <v>11</v>
      </c>
      <c r="BG36" s="57" t="s">
        <v>2906</v>
      </c>
      <c r="BH36" s="57" t="s">
        <v>2400</v>
      </c>
      <c r="BI36" s="57" t="s">
        <v>11</v>
      </c>
      <c r="BJ36" s="57" t="s">
        <v>11</v>
      </c>
      <c r="BK36" s="57" t="s">
        <v>2907</v>
      </c>
      <c r="BL36" s="57" t="s">
        <v>11</v>
      </c>
      <c r="BM36" s="57" t="s">
        <v>11</v>
      </c>
      <c r="BN36" s="57" t="s">
        <v>2908</v>
      </c>
      <c r="BO36" s="57" t="s">
        <v>2909</v>
      </c>
      <c r="BP36" s="57" t="s">
        <v>11</v>
      </c>
      <c r="BQ36" s="57" t="s">
        <v>2910</v>
      </c>
      <c r="BR36" s="57" t="s">
        <v>11</v>
      </c>
      <c r="BS36" s="57" t="s">
        <v>11</v>
      </c>
      <c r="BT36" s="57" t="s">
        <v>11</v>
      </c>
      <c r="BU36" s="57" t="s">
        <v>2911</v>
      </c>
      <c r="BV36" s="57" t="s">
        <v>2912</v>
      </c>
      <c r="BW36" s="57" t="s">
        <v>11</v>
      </c>
      <c r="BX36" s="57" t="s">
        <v>11</v>
      </c>
      <c r="BY36" s="57" t="s">
        <v>2913</v>
      </c>
      <c r="BZ36" s="57" t="s">
        <v>11</v>
      </c>
      <c r="CA36" s="57" t="s">
        <v>11</v>
      </c>
      <c r="CB36" s="57" t="s">
        <v>2914</v>
      </c>
      <c r="CC36" s="57" t="s">
        <v>11</v>
      </c>
      <c r="CD36" s="57" t="s">
        <v>1915</v>
      </c>
      <c r="CE36" s="57" t="s">
        <v>11</v>
      </c>
      <c r="CF36" s="57" t="s">
        <v>1916</v>
      </c>
      <c r="CG36" s="57" t="s">
        <v>11</v>
      </c>
      <c r="CH36" s="57" t="s">
        <v>11</v>
      </c>
      <c r="CI36" s="57" t="s">
        <v>1676</v>
      </c>
      <c r="CJ36" s="57" t="s">
        <v>1917</v>
      </c>
      <c r="CK36" s="57" t="s">
        <v>11</v>
      </c>
      <c r="CL36" s="58" t="s">
        <v>11</v>
      </c>
      <c r="CM36" s="59" t="s">
        <v>1918</v>
      </c>
      <c r="CN36" s="59" t="s">
        <v>11</v>
      </c>
      <c r="CO36" s="59" t="s">
        <v>11</v>
      </c>
      <c r="CP36" s="59" t="s">
        <v>11</v>
      </c>
      <c r="CQ36" s="59" t="s">
        <v>1919</v>
      </c>
      <c r="CR36" s="59" t="s">
        <v>1244</v>
      </c>
      <c r="CS36" s="59" t="s">
        <v>11</v>
      </c>
      <c r="CT36" s="59" t="s">
        <v>11</v>
      </c>
      <c r="CU36" s="59" t="s">
        <v>11</v>
      </c>
      <c r="CV36" s="59" t="s">
        <v>1245</v>
      </c>
      <c r="CW36" s="59" t="s">
        <v>1246</v>
      </c>
      <c r="CX36" s="59" t="s">
        <v>890</v>
      </c>
      <c r="CY36" s="59" t="s">
        <v>11</v>
      </c>
      <c r="CZ36" s="60" t="s">
        <v>11</v>
      </c>
      <c r="DA36" s="60" t="s">
        <v>11</v>
      </c>
      <c r="DB36" s="59" t="s">
        <v>11</v>
      </c>
      <c r="DC36" s="59" t="s">
        <v>1247</v>
      </c>
      <c r="DD36" s="60" t="s">
        <v>11</v>
      </c>
      <c r="DE36" s="59" t="s">
        <v>1248</v>
      </c>
      <c r="DF36" s="59" t="s">
        <v>11</v>
      </c>
      <c r="DG36" s="59" t="s">
        <v>1249</v>
      </c>
      <c r="DH36" s="59" t="s">
        <v>11</v>
      </c>
      <c r="DI36" s="59" t="s">
        <v>11</v>
      </c>
      <c r="DJ36" s="59" t="s">
        <v>11</v>
      </c>
      <c r="DK36" s="59" t="s">
        <v>1250</v>
      </c>
      <c r="DL36" s="59" t="s">
        <v>1251</v>
      </c>
      <c r="DM36" s="59" t="s">
        <v>1252</v>
      </c>
      <c r="DN36" s="59" t="s">
        <v>11</v>
      </c>
      <c r="DO36" s="59" t="s">
        <v>11</v>
      </c>
      <c r="DP36" s="59" t="s">
        <v>713</v>
      </c>
      <c r="DQ36" s="59" t="s">
        <v>11</v>
      </c>
      <c r="DR36" s="59" t="s">
        <v>714</v>
      </c>
      <c r="DS36" s="59" t="s">
        <v>11</v>
      </c>
      <c r="DT36" s="59" t="s">
        <v>11</v>
      </c>
      <c r="DU36" s="59" t="s">
        <v>715</v>
      </c>
    </row>
    <row r="37" spans="1:125" s="61" customFormat="1" ht="12.75" customHeight="1" x14ac:dyDescent="0.25">
      <c r="A37" s="39" t="s">
        <v>6</v>
      </c>
      <c r="B37" s="39" t="s">
        <v>63</v>
      </c>
      <c r="C37" s="39" t="s">
        <v>269</v>
      </c>
      <c r="D37" s="39" t="s">
        <v>8</v>
      </c>
      <c r="E37" s="39" t="s">
        <v>43</v>
      </c>
      <c r="F37" s="55">
        <v>44373.56763888889</v>
      </c>
      <c r="G37" s="55">
        <v>44375.22483796296</v>
      </c>
      <c r="H37" s="23" t="s">
        <v>2309</v>
      </c>
      <c r="I37" s="40" t="str">
        <f t="shared" si="0"/>
        <v>OUTSIDE WDC</v>
      </c>
      <c r="J37" s="39" t="s">
        <v>10</v>
      </c>
      <c r="K37" s="39" t="s">
        <v>10</v>
      </c>
      <c r="L37" s="56">
        <v>44336</v>
      </c>
      <c r="M37" s="59"/>
      <c r="N37" s="59" t="str">
        <f>IFERROR(VLOOKUP(B:B,'GID 29 JUNI 21'!V:Y,4,0),"")</f>
        <v/>
      </c>
      <c r="O37" s="59" t="str">
        <f>IFERROR(VLOOKUP(B37,#REF!,4,0),"")</f>
        <v/>
      </c>
      <c r="P37" s="59" t="str">
        <f>IFERROR(VLOOKUP(B:B,'GID 27 Juni 21'!V:Y,4,0),"")</f>
        <v/>
      </c>
      <c r="Q37" s="59" t="str">
        <f>IFERROR(VLOOKUP(B:B,'GID 26 Juni 21'!V:Y,4,0),"")</f>
        <v xml:space="preserve">4002942916 GID 26 P1 26 </v>
      </c>
      <c r="R37" s="59" t="str">
        <f>IFERROR(VLOOKUP(B:B,'GID 25 JNI 21'!V:Y,4,0),"")</f>
        <v/>
      </c>
      <c r="S37" s="59" t="s">
        <v>5662</v>
      </c>
      <c r="T37" s="59" t="s">
        <v>11</v>
      </c>
      <c r="U37" s="59" t="s">
        <v>5479</v>
      </c>
      <c r="V37" s="59" t="s">
        <v>11</v>
      </c>
      <c r="W37" s="59" t="s">
        <v>11</v>
      </c>
      <c r="X37" s="59" t="s">
        <v>5203</v>
      </c>
      <c r="Y37" s="59" t="s">
        <v>11</v>
      </c>
      <c r="Z37" s="59" t="s">
        <v>11</v>
      </c>
      <c r="AA37" s="59" t="s">
        <v>4850</v>
      </c>
      <c r="AB37" s="59" t="s">
        <v>4632</v>
      </c>
      <c r="AC37" s="59" t="s">
        <v>11</v>
      </c>
      <c r="AD37" s="59" t="s">
        <v>11</v>
      </c>
      <c r="AE37" s="59" t="s">
        <v>4531</v>
      </c>
      <c r="AF37" s="59" t="s">
        <v>11</v>
      </c>
      <c r="AG37" s="59" t="s">
        <v>11</v>
      </c>
      <c r="AH37" s="59" t="s">
        <v>4151</v>
      </c>
      <c r="AI37" s="59" t="s">
        <v>11</v>
      </c>
      <c r="AJ37" s="59" t="s">
        <v>11</v>
      </c>
      <c r="AK37" s="59" t="s">
        <v>11</v>
      </c>
      <c r="AL37" s="57" t="s">
        <v>3958</v>
      </c>
      <c r="AM37" s="57" t="s">
        <v>11</v>
      </c>
      <c r="AN37" s="57" t="s">
        <v>11</v>
      </c>
      <c r="AO37" s="57" t="s">
        <v>5270</v>
      </c>
      <c r="AP37" s="57" t="s">
        <v>11</v>
      </c>
      <c r="AQ37" s="57" t="s">
        <v>11</v>
      </c>
      <c r="AR37" s="57" t="s">
        <v>11</v>
      </c>
      <c r="AS37" s="57" t="s">
        <v>11</v>
      </c>
      <c r="AT37" s="57" t="s">
        <v>11</v>
      </c>
      <c r="AU37" s="57" t="s">
        <v>11</v>
      </c>
      <c r="AV37" s="57" t="s">
        <v>11</v>
      </c>
      <c r="AW37" s="57" t="s">
        <v>2915</v>
      </c>
      <c r="AX37" s="57" t="s">
        <v>11</v>
      </c>
      <c r="AY37" s="57" t="s">
        <v>2561</v>
      </c>
      <c r="AZ37" s="57" t="s">
        <v>11</v>
      </c>
      <c r="BA37" s="57" t="s">
        <v>2474</v>
      </c>
      <c r="BB37" s="57" t="s">
        <v>11</v>
      </c>
      <c r="BC37" s="57" t="s">
        <v>2431</v>
      </c>
      <c r="BD37" s="57" t="s">
        <v>11</v>
      </c>
      <c r="BE37" s="57" t="s">
        <v>11</v>
      </c>
      <c r="BF37" s="57" t="s">
        <v>2916</v>
      </c>
      <c r="BG37" s="57" t="s">
        <v>11</v>
      </c>
      <c r="BH37" s="57" t="s">
        <v>2401</v>
      </c>
      <c r="BI37" s="57" t="s">
        <v>2367</v>
      </c>
      <c r="BJ37" s="57" t="s">
        <v>11</v>
      </c>
      <c r="BK37" s="57" t="s">
        <v>11</v>
      </c>
      <c r="BL37" s="57" t="s">
        <v>2917</v>
      </c>
      <c r="BM37" s="57" t="s">
        <v>11</v>
      </c>
      <c r="BN37" s="57" t="s">
        <v>11</v>
      </c>
      <c r="BO37" s="57" t="s">
        <v>2918</v>
      </c>
      <c r="BP37" s="57" t="s">
        <v>2285</v>
      </c>
      <c r="BQ37" s="57" t="s">
        <v>11</v>
      </c>
      <c r="BR37" s="57" t="s">
        <v>2919</v>
      </c>
      <c r="BS37" s="57" t="s">
        <v>11</v>
      </c>
      <c r="BT37" s="57" t="s">
        <v>2920</v>
      </c>
      <c r="BU37" s="57" t="s">
        <v>2921</v>
      </c>
      <c r="BV37" s="57" t="s">
        <v>11</v>
      </c>
      <c r="BW37" s="57" t="s">
        <v>2922</v>
      </c>
      <c r="BX37" s="57" t="s">
        <v>11</v>
      </c>
      <c r="BY37" s="57" t="s">
        <v>2923</v>
      </c>
      <c r="BZ37" s="57" t="s">
        <v>11</v>
      </c>
      <c r="CA37" s="57" t="s">
        <v>2924</v>
      </c>
      <c r="CB37" s="57" t="s">
        <v>2925</v>
      </c>
      <c r="CC37" s="57" t="s">
        <v>11</v>
      </c>
      <c r="CD37" s="57" t="s">
        <v>1920</v>
      </c>
      <c r="CE37" s="57" t="s">
        <v>11</v>
      </c>
      <c r="CF37" s="57" t="s">
        <v>11</v>
      </c>
      <c r="CG37" s="57" t="s">
        <v>1921</v>
      </c>
      <c r="CH37" s="57" t="s">
        <v>11</v>
      </c>
      <c r="CI37" s="57" t="s">
        <v>11</v>
      </c>
      <c r="CJ37" s="57" t="s">
        <v>1922</v>
      </c>
      <c r="CK37" s="57" t="s">
        <v>1923</v>
      </c>
      <c r="CL37" s="58" t="s">
        <v>11</v>
      </c>
      <c r="CM37" s="59" t="s">
        <v>11</v>
      </c>
      <c r="CN37" s="59" t="s">
        <v>11</v>
      </c>
      <c r="CO37" s="59" t="s">
        <v>1924</v>
      </c>
      <c r="CP37" s="59" t="s">
        <v>11</v>
      </c>
      <c r="CQ37" s="59" t="s">
        <v>1925</v>
      </c>
      <c r="CR37" s="59" t="s">
        <v>11</v>
      </c>
      <c r="CS37" s="59" t="s">
        <v>1253</v>
      </c>
      <c r="CT37" s="59" t="s">
        <v>11</v>
      </c>
      <c r="CU37" s="59" t="s">
        <v>1254</v>
      </c>
      <c r="CV37" s="59" t="s">
        <v>1255</v>
      </c>
      <c r="CW37" s="59" t="s">
        <v>1256</v>
      </c>
      <c r="CX37" s="59" t="s">
        <v>11</v>
      </c>
      <c r="CY37" s="59" t="s">
        <v>11</v>
      </c>
      <c r="CZ37" s="60" t="s">
        <v>1257</v>
      </c>
      <c r="DA37" s="60" t="s">
        <v>11</v>
      </c>
      <c r="DB37" s="59" t="s">
        <v>1258</v>
      </c>
      <c r="DC37" s="59" t="s">
        <v>1259</v>
      </c>
      <c r="DD37" s="60" t="s">
        <v>11</v>
      </c>
      <c r="DE37" s="59" t="s">
        <v>1260</v>
      </c>
      <c r="DF37" s="59" t="s">
        <v>11</v>
      </c>
      <c r="DG37" s="59" t="s">
        <v>1261</v>
      </c>
      <c r="DH37" s="59" t="s">
        <v>11</v>
      </c>
      <c r="DI37" s="59" t="s">
        <v>11</v>
      </c>
      <c r="DJ37" s="59" t="s">
        <v>11</v>
      </c>
      <c r="DK37" s="59" t="s">
        <v>1262</v>
      </c>
      <c r="DL37" s="59" t="s">
        <v>1263</v>
      </c>
      <c r="DM37" s="59" t="s">
        <v>11</v>
      </c>
      <c r="DN37" s="59" t="s">
        <v>11</v>
      </c>
      <c r="DO37" s="59" t="s">
        <v>716</v>
      </c>
      <c r="DP37" s="59" t="s">
        <v>717</v>
      </c>
      <c r="DQ37" s="59" t="s">
        <v>11</v>
      </c>
      <c r="DR37" s="59" t="s">
        <v>718</v>
      </c>
      <c r="DS37" s="59" t="s">
        <v>11</v>
      </c>
      <c r="DT37" s="59" t="s">
        <v>11</v>
      </c>
      <c r="DU37" s="59" t="s">
        <v>11</v>
      </c>
    </row>
    <row r="38" spans="1:125" s="61" customFormat="1" x14ac:dyDescent="0.25">
      <c r="A38" s="39" t="s">
        <v>6</v>
      </c>
      <c r="B38" s="39" t="s">
        <v>55</v>
      </c>
      <c r="C38" s="39" t="s">
        <v>300</v>
      </c>
      <c r="D38" s="39" t="s">
        <v>8</v>
      </c>
      <c r="E38" s="39" t="s">
        <v>43</v>
      </c>
      <c r="F38" s="55">
        <v>44373.784375000003</v>
      </c>
      <c r="G38" s="55">
        <v>44375.298877314817</v>
      </c>
      <c r="H38" s="23" t="s">
        <v>2309</v>
      </c>
      <c r="I38" s="40" t="str">
        <f t="shared" si="0"/>
        <v>OUTSIDE WDC</v>
      </c>
      <c r="J38" s="39" t="s">
        <v>10</v>
      </c>
      <c r="K38" s="39" t="s">
        <v>10</v>
      </c>
      <c r="L38" s="56">
        <v>44337</v>
      </c>
      <c r="M38" s="57"/>
      <c r="N38" s="59" t="str">
        <f>IFERROR(VLOOKUP(B:B,'GID 29 JUNI 21'!V:Y,4,0),"")</f>
        <v/>
      </c>
      <c r="O38" s="59" t="str">
        <f>IFERROR(VLOOKUP(B38,#REF!,4,0),"")</f>
        <v/>
      </c>
      <c r="P38" s="59" t="str">
        <f>IFERROR(VLOOKUP(B:B,'GID 27 Juni 21'!V:Y,4,0),"")</f>
        <v/>
      </c>
      <c r="Q38" s="59" t="str">
        <f>IFERROR(VLOOKUP(B:B,'GID 26 Juni 21'!V:Y,4,0),"")</f>
        <v xml:space="preserve">4002942839 GID 26 ND 26 </v>
      </c>
      <c r="R38" s="59" t="str">
        <f>IFERROR(VLOOKUP(B:B,'GID 25 JNI 21'!V:Y,4,0),"")</f>
        <v/>
      </c>
      <c r="S38" s="59" t="s">
        <v>11</v>
      </c>
      <c r="T38" s="59" t="s">
        <v>5480</v>
      </c>
      <c r="U38" s="59" t="s">
        <v>11</v>
      </c>
      <c r="V38" s="59" t="s">
        <v>11</v>
      </c>
      <c r="W38" s="59" t="s">
        <v>5095</v>
      </c>
      <c r="X38" s="59" t="s">
        <v>11</v>
      </c>
      <c r="Y38" s="59" t="s">
        <v>11</v>
      </c>
      <c r="Z38" s="59" t="s">
        <v>4964</v>
      </c>
      <c r="AA38" s="59" t="s">
        <v>11</v>
      </c>
      <c r="AB38" s="59" t="s">
        <v>4653</v>
      </c>
      <c r="AC38" s="59" t="s">
        <v>4709</v>
      </c>
      <c r="AD38" s="59" t="s">
        <v>11</v>
      </c>
      <c r="AE38" s="59" t="s">
        <v>4532</v>
      </c>
      <c r="AF38" s="59" t="s">
        <v>4533</v>
      </c>
      <c r="AG38" s="59" t="s">
        <v>11</v>
      </c>
      <c r="AH38" s="59" t="s">
        <v>4152</v>
      </c>
      <c r="AI38" s="59" t="s">
        <v>11</v>
      </c>
      <c r="AJ38" s="59" t="s">
        <v>3959</v>
      </c>
      <c r="AK38" s="59" t="s">
        <v>11</v>
      </c>
      <c r="AL38" s="57" t="s">
        <v>3960</v>
      </c>
      <c r="AM38" s="57" t="s">
        <v>11</v>
      </c>
      <c r="AN38" s="57" t="s">
        <v>11</v>
      </c>
      <c r="AO38" s="57" t="s">
        <v>11</v>
      </c>
      <c r="AP38" s="57" t="s">
        <v>11</v>
      </c>
      <c r="AQ38" s="57" t="s">
        <v>11</v>
      </c>
      <c r="AR38" s="57" t="s">
        <v>11</v>
      </c>
      <c r="AS38" s="57" t="s">
        <v>11</v>
      </c>
      <c r="AT38" s="57" t="s">
        <v>11</v>
      </c>
      <c r="AU38" s="57" t="s">
        <v>11</v>
      </c>
      <c r="AV38" s="57" t="s">
        <v>11</v>
      </c>
      <c r="AW38" s="57" t="s">
        <v>11</v>
      </c>
      <c r="AX38" s="57" t="s">
        <v>11</v>
      </c>
      <c r="AY38" s="57" t="s">
        <v>2562</v>
      </c>
      <c r="AZ38" s="57" t="s">
        <v>2563</v>
      </c>
      <c r="BA38" s="57" t="s">
        <v>2475</v>
      </c>
      <c r="BB38" s="57" t="s">
        <v>11</v>
      </c>
      <c r="BC38" s="57" t="s">
        <v>2432</v>
      </c>
      <c r="BD38" s="57" t="s">
        <v>11</v>
      </c>
      <c r="BE38" s="57" t="s">
        <v>2926</v>
      </c>
      <c r="BF38" s="57" t="s">
        <v>11</v>
      </c>
      <c r="BG38" s="57" t="s">
        <v>2927</v>
      </c>
      <c r="BH38" s="57" t="s">
        <v>2402</v>
      </c>
      <c r="BI38" s="57" t="s">
        <v>11</v>
      </c>
      <c r="BJ38" s="57" t="s">
        <v>2928</v>
      </c>
      <c r="BK38" s="57" t="s">
        <v>11</v>
      </c>
      <c r="BL38" s="57" t="s">
        <v>11</v>
      </c>
      <c r="BM38" s="57" t="s">
        <v>11</v>
      </c>
      <c r="BN38" s="57" t="s">
        <v>2929</v>
      </c>
      <c r="BO38" s="57" t="s">
        <v>11</v>
      </c>
      <c r="BP38" s="57" t="s">
        <v>2287</v>
      </c>
      <c r="BQ38" s="57" t="s">
        <v>11</v>
      </c>
      <c r="BR38" s="57" t="s">
        <v>11</v>
      </c>
      <c r="BS38" s="57" t="s">
        <v>2930</v>
      </c>
      <c r="BT38" s="57" t="s">
        <v>11</v>
      </c>
      <c r="BU38" s="57" t="s">
        <v>2931</v>
      </c>
      <c r="BV38" s="57" t="s">
        <v>2932</v>
      </c>
      <c r="BW38" s="57" t="s">
        <v>2933</v>
      </c>
      <c r="BX38" s="57" t="s">
        <v>11</v>
      </c>
      <c r="BY38" s="57" t="s">
        <v>2233</v>
      </c>
      <c r="BZ38" s="57" t="s">
        <v>11</v>
      </c>
      <c r="CA38" s="57" t="s">
        <v>2197</v>
      </c>
      <c r="CB38" s="57" t="s">
        <v>2934</v>
      </c>
      <c r="CC38" s="57" t="s">
        <v>11</v>
      </c>
      <c r="CD38" s="57" t="s">
        <v>1926</v>
      </c>
      <c r="CE38" s="57" t="s">
        <v>11</v>
      </c>
      <c r="CF38" s="57" t="s">
        <v>1927</v>
      </c>
      <c r="CG38" s="57" t="s">
        <v>11</v>
      </c>
      <c r="CH38" s="57" t="s">
        <v>1928</v>
      </c>
      <c r="CI38" s="57" t="s">
        <v>1929</v>
      </c>
      <c r="CJ38" s="57" t="s">
        <v>1930</v>
      </c>
      <c r="CK38" s="57" t="s">
        <v>11</v>
      </c>
      <c r="CL38" s="58" t="s">
        <v>1931</v>
      </c>
      <c r="CM38" s="59" t="s">
        <v>11</v>
      </c>
      <c r="CN38" s="59" t="s">
        <v>11</v>
      </c>
      <c r="CO38" s="59" t="s">
        <v>1932</v>
      </c>
      <c r="CP38" s="59" t="s">
        <v>11</v>
      </c>
      <c r="CQ38" s="59" t="s">
        <v>1933</v>
      </c>
      <c r="CR38" s="59" t="s">
        <v>11</v>
      </c>
      <c r="CS38" s="59" t="s">
        <v>11</v>
      </c>
      <c r="CT38" s="59" t="s">
        <v>11</v>
      </c>
      <c r="CU38" s="59" t="s">
        <v>1264</v>
      </c>
      <c r="CV38" s="59" t="s">
        <v>1265</v>
      </c>
      <c r="CW38" s="59" t="s">
        <v>1266</v>
      </c>
      <c r="CX38" s="59" t="s">
        <v>923</v>
      </c>
      <c r="CY38" s="59" t="s">
        <v>11</v>
      </c>
      <c r="CZ38" s="60" t="s">
        <v>11</v>
      </c>
      <c r="DA38" s="60" t="s">
        <v>1267</v>
      </c>
      <c r="DB38" s="59" t="s">
        <v>11</v>
      </c>
      <c r="DC38" s="59" t="s">
        <v>11</v>
      </c>
      <c r="DD38" s="60" t="s">
        <v>1268</v>
      </c>
      <c r="DE38" s="59" t="s">
        <v>11</v>
      </c>
      <c r="DF38" s="59" t="s">
        <v>11</v>
      </c>
      <c r="DG38" s="59" t="s">
        <v>1269</v>
      </c>
      <c r="DH38" s="59" t="s">
        <v>11</v>
      </c>
      <c r="DI38" s="59" t="s">
        <v>1270</v>
      </c>
      <c r="DJ38" s="59" t="s">
        <v>1271</v>
      </c>
      <c r="DK38" s="59" t="s">
        <v>11</v>
      </c>
      <c r="DL38" s="59" t="s">
        <v>11</v>
      </c>
      <c r="DM38" s="59" t="s">
        <v>1272</v>
      </c>
      <c r="DN38" s="59" t="s">
        <v>1273</v>
      </c>
      <c r="DO38" s="59" t="s">
        <v>11</v>
      </c>
      <c r="DP38" s="59" t="s">
        <v>11</v>
      </c>
      <c r="DQ38" s="59" t="s">
        <v>719</v>
      </c>
      <c r="DR38" s="59" t="s">
        <v>720</v>
      </c>
      <c r="DS38" s="59" t="s">
        <v>11</v>
      </c>
      <c r="DT38" s="59" t="s">
        <v>11</v>
      </c>
      <c r="DU38" s="59" t="s">
        <v>11</v>
      </c>
    </row>
    <row r="39" spans="1:125" s="61" customFormat="1" x14ac:dyDescent="0.25">
      <c r="A39" s="39" t="s">
        <v>6</v>
      </c>
      <c r="B39" s="39" t="s">
        <v>276</v>
      </c>
      <c r="C39" s="39" t="s">
        <v>277</v>
      </c>
      <c r="D39" s="39" t="s">
        <v>8</v>
      </c>
      <c r="E39" s="39" t="s">
        <v>43</v>
      </c>
      <c r="F39" s="55">
        <v>44373.919641203705</v>
      </c>
      <c r="G39" s="55"/>
      <c r="H39" s="23" t="s">
        <v>5793</v>
      </c>
      <c r="I39" s="40" t="str">
        <f t="shared" si="0"/>
        <v>IN WDC</v>
      </c>
      <c r="J39" s="39" t="s">
        <v>10</v>
      </c>
      <c r="K39" s="39" t="s">
        <v>10</v>
      </c>
      <c r="L39" s="56">
        <v>44337</v>
      </c>
      <c r="M39" s="57"/>
      <c r="N39" s="59" t="str">
        <f>IFERROR(VLOOKUP(B:B,'GID 29 JUNI 21'!V:Y,4,0),"")</f>
        <v/>
      </c>
      <c r="O39" s="59" t="str">
        <f>IFERROR(VLOOKUP(B39,#REF!,4,0),"")</f>
        <v/>
      </c>
      <c r="P39" s="59" t="str">
        <f>IFERROR(VLOOKUP(B:B,'GID 27 Juni 21'!V:Y,4,0),"")</f>
        <v/>
      </c>
      <c r="Q39" s="59" t="str">
        <f>IFERROR(VLOOKUP(B:B,'GID 26 Juni 21'!V:Y,4,0),"")</f>
        <v xml:space="preserve">4002943284 GID 26 P1 28 </v>
      </c>
      <c r="R39" s="59" t="str">
        <f>IFERROR(VLOOKUP(B:B,'GID 25 JNI 21'!V:Y,4,0),"")</f>
        <v xml:space="preserve">4002942482 GID 25 ND 25 </v>
      </c>
      <c r="S39" s="59" t="s">
        <v>11</v>
      </c>
      <c r="T39" s="59" t="s">
        <v>11</v>
      </c>
      <c r="U39" s="59" t="s">
        <v>5481</v>
      </c>
      <c r="V39" s="59" t="s">
        <v>11</v>
      </c>
      <c r="W39" s="59" t="s">
        <v>11</v>
      </c>
      <c r="X39" s="59" t="s">
        <v>5204</v>
      </c>
      <c r="Y39" s="59" t="s">
        <v>11</v>
      </c>
      <c r="Z39" s="59" t="s">
        <v>11</v>
      </c>
      <c r="AA39" s="59" t="s">
        <v>4851</v>
      </c>
      <c r="AB39" s="59" t="s">
        <v>11</v>
      </c>
      <c r="AC39" s="59" t="s">
        <v>4710</v>
      </c>
      <c r="AD39" s="59" t="s">
        <v>11</v>
      </c>
      <c r="AE39" s="59" t="s">
        <v>4534</v>
      </c>
      <c r="AF39" s="59" t="s">
        <v>4535</v>
      </c>
      <c r="AG39" s="59" t="s">
        <v>11</v>
      </c>
      <c r="AH39" s="59" t="s">
        <v>4153</v>
      </c>
      <c r="AI39" s="59" t="s">
        <v>11</v>
      </c>
      <c r="AJ39" s="59" t="s">
        <v>11</v>
      </c>
      <c r="AK39" s="59" t="s">
        <v>11</v>
      </c>
      <c r="AL39" s="57" t="s">
        <v>11</v>
      </c>
      <c r="AM39" s="57" t="s">
        <v>11</v>
      </c>
      <c r="AN39" s="57" t="s">
        <v>3961</v>
      </c>
      <c r="AO39" s="57" t="s">
        <v>11</v>
      </c>
      <c r="AP39" s="57" t="s">
        <v>11</v>
      </c>
      <c r="AQ39" s="57" t="s">
        <v>11</v>
      </c>
      <c r="AR39" s="57" t="s">
        <v>11</v>
      </c>
      <c r="AS39" s="57" t="s">
        <v>11</v>
      </c>
      <c r="AT39" s="57" t="s">
        <v>11</v>
      </c>
      <c r="AU39" s="57" t="s">
        <v>11</v>
      </c>
      <c r="AV39" s="57" t="s">
        <v>11</v>
      </c>
      <c r="AW39" s="57" t="s">
        <v>2935</v>
      </c>
      <c r="AX39" s="57" t="s">
        <v>11</v>
      </c>
      <c r="AY39" s="57" t="s">
        <v>2564</v>
      </c>
      <c r="AZ39" s="57" t="s">
        <v>2504</v>
      </c>
      <c r="BA39" s="57" t="s">
        <v>2476</v>
      </c>
      <c r="BB39" s="57" t="s">
        <v>11</v>
      </c>
      <c r="BC39" s="57" t="s">
        <v>2433</v>
      </c>
      <c r="BD39" s="57" t="s">
        <v>11</v>
      </c>
      <c r="BE39" s="57" t="s">
        <v>2936</v>
      </c>
      <c r="BF39" s="57" t="s">
        <v>11</v>
      </c>
      <c r="BG39" s="57" t="s">
        <v>2937</v>
      </c>
      <c r="BH39" s="57" t="s">
        <v>2403</v>
      </c>
      <c r="BI39" s="57" t="s">
        <v>2368</v>
      </c>
      <c r="BJ39" s="57" t="s">
        <v>11</v>
      </c>
      <c r="BK39" s="57" t="s">
        <v>11</v>
      </c>
      <c r="BL39" s="57" t="s">
        <v>11</v>
      </c>
      <c r="BM39" s="57" t="s">
        <v>2938</v>
      </c>
      <c r="BN39" s="57" t="s">
        <v>2939</v>
      </c>
      <c r="BO39" s="57" t="s">
        <v>2940</v>
      </c>
      <c r="BP39" s="57" t="s">
        <v>11</v>
      </c>
      <c r="BQ39" s="57" t="s">
        <v>2941</v>
      </c>
      <c r="BR39" s="57" t="s">
        <v>11</v>
      </c>
      <c r="BS39" s="57" t="s">
        <v>11</v>
      </c>
      <c r="BT39" s="57" t="s">
        <v>2942</v>
      </c>
      <c r="BU39" s="57" t="s">
        <v>11</v>
      </c>
      <c r="BV39" s="57" t="s">
        <v>2943</v>
      </c>
      <c r="BW39" s="57" t="s">
        <v>2944</v>
      </c>
      <c r="BX39" s="57" t="s">
        <v>11</v>
      </c>
      <c r="BY39" s="57" t="s">
        <v>11</v>
      </c>
      <c r="BZ39" s="57" t="s">
        <v>2945</v>
      </c>
      <c r="CA39" s="57" t="s">
        <v>2946</v>
      </c>
      <c r="CB39" s="57" t="s">
        <v>11</v>
      </c>
      <c r="CC39" s="57" t="s">
        <v>1934</v>
      </c>
      <c r="CD39" s="57" t="s">
        <v>11</v>
      </c>
      <c r="CE39" s="57" t="s">
        <v>1935</v>
      </c>
      <c r="CF39" s="57" t="s">
        <v>1936</v>
      </c>
      <c r="CG39" s="57" t="s">
        <v>11</v>
      </c>
      <c r="CH39" s="57" t="s">
        <v>1937</v>
      </c>
      <c r="CI39" s="57" t="s">
        <v>11</v>
      </c>
      <c r="CJ39" s="57" t="s">
        <v>1938</v>
      </c>
      <c r="CK39" s="57" t="s">
        <v>1939</v>
      </c>
      <c r="CL39" s="58" t="s">
        <v>11</v>
      </c>
      <c r="CM39" s="59" t="s">
        <v>11</v>
      </c>
      <c r="CN39" s="59" t="s">
        <v>11</v>
      </c>
      <c r="CO39" s="59" t="s">
        <v>1940</v>
      </c>
      <c r="CP39" s="59" t="s">
        <v>11</v>
      </c>
      <c r="CQ39" s="59" t="s">
        <v>11</v>
      </c>
      <c r="CR39" s="59" t="s">
        <v>1274</v>
      </c>
      <c r="CS39" s="59" t="s">
        <v>11</v>
      </c>
      <c r="CT39" s="59" t="s">
        <v>1275</v>
      </c>
      <c r="CU39" s="59" t="s">
        <v>11</v>
      </c>
      <c r="CV39" s="59" t="s">
        <v>11</v>
      </c>
      <c r="CW39" s="59" t="s">
        <v>1276</v>
      </c>
      <c r="CX39" s="59" t="s">
        <v>11</v>
      </c>
      <c r="CY39" s="59" t="s">
        <v>1277</v>
      </c>
      <c r="CZ39" s="60" t="s">
        <v>11</v>
      </c>
      <c r="DA39" s="60" t="s">
        <v>11</v>
      </c>
      <c r="DB39" s="59" t="s">
        <v>11</v>
      </c>
      <c r="DC39" s="59" t="s">
        <v>1278</v>
      </c>
      <c r="DD39" s="60" t="s">
        <v>1279</v>
      </c>
      <c r="DE39" s="59" t="s">
        <v>11</v>
      </c>
      <c r="DF39" s="59" t="s">
        <v>11</v>
      </c>
      <c r="DG39" s="59" t="s">
        <v>1280</v>
      </c>
      <c r="DH39" s="59" t="s">
        <v>11</v>
      </c>
      <c r="DI39" s="59" t="s">
        <v>11</v>
      </c>
      <c r="DJ39" s="59" t="s">
        <v>11</v>
      </c>
      <c r="DK39" s="59" t="s">
        <v>1281</v>
      </c>
      <c r="DL39" s="59" t="s">
        <v>1282</v>
      </c>
      <c r="DM39" s="59" t="s">
        <v>11</v>
      </c>
      <c r="DN39" s="59" t="s">
        <v>1283</v>
      </c>
      <c r="DO39" s="59" t="s">
        <v>11</v>
      </c>
      <c r="DP39" s="59" t="s">
        <v>721</v>
      </c>
      <c r="DQ39" s="59" t="s">
        <v>11</v>
      </c>
      <c r="DR39" s="59" t="s">
        <v>722</v>
      </c>
      <c r="DS39" s="59" t="s">
        <v>11</v>
      </c>
      <c r="DT39" s="59" t="s">
        <v>11</v>
      </c>
      <c r="DU39" s="59" t="s">
        <v>11</v>
      </c>
    </row>
    <row r="40" spans="1:125" s="61" customFormat="1" x14ac:dyDescent="0.25">
      <c r="A40" s="39" t="s">
        <v>6</v>
      </c>
      <c r="B40" s="39" t="s">
        <v>270</v>
      </c>
      <c r="C40" s="39" t="s">
        <v>271</v>
      </c>
      <c r="D40" s="39" t="s">
        <v>8</v>
      </c>
      <c r="E40" s="39" t="s">
        <v>43</v>
      </c>
      <c r="F40" s="55">
        <v>44373.838206018518</v>
      </c>
      <c r="G40" s="55"/>
      <c r="H40" s="23" t="s">
        <v>5940</v>
      </c>
      <c r="I40" s="40" t="str">
        <f t="shared" si="0"/>
        <v>IN WDC</v>
      </c>
      <c r="J40" s="39" t="s">
        <v>10</v>
      </c>
      <c r="K40" s="39" t="s">
        <v>10</v>
      </c>
      <c r="L40" s="56">
        <v>44337</v>
      </c>
      <c r="M40" s="57"/>
      <c r="N40" s="59" t="str">
        <f>IFERROR(VLOOKUP(B:B,'GID 29 JUNI 21'!V:Y,4,0),"")</f>
        <v xml:space="preserve">4002943719 GID 29 ND 29 </v>
      </c>
      <c r="O40" s="59" t="str">
        <f>IFERROR(VLOOKUP(B40,#REF!,4,0),"")</f>
        <v/>
      </c>
      <c r="P40" s="59" t="str">
        <f>IFERROR(VLOOKUP(B:B,'GID 27 Juni 21'!V:Y,4,0),"")</f>
        <v/>
      </c>
      <c r="Q40" s="59" t="str">
        <f>IFERROR(VLOOKUP(B:B,'GID 26 Juni 21'!V:Y,4,0),"")</f>
        <v/>
      </c>
      <c r="R40" s="59" t="str">
        <f>IFERROR(VLOOKUP(B:B,'GID 25 JNI 21'!V:Y,4,0),"")</f>
        <v xml:space="preserve">4002942631 GID 25 P2 26 </v>
      </c>
      <c r="S40" s="59" t="s">
        <v>11</v>
      </c>
      <c r="T40" s="59" t="s">
        <v>5482</v>
      </c>
      <c r="U40" s="59" t="s">
        <v>11</v>
      </c>
      <c r="V40" s="59" t="s">
        <v>5483</v>
      </c>
      <c r="W40" s="59" t="s">
        <v>11</v>
      </c>
      <c r="X40" s="59" t="s">
        <v>11</v>
      </c>
      <c r="Y40" s="59" t="s">
        <v>11</v>
      </c>
      <c r="Z40" s="59" t="s">
        <v>4965</v>
      </c>
      <c r="AA40" s="59" t="s">
        <v>4852</v>
      </c>
      <c r="AB40" s="59" t="s">
        <v>11</v>
      </c>
      <c r="AC40" s="59" t="s">
        <v>4711</v>
      </c>
      <c r="AD40" s="59" t="s">
        <v>11</v>
      </c>
      <c r="AE40" s="59" t="s">
        <v>4536</v>
      </c>
      <c r="AF40" s="59" t="s">
        <v>11</v>
      </c>
      <c r="AG40" s="59" t="s">
        <v>4853</v>
      </c>
      <c r="AH40" s="59" t="s">
        <v>11</v>
      </c>
      <c r="AI40" s="59" t="s">
        <v>11</v>
      </c>
      <c r="AJ40" s="59" t="s">
        <v>3962</v>
      </c>
      <c r="AK40" s="59" t="s">
        <v>11</v>
      </c>
      <c r="AL40" s="57" t="s">
        <v>3963</v>
      </c>
      <c r="AM40" s="57" t="s">
        <v>11</v>
      </c>
      <c r="AN40" s="57" t="s">
        <v>11</v>
      </c>
      <c r="AO40" s="57" t="s">
        <v>5271</v>
      </c>
      <c r="AP40" s="57" t="s">
        <v>11</v>
      </c>
      <c r="AQ40" s="57" t="s">
        <v>11</v>
      </c>
      <c r="AR40" s="57" t="s">
        <v>11</v>
      </c>
      <c r="AS40" s="57" t="s">
        <v>11</v>
      </c>
      <c r="AT40" s="57" t="s">
        <v>11</v>
      </c>
      <c r="AU40" s="57" t="s">
        <v>11</v>
      </c>
      <c r="AV40" s="57" t="s">
        <v>11</v>
      </c>
      <c r="AW40" s="57" t="s">
        <v>2947</v>
      </c>
      <c r="AX40" s="57" t="s">
        <v>11</v>
      </c>
      <c r="AY40" s="57" t="s">
        <v>2565</v>
      </c>
      <c r="AZ40" s="57" t="s">
        <v>2503</v>
      </c>
      <c r="BA40" s="57" t="s">
        <v>2477</v>
      </c>
      <c r="BB40" s="57" t="s">
        <v>11</v>
      </c>
      <c r="BC40" s="57" t="s">
        <v>2434</v>
      </c>
      <c r="BD40" s="57" t="s">
        <v>11</v>
      </c>
      <c r="BE40" s="57" t="s">
        <v>2948</v>
      </c>
      <c r="BF40" s="57" t="s">
        <v>11</v>
      </c>
      <c r="BG40" s="57" t="s">
        <v>11</v>
      </c>
      <c r="BH40" s="57" t="s">
        <v>2404</v>
      </c>
      <c r="BI40" s="57" t="s">
        <v>11</v>
      </c>
      <c r="BJ40" s="57" t="s">
        <v>2949</v>
      </c>
      <c r="BK40" s="57" t="s">
        <v>11</v>
      </c>
      <c r="BL40" s="57" t="s">
        <v>11</v>
      </c>
      <c r="BM40" s="57" t="s">
        <v>2950</v>
      </c>
      <c r="BN40" s="57" t="s">
        <v>2951</v>
      </c>
      <c r="BO40" s="57" t="s">
        <v>11</v>
      </c>
      <c r="BP40" s="57" t="s">
        <v>2268</v>
      </c>
      <c r="BQ40" s="57" t="s">
        <v>11</v>
      </c>
      <c r="BR40" s="57" t="s">
        <v>2952</v>
      </c>
      <c r="BS40" s="57" t="s">
        <v>11</v>
      </c>
      <c r="BT40" s="57" t="s">
        <v>2953</v>
      </c>
      <c r="BU40" s="57" t="s">
        <v>11</v>
      </c>
      <c r="BV40" s="57" t="s">
        <v>2954</v>
      </c>
      <c r="BW40" s="57" t="s">
        <v>2955</v>
      </c>
      <c r="BX40" s="57" t="s">
        <v>11</v>
      </c>
      <c r="BY40" s="57" t="s">
        <v>11</v>
      </c>
      <c r="BZ40" s="57" t="s">
        <v>2956</v>
      </c>
      <c r="CA40" s="57" t="s">
        <v>11</v>
      </c>
      <c r="CB40" s="57" t="s">
        <v>2957</v>
      </c>
      <c r="CC40" s="57" t="s">
        <v>1941</v>
      </c>
      <c r="CD40" s="57" t="s">
        <v>11</v>
      </c>
      <c r="CE40" s="57" t="s">
        <v>1942</v>
      </c>
      <c r="CF40" s="57" t="s">
        <v>11</v>
      </c>
      <c r="CG40" s="57" t="s">
        <v>11</v>
      </c>
      <c r="CH40" s="57" t="s">
        <v>1943</v>
      </c>
      <c r="CI40" s="57" t="s">
        <v>1944</v>
      </c>
      <c r="CJ40" s="57" t="s">
        <v>1945</v>
      </c>
      <c r="CK40" s="57" t="s">
        <v>11</v>
      </c>
      <c r="CL40" s="58" t="s">
        <v>1946</v>
      </c>
      <c r="CM40" s="59" t="s">
        <v>11</v>
      </c>
      <c r="CN40" s="59" t="s">
        <v>11</v>
      </c>
      <c r="CO40" s="59" t="s">
        <v>1947</v>
      </c>
      <c r="CP40" s="59" t="s">
        <v>1948</v>
      </c>
      <c r="CQ40" s="59" t="s">
        <v>1949</v>
      </c>
      <c r="CR40" s="59" t="s">
        <v>11</v>
      </c>
      <c r="CS40" s="59" t="s">
        <v>1284</v>
      </c>
      <c r="CT40" s="59" t="s">
        <v>11</v>
      </c>
      <c r="CU40" s="59" t="s">
        <v>1285</v>
      </c>
      <c r="CV40" s="59" t="s">
        <v>11</v>
      </c>
      <c r="CW40" s="59" t="s">
        <v>1286</v>
      </c>
      <c r="CX40" s="59" t="s">
        <v>11</v>
      </c>
      <c r="CY40" s="59" t="s">
        <v>11</v>
      </c>
      <c r="CZ40" s="60" t="s">
        <v>1287</v>
      </c>
      <c r="DA40" s="60" t="s">
        <v>11</v>
      </c>
      <c r="DB40" s="59" t="s">
        <v>1288</v>
      </c>
      <c r="DC40" s="59" t="s">
        <v>11</v>
      </c>
      <c r="DD40" s="60" t="s">
        <v>1289</v>
      </c>
      <c r="DE40" s="59" t="s">
        <v>11</v>
      </c>
      <c r="DF40" s="59" t="s">
        <v>1290</v>
      </c>
      <c r="DG40" s="59" t="s">
        <v>11</v>
      </c>
      <c r="DH40" s="59" t="s">
        <v>11</v>
      </c>
      <c r="DI40" s="59" t="s">
        <v>1291</v>
      </c>
      <c r="DJ40" s="59" t="s">
        <v>11</v>
      </c>
      <c r="DK40" s="59" t="s">
        <v>11</v>
      </c>
      <c r="DL40" s="59" t="s">
        <v>1292</v>
      </c>
      <c r="DM40" s="59" t="s">
        <v>1293</v>
      </c>
      <c r="DN40" s="59" t="s">
        <v>11</v>
      </c>
      <c r="DO40" s="59" t="s">
        <v>11</v>
      </c>
      <c r="DP40" s="59" t="s">
        <v>11</v>
      </c>
      <c r="DQ40" s="59" t="s">
        <v>723</v>
      </c>
      <c r="DR40" s="59" t="s">
        <v>724</v>
      </c>
      <c r="DS40" s="59" t="s">
        <v>11</v>
      </c>
      <c r="DT40" s="59" t="s">
        <v>11</v>
      </c>
      <c r="DU40" s="59" t="s">
        <v>11</v>
      </c>
    </row>
    <row r="41" spans="1:125" s="61" customFormat="1" x14ac:dyDescent="0.25">
      <c r="A41" s="39" t="s">
        <v>6</v>
      </c>
      <c r="B41" s="39" t="s">
        <v>65</v>
      </c>
      <c r="C41" s="39" t="s">
        <v>298</v>
      </c>
      <c r="D41" s="39" t="s">
        <v>8</v>
      </c>
      <c r="E41" s="39" t="s">
        <v>43</v>
      </c>
      <c r="F41" s="55">
        <v>44373.800567129627</v>
      </c>
      <c r="G41" s="55">
        <v>44375.238877314812</v>
      </c>
      <c r="H41" s="23" t="s">
        <v>2309</v>
      </c>
      <c r="I41" s="40" t="str">
        <f t="shared" si="0"/>
        <v>OUTSIDE WDC</v>
      </c>
      <c r="J41" s="39" t="s">
        <v>10</v>
      </c>
      <c r="K41" s="39" t="s">
        <v>10</v>
      </c>
      <c r="L41" s="56">
        <v>44336</v>
      </c>
      <c r="M41" s="23"/>
      <c r="N41" s="59" t="str">
        <f>IFERROR(VLOOKUP(B:B,'GID 29 JUNI 21'!V:Y,4,0),"")</f>
        <v/>
      </c>
      <c r="O41" s="59" t="str">
        <f>IFERROR(VLOOKUP(B41,#REF!,4,0),"")</f>
        <v/>
      </c>
      <c r="P41" s="59" t="str">
        <f>IFERROR(VLOOKUP(B:B,'GID 27 Juni 21'!V:Y,4,0),"")</f>
        <v/>
      </c>
      <c r="Q41" s="59" t="str">
        <f>IFERROR(VLOOKUP(B:B,'GID 26 Juni 21'!V:Y,4,0),"")</f>
        <v xml:space="preserve">4002943205 GID 26 P1 28 </v>
      </c>
      <c r="R41" s="59" t="str">
        <f>IFERROR(VLOOKUP(B:B,'GID 25 JNI 21'!V:Y,4,0),"")</f>
        <v xml:space="preserve">4002942575 GID 25 ND 25 </v>
      </c>
      <c r="S41" s="59" t="s">
        <v>5663</v>
      </c>
      <c r="T41" s="59" t="s">
        <v>11</v>
      </c>
      <c r="U41" s="59" t="s">
        <v>5484</v>
      </c>
      <c r="V41" s="59" t="s">
        <v>11</v>
      </c>
      <c r="W41" s="59" t="s">
        <v>11</v>
      </c>
      <c r="X41" s="59" t="s">
        <v>5205</v>
      </c>
      <c r="Y41" s="59" t="s">
        <v>11</v>
      </c>
      <c r="Z41" s="59" t="s">
        <v>11</v>
      </c>
      <c r="AA41" s="59" t="s">
        <v>4854</v>
      </c>
      <c r="AB41" s="59" t="s">
        <v>4602</v>
      </c>
      <c r="AC41" s="59" t="s">
        <v>11</v>
      </c>
      <c r="AD41" s="59" t="s">
        <v>11</v>
      </c>
      <c r="AE41" s="59" t="s">
        <v>4537</v>
      </c>
      <c r="AF41" s="59" t="s">
        <v>4538</v>
      </c>
      <c r="AG41" s="59" t="s">
        <v>11</v>
      </c>
      <c r="AH41" s="59" t="s">
        <v>11</v>
      </c>
      <c r="AI41" s="59" t="s">
        <v>3964</v>
      </c>
      <c r="AJ41" s="59" t="s">
        <v>11</v>
      </c>
      <c r="AK41" s="59" t="s">
        <v>3965</v>
      </c>
      <c r="AL41" s="57" t="s">
        <v>11</v>
      </c>
      <c r="AM41" s="57" t="s">
        <v>11</v>
      </c>
      <c r="AN41" s="57" t="s">
        <v>3966</v>
      </c>
      <c r="AO41" s="57" t="s">
        <v>11</v>
      </c>
      <c r="AP41" s="57" t="s">
        <v>11</v>
      </c>
      <c r="AQ41" s="57" t="s">
        <v>11</v>
      </c>
      <c r="AR41" s="57" t="s">
        <v>11</v>
      </c>
      <c r="AS41" s="57" t="s">
        <v>11</v>
      </c>
      <c r="AT41" s="57" t="s">
        <v>11</v>
      </c>
      <c r="AU41" s="57" t="s">
        <v>11</v>
      </c>
      <c r="AV41" s="57" t="s">
        <v>11</v>
      </c>
      <c r="AW41" s="57" t="s">
        <v>2958</v>
      </c>
      <c r="AX41" s="57" t="s">
        <v>11</v>
      </c>
      <c r="AY41" s="57" t="s">
        <v>2566</v>
      </c>
      <c r="AZ41" s="57" t="s">
        <v>11</v>
      </c>
      <c r="BA41" s="57" t="s">
        <v>2478</v>
      </c>
      <c r="BB41" s="57" t="s">
        <v>11</v>
      </c>
      <c r="BC41" s="57" t="s">
        <v>2435</v>
      </c>
      <c r="BD41" s="57" t="s">
        <v>11</v>
      </c>
      <c r="BE41" s="57" t="s">
        <v>2959</v>
      </c>
      <c r="BF41" s="57" t="s">
        <v>11</v>
      </c>
      <c r="BG41" s="57" t="s">
        <v>2960</v>
      </c>
      <c r="BH41" s="57" t="s">
        <v>2405</v>
      </c>
      <c r="BI41" s="57" t="s">
        <v>11</v>
      </c>
      <c r="BJ41" s="57" t="s">
        <v>11</v>
      </c>
      <c r="BK41" s="57" t="s">
        <v>2961</v>
      </c>
      <c r="BL41" s="57" t="s">
        <v>11</v>
      </c>
      <c r="BM41" s="57" t="s">
        <v>11</v>
      </c>
      <c r="BN41" s="57" t="s">
        <v>11</v>
      </c>
      <c r="BO41" s="57" t="s">
        <v>2962</v>
      </c>
      <c r="BP41" s="57" t="s">
        <v>2270</v>
      </c>
      <c r="BQ41" s="57" t="s">
        <v>11</v>
      </c>
      <c r="BR41" s="57" t="s">
        <v>2963</v>
      </c>
      <c r="BS41" s="57" t="s">
        <v>11</v>
      </c>
      <c r="BT41" s="57" t="s">
        <v>2964</v>
      </c>
      <c r="BU41" s="57" t="s">
        <v>2965</v>
      </c>
      <c r="BV41" s="57" t="s">
        <v>11</v>
      </c>
      <c r="BW41" s="57" t="s">
        <v>2966</v>
      </c>
      <c r="BX41" s="57" t="s">
        <v>11</v>
      </c>
      <c r="BY41" s="57" t="s">
        <v>2967</v>
      </c>
      <c r="BZ41" s="57" t="s">
        <v>11</v>
      </c>
      <c r="CA41" s="57" t="s">
        <v>11</v>
      </c>
      <c r="CB41" s="57" t="s">
        <v>2968</v>
      </c>
      <c r="CC41" s="57" t="s">
        <v>11</v>
      </c>
      <c r="CD41" s="57" t="s">
        <v>1950</v>
      </c>
      <c r="CE41" s="57" t="s">
        <v>11</v>
      </c>
      <c r="CF41" s="57" t="s">
        <v>11</v>
      </c>
      <c r="CG41" s="57" t="s">
        <v>1951</v>
      </c>
      <c r="CH41" s="57" t="s">
        <v>11</v>
      </c>
      <c r="CI41" s="57" t="s">
        <v>11</v>
      </c>
      <c r="CJ41" s="57" t="s">
        <v>1952</v>
      </c>
      <c r="CK41" s="57" t="s">
        <v>1953</v>
      </c>
      <c r="CL41" s="58" t="s">
        <v>11</v>
      </c>
      <c r="CM41" s="59" t="s">
        <v>11</v>
      </c>
      <c r="CN41" s="59" t="s">
        <v>11</v>
      </c>
      <c r="CO41" s="59" t="s">
        <v>1954</v>
      </c>
      <c r="CP41" s="59" t="s">
        <v>1955</v>
      </c>
      <c r="CQ41" s="59" t="s">
        <v>11</v>
      </c>
      <c r="CR41" s="59" t="s">
        <v>1294</v>
      </c>
      <c r="CS41" s="59" t="s">
        <v>11</v>
      </c>
      <c r="CT41" s="59" t="s">
        <v>11</v>
      </c>
      <c r="CU41" s="59" t="s">
        <v>1295</v>
      </c>
      <c r="CV41" s="59" t="s">
        <v>11</v>
      </c>
      <c r="CW41" s="59" t="s">
        <v>1296</v>
      </c>
      <c r="CX41" s="59" t="s">
        <v>11</v>
      </c>
      <c r="CY41" s="59" t="s">
        <v>1297</v>
      </c>
      <c r="CZ41" s="60" t="s">
        <v>11</v>
      </c>
      <c r="DA41" s="60" t="s">
        <v>11</v>
      </c>
      <c r="DB41" s="59" t="s">
        <v>11</v>
      </c>
      <c r="DC41" s="59" t="s">
        <v>1298</v>
      </c>
      <c r="DD41" s="60" t="s">
        <v>1299</v>
      </c>
      <c r="DE41" s="59" t="s">
        <v>11</v>
      </c>
      <c r="DF41" s="59" t="s">
        <v>11</v>
      </c>
      <c r="DG41" s="59" t="s">
        <v>1300</v>
      </c>
      <c r="DH41" s="59" t="s">
        <v>11</v>
      </c>
      <c r="DI41" s="59" t="s">
        <v>11</v>
      </c>
      <c r="DJ41" s="59" t="s">
        <v>11</v>
      </c>
      <c r="DK41" s="59" t="s">
        <v>11</v>
      </c>
      <c r="DL41" s="59" t="s">
        <v>1301</v>
      </c>
      <c r="DM41" s="59" t="s">
        <v>11</v>
      </c>
      <c r="DN41" s="59" t="s">
        <v>1302</v>
      </c>
      <c r="DO41" s="59" t="s">
        <v>11</v>
      </c>
      <c r="DP41" s="59" t="s">
        <v>11</v>
      </c>
      <c r="DQ41" s="59" t="s">
        <v>725</v>
      </c>
      <c r="DR41" s="59" t="s">
        <v>11</v>
      </c>
      <c r="DS41" s="59" t="s">
        <v>726</v>
      </c>
      <c r="DT41" s="59" t="s">
        <v>11</v>
      </c>
      <c r="DU41" s="59" t="s">
        <v>727</v>
      </c>
    </row>
    <row r="42" spans="1:125" s="61" customFormat="1" ht="12.75" customHeight="1" x14ac:dyDescent="0.25">
      <c r="A42" s="39" t="s">
        <v>6</v>
      </c>
      <c r="B42" s="39" t="s">
        <v>66</v>
      </c>
      <c r="C42" s="39" t="s">
        <v>42</v>
      </c>
      <c r="D42" s="39" t="s">
        <v>8</v>
      </c>
      <c r="E42" s="39" t="s">
        <v>43</v>
      </c>
      <c r="F42" s="55">
        <v>44373.837800925925</v>
      </c>
      <c r="G42" s="55"/>
      <c r="H42" s="23" t="s">
        <v>5940</v>
      </c>
      <c r="I42" s="40" t="str">
        <f t="shared" si="0"/>
        <v>IN WDC</v>
      </c>
      <c r="J42" s="39" t="s">
        <v>10</v>
      </c>
      <c r="K42" s="39" t="s">
        <v>10</v>
      </c>
      <c r="L42" s="56">
        <v>44337</v>
      </c>
      <c r="M42" s="57"/>
      <c r="N42" s="59" t="str">
        <f>IFERROR(VLOOKUP(B:B,'GID 29 JUNI 21'!V:Y,4,0),"")</f>
        <v>4002943718 GID 29 ND 29 Y</v>
      </c>
      <c r="O42" s="59" t="str">
        <f>IFERROR(VLOOKUP(B42,#REF!,4,0),"")</f>
        <v/>
      </c>
      <c r="P42" s="59" t="str">
        <f>IFERROR(VLOOKUP(B:B,'GID 27 Juni 21'!V:Y,4,0),"")</f>
        <v/>
      </c>
      <c r="Q42" s="59" t="str">
        <f>IFERROR(VLOOKUP(B:B,'GID 26 Juni 21'!V:Y,4,0),"")</f>
        <v/>
      </c>
      <c r="R42" s="59" t="str">
        <f>IFERROR(VLOOKUP(B:B,'GID 25 JNI 21'!V:Y,4,0),"")</f>
        <v>4002942600 GID 25 P2 26 Y</v>
      </c>
      <c r="S42" s="59" t="s">
        <v>5664</v>
      </c>
      <c r="T42" s="59" t="s">
        <v>11</v>
      </c>
      <c r="U42" s="59" t="s">
        <v>11</v>
      </c>
      <c r="V42" s="59" t="s">
        <v>5485</v>
      </c>
      <c r="W42" s="59" t="s">
        <v>11</v>
      </c>
      <c r="X42" s="59" t="s">
        <v>5206</v>
      </c>
      <c r="Y42" s="59" t="s">
        <v>5207</v>
      </c>
      <c r="Z42" s="59" t="s">
        <v>11</v>
      </c>
      <c r="AA42" s="59" t="s">
        <v>4855</v>
      </c>
      <c r="AB42" s="59" t="s">
        <v>11</v>
      </c>
      <c r="AC42" s="59" t="s">
        <v>11</v>
      </c>
      <c r="AD42" s="59" t="s">
        <v>4539</v>
      </c>
      <c r="AE42" s="59" t="s">
        <v>4540</v>
      </c>
      <c r="AF42" s="59" t="s">
        <v>4541</v>
      </c>
      <c r="AG42" s="59" t="s">
        <v>11</v>
      </c>
      <c r="AH42" s="59" t="s">
        <v>4154</v>
      </c>
      <c r="AI42" s="59" t="s">
        <v>11</v>
      </c>
      <c r="AJ42" s="59" t="s">
        <v>3967</v>
      </c>
      <c r="AK42" s="59" t="s">
        <v>11</v>
      </c>
      <c r="AL42" s="57" t="s">
        <v>11</v>
      </c>
      <c r="AM42" s="57" t="s">
        <v>3968</v>
      </c>
      <c r="AN42" s="57" t="s">
        <v>3969</v>
      </c>
      <c r="AO42" s="57" t="s">
        <v>11</v>
      </c>
      <c r="AP42" s="57" t="s">
        <v>11</v>
      </c>
      <c r="AQ42" s="57" t="s">
        <v>11</v>
      </c>
      <c r="AR42" s="57" t="s">
        <v>11</v>
      </c>
      <c r="AS42" s="57" t="s">
        <v>11</v>
      </c>
      <c r="AT42" s="57" t="s">
        <v>11</v>
      </c>
      <c r="AU42" s="57" t="s">
        <v>11</v>
      </c>
      <c r="AV42" s="57" t="s">
        <v>11</v>
      </c>
      <c r="AW42" s="57" t="s">
        <v>2969</v>
      </c>
      <c r="AX42" s="57" t="s">
        <v>11</v>
      </c>
      <c r="AY42" s="57" t="s">
        <v>11</v>
      </c>
      <c r="AZ42" s="57" t="s">
        <v>2500</v>
      </c>
      <c r="BA42" s="57" t="s">
        <v>2479</v>
      </c>
      <c r="BB42" s="57" t="s">
        <v>11</v>
      </c>
      <c r="BC42" s="57" t="s">
        <v>2436</v>
      </c>
      <c r="BD42" s="57" t="s">
        <v>2970</v>
      </c>
      <c r="BE42" s="57" t="s">
        <v>11</v>
      </c>
      <c r="BF42" s="57" t="s">
        <v>2971</v>
      </c>
      <c r="BG42" s="57" t="s">
        <v>2972</v>
      </c>
      <c r="BH42" s="57" t="s">
        <v>2406</v>
      </c>
      <c r="BI42" s="57" t="s">
        <v>11</v>
      </c>
      <c r="BJ42" s="57" t="s">
        <v>11</v>
      </c>
      <c r="BK42" s="57" t="s">
        <v>2973</v>
      </c>
      <c r="BL42" s="57" t="s">
        <v>11</v>
      </c>
      <c r="BM42" s="57" t="s">
        <v>11</v>
      </c>
      <c r="BN42" s="57" t="s">
        <v>2974</v>
      </c>
      <c r="BO42" s="57" t="s">
        <v>2975</v>
      </c>
      <c r="BP42" s="57" t="s">
        <v>11</v>
      </c>
      <c r="BQ42" s="57" t="s">
        <v>2976</v>
      </c>
      <c r="BR42" s="57" t="s">
        <v>11</v>
      </c>
      <c r="BS42" s="57" t="s">
        <v>2977</v>
      </c>
      <c r="BT42" s="57" t="s">
        <v>2978</v>
      </c>
      <c r="BU42" s="57" t="s">
        <v>11</v>
      </c>
      <c r="BV42" s="57" t="s">
        <v>2979</v>
      </c>
      <c r="BW42" s="57" t="s">
        <v>2980</v>
      </c>
      <c r="BX42" s="57" t="s">
        <v>11</v>
      </c>
      <c r="BY42" s="57" t="s">
        <v>2981</v>
      </c>
      <c r="BZ42" s="57" t="s">
        <v>11</v>
      </c>
      <c r="CA42" s="57" t="s">
        <v>2982</v>
      </c>
      <c r="CB42" s="57" t="s">
        <v>2983</v>
      </c>
      <c r="CC42" s="57" t="s">
        <v>1956</v>
      </c>
      <c r="CD42" s="57" t="s">
        <v>11</v>
      </c>
      <c r="CE42" s="57" t="s">
        <v>1957</v>
      </c>
      <c r="CF42" s="57" t="s">
        <v>1958</v>
      </c>
      <c r="CG42" s="57" t="s">
        <v>11</v>
      </c>
      <c r="CH42" s="57" t="s">
        <v>1959</v>
      </c>
      <c r="CI42" s="57" t="s">
        <v>11</v>
      </c>
      <c r="CJ42" s="57" t="s">
        <v>1960</v>
      </c>
      <c r="CK42" s="57" t="s">
        <v>1961</v>
      </c>
      <c r="CL42" s="58" t="s">
        <v>11</v>
      </c>
      <c r="CM42" s="59" t="s">
        <v>11</v>
      </c>
      <c r="CN42" s="59" t="s">
        <v>11</v>
      </c>
      <c r="CO42" s="59" t="s">
        <v>1962</v>
      </c>
      <c r="CP42" s="59" t="s">
        <v>1963</v>
      </c>
      <c r="CQ42" s="59" t="s">
        <v>1964</v>
      </c>
      <c r="CR42" s="59" t="s">
        <v>11</v>
      </c>
      <c r="CS42" s="59" t="s">
        <v>1303</v>
      </c>
      <c r="CT42" s="59" t="s">
        <v>11</v>
      </c>
      <c r="CU42" s="59" t="s">
        <v>11</v>
      </c>
      <c r="CV42" s="59" t="s">
        <v>1304</v>
      </c>
      <c r="CW42" s="59" t="s">
        <v>1305</v>
      </c>
      <c r="CX42" s="59" t="s">
        <v>918</v>
      </c>
      <c r="CY42" s="59" t="s">
        <v>11</v>
      </c>
      <c r="CZ42" s="60" t="s">
        <v>11</v>
      </c>
      <c r="DA42" s="60" t="s">
        <v>1306</v>
      </c>
      <c r="DB42" s="59" t="s">
        <v>11</v>
      </c>
      <c r="DC42" s="59" t="s">
        <v>1307</v>
      </c>
      <c r="DD42" s="60" t="s">
        <v>11</v>
      </c>
      <c r="DE42" s="59" t="s">
        <v>1308</v>
      </c>
      <c r="DF42" s="59" t="s">
        <v>11</v>
      </c>
      <c r="DG42" s="59" t="s">
        <v>11</v>
      </c>
      <c r="DH42" s="59" t="s">
        <v>1309</v>
      </c>
      <c r="DI42" s="59" t="s">
        <v>11</v>
      </c>
      <c r="DJ42" s="59" t="s">
        <v>1310</v>
      </c>
      <c r="DK42" s="59" t="s">
        <v>11</v>
      </c>
      <c r="DL42" s="59" t="s">
        <v>1311</v>
      </c>
      <c r="DM42" s="59" t="s">
        <v>11</v>
      </c>
      <c r="DN42" s="59" t="s">
        <v>1312</v>
      </c>
      <c r="DO42" s="59" t="s">
        <v>11</v>
      </c>
      <c r="DP42" s="59" t="s">
        <v>728</v>
      </c>
      <c r="DQ42" s="59" t="s">
        <v>729</v>
      </c>
      <c r="DR42" s="59" t="s">
        <v>11</v>
      </c>
      <c r="DS42" s="59" t="s">
        <v>730</v>
      </c>
      <c r="DT42" s="59" t="s">
        <v>11</v>
      </c>
      <c r="DU42" s="59" t="s">
        <v>11</v>
      </c>
    </row>
    <row r="43" spans="1:125" s="61" customFormat="1" x14ac:dyDescent="0.25">
      <c r="A43" s="39" t="s">
        <v>6</v>
      </c>
      <c r="B43" s="39" t="s">
        <v>511</v>
      </c>
      <c r="C43" s="39"/>
      <c r="D43" s="39" t="s">
        <v>8</v>
      </c>
      <c r="E43" s="39" t="s">
        <v>43</v>
      </c>
      <c r="F43" s="55">
        <v>44373.463171296295</v>
      </c>
      <c r="G43" s="55">
        <v>44375.157141203701</v>
      </c>
      <c r="H43" s="23" t="s">
        <v>2309</v>
      </c>
      <c r="I43" s="40" t="str">
        <f t="shared" si="0"/>
        <v>OUTSIDE WDC</v>
      </c>
      <c r="J43" s="39" t="s">
        <v>10</v>
      </c>
      <c r="K43" s="39" t="s">
        <v>10</v>
      </c>
      <c r="L43" s="56">
        <v>44336</v>
      </c>
      <c r="M43" s="59"/>
      <c r="N43" s="59" t="str">
        <f>IFERROR(VLOOKUP(B:B,'GID 29 JUNI 21'!V:Y,4,0),"")</f>
        <v/>
      </c>
      <c r="O43" s="59" t="str">
        <f>IFERROR(VLOOKUP(B43,#REF!,4,0),"")</f>
        <v/>
      </c>
      <c r="P43" s="59" t="str">
        <f>IFERROR(VLOOKUP(B:B,'GID 27 Juni 21'!V:Y,4,0),"")</f>
        <v>4002943319 GID 27 P2 28 Y</v>
      </c>
      <c r="Q43" s="59" t="str">
        <f>IFERROR(VLOOKUP(B:B,'GID 26 Juni 21'!V:Y,4,0),"")</f>
        <v xml:space="preserve">4002943156 GID 26 P1 26 </v>
      </c>
      <c r="R43" s="59" t="str">
        <f>IFERROR(VLOOKUP(B:B,'GID 25 JNI 21'!V:Y,4,0),"")</f>
        <v/>
      </c>
      <c r="S43" s="59" t="s">
        <v>5665</v>
      </c>
      <c r="T43" s="59" t="s">
        <v>11</v>
      </c>
      <c r="U43" s="59" t="s">
        <v>5486</v>
      </c>
      <c r="V43" s="59" t="s">
        <v>11</v>
      </c>
      <c r="W43" s="59" t="s">
        <v>11</v>
      </c>
      <c r="X43" s="59" t="s">
        <v>11</v>
      </c>
      <c r="Y43" s="59" t="s">
        <v>5208</v>
      </c>
      <c r="Z43" s="59" t="s">
        <v>11</v>
      </c>
      <c r="AA43" s="59" t="s">
        <v>4856</v>
      </c>
      <c r="AB43" s="59" t="s">
        <v>4608</v>
      </c>
      <c r="AC43" s="59" t="s">
        <v>11</v>
      </c>
      <c r="AD43" s="59" t="s">
        <v>11</v>
      </c>
      <c r="AE43" s="59" t="s">
        <v>4542</v>
      </c>
      <c r="AF43" s="59" t="s">
        <v>11</v>
      </c>
      <c r="AG43" s="59" t="s">
        <v>4857</v>
      </c>
      <c r="AH43" s="59" t="s">
        <v>11</v>
      </c>
      <c r="AI43" s="59" t="s">
        <v>3970</v>
      </c>
      <c r="AJ43" s="59" t="s">
        <v>11</v>
      </c>
      <c r="AK43" s="59" t="s">
        <v>3971</v>
      </c>
      <c r="AL43" s="57" t="s">
        <v>11</v>
      </c>
      <c r="AM43" s="57" t="s">
        <v>11</v>
      </c>
      <c r="AN43" s="57" t="s">
        <v>11</v>
      </c>
      <c r="AO43" s="57" t="s">
        <v>11</v>
      </c>
      <c r="AP43" s="57" t="s">
        <v>11</v>
      </c>
      <c r="AQ43" s="57" t="s">
        <v>11</v>
      </c>
      <c r="AR43" s="57" t="s">
        <v>11</v>
      </c>
      <c r="AS43" s="57" t="s">
        <v>11</v>
      </c>
      <c r="AT43" s="57" t="s">
        <v>11</v>
      </c>
      <c r="AU43" s="57" t="s">
        <v>11</v>
      </c>
      <c r="AV43" s="57" t="s">
        <v>11</v>
      </c>
      <c r="AW43" s="57" t="s">
        <v>2984</v>
      </c>
      <c r="AX43" s="57" t="s">
        <v>11</v>
      </c>
      <c r="AY43" s="57" t="s">
        <v>2567</v>
      </c>
      <c r="AZ43" s="57" t="s">
        <v>11</v>
      </c>
      <c r="BA43" s="57" t="s">
        <v>2480</v>
      </c>
      <c r="BB43" s="57" t="s">
        <v>11</v>
      </c>
      <c r="BC43" s="57" t="s">
        <v>2437</v>
      </c>
      <c r="BD43" s="57" t="s">
        <v>2985</v>
      </c>
      <c r="BE43" s="57" t="s">
        <v>2986</v>
      </c>
      <c r="BF43" s="57" t="s">
        <v>11</v>
      </c>
      <c r="BG43" s="57" t="s">
        <v>11</v>
      </c>
      <c r="BH43" s="57" t="s">
        <v>11</v>
      </c>
      <c r="BI43" s="57" t="s">
        <v>2369</v>
      </c>
      <c r="BJ43" s="57" t="s">
        <v>2987</v>
      </c>
      <c r="BK43" s="57" t="s">
        <v>11</v>
      </c>
      <c r="BL43" s="57" t="s">
        <v>11</v>
      </c>
      <c r="BM43" s="57" t="s">
        <v>11</v>
      </c>
      <c r="BN43" s="57" t="s">
        <v>2988</v>
      </c>
      <c r="BO43" s="57" t="s">
        <v>2989</v>
      </c>
      <c r="BP43" s="57" t="s">
        <v>11</v>
      </c>
      <c r="BQ43" s="57" t="s">
        <v>2990</v>
      </c>
      <c r="BR43" s="57" t="s">
        <v>11</v>
      </c>
      <c r="BS43" s="57" t="s">
        <v>11</v>
      </c>
      <c r="BT43" s="57" t="s">
        <v>11</v>
      </c>
      <c r="BU43" s="57" t="s">
        <v>2991</v>
      </c>
      <c r="BV43" s="57" t="s">
        <v>11</v>
      </c>
      <c r="BW43" s="57" t="s">
        <v>2992</v>
      </c>
      <c r="BX43" s="57" t="s">
        <v>11</v>
      </c>
      <c r="BY43" s="57" t="s">
        <v>2993</v>
      </c>
      <c r="BZ43" s="57" t="s">
        <v>11</v>
      </c>
      <c r="CA43" s="57" t="s">
        <v>11</v>
      </c>
      <c r="CB43" s="57" t="s">
        <v>2994</v>
      </c>
      <c r="CC43" s="57" t="s">
        <v>11</v>
      </c>
      <c r="CD43" s="57" t="s">
        <v>1965</v>
      </c>
      <c r="CE43" s="57" t="s">
        <v>11</v>
      </c>
      <c r="CF43" s="57" t="s">
        <v>11</v>
      </c>
      <c r="CG43" s="57" t="s">
        <v>1966</v>
      </c>
      <c r="CH43" s="57" t="s">
        <v>11</v>
      </c>
      <c r="CI43" s="57" t="s">
        <v>11</v>
      </c>
      <c r="CJ43" s="57" t="s">
        <v>1967</v>
      </c>
      <c r="CK43" s="57" t="s">
        <v>11</v>
      </c>
      <c r="CL43" s="58" t="s">
        <v>1968</v>
      </c>
      <c r="CM43" s="59" t="s">
        <v>11</v>
      </c>
      <c r="CN43" s="59" t="s">
        <v>11</v>
      </c>
      <c r="CO43" s="59" t="s">
        <v>1969</v>
      </c>
      <c r="CP43" s="59" t="s">
        <v>11</v>
      </c>
      <c r="CQ43" s="59" t="s">
        <v>1970</v>
      </c>
      <c r="CR43" s="59" t="s">
        <v>11</v>
      </c>
      <c r="CS43" s="59" t="s">
        <v>11</v>
      </c>
      <c r="CT43" s="59" t="s">
        <v>1313</v>
      </c>
      <c r="CU43" s="59" t="s">
        <v>11</v>
      </c>
      <c r="CV43" s="59" t="s">
        <v>1314</v>
      </c>
      <c r="CW43" s="59" t="s">
        <v>1315</v>
      </c>
      <c r="CX43" s="59" t="s">
        <v>1315</v>
      </c>
      <c r="CY43" s="59" t="s">
        <v>11</v>
      </c>
      <c r="CZ43" s="60" t="s">
        <v>1316</v>
      </c>
      <c r="DA43" s="60" t="s">
        <v>11</v>
      </c>
      <c r="DB43" s="59" t="s">
        <v>1317</v>
      </c>
      <c r="DC43" s="59" t="s">
        <v>1318</v>
      </c>
      <c r="DD43" s="60" t="s">
        <v>1319</v>
      </c>
      <c r="DE43" s="59" t="s">
        <v>11</v>
      </c>
      <c r="DF43" s="59" t="s">
        <v>11</v>
      </c>
      <c r="DG43" s="59" t="s">
        <v>11</v>
      </c>
      <c r="DH43" s="59" t="s">
        <v>1320</v>
      </c>
      <c r="DI43" s="59" t="s">
        <v>11</v>
      </c>
      <c r="DJ43" s="59" t="s">
        <v>1321</v>
      </c>
      <c r="DK43" s="59" t="s">
        <v>11</v>
      </c>
      <c r="DL43" s="59" t="s">
        <v>1322</v>
      </c>
      <c r="DM43" s="59" t="s">
        <v>11</v>
      </c>
      <c r="DN43" s="59" t="s">
        <v>1323</v>
      </c>
      <c r="DO43" s="59" t="s">
        <v>11</v>
      </c>
      <c r="DP43" s="59" t="s">
        <v>731</v>
      </c>
      <c r="DQ43" s="59" t="s">
        <v>11</v>
      </c>
      <c r="DR43" s="59" t="s">
        <v>732</v>
      </c>
      <c r="DS43" s="59" t="s">
        <v>733</v>
      </c>
      <c r="DT43" s="59" t="s">
        <v>11</v>
      </c>
      <c r="DU43" s="59" t="s">
        <v>734</v>
      </c>
    </row>
    <row r="44" spans="1:125" s="61" customFormat="1" ht="12.75" customHeight="1" x14ac:dyDescent="0.25">
      <c r="A44" s="39" t="s">
        <v>6</v>
      </c>
      <c r="B44" s="39" t="s">
        <v>57</v>
      </c>
      <c r="C44" s="39" t="s">
        <v>279</v>
      </c>
      <c r="D44" s="39" t="s">
        <v>8</v>
      </c>
      <c r="E44" s="39" t="s">
        <v>43</v>
      </c>
      <c r="F44" s="55">
        <v>44372.569641203707</v>
      </c>
      <c r="G44" s="55">
        <v>44375.156030092592</v>
      </c>
      <c r="H44" s="23" t="s">
        <v>2309</v>
      </c>
      <c r="I44" s="40" t="str">
        <f t="shared" si="0"/>
        <v>OUTSIDE WDC</v>
      </c>
      <c r="J44" s="39" t="s">
        <v>10</v>
      </c>
      <c r="K44" s="39" t="s">
        <v>10</v>
      </c>
      <c r="L44" s="56">
        <v>44336</v>
      </c>
      <c r="M44" s="59"/>
      <c r="N44" s="59" t="str">
        <f>IFERROR(VLOOKUP(B:B,'GID 29 JUNI 21'!V:Y,4,0),"")</f>
        <v/>
      </c>
      <c r="O44" s="59" t="str">
        <f>IFERROR(VLOOKUP(B44,#REF!,4,0),"")</f>
        <v/>
      </c>
      <c r="P44" s="59" t="str">
        <f>IFERROR(VLOOKUP(B:B,'GID 27 Juni 21'!V:Y,4,0),"")</f>
        <v/>
      </c>
      <c r="Q44" s="59" t="str">
        <f>IFERROR(VLOOKUP(B:B,'GID 26 Juni 21'!V:Y,4,0),"")</f>
        <v>4002943007 GID 26 P2 27 Y</v>
      </c>
      <c r="R44" s="59" t="str">
        <f>IFERROR(VLOOKUP(B:B,'GID 25 JNI 21'!V:Y,4,0),"")</f>
        <v/>
      </c>
      <c r="S44" s="59" t="s">
        <v>5666</v>
      </c>
      <c r="T44" s="59" t="s">
        <v>5487</v>
      </c>
      <c r="U44" s="59" t="s">
        <v>11</v>
      </c>
      <c r="V44" s="59" t="s">
        <v>5488</v>
      </c>
      <c r="W44" s="59" t="s">
        <v>11</v>
      </c>
      <c r="X44" s="59" t="s">
        <v>5209</v>
      </c>
      <c r="Y44" s="59" t="s">
        <v>11</v>
      </c>
      <c r="Z44" s="59" t="s">
        <v>4966</v>
      </c>
      <c r="AA44" s="59" t="s">
        <v>4858</v>
      </c>
      <c r="AB44" s="59" t="s">
        <v>11</v>
      </c>
      <c r="AC44" s="59" t="s">
        <v>11</v>
      </c>
      <c r="AD44" s="59" t="s">
        <v>4543</v>
      </c>
      <c r="AE44" s="59" t="s">
        <v>4544</v>
      </c>
      <c r="AF44" s="59" t="s">
        <v>11</v>
      </c>
      <c r="AG44" s="59" t="s">
        <v>11</v>
      </c>
      <c r="AH44" s="59" t="s">
        <v>4155</v>
      </c>
      <c r="AI44" s="59" t="s">
        <v>11</v>
      </c>
      <c r="AJ44" s="59" t="s">
        <v>3972</v>
      </c>
      <c r="AK44" s="59" t="s">
        <v>11</v>
      </c>
      <c r="AL44" s="57" t="s">
        <v>3973</v>
      </c>
      <c r="AM44" s="57" t="s">
        <v>11</v>
      </c>
      <c r="AN44" s="57" t="s">
        <v>3974</v>
      </c>
      <c r="AO44" s="57" t="s">
        <v>11</v>
      </c>
      <c r="AP44" s="57" t="s">
        <v>11</v>
      </c>
      <c r="AQ44" s="57" t="s">
        <v>11</v>
      </c>
      <c r="AR44" s="57" t="s">
        <v>11</v>
      </c>
      <c r="AS44" s="57" t="s">
        <v>11</v>
      </c>
      <c r="AT44" s="57" t="s">
        <v>11</v>
      </c>
      <c r="AU44" s="57" t="s">
        <v>11</v>
      </c>
      <c r="AV44" s="57" t="s">
        <v>11</v>
      </c>
      <c r="AW44" s="57" t="s">
        <v>11</v>
      </c>
      <c r="AX44" s="57" t="s">
        <v>11</v>
      </c>
      <c r="AY44" s="57" t="s">
        <v>11</v>
      </c>
      <c r="AZ44" s="57" t="s">
        <v>11</v>
      </c>
      <c r="BA44" s="57" t="s">
        <v>2481</v>
      </c>
      <c r="BB44" s="57" t="s">
        <v>11</v>
      </c>
      <c r="BC44" s="57" t="s">
        <v>2438</v>
      </c>
      <c r="BD44" s="57" t="s">
        <v>11</v>
      </c>
      <c r="BE44" s="57" t="s">
        <v>11</v>
      </c>
      <c r="BF44" s="57" t="s">
        <v>11</v>
      </c>
      <c r="BG44" s="57" t="s">
        <v>11</v>
      </c>
      <c r="BH44" s="57" t="s">
        <v>11</v>
      </c>
      <c r="BI44" s="57" t="s">
        <v>11</v>
      </c>
      <c r="BJ44" s="57" t="s">
        <v>11</v>
      </c>
      <c r="BK44" s="57" t="s">
        <v>11</v>
      </c>
      <c r="BL44" s="57" t="s">
        <v>11</v>
      </c>
      <c r="BM44" s="57" t="s">
        <v>11</v>
      </c>
      <c r="BN44" s="57" t="s">
        <v>11</v>
      </c>
      <c r="BO44" s="57" t="s">
        <v>11</v>
      </c>
      <c r="BP44" s="57" t="s">
        <v>2299</v>
      </c>
      <c r="BQ44" s="57" t="s">
        <v>11</v>
      </c>
      <c r="BR44" s="57" t="s">
        <v>11</v>
      </c>
      <c r="BS44" s="57" t="s">
        <v>11</v>
      </c>
      <c r="BT44" s="57" t="s">
        <v>11</v>
      </c>
      <c r="BU44" s="57" t="s">
        <v>2995</v>
      </c>
      <c r="BV44" s="57" t="s">
        <v>2996</v>
      </c>
      <c r="BW44" s="57" t="s">
        <v>11</v>
      </c>
      <c r="BX44" s="57" t="s">
        <v>11</v>
      </c>
      <c r="BY44" s="57" t="s">
        <v>11</v>
      </c>
      <c r="BZ44" s="57" t="s">
        <v>11</v>
      </c>
      <c r="CA44" s="57" t="s">
        <v>11</v>
      </c>
      <c r="CB44" s="57" t="s">
        <v>2997</v>
      </c>
      <c r="CC44" s="57" t="s">
        <v>11</v>
      </c>
      <c r="CD44" s="57" t="s">
        <v>1971</v>
      </c>
      <c r="CE44" s="57" t="s">
        <v>11</v>
      </c>
      <c r="CF44" s="57" t="s">
        <v>1972</v>
      </c>
      <c r="CG44" s="57" t="s">
        <v>11</v>
      </c>
      <c r="CH44" s="57" t="s">
        <v>11</v>
      </c>
      <c r="CI44" s="57" t="s">
        <v>11</v>
      </c>
      <c r="CJ44" s="57" t="s">
        <v>11</v>
      </c>
      <c r="CK44" s="57" t="s">
        <v>11</v>
      </c>
      <c r="CL44" s="58" t="s">
        <v>1973</v>
      </c>
      <c r="CM44" s="59" t="s">
        <v>11</v>
      </c>
      <c r="CN44" s="59" t="s">
        <v>11</v>
      </c>
      <c r="CO44" s="59" t="s">
        <v>11</v>
      </c>
      <c r="CP44" s="59" t="s">
        <v>1974</v>
      </c>
      <c r="CQ44" s="59" t="s">
        <v>11</v>
      </c>
      <c r="CR44" s="59" t="s">
        <v>1324</v>
      </c>
      <c r="CS44" s="59" t="s">
        <v>11</v>
      </c>
      <c r="CT44" s="59" t="s">
        <v>11</v>
      </c>
      <c r="CU44" s="59" t="s">
        <v>1325</v>
      </c>
      <c r="CV44" s="59" t="s">
        <v>11</v>
      </c>
      <c r="CW44" s="59" t="s">
        <v>11</v>
      </c>
      <c r="CX44" s="59" t="s">
        <v>11</v>
      </c>
      <c r="CY44" s="59" t="s">
        <v>1326</v>
      </c>
      <c r="CZ44" s="60" t="s">
        <v>11</v>
      </c>
      <c r="DA44" s="60" t="s">
        <v>11</v>
      </c>
      <c r="DB44" s="59" t="s">
        <v>1327</v>
      </c>
      <c r="DC44" s="59" t="s">
        <v>11</v>
      </c>
      <c r="DD44" s="60" t="s">
        <v>1328</v>
      </c>
      <c r="DE44" s="59" t="s">
        <v>11</v>
      </c>
      <c r="DF44" s="59" t="s">
        <v>11</v>
      </c>
      <c r="DG44" s="59" t="s">
        <v>11</v>
      </c>
      <c r="DH44" s="59" t="s">
        <v>11</v>
      </c>
      <c r="DI44" s="59" t="s">
        <v>1329</v>
      </c>
      <c r="DJ44" s="59" t="s">
        <v>11</v>
      </c>
      <c r="DK44" s="59" t="s">
        <v>11</v>
      </c>
      <c r="DL44" s="59" t="s">
        <v>1330</v>
      </c>
      <c r="DM44" s="59" t="s">
        <v>1331</v>
      </c>
      <c r="DN44" s="59" t="s">
        <v>11</v>
      </c>
      <c r="DO44" s="59" t="s">
        <v>11</v>
      </c>
      <c r="DP44" s="59" t="s">
        <v>735</v>
      </c>
      <c r="DQ44" s="59" t="s">
        <v>736</v>
      </c>
      <c r="DR44" s="59" t="s">
        <v>11</v>
      </c>
      <c r="DS44" s="59" t="s">
        <v>737</v>
      </c>
      <c r="DT44" s="59" t="s">
        <v>11</v>
      </c>
      <c r="DU44" s="59" t="s">
        <v>11</v>
      </c>
    </row>
    <row r="45" spans="1:125" s="61" customFormat="1" x14ac:dyDescent="0.25">
      <c r="A45" s="39" t="s">
        <v>6</v>
      </c>
      <c r="B45" s="39" t="s">
        <v>273</v>
      </c>
      <c r="C45" s="39"/>
      <c r="D45" s="39" t="s">
        <v>8</v>
      </c>
      <c r="E45" s="39" t="s">
        <v>43</v>
      </c>
      <c r="F45" s="55">
        <v>44375.563159722224</v>
      </c>
      <c r="G45" s="55"/>
      <c r="H45" s="23" t="s">
        <v>5793</v>
      </c>
      <c r="I45" s="40" t="str">
        <f t="shared" si="0"/>
        <v>IN WDC</v>
      </c>
      <c r="J45" s="39" t="s">
        <v>10</v>
      </c>
      <c r="K45" s="39" t="s">
        <v>10</v>
      </c>
      <c r="L45" s="56">
        <v>44336</v>
      </c>
      <c r="M45" s="59"/>
      <c r="N45" s="59" t="str">
        <f>IFERROR(VLOOKUP(B:B,'GID 29 JUNI 21'!V:Y,4,0),"")</f>
        <v/>
      </c>
      <c r="O45" s="59" t="str">
        <f>IFERROR(VLOOKUP(B45,#REF!,4,0),"")</f>
        <v/>
      </c>
      <c r="P45" s="59" t="str">
        <f>IFERROR(VLOOKUP(B:B,'GID 27 Juni 21'!V:Y,4,0),"")</f>
        <v/>
      </c>
      <c r="Q45" s="59" t="str">
        <f>IFERROR(VLOOKUP(B:B,'GID 26 Juni 21'!V:Y,4,0),"")</f>
        <v/>
      </c>
      <c r="R45" s="59" t="str">
        <f>IFERROR(VLOOKUP(B:B,'GID 25 JNI 21'!V:Y,4,0),"")</f>
        <v xml:space="preserve">4002942494 GID 25 P2 26 </v>
      </c>
      <c r="S45" s="59" t="s">
        <v>5667</v>
      </c>
      <c r="T45" s="59" t="s">
        <v>11</v>
      </c>
      <c r="U45" s="59" t="s">
        <v>11</v>
      </c>
      <c r="V45" s="59" t="s">
        <v>5489</v>
      </c>
      <c r="W45" s="59" t="s">
        <v>11</v>
      </c>
      <c r="X45" s="59" t="s">
        <v>5210</v>
      </c>
      <c r="Y45" s="59" t="s">
        <v>11</v>
      </c>
      <c r="Z45" s="59" t="s">
        <v>4967</v>
      </c>
      <c r="AA45" s="59" t="s">
        <v>4859</v>
      </c>
      <c r="AB45" s="59" t="s">
        <v>11</v>
      </c>
      <c r="AC45" s="59" t="s">
        <v>4712</v>
      </c>
      <c r="AD45" s="59" t="s">
        <v>11</v>
      </c>
      <c r="AE45" s="59" t="s">
        <v>4545</v>
      </c>
      <c r="AF45" s="59" t="s">
        <v>11</v>
      </c>
      <c r="AG45" s="59" t="s">
        <v>11</v>
      </c>
      <c r="AH45" s="59" t="s">
        <v>4156</v>
      </c>
      <c r="AI45" s="59" t="s">
        <v>11</v>
      </c>
      <c r="AJ45" s="59" t="s">
        <v>3975</v>
      </c>
      <c r="AK45" s="59" t="s">
        <v>11</v>
      </c>
      <c r="AL45" s="57" t="s">
        <v>3976</v>
      </c>
      <c r="AM45" s="57" t="s">
        <v>11</v>
      </c>
      <c r="AN45" s="57" t="s">
        <v>11</v>
      </c>
      <c r="AO45" s="57" t="s">
        <v>5272</v>
      </c>
      <c r="AP45" s="57" t="s">
        <v>11</v>
      </c>
      <c r="AQ45" s="57" t="s">
        <v>11</v>
      </c>
      <c r="AR45" s="57" t="s">
        <v>11</v>
      </c>
      <c r="AS45" s="57" t="s">
        <v>11</v>
      </c>
      <c r="AT45" s="57" t="s">
        <v>11</v>
      </c>
      <c r="AU45" s="57" t="s">
        <v>11</v>
      </c>
      <c r="AV45" s="57" t="s">
        <v>11</v>
      </c>
      <c r="AW45" s="57" t="s">
        <v>2998</v>
      </c>
      <c r="AX45" s="57" t="s">
        <v>11</v>
      </c>
      <c r="AY45" s="57" t="s">
        <v>2568</v>
      </c>
      <c r="AZ45" s="57" t="s">
        <v>11</v>
      </c>
      <c r="BA45" s="57" t="s">
        <v>2482</v>
      </c>
      <c r="BB45" s="57" t="s">
        <v>2569</v>
      </c>
      <c r="BC45" s="57" t="s">
        <v>11</v>
      </c>
      <c r="BD45" s="57" t="s">
        <v>2999</v>
      </c>
      <c r="BE45" s="57" t="s">
        <v>3000</v>
      </c>
      <c r="BF45" s="57" t="s">
        <v>11</v>
      </c>
      <c r="BG45" s="57" t="s">
        <v>11</v>
      </c>
      <c r="BH45" s="57" t="s">
        <v>2407</v>
      </c>
      <c r="BI45" s="57" t="s">
        <v>2370</v>
      </c>
      <c r="BJ45" s="57" t="s">
        <v>11</v>
      </c>
      <c r="BK45" s="57" t="s">
        <v>11</v>
      </c>
      <c r="BL45" s="57" t="s">
        <v>3001</v>
      </c>
      <c r="BM45" s="57" t="s">
        <v>11</v>
      </c>
      <c r="BN45" s="57" t="s">
        <v>3002</v>
      </c>
      <c r="BO45" s="57" t="s">
        <v>3003</v>
      </c>
      <c r="BP45" s="57" t="s">
        <v>11</v>
      </c>
      <c r="BQ45" s="57" t="s">
        <v>3004</v>
      </c>
      <c r="BR45" s="57" t="s">
        <v>11</v>
      </c>
      <c r="BS45" s="57" t="s">
        <v>11</v>
      </c>
      <c r="BT45" s="57" t="s">
        <v>3005</v>
      </c>
      <c r="BU45" s="57" t="s">
        <v>11</v>
      </c>
      <c r="BV45" s="57" t="s">
        <v>3006</v>
      </c>
      <c r="BW45" s="57" t="s">
        <v>11</v>
      </c>
      <c r="BX45" s="57" t="s">
        <v>11</v>
      </c>
      <c r="BY45" s="57" t="s">
        <v>11</v>
      </c>
      <c r="BZ45" s="57" t="s">
        <v>11</v>
      </c>
      <c r="CA45" s="57" t="s">
        <v>2195</v>
      </c>
      <c r="CB45" s="57" t="s">
        <v>3007</v>
      </c>
      <c r="CC45" s="57" t="s">
        <v>11</v>
      </c>
      <c r="CD45" s="57" t="s">
        <v>1975</v>
      </c>
      <c r="CE45" s="57" t="s">
        <v>11</v>
      </c>
      <c r="CF45" s="57" t="s">
        <v>11</v>
      </c>
      <c r="CG45" s="57" t="s">
        <v>1976</v>
      </c>
      <c r="CH45" s="57" t="s">
        <v>11</v>
      </c>
      <c r="CI45" s="57" t="s">
        <v>1977</v>
      </c>
      <c r="CJ45" s="57" t="s">
        <v>11</v>
      </c>
      <c r="CK45" s="57" t="s">
        <v>1978</v>
      </c>
      <c r="CL45" s="58" t="s">
        <v>11</v>
      </c>
      <c r="CM45" s="59" t="s">
        <v>11</v>
      </c>
      <c r="CN45" s="59" t="s">
        <v>11</v>
      </c>
      <c r="CO45" s="59" t="s">
        <v>1979</v>
      </c>
      <c r="CP45" s="59" t="s">
        <v>11</v>
      </c>
      <c r="CQ45" s="59" t="s">
        <v>1980</v>
      </c>
      <c r="CR45" s="59" t="s">
        <v>11</v>
      </c>
      <c r="CS45" s="59" t="s">
        <v>11</v>
      </c>
      <c r="CT45" s="59" t="s">
        <v>1332</v>
      </c>
      <c r="CU45" s="59" t="s">
        <v>1333</v>
      </c>
      <c r="CV45" s="59" t="s">
        <v>1334</v>
      </c>
      <c r="CW45" s="59" t="s">
        <v>1335</v>
      </c>
      <c r="CX45" s="59" t="s">
        <v>905</v>
      </c>
      <c r="CY45" s="59" t="s">
        <v>11</v>
      </c>
      <c r="CZ45" s="60" t="s">
        <v>11</v>
      </c>
      <c r="DA45" s="60" t="s">
        <v>1336</v>
      </c>
      <c r="DB45" s="59" t="s">
        <v>11</v>
      </c>
      <c r="DC45" s="59" t="s">
        <v>11</v>
      </c>
      <c r="DD45" s="60" t="s">
        <v>1337</v>
      </c>
      <c r="DE45" s="59" t="s">
        <v>11</v>
      </c>
      <c r="DF45" s="59" t="s">
        <v>11</v>
      </c>
      <c r="DG45" s="59" t="s">
        <v>1338</v>
      </c>
      <c r="DH45" s="59" t="s">
        <v>11</v>
      </c>
      <c r="DI45" s="59" t="s">
        <v>1339</v>
      </c>
      <c r="DJ45" s="59" t="s">
        <v>1340</v>
      </c>
      <c r="DK45" s="59" t="s">
        <v>11</v>
      </c>
      <c r="DL45" s="59" t="s">
        <v>1341</v>
      </c>
      <c r="DM45" s="59" t="s">
        <v>11</v>
      </c>
      <c r="DN45" s="59" t="s">
        <v>11</v>
      </c>
      <c r="DO45" s="59" t="s">
        <v>738</v>
      </c>
      <c r="DP45" s="59" t="s">
        <v>739</v>
      </c>
      <c r="DQ45" s="59" t="s">
        <v>11</v>
      </c>
      <c r="DR45" s="59" t="s">
        <v>740</v>
      </c>
      <c r="DS45" s="59" t="s">
        <v>741</v>
      </c>
      <c r="DT45" s="59" t="s">
        <v>11</v>
      </c>
      <c r="DU45" s="59" t="s">
        <v>11</v>
      </c>
    </row>
    <row r="46" spans="1:125" s="61" customFormat="1" ht="12.75" customHeight="1" x14ac:dyDescent="0.25">
      <c r="A46" s="39" t="s">
        <v>6</v>
      </c>
      <c r="B46" s="39" t="s">
        <v>60</v>
      </c>
      <c r="C46" s="39" t="s">
        <v>267</v>
      </c>
      <c r="D46" s="39" t="s">
        <v>8</v>
      </c>
      <c r="E46" s="39" t="s">
        <v>43</v>
      </c>
      <c r="F46" s="55">
        <v>44373.728437500002</v>
      </c>
      <c r="G46" s="55">
        <v>44375.28665509259</v>
      </c>
      <c r="H46" s="23" t="s">
        <v>2309</v>
      </c>
      <c r="I46" s="40" t="str">
        <f t="shared" si="0"/>
        <v>OUTSIDE WDC</v>
      </c>
      <c r="J46" s="39" t="s">
        <v>10</v>
      </c>
      <c r="K46" s="39" t="s">
        <v>10</v>
      </c>
      <c r="L46" s="56">
        <v>44336</v>
      </c>
      <c r="M46" s="57"/>
      <c r="N46" s="59" t="str">
        <f>IFERROR(VLOOKUP(B:B,'GID 29 JUNI 21'!V:Y,4,0),"")</f>
        <v/>
      </c>
      <c r="O46" s="59" t="str">
        <f>IFERROR(VLOOKUP(B46,#REF!,4,0),"")</f>
        <v/>
      </c>
      <c r="P46" s="59" t="str">
        <f>IFERROR(VLOOKUP(B:B,'GID 27 Juni 21'!V:Y,4,0),"")</f>
        <v/>
      </c>
      <c r="Q46" s="59" t="str">
        <f>IFERROR(VLOOKUP(B:B,'GID 26 Juni 21'!V:Y,4,0),"")</f>
        <v>4002942770 GID 26 ND 26 Y</v>
      </c>
      <c r="R46" s="59" t="str">
        <f>IFERROR(VLOOKUP(B:B,'GID 25 JNI 21'!V:Y,4,0),"")</f>
        <v/>
      </c>
      <c r="S46" s="59" t="s">
        <v>11</v>
      </c>
      <c r="T46" s="59" t="s">
        <v>5490</v>
      </c>
      <c r="U46" s="59" t="s">
        <v>11</v>
      </c>
      <c r="V46" s="59" t="s">
        <v>11</v>
      </c>
      <c r="W46" s="59" t="s">
        <v>5096</v>
      </c>
      <c r="X46" s="59" t="s">
        <v>11</v>
      </c>
      <c r="Y46" s="59" t="s">
        <v>11</v>
      </c>
      <c r="Z46" s="59" t="s">
        <v>4968</v>
      </c>
      <c r="AA46" s="59" t="s">
        <v>4860</v>
      </c>
      <c r="AB46" s="59" t="s">
        <v>4630</v>
      </c>
      <c r="AC46" s="59" t="s">
        <v>11</v>
      </c>
      <c r="AD46" s="59" t="s">
        <v>11</v>
      </c>
      <c r="AE46" s="59" t="s">
        <v>4546</v>
      </c>
      <c r="AF46" s="59" t="s">
        <v>11</v>
      </c>
      <c r="AG46" s="59" t="s">
        <v>11</v>
      </c>
      <c r="AH46" s="59" t="s">
        <v>4157</v>
      </c>
      <c r="AI46" s="59" t="s">
        <v>11</v>
      </c>
      <c r="AJ46" s="59" t="s">
        <v>11</v>
      </c>
      <c r="AK46" s="59" t="s">
        <v>3977</v>
      </c>
      <c r="AL46" s="57" t="s">
        <v>11</v>
      </c>
      <c r="AM46" s="57" t="s">
        <v>11</v>
      </c>
      <c r="AN46" s="57" t="s">
        <v>3978</v>
      </c>
      <c r="AO46" s="57" t="s">
        <v>11</v>
      </c>
      <c r="AP46" s="57" t="s">
        <v>11</v>
      </c>
      <c r="AQ46" s="57" t="s">
        <v>11</v>
      </c>
      <c r="AR46" s="57" t="s">
        <v>11</v>
      </c>
      <c r="AS46" s="57" t="s">
        <v>11</v>
      </c>
      <c r="AT46" s="57" t="s">
        <v>11</v>
      </c>
      <c r="AU46" s="57" t="s">
        <v>11</v>
      </c>
      <c r="AV46" s="57" t="s">
        <v>11</v>
      </c>
      <c r="AW46" s="57" t="s">
        <v>11</v>
      </c>
      <c r="AX46" s="57" t="s">
        <v>11</v>
      </c>
      <c r="AY46" s="57" t="s">
        <v>11</v>
      </c>
      <c r="AZ46" s="57" t="s">
        <v>2570</v>
      </c>
      <c r="BA46" s="57" t="s">
        <v>2483</v>
      </c>
      <c r="BB46" s="57" t="s">
        <v>2571</v>
      </c>
      <c r="BC46" s="57" t="s">
        <v>2439</v>
      </c>
      <c r="BD46" s="57" t="s">
        <v>11</v>
      </c>
      <c r="BE46" s="57" t="s">
        <v>11</v>
      </c>
      <c r="BF46" s="57" t="s">
        <v>3008</v>
      </c>
      <c r="BG46" s="57" t="s">
        <v>3009</v>
      </c>
      <c r="BH46" s="57" t="s">
        <v>2408</v>
      </c>
      <c r="BI46" s="57" t="s">
        <v>2371</v>
      </c>
      <c r="BJ46" s="57" t="s">
        <v>11</v>
      </c>
      <c r="BK46" s="57" t="s">
        <v>3010</v>
      </c>
      <c r="BL46" s="57" t="s">
        <v>11</v>
      </c>
      <c r="BM46" s="57" t="s">
        <v>11</v>
      </c>
      <c r="BN46" s="57" t="s">
        <v>3011</v>
      </c>
      <c r="BO46" s="57" t="s">
        <v>3012</v>
      </c>
      <c r="BP46" s="57" t="s">
        <v>2288</v>
      </c>
      <c r="BQ46" s="57" t="s">
        <v>11</v>
      </c>
      <c r="BR46" s="57" t="s">
        <v>3013</v>
      </c>
      <c r="BS46" s="57" t="s">
        <v>11</v>
      </c>
      <c r="BT46" s="57" t="s">
        <v>3014</v>
      </c>
      <c r="BU46" s="57" t="s">
        <v>11</v>
      </c>
      <c r="BV46" s="57" t="s">
        <v>3015</v>
      </c>
      <c r="BW46" s="57" t="s">
        <v>3016</v>
      </c>
      <c r="BX46" s="57" t="s">
        <v>11</v>
      </c>
      <c r="BY46" s="57" t="s">
        <v>11</v>
      </c>
      <c r="BZ46" s="57" t="s">
        <v>3017</v>
      </c>
      <c r="CA46" s="57" t="s">
        <v>3018</v>
      </c>
      <c r="CB46" s="57" t="s">
        <v>11</v>
      </c>
      <c r="CC46" s="57" t="s">
        <v>1981</v>
      </c>
      <c r="CD46" s="57" t="s">
        <v>11</v>
      </c>
      <c r="CE46" s="57" t="s">
        <v>1982</v>
      </c>
      <c r="CF46" s="57" t="s">
        <v>11</v>
      </c>
      <c r="CG46" s="57" t="s">
        <v>11</v>
      </c>
      <c r="CH46" s="57" t="s">
        <v>1983</v>
      </c>
      <c r="CI46" s="57" t="s">
        <v>1984</v>
      </c>
      <c r="CJ46" s="57" t="s">
        <v>1985</v>
      </c>
      <c r="CK46" s="57" t="s">
        <v>11</v>
      </c>
      <c r="CL46" s="58" t="s">
        <v>11</v>
      </c>
      <c r="CM46" s="59" t="s">
        <v>1986</v>
      </c>
      <c r="CN46" s="59" t="s">
        <v>11</v>
      </c>
      <c r="CO46" s="59" t="s">
        <v>11</v>
      </c>
      <c r="CP46" s="59" t="s">
        <v>11</v>
      </c>
      <c r="CQ46" s="59" t="s">
        <v>1987</v>
      </c>
      <c r="CR46" s="59" t="s">
        <v>1342</v>
      </c>
      <c r="CS46" s="59" t="s">
        <v>11</v>
      </c>
      <c r="CT46" s="59" t="s">
        <v>11</v>
      </c>
      <c r="CU46" s="59" t="s">
        <v>1343</v>
      </c>
      <c r="CV46" s="59" t="s">
        <v>1344</v>
      </c>
      <c r="CW46" s="59" t="s">
        <v>1345</v>
      </c>
      <c r="CX46" s="59" t="s">
        <v>11</v>
      </c>
      <c r="CY46" s="59" t="s">
        <v>1346</v>
      </c>
      <c r="CZ46" s="60" t="s">
        <v>11</v>
      </c>
      <c r="DA46" s="60" t="s">
        <v>11</v>
      </c>
      <c r="DB46" s="59" t="s">
        <v>1347</v>
      </c>
      <c r="DC46" s="59" t="s">
        <v>1348</v>
      </c>
      <c r="DD46" s="60" t="s">
        <v>11</v>
      </c>
      <c r="DE46" s="59" t="s">
        <v>1349</v>
      </c>
      <c r="DF46" s="59" t="s">
        <v>11</v>
      </c>
      <c r="DG46" s="59" t="s">
        <v>1350</v>
      </c>
      <c r="DH46" s="59" t="s">
        <v>11</v>
      </c>
      <c r="DI46" s="59" t="s">
        <v>11</v>
      </c>
      <c r="DJ46" s="59" t="s">
        <v>1351</v>
      </c>
      <c r="DK46" s="59" t="s">
        <v>11</v>
      </c>
      <c r="DL46" s="59" t="s">
        <v>1352</v>
      </c>
      <c r="DM46" s="59" t="s">
        <v>1353</v>
      </c>
      <c r="DN46" s="59" t="s">
        <v>11</v>
      </c>
      <c r="DO46" s="59" t="s">
        <v>11</v>
      </c>
      <c r="DP46" s="59" t="s">
        <v>11</v>
      </c>
      <c r="DQ46" s="59" t="s">
        <v>742</v>
      </c>
      <c r="DR46" s="59" t="s">
        <v>11</v>
      </c>
      <c r="DS46" s="59" t="s">
        <v>743</v>
      </c>
      <c r="DT46" s="59" t="s">
        <v>11</v>
      </c>
      <c r="DU46" s="59" t="s">
        <v>11</v>
      </c>
    </row>
    <row r="47" spans="1:125" s="61" customFormat="1" ht="12.75" customHeight="1" x14ac:dyDescent="0.25">
      <c r="A47" s="39" t="s">
        <v>6</v>
      </c>
      <c r="B47" s="39" t="s">
        <v>53</v>
      </c>
      <c r="C47" s="39" t="s">
        <v>54</v>
      </c>
      <c r="D47" s="39" t="s">
        <v>8</v>
      </c>
      <c r="E47" s="39" t="s">
        <v>43</v>
      </c>
      <c r="F47" s="55">
        <v>44375.54173611111</v>
      </c>
      <c r="G47" s="55"/>
      <c r="H47" s="23" t="s">
        <v>5793</v>
      </c>
      <c r="I47" s="40" t="str">
        <f t="shared" si="0"/>
        <v>IN WDC</v>
      </c>
      <c r="J47" s="39" t="s">
        <v>10</v>
      </c>
      <c r="K47" s="39" t="s">
        <v>10</v>
      </c>
      <c r="L47" s="56">
        <v>44336</v>
      </c>
      <c r="M47" s="59"/>
      <c r="N47" s="59" t="str">
        <f>IFERROR(VLOOKUP(B:B,'GID 29 JUNI 21'!V:Y,4,0),"")</f>
        <v/>
      </c>
      <c r="O47" s="59" t="str">
        <f>IFERROR(VLOOKUP(B47,#REF!,4,0),"")</f>
        <v/>
      </c>
      <c r="P47" s="59" t="str">
        <f>IFERROR(VLOOKUP(B:B,'GID 27 Juni 21'!V:Y,4,0),"")</f>
        <v/>
      </c>
      <c r="Q47" s="59" t="str">
        <f>IFERROR(VLOOKUP(B:B,'GID 26 Juni 21'!V:Y,4,0),"")</f>
        <v xml:space="preserve">4002943188 GID 26 P1 28 </v>
      </c>
      <c r="R47" s="59" t="str">
        <f>IFERROR(VLOOKUP(B:B,'GID 25 JNI 21'!V:Y,4,0),"")</f>
        <v xml:space="preserve">4002942636 GID 25 P1 25 </v>
      </c>
      <c r="S47" s="59" t="s">
        <v>5668</v>
      </c>
      <c r="T47" s="59" t="s">
        <v>5491</v>
      </c>
      <c r="U47" s="59" t="s">
        <v>11</v>
      </c>
      <c r="V47" s="59" t="s">
        <v>5492</v>
      </c>
      <c r="W47" s="59" t="s">
        <v>11</v>
      </c>
      <c r="X47" s="59" t="s">
        <v>5211</v>
      </c>
      <c r="Y47" s="59" t="s">
        <v>11</v>
      </c>
      <c r="Z47" s="59" t="s">
        <v>4969</v>
      </c>
      <c r="AA47" s="59" t="s">
        <v>4861</v>
      </c>
      <c r="AB47" s="59" t="s">
        <v>11</v>
      </c>
      <c r="AC47" s="59" t="s">
        <v>4713</v>
      </c>
      <c r="AD47" s="59" t="s">
        <v>11</v>
      </c>
      <c r="AE47" s="59" t="s">
        <v>4547</v>
      </c>
      <c r="AF47" s="59" t="s">
        <v>4548</v>
      </c>
      <c r="AG47" s="59" t="s">
        <v>11</v>
      </c>
      <c r="AH47" s="59" t="s">
        <v>4158</v>
      </c>
      <c r="AI47" s="59" t="s">
        <v>11</v>
      </c>
      <c r="AJ47" s="59" t="s">
        <v>11</v>
      </c>
      <c r="AK47" s="59" t="s">
        <v>3979</v>
      </c>
      <c r="AL47" s="57" t="s">
        <v>11</v>
      </c>
      <c r="AM47" s="57" t="s">
        <v>11</v>
      </c>
      <c r="AN47" s="57" t="s">
        <v>3980</v>
      </c>
      <c r="AO47" s="57" t="s">
        <v>11</v>
      </c>
      <c r="AP47" s="57" t="s">
        <v>11</v>
      </c>
      <c r="AQ47" s="57" t="s">
        <v>11</v>
      </c>
      <c r="AR47" s="57" t="s">
        <v>11</v>
      </c>
      <c r="AS47" s="57" t="s">
        <v>11</v>
      </c>
      <c r="AT47" s="57" t="s">
        <v>11</v>
      </c>
      <c r="AU47" s="57" t="s">
        <v>11</v>
      </c>
      <c r="AV47" s="57" t="s">
        <v>11</v>
      </c>
      <c r="AW47" s="57" t="s">
        <v>11</v>
      </c>
      <c r="AX47" s="57" t="s">
        <v>11</v>
      </c>
      <c r="AY47" s="57" t="s">
        <v>2572</v>
      </c>
      <c r="AZ47" s="57" t="s">
        <v>11</v>
      </c>
      <c r="BA47" s="57" t="s">
        <v>11</v>
      </c>
      <c r="BB47" s="57" t="s">
        <v>2573</v>
      </c>
      <c r="BC47" s="57" t="s">
        <v>2440</v>
      </c>
      <c r="BD47" s="57" t="s">
        <v>11</v>
      </c>
      <c r="BE47" s="57" t="s">
        <v>11</v>
      </c>
      <c r="BF47" s="57" t="s">
        <v>3019</v>
      </c>
      <c r="BG47" s="57" t="s">
        <v>3020</v>
      </c>
      <c r="BH47" s="57" t="s">
        <v>11</v>
      </c>
      <c r="BI47" s="57" t="s">
        <v>11</v>
      </c>
      <c r="BJ47" s="57" t="s">
        <v>3021</v>
      </c>
      <c r="BK47" s="57" t="s">
        <v>11</v>
      </c>
      <c r="BL47" s="57" t="s">
        <v>11</v>
      </c>
      <c r="BM47" s="57" t="s">
        <v>11</v>
      </c>
      <c r="BN47" s="57" t="s">
        <v>3022</v>
      </c>
      <c r="BO47" s="57" t="s">
        <v>11</v>
      </c>
      <c r="BP47" s="57" t="s">
        <v>2279</v>
      </c>
      <c r="BQ47" s="57" t="s">
        <v>11</v>
      </c>
      <c r="BR47" s="57" t="s">
        <v>3023</v>
      </c>
      <c r="BS47" s="57" t="s">
        <v>11</v>
      </c>
      <c r="BT47" s="57" t="s">
        <v>3024</v>
      </c>
      <c r="BU47" s="57" t="s">
        <v>11</v>
      </c>
      <c r="BV47" s="57" t="s">
        <v>3025</v>
      </c>
      <c r="BW47" s="57" t="s">
        <v>3026</v>
      </c>
      <c r="BX47" s="57" t="s">
        <v>11</v>
      </c>
      <c r="BY47" s="57" t="s">
        <v>3027</v>
      </c>
      <c r="BZ47" s="57" t="s">
        <v>11</v>
      </c>
      <c r="CA47" s="57" t="s">
        <v>2194</v>
      </c>
      <c r="CB47" s="57" t="s">
        <v>11</v>
      </c>
      <c r="CC47" s="57" t="s">
        <v>1988</v>
      </c>
      <c r="CD47" s="57" t="s">
        <v>11</v>
      </c>
      <c r="CE47" s="57" t="s">
        <v>1989</v>
      </c>
      <c r="CF47" s="57" t="s">
        <v>11</v>
      </c>
      <c r="CG47" s="57" t="s">
        <v>11</v>
      </c>
      <c r="CH47" s="57" t="s">
        <v>1990</v>
      </c>
      <c r="CI47" s="57" t="s">
        <v>1991</v>
      </c>
      <c r="CJ47" s="57" t="s">
        <v>1992</v>
      </c>
      <c r="CK47" s="57" t="s">
        <v>11</v>
      </c>
      <c r="CL47" s="58" t="s">
        <v>11</v>
      </c>
      <c r="CM47" s="59" t="s">
        <v>11</v>
      </c>
      <c r="CN47" s="59" t="s">
        <v>1993</v>
      </c>
      <c r="CO47" s="59" t="s">
        <v>11</v>
      </c>
      <c r="CP47" s="59" t="s">
        <v>11</v>
      </c>
      <c r="CQ47" s="59" t="s">
        <v>1994</v>
      </c>
      <c r="CR47" s="59" t="s">
        <v>1354</v>
      </c>
      <c r="CS47" s="59" t="s">
        <v>11</v>
      </c>
      <c r="CT47" s="59" t="s">
        <v>11</v>
      </c>
      <c r="CU47" s="59" t="s">
        <v>11</v>
      </c>
      <c r="CV47" s="59" t="s">
        <v>1355</v>
      </c>
      <c r="CW47" s="59" t="s">
        <v>1356</v>
      </c>
      <c r="CX47" s="59" t="s">
        <v>888</v>
      </c>
      <c r="CY47" s="59" t="s">
        <v>11</v>
      </c>
      <c r="CZ47" s="60" t="s">
        <v>11</v>
      </c>
      <c r="DA47" s="60" t="s">
        <v>11</v>
      </c>
      <c r="DB47" s="59" t="s">
        <v>11</v>
      </c>
      <c r="DC47" s="59" t="s">
        <v>1357</v>
      </c>
      <c r="DD47" s="60" t="s">
        <v>1358</v>
      </c>
      <c r="DE47" s="59" t="s">
        <v>11</v>
      </c>
      <c r="DF47" s="59" t="s">
        <v>1359</v>
      </c>
      <c r="DG47" s="59" t="s">
        <v>11</v>
      </c>
      <c r="DH47" s="59" t="s">
        <v>11</v>
      </c>
      <c r="DI47" s="59" t="s">
        <v>1360</v>
      </c>
      <c r="DJ47" s="59" t="s">
        <v>11</v>
      </c>
      <c r="DK47" s="59" t="s">
        <v>11</v>
      </c>
      <c r="DL47" s="59" t="s">
        <v>1361</v>
      </c>
      <c r="DM47" s="59" t="s">
        <v>11</v>
      </c>
      <c r="DN47" s="59" t="s">
        <v>1362</v>
      </c>
      <c r="DO47" s="59" t="s">
        <v>11</v>
      </c>
      <c r="DP47" s="59" t="s">
        <v>744</v>
      </c>
      <c r="DQ47" s="59" t="s">
        <v>745</v>
      </c>
      <c r="DR47" s="59" t="s">
        <v>11</v>
      </c>
      <c r="DS47" s="59" t="s">
        <v>746</v>
      </c>
      <c r="DT47" s="59" t="s">
        <v>11</v>
      </c>
      <c r="DU47" s="59" t="s">
        <v>11</v>
      </c>
    </row>
    <row r="48" spans="1:125" s="61" customFormat="1" x14ac:dyDescent="0.25">
      <c r="A48" s="39" t="s">
        <v>6</v>
      </c>
      <c r="B48" s="39" t="s">
        <v>41</v>
      </c>
      <c r="C48" s="39" t="s">
        <v>275</v>
      </c>
      <c r="D48" s="39" t="s">
        <v>8</v>
      </c>
      <c r="E48" s="39" t="s">
        <v>43</v>
      </c>
      <c r="F48" s="55">
        <v>44373.823275462964</v>
      </c>
      <c r="G48" s="55"/>
      <c r="H48" s="23" t="s">
        <v>5434</v>
      </c>
      <c r="I48" s="40" t="str">
        <f t="shared" si="0"/>
        <v>IN WDC</v>
      </c>
      <c r="J48" s="39" t="s">
        <v>10</v>
      </c>
      <c r="K48" s="39" t="s">
        <v>10</v>
      </c>
      <c r="L48" s="56">
        <v>44336</v>
      </c>
      <c r="M48" s="57"/>
      <c r="N48" s="59" t="str">
        <f>IFERROR(VLOOKUP(B:B,'GID 29 JUNI 21'!V:Y,4,0),"")</f>
        <v/>
      </c>
      <c r="O48" s="59" t="str">
        <f>IFERROR(VLOOKUP(B48,#REF!,4,0),"")</f>
        <v/>
      </c>
      <c r="P48" s="59" t="str">
        <f>IFERROR(VLOOKUP(B:B,'GID 27 Juni 21'!V:Y,4,0),"")</f>
        <v/>
      </c>
      <c r="Q48" s="59" t="str">
        <f>IFERROR(VLOOKUP(B:B,'GID 26 Juni 21'!V:Y,4,0),"")</f>
        <v/>
      </c>
      <c r="R48" s="59" t="str">
        <f>IFERROR(VLOOKUP(B:B,'GID 25 JNI 21'!V:Y,4,0),"")</f>
        <v xml:space="preserve">4002942630 GID 25 P2 26 </v>
      </c>
      <c r="S48" s="59" t="s">
        <v>11</v>
      </c>
      <c r="T48" s="59" t="s">
        <v>5493</v>
      </c>
      <c r="U48" s="59" t="s">
        <v>11</v>
      </c>
      <c r="V48" s="59" t="s">
        <v>5494</v>
      </c>
      <c r="W48" s="59" t="s">
        <v>11</v>
      </c>
      <c r="X48" s="59" t="s">
        <v>5212</v>
      </c>
      <c r="Y48" s="59" t="s">
        <v>5213</v>
      </c>
      <c r="Z48" s="59" t="s">
        <v>4970</v>
      </c>
      <c r="AA48" s="59" t="s">
        <v>4862</v>
      </c>
      <c r="AB48" s="59" t="s">
        <v>11</v>
      </c>
      <c r="AC48" s="59" t="s">
        <v>4714</v>
      </c>
      <c r="AD48" s="59" t="s">
        <v>11</v>
      </c>
      <c r="AE48" s="59" t="s">
        <v>4549</v>
      </c>
      <c r="AF48" s="59" t="s">
        <v>11</v>
      </c>
      <c r="AG48" s="59" t="s">
        <v>4863</v>
      </c>
      <c r="AH48" s="59" t="s">
        <v>4159</v>
      </c>
      <c r="AI48" s="59" t="s">
        <v>11</v>
      </c>
      <c r="AJ48" s="59" t="s">
        <v>3981</v>
      </c>
      <c r="AK48" s="59" t="s">
        <v>11</v>
      </c>
      <c r="AL48" s="57" t="s">
        <v>3982</v>
      </c>
      <c r="AM48" s="57" t="s">
        <v>11</v>
      </c>
      <c r="AN48" s="57" t="s">
        <v>11</v>
      </c>
      <c r="AO48" s="57" t="s">
        <v>5273</v>
      </c>
      <c r="AP48" s="57" t="s">
        <v>11</v>
      </c>
      <c r="AQ48" s="57" t="s">
        <v>11</v>
      </c>
      <c r="AR48" s="57" t="s">
        <v>11</v>
      </c>
      <c r="AS48" s="57" t="s">
        <v>11</v>
      </c>
      <c r="AT48" s="57" t="s">
        <v>11</v>
      </c>
      <c r="AU48" s="57" t="s">
        <v>11</v>
      </c>
      <c r="AV48" s="57" t="s">
        <v>11</v>
      </c>
      <c r="AW48" s="57" t="s">
        <v>11</v>
      </c>
      <c r="AX48" s="57" t="s">
        <v>11</v>
      </c>
      <c r="AY48" s="57" t="s">
        <v>11</v>
      </c>
      <c r="AZ48" s="57" t="s">
        <v>2574</v>
      </c>
      <c r="BA48" s="57" t="s">
        <v>2484</v>
      </c>
      <c r="BB48" s="57" t="s">
        <v>11</v>
      </c>
      <c r="BC48" s="57" t="s">
        <v>2441</v>
      </c>
      <c r="BD48" s="57" t="s">
        <v>3028</v>
      </c>
      <c r="BE48" s="57" t="s">
        <v>3029</v>
      </c>
      <c r="BF48" s="57" t="s">
        <v>11</v>
      </c>
      <c r="BG48" s="57" t="s">
        <v>3030</v>
      </c>
      <c r="BH48" s="57" t="s">
        <v>2409</v>
      </c>
      <c r="BI48" s="57" t="s">
        <v>2372</v>
      </c>
      <c r="BJ48" s="57" t="s">
        <v>11</v>
      </c>
      <c r="BK48" s="57" t="s">
        <v>11</v>
      </c>
      <c r="BL48" s="57" t="s">
        <v>3031</v>
      </c>
      <c r="BM48" s="57" t="s">
        <v>11</v>
      </c>
      <c r="BN48" s="57" t="s">
        <v>11</v>
      </c>
      <c r="BO48" s="57" t="s">
        <v>3032</v>
      </c>
      <c r="BP48" s="57" t="s">
        <v>11</v>
      </c>
      <c r="BQ48" s="57" t="s">
        <v>3033</v>
      </c>
      <c r="BR48" s="57" t="s">
        <v>11</v>
      </c>
      <c r="BS48" s="57" t="s">
        <v>11</v>
      </c>
      <c r="BT48" s="57" t="s">
        <v>3034</v>
      </c>
      <c r="BU48" s="57" t="s">
        <v>11</v>
      </c>
      <c r="BV48" s="57" t="s">
        <v>11</v>
      </c>
      <c r="BW48" s="57" t="s">
        <v>3035</v>
      </c>
      <c r="BX48" s="57" t="s">
        <v>11</v>
      </c>
      <c r="BY48" s="57" t="s">
        <v>11</v>
      </c>
      <c r="BZ48" s="57" t="s">
        <v>11</v>
      </c>
      <c r="CA48" s="57" t="s">
        <v>3036</v>
      </c>
      <c r="CB48" s="57" t="s">
        <v>3037</v>
      </c>
      <c r="CC48" s="57" t="s">
        <v>11</v>
      </c>
      <c r="CD48" s="57" t="s">
        <v>11</v>
      </c>
      <c r="CE48" s="57" t="s">
        <v>1995</v>
      </c>
      <c r="CF48" s="57" t="s">
        <v>1996</v>
      </c>
      <c r="CG48" s="57" t="s">
        <v>11</v>
      </c>
      <c r="CH48" s="57" t="s">
        <v>11</v>
      </c>
      <c r="CI48" s="57" t="s">
        <v>11</v>
      </c>
      <c r="CJ48" s="57" t="s">
        <v>1997</v>
      </c>
      <c r="CK48" s="57" t="s">
        <v>1998</v>
      </c>
      <c r="CL48" s="58" t="s">
        <v>11</v>
      </c>
      <c r="CM48" s="59" t="s">
        <v>11</v>
      </c>
      <c r="CN48" s="59" t="s">
        <v>11</v>
      </c>
      <c r="CO48" s="59" t="s">
        <v>1999</v>
      </c>
      <c r="CP48" s="59" t="s">
        <v>11</v>
      </c>
      <c r="CQ48" s="59" t="s">
        <v>2000</v>
      </c>
      <c r="CR48" s="59" t="s">
        <v>11</v>
      </c>
      <c r="CS48" s="59" t="s">
        <v>1363</v>
      </c>
      <c r="CT48" s="59" t="s">
        <v>11</v>
      </c>
      <c r="CU48" s="59" t="s">
        <v>11</v>
      </c>
      <c r="CV48" s="59" t="s">
        <v>1364</v>
      </c>
      <c r="CW48" s="59" t="s">
        <v>1365</v>
      </c>
      <c r="CX48" s="59" t="s">
        <v>919</v>
      </c>
      <c r="CY48" s="59" t="s">
        <v>11</v>
      </c>
      <c r="CZ48" s="60" t="s">
        <v>11</v>
      </c>
      <c r="DA48" s="60" t="s">
        <v>1366</v>
      </c>
      <c r="DB48" s="59" t="s">
        <v>11</v>
      </c>
      <c r="DC48" s="59" t="s">
        <v>11</v>
      </c>
      <c r="DD48" s="60" t="s">
        <v>1367</v>
      </c>
      <c r="DE48" s="59" t="s">
        <v>11</v>
      </c>
      <c r="DF48" s="59" t="s">
        <v>1368</v>
      </c>
      <c r="DG48" s="59" t="s">
        <v>11</v>
      </c>
      <c r="DH48" s="59" t="s">
        <v>11</v>
      </c>
      <c r="DI48" s="59" t="s">
        <v>11</v>
      </c>
      <c r="DJ48" s="59" t="s">
        <v>787</v>
      </c>
      <c r="DK48" s="59" t="s">
        <v>11</v>
      </c>
      <c r="DL48" s="59" t="s">
        <v>11</v>
      </c>
      <c r="DM48" s="59" t="s">
        <v>1369</v>
      </c>
      <c r="DN48" s="59" t="s">
        <v>11</v>
      </c>
      <c r="DO48" s="59" t="s">
        <v>11</v>
      </c>
      <c r="DP48" s="59" t="s">
        <v>747</v>
      </c>
      <c r="DQ48" s="59" t="s">
        <v>11</v>
      </c>
      <c r="DR48" s="59" t="s">
        <v>748</v>
      </c>
      <c r="DS48" s="59" t="s">
        <v>11</v>
      </c>
      <c r="DT48" s="59" t="s">
        <v>749</v>
      </c>
      <c r="DU48" s="59" t="s">
        <v>11</v>
      </c>
    </row>
    <row r="49" spans="1:125" s="61" customFormat="1" x14ac:dyDescent="0.25">
      <c r="A49" s="39" t="s">
        <v>6</v>
      </c>
      <c r="B49" s="39" t="s">
        <v>59</v>
      </c>
      <c r="C49" s="39" t="s">
        <v>272</v>
      </c>
      <c r="D49" s="39" t="s">
        <v>8</v>
      </c>
      <c r="E49" s="39" t="s">
        <v>43</v>
      </c>
      <c r="F49" s="55">
        <v>44372.391076388885</v>
      </c>
      <c r="G49" s="55">
        <v>44375.084039351852</v>
      </c>
      <c r="H49" s="23" t="s">
        <v>2309</v>
      </c>
      <c r="I49" s="40" t="str">
        <f t="shared" si="0"/>
        <v>OUTSIDE WDC</v>
      </c>
      <c r="J49" s="39" t="s">
        <v>10</v>
      </c>
      <c r="K49" s="39" t="s">
        <v>10</v>
      </c>
      <c r="L49" s="56">
        <v>44337</v>
      </c>
      <c r="M49" s="57"/>
      <c r="N49" s="59" t="str">
        <f>IFERROR(VLOOKUP(B:B,'GID 29 JUNI 21'!V:Y,4,0),"")</f>
        <v/>
      </c>
      <c r="O49" s="59" t="str">
        <f>IFERROR(VLOOKUP(B49,#REF!,4,0),"")</f>
        <v/>
      </c>
      <c r="P49" s="59" t="str">
        <f>IFERROR(VLOOKUP(B:B,'GID 27 Juni 21'!V:Y,4,0),"")</f>
        <v/>
      </c>
      <c r="Q49" s="59" t="str">
        <f>IFERROR(VLOOKUP(B:B,'GID 26 Juni 21'!V:Y,4,0),"")</f>
        <v xml:space="preserve">4002942924 GID 26 P2 25 </v>
      </c>
      <c r="R49" s="59" t="str">
        <f>IFERROR(VLOOKUP(B:B,'GID 25 JNI 21'!V:Y,4,0),"")</f>
        <v/>
      </c>
      <c r="S49" s="59" t="s">
        <v>11</v>
      </c>
      <c r="T49" s="59" t="s">
        <v>5495</v>
      </c>
      <c r="U49" s="59" t="s">
        <v>5496</v>
      </c>
      <c r="V49" s="59" t="s">
        <v>11</v>
      </c>
      <c r="W49" s="59" t="s">
        <v>11</v>
      </c>
      <c r="X49" s="59" t="s">
        <v>11</v>
      </c>
      <c r="Y49" s="59" t="s">
        <v>5214</v>
      </c>
      <c r="Z49" s="59" t="s">
        <v>4971</v>
      </c>
      <c r="AA49" s="59" t="s">
        <v>11</v>
      </c>
      <c r="AB49" s="59" t="s">
        <v>11</v>
      </c>
      <c r="AC49" s="59" t="s">
        <v>4715</v>
      </c>
      <c r="AD49" s="59" t="s">
        <v>11</v>
      </c>
      <c r="AE49" s="59" t="s">
        <v>4550</v>
      </c>
      <c r="AF49" s="59" t="s">
        <v>4551</v>
      </c>
      <c r="AG49" s="59" t="s">
        <v>11</v>
      </c>
      <c r="AH49" s="59" t="s">
        <v>4160</v>
      </c>
      <c r="AI49" s="59" t="s">
        <v>11</v>
      </c>
      <c r="AJ49" s="59" t="s">
        <v>11</v>
      </c>
      <c r="AK49" s="59" t="s">
        <v>3983</v>
      </c>
      <c r="AL49" s="57" t="s">
        <v>11</v>
      </c>
      <c r="AM49" s="57" t="s">
        <v>11</v>
      </c>
      <c r="AN49" s="57" t="s">
        <v>3984</v>
      </c>
      <c r="AO49" s="57" t="s">
        <v>11</v>
      </c>
      <c r="AP49" s="57" t="s">
        <v>11</v>
      </c>
      <c r="AQ49" s="57" t="s">
        <v>11</v>
      </c>
      <c r="AR49" s="57" t="s">
        <v>11</v>
      </c>
      <c r="AS49" s="57" t="s">
        <v>11</v>
      </c>
      <c r="AT49" s="57" t="s">
        <v>11</v>
      </c>
      <c r="AU49" s="57" t="s">
        <v>11</v>
      </c>
      <c r="AV49" s="57" t="s">
        <v>11</v>
      </c>
      <c r="AW49" s="57" t="s">
        <v>3038</v>
      </c>
      <c r="AX49" s="57" t="s">
        <v>11</v>
      </c>
      <c r="AY49" s="57" t="s">
        <v>11</v>
      </c>
      <c r="AZ49" s="57" t="s">
        <v>2501</v>
      </c>
      <c r="BA49" s="57" t="s">
        <v>2485</v>
      </c>
      <c r="BB49" s="57" t="s">
        <v>11</v>
      </c>
      <c r="BC49" s="57" t="s">
        <v>2442</v>
      </c>
      <c r="BD49" s="57" t="s">
        <v>11</v>
      </c>
      <c r="BE49" s="57" t="s">
        <v>3039</v>
      </c>
      <c r="BF49" s="57" t="s">
        <v>11</v>
      </c>
      <c r="BG49" s="57" t="s">
        <v>3040</v>
      </c>
      <c r="BH49" s="57" t="s">
        <v>11</v>
      </c>
      <c r="BI49" s="57" t="s">
        <v>2373</v>
      </c>
      <c r="BJ49" s="57" t="s">
        <v>3041</v>
      </c>
      <c r="BK49" s="57" t="s">
        <v>11</v>
      </c>
      <c r="BL49" s="57" t="s">
        <v>11</v>
      </c>
      <c r="BM49" s="57" t="s">
        <v>3042</v>
      </c>
      <c r="BN49" s="57" t="s">
        <v>3043</v>
      </c>
      <c r="BO49" s="57" t="s">
        <v>3044</v>
      </c>
      <c r="BP49" s="57" t="s">
        <v>11</v>
      </c>
      <c r="BQ49" s="57" t="s">
        <v>11</v>
      </c>
      <c r="BR49" s="57" t="s">
        <v>3045</v>
      </c>
      <c r="BS49" s="57" t="s">
        <v>11</v>
      </c>
      <c r="BT49" s="57" t="s">
        <v>3046</v>
      </c>
      <c r="BU49" s="57" t="s">
        <v>11</v>
      </c>
      <c r="BV49" s="57" t="s">
        <v>11</v>
      </c>
      <c r="BW49" s="57" t="s">
        <v>3047</v>
      </c>
      <c r="BX49" s="57" t="s">
        <v>11</v>
      </c>
      <c r="BY49" s="57" t="s">
        <v>3048</v>
      </c>
      <c r="BZ49" s="57" t="s">
        <v>11</v>
      </c>
      <c r="CA49" s="57" t="s">
        <v>3049</v>
      </c>
      <c r="CB49" s="57" t="s">
        <v>11</v>
      </c>
      <c r="CC49" s="57" t="s">
        <v>2001</v>
      </c>
      <c r="CD49" s="57" t="s">
        <v>2002</v>
      </c>
      <c r="CE49" s="57" t="s">
        <v>11</v>
      </c>
      <c r="CF49" s="57" t="s">
        <v>11</v>
      </c>
      <c r="CG49" s="57" t="s">
        <v>2003</v>
      </c>
      <c r="CH49" s="57" t="s">
        <v>11</v>
      </c>
      <c r="CI49" s="57" t="s">
        <v>11</v>
      </c>
      <c r="CJ49" s="57" t="s">
        <v>2004</v>
      </c>
      <c r="CK49" s="57" t="s">
        <v>2005</v>
      </c>
      <c r="CL49" s="58" t="s">
        <v>11</v>
      </c>
      <c r="CM49" s="59" t="s">
        <v>11</v>
      </c>
      <c r="CN49" s="59" t="s">
        <v>11</v>
      </c>
      <c r="CO49" s="59" t="s">
        <v>2006</v>
      </c>
      <c r="CP49" s="59" t="s">
        <v>11</v>
      </c>
      <c r="CQ49" s="59" t="s">
        <v>2007</v>
      </c>
      <c r="CR49" s="59" t="s">
        <v>1370</v>
      </c>
      <c r="CS49" s="59" t="s">
        <v>11</v>
      </c>
      <c r="CT49" s="59" t="s">
        <v>11</v>
      </c>
      <c r="CU49" s="59" t="s">
        <v>11</v>
      </c>
      <c r="CV49" s="59" t="s">
        <v>1371</v>
      </c>
      <c r="CW49" s="59" t="s">
        <v>1372</v>
      </c>
      <c r="CX49" s="59" t="s">
        <v>11</v>
      </c>
      <c r="CY49" s="59" t="s">
        <v>1373</v>
      </c>
      <c r="CZ49" s="60" t="s">
        <v>11</v>
      </c>
      <c r="DA49" s="60" t="s">
        <v>11</v>
      </c>
      <c r="DB49" s="59" t="s">
        <v>11</v>
      </c>
      <c r="DC49" s="59" t="s">
        <v>1374</v>
      </c>
      <c r="DD49" s="60" t="s">
        <v>11</v>
      </c>
      <c r="DE49" s="59" t="s">
        <v>1375</v>
      </c>
      <c r="DF49" s="59" t="s">
        <v>11</v>
      </c>
      <c r="DG49" s="59" t="s">
        <v>11</v>
      </c>
      <c r="DH49" s="59" t="s">
        <v>1376</v>
      </c>
      <c r="DI49" s="59" t="s">
        <v>11</v>
      </c>
      <c r="DJ49" s="59" t="s">
        <v>1377</v>
      </c>
      <c r="DK49" s="59" t="s">
        <v>11</v>
      </c>
      <c r="DL49" s="59" t="s">
        <v>11</v>
      </c>
      <c r="DM49" s="59" t="s">
        <v>1378</v>
      </c>
      <c r="DN49" s="59" t="s">
        <v>11</v>
      </c>
      <c r="DO49" s="59" t="s">
        <v>750</v>
      </c>
      <c r="DP49" s="59" t="s">
        <v>11</v>
      </c>
      <c r="DQ49" s="59" t="s">
        <v>11</v>
      </c>
      <c r="DR49" s="59" t="s">
        <v>751</v>
      </c>
      <c r="DS49" s="59" t="s">
        <v>11</v>
      </c>
      <c r="DT49" s="59" t="s">
        <v>11</v>
      </c>
      <c r="DU49" s="59" t="s">
        <v>752</v>
      </c>
    </row>
    <row r="50" spans="1:125" s="61" customFormat="1" ht="12.75" customHeight="1" x14ac:dyDescent="0.25">
      <c r="A50" s="39" t="s">
        <v>6</v>
      </c>
      <c r="B50" s="39" t="s">
        <v>61</v>
      </c>
      <c r="C50" s="39" t="s">
        <v>299</v>
      </c>
      <c r="D50" s="39" t="s">
        <v>8</v>
      </c>
      <c r="E50" s="39" t="s">
        <v>43</v>
      </c>
      <c r="F50" s="55">
        <v>44373.849386574075</v>
      </c>
      <c r="G50" s="55"/>
      <c r="H50" s="23" t="s">
        <v>5793</v>
      </c>
      <c r="I50" s="40" t="str">
        <f t="shared" si="0"/>
        <v>IN WDC</v>
      </c>
      <c r="J50" s="39" t="s">
        <v>10</v>
      </c>
      <c r="K50" s="39" t="s">
        <v>10</v>
      </c>
      <c r="L50" s="56">
        <v>44336</v>
      </c>
      <c r="M50" s="59"/>
      <c r="N50" s="59" t="str">
        <f>IFERROR(VLOOKUP(B:B,'GID 29 JUNI 21'!V:Y,4,0),"")</f>
        <v/>
      </c>
      <c r="O50" s="59" t="str">
        <f>IFERROR(VLOOKUP(B50,#REF!,4,0),"")</f>
        <v/>
      </c>
      <c r="P50" s="59" t="str">
        <f>IFERROR(VLOOKUP(B:B,'GID 27 Juni 21'!V:Y,4,0),"")</f>
        <v/>
      </c>
      <c r="Q50" s="59" t="str">
        <f>IFERROR(VLOOKUP(B:B,'GID 26 Juni 21'!V:Y,4,0),"")</f>
        <v/>
      </c>
      <c r="R50" s="59" t="str">
        <f>IFERROR(VLOOKUP(B:B,'GID 25 JNI 21'!V:Y,4,0),"")</f>
        <v xml:space="preserve">4002942629 GID 25 P2 26 </v>
      </c>
      <c r="S50" s="59" t="s">
        <v>5669</v>
      </c>
      <c r="T50" s="59" t="s">
        <v>11</v>
      </c>
      <c r="U50" s="59" t="s">
        <v>5497</v>
      </c>
      <c r="V50" s="59" t="s">
        <v>11</v>
      </c>
      <c r="W50" s="59" t="s">
        <v>11</v>
      </c>
      <c r="X50" s="59" t="s">
        <v>5215</v>
      </c>
      <c r="Y50" s="59" t="s">
        <v>5216</v>
      </c>
      <c r="Z50" s="59" t="s">
        <v>11</v>
      </c>
      <c r="AA50" s="59" t="s">
        <v>4864</v>
      </c>
      <c r="AB50" s="59" t="s">
        <v>11</v>
      </c>
      <c r="AC50" s="59" t="s">
        <v>4716</v>
      </c>
      <c r="AD50" s="59" t="s">
        <v>11</v>
      </c>
      <c r="AE50" s="59" t="s">
        <v>4552</v>
      </c>
      <c r="AF50" s="59" t="s">
        <v>11</v>
      </c>
      <c r="AG50" s="59" t="s">
        <v>4865</v>
      </c>
      <c r="AH50" s="59" t="s">
        <v>11</v>
      </c>
      <c r="AI50" s="59" t="s">
        <v>3985</v>
      </c>
      <c r="AJ50" s="59" t="s">
        <v>11</v>
      </c>
      <c r="AK50" s="59" t="s">
        <v>11</v>
      </c>
      <c r="AL50" s="57" t="s">
        <v>3986</v>
      </c>
      <c r="AM50" s="57" t="s">
        <v>11</v>
      </c>
      <c r="AN50" s="57" t="s">
        <v>3987</v>
      </c>
      <c r="AO50" s="57" t="s">
        <v>11</v>
      </c>
      <c r="AP50" s="57" t="s">
        <v>11</v>
      </c>
      <c r="AQ50" s="57" t="s">
        <v>11</v>
      </c>
      <c r="AR50" s="57" t="s">
        <v>11</v>
      </c>
      <c r="AS50" s="57" t="s">
        <v>11</v>
      </c>
      <c r="AT50" s="57" t="s">
        <v>11</v>
      </c>
      <c r="AU50" s="57" t="s">
        <v>11</v>
      </c>
      <c r="AV50" s="57" t="s">
        <v>11</v>
      </c>
      <c r="AW50" s="57" t="s">
        <v>3050</v>
      </c>
      <c r="AX50" s="57" t="s">
        <v>11</v>
      </c>
      <c r="AY50" s="57" t="s">
        <v>11</v>
      </c>
      <c r="AZ50" s="57" t="s">
        <v>2575</v>
      </c>
      <c r="BA50" s="57" t="s">
        <v>2486</v>
      </c>
      <c r="BB50" s="57" t="s">
        <v>2576</v>
      </c>
      <c r="BC50" s="57" t="s">
        <v>11</v>
      </c>
      <c r="BD50" s="57" t="s">
        <v>3051</v>
      </c>
      <c r="BE50" s="57" t="s">
        <v>11</v>
      </c>
      <c r="BF50" s="57" t="s">
        <v>3052</v>
      </c>
      <c r="BG50" s="57" t="s">
        <v>3053</v>
      </c>
      <c r="BH50" s="57" t="s">
        <v>2410</v>
      </c>
      <c r="BI50" s="57" t="s">
        <v>11</v>
      </c>
      <c r="BJ50" s="57" t="s">
        <v>3054</v>
      </c>
      <c r="BK50" s="57" t="s">
        <v>11</v>
      </c>
      <c r="BL50" s="57" t="s">
        <v>3055</v>
      </c>
      <c r="BM50" s="57" t="s">
        <v>11</v>
      </c>
      <c r="BN50" s="57" t="s">
        <v>3056</v>
      </c>
      <c r="BO50" s="57" t="s">
        <v>3057</v>
      </c>
      <c r="BP50" s="57" t="s">
        <v>2290</v>
      </c>
      <c r="BQ50" s="57" t="s">
        <v>11</v>
      </c>
      <c r="BR50" s="57" t="s">
        <v>3058</v>
      </c>
      <c r="BS50" s="57" t="s">
        <v>11</v>
      </c>
      <c r="BT50" s="57" t="s">
        <v>11</v>
      </c>
      <c r="BU50" s="57" t="s">
        <v>3059</v>
      </c>
      <c r="BV50" s="57" t="s">
        <v>11</v>
      </c>
      <c r="BW50" s="57" t="s">
        <v>3060</v>
      </c>
      <c r="BX50" s="57" t="s">
        <v>3061</v>
      </c>
      <c r="BY50" s="57" t="s">
        <v>3062</v>
      </c>
      <c r="BZ50" s="57" t="s">
        <v>11</v>
      </c>
      <c r="CA50" s="57" t="s">
        <v>11</v>
      </c>
      <c r="CB50" s="57" t="s">
        <v>3063</v>
      </c>
      <c r="CC50" s="57" t="s">
        <v>11</v>
      </c>
      <c r="CD50" s="57" t="s">
        <v>2008</v>
      </c>
      <c r="CE50" s="57" t="s">
        <v>11</v>
      </c>
      <c r="CF50" s="57" t="s">
        <v>2009</v>
      </c>
      <c r="CG50" s="57" t="s">
        <v>11</v>
      </c>
      <c r="CH50" s="57" t="s">
        <v>2010</v>
      </c>
      <c r="CI50" s="57" t="s">
        <v>2011</v>
      </c>
      <c r="CJ50" s="57" t="s">
        <v>2012</v>
      </c>
      <c r="CK50" s="57" t="s">
        <v>2013</v>
      </c>
      <c r="CL50" s="58" t="s">
        <v>11</v>
      </c>
      <c r="CM50" s="59" t="s">
        <v>11</v>
      </c>
      <c r="CN50" s="59" t="s">
        <v>2014</v>
      </c>
      <c r="CO50" s="59" t="s">
        <v>11</v>
      </c>
      <c r="CP50" s="59" t="s">
        <v>2015</v>
      </c>
      <c r="CQ50" s="59" t="s">
        <v>2016</v>
      </c>
      <c r="CR50" s="59" t="s">
        <v>11</v>
      </c>
      <c r="CS50" s="59" t="s">
        <v>11</v>
      </c>
      <c r="CT50" s="59" t="s">
        <v>1379</v>
      </c>
      <c r="CU50" s="59" t="s">
        <v>11</v>
      </c>
      <c r="CV50" s="59" t="s">
        <v>1380</v>
      </c>
      <c r="CW50" s="59" t="s">
        <v>11</v>
      </c>
      <c r="CX50" s="59" t="s">
        <v>927</v>
      </c>
      <c r="CY50" s="59" t="s">
        <v>11</v>
      </c>
      <c r="CZ50" s="60" t="s">
        <v>11</v>
      </c>
      <c r="DA50" s="60" t="s">
        <v>1381</v>
      </c>
      <c r="DB50" s="59" t="s">
        <v>1382</v>
      </c>
      <c r="DC50" s="59" t="s">
        <v>1383</v>
      </c>
      <c r="DD50" s="60" t="s">
        <v>1384</v>
      </c>
      <c r="DE50" s="59" t="s">
        <v>11</v>
      </c>
      <c r="DF50" s="59" t="s">
        <v>11</v>
      </c>
      <c r="DG50" s="59" t="s">
        <v>1385</v>
      </c>
      <c r="DH50" s="59" t="s">
        <v>11</v>
      </c>
      <c r="DI50" s="59" t="s">
        <v>1386</v>
      </c>
      <c r="DJ50" s="59" t="s">
        <v>11</v>
      </c>
      <c r="DK50" s="59" t="s">
        <v>11</v>
      </c>
      <c r="DL50" s="59" t="s">
        <v>11</v>
      </c>
      <c r="DM50" s="59" t="s">
        <v>1387</v>
      </c>
      <c r="DN50" s="59" t="s">
        <v>11</v>
      </c>
      <c r="DO50" s="59" t="s">
        <v>753</v>
      </c>
      <c r="DP50" s="59" t="s">
        <v>11</v>
      </c>
      <c r="DQ50" s="59" t="s">
        <v>11</v>
      </c>
      <c r="DR50" s="59" t="s">
        <v>754</v>
      </c>
      <c r="DS50" s="59" t="s">
        <v>11</v>
      </c>
      <c r="DT50" s="59" t="s">
        <v>11</v>
      </c>
      <c r="DU50" s="59" t="s">
        <v>11</v>
      </c>
    </row>
    <row r="51" spans="1:125" s="61" customFormat="1" x14ac:dyDescent="0.25">
      <c r="A51" s="39" t="s">
        <v>6</v>
      </c>
      <c r="B51" s="476" t="s">
        <v>58</v>
      </c>
      <c r="C51" s="39" t="s">
        <v>278</v>
      </c>
      <c r="D51" s="39" t="s">
        <v>8</v>
      </c>
      <c r="E51" s="39" t="s">
        <v>43</v>
      </c>
      <c r="F51" s="55">
        <v>44374.826307870368</v>
      </c>
      <c r="G51" s="55"/>
      <c r="H51" s="23" t="s">
        <v>5793</v>
      </c>
      <c r="I51" s="40" t="str">
        <f t="shared" si="0"/>
        <v>IN WDC</v>
      </c>
      <c r="J51" s="39" t="s">
        <v>10</v>
      </c>
      <c r="K51" s="39" t="s">
        <v>10</v>
      </c>
      <c r="L51" s="56">
        <v>44336</v>
      </c>
      <c r="M51" s="57"/>
      <c r="N51" s="59" t="str">
        <f>IFERROR(VLOOKUP(B:B,'GID 29 JUNI 21'!V:Y,4,0),"")</f>
        <v/>
      </c>
      <c r="O51" s="59" t="str">
        <f>IFERROR(VLOOKUP(B51,#REF!,4,0),"")</f>
        <v/>
      </c>
      <c r="P51" s="59" t="str">
        <f>IFERROR(VLOOKUP(B:B,'GID 27 Juni 21'!V:Y,4,0),"")</f>
        <v xml:space="preserve">4002943315 GID 27 P1 27 </v>
      </c>
      <c r="Q51" s="59" t="str">
        <f>IFERROR(VLOOKUP(B:B,'GID 26 Juni 21'!V:Y,4,0),"")</f>
        <v>4002942909 GID 26 ND 26 Y</v>
      </c>
      <c r="R51" s="59" t="str">
        <f>IFERROR(VLOOKUP(B:B,'GID 25 JNI 21'!V:Y,4,0),"")</f>
        <v/>
      </c>
      <c r="S51" s="59" t="s">
        <v>11</v>
      </c>
      <c r="T51" s="59" t="s">
        <v>5498</v>
      </c>
      <c r="U51" s="59" t="s">
        <v>11</v>
      </c>
      <c r="V51" s="59" t="s">
        <v>11</v>
      </c>
      <c r="W51" s="59" t="s">
        <v>5097</v>
      </c>
      <c r="X51" s="59" t="s">
        <v>11</v>
      </c>
      <c r="Y51" s="59" t="s">
        <v>5217</v>
      </c>
      <c r="Z51" s="59" t="s">
        <v>11</v>
      </c>
      <c r="AA51" s="59" t="s">
        <v>4866</v>
      </c>
      <c r="AB51" s="59" t="s">
        <v>4636</v>
      </c>
      <c r="AC51" s="59" t="s">
        <v>11</v>
      </c>
      <c r="AD51" s="59" t="s">
        <v>11</v>
      </c>
      <c r="AE51" s="59" t="s">
        <v>4553</v>
      </c>
      <c r="AF51" s="59" t="s">
        <v>11</v>
      </c>
      <c r="AG51" s="59" t="s">
        <v>11</v>
      </c>
      <c r="AH51" s="59" t="s">
        <v>11</v>
      </c>
      <c r="AI51" s="59" t="s">
        <v>3988</v>
      </c>
      <c r="AJ51" s="59" t="s">
        <v>11</v>
      </c>
      <c r="AK51" s="59" t="s">
        <v>3989</v>
      </c>
      <c r="AL51" s="57" t="s">
        <v>11</v>
      </c>
      <c r="AM51" s="57" t="s">
        <v>11</v>
      </c>
      <c r="AN51" s="57" t="s">
        <v>3990</v>
      </c>
      <c r="AO51" s="57" t="s">
        <v>11</v>
      </c>
      <c r="AP51" s="57" t="s">
        <v>11</v>
      </c>
      <c r="AQ51" s="57" t="s">
        <v>11</v>
      </c>
      <c r="AR51" s="57" t="s">
        <v>11</v>
      </c>
      <c r="AS51" s="57" t="s">
        <v>11</v>
      </c>
      <c r="AT51" s="57" t="s">
        <v>11</v>
      </c>
      <c r="AU51" s="57" t="s">
        <v>11</v>
      </c>
      <c r="AV51" s="57" t="s">
        <v>11</v>
      </c>
      <c r="AW51" s="57" t="s">
        <v>3064</v>
      </c>
      <c r="AX51" s="57" t="s">
        <v>11</v>
      </c>
      <c r="AY51" s="57" t="s">
        <v>11</v>
      </c>
      <c r="AZ51" s="57" t="s">
        <v>11</v>
      </c>
      <c r="BA51" s="57" t="s">
        <v>2487</v>
      </c>
      <c r="BB51" s="57" t="s">
        <v>11</v>
      </c>
      <c r="BC51" s="57" t="s">
        <v>2443</v>
      </c>
      <c r="BD51" s="57" t="s">
        <v>3065</v>
      </c>
      <c r="BE51" s="57" t="s">
        <v>3066</v>
      </c>
      <c r="BF51" s="57" t="s">
        <v>11</v>
      </c>
      <c r="BG51" s="57" t="s">
        <v>3067</v>
      </c>
      <c r="BH51" s="57" t="s">
        <v>2411</v>
      </c>
      <c r="BI51" s="57" t="s">
        <v>11</v>
      </c>
      <c r="BJ51" s="57" t="s">
        <v>11</v>
      </c>
      <c r="BK51" s="57" t="s">
        <v>3068</v>
      </c>
      <c r="BL51" s="57" t="s">
        <v>11</v>
      </c>
      <c r="BM51" s="57" t="s">
        <v>11</v>
      </c>
      <c r="BN51" s="57" t="s">
        <v>11</v>
      </c>
      <c r="BO51" s="57" t="s">
        <v>3069</v>
      </c>
      <c r="BP51" s="57" t="s">
        <v>2267</v>
      </c>
      <c r="BQ51" s="57" t="s">
        <v>11</v>
      </c>
      <c r="BR51" s="57" t="s">
        <v>11</v>
      </c>
      <c r="BS51" s="57" t="s">
        <v>11</v>
      </c>
      <c r="BT51" s="57" t="s">
        <v>3070</v>
      </c>
      <c r="BU51" s="57" t="s">
        <v>11</v>
      </c>
      <c r="BV51" s="57" t="s">
        <v>11</v>
      </c>
      <c r="BW51" s="57" t="s">
        <v>3071</v>
      </c>
      <c r="BX51" s="57" t="s">
        <v>11</v>
      </c>
      <c r="BY51" s="57" t="s">
        <v>11</v>
      </c>
      <c r="BZ51" s="57" t="s">
        <v>11</v>
      </c>
      <c r="CA51" s="57" t="s">
        <v>11</v>
      </c>
      <c r="CB51" s="57" t="s">
        <v>3072</v>
      </c>
      <c r="CC51" s="57" t="s">
        <v>11</v>
      </c>
      <c r="CD51" s="57" t="s">
        <v>2017</v>
      </c>
      <c r="CE51" s="57" t="s">
        <v>11</v>
      </c>
      <c r="CF51" s="57" t="s">
        <v>2018</v>
      </c>
      <c r="CG51" s="57" t="s">
        <v>11</v>
      </c>
      <c r="CH51" s="57" t="s">
        <v>11</v>
      </c>
      <c r="CI51" s="57" t="s">
        <v>1672</v>
      </c>
      <c r="CJ51" s="57" t="s">
        <v>11</v>
      </c>
      <c r="CK51" s="57" t="s">
        <v>2019</v>
      </c>
      <c r="CL51" s="58" t="s">
        <v>11</v>
      </c>
      <c r="CM51" s="59" t="s">
        <v>11</v>
      </c>
      <c r="CN51" s="59" t="s">
        <v>11</v>
      </c>
      <c r="CO51" s="59" t="s">
        <v>2020</v>
      </c>
      <c r="CP51" s="59" t="s">
        <v>11</v>
      </c>
      <c r="CQ51" s="59" t="s">
        <v>2021</v>
      </c>
      <c r="CR51" s="59" t="s">
        <v>11</v>
      </c>
      <c r="CS51" s="59" t="s">
        <v>11</v>
      </c>
      <c r="CT51" s="59" t="s">
        <v>1388</v>
      </c>
      <c r="CU51" s="59" t="s">
        <v>1389</v>
      </c>
      <c r="CV51" s="59" t="s">
        <v>1390</v>
      </c>
      <c r="CW51" s="59" t="s">
        <v>1391</v>
      </c>
      <c r="CX51" s="59" t="s">
        <v>11</v>
      </c>
      <c r="CY51" s="59" t="s">
        <v>11</v>
      </c>
      <c r="CZ51" s="60" t="s">
        <v>11</v>
      </c>
      <c r="DA51" s="60" t="s">
        <v>1392</v>
      </c>
      <c r="DB51" s="59" t="s">
        <v>1393</v>
      </c>
      <c r="DC51" s="59" t="s">
        <v>11</v>
      </c>
      <c r="DD51" s="60" t="s">
        <v>1394</v>
      </c>
      <c r="DE51" s="59" t="s">
        <v>11</v>
      </c>
      <c r="DF51" s="59" t="s">
        <v>11</v>
      </c>
      <c r="DG51" s="59" t="s">
        <v>1395</v>
      </c>
      <c r="DH51" s="59" t="s">
        <v>11</v>
      </c>
      <c r="DI51" s="59" t="s">
        <v>11</v>
      </c>
      <c r="DJ51" s="59" t="s">
        <v>11</v>
      </c>
      <c r="DK51" s="59" t="s">
        <v>1396</v>
      </c>
      <c r="DL51" s="59" t="s">
        <v>1397</v>
      </c>
      <c r="DM51" s="59" t="s">
        <v>11</v>
      </c>
      <c r="DN51" s="59" t="s">
        <v>11</v>
      </c>
      <c r="DO51" s="59" t="s">
        <v>11</v>
      </c>
      <c r="DP51" s="59" t="s">
        <v>755</v>
      </c>
      <c r="DQ51" s="59" t="s">
        <v>11</v>
      </c>
      <c r="DR51" s="59" t="s">
        <v>756</v>
      </c>
      <c r="DS51" s="59" t="s">
        <v>11</v>
      </c>
      <c r="DT51" s="59" t="s">
        <v>11</v>
      </c>
      <c r="DU51" s="59" t="s">
        <v>11</v>
      </c>
    </row>
    <row r="52" spans="1:125" s="61" customFormat="1" ht="12.75" customHeight="1" x14ac:dyDescent="0.25">
      <c r="A52" s="39" t="s">
        <v>6</v>
      </c>
      <c r="B52" s="39" t="s">
        <v>72</v>
      </c>
      <c r="C52" s="39" t="s">
        <v>293</v>
      </c>
      <c r="D52" s="39" t="s">
        <v>8</v>
      </c>
      <c r="E52" s="39" t="s">
        <v>69</v>
      </c>
      <c r="F52" s="55">
        <v>44374.29346064815</v>
      </c>
      <c r="G52" s="55"/>
      <c r="H52" s="23" t="s">
        <v>5793</v>
      </c>
      <c r="I52" s="40" t="str">
        <f t="shared" si="0"/>
        <v>IN WDC</v>
      </c>
      <c r="J52" s="39" t="s">
        <v>10</v>
      </c>
      <c r="K52" s="39"/>
      <c r="L52" s="56">
        <v>44336</v>
      </c>
      <c r="M52" s="59"/>
      <c r="N52" s="59" t="str">
        <f>IFERROR(VLOOKUP(B:B,'GID 29 JUNI 21'!V:Y,4,0),"")</f>
        <v/>
      </c>
      <c r="O52" s="59" t="str">
        <f>IFERROR(VLOOKUP(B52,#REF!,4,0),"")</f>
        <v/>
      </c>
      <c r="P52" s="59" t="str">
        <f>IFERROR(VLOOKUP(B:B,'GID 27 Juni 21'!V:Y,4,0),"")</f>
        <v/>
      </c>
      <c r="Q52" s="59" t="str">
        <f>IFERROR(VLOOKUP(B:B,'GID 26 Juni 21'!V:Y,4,0),"")</f>
        <v xml:space="preserve">4002943206 GID 26 P1 28 </v>
      </c>
      <c r="R52" s="59" t="str">
        <f>IFERROR(VLOOKUP(B:B,'GID 25 JNI 21'!V:Y,4,0),"")</f>
        <v/>
      </c>
      <c r="S52" s="59" t="s">
        <v>5670</v>
      </c>
      <c r="T52" s="59" t="s">
        <v>5499</v>
      </c>
      <c r="U52" s="59" t="s">
        <v>11</v>
      </c>
      <c r="V52" s="59" t="s">
        <v>5500</v>
      </c>
      <c r="W52" s="59" t="s">
        <v>11</v>
      </c>
      <c r="X52" s="59" t="s">
        <v>11</v>
      </c>
      <c r="Y52" s="59" t="s">
        <v>5218</v>
      </c>
      <c r="Z52" s="59" t="s">
        <v>11</v>
      </c>
      <c r="AA52" s="59" t="s">
        <v>4867</v>
      </c>
      <c r="AB52" s="59" t="s">
        <v>11</v>
      </c>
      <c r="AC52" s="59" t="s">
        <v>4717</v>
      </c>
      <c r="AD52" s="59" t="s">
        <v>11</v>
      </c>
      <c r="AE52" s="59" t="s">
        <v>4554</v>
      </c>
      <c r="AF52" s="59" t="s">
        <v>11</v>
      </c>
      <c r="AG52" s="59" t="s">
        <v>4868</v>
      </c>
      <c r="AH52" s="59" t="s">
        <v>11</v>
      </c>
      <c r="AI52" s="59" t="s">
        <v>11</v>
      </c>
      <c r="AJ52" s="59" t="s">
        <v>3991</v>
      </c>
      <c r="AK52" s="59" t="s">
        <v>11</v>
      </c>
      <c r="AL52" s="57" t="s">
        <v>11</v>
      </c>
      <c r="AM52" s="57" t="s">
        <v>3992</v>
      </c>
      <c r="AN52" s="57" t="s">
        <v>3993</v>
      </c>
      <c r="AO52" s="57" t="s">
        <v>11</v>
      </c>
      <c r="AP52" s="57" t="s">
        <v>11</v>
      </c>
      <c r="AQ52" s="57" t="s">
        <v>11</v>
      </c>
      <c r="AR52" s="57" t="s">
        <v>11</v>
      </c>
      <c r="AS52" s="57" t="s">
        <v>11</v>
      </c>
      <c r="AT52" s="57" t="s">
        <v>11</v>
      </c>
      <c r="AU52" s="57" t="s">
        <v>11</v>
      </c>
      <c r="AV52" s="57" t="s">
        <v>11</v>
      </c>
      <c r="AW52" s="57" t="s">
        <v>3073</v>
      </c>
      <c r="AX52" s="57" t="s">
        <v>11</v>
      </c>
      <c r="AY52" s="57" t="s">
        <v>2577</v>
      </c>
      <c r="AZ52" s="57" t="s">
        <v>11</v>
      </c>
      <c r="BA52" s="57" t="s">
        <v>2488</v>
      </c>
      <c r="BB52" s="57" t="s">
        <v>2578</v>
      </c>
      <c r="BC52" s="57" t="s">
        <v>2444</v>
      </c>
      <c r="BD52" s="57" t="s">
        <v>3074</v>
      </c>
      <c r="BE52" s="57" t="s">
        <v>11</v>
      </c>
      <c r="BF52" s="57" t="s">
        <v>3075</v>
      </c>
      <c r="BG52" s="57" t="s">
        <v>3076</v>
      </c>
      <c r="BH52" s="57" t="s">
        <v>2412</v>
      </c>
      <c r="BI52" s="57" t="s">
        <v>2374</v>
      </c>
      <c r="BJ52" s="57" t="s">
        <v>11</v>
      </c>
      <c r="BK52" s="57" t="s">
        <v>11</v>
      </c>
      <c r="BL52" s="57" t="s">
        <v>11</v>
      </c>
      <c r="BM52" s="57" t="s">
        <v>3077</v>
      </c>
      <c r="BN52" s="57" t="s">
        <v>3078</v>
      </c>
      <c r="BO52" s="57" t="s">
        <v>11</v>
      </c>
      <c r="BP52" s="57" t="s">
        <v>2295</v>
      </c>
      <c r="BQ52" s="57" t="s">
        <v>3079</v>
      </c>
      <c r="BR52" s="57" t="s">
        <v>11</v>
      </c>
      <c r="BS52" s="57" t="s">
        <v>11</v>
      </c>
      <c r="BT52" s="57" t="s">
        <v>11</v>
      </c>
      <c r="BU52" s="57" t="s">
        <v>3080</v>
      </c>
      <c r="BV52" s="57" t="s">
        <v>11</v>
      </c>
      <c r="BW52" s="57" t="s">
        <v>3081</v>
      </c>
      <c r="BX52" s="57" t="s">
        <v>11</v>
      </c>
      <c r="BY52" s="57" t="s">
        <v>11</v>
      </c>
      <c r="BZ52" s="57" t="s">
        <v>3082</v>
      </c>
      <c r="CA52" s="57" t="s">
        <v>3083</v>
      </c>
      <c r="CB52" s="57" t="s">
        <v>3084</v>
      </c>
      <c r="CC52" s="57" t="s">
        <v>11</v>
      </c>
      <c r="CD52" s="57" t="s">
        <v>2022</v>
      </c>
      <c r="CE52" s="57" t="s">
        <v>11</v>
      </c>
      <c r="CF52" s="57" t="s">
        <v>11</v>
      </c>
      <c r="CG52" s="57" t="s">
        <v>2023</v>
      </c>
      <c r="CH52" s="57" t="s">
        <v>11</v>
      </c>
      <c r="CI52" s="57" t="s">
        <v>2024</v>
      </c>
      <c r="CJ52" s="57" t="s">
        <v>2025</v>
      </c>
      <c r="CK52" s="57" t="s">
        <v>11</v>
      </c>
      <c r="CL52" s="58" t="s">
        <v>2026</v>
      </c>
      <c r="CM52" s="59" t="s">
        <v>11</v>
      </c>
      <c r="CN52" s="59" t="s">
        <v>11</v>
      </c>
      <c r="CO52" s="59" t="s">
        <v>2027</v>
      </c>
      <c r="CP52" s="59" t="s">
        <v>11</v>
      </c>
      <c r="CQ52" s="59" t="s">
        <v>2028</v>
      </c>
      <c r="CR52" s="59" t="s">
        <v>11</v>
      </c>
      <c r="CS52" s="59" t="s">
        <v>1398</v>
      </c>
      <c r="CT52" s="59" t="s">
        <v>11</v>
      </c>
      <c r="CU52" s="59" t="s">
        <v>1399</v>
      </c>
      <c r="CV52" s="59" t="s">
        <v>1400</v>
      </c>
      <c r="CW52" s="59" t="s">
        <v>11</v>
      </c>
      <c r="CX52" s="59" t="s">
        <v>908</v>
      </c>
      <c r="CY52" s="59" t="s">
        <v>11</v>
      </c>
      <c r="CZ52" s="60" t="s">
        <v>11</v>
      </c>
      <c r="DA52" s="60" t="s">
        <v>1401</v>
      </c>
      <c r="DB52" s="59" t="s">
        <v>1402</v>
      </c>
      <c r="DC52" s="59" t="s">
        <v>11</v>
      </c>
      <c r="DD52" s="60" t="s">
        <v>1403</v>
      </c>
      <c r="DE52" s="59" t="s">
        <v>11</v>
      </c>
      <c r="DF52" s="59" t="s">
        <v>11</v>
      </c>
      <c r="DG52" s="59" t="s">
        <v>1404</v>
      </c>
      <c r="DH52" s="59" t="s">
        <v>11</v>
      </c>
      <c r="DI52" s="59" t="s">
        <v>11</v>
      </c>
      <c r="DJ52" s="59" t="s">
        <v>11</v>
      </c>
      <c r="DK52" s="59" t="s">
        <v>1405</v>
      </c>
      <c r="DL52" s="59" t="s">
        <v>11</v>
      </c>
      <c r="DM52" s="59" t="s">
        <v>1406</v>
      </c>
      <c r="DN52" s="59" t="s">
        <v>11</v>
      </c>
      <c r="DO52" s="59" t="s">
        <v>757</v>
      </c>
      <c r="DP52" s="59" t="s">
        <v>11</v>
      </c>
      <c r="DQ52" s="59" t="s">
        <v>11</v>
      </c>
      <c r="DR52" s="59" t="s">
        <v>758</v>
      </c>
      <c r="DS52" s="59" t="s">
        <v>11</v>
      </c>
      <c r="DT52" s="59" t="s">
        <v>11</v>
      </c>
      <c r="DU52" s="59" t="s">
        <v>759</v>
      </c>
    </row>
    <row r="53" spans="1:125" s="61" customFormat="1" x14ac:dyDescent="0.25">
      <c r="A53" s="39" t="s">
        <v>6</v>
      </c>
      <c r="B53" s="39" t="s">
        <v>68</v>
      </c>
      <c r="C53" s="39" t="s">
        <v>292</v>
      </c>
      <c r="D53" s="39" t="s">
        <v>8</v>
      </c>
      <c r="E53" s="39" t="s">
        <v>69</v>
      </c>
      <c r="F53" s="55">
        <v>44375.369050925925</v>
      </c>
      <c r="G53" s="55"/>
      <c r="H53" s="23" t="s">
        <v>5793</v>
      </c>
      <c r="I53" s="40" t="str">
        <f t="shared" si="0"/>
        <v>IN WDC</v>
      </c>
      <c r="J53" s="39" t="s">
        <v>10</v>
      </c>
      <c r="K53" s="39" t="s">
        <v>461</v>
      </c>
      <c r="L53" s="56">
        <v>44337</v>
      </c>
      <c r="M53" s="59"/>
      <c r="N53" s="59" t="str">
        <f>IFERROR(VLOOKUP(B:B,'GID 29 JUNI 21'!V:Y,4,0),"")</f>
        <v/>
      </c>
      <c r="O53" s="59" t="str">
        <f>IFERROR(VLOOKUP(B53,#REF!,4,0),"")</f>
        <v/>
      </c>
      <c r="P53" s="59" t="str">
        <f>IFERROR(VLOOKUP(B:B,'GID 27 Juni 21'!V:Y,4,0),"")</f>
        <v/>
      </c>
      <c r="Q53" s="59" t="str">
        <f>IFERROR(VLOOKUP(B:B,'GID 26 Juni 21'!V:Y,4,0),"")</f>
        <v xml:space="preserve">4002943200 GID 26 P1 28 </v>
      </c>
      <c r="R53" s="59" t="str">
        <f>IFERROR(VLOOKUP(B:B,'GID 25 JNI 21'!V:Y,4,0),"")</f>
        <v xml:space="preserve">4002942409 GID 25 P1 24 </v>
      </c>
      <c r="S53" s="59" t="s">
        <v>11</v>
      </c>
      <c r="T53" s="59" t="s">
        <v>5501</v>
      </c>
      <c r="U53" s="59" t="s">
        <v>11</v>
      </c>
      <c r="V53" s="59" t="s">
        <v>11</v>
      </c>
      <c r="W53" s="59" t="s">
        <v>11</v>
      </c>
      <c r="X53" s="59" t="s">
        <v>11</v>
      </c>
      <c r="Y53" s="59" t="s">
        <v>11</v>
      </c>
      <c r="Z53" s="59" t="s">
        <v>4972</v>
      </c>
      <c r="AA53" s="59" t="s">
        <v>11</v>
      </c>
      <c r="AB53" s="59" t="s">
        <v>11</v>
      </c>
      <c r="AC53" s="59" t="s">
        <v>4718</v>
      </c>
      <c r="AD53" s="59" t="s">
        <v>11</v>
      </c>
      <c r="AE53" s="59" t="s">
        <v>4555</v>
      </c>
      <c r="AF53" s="59" t="s">
        <v>11</v>
      </c>
      <c r="AG53" s="59" t="s">
        <v>4869</v>
      </c>
      <c r="AH53" s="59" t="s">
        <v>11</v>
      </c>
      <c r="AI53" s="59" t="s">
        <v>11</v>
      </c>
      <c r="AJ53" s="59" t="s">
        <v>3994</v>
      </c>
      <c r="AK53" s="59" t="s">
        <v>11</v>
      </c>
      <c r="AL53" s="57" t="s">
        <v>11</v>
      </c>
      <c r="AM53" s="57" t="s">
        <v>11</v>
      </c>
      <c r="AN53" s="57" t="s">
        <v>3995</v>
      </c>
      <c r="AO53" s="57" t="s">
        <v>11</v>
      </c>
      <c r="AP53" s="57" t="s">
        <v>11</v>
      </c>
      <c r="AQ53" s="57" t="s">
        <v>11</v>
      </c>
      <c r="AR53" s="57" t="s">
        <v>11</v>
      </c>
      <c r="AS53" s="57" t="s">
        <v>11</v>
      </c>
      <c r="AT53" s="57" t="s">
        <v>11</v>
      </c>
      <c r="AU53" s="57" t="s">
        <v>11</v>
      </c>
      <c r="AV53" s="57" t="s">
        <v>11</v>
      </c>
      <c r="AW53" s="57" t="s">
        <v>3085</v>
      </c>
      <c r="AX53" s="57" t="s">
        <v>11</v>
      </c>
      <c r="AY53" s="57" t="s">
        <v>11</v>
      </c>
      <c r="AZ53" s="57" t="s">
        <v>11</v>
      </c>
      <c r="BA53" s="57" t="s">
        <v>2489</v>
      </c>
      <c r="BB53" s="57" t="s">
        <v>2579</v>
      </c>
      <c r="BC53" s="57" t="s">
        <v>11</v>
      </c>
      <c r="BD53" s="57" t="s">
        <v>11</v>
      </c>
      <c r="BE53" s="57" t="s">
        <v>3086</v>
      </c>
      <c r="BF53" s="57" t="s">
        <v>3087</v>
      </c>
      <c r="BG53" s="57" t="s">
        <v>3088</v>
      </c>
      <c r="BH53" s="57" t="s">
        <v>11</v>
      </c>
      <c r="BI53" s="57" t="s">
        <v>2375</v>
      </c>
      <c r="BJ53" s="57" t="s">
        <v>11</v>
      </c>
      <c r="BK53" s="57" t="s">
        <v>11</v>
      </c>
      <c r="BL53" s="57" t="s">
        <v>11</v>
      </c>
      <c r="BM53" s="57" t="s">
        <v>3089</v>
      </c>
      <c r="BN53" s="57" t="s">
        <v>3090</v>
      </c>
      <c r="BO53" s="57" t="s">
        <v>3091</v>
      </c>
      <c r="BP53" s="57" t="s">
        <v>11</v>
      </c>
      <c r="BQ53" s="57" t="s">
        <v>11</v>
      </c>
      <c r="BR53" s="57" t="s">
        <v>3092</v>
      </c>
      <c r="BS53" s="57" t="s">
        <v>11</v>
      </c>
      <c r="BT53" s="57" t="s">
        <v>11</v>
      </c>
      <c r="BU53" s="57" t="s">
        <v>11</v>
      </c>
      <c r="BV53" s="57" t="s">
        <v>3093</v>
      </c>
      <c r="BW53" s="57" t="s">
        <v>3094</v>
      </c>
      <c r="BX53" s="57" t="s">
        <v>11</v>
      </c>
      <c r="BY53" s="57" t="s">
        <v>3095</v>
      </c>
      <c r="BZ53" s="57" t="s">
        <v>11</v>
      </c>
      <c r="CA53" s="57" t="s">
        <v>3096</v>
      </c>
      <c r="CB53" s="57" t="s">
        <v>11</v>
      </c>
      <c r="CC53" s="57" t="s">
        <v>2029</v>
      </c>
      <c r="CD53" s="57" t="s">
        <v>11</v>
      </c>
      <c r="CE53" s="57" t="s">
        <v>2030</v>
      </c>
      <c r="CF53" s="57" t="s">
        <v>11</v>
      </c>
      <c r="CG53" s="57" t="s">
        <v>11</v>
      </c>
      <c r="CH53" s="57" t="s">
        <v>2031</v>
      </c>
      <c r="CI53" s="57" t="s">
        <v>1675</v>
      </c>
      <c r="CJ53" s="57" t="s">
        <v>11</v>
      </c>
      <c r="CK53" s="57" t="s">
        <v>11</v>
      </c>
      <c r="CL53" s="58" t="s">
        <v>11</v>
      </c>
      <c r="CM53" s="59" t="s">
        <v>11</v>
      </c>
      <c r="CN53" s="59" t="s">
        <v>11</v>
      </c>
      <c r="CO53" s="59" t="s">
        <v>11</v>
      </c>
      <c r="CP53" s="59" t="s">
        <v>2032</v>
      </c>
      <c r="CQ53" s="59" t="s">
        <v>2033</v>
      </c>
      <c r="CR53" s="59" t="s">
        <v>1407</v>
      </c>
      <c r="CS53" s="59" t="s">
        <v>11</v>
      </c>
      <c r="CT53" s="59" t="s">
        <v>11</v>
      </c>
      <c r="CU53" s="59" t="s">
        <v>11</v>
      </c>
      <c r="CV53" s="59" t="s">
        <v>1408</v>
      </c>
      <c r="CW53" s="59" t="s">
        <v>11</v>
      </c>
      <c r="CX53" s="59" t="s">
        <v>915</v>
      </c>
      <c r="CY53" s="59" t="s">
        <v>11</v>
      </c>
      <c r="CZ53" s="60" t="s">
        <v>11</v>
      </c>
      <c r="DA53" s="60" t="s">
        <v>11</v>
      </c>
      <c r="DB53" s="59" t="s">
        <v>11</v>
      </c>
      <c r="DC53" s="59" t="s">
        <v>11</v>
      </c>
      <c r="DD53" s="60" t="s">
        <v>1409</v>
      </c>
      <c r="DE53" s="59" t="s">
        <v>11</v>
      </c>
      <c r="DF53" s="59" t="s">
        <v>11</v>
      </c>
      <c r="DG53" s="59" t="s">
        <v>11</v>
      </c>
      <c r="DH53" s="59" t="s">
        <v>11</v>
      </c>
      <c r="DI53" s="59" t="s">
        <v>1410</v>
      </c>
      <c r="DJ53" s="59" t="s">
        <v>11</v>
      </c>
      <c r="DK53" s="59" t="s">
        <v>11</v>
      </c>
      <c r="DL53" s="59" t="s">
        <v>1411</v>
      </c>
      <c r="DM53" s="59" t="s">
        <v>11</v>
      </c>
      <c r="DN53" s="59" t="s">
        <v>1412</v>
      </c>
      <c r="DO53" s="59" t="s">
        <v>11</v>
      </c>
      <c r="DP53" s="59" t="s">
        <v>760</v>
      </c>
      <c r="DQ53" s="59" t="s">
        <v>11</v>
      </c>
      <c r="DR53" s="59" t="s">
        <v>11</v>
      </c>
      <c r="DS53" s="59" t="s">
        <v>761</v>
      </c>
      <c r="DT53" s="59" t="s">
        <v>11</v>
      </c>
      <c r="DU53" s="59" t="s">
        <v>11</v>
      </c>
    </row>
    <row r="54" spans="1:125" s="61" customFormat="1" ht="12.75" customHeight="1" x14ac:dyDescent="0.25">
      <c r="A54" s="39" t="s">
        <v>6</v>
      </c>
      <c r="B54" s="39" t="s">
        <v>70</v>
      </c>
      <c r="C54" s="39" t="s">
        <v>71</v>
      </c>
      <c r="D54" s="39" t="s">
        <v>8</v>
      </c>
      <c r="E54" s="39" t="s">
        <v>69</v>
      </c>
      <c r="F54" s="55">
        <v>44375.597002314818</v>
      </c>
      <c r="G54" s="55"/>
      <c r="H54" s="23" t="s">
        <v>5793</v>
      </c>
      <c r="I54" s="40" t="str">
        <f t="shared" si="0"/>
        <v>IN WDC</v>
      </c>
      <c r="J54" s="39" t="s">
        <v>389</v>
      </c>
      <c r="K54" s="39"/>
      <c r="L54" s="56">
        <v>44307</v>
      </c>
      <c r="M54" s="59"/>
      <c r="N54" s="59" t="str">
        <f>IFERROR(VLOOKUP(B:B,'GID 29 JUNI 21'!V:Y,4,0),"")</f>
        <v/>
      </c>
      <c r="O54" s="59" t="str">
        <f>IFERROR(VLOOKUP(B54,#REF!,4,0),"")</f>
        <v/>
      </c>
      <c r="P54" s="59" t="str">
        <f>IFERROR(VLOOKUP(B:B,'GID 27 Juni 21'!V:Y,4,0),"")</f>
        <v/>
      </c>
      <c r="Q54" s="59" t="str">
        <f>IFERROR(VLOOKUP(B:B,'GID 26 Juni 21'!V:Y,4,0),"")</f>
        <v xml:space="preserve">4002943202 GID 26 P1 28 </v>
      </c>
      <c r="R54" s="59" t="str">
        <f>IFERROR(VLOOKUP(B:B,'GID 25 JNI 21'!V:Y,4,0),"")</f>
        <v xml:space="preserve">4002942584 GID 25 P1 26 </v>
      </c>
      <c r="S54" s="59" t="s">
        <v>11</v>
      </c>
      <c r="T54" s="59" t="s">
        <v>5502</v>
      </c>
      <c r="U54" s="59" t="s">
        <v>11</v>
      </c>
      <c r="V54" s="59" t="s">
        <v>5503</v>
      </c>
      <c r="W54" s="59" t="s">
        <v>11</v>
      </c>
      <c r="X54" s="59" t="s">
        <v>11</v>
      </c>
      <c r="Y54" s="59" t="s">
        <v>11</v>
      </c>
      <c r="Z54" s="59" t="s">
        <v>4973</v>
      </c>
      <c r="AA54" s="59" t="s">
        <v>11</v>
      </c>
      <c r="AB54" s="59" t="s">
        <v>4606</v>
      </c>
      <c r="AC54" s="59" t="s">
        <v>4719</v>
      </c>
      <c r="AD54" s="59" t="s">
        <v>11</v>
      </c>
      <c r="AE54" s="59" t="s">
        <v>4556</v>
      </c>
      <c r="AF54" s="59" t="s">
        <v>4557</v>
      </c>
      <c r="AG54" s="59" t="s">
        <v>11</v>
      </c>
      <c r="AH54" s="59" t="s">
        <v>4161</v>
      </c>
      <c r="AI54" s="59" t="s">
        <v>11</v>
      </c>
      <c r="AJ54" s="59" t="s">
        <v>3996</v>
      </c>
      <c r="AK54" s="59" t="s">
        <v>11</v>
      </c>
      <c r="AL54" s="57" t="s">
        <v>3997</v>
      </c>
      <c r="AM54" s="57" t="s">
        <v>11</v>
      </c>
      <c r="AN54" s="57" t="s">
        <v>11</v>
      </c>
      <c r="AO54" s="57" t="s">
        <v>11</v>
      </c>
      <c r="AP54" s="57" t="s">
        <v>11</v>
      </c>
      <c r="AQ54" s="57" t="s">
        <v>11</v>
      </c>
      <c r="AR54" s="57" t="s">
        <v>11</v>
      </c>
      <c r="AS54" s="57" t="s">
        <v>11</v>
      </c>
      <c r="AT54" s="57" t="s">
        <v>11</v>
      </c>
      <c r="AU54" s="57" t="s">
        <v>11</v>
      </c>
      <c r="AV54" s="57" t="s">
        <v>11</v>
      </c>
      <c r="AW54" s="57" t="s">
        <v>11</v>
      </c>
      <c r="AX54" s="57" t="s">
        <v>11</v>
      </c>
      <c r="AY54" s="57" t="s">
        <v>11</v>
      </c>
      <c r="AZ54" s="57" t="s">
        <v>11</v>
      </c>
      <c r="BA54" s="57" t="s">
        <v>11</v>
      </c>
      <c r="BB54" s="57" t="s">
        <v>11</v>
      </c>
      <c r="BC54" s="57" t="s">
        <v>11</v>
      </c>
      <c r="BD54" s="57" t="s">
        <v>11</v>
      </c>
      <c r="BE54" s="57" t="s">
        <v>11</v>
      </c>
      <c r="BF54" s="57" t="s">
        <v>11</v>
      </c>
      <c r="BG54" s="57" t="s">
        <v>11</v>
      </c>
      <c r="BH54" s="57" t="s">
        <v>11</v>
      </c>
      <c r="BI54" s="57" t="s">
        <v>11</v>
      </c>
      <c r="BJ54" s="57" t="s">
        <v>11</v>
      </c>
      <c r="BK54" s="57" t="s">
        <v>11</v>
      </c>
      <c r="BL54" s="57" t="s">
        <v>11</v>
      </c>
      <c r="BM54" s="57" t="s">
        <v>11</v>
      </c>
      <c r="BN54" s="57" t="s">
        <v>11</v>
      </c>
      <c r="BO54" s="57" t="s">
        <v>11</v>
      </c>
      <c r="BP54" s="57" t="s">
        <v>11</v>
      </c>
      <c r="BQ54" s="57" t="s">
        <v>11</v>
      </c>
      <c r="BR54" s="57" t="s">
        <v>11</v>
      </c>
      <c r="BS54" s="57" t="s">
        <v>11</v>
      </c>
      <c r="BT54" s="57" t="s">
        <v>11</v>
      </c>
      <c r="BU54" s="57" t="s">
        <v>11</v>
      </c>
      <c r="BV54" s="57" t="s">
        <v>11</v>
      </c>
      <c r="BW54" s="57" t="s">
        <v>3097</v>
      </c>
      <c r="BX54" s="57" t="s">
        <v>11</v>
      </c>
      <c r="BY54" s="57" t="s">
        <v>11</v>
      </c>
      <c r="BZ54" s="57" t="s">
        <v>3098</v>
      </c>
      <c r="CA54" s="57" t="s">
        <v>3099</v>
      </c>
      <c r="CB54" s="57" t="s">
        <v>3100</v>
      </c>
      <c r="CC54" s="57" t="s">
        <v>11</v>
      </c>
      <c r="CD54" s="57" t="s">
        <v>2034</v>
      </c>
      <c r="CE54" s="57" t="s">
        <v>11</v>
      </c>
      <c r="CF54" s="57" t="s">
        <v>11</v>
      </c>
      <c r="CG54" s="57" t="s">
        <v>2035</v>
      </c>
      <c r="CH54" s="57" t="s">
        <v>11</v>
      </c>
      <c r="CI54" s="57" t="s">
        <v>11</v>
      </c>
      <c r="CJ54" s="57" t="s">
        <v>2036</v>
      </c>
      <c r="CK54" s="57" t="s">
        <v>2037</v>
      </c>
      <c r="CL54" s="58" t="s">
        <v>11</v>
      </c>
      <c r="CM54" s="59" t="s">
        <v>11</v>
      </c>
      <c r="CN54" s="59" t="s">
        <v>11</v>
      </c>
      <c r="CO54" s="59" t="s">
        <v>2038</v>
      </c>
      <c r="CP54" s="59" t="s">
        <v>11</v>
      </c>
      <c r="CQ54" s="59" t="s">
        <v>2039</v>
      </c>
      <c r="CR54" s="59" t="s">
        <v>11</v>
      </c>
      <c r="CS54" s="59" t="s">
        <v>11</v>
      </c>
      <c r="CT54" s="59" t="s">
        <v>1413</v>
      </c>
      <c r="CU54" s="59" t="s">
        <v>1414</v>
      </c>
      <c r="CV54" s="59" t="s">
        <v>11</v>
      </c>
      <c r="CW54" s="59" t="s">
        <v>11</v>
      </c>
      <c r="CX54" s="59" t="s">
        <v>11</v>
      </c>
      <c r="CY54" s="59" t="s">
        <v>11</v>
      </c>
      <c r="CZ54" s="60" t="s">
        <v>1415</v>
      </c>
      <c r="DA54" s="60" t="s">
        <v>11</v>
      </c>
      <c r="DB54" s="59" t="s">
        <v>1416</v>
      </c>
      <c r="DC54" s="59" t="s">
        <v>11</v>
      </c>
      <c r="DD54" s="60" t="s">
        <v>1417</v>
      </c>
      <c r="DE54" s="59" t="s">
        <v>11</v>
      </c>
      <c r="DF54" s="59" t="s">
        <v>11</v>
      </c>
      <c r="DG54" s="59" t="s">
        <v>11</v>
      </c>
      <c r="DH54" s="59" t="s">
        <v>11</v>
      </c>
      <c r="DI54" s="59" t="s">
        <v>11</v>
      </c>
      <c r="DJ54" s="59" t="s">
        <v>11</v>
      </c>
      <c r="DK54" s="59" t="s">
        <v>11</v>
      </c>
      <c r="DL54" s="59" t="s">
        <v>11</v>
      </c>
      <c r="DM54" s="59" t="s">
        <v>11</v>
      </c>
      <c r="DN54" s="59" t="s">
        <v>1418</v>
      </c>
      <c r="DO54" s="59" t="s">
        <v>11</v>
      </c>
      <c r="DP54" s="59" t="s">
        <v>11</v>
      </c>
      <c r="DQ54" s="59" t="s">
        <v>762</v>
      </c>
      <c r="DR54" s="59" t="s">
        <v>11</v>
      </c>
      <c r="DS54" s="59" t="s">
        <v>11</v>
      </c>
      <c r="DT54" s="59" t="s">
        <v>11</v>
      </c>
      <c r="DU54" s="59" t="s">
        <v>11</v>
      </c>
    </row>
    <row r="55" spans="1:125" s="61" customFormat="1" ht="12.75" customHeight="1" x14ac:dyDescent="0.25">
      <c r="A55" s="39" t="s">
        <v>454</v>
      </c>
      <c r="B55" s="39" t="s">
        <v>428</v>
      </c>
      <c r="C55" s="39"/>
      <c r="D55" s="39" t="s">
        <v>73</v>
      </c>
      <c r="E55" s="39" t="s">
        <v>222</v>
      </c>
      <c r="F55" s="55">
        <v>44371.732557870368</v>
      </c>
      <c r="G55" s="55">
        <v>44372.159074074072</v>
      </c>
      <c r="H55" s="23" t="s">
        <v>2309</v>
      </c>
      <c r="I55" s="40" t="str">
        <f t="shared" si="0"/>
        <v>OUTSIDE WDC</v>
      </c>
      <c r="J55" s="39" t="s">
        <v>461</v>
      </c>
      <c r="K55" s="39"/>
      <c r="L55" s="56">
        <v>44336</v>
      </c>
      <c r="M55" s="57"/>
      <c r="N55" s="59" t="str">
        <f>IFERROR(VLOOKUP(B:B,'GID 29 JUNI 21'!V:Y,4,0),"")</f>
        <v/>
      </c>
      <c r="O55" s="59" t="str">
        <f>IFERROR(VLOOKUP(B55,#REF!,4,0),"")</f>
        <v/>
      </c>
      <c r="P55" s="59" t="str">
        <f>IFERROR(VLOOKUP(B:B,'GID 27 Juni 21'!V:Y,4,0),"")</f>
        <v/>
      </c>
      <c r="Q55" s="59" t="str">
        <f>IFERROR(VLOOKUP(B:B,'GID 26 Juni 21'!V:Y,4,0),"")</f>
        <v/>
      </c>
      <c r="R55" s="59" t="str">
        <f>IFERROR(VLOOKUP(B:B,'GID 25 JNI 21'!V:Y,4,0),"")</f>
        <v xml:space="preserve">4002942434 GID 25 P3 29 </v>
      </c>
      <c r="S55" s="59" t="s">
        <v>11</v>
      </c>
      <c r="T55" s="59" t="s">
        <v>11</v>
      </c>
      <c r="U55" s="59" t="s">
        <v>11</v>
      </c>
      <c r="V55" s="59" t="s">
        <v>11</v>
      </c>
      <c r="W55" s="59" t="s">
        <v>11</v>
      </c>
      <c r="X55" s="59" t="s">
        <v>11</v>
      </c>
      <c r="Y55" s="59" t="s">
        <v>11</v>
      </c>
      <c r="Z55" s="59" t="s">
        <v>4974</v>
      </c>
      <c r="AA55" s="59" t="s">
        <v>11</v>
      </c>
      <c r="AB55" s="59" t="s">
        <v>11</v>
      </c>
      <c r="AC55" s="59" t="s">
        <v>11</v>
      </c>
      <c r="AD55" s="59" t="s">
        <v>11</v>
      </c>
      <c r="AE55" s="59" t="s">
        <v>4558</v>
      </c>
      <c r="AF55" s="59" t="s">
        <v>11</v>
      </c>
      <c r="AG55" s="59" t="s">
        <v>11</v>
      </c>
      <c r="AH55" s="59" t="s">
        <v>11</v>
      </c>
      <c r="AI55" s="59" t="s">
        <v>11</v>
      </c>
      <c r="AJ55" s="59" t="s">
        <v>11</v>
      </c>
      <c r="AK55" s="59" t="s">
        <v>11</v>
      </c>
      <c r="AL55" s="57" t="s">
        <v>11</v>
      </c>
      <c r="AM55" s="57" t="s">
        <v>11</v>
      </c>
      <c r="AN55" s="57" t="s">
        <v>11</v>
      </c>
      <c r="AO55" s="57" t="s">
        <v>11</v>
      </c>
      <c r="AP55" s="57" t="s">
        <v>11</v>
      </c>
      <c r="AQ55" s="57" t="s">
        <v>11</v>
      </c>
      <c r="AR55" s="57" t="s">
        <v>11</v>
      </c>
      <c r="AS55" s="57" t="s">
        <v>11</v>
      </c>
      <c r="AT55" s="57" t="s">
        <v>11</v>
      </c>
      <c r="AU55" s="57" t="s">
        <v>11</v>
      </c>
      <c r="AV55" s="57" t="s">
        <v>11</v>
      </c>
      <c r="AW55" s="57" t="s">
        <v>11</v>
      </c>
      <c r="AX55" s="57" t="s">
        <v>11</v>
      </c>
      <c r="AY55" s="57" t="s">
        <v>11</v>
      </c>
      <c r="AZ55" s="57" t="s">
        <v>2580</v>
      </c>
      <c r="BA55" s="57" t="s">
        <v>11</v>
      </c>
      <c r="BB55" s="57" t="s">
        <v>11</v>
      </c>
      <c r="BC55" s="57" t="s">
        <v>11</v>
      </c>
      <c r="BD55" s="57" t="s">
        <v>11</v>
      </c>
      <c r="BE55" s="57" t="s">
        <v>11</v>
      </c>
      <c r="BF55" s="57" t="s">
        <v>11</v>
      </c>
      <c r="BG55" s="57" t="s">
        <v>3101</v>
      </c>
      <c r="BH55" s="57" t="s">
        <v>11</v>
      </c>
      <c r="BI55" s="57" t="s">
        <v>11</v>
      </c>
      <c r="BJ55" s="57" t="s">
        <v>11</v>
      </c>
      <c r="BK55" s="57" t="s">
        <v>11</v>
      </c>
      <c r="BL55" s="57" t="s">
        <v>11</v>
      </c>
      <c r="BM55" s="57" t="s">
        <v>11</v>
      </c>
      <c r="BN55" s="57" t="s">
        <v>3102</v>
      </c>
      <c r="BO55" s="57" t="s">
        <v>11</v>
      </c>
      <c r="BP55" s="57" t="s">
        <v>11</v>
      </c>
      <c r="BQ55" s="57" t="s">
        <v>11</v>
      </c>
      <c r="BR55" s="57" t="s">
        <v>11</v>
      </c>
      <c r="BS55" s="57" t="s">
        <v>11</v>
      </c>
      <c r="BT55" s="57" t="s">
        <v>3103</v>
      </c>
      <c r="BU55" s="57" t="s">
        <v>11</v>
      </c>
      <c r="BV55" s="57" t="s">
        <v>11</v>
      </c>
      <c r="BW55" s="57" t="s">
        <v>11</v>
      </c>
      <c r="BX55" s="57" t="s">
        <v>11</v>
      </c>
      <c r="BY55" s="57" t="s">
        <v>11</v>
      </c>
      <c r="BZ55" s="57" t="s">
        <v>11</v>
      </c>
      <c r="CA55" s="57" t="s">
        <v>11</v>
      </c>
      <c r="CB55" s="57" t="s">
        <v>3104</v>
      </c>
      <c r="CC55" s="57" t="s">
        <v>11</v>
      </c>
      <c r="CD55" s="57" t="s">
        <v>11</v>
      </c>
      <c r="CE55" s="57" t="s">
        <v>11</v>
      </c>
      <c r="CF55" s="57" t="s">
        <v>11</v>
      </c>
      <c r="CG55" s="57" t="s">
        <v>11</v>
      </c>
      <c r="CH55" s="57" t="s">
        <v>11</v>
      </c>
      <c r="CI55" s="57" t="s">
        <v>2040</v>
      </c>
      <c r="CJ55" s="57" t="s">
        <v>11</v>
      </c>
      <c r="CK55" s="57" t="s">
        <v>11</v>
      </c>
      <c r="CL55" s="58" t="s">
        <v>11</v>
      </c>
      <c r="CM55" s="59" t="s">
        <v>11</v>
      </c>
      <c r="CN55" s="59" t="s">
        <v>11</v>
      </c>
      <c r="CO55" s="59" t="s">
        <v>2041</v>
      </c>
      <c r="CP55" s="59" t="s">
        <v>11</v>
      </c>
      <c r="CQ55" s="59" t="s">
        <v>11</v>
      </c>
      <c r="CR55" s="59" t="s">
        <v>11</v>
      </c>
      <c r="CS55" s="59" t="s">
        <v>11</v>
      </c>
      <c r="CT55" s="59" t="s">
        <v>1419</v>
      </c>
      <c r="CU55" s="59" t="s">
        <v>11</v>
      </c>
      <c r="CV55" s="59" t="s">
        <v>11</v>
      </c>
      <c r="CW55" s="59" t="s">
        <v>11</v>
      </c>
      <c r="CX55" s="59" t="s">
        <v>11</v>
      </c>
      <c r="CY55" s="59" t="s">
        <v>11</v>
      </c>
      <c r="CZ55" s="60" t="s">
        <v>11</v>
      </c>
      <c r="DA55" s="60" t="s">
        <v>11</v>
      </c>
      <c r="DB55" s="59" t="s">
        <v>1420</v>
      </c>
      <c r="DC55" s="59" t="s">
        <v>11</v>
      </c>
      <c r="DD55" s="60" t="s">
        <v>11</v>
      </c>
      <c r="DE55" s="59" t="s">
        <v>11</v>
      </c>
      <c r="DF55" s="59" t="s">
        <v>11</v>
      </c>
      <c r="DG55" s="59" t="s">
        <v>11</v>
      </c>
      <c r="DH55" s="59" t="s">
        <v>11</v>
      </c>
      <c r="DI55" s="59" t="s">
        <v>1421</v>
      </c>
      <c r="DJ55" s="59" t="s">
        <v>11</v>
      </c>
      <c r="DK55" s="59" t="s">
        <v>11</v>
      </c>
      <c r="DL55" s="59" t="s">
        <v>11</v>
      </c>
      <c r="DM55" s="59" t="s">
        <v>11</v>
      </c>
      <c r="DN55" s="59" t="s">
        <v>11</v>
      </c>
      <c r="DO55" s="59" t="s">
        <v>763</v>
      </c>
      <c r="DP55" s="59" t="s">
        <v>11</v>
      </c>
      <c r="DQ55" s="59" t="s">
        <v>11</v>
      </c>
      <c r="DR55" s="59" t="s">
        <v>11</v>
      </c>
      <c r="DS55" s="59" t="s">
        <v>11</v>
      </c>
      <c r="DT55" s="59" t="s">
        <v>11</v>
      </c>
      <c r="DU55" s="59" t="s">
        <v>11</v>
      </c>
    </row>
    <row r="56" spans="1:125" s="61" customFormat="1" ht="12.75" customHeight="1" x14ac:dyDescent="0.25">
      <c r="A56" s="39" t="s">
        <v>454</v>
      </c>
      <c r="B56" s="39" t="s">
        <v>496</v>
      </c>
      <c r="C56" s="39"/>
      <c r="D56" s="39" t="s">
        <v>73</v>
      </c>
      <c r="E56" s="39" t="s">
        <v>2205</v>
      </c>
      <c r="F56" s="55">
        <v>44261.654976851853</v>
      </c>
      <c r="G56" s="55">
        <v>44262.193854166668</v>
      </c>
      <c r="H56" s="23" t="s">
        <v>2309</v>
      </c>
      <c r="I56" s="40" t="str">
        <f t="shared" si="0"/>
        <v>OUTSIDE WDC</v>
      </c>
      <c r="J56" s="39" t="s">
        <v>461</v>
      </c>
      <c r="K56" s="39"/>
      <c r="L56" s="56">
        <v>44262</v>
      </c>
      <c r="M56" s="57"/>
      <c r="N56" s="59" t="str">
        <f>IFERROR(VLOOKUP(B:B,'GID 29 JUNI 21'!V:Y,4,0),"")</f>
        <v/>
      </c>
      <c r="O56" s="59" t="str">
        <f>IFERROR(VLOOKUP(B56,#REF!,4,0),"")</f>
        <v/>
      </c>
      <c r="P56" s="59" t="str">
        <f>IFERROR(VLOOKUP(B:B,'GID 27 Juni 21'!V:Y,4,0),"")</f>
        <v/>
      </c>
      <c r="Q56" s="59" t="str">
        <f>IFERROR(VLOOKUP(B:B,'GID 26 Juni 21'!V:Y,4,0),"")</f>
        <v/>
      </c>
      <c r="R56" s="59" t="str">
        <f>IFERROR(VLOOKUP(B:B,'GID 25 JNI 21'!V:Y,4,0),"")</f>
        <v/>
      </c>
      <c r="S56" s="59" t="s">
        <v>11</v>
      </c>
      <c r="T56" s="59" t="s">
        <v>11</v>
      </c>
      <c r="U56" s="59" t="s">
        <v>11</v>
      </c>
      <c r="V56" s="59" t="s">
        <v>11</v>
      </c>
      <c r="W56" s="59" t="s">
        <v>11</v>
      </c>
      <c r="X56" s="59" t="s">
        <v>11</v>
      </c>
      <c r="Y56" s="59" t="s">
        <v>11</v>
      </c>
      <c r="Z56" s="59" t="s">
        <v>11</v>
      </c>
      <c r="AA56" s="59" t="s">
        <v>11</v>
      </c>
      <c r="AB56" s="59" t="s">
        <v>11</v>
      </c>
      <c r="AC56" s="59" t="s">
        <v>11</v>
      </c>
      <c r="AD56" s="59" t="s">
        <v>11</v>
      </c>
      <c r="AE56" s="59" t="s">
        <v>11</v>
      </c>
      <c r="AF56" s="59" t="s">
        <v>11</v>
      </c>
      <c r="AG56" s="59" t="s">
        <v>11</v>
      </c>
      <c r="AH56" s="59" t="s">
        <v>11</v>
      </c>
      <c r="AI56" s="59" t="s">
        <v>11</v>
      </c>
      <c r="AJ56" s="59" t="s">
        <v>11</v>
      </c>
      <c r="AK56" s="59" t="s">
        <v>11</v>
      </c>
      <c r="AL56" s="57" t="s">
        <v>11</v>
      </c>
      <c r="AM56" s="57" t="s">
        <v>11</v>
      </c>
      <c r="AN56" s="57" t="s">
        <v>11</v>
      </c>
      <c r="AO56" s="57" t="s">
        <v>11</v>
      </c>
      <c r="AP56" s="57" t="s">
        <v>11</v>
      </c>
      <c r="AQ56" s="57" t="s">
        <v>11</v>
      </c>
      <c r="AR56" s="57" t="s">
        <v>11</v>
      </c>
      <c r="AS56" s="57" t="s">
        <v>11</v>
      </c>
      <c r="AT56" s="57" t="s">
        <v>11</v>
      </c>
      <c r="AU56" s="57" t="s">
        <v>11</v>
      </c>
      <c r="AV56" s="57" t="s">
        <v>11</v>
      </c>
      <c r="AW56" s="57" t="s">
        <v>11</v>
      </c>
      <c r="AX56" s="57" t="s">
        <v>11</v>
      </c>
      <c r="AY56" s="57" t="s">
        <v>11</v>
      </c>
      <c r="AZ56" s="57" t="s">
        <v>11</v>
      </c>
      <c r="BA56" s="57" t="s">
        <v>11</v>
      </c>
      <c r="BB56" s="57" t="s">
        <v>11</v>
      </c>
      <c r="BC56" s="57" t="s">
        <v>11</v>
      </c>
      <c r="BD56" s="57" t="s">
        <v>11</v>
      </c>
      <c r="BE56" s="57" t="s">
        <v>11</v>
      </c>
      <c r="BF56" s="57" t="s">
        <v>11</v>
      </c>
      <c r="BG56" s="57" t="s">
        <v>11</v>
      </c>
      <c r="BH56" s="57" t="s">
        <v>11</v>
      </c>
      <c r="BI56" s="57" t="s">
        <v>11</v>
      </c>
      <c r="BJ56" s="57" t="s">
        <v>11</v>
      </c>
      <c r="BK56" s="57" t="s">
        <v>11</v>
      </c>
      <c r="BL56" s="57" t="s">
        <v>11</v>
      </c>
      <c r="BM56" s="57" t="s">
        <v>11</v>
      </c>
      <c r="BN56" s="57" t="s">
        <v>11</v>
      </c>
      <c r="BO56" s="57" t="s">
        <v>11</v>
      </c>
      <c r="BP56" s="57" t="s">
        <v>11</v>
      </c>
      <c r="BQ56" s="57" t="s">
        <v>11</v>
      </c>
      <c r="BR56" s="57" t="s">
        <v>11</v>
      </c>
      <c r="BS56" s="57" t="s">
        <v>11</v>
      </c>
      <c r="BT56" s="57" t="s">
        <v>11</v>
      </c>
      <c r="BU56" s="57" t="s">
        <v>11</v>
      </c>
      <c r="BV56" s="57" t="s">
        <v>11</v>
      </c>
      <c r="BW56" s="57" t="s">
        <v>11</v>
      </c>
      <c r="BX56" s="57" t="s">
        <v>11</v>
      </c>
      <c r="BY56" s="57" t="s">
        <v>11</v>
      </c>
      <c r="BZ56" s="57" t="s">
        <v>11</v>
      </c>
      <c r="CA56" s="57" t="s">
        <v>11</v>
      </c>
      <c r="CB56" s="57" t="s">
        <v>11</v>
      </c>
      <c r="CC56" s="57" t="s">
        <v>11</v>
      </c>
      <c r="CD56" s="57" t="s">
        <v>11</v>
      </c>
      <c r="CE56" s="57" t="s">
        <v>11</v>
      </c>
      <c r="CF56" s="57" t="s">
        <v>11</v>
      </c>
      <c r="CG56" s="57" t="s">
        <v>11</v>
      </c>
      <c r="CH56" s="57" t="s">
        <v>11</v>
      </c>
      <c r="CI56" s="57" t="s">
        <v>11</v>
      </c>
      <c r="CJ56" s="57" t="s">
        <v>11</v>
      </c>
      <c r="CK56" s="57" t="s">
        <v>11</v>
      </c>
      <c r="CL56" s="58" t="s">
        <v>11</v>
      </c>
      <c r="CM56" s="59" t="s">
        <v>11</v>
      </c>
      <c r="CN56" s="59" t="s">
        <v>11</v>
      </c>
      <c r="CO56" s="59" t="s">
        <v>11</v>
      </c>
      <c r="CP56" s="59" t="s">
        <v>11</v>
      </c>
      <c r="CQ56" s="59" t="s">
        <v>11</v>
      </c>
      <c r="CR56" s="59" t="s">
        <v>11</v>
      </c>
      <c r="CS56" s="59" t="s">
        <v>11</v>
      </c>
      <c r="CT56" s="59" t="s">
        <v>11</v>
      </c>
      <c r="CU56" s="59" t="s">
        <v>11</v>
      </c>
      <c r="CV56" s="59" t="s">
        <v>11</v>
      </c>
      <c r="CW56" s="59" t="s">
        <v>11</v>
      </c>
      <c r="CX56" s="59" t="s">
        <v>11</v>
      </c>
      <c r="CY56" s="59" t="s">
        <v>11</v>
      </c>
      <c r="CZ56" s="60" t="s">
        <v>11</v>
      </c>
      <c r="DA56" s="60" t="s">
        <v>11</v>
      </c>
      <c r="DB56" s="59" t="s">
        <v>11</v>
      </c>
      <c r="DC56" s="59" t="s">
        <v>11</v>
      </c>
      <c r="DD56" s="60" t="s">
        <v>11</v>
      </c>
      <c r="DE56" s="59" t="s">
        <v>11</v>
      </c>
      <c r="DF56" s="59" t="s">
        <v>11</v>
      </c>
      <c r="DG56" s="59" t="s">
        <v>11</v>
      </c>
      <c r="DH56" s="59" t="s">
        <v>11</v>
      </c>
      <c r="DI56" s="59" t="s">
        <v>11</v>
      </c>
      <c r="DJ56" s="59" t="s">
        <v>11</v>
      </c>
      <c r="DK56" s="59" t="s">
        <v>11</v>
      </c>
      <c r="DL56" s="59" t="s">
        <v>11</v>
      </c>
      <c r="DM56" s="59" t="s">
        <v>11</v>
      </c>
      <c r="DN56" s="59" t="s">
        <v>11</v>
      </c>
      <c r="DO56" s="59" t="s">
        <v>764</v>
      </c>
      <c r="DP56" s="59" t="s">
        <v>11</v>
      </c>
      <c r="DQ56" s="59" t="s">
        <v>11</v>
      </c>
      <c r="DR56" s="59" t="s">
        <v>11</v>
      </c>
      <c r="DS56" s="59" t="s">
        <v>11</v>
      </c>
      <c r="DT56" s="59" t="s">
        <v>11</v>
      </c>
      <c r="DU56" s="59" t="s">
        <v>11</v>
      </c>
    </row>
    <row r="57" spans="1:125" s="61" customFormat="1" ht="12.75" customHeight="1" x14ac:dyDescent="0.25">
      <c r="A57" s="39" t="s">
        <v>454</v>
      </c>
      <c r="B57" s="39" t="s">
        <v>420</v>
      </c>
      <c r="C57" s="39"/>
      <c r="D57" s="39" t="s">
        <v>73</v>
      </c>
      <c r="E57" s="39" t="s">
        <v>69</v>
      </c>
      <c r="F57" s="55">
        <v>44372.942870370367</v>
      </c>
      <c r="G57" s="55">
        <v>44373.22179398148</v>
      </c>
      <c r="H57" s="23" t="s">
        <v>2309</v>
      </c>
      <c r="I57" s="40" t="str">
        <f t="shared" si="0"/>
        <v>OUTSIDE WDC</v>
      </c>
      <c r="J57" s="39" t="s">
        <v>10</v>
      </c>
      <c r="K57" s="39" t="s">
        <v>461</v>
      </c>
      <c r="L57" s="56">
        <v>44333</v>
      </c>
      <c r="M57" s="57"/>
      <c r="N57" s="59" t="str">
        <f>IFERROR(VLOOKUP(B:B,'GID 29 JUNI 21'!V:Y,4,0),"")</f>
        <v/>
      </c>
      <c r="O57" s="59" t="str">
        <f>IFERROR(VLOOKUP(B57,#REF!,4,0),"")</f>
        <v/>
      </c>
      <c r="P57" s="59" t="str">
        <f>IFERROR(VLOOKUP(B:B,'GID 27 Juni 21'!V:Y,4,0),"")</f>
        <v/>
      </c>
      <c r="Q57" s="59" t="str">
        <f>IFERROR(VLOOKUP(B:B,'GID 26 Juni 21'!V:Y,4,0),"")</f>
        <v xml:space="preserve">4002942900 GID 26 P3 30 </v>
      </c>
      <c r="R57" s="59" t="str">
        <f>IFERROR(VLOOKUP(B:B,'GID 25 JNI 21'!V:Y,4,0),"")</f>
        <v/>
      </c>
      <c r="S57" s="59" t="s">
        <v>11</v>
      </c>
      <c r="T57" s="59" t="s">
        <v>11</v>
      </c>
      <c r="U57" s="59" t="s">
        <v>11</v>
      </c>
      <c r="V57" s="59" t="s">
        <v>11</v>
      </c>
      <c r="W57" s="59" t="s">
        <v>11</v>
      </c>
      <c r="X57" s="59" t="s">
        <v>5219</v>
      </c>
      <c r="Y57" s="59" t="s">
        <v>11</v>
      </c>
      <c r="Z57" s="59" t="s">
        <v>11</v>
      </c>
      <c r="AA57" s="59" t="s">
        <v>11</v>
      </c>
      <c r="AB57" s="59" t="s">
        <v>11</v>
      </c>
      <c r="AC57" s="59" t="s">
        <v>11</v>
      </c>
      <c r="AD57" s="59" t="s">
        <v>11</v>
      </c>
      <c r="AE57" s="59" t="s">
        <v>4559</v>
      </c>
      <c r="AF57" s="59" t="s">
        <v>11</v>
      </c>
      <c r="AG57" s="59" t="s">
        <v>11</v>
      </c>
      <c r="AH57" s="59" t="s">
        <v>11</v>
      </c>
      <c r="AI57" s="59" t="s">
        <v>11</v>
      </c>
      <c r="AJ57" s="59" t="s">
        <v>11</v>
      </c>
      <c r="AK57" s="59" t="s">
        <v>11</v>
      </c>
      <c r="AL57" s="57" t="s">
        <v>11</v>
      </c>
      <c r="AM57" s="57" t="s">
        <v>11</v>
      </c>
      <c r="AN57" s="57" t="s">
        <v>11</v>
      </c>
      <c r="AO57" s="57" t="s">
        <v>5274</v>
      </c>
      <c r="AP57" s="57" t="s">
        <v>11</v>
      </c>
      <c r="AQ57" s="57" t="s">
        <v>11</v>
      </c>
      <c r="AR57" s="57" t="s">
        <v>11</v>
      </c>
      <c r="AS57" s="57" t="s">
        <v>11</v>
      </c>
      <c r="AT57" s="57" t="s">
        <v>11</v>
      </c>
      <c r="AU57" s="57" t="s">
        <v>11</v>
      </c>
      <c r="AV57" s="57" t="s">
        <v>11</v>
      </c>
      <c r="AW57" s="57" t="s">
        <v>11</v>
      </c>
      <c r="AX57" s="57" t="s">
        <v>11</v>
      </c>
      <c r="AY57" s="57" t="s">
        <v>2581</v>
      </c>
      <c r="AZ57" s="57" t="s">
        <v>11</v>
      </c>
      <c r="BA57" s="57" t="s">
        <v>11</v>
      </c>
      <c r="BB57" s="57" t="s">
        <v>11</v>
      </c>
      <c r="BC57" s="57" t="s">
        <v>2445</v>
      </c>
      <c r="BD57" s="57" t="s">
        <v>11</v>
      </c>
      <c r="BE57" s="57" t="s">
        <v>11</v>
      </c>
      <c r="BF57" s="57" t="s">
        <v>3105</v>
      </c>
      <c r="BG57" s="57" t="s">
        <v>11</v>
      </c>
      <c r="BH57" s="57" t="s">
        <v>11</v>
      </c>
      <c r="BI57" s="57" t="s">
        <v>11</v>
      </c>
      <c r="BJ57" s="57" t="s">
        <v>11</v>
      </c>
      <c r="BK57" s="57" t="s">
        <v>11</v>
      </c>
      <c r="BL57" s="57" t="s">
        <v>11</v>
      </c>
      <c r="BM57" s="57" t="s">
        <v>3106</v>
      </c>
      <c r="BN57" s="57" t="s">
        <v>11</v>
      </c>
      <c r="BO57" s="57" t="s">
        <v>11</v>
      </c>
      <c r="BP57" s="57" t="s">
        <v>11</v>
      </c>
      <c r="BQ57" s="57" t="s">
        <v>11</v>
      </c>
      <c r="BR57" s="57" t="s">
        <v>11</v>
      </c>
      <c r="BS57" s="57" t="s">
        <v>3107</v>
      </c>
      <c r="BT57" s="57" t="s">
        <v>11</v>
      </c>
      <c r="BU57" s="57" t="s">
        <v>11</v>
      </c>
      <c r="BV57" s="57" t="s">
        <v>11</v>
      </c>
      <c r="BW57" s="57" t="s">
        <v>11</v>
      </c>
      <c r="BX57" s="57" t="s">
        <v>3108</v>
      </c>
      <c r="BY57" s="57" t="s">
        <v>11</v>
      </c>
      <c r="BZ57" s="57" t="s">
        <v>11</v>
      </c>
      <c r="CA57" s="57" t="s">
        <v>11</v>
      </c>
      <c r="CB57" s="57" t="s">
        <v>11</v>
      </c>
      <c r="CC57" s="57" t="s">
        <v>11</v>
      </c>
      <c r="CD57" s="57" t="s">
        <v>11</v>
      </c>
      <c r="CE57" s="57" t="s">
        <v>2042</v>
      </c>
      <c r="CF57" s="57" t="s">
        <v>11</v>
      </c>
      <c r="CG57" s="57" t="s">
        <v>11</v>
      </c>
      <c r="CH57" s="57" t="s">
        <v>2043</v>
      </c>
      <c r="CI57" s="57" t="s">
        <v>11</v>
      </c>
      <c r="CJ57" s="57" t="s">
        <v>11</v>
      </c>
      <c r="CK57" s="57" t="s">
        <v>11</v>
      </c>
      <c r="CL57" s="58" t="s">
        <v>11</v>
      </c>
      <c r="CM57" s="59" t="s">
        <v>2044</v>
      </c>
      <c r="CN57" s="59" t="s">
        <v>11</v>
      </c>
      <c r="CO57" s="59" t="s">
        <v>11</v>
      </c>
      <c r="CP57" s="59" t="s">
        <v>2045</v>
      </c>
      <c r="CQ57" s="59" t="s">
        <v>11</v>
      </c>
      <c r="CR57" s="59" t="s">
        <v>11</v>
      </c>
      <c r="CS57" s="59" t="s">
        <v>11</v>
      </c>
      <c r="CT57" s="59" t="s">
        <v>11</v>
      </c>
      <c r="CU57" s="59" t="s">
        <v>11</v>
      </c>
      <c r="CV57" s="59" t="s">
        <v>11</v>
      </c>
      <c r="CW57" s="59" t="s">
        <v>11</v>
      </c>
      <c r="CX57" s="59" t="s">
        <v>901</v>
      </c>
      <c r="CY57" s="59" t="s">
        <v>11</v>
      </c>
      <c r="CZ57" s="60" t="s">
        <v>11</v>
      </c>
      <c r="DA57" s="60" t="s">
        <v>11</v>
      </c>
      <c r="DB57" s="59" t="s">
        <v>11</v>
      </c>
      <c r="DC57" s="59" t="s">
        <v>11</v>
      </c>
      <c r="DD57" s="60" t="s">
        <v>1422</v>
      </c>
      <c r="DE57" s="59" t="s">
        <v>11</v>
      </c>
      <c r="DF57" s="59" t="s">
        <v>11</v>
      </c>
      <c r="DG57" s="59" t="s">
        <v>11</v>
      </c>
      <c r="DH57" s="59" t="s">
        <v>11</v>
      </c>
      <c r="DI57" s="59" t="s">
        <v>1423</v>
      </c>
      <c r="DJ57" s="59" t="s">
        <v>11</v>
      </c>
      <c r="DK57" s="59" t="s">
        <v>11</v>
      </c>
      <c r="DL57" s="59" t="s">
        <v>11</v>
      </c>
      <c r="DM57" s="59" t="s">
        <v>11</v>
      </c>
      <c r="DN57" s="59" t="s">
        <v>11</v>
      </c>
      <c r="DO57" s="59" t="s">
        <v>765</v>
      </c>
      <c r="DP57" s="59" t="s">
        <v>11</v>
      </c>
      <c r="DQ57" s="59" t="s">
        <v>11</v>
      </c>
      <c r="DR57" s="59" t="s">
        <v>11</v>
      </c>
      <c r="DS57" s="59" t="s">
        <v>766</v>
      </c>
      <c r="DT57" s="59" t="s">
        <v>11</v>
      </c>
      <c r="DU57" s="59" t="s">
        <v>11</v>
      </c>
    </row>
    <row r="58" spans="1:125" s="61" customFormat="1" ht="12.75" customHeight="1" x14ac:dyDescent="0.25">
      <c r="A58" s="39" t="s">
        <v>621</v>
      </c>
      <c r="B58" s="39" t="s">
        <v>629</v>
      </c>
      <c r="C58" s="39"/>
      <c r="D58" s="39" t="s">
        <v>73</v>
      </c>
      <c r="E58" s="39" t="s">
        <v>163</v>
      </c>
      <c r="F58" s="55">
        <v>44262.488391203704</v>
      </c>
      <c r="G58" s="55">
        <v>44262.794606481482</v>
      </c>
      <c r="H58" s="23" t="s">
        <v>2309</v>
      </c>
      <c r="I58" s="40" t="str">
        <f t="shared" si="0"/>
        <v>OUTSIDE WDC</v>
      </c>
      <c r="J58" s="39"/>
      <c r="K58" s="39"/>
      <c r="L58" s="56">
        <v>44262</v>
      </c>
      <c r="M58" s="57"/>
      <c r="N58" s="59" t="str">
        <f>IFERROR(VLOOKUP(B:B,'GID 29 JUNI 21'!V:Y,4,0),"")</f>
        <v/>
      </c>
      <c r="O58" s="59" t="str">
        <f>IFERROR(VLOOKUP(B58,#REF!,4,0),"")</f>
        <v/>
      </c>
      <c r="P58" s="59" t="str">
        <f>IFERROR(VLOOKUP(B:B,'GID 27 Juni 21'!V:Y,4,0),"")</f>
        <v/>
      </c>
      <c r="Q58" s="59" t="str">
        <f>IFERROR(VLOOKUP(B:B,'GID 26 Juni 21'!V:Y,4,0),"")</f>
        <v/>
      </c>
      <c r="R58" s="59" t="str">
        <f>IFERROR(VLOOKUP(B:B,'GID 25 JNI 21'!V:Y,4,0),"")</f>
        <v/>
      </c>
      <c r="S58" s="59" t="s">
        <v>11</v>
      </c>
      <c r="T58" s="59" t="s">
        <v>11</v>
      </c>
      <c r="U58" s="59" t="s">
        <v>11</v>
      </c>
      <c r="V58" s="59" t="s">
        <v>11</v>
      </c>
      <c r="W58" s="59" t="s">
        <v>11</v>
      </c>
      <c r="X58" s="59" t="s">
        <v>11</v>
      </c>
      <c r="Y58" s="59" t="s">
        <v>11</v>
      </c>
      <c r="Z58" s="59" t="s">
        <v>11</v>
      </c>
      <c r="AA58" s="59" t="s">
        <v>11</v>
      </c>
      <c r="AB58" s="59" t="s">
        <v>11</v>
      </c>
      <c r="AC58" s="59" t="s">
        <v>11</v>
      </c>
      <c r="AD58" s="59" t="s">
        <v>11</v>
      </c>
      <c r="AE58" s="59" t="s">
        <v>11</v>
      </c>
      <c r="AF58" s="59" t="s">
        <v>11</v>
      </c>
      <c r="AG58" s="59" t="s">
        <v>11</v>
      </c>
      <c r="AH58" s="59" t="s">
        <v>11</v>
      </c>
      <c r="AI58" s="59" t="s">
        <v>11</v>
      </c>
      <c r="AJ58" s="59" t="s">
        <v>11</v>
      </c>
      <c r="AK58" s="59" t="s">
        <v>11</v>
      </c>
      <c r="AL58" s="57" t="s">
        <v>11</v>
      </c>
      <c r="AM58" s="57" t="s">
        <v>11</v>
      </c>
      <c r="AN58" s="57" t="s">
        <v>11</v>
      </c>
      <c r="AO58" s="57" t="s">
        <v>11</v>
      </c>
      <c r="AP58" s="57" t="s">
        <v>11</v>
      </c>
      <c r="AQ58" s="57" t="s">
        <v>11</v>
      </c>
      <c r="AR58" s="57" t="s">
        <v>11</v>
      </c>
      <c r="AS58" s="57" t="s">
        <v>11</v>
      </c>
      <c r="AT58" s="57" t="s">
        <v>11</v>
      </c>
      <c r="AU58" s="57" t="s">
        <v>11</v>
      </c>
      <c r="AV58" s="57" t="s">
        <v>11</v>
      </c>
      <c r="AW58" s="57" t="s">
        <v>11</v>
      </c>
      <c r="AX58" s="57" t="s">
        <v>11</v>
      </c>
      <c r="AY58" s="57" t="s">
        <v>11</v>
      </c>
      <c r="AZ58" s="57" t="s">
        <v>11</v>
      </c>
      <c r="BA58" s="57" t="s">
        <v>11</v>
      </c>
      <c r="BB58" s="57" t="s">
        <v>11</v>
      </c>
      <c r="BC58" s="57" t="s">
        <v>11</v>
      </c>
      <c r="BD58" s="57" t="s">
        <v>11</v>
      </c>
      <c r="BE58" s="57" t="s">
        <v>11</v>
      </c>
      <c r="BF58" s="57" t="s">
        <v>11</v>
      </c>
      <c r="BG58" s="57" t="s">
        <v>11</v>
      </c>
      <c r="BH58" s="57" t="s">
        <v>11</v>
      </c>
      <c r="BI58" s="57" t="s">
        <v>11</v>
      </c>
      <c r="BJ58" s="57" t="s">
        <v>11</v>
      </c>
      <c r="BK58" s="57" t="s">
        <v>11</v>
      </c>
      <c r="BL58" s="57" t="s">
        <v>11</v>
      </c>
      <c r="BM58" s="57" t="s">
        <v>11</v>
      </c>
      <c r="BN58" s="57" t="s">
        <v>11</v>
      </c>
      <c r="BO58" s="57" t="s">
        <v>11</v>
      </c>
      <c r="BP58" s="57" t="s">
        <v>11</v>
      </c>
      <c r="BQ58" s="57" t="s">
        <v>11</v>
      </c>
      <c r="BR58" s="57" t="s">
        <v>11</v>
      </c>
      <c r="BS58" s="57" t="s">
        <v>11</v>
      </c>
      <c r="BT58" s="57" t="s">
        <v>11</v>
      </c>
      <c r="BU58" s="57" t="s">
        <v>11</v>
      </c>
      <c r="BV58" s="57" t="s">
        <v>11</v>
      </c>
      <c r="BW58" s="57" t="s">
        <v>11</v>
      </c>
      <c r="BX58" s="57" t="s">
        <v>11</v>
      </c>
      <c r="BY58" s="57" t="s">
        <v>11</v>
      </c>
      <c r="BZ58" s="57" t="s">
        <v>11</v>
      </c>
      <c r="CA58" s="57" t="s">
        <v>11</v>
      </c>
      <c r="CB58" s="57" t="s">
        <v>11</v>
      </c>
      <c r="CC58" s="57" t="s">
        <v>11</v>
      </c>
      <c r="CD58" s="57" t="s">
        <v>11</v>
      </c>
      <c r="CE58" s="57" t="s">
        <v>11</v>
      </c>
      <c r="CF58" s="57" t="s">
        <v>11</v>
      </c>
      <c r="CG58" s="57" t="s">
        <v>11</v>
      </c>
      <c r="CH58" s="57" t="s">
        <v>11</v>
      </c>
      <c r="CI58" s="57" t="s">
        <v>11</v>
      </c>
      <c r="CJ58" s="57" t="s">
        <v>11</v>
      </c>
      <c r="CK58" s="57" t="s">
        <v>11</v>
      </c>
      <c r="CL58" s="58" t="s">
        <v>11</v>
      </c>
      <c r="CM58" s="59" t="s">
        <v>11</v>
      </c>
      <c r="CN58" s="59" t="s">
        <v>11</v>
      </c>
      <c r="CO58" s="59" t="s">
        <v>11</v>
      </c>
      <c r="CP58" s="59" t="s">
        <v>11</v>
      </c>
      <c r="CQ58" s="59" t="s">
        <v>11</v>
      </c>
      <c r="CR58" s="59" t="s">
        <v>11</v>
      </c>
      <c r="CS58" s="59" t="s">
        <v>11</v>
      </c>
      <c r="CT58" s="59" t="s">
        <v>11</v>
      </c>
      <c r="CU58" s="59" t="s">
        <v>11</v>
      </c>
      <c r="CV58" s="59" t="s">
        <v>11</v>
      </c>
      <c r="CW58" s="59" t="s">
        <v>11</v>
      </c>
      <c r="CX58" s="59" t="s">
        <v>11</v>
      </c>
      <c r="CY58" s="59" t="s">
        <v>11</v>
      </c>
      <c r="CZ58" s="60" t="s">
        <v>11</v>
      </c>
      <c r="DA58" s="60" t="s">
        <v>11</v>
      </c>
      <c r="DB58" s="59" t="s">
        <v>11</v>
      </c>
      <c r="DC58" s="59" t="s">
        <v>11</v>
      </c>
      <c r="DD58" s="60" t="s">
        <v>11</v>
      </c>
      <c r="DE58" s="59" t="s">
        <v>11</v>
      </c>
      <c r="DF58" s="59" t="s">
        <v>11</v>
      </c>
      <c r="DG58" s="59" t="s">
        <v>11</v>
      </c>
      <c r="DH58" s="59" t="s">
        <v>11</v>
      </c>
      <c r="DI58" s="59" t="s">
        <v>11</v>
      </c>
      <c r="DJ58" s="59" t="s">
        <v>11</v>
      </c>
      <c r="DK58" s="59" t="s">
        <v>11</v>
      </c>
      <c r="DL58" s="59" t="s">
        <v>11</v>
      </c>
      <c r="DM58" s="59" t="s">
        <v>11</v>
      </c>
      <c r="DN58" s="59" t="s">
        <v>11</v>
      </c>
      <c r="DO58" s="59" t="s">
        <v>767</v>
      </c>
      <c r="DP58" s="59"/>
      <c r="DQ58" s="59"/>
      <c r="DR58" s="59"/>
      <c r="DS58" s="59"/>
      <c r="DT58" s="59"/>
      <c r="DU58" s="59"/>
    </row>
    <row r="59" spans="1:125" s="61" customFormat="1" ht="12.75" customHeight="1" x14ac:dyDescent="0.25">
      <c r="A59" s="39" t="s">
        <v>621</v>
      </c>
      <c r="B59" s="39" t="s">
        <v>768</v>
      </c>
      <c r="C59" s="39"/>
      <c r="D59" s="39" t="s">
        <v>73</v>
      </c>
      <c r="E59" s="39" t="s">
        <v>613</v>
      </c>
      <c r="F59" s="55">
        <v>44270.963831018518</v>
      </c>
      <c r="G59" s="55">
        <v>44272.211458333331</v>
      </c>
      <c r="H59" s="23" t="s">
        <v>2309</v>
      </c>
      <c r="I59" s="40" t="str">
        <f t="shared" si="0"/>
        <v>OUTSIDE WDC</v>
      </c>
      <c r="J59" s="39" t="s">
        <v>10</v>
      </c>
      <c r="K59" s="39"/>
      <c r="L59" s="56">
        <v>44272</v>
      </c>
      <c r="M59" s="57"/>
      <c r="N59" s="59" t="str">
        <f>IFERROR(VLOOKUP(B:B,'GID 29 JUNI 21'!V:Y,4,0),"")</f>
        <v/>
      </c>
      <c r="O59" s="59" t="str">
        <f>IFERROR(VLOOKUP(B59,#REF!,4,0),"")</f>
        <v/>
      </c>
      <c r="P59" s="59" t="str">
        <f>IFERROR(VLOOKUP(B:B,'GID 27 Juni 21'!V:Y,4,0),"")</f>
        <v/>
      </c>
      <c r="Q59" s="59" t="str">
        <f>IFERROR(VLOOKUP(B:B,'GID 26 Juni 21'!V:Y,4,0),"")</f>
        <v/>
      </c>
      <c r="R59" s="59" t="str">
        <f>IFERROR(VLOOKUP(B:B,'GID 25 JNI 21'!V:Y,4,0),"")</f>
        <v/>
      </c>
      <c r="S59" s="59" t="s">
        <v>11</v>
      </c>
      <c r="T59" s="59" t="s">
        <v>11</v>
      </c>
      <c r="U59" s="59" t="s">
        <v>11</v>
      </c>
      <c r="V59" s="59" t="s">
        <v>11</v>
      </c>
      <c r="W59" s="59" t="s">
        <v>11</v>
      </c>
      <c r="X59" s="59" t="s">
        <v>11</v>
      </c>
      <c r="Y59" s="59" t="s">
        <v>11</v>
      </c>
      <c r="Z59" s="59" t="s">
        <v>11</v>
      </c>
      <c r="AA59" s="59" t="s">
        <v>11</v>
      </c>
      <c r="AB59" s="59" t="s">
        <v>11</v>
      </c>
      <c r="AC59" s="59" t="s">
        <v>11</v>
      </c>
      <c r="AD59" s="59" t="s">
        <v>11</v>
      </c>
      <c r="AE59" s="59" t="s">
        <v>11</v>
      </c>
      <c r="AF59" s="59" t="s">
        <v>11</v>
      </c>
      <c r="AG59" s="59" t="s">
        <v>11</v>
      </c>
      <c r="AH59" s="59" t="s">
        <v>11</v>
      </c>
      <c r="AI59" s="59" t="s">
        <v>11</v>
      </c>
      <c r="AJ59" s="59" t="s">
        <v>11</v>
      </c>
      <c r="AK59" s="59" t="s">
        <v>11</v>
      </c>
      <c r="AL59" s="57" t="s">
        <v>11</v>
      </c>
      <c r="AM59" s="57" t="s">
        <v>11</v>
      </c>
      <c r="AN59" s="57" t="s">
        <v>11</v>
      </c>
      <c r="AO59" s="57" t="s">
        <v>11</v>
      </c>
      <c r="AP59" s="57" t="s">
        <v>11</v>
      </c>
      <c r="AQ59" s="57" t="s">
        <v>11</v>
      </c>
      <c r="AR59" s="57" t="s">
        <v>11</v>
      </c>
      <c r="AS59" s="57" t="s">
        <v>11</v>
      </c>
      <c r="AT59" s="57" t="s">
        <v>11</v>
      </c>
      <c r="AU59" s="57" t="s">
        <v>11</v>
      </c>
      <c r="AV59" s="57" t="s">
        <v>11</v>
      </c>
      <c r="AW59" s="57" t="s">
        <v>11</v>
      </c>
      <c r="AX59" s="57" t="s">
        <v>11</v>
      </c>
      <c r="AY59" s="57" t="s">
        <v>11</v>
      </c>
      <c r="AZ59" s="57" t="s">
        <v>11</v>
      </c>
      <c r="BA59" s="57" t="s">
        <v>11</v>
      </c>
      <c r="BB59" s="57" t="s">
        <v>11</v>
      </c>
      <c r="BC59" s="57" t="s">
        <v>11</v>
      </c>
      <c r="BD59" s="57" t="s">
        <v>11</v>
      </c>
      <c r="BE59" s="57" t="s">
        <v>11</v>
      </c>
      <c r="BF59" s="57" t="s">
        <v>11</v>
      </c>
      <c r="BG59" s="57" t="s">
        <v>11</v>
      </c>
      <c r="BH59" s="57" t="s">
        <v>11</v>
      </c>
      <c r="BI59" s="57" t="s">
        <v>11</v>
      </c>
      <c r="BJ59" s="57" t="s">
        <v>11</v>
      </c>
      <c r="BK59" s="57" t="s">
        <v>11</v>
      </c>
      <c r="BL59" s="57" t="s">
        <v>11</v>
      </c>
      <c r="BM59" s="57" t="s">
        <v>11</v>
      </c>
      <c r="BN59" s="57" t="s">
        <v>11</v>
      </c>
      <c r="BO59" s="57" t="s">
        <v>11</v>
      </c>
      <c r="BP59" s="57" t="s">
        <v>11</v>
      </c>
      <c r="BQ59" s="57" t="s">
        <v>11</v>
      </c>
      <c r="BR59" s="57" t="s">
        <v>11</v>
      </c>
      <c r="BS59" s="57" t="s">
        <v>11</v>
      </c>
      <c r="BT59" s="57" t="s">
        <v>11</v>
      </c>
      <c r="BU59" s="57" t="s">
        <v>11</v>
      </c>
      <c r="BV59" s="57" t="s">
        <v>11</v>
      </c>
      <c r="BW59" s="57" t="s">
        <v>11</v>
      </c>
      <c r="BX59" s="57" t="s">
        <v>11</v>
      </c>
      <c r="BY59" s="57" t="s">
        <v>11</v>
      </c>
      <c r="BZ59" s="57" t="s">
        <v>11</v>
      </c>
      <c r="CA59" s="57" t="s">
        <v>11</v>
      </c>
      <c r="CB59" s="57" t="s">
        <v>11</v>
      </c>
      <c r="CC59" s="57" t="s">
        <v>11</v>
      </c>
      <c r="CD59" s="57" t="s">
        <v>11</v>
      </c>
      <c r="CE59" s="57" t="s">
        <v>11</v>
      </c>
      <c r="CF59" s="57" t="s">
        <v>11</v>
      </c>
      <c r="CG59" s="57" t="s">
        <v>11</v>
      </c>
      <c r="CH59" s="57" t="s">
        <v>11</v>
      </c>
      <c r="CI59" s="57" t="s">
        <v>11</v>
      </c>
      <c r="CJ59" s="57" t="s">
        <v>11</v>
      </c>
      <c r="CK59" s="57" t="s">
        <v>11</v>
      </c>
      <c r="CL59" s="58" t="s">
        <v>11</v>
      </c>
      <c r="CM59" s="59" t="s">
        <v>11</v>
      </c>
      <c r="CN59" s="59" t="s">
        <v>11</v>
      </c>
      <c r="CO59" s="59" t="s">
        <v>11</v>
      </c>
      <c r="CP59" s="59" t="s">
        <v>11</v>
      </c>
      <c r="CQ59" s="59" t="s">
        <v>11</v>
      </c>
      <c r="CR59" s="59" t="s">
        <v>11</v>
      </c>
      <c r="CS59" s="59" t="s">
        <v>11</v>
      </c>
      <c r="CT59" s="59" t="s">
        <v>11</v>
      </c>
      <c r="CU59" s="59" t="s">
        <v>11</v>
      </c>
      <c r="CV59" s="59" t="s">
        <v>11</v>
      </c>
      <c r="CW59" s="59" t="s">
        <v>11</v>
      </c>
      <c r="CX59" s="59" t="s">
        <v>11</v>
      </c>
      <c r="CY59" s="59" t="s">
        <v>11</v>
      </c>
      <c r="CZ59" s="60" t="s">
        <v>11</v>
      </c>
      <c r="DA59" s="60" t="s">
        <v>11</v>
      </c>
      <c r="DB59" s="59" t="s">
        <v>11</v>
      </c>
      <c r="DC59" s="59" t="s">
        <v>11</v>
      </c>
      <c r="DD59" s="60" t="s">
        <v>11</v>
      </c>
      <c r="DE59" s="59" t="s">
        <v>11</v>
      </c>
      <c r="DF59" s="59" t="s">
        <v>1424</v>
      </c>
      <c r="DG59" s="59" t="s">
        <v>11</v>
      </c>
      <c r="DH59" s="59" t="s">
        <v>11</v>
      </c>
      <c r="DI59" s="59" t="s">
        <v>11</v>
      </c>
      <c r="DJ59" s="59" t="s">
        <v>11</v>
      </c>
      <c r="DK59" s="59" t="s">
        <v>11</v>
      </c>
      <c r="DL59" s="59" t="s">
        <v>11</v>
      </c>
      <c r="DM59" s="59" t="s">
        <v>11</v>
      </c>
      <c r="DN59" s="59" t="s">
        <v>1425</v>
      </c>
      <c r="DO59" s="59"/>
      <c r="DP59" s="59"/>
      <c r="DQ59" s="59"/>
      <c r="DR59" s="59"/>
      <c r="DS59" s="59"/>
      <c r="DT59" s="59"/>
      <c r="DU59" s="59"/>
    </row>
    <row r="60" spans="1:125" s="61" customFormat="1" ht="12.75" customHeight="1" x14ac:dyDescent="0.25">
      <c r="A60" s="39" t="s">
        <v>621</v>
      </c>
      <c r="B60" s="39" t="s">
        <v>769</v>
      </c>
      <c r="C60" s="39"/>
      <c r="D60" s="39" t="s">
        <v>73</v>
      </c>
      <c r="E60" s="39" t="s">
        <v>613</v>
      </c>
      <c r="F60" s="55">
        <v>44275.138078703705</v>
      </c>
      <c r="G60" s="55">
        <v>44275.517789351848</v>
      </c>
      <c r="H60" s="23" t="s">
        <v>2309</v>
      </c>
      <c r="I60" s="40" t="str">
        <f t="shared" si="0"/>
        <v>OUTSIDE WDC</v>
      </c>
      <c r="J60" s="39" t="s">
        <v>10</v>
      </c>
      <c r="K60" s="39"/>
      <c r="L60" s="56">
        <v>44275</v>
      </c>
      <c r="M60" s="57"/>
      <c r="N60" s="59" t="str">
        <f>IFERROR(VLOOKUP(B:B,'GID 29 JUNI 21'!V:Y,4,0),"")</f>
        <v/>
      </c>
      <c r="O60" s="59" t="str">
        <f>IFERROR(VLOOKUP(B60,#REF!,4,0),"")</f>
        <v/>
      </c>
      <c r="P60" s="59" t="str">
        <f>IFERROR(VLOOKUP(B:B,'GID 27 Juni 21'!V:Y,4,0),"")</f>
        <v/>
      </c>
      <c r="Q60" s="59" t="str">
        <f>IFERROR(VLOOKUP(B:B,'GID 26 Juni 21'!V:Y,4,0),"")</f>
        <v/>
      </c>
      <c r="R60" s="59" t="str">
        <f>IFERROR(VLOOKUP(B:B,'GID 25 JNI 21'!V:Y,4,0),"")</f>
        <v/>
      </c>
      <c r="S60" s="59" t="s">
        <v>11</v>
      </c>
      <c r="T60" s="59" t="s">
        <v>11</v>
      </c>
      <c r="U60" s="59" t="s">
        <v>11</v>
      </c>
      <c r="V60" s="59" t="s">
        <v>11</v>
      </c>
      <c r="W60" s="59" t="s">
        <v>11</v>
      </c>
      <c r="X60" s="59" t="s">
        <v>11</v>
      </c>
      <c r="Y60" s="59" t="s">
        <v>11</v>
      </c>
      <c r="Z60" s="59" t="s">
        <v>11</v>
      </c>
      <c r="AA60" s="59" t="s">
        <v>11</v>
      </c>
      <c r="AB60" s="59" t="s">
        <v>11</v>
      </c>
      <c r="AC60" s="59" t="s">
        <v>11</v>
      </c>
      <c r="AD60" s="59" t="s">
        <v>11</v>
      </c>
      <c r="AE60" s="59" t="s">
        <v>11</v>
      </c>
      <c r="AF60" s="59" t="s">
        <v>11</v>
      </c>
      <c r="AG60" s="59" t="s">
        <v>11</v>
      </c>
      <c r="AH60" s="59" t="s">
        <v>11</v>
      </c>
      <c r="AI60" s="59" t="s">
        <v>11</v>
      </c>
      <c r="AJ60" s="59" t="s">
        <v>11</v>
      </c>
      <c r="AK60" s="59" t="s">
        <v>11</v>
      </c>
      <c r="AL60" s="57" t="s">
        <v>11</v>
      </c>
      <c r="AM60" s="57" t="s">
        <v>11</v>
      </c>
      <c r="AN60" s="57" t="s">
        <v>11</v>
      </c>
      <c r="AO60" s="57" t="s">
        <v>11</v>
      </c>
      <c r="AP60" s="57" t="s">
        <v>11</v>
      </c>
      <c r="AQ60" s="57" t="s">
        <v>11</v>
      </c>
      <c r="AR60" s="57" t="s">
        <v>11</v>
      </c>
      <c r="AS60" s="57" t="s">
        <v>11</v>
      </c>
      <c r="AT60" s="57" t="s">
        <v>11</v>
      </c>
      <c r="AU60" s="57" t="s">
        <v>11</v>
      </c>
      <c r="AV60" s="57" t="s">
        <v>11</v>
      </c>
      <c r="AW60" s="57" t="s">
        <v>11</v>
      </c>
      <c r="AX60" s="57" t="s">
        <v>11</v>
      </c>
      <c r="AY60" s="57" t="s">
        <v>11</v>
      </c>
      <c r="AZ60" s="57" t="s">
        <v>11</v>
      </c>
      <c r="BA60" s="57" t="s">
        <v>11</v>
      </c>
      <c r="BB60" s="57" t="s">
        <v>11</v>
      </c>
      <c r="BC60" s="57" t="s">
        <v>11</v>
      </c>
      <c r="BD60" s="57" t="s">
        <v>11</v>
      </c>
      <c r="BE60" s="57" t="s">
        <v>11</v>
      </c>
      <c r="BF60" s="57" t="s">
        <v>11</v>
      </c>
      <c r="BG60" s="57" t="s">
        <v>11</v>
      </c>
      <c r="BH60" s="57" t="s">
        <v>11</v>
      </c>
      <c r="BI60" s="57" t="s">
        <v>11</v>
      </c>
      <c r="BJ60" s="57" t="s">
        <v>11</v>
      </c>
      <c r="BK60" s="57" t="s">
        <v>11</v>
      </c>
      <c r="BL60" s="57" t="s">
        <v>11</v>
      </c>
      <c r="BM60" s="57" t="s">
        <v>11</v>
      </c>
      <c r="BN60" s="57" t="s">
        <v>11</v>
      </c>
      <c r="BO60" s="57" t="s">
        <v>11</v>
      </c>
      <c r="BP60" s="57" t="s">
        <v>11</v>
      </c>
      <c r="BQ60" s="57" t="s">
        <v>11</v>
      </c>
      <c r="BR60" s="57" t="s">
        <v>11</v>
      </c>
      <c r="BS60" s="57" t="s">
        <v>11</v>
      </c>
      <c r="BT60" s="57" t="s">
        <v>11</v>
      </c>
      <c r="BU60" s="57" t="s">
        <v>11</v>
      </c>
      <c r="BV60" s="57" t="s">
        <v>11</v>
      </c>
      <c r="BW60" s="57" t="s">
        <v>11</v>
      </c>
      <c r="BX60" s="57" t="s">
        <v>11</v>
      </c>
      <c r="BY60" s="57" t="s">
        <v>11</v>
      </c>
      <c r="BZ60" s="57" t="s">
        <v>11</v>
      </c>
      <c r="CA60" s="57" t="s">
        <v>11</v>
      </c>
      <c r="CB60" s="57" t="s">
        <v>11</v>
      </c>
      <c r="CC60" s="57" t="s">
        <v>11</v>
      </c>
      <c r="CD60" s="57" t="s">
        <v>11</v>
      </c>
      <c r="CE60" s="57" t="s">
        <v>11</v>
      </c>
      <c r="CF60" s="57" t="s">
        <v>11</v>
      </c>
      <c r="CG60" s="57" t="s">
        <v>11</v>
      </c>
      <c r="CH60" s="57" t="s">
        <v>11</v>
      </c>
      <c r="CI60" s="57" t="s">
        <v>11</v>
      </c>
      <c r="CJ60" s="57" t="s">
        <v>11</v>
      </c>
      <c r="CK60" s="57" t="s">
        <v>11</v>
      </c>
      <c r="CL60" s="58" t="s">
        <v>11</v>
      </c>
      <c r="CM60" s="59" t="s">
        <v>11</v>
      </c>
      <c r="CN60" s="59" t="s">
        <v>11</v>
      </c>
      <c r="CO60" s="59" t="s">
        <v>11</v>
      </c>
      <c r="CP60" s="59" t="s">
        <v>11</v>
      </c>
      <c r="CQ60" s="59" t="s">
        <v>11</v>
      </c>
      <c r="CR60" s="59" t="s">
        <v>11</v>
      </c>
      <c r="CS60" s="59" t="s">
        <v>11</v>
      </c>
      <c r="CT60" s="59" t="s">
        <v>11</v>
      </c>
      <c r="CU60" s="59" t="s">
        <v>11</v>
      </c>
      <c r="CV60" s="59" t="s">
        <v>11</v>
      </c>
      <c r="CW60" s="59" t="s">
        <v>11</v>
      </c>
      <c r="CX60" s="59" t="s">
        <v>11</v>
      </c>
      <c r="CY60" s="59" t="s">
        <v>11</v>
      </c>
      <c r="CZ60" s="60" t="s">
        <v>11</v>
      </c>
      <c r="DA60" s="60" t="s">
        <v>11</v>
      </c>
      <c r="DB60" s="59" t="s">
        <v>861</v>
      </c>
      <c r="DC60" s="59" t="s">
        <v>11</v>
      </c>
      <c r="DD60" s="60" t="s">
        <v>11</v>
      </c>
      <c r="DE60" s="59" t="s">
        <v>11</v>
      </c>
      <c r="DF60" s="59" t="s">
        <v>11</v>
      </c>
      <c r="DG60" s="59" t="s">
        <v>11</v>
      </c>
      <c r="DH60" s="59" t="s">
        <v>1426</v>
      </c>
      <c r="DI60" s="59" t="s">
        <v>11</v>
      </c>
      <c r="DJ60" s="59" t="s">
        <v>11</v>
      </c>
      <c r="DK60" s="59" t="s">
        <v>11</v>
      </c>
      <c r="DL60" s="59" t="s">
        <v>11</v>
      </c>
      <c r="DM60" s="59" t="s">
        <v>11</v>
      </c>
      <c r="DN60" s="59" t="s">
        <v>1427</v>
      </c>
      <c r="DO60" s="59"/>
      <c r="DP60" s="59"/>
      <c r="DQ60" s="59"/>
      <c r="DR60" s="59"/>
      <c r="DS60" s="59"/>
      <c r="DT60" s="59"/>
      <c r="DU60" s="59"/>
    </row>
    <row r="61" spans="1:125" s="61" customFormat="1" ht="12.75" customHeight="1" x14ac:dyDescent="0.25">
      <c r="A61" s="39" t="s">
        <v>621</v>
      </c>
      <c r="B61" s="39" t="s">
        <v>439</v>
      </c>
      <c r="C61" s="39"/>
      <c r="D61" s="39" t="s">
        <v>73</v>
      </c>
      <c r="E61" s="39" t="s">
        <v>223</v>
      </c>
      <c r="F61" s="55">
        <v>44305.612534722219</v>
      </c>
      <c r="G61" s="55">
        <v>44306.194687499999</v>
      </c>
      <c r="H61" s="23" t="s">
        <v>2309</v>
      </c>
      <c r="I61" s="40" t="str">
        <f t="shared" si="0"/>
        <v>OUTSIDE WDC</v>
      </c>
      <c r="J61" s="39" t="s">
        <v>461</v>
      </c>
      <c r="K61" s="39"/>
      <c r="L61" s="56">
        <v>44306</v>
      </c>
      <c r="M61" s="57"/>
      <c r="N61" s="59" t="str">
        <f>IFERROR(VLOOKUP(B:B,'GID 29 JUNI 21'!V:Y,4,0),"")</f>
        <v/>
      </c>
      <c r="O61" s="59" t="str">
        <f>IFERROR(VLOOKUP(B61,#REF!,4,0),"")</f>
        <v/>
      </c>
      <c r="P61" s="59" t="str">
        <f>IFERROR(VLOOKUP(B:B,'GID 27 Juni 21'!V:Y,4,0),"")</f>
        <v/>
      </c>
      <c r="Q61" s="59" t="str">
        <f>IFERROR(VLOOKUP(B:B,'GID 26 Juni 21'!V:Y,4,0),"")</f>
        <v/>
      </c>
      <c r="R61" s="59" t="str">
        <f>IFERROR(VLOOKUP(B:B,'GID 25 JNI 21'!V:Y,4,0),"")</f>
        <v/>
      </c>
      <c r="S61" s="59" t="s">
        <v>11</v>
      </c>
      <c r="T61" s="59" t="s">
        <v>11</v>
      </c>
      <c r="U61" s="59" t="s">
        <v>11</v>
      </c>
      <c r="V61" s="59" t="s">
        <v>11</v>
      </c>
      <c r="W61" s="59" t="s">
        <v>11</v>
      </c>
      <c r="X61" s="59" t="s">
        <v>11</v>
      </c>
      <c r="Y61" s="59" t="s">
        <v>11</v>
      </c>
      <c r="Z61" s="59" t="s">
        <v>11</v>
      </c>
      <c r="AA61" s="59" t="s">
        <v>11</v>
      </c>
      <c r="AB61" s="59" t="s">
        <v>11</v>
      </c>
      <c r="AC61" s="59" t="s">
        <v>11</v>
      </c>
      <c r="AD61" s="59" t="s">
        <v>11</v>
      </c>
      <c r="AE61" s="59" t="s">
        <v>11</v>
      </c>
      <c r="AF61" s="59" t="s">
        <v>11</v>
      </c>
      <c r="AG61" s="59" t="s">
        <v>11</v>
      </c>
      <c r="AH61" s="59" t="s">
        <v>11</v>
      </c>
      <c r="AI61" s="59" t="s">
        <v>11</v>
      </c>
      <c r="AJ61" s="59" t="s">
        <v>11</v>
      </c>
      <c r="AK61" s="59" t="s">
        <v>11</v>
      </c>
      <c r="AL61" s="57" t="s">
        <v>11</v>
      </c>
      <c r="AM61" s="57" t="s">
        <v>11</v>
      </c>
      <c r="AN61" s="57" t="s">
        <v>11</v>
      </c>
      <c r="AO61" s="57" t="s">
        <v>11</v>
      </c>
      <c r="AP61" s="57" t="s">
        <v>11</v>
      </c>
      <c r="AQ61" s="57" t="s">
        <v>11</v>
      </c>
      <c r="AR61" s="57" t="s">
        <v>11</v>
      </c>
      <c r="AS61" s="57" t="s">
        <v>11</v>
      </c>
      <c r="AT61" s="57" t="s">
        <v>11</v>
      </c>
      <c r="AU61" s="57" t="s">
        <v>11</v>
      </c>
      <c r="AV61" s="57" t="s">
        <v>11</v>
      </c>
      <c r="AW61" s="57" t="s">
        <v>11</v>
      </c>
      <c r="AX61" s="57" t="s">
        <v>11</v>
      </c>
      <c r="AY61" s="57" t="s">
        <v>11</v>
      </c>
      <c r="AZ61" s="57" t="s">
        <v>11</v>
      </c>
      <c r="BA61" s="57" t="s">
        <v>11</v>
      </c>
      <c r="BB61" s="57" t="s">
        <v>11</v>
      </c>
      <c r="BC61" s="57" t="s">
        <v>11</v>
      </c>
      <c r="BD61" s="57" t="s">
        <v>11</v>
      </c>
      <c r="BE61" s="57" t="s">
        <v>11</v>
      </c>
      <c r="BF61" s="57" t="s">
        <v>11</v>
      </c>
      <c r="BG61" s="57" t="s">
        <v>11</v>
      </c>
      <c r="BH61" s="57" t="s">
        <v>11</v>
      </c>
      <c r="BI61" s="57" t="s">
        <v>11</v>
      </c>
      <c r="BJ61" s="57" t="s">
        <v>11</v>
      </c>
      <c r="BK61" s="57" t="s">
        <v>11</v>
      </c>
      <c r="BL61" s="57" t="s">
        <v>11</v>
      </c>
      <c r="BM61" s="57" t="s">
        <v>11</v>
      </c>
      <c r="BN61" s="57" t="s">
        <v>11</v>
      </c>
      <c r="BO61" s="57" t="s">
        <v>11</v>
      </c>
      <c r="BP61" s="57" t="s">
        <v>11</v>
      </c>
      <c r="BQ61" s="57" t="s">
        <v>11</v>
      </c>
      <c r="BR61" s="57" t="s">
        <v>11</v>
      </c>
      <c r="BS61" s="57" t="s">
        <v>11</v>
      </c>
      <c r="BT61" s="57" t="s">
        <v>11</v>
      </c>
      <c r="BU61" s="57" t="s">
        <v>11</v>
      </c>
      <c r="BV61" s="57" t="s">
        <v>11</v>
      </c>
      <c r="BW61" s="57" t="s">
        <v>11</v>
      </c>
      <c r="BX61" s="57" t="s">
        <v>11</v>
      </c>
      <c r="BY61" s="57" t="s">
        <v>3109</v>
      </c>
      <c r="BZ61" s="57" t="s">
        <v>11</v>
      </c>
      <c r="CA61" s="57" t="s">
        <v>11</v>
      </c>
      <c r="CB61" s="57" t="s">
        <v>11</v>
      </c>
      <c r="CC61" s="57" t="s">
        <v>11</v>
      </c>
      <c r="CD61" s="57" t="s">
        <v>11</v>
      </c>
      <c r="CE61" s="57" t="s">
        <v>2046</v>
      </c>
      <c r="CF61" s="57" t="s">
        <v>11</v>
      </c>
      <c r="CG61" s="57" t="s">
        <v>11</v>
      </c>
      <c r="CH61" s="57" t="s">
        <v>11</v>
      </c>
      <c r="CI61" s="57" t="s">
        <v>11</v>
      </c>
      <c r="CJ61" s="57" t="s">
        <v>11</v>
      </c>
      <c r="CK61" s="57" t="s">
        <v>11</v>
      </c>
      <c r="CL61" s="58" t="s">
        <v>11</v>
      </c>
      <c r="CM61" s="59" t="s">
        <v>11</v>
      </c>
      <c r="CN61" s="59" t="s">
        <v>11</v>
      </c>
      <c r="CO61" s="59" t="s">
        <v>11</v>
      </c>
      <c r="CP61" s="59" t="s">
        <v>11</v>
      </c>
      <c r="CQ61" s="59" t="s">
        <v>11</v>
      </c>
      <c r="CR61" s="59" t="s">
        <v>11</v>
      </c>
      <c r="CS61" s="59" t="s">
        <v>11</v>
      </c>
      <c r="CT61" s="59" t="s">
        <v>11</v>
      </c>
      <c r="CU61" s="59" t="s">
        <v>11</v>
      </c>
      <c r="CV61" s="59" t="s">
        <v>11</v>
      </c>
      <c r="CW61" s="59" t="s">
        <v>11</v>
      </c>
      <c r="CX61" s="59" t="s">
        <v>11</v>
      </c>
      <c r="CY61" s="59" t="s">
        <v>11</v>
      </c>
      <c r="CZ61" s="60" t="s">
        <v>11</v>
      </c>
      <c r="DA61" s="60" t="s">
        <v>11</v>
      </c>
      <c r="DB61" s="59" t="s">
        <v>1428</v>
      </c>
      <c r="DC61" s="59" t="s">
        <v>11</v>
      </c>
      <c r="DD61" s="60" t="s">
        <v>11</v>
      </c>
      <c r="DE61" s="59" t="s">
        <v>11</v>
      </c>
      <c r="DF61" s="59" t="s">
        <v>11</v>
      </c>
      <c r="DG61" s="59" t="s">
        <v>11</v>
      </c>
      <c r="DH61" s="59" t="s">
        <v>11</v>
      </c>
      <c r="DI61" s="59" t="s">
        <v>1429</v>
      </c>
      <c r="DJ61" s="59" t="s">
        <v>11</v>
      </c>
      <c r="DK61" s="59" t="s">
        <v>11</v>
      </c>
      <c r="DL61" s="59" t="s">
        <v>11</v>
      </c>
      <c r="DM61" s="59" t="s">
        <v>11</v>
      </c>
      <c r="DN61" s="59" t="s">
        <v>1430</v>
      </c>
      <c r="DO61" s="59"/>
      <c r="DP61" s="59"/>
      <c r="DQ61" s="59"/>
      <c r="DR61" s="59"/>
      <c r="DS61" s="59"/>
      <c r="DT61" s="59"/>
      <c r="DU61" s="59"/>
    </row>
    <row r="62" spans="1:125" s="61" customFormat="1" ht="12.75" customHeight="1" x14ac:dyDescent="0.25">
      <c r="A62" s="39" t="s">
        <v>621</v>
      </c>
      <c r="B62" s="39" t="s">
        <v>360</v>
      </c>
      <c r="C62" s="39"/>
      <c r="D62" s="39" t="s">
        <v>73</v>
      </c>
      <c r="E62" s="39" t="s">
        <v>223</v>
      </c>
      <c r="F62" s="55">
        <v>44372.452094907407</v>
      </c>
      <c r="G62" s="55">
        <v>44372.889467592591</v>
      </c>
      <c r="H62" s="23" t="s">
        <v>2309</v>
      </c>
      <c r="I62" s="40" t="str">
        <f t="shared" si="0"/>
        <v>OUTSIDE WDC</v>
      </c>
      <c r="J62" s="39" t="s">
        <v>10</v>
      </c>
      <c r="K62" s="39"/>
      <c r="L62" s="56">
        <v>44307</v>
      </c>
      <c r="M62" s="57"/>
      <c r="N62" s="59" t="str">
        <f>IFERROR(VLOOKUP(B:B,'GID 29 JUNI 21'!V:Y,4,0),"")</f>
        <v/>
      </c>
      <c r="O62" s="59" t="str">
        <f>IFERROR(VLOOKUP(B62,#REF!,4,0),"")</f>
        <v/>
      </c>
      <c r="P62" s="59" t="str">
        <f>IFERROR(VLOOKUP(B:B,'GID 27 Juni 21'!V:Y,4,0),"")</f>
        <v/>
      </c>
      <c r="Q62" s="59" t="str">
        <f>IFERROR(VLOOKUP(B:B,'GID 26 Juni 21'!V:Y,4,0),"")</f>
        <v/>
      </c>
      <c r="R62" s="59" t="str">
        <f>IFERROR(VLOOKUP(B:B,'GID 25 JNI 21'!V:Y,4,0),"")</f>
        <v xml:space="preserve">4002941681 GID 25 P3 30 </v>
      </c>
      <c r="S62" s="59" t="s">
        <v>11</v>
      </c>
      <c r="T62" s="59" t="s">
        <v>11</v>
      </c>
      <c r="U62" s="59" t="s">
        <v>11</v>
      </c>
      <c r="V62" s="59" t="s">
        <v>11</v>
      </c>
      <c r="W62" s="59" t="s">
        <v>5107</v>
      </c>
      <c r="X62" s="59" t="s">
        <v>11</v>
      </c>
      <c r="Y62" s="59" t="s">
        <v>11</v>
      </c>
      <c r="Z62" s="59" t="s">
        <v>11</v>
      </c>
      <c r="AA62" s="59" t="s">
        <v>11</v>
      </c>
      <c r="AB62" s="59" t="s">
        <v>11</v>
      </c>
      <c r="AC62" s="59" t="s">
        <v>11</v>
      </c>
      <c r="AD62" s="59" t="s">
        <v>11</v>
      </c>
      <c r="AE62" s="59" t="s">
        <v>11</v>
      </c>
      <c r="AF62" s="59" t="s">
        <v>11</v>
      </c>
      <c r="AG62" s="59" t="s">
        <v>11</v>
      </c>
      <c r="AH62" s="59" t="s">
        <v>11</v>
      </c>
      <c r="AI62" s="59" t="s">
        <v>11</v>
      </c>
      <c r="AJ62" s="59" t="s">
        <v>11</v>
      </c>
      <c r="AK62" s="59" t="s">
        <v>11</v>
      </c>
      <c r="AL62" s="57" t="s">
        <v>11</v>
      </c>
      <c r="AM62" s="57" t="s">
        <v>11</v>
      </c>
      <c r="AN62" s="57" t="s">
        <v>11</v>
      </c>
      <c r="AO62" s="57" t="s">
        <v>11</v>
      </c>
      <c r="AP62" s="57" t="s">
        <v>11</v>
      </c>
      <c r="AQ62" s="57" t="s">
        <v>11</v>
      </c>
      <c r="AR62" s="57" t="s">
        <v>11</v>
      </c>
      <c r="AS62" s="57" t="s">
        <v>11</v>
      </c>
      <c r="AT62" s="57" t="s">
        <v>11</v>
      </c>
      <c r="AU62" s="57" t="s">
        <v>11</v>
      </c>
      <c r="AV62" s="57" t="s">
        <v>11</v>
      </c>
      <c r="AW62" s="57" t="s">
        <v>11</v>
      </c>
      <c r="AX62" s="57" t="s">
        <v>11</v>
      </c>
      <c r="AY62" s="57" t="s">
        <v>11</v>
      </c>
      <c r="AZ62" s="57" t="s">
        <v>11</v>
      </c>
      <c r="BA62" s="57" t="s">
        <v>11</v>
      </c>
      <c r="BB62" s="57" t="s">
        <v>11</v>
      </c>
      <c r="BC62" s="57" t="s">
        <v>11</v>
      </c>
      <c r="BD62" s="57" t="s">
        <v>11</v>
      </c>
      <c r="BE62" s="57" t="s">
        <v>11</v>
      </c>
      <c r="BF62" s="57" t="s">
        <v>11</v>
      </c>
      <c r="BG62" s="57" t="s">
        <v>11</v>
      </c>
      <c r="BH62" s="57" t="s">
        <v>11</v>
      </c>
      <c r="BI62" s="57" t="s">
        <v>11</v>
      </c>
      <c r="BJ62" s="57" t="s">
        <v>11</v>
      </c>
      <c r="BK62" s="57" t="s">
        <v>11</v>
      </c>
      <c r="BL62" s="57" t="s">
        <v>11</v>
      </c>
      <c r="BM62" s="57" t="s">
        <v>11</v>
      </c>
      <c r="BN62" s="57" t="s">
        <v>11</v>
      </c>
      <c r="BO62" s="57" t="s">
        <v>11</v>
      </c>
      <c r="BP62" s="57" t="s">
        <v>11</v>
      </c>
      <c r="BQ62" s="57" t="s">
        <v>11</v>
      </c>
      <c r="BR62" s="57" t="s">
        <v>11</v>
      </c>
      <c r="BS62" s="57" t="s">
        <v>11</v>
      </c>
      <c r="BT62" s="57" t="s">
        <v>11</v>
      </c>
      <c r="BU62" s="57" t="s">
        <v>11</v>
      </c>
      <c r="BV62" s="57" t="s">
        <v>11</v>
      </c>
      <c r="BW62" s="57" t="s">
        <v>3110</v>
      </c>
      <c r="BX62" s="57" t="s">
        <v>11</v>
      </c>
      <c r="BY62" s="57" t="s">
        <v>11</v>
      </c>
      <c r="BZ62" s="57" t="s">
        <v>11</v>
      </c>
      <c r="CA62" s="57" t="s">
        <v>11</v>
      </c>
      <c r="CB62" s="57" t="s">
        <v>11</v>
      </c>
      <c r="CC62" s="57" t="s">
        <v>11</v>
      </c>
      <c r="CD62" s="57" t="s">
        <v>2047</v>
      </c>
      <c r="CE62" s="57" t="s">
        <v>11</v>
      </c>
      <c r="CF62" s="57" t="s">
        <v>11</v>
      </c>
      <c r="CG62" s="57" t="s">
        <v>11</v>
      </c>
      <c r="CH62" s="57" t="s">
        <v>11</v>
      </c>
      <c r="CI62" s="57" t="s">
        <v>11</v>
      </c>
      <c r="CJ62" s="57" t="s">
        <v>2048</v>
      </c>
      <c r="CK62" s="57" t="s">
        <v>11</v>
      </c>
      <c r="CL62" s="58" t="s">
        <v>11</v>
      </c>
      <c r="CM62" s="59" t="s">
        <v>11</v>
      </c>
      <c r="CN62" s="59" t="s">
        <v>11</v>
      </c>
      <c r="CO62" s="59" t="s">
        <v>2049</v>
      </c>
      <c r="CP62" s="59" t="s">
        <v>11</v>
      </c>
      <c r="CQ62" s="59" t="s">
        <v>11</v>
      </c>
      <c r="CR62" s="59" t="s">
        <v>11</v>
      </c>
      <c r="CS62" s="59" t="s">
        <v>11</v>
      </c>
      <c r="CT62" s="59" t="s">
        <v>1431</v>
      </c>
      <c r="CU62" s="59" t="s">
        <v>11</v>
      </c>
      <c r="CV62" s="59" t="s">
        <v>11</v>
      </c>
      <c r="CW62" s="59" t="s">
        <v>11</v>
      </c>
      <c r="CX62" s="59" t="s">
        <v>11</v>
      </c>
      <c r="CY62" s="59" t="s">
        <v>1432</v>
      </c>
      <c r="CZ62" s="60" t="s">
        <v>11</v>
      </c>
      <c r="DA62" s="60" t="s">
        <v>11</v>
      </c>
      <c r="DB62" s="59" t="s">
        <v>11</v>
      </c>
      <c r="DC62" s="59" t="s">
        <v>11</v>
      </c>
      <c r="DD62" s="60" t="s">
        <v>11</v>
      </c>
      <c r="DE62" s="59" t="s">
        <v>1433</v>
      </c>
      <c r="DF62" s="59" t="s">
        <v>11</v>
      </c>
      <c r="DG62" s="59" t="s">
        <v>11</v>
      </c>
      <c r="DH62" s="59" t="s">
        <v>11</v>
      </c>
      <c r="DI62" s="59" t="s">
        <v>11</v>
      </c>
      <c r="DJ62" s="59" t="s">
        <v>11</v>
      </c>
      <c r="DK62" s="59" t="s">
        <v>1434</v>
      </c>
      <c r="DL62" s="59" t="s">
        <v>11</v>
      </c>
      <c r="DM62" s="59" t="s">
        <v>11</v>
      </c>
      <c r="DN62" s="59" t="s">
        <v>1435</v>
      </c>
      <c r="DO62" s="59"/>
      <c r="DP62" s="59"/>
      <c r="DQ62" s="59"/>
      <c r="DR62" s="59"/>
      <c r="DS62" s="59"/>
      <c r="DT62" s="59"/>
      <c r="DU62" s="59"/>
    </row>
    <row r="63" spans="1:125" s="61" customFormat="1" ht="12.75" customHeight="1" x14ac:dyDescent="0.25">
      <c r="A63" s="39" t="s">
        <v>621</v>
      </c>
      <c r="B63" s="39" t="s">
        <v>518</v>
      </c>
      <c r="C63" s="39"/>
      <c r="D63" s="39" t="s">
        <v>73</v>
      </c>
      <c r="E63" s="39" t="s">
        <v>69</v>
      </c>
      <c r="F63" s="55">
        <v>44277.477430555555</v>
      </c>
      <c r="G63" s="55">
        <v>44277.902175925927</v>
      </c>
      <c r="H63" s="23" t="s">
        <v>2309</v>
      </c>
      <c r="I63" s="40" t="str">
        <f t="shared" si="0"/>
        <v>OUTSIDE WDC</v>
      </c>
      <c r="J63" s="39" t="s">
        <v>10</v>
      </c>
      <c r="K63" s="39"/>
      <c r="L63" s="56">
        <v>44277</v>
      </c>
      <c r="M63" s="57"/>
      <c r="N63" s="59" t="str">
        <f>IFERROR(VLOOKUP(B:B,'GID 29 JUNI 21'!V:Y,4,0),"")</f>
        <v/>
      </c>
      <c r="O63" s="59" t="str">
        <f>IFERROR(VLOOKUP(B63,#REF!,4,0),"")</f>
        <v/>
      </c>
      <c r="P63" s="59" t="str">
        <f>IFERROR(VLOOKUP(B:B,'GID 27 Juni 21'!V:Y,4,0),"")</f>
        <v/>
      </c>
      <c r="Q63" s="59" t="str">
        <f>IFERROR(VLOOKUP(B:B,'GID 26 Juni 21'!V:Y,4,0),"")</f>
        <v/>
      </c>
      <c r="R63" s="59" t="str">
        <f>IFERROR(VLOOKUP(B:B,'GID 25 JNI 21'!V:Y,4,0),"")</f>
        <v/>
      </c>
      <c r="S63" s="59" t="s">
        <v>11</v>
      </c>
      <c r="T63" s="59" t="s">
        <v>11</v>
      </c>
      <c r="U63" s="59" t="s">
        <v>11</v>
      </c>
      <c r="V63" s="59" t="s">
        <v>11</v>
      </c>
      <c r="W63" s="59" t="s">
        <v>11</v>
      </c>
      <c r="X63" s="59" t="s">
        <v>11</v>
      </c>
      <c r="Y63" s="59" t="s">
        <v>11</v>
      </c>
      <c r="Z63" s="59" t="s">
        <v>11</v>
      </c>
      <c r="AA63" s="59" t="s">
        <v>11</v>
      </c>
      <c r="AB63" s="59" t="s">
        <v>11</v>
      </c>
      <c r="AC63" s="59" t="s">
        <v>11</v>
      </c>
      <c r="AD63" s="59" t="s">
        <v>11</v>
      </c>
      <c r="AE63" s="59" t="s">
        <v>11</v>
      </c>
      <c r="AF63" s="59" t="s">
        <v>11</v>
      </c>
      <c r="AG63" s="59" t="s">
        <v>11</v>
      </c>
      <c r="AH63" s="59" t="s">
        <v>11</v>
      </c>
      <c r="AI63" s="59" t="s">
        <v>11</v>
      </c>
      <c r="AJ63" s="59" t="s">
        <v>11</v>
      </c>
      <c r="AK63" s="59" t="s">
        <v>11</v>
      </c>
      <c r="AL63" s="57" t="s">
        <v>11</v>
      </c>
      <c r="AM63" s="57" t="s">
        <v>11</v>
      </c>
      <c r="AN63" s="57" t="s">
        <v>11</v>
      </c>
      <c r="AO63" s="57" t="s">
        <v>11</v>
      </c>
      <c r="AP63" s="57" t="s">
        <v>11</v>
      </c>
      <c r="AQ63" s="57" t="s">
        <v>11</v>
      </c>
      <c r="AR63" s="57" t="s">
        <v>11</v>
      </c>
      <c r="AS63" s="57" t="s">
        <v>11</v>
      </c>
      <c r="AT63" s="57" t="s">
        <v>11</v>
      </c>
      <c r="AU63" s="57" t="s">
        <v>11</v>
      </c>
      <c r="AV63" s="57" t="s">
        <v>11</v>
      </c>
      <c r="AW63" s="57" t="s">
        <v>11</v>
      </c>
      <c r="AX63" s="57" t="s">
        <v>11</v>
      </c>
      <c r="AY63" s="57" t="s">
        <v>11</v>
      </c>
      <c r="AZ63" s="57" t="s">
        <v>11</v>
      </c>
      <c r="BA63" s="57" t="s">
        <v>11</v>
      </c>
      <c r="BB63" s="57" t="s">
        <v>11</v>
      </c>
      <c r="BC63" s="57" t="s">
        <v>11</v>
      </c>
      <c r="BD63" s="57" t="s">
        <v>11</v>
      </c>
      <c r="BE63" s="57" t="s">
        <v>11</v>
      </c>
      <c r="BF63" s="57" t="s">
        <v>11</v>
      </c>
      <c r="BG63" s="57" t="s">
        <v>11</v>
      </c>
      <c r="BH63" s="57" t="s">
        <v>11</v>
      </c>
      <c r="BI63" s="57" t="s">
        <v>11</v>
      </c>
      <c r="BJ63" s="57" t="s">
        <v>11</v>
      </c>
      <c r="BK63" s="57" t="s">
        <v>11</v>
      </c>
      <c r="BL63" s="57" t="s">
        <v>11</v>
      </c>
      <c r="BM63" s="57" t="s">
        <v>11</v>
      </c>
      <c r="BN63" s="57" t="s">
        <v>11</v>
      </c>
      <c r="BO63" s="57" t="s">
        <v>11</v>
      </c>
      <c r="BP63" s="57" t="s">
        <v>11</v>
      </c>
      <c r="BQ63" s="57" t="s">
        <v>11</v>
      </c>
      <c r="BR63" s="57" t="s">
        <v>11</v>
      </c>
      <c r="BS63" s="57" t="s">
        <v>11</v>
      </c>
      <c r="BT63" s="57" t="s">
        <v>11</v>
      </c>
      <c r="BU63" s="57" t="s">
        <v>11</v>
      </c>
      <c r="BV63" s="57" t="s">
        <v>11</v>
      </c>
      <c r="BW63" s="57" t="s">
        <v>11</v>
      </c>
      <c r="BX63" s="57" t="s">
        <v>11</v>
      </c>
      <c r="BY63" s="57" t="s">
        <v>11</v>
      </c>
      <c r="BZ63" s="57" t="s">
        <v>11</v>
      </c>
      <c r="CA63" s="57" t="s">
        <v>11</v>
      </c>
      <c r="CB63" s="57" t="s">
        <v>11</v>
      </c>
      <c r="CC63" s="57" t="s">
        <v>11</v>
      </c>
      <c r="CD63" s="57" t="s">
        <v>11</v>
      </c>
      <c r="CE63" s="57" t="s">
        <v>11</v>
      </c>
      <c r="CF63" s="57" t="s">
        <v>11</v>
      </c>
      <c r="CG63" s="57" t="s">
        <v>11</v>
      </c>
      <c r="CH63" s="57" t="s">
        <v>11</v>
      </c>
      <c r="CI63" s="57" t="s">
        <v>11</v>
      </c>
      <c r="CJ63" s="57" t="s">
        <v>11</v>
      </c>
      <c r="CK63" s="57" t="s">
        <v>11</v>
      </c>
      <c r="CL63" s="58" t="s">
        <v>11</v>
      </c>
      <c r="CM63" s="59" t="s">
        <v>11</v>
      </c>
      <c r="CN63" s="59" t="s">
        <v>11</v>
      </c>
      <c r="CO63" s="59" t="s">
        <v>11</v>
      </c>
      <c r="CP63" s="59" t="s">
        <v>11</v>
      </c>
      <c r="CQ63" s="59" t="s">
        <v>11</v>
      </c>
      <c r="CR63" s="59" t="s">
        <v>11</v>
      </c>
      <c r="CS63" s="59" t="s">
        <v>11</v>
      </c>
      <c r="CT63" s="59" t="s">
        <v>11</v>
      </c>
      <c r="CU63" s="59" t="s">
        <v>11</v>
      </c>
      <c r="CV63" s="59" t="s">
        <v>11</v>
      </c>
      <c r="CW63" s="59" t="s">
        <v>11</v>
      </c>
      <c r="CX63" s="59" t="s">
        <v>11</v>
      </c>
      <c r="CY63" s="59" t="s">
        <v>11</v>
      </c>
      <c r="CZ63" s="60" t="s">
        <v>1436</v>
      </c>
      <c r="DA63" s="60" t="s">
        <v>11</v>
      </c>
      <c r="DB63" s="59" t="s">
        <v>11</v>
      </c>
      <c r="DC63" s="59" t="s">
        <v>11</v>
      </c>
      <c r="DD63" s="60" t="s">
        <v>11</v>
      </c>
      <c r="DE63" s="59" t="s">
        <v>11</v>
      </c>
      <c r="DF63" s="59" t="s">
        <v>11</v>
      </c>
      <c r="DG63" s="59" t="s">
        <v>11</v>
      </c>
      <c r="DH63" s="59" t="s">
        <v>1437</v>
      </c>
      <c r="DI63" s="59" t="s">
        <v>11</v>
      </c>
      <c r="DJ63" s="59" t="s">
        <v>11</v>
      </c>
      <c r="DK63" s="59" t="s">
        <v>11</v>
      </c>
      <c r="DL63" s="59" t="s">
        <v>11</v>
      </c>
      <c r="DM63" s="59" t="s">
        <v>11</v>
      </c>
      <c r="DN63" s="59" t="s">
        <v>1438</v>
      </c>
      <c r="DO63" s="59"/>
      <c r="DP63" s="59"/>
      <c r="DQ63" s="59"/>
      <c r="DR63" s="59"/>
      <c r="DS63" s="59"/>
      <c r="DT63" s="59"/>
      <c r="DU63" s="59"/>
    </row>
    <row r="64" spans="1:125" s="61" customFormat="1" ht="12.75" customHeight="1" x14ac:dyDescent="0.25">
      <c r="A64" s="39" t="s">
        <v>621</v>
      </c>
      <c r="B64" s="39" t="s">
        <v>521</v>
      </c>
      <c r="C64" s="39" t="s">
        <v>770</v>
      </c>
      <c r="D64" s="39" t="s">
        <v>73</v>
      </c>
      <c r="E64" s="39" t="s">
        <v>69</v>
      </c>
      <c r="F64" s="55">
        <v>44362.871192129627</v>
      </c>
      <c r="G64" s="55">
        <v>44363.20516203704</v>
      </c>
      <c r="H64" s="23" t="s">
        <v>2309</v>
      </c>
      <c r="I64" s="40" t="str">
        <f t="shared" si="0"/>
        <v>OUTSIDE WDC</v>
      </c>
      <c r="J64" s="39" t="s">
        <v>10</v>
      </c>
      <c r="K64" s="39"/>
      <c r="L64" s="56">
        <v>44314</v>
      </c>
      <c r="M64" s="57"/>
      <c r="N64" s="59" t="str">
        <f>IFERROR(VLOOKUP(B:B,'GID 29 JUNI 21'!V:Y,4,0),"")</f>
        <v/>
      </c>
      <c r="O64" s="59" t="str">
        <f>IFERROR(VLOOKUP(B64,#REF!,4,0),"")</f>
        <v/>
      </c>
      <c r="P64" s="59" t="str">
        <f>IFERROR(VLOOKUP(B:B,'GID 27 Juni 21'!V:Y,4,0),"")</f>
        <v/>
      </c>
      <c r="Q64" s="59" t="str">
        <f>IFERROR(VLOOKUP(B:B,'GID 26 Juni 21'!V:Y,4,0),"")</f>
        <v/>
      </c>
      <c r="R64" s="59" t="str">
        <f>IFERROR(VLOOKUP(B:B,'GID 25 JNI 21'!V:Y,4,0),"")</f>
        <v/>
      </c>
      <c r="S64" s="59" t="s">
        <v>11</v>
      </c>
      <c r="T64" s="59" t="s">
        <v>11</v>
      </c>
      <c r="U64" s="59" t="s">
        <v>11</v>
      </c>
      <c r="V64" s="59" t="s">
        <v>11</v>
      </c>
      <c r="W64" s="59" t="s">
        <v>11</v>
      </c>
      <c r="X64" s="59" t="s">
        <v>11</v>
      </c>
      <c r="Y64" s="59" t="s">
        <v>11</v>
      </c>
      <c r="Z64" s="59" t="s">
        <v>11</v>
      </c>
      <c r="AA64" s="59" t="s">
        <v>4870</v>
      </c>
      <c r="AB64" s="59" t="s">
        <v>11</v>
      </c>
      <c r="AC64" s="59" t="s">
        <v>11</v>
      </c>
      <c r="AD64" s="59" t="s">
        <v>11</v>
      </c>
      <c r="AE64" s="59" t="s">
        <v>11</v>
      </c>
      <c r="AF64" s="59" t="s">
        <v>11</v>
      </c>
      <c r="AG64" s="59" t="s">
        <v>11</v>
      </c>
      <c r="AH64" s="59" t="s">
        <v>11</v>
      </c>
      <c r="AI64" s="59" t="s">
        <v>11</v>
      </c>
      <c r="AJ64" s="59" t="s">
        <v>11</v>
      </c>
      <c r="AK64" s="59" t="s">
        <v>11</v>
      </c>
      <c r="AL64" s="57" t="s">
        <v>11</v>
      </c>
      <c r="AM64" s="57" t="s">
        <v>11</v>
      </c>
      <c r="AN64" s="57" t="s">
        <v>11</v>
      </c>
      <c r="AO64" s="57" t="s">
        <v>11</v>
      </c>
      <c r="AP64" s="57" t="s">
        <v>11</v>
      </c>
      <c r="AQ64" s="57" t="s">
        <v>11</v>
      </c>
      <c r="AR64" s="57" t="s">
        <v>11</v>
      </c>
      <c r="AS64" s="57" t="s">
        <v>11</v>
      </c>
      <c r="AT64" s="57" t="s">
        <v>11</v>
      </c>
      <c r="AU64" s="57" t="s">
        <v>11</v>
      </c>
      <c r="AV64" s="57" t="s">
        <v>11</v>
      </c>
      <c r="AW64" s="57" t="s">
        <v>11</v>
      </c>
      <c r="AX64" s="57" t="s">
        <v>11</v>
      </c>
      <c r="AY64" s="57" t="s">
        <v>11</v>
      </c>
      <c r="AZ64" s="57" t="s">
        <v>11</v>
      </c>
      <c r="BA64" s="57" t="s">
        <v>11</v>
      </c>
      <c r="BB64" s="57" t="s">
        <v>11</v>
      </c>
      <c r="BC64" s="57" t="s">
        <v>11</v>
      </c>
      <c r="BD64" s="57" t="s">
        <v>11</v>
      </c>
      <c r="BE64" s="57" t="s">
        <v>11</v>
      </c>
      <c r="BF64" s="57" t="s">
        <v>11</v>
      </c>
      <c r="BG64" s="57" t="s">
        <v>11</v>
      </c>
      <c r="BH64" s="57" t="s">
        <v>11</v>
      </c>
      <c r="BI64" s="57" t="s">
        <v>11</v>
      </c>
      <c r="BJ64" s="57" t="s">
        <v>11</v>
      </c>
      <c r="BK64" s="57" t="s">
        <v>11</v>
      </c>
      <c r="BL64" s="57" t="s">
        <v>11</v>
      </c>
      <c r="BM64" s="57" t="s">
        <v>11</v>
      </c>
      <c r="BN64" s="57" t="s">
        <v>11</v>
      </c>
      <c r="BO64" s="57" t="s">
        <v>11</v>
      </c>
      <c r="BP64" s="57" t="s">
        <v>2297</v>
      </c>
      <c r="BQ64" s="57" t="s">
        <v>11</v>
      </c>
      <c r="BR64" s="57" t="s">
        <v>11</v>
      </c>
      <c r="BS64" s="57" t="s">
        <v>11</v>
      </c>
      <c r="BT64" s="57" t="s">
        <v>3111</v>
      </c>
      <c r="BU64" s="57" t="s">
        <v>11</v>
      </c>
      <c r="BV64" s="57" t="s">
        <v>11</v>
      </c>
      <c r="BW64" s="57" t="s">
        <v>11</v>
      </c>
      <c r="BX64" s="57" t="s">
        <v>3112</v>
      </c>
      <c r="BY64" s="57" t="s">
        <v>11</v>
      </c>
      <c r="BZ64" s="57" t="s">
        <v>11</v>
      </c>
      <c r="CA64" s="57" t="s">
        <v>11</v>
      </c>
      <c r="CB64" s="57" t="s">
        <v>11</v>
      </c>
      <c r="CC64" s="57" t="s">
        <v>11</v>
      </c>
      <c r="CD64" s="57" t="s">
        <v>2050</v>
      </c>
      <c r="CE64" s="57" t="s">
        <v>11</v>
      </c>
      <c r="CF64" s="57" t="s">
        <v>11</v>
      </c>
      <c r="CG64" s="57" t="s">
        <v>11</v>
      </c>
      <c r="CH64" s="57" t="s">
        <v>11</v>
      </c>
      <c r="CI64" s="57" t="s">
        <v>11</v>
      </c>
      <c r="CJ64" s="57" t="s">
        <v>11</v>
      </c>
      <c r="CK64" s="57" t="s">
        <v>2051</v>
      </c>
      <c r="CL64" s="58" t="s">
        <v>11</v>
      </c>
      <c r="CM64" s="59" t="s">
        <v>11</v>
      </c>
      <c r="CN64" s="59" t="s">
        <v>11</v>
      </c>
      <c r="CO64" s="59" t="s">
        <v>2052</v>
      </c>
      <c r="CP64" s="59" t="s">
        <v>11</v>
      </c>
      <c r="CQ64" s="59" t="s">
        <v>11</v>
      </c>
      <c r="CR64" s="59" t="s">
        <v>11</v>
      </c>
      <c r="CS64" s="59" t="s">
        <v>1439</v>
      </c>
      <c r="CT64" s="59" t="s">
        <v>11</v>
      </c>
      <c r="CU64" s="59" t="s">
        <v>11</v>
      </c>
      <c r="CV64" s="59" t="s">
        <v>11</v>
      </c>
      <c r="CW64" s="59" t="s">
        <v>11</v>
      </c>
      <c r="CX64" s="59" t="s">
        <v>11</v>
      </c>
      <c r="CY64" s="59" t="s">
        <v>11</v>
      </c>
      <c r="CZ64" s="60" t="s">
        <v>11</v>
      </c>
      <c r="DA64" s="60" t="s">
        <v>11</v>
      </c>
      <c r="DB64" s="59" t="s">
        <v>11</v>
      </c>
      <c r="DC64" s="59" t="s">
        <v>11</v>
      </c>
      <c r="DD64" s="60" t="s">
        <v>11</v>
      </c>
      <c r="DE64" s="59" t="s">
        <v>1440</v>
      </c>
      <c r="DF64" s="59" t="s">
        <v>11</v>
      </c>
      <c r="DG64" s="59" t="s">
        <v>11</v>
      </c>
      <c r="DH64" s="59" t="s">
        <v>11</v>
      </c>
      <c r="DI64" s="59" t="s">
        <v>1441</v>
      </c>
      <c r="DJ64" s="59" t="s">
        <v>11</v>
      </c>
      <c r="DK64" s="59" t="s">
        <v>11</v>
      </c>
      <c r="DL64" s="59" t="s">
        <v>11</v>
      </c>
      <c r="DM64" s="59" t="s">
        <v>11</v>
      </c>
      <c r="DN64" s="59" t="s">
        <v>1442</v>
      </c>
      <c r="DO64" s="59"/>
      <c r="DP64" s="59"/>
      <c r="DQ64" s="59"/>
      <c r="DR64" s="59"/>
      <c r="DS64" s="59"/>
      <c r="DT64" s="59"/>
      <c r="DU64" s="59"/>
    </row>
    <row r="65" spans="1:125" s="61" customFormat="1" ht="12.75" customHeight="1" x14ac:dyDescent="0.25">
      <c r="A65" s="39" t="s">
        <v>621</v>
      </c>
      <c r="B65" s="39" t="s">
        <v>528</v>
      </c>
      <c r="C65" s="39" t="s">
        <v>771</v>
      </c>
      <c r="D65" s="39" t="s">
        <v>73</v>
      </c>
      <c r="E65" s="39" t="s">
        <v>69</v>
      </c>
      <c r="F65" s="55">
        <v>44373.011412037034</v>
      </c>
      <c r="G65" s="55">
        <v>44373.46974537037</v>
      </c>
      <c r="H65" s="23" t="s">
        <v>2309</v>
      </c>
      <c r="I65" s="40" t="str">
        <f t="shared" si="0"/>
        <v>OUTSIDE WDC</v>
      </c>
      <c r="J65" s="39" t="s">
        <v>10</v>
      </c>
      <c r="K65" s="39"/>
      <c r="L65" s="56">
        <v>44334</v>
      </c>
      <c r="M65" s="57"/>
      <c r="N65" s="59" t="str">
        <f>IFERROR(VLOOKUP(B:B,'GID 29 JUNI 21'!V:Y,4,0),"")</f>
        <v/>
      </c>
      <c r="O65" s="59" t="str">
        <f>IFERROR(VLOOKUP(B65,#REF!,4,0),"")</f>
        <v/>
      </c>
      <c r="P65" s="59" t="str">
        <f>IFERROR(VLOOKUP(B:B,'GID 27 Juni 21'!V:Y,4,0),"")</f>
        <v/>
      </c>
      <c r="Q65" s="59" t="str">
        <f>IFERROR(VLOOKUP(B:B,'GID 26 Juni 21'!V:Y,4,0),"")</f>
        <v>4002942746 GID 26 P3 28 Y</v>
      </c>
      <c r="R65" s="59" t="str">
        <f>IFERROR(VLOOKUP(B:B,'GID 25 JNI 21'!V:Y,4,0),"")</f>
        <v/>
      </c>
      <c r="S65" s="59" t="s">
        <v>11</v>
      </c>
      <c r="T65" s="59" t="s">
        <v>11</v>
      </c>
      <c r="U65" s="59" t="s">
        <v>11</v>
      </c>
      <c r="V65" s="59" t="s">
        <v>11</v>
      </c>
      <c r="W65" s="59" t="s">
        <v>11</v>
      </c>
      <c r="X65" s="59" t="s">
        <v>5220</v>
      </c>
      <c r="Y65" s="59" t="s">
        <v>11</v>
      </c>
      <c r="Z65" s="59" t="s">
        <v>11</v>
      </c>
      <c r="AA65" s="59" t="s">
        <v>11</v>
      </c>
      <c r="AB65" s="59" t="s">
        <v>11</v>
      </c>
      <c r="AC65" s="59" t="s">
        <v>11</v>
      </c>
      <c r="AD65" s="59" t="s">
        <v>11</v>
      </c>
      <c r="AE65" s="59" t="s">
        <v>4560</v>
      </c>
      <c r="AF65" s="59" t="s">
        <v>11</v>
      </c>
      <c r="AG65" s="59" t="s">
        <v>11</v>
      </c>
      <c r="AH65" s="59" t="s">
        <v>11</v>
      </c>
      <c r="AI65" s="59" t="s">
        <v>11</v>
      </c>
      <c r="AJ65" s="59" t="s">
        <v>11</v>
      </c>
      <c r="AK65" s="59" t="s">
        <v>11</v>
      </c>
      <c r="AL65" s="57" t="s">
        <v>3998</v>
      </c>
      <c r="AM65" s="57" t="s">
        <v>11</v>
      </c>
      <c r="AN65" s="57" t="s">
        <v>11</v>
      </c>
      <c r="AO65" s="57" t="s">
        <v>11</v>
      </c>
      <c r="AP65" s="57" t="s">
        <v>11</v>
      </c>
      <c r="AQ65" s="57" t="s">
        <v>11</v>
      </c>
      <c r="AR65" s="57" t="s">
        <v>11</v>
      </c>
      <c r="AS65" s="57" t="s">
        <v>11</v>
      </c>
      <c r="AT65" s="57" t="s">
        <v>11</v>
      </c>
      <c r="AU65" s="57" t="s">
        <v>11</v>
      </c>
      <c r="AV65" s="57" t="s">
        <v>11</v>
      </c>
      <c r="AW65" s="57" t="s">
        <v>11</v>
      </c>
      <c r="AX65" s="57" t="s">
        <v>11</v>
      </c>
      <c r="AY65" s="57" t="s">
        <v>11</v>
      </c>
      <c r="AZ65" s="57" t="s">
        <v>11</v>
      </c>
      <c r="BA65" s="57" t="s">
        <v>11</v>
      </c>
      <c r="BB65" s="57" t="s">
        <v>11</v>
      </c>
      <c r="BC65" s="57" t="s">
        <v>2446</v>
      </c>
      <c r="BD65" s="57" t="s">
        <v>11</v>
      </c>
      <c r="BE65" s="57" t="s">
        <v>11</v>
      </c>
      <c r="BF65" s="57" t="s">
        <v>3113</v>
      </c>
      <c r="BG65" s="57" t="s">
        <v>11</v>
      </c>
      <c r="BH65" s="57" t="s">
        <v>11</v>
      </c>
      <c r="BI65" s="57" t="s">
        <v>11</v>
      </c>
      <c r="BJ65" s="57" t="s">
        <v>11</v>
      </c>
      <c r="BK65" s="57" t="s">
        <v>3114</v>
      </c>
      <c r="BL65" s="57" t="s">
        <v>11</v>
      </c>
      <c r="BM65" s="57" t="s">
        <v>11</v>
      </c>
      <c r="BN65" s="57" t="s">
        <v>11</v>
      </c>
      <c r="BO65" s="57" t="s">
        <v>11</v>
      </c>
      <c r="BP65" s="57" t="s">
        <v>11</v>
      </c>
      <c r="BQ65" s="57" t="s">
        <v>11</v>
      </c>
      <c r="BR65" s="57" t="s">
        <v>11</v>
      </c>
      <c r="BS65" s="57" t="s">
        <v>11</v>
      </c>
      <c r="BT65" s="57" t="s">
        <v>11</v>
      </c>
      <c r="BU65" s="57" t="s">
        <v>11</v>
      </c>
      <c r="BV65" s="57" t="s">
        <v>11</v>
      </c>
      <c r="BW65" s="57" t="s">
        <v>11</v>
      </c>
      <c r="BX65" s="57" t="s">
        <v>11</v>
      </c>
      <c r="BY65" s="57" t="s">
        <v>11</v>
      </c>
      <c r="BZ65" s="57" t="s">
        <v>11</v>
      </c>
      <c r="CA65" s="57" t="s">
        <v>3115</v>
      </c>
      <c r="CB65" s="57" t="s">
        <v>11</v>
      </c>
      <c r="CC65" s="57" t="s">
        <v>11</v>
      </c>
      <c r="CD65" s="57" t="s">
        <v>11</v>
      </c>
      <c r="CE65" s="57" t="s">
        <v>11</v>
      </c>
      <c r="CF65" s="57" t="s">
        <v>11</v>
      </c>
      <c r="CG65" s="57" t="s">
        <v>11</v>
      </c>
      <c r="CH65" s="57" t="s">
        <v>2053</v>
      </c>
      <c r="CI65" s="57" t="s">
        <v>11</v>
      </c>
      <c r="CJ65" s="57" t="s">
        <v>11</v>
      </c>
      <c r="CK65" s="57" t="s">
        <v>11</v>
      </c>
      <c r="CL65" s="58" t="s">
        <v>11</v>
      </c>
      <c r="CM65" s="59" t="s">
        <v>2054</v>
      </c>
      <c r="CN65" s="59" t="s">
        <v>11</v>
      </c>
      <c r="CO65" s="59" t="s">
        <v>11</v>
      </c>
      <c r="CP65" s="59" t="s">
        <v>11</v>
      </c>
      <c r="CQ65" s="59" t="s">
        <v>11</v>
      </c>
      <c r="CR65" s="59" t="s">
        <v>11</v>
      </c>
      <c r="CS65" s="59" t="s">
        <v>1443</v>
      </c>
      <c r="CT65" s="59" t="s">
        <v>11</v>
      </c>
      <c r="CU65" s="59" t="s">
        <v>11</v>
      </c>
      <c r="CV65" s="59" t="s">
        <v>11</v>
      </c>
      <c r="CW65" s="59" t="s">
        <v>11</v>
      </c>
      <c r="CX65" s="59" t="s">
        <v>11</v>
      </c>
      <c r="CY65" s="59" t="s">
        <v>11</v>
      </c>
      <c r="CZ65" s="60" t="s">
        <v>11</v>
      </c>
      <c r="DA65" s="60" t="s">
        <v>11</v>
      </c>
      <c r="DB65" s="59" t="s">
        <v>11</v>
      </c>
      <c r="DC65" s="59" t="s">
        <v>11</v>
      </c>
      <c r="DD65" s="60" t="s">
        <v>11</v>
      </c>
      <c r="DE65" s="59" t="s">
        <v>11</v>
      </c>
      <c r="DF65" s="59" t="s">
        <v>11</v>
      </c>
      <c r="DG65" s="59" t="s">
        <v>11</v>
      </c>
      <c r="DH65" s="59" t="s">
        <v>11</v>
      </c>
      <c r="DI65" s="59" t="s">
        <v>1444</v>
      </c>
      <c r="DJ65" s="59" t="s">
        <v>11</v>
      </c>
      <c r="DK65" s="59" t="s">
        <v>11</v>
      </c>
      <c r="DL65" s="59" t="s">
        <v>11</v>
      </c>
      <c r="DM65" s="59" t="s">
        <v>11</v>
      </c>
      <c r="DN65" s="59" t="s">
        <v>1445</v>
      </c>
      <c r="DO65" s="59"/>
      <c r="DP65" s="59"/>
      <c r="DQ65" s="59"/>
      <c r="DR65" s="59"/>
      <c r="DS65" s="59"/>
      <c r="DT65" s="59"/>
      <c r="DU65" s="59"/>
    </row>
    <row r="66" spans="1:125" s="61" customFormat="1" ht="12.75" customHeight="1" x14ac:dyDescent="0.25">
      <c r="A66" s="39" t="s">
        <v>621</v>
      </c>
      <c r="B66" s="39" t="s">
        <v>388</v>
      </c>
      <c r="C66" s="39" t="s">
        <v>772</v>
      </c>
      <c r="D66" s="39" t="s">
        <v>73</v>
      </c>
      <c r="E66" s="39" t="s">
        <v>69</v>
      </c>
      <c r="F66" s="55">
        <v>44281.643807870372</v>
      </c>
      <c r="G66" s="55">
        <v>44282.246296296296</v>
      </c>
      <c r="H66" s="23" t="s">
        <v>2309</v>
      </c>
      <c r="I66" s="40" t="str">
        <f t="shared" ref="I66:I129" si="1">IF(F66&lt;&gt;G66,IF(ISBLANK(G66),"IN WDC","OUTSIDE WDC"),"OUTSIDE WDC")</f>
        <v>OUTSIDE WDC</v>
      </c>
      <c r="J66" s="39" t="s">
        <v>10</v>
      </c>
      <c r="K66" s="39"/>
      <c r="L66" s="56">
        <v>44282</v>
      </c>
      <c r="M66" s="57"/>
      <c r="N66" s="59" t="str">
        <f>IFERROR(VLOOKUP(B:B,'GID 29 JUNI 21'!V:Y,4,0),"")</f>
        <v/>
      </c>
      <c r="O66" s="59" t="str">
        <f>IFERROR(VLOOKUP(B66,#REF!,4,0),"")</f>
        <v/>
      </c>
      <c r="P66" s="59" t="str">
        <f>IFERROR(VLOOKUP(B:B,'GID 27 Juni 21'!V:Y,4,0),"")</f>
        <v/>
      </c>
      <c r="Q66" s="59" t="str">
        <f>IFERROR(VLOOKUP(B:B,'GID 26 Juni 21'!V:Y,4,0),"")</f>
        <v/>
      </c>
      <c r="R66" s="59" t="str">
        <f>IFERROR(VLOOKUP(B:B,'GID 25 JNI 21'!V:Y,4,0),"")</f>
        <v/>
      </c>
      <c r="S66" s="59" t="s">
        <v>11</v>
      </c>
      <c r="T66" s="59" t="s">
        <v>11</v>
      </c>
      <c r="U66" s="59" t="s">
        <v>11</v>
      </c>
      <c r="V66" s="59" t="s">
        <v>11</v>
      </c>
      <c r="W66" s="59" t="s">
        <v>11</v>
      </c>
      <c r="X66" s="59" t="s">
        <v>11</v>
      </c>
      <c r="Y66" s="59" t="s">
        <v>11</v>
      </c>
      <c r="Z66" s="59" t="s">
        <v>11</v>
      </c>
      <c r="AA66" s="59" t="s">
        <v>11</v>
      </c>
      <c r="AB66" s="59" t="s">
        <v>11</v>
      </c>
      <c r="AC66" s="59" t="s">
        <v>11</v>
      </c>
      <c r="AD66" s="59" t="s">
        <v>11</v>
      </c>
      <c r="AE66" s="59" t="s">
        <v>11</v>
      </c>
      <c r="AF66" s="59" t="s">
        <v>11</v>
      </c>
      <c r="AG66" s="59" t="s">
        <v>11</v>
      </c>
      <c r="AH66" s="59" t="s">
        <v>11</v>
      </c>
      <c r="AI66" s="59" t="s">
        <v>11</v>
      </c>
      <c r="AJ66" s="59" t="s">
        <v>11</v>
      </c>
      <c r="AK66" s="59" t="s">
        <v>11</v>
      </c>
      <c r="AL66" s="57" t="s">
        <v>11</v>
      </c>
      <c r="AM66" s="57" t="s">
        <v>11</v>
      </c>
      <c r="AN66" s="57" t="s">
        <v>11</v>
      </c>
      <c r="AO66" s="57" t="s">
        <v>11</v>
      </c>
      <c r="AP66" s="57" t="s">
        <v>11</v>
      </c>
      <c r="AQ66" s="57" t="s">
        <v>11</v>
      </c>
      <c r="AR66" s="57" t="s">
        <v>11</v>
      </c>
      <c r="AS66" s="57" t="s">
        <v>11</v>
      </c>
      <c r="AT66" s="57" t="s">
        <v>11</v>
      </c>
      <c r="AU66" s="57" t="s">
        <v>11</v>
      </c>
      <c r="AV66" s="57" t="s">
        <v>11</v>
      </c>
      <c r="AW66" s="57" t="s">
        <v>11</v>
      </c>
      <c r="AX66" s="57" t="s">
        <v>11</v>
      </c>
      <c r="AY66" s="57" t="s">
        <v>11</v>
      </c>
      <c r="AZ66" s="57" t="s">
        <v>11</v>
      </c>
      <c r="BA66" s="57" t="s">
        <v>11</v>
      </c>
      <c r="BB66" s="57" t="s">
        <v>11</v>
      </c>
      <c r="BC66" s="57" t="s">
        <v>11</v>
      </c>
      <c r="BD66" s="57" t="s">
        <v>11</v>
      </c>
      <c r="BE66" s="57" t="s">
        <v>11</v>
      </c>
      <c r="BF66" s="57" t="s">
        <v>11</v>
      </c>
      <c r="BG66" s="57" t="s">
        <v>11</v>
      </c>
      <c r="BH66" s="57" t="s">
        <v>11</v>
      </c>
      <c r="BI66" s="57" t="s">
        <v>11</v>
      </c>
      <c r="BJ66" s="57" t="s">
        <v>11</v>
      </c>
      <c r="BK66" s="57" t="s">
        <v>11</v>
      </c>
      <c r="BL66" s="57" t="s">
        <v>11</v>
      </c>
      <c r="BM66" s="57" t="s">
        <v>11</v>
      </c>
      <c r="BN66" s="57" t="s">
        <v>11</v>
      </c>
      <c r="BO66" s="57" t="s">
        <v>11</v>
      </c>
      <c r="BP66" s="57" t="s">
        <v>11</v>
      </c>
      <c r="BQ66" s="57" t="s">
        <v>11</v>
      </c>
      <c r="BR66" s="57" t="s">
        <v>11</v>
      </c>
      <c r="BS66" s="57" t="s">
        <v>11</v>
      </c>
      <c r="BT66" s="57" t="s">
        <v>11</v>
      </c>
      <c r="BU66" s="57" t="s">
        <v>11</v>
      </c>
      <c r="BV66" s="57" t="s">
        <v>11</v>
      </c>
      <c r="BW66" s="57" t="s">
        <v>11</v>
      </c>
      <c r="BX66" s="57" t="s">
        <v>11</v>
      </c>
      <c r="BY66" s="57" t="s">
        <v>11</v>
      </c>
      <c r="BZ66" s="57" t="s">
        <v>11</v>
      </c>
      <c r="CA66" s="57" t="s">
        <v>11</v>
      </c>
      <c r="CB66" s="57" t="s">
        <v>11</v>
      </c>
      <c r="CC66" s="57" t="s">
        <v>11</v>
      </c>
      <c r="CD66" s="57" t="s">
        <v>11</v>
      </c>
      <c r="CE66" s="57" t="s">
        <v>11</v>
      </c>
      <c r="CF66" s="57" t="s">
        <v>11</v>
      </c>
      <c r="CG66" s="57" t="s">
        <v>11</v>
      </c>
      <c r="CH66" s="57" t="s">
        <v>11</v>
      </c>
      <c r="CI66" s="57" t="s">
        <v>11</v>
      </c>
      <c r="CJ66" s="57" t="s">
        <v>11</v>
      </c>
      <c r="CK66" s="57" t="s">
        <v>11</v>
      </c>
      <c r="CL66" s="58" t="s">
        <v>11</v>
      </c>
      <c r="CM66" s="59" t="s">
        <v>11</v>
      </c>
      <c r="CN66" s="59" t="s">
        <v>11</v>
      </c>
      <c r="CO66" s="59" t="s">
        <v>11</v>
      </c>
      <c r="CP66" s="59" t="s">
        <v>11</v>
      </c>
      <c r="CQ66" s="59" t="s">
        <v>11</v>
      </c>
      <c r="CR66" s="59" t="s">
        <v>11</v>
      </c>
      <c r="CS66" s="59" t="s">
        <v>11</v>
      </c>
      <c r="CT66" s="59" t="s">
        <v>11</v>
      </c>
      <c r="CU66" s="59" t="s">
        <v>1446</v>
      </c>
      <c r="CV66" s="59" t="s">
        <v>11</v>
      </c>
      <c r="CW66" s="59" t="s">
        <v>11</v>
      </c>
      <c r="CX66" s="59" t="s">
        <v>11</v>
      </c>
      <c r="CY66" s="59" t="s">
        <v>11</v>
      </c>
      <c r="CZ66" s="60" t="s">
        <v>1447</v>
      </c>
      <c r="DA66" s="60" t="s">
        <v>11</v>
      </c>
      <c r="DB66" s="59" t="s">
        <v>11</v>
      </c>
      <c r="DC66" s="59" t="s">
        <v>11</v>
      </c>
      <c r="DD66" s="60" t="s">
        <v>11</v>
      </c>
      <c r="DE66" s="59" t="s">
        <v>1448</v>
      </c>
      <c r="DF66" s="59" t="s">
        <v>11</v>
      </c>
      <c r="DG66" s="59" t="s">
        <v>11</v>
      </c>
      <c r="DH66" s="59" t="s">
        <v>11</v>
      </c>
      <c r="DI66" s="59" t="s">
        <v>11</v>
      </c>
      <c r="DJ66" s="59" t="s">
        <v>1449</v>
      </c>
      <c r="DK66" s="59" t="s">
        <v>11</v>
      </c>
      <c r="DL66" s="59" t="s">
        <v>11</v>
      </c>
      <c r="DM66" s="59" t="s">
        <v>11</v>
      </c>
      <c r="DN66" s="59" t="s">
        <v>1450</v>
      </c>
      <c r="DO66" s="59"/>
      <c r="DP66" s="59"/>
      <c r="DQ66" s="59"/>
      <c r="DR66" s="59"/>
      <c r="DS66" s="59"/>
      <c r="DT66" s="59"/>
      <c r="DU66" s="59"/>
    </row>
    <row r="67" spans="1:125" s="61" customFormat="1" ht="12.75" customHeight="1" x14ac:dyDescent="0.25">
      <c r="A67" s="39" t="s">
        <v>621</v>
      </c>
      <c r="B67" s="39" t="s">
        <v>383</v>
      </c>
      <c r="C67" s="39" t="s">
        <v>773</v>
      </c>
      <c r="D67" s="39" t="s">
        <v>73</v>
      </c>
      <c r="E67" s="39" t="s">
        <v>69</v>
      </c>
      <c r="F67" s="55">
        <v>44372.884166666663</v>
      </c>
      <c r="G67" s="55">
        <v>44373.364270833335</v>
      </c>
      <c r="H67" s="23" t="s">
        <v>2309</v>
      </c>
      <c r="I67" s="40" t="str">
        <f t="shared" si="1"/>
        <v>OUTSIDE WDC</v>
      </c>
      <c r="J67" s="39" t="s">
        <v>10</v>
      </c>
      <c r="K67" s="39"/>
      <c r="L67" s="56">
        <v>44336</v>
      </c>
      <c r="M67" s="57"/>
      <c r="N67" s="59" t="str">
        <f>IFERROR(VLOOKUP(B:B,'GID 29 JUNI 21'!V:Y,4,0),"")</f>
        <v/>
      </c>
      <c r="O67" s="59" t="str">
        <f>IFERROR(VLOOKUP(B67,#REF!,4,0),"")</f>
        <v/>
      </c>
      <c r="P67" s="59" t="str">
        <f>IFERROR(VLOOKUP(B:B,'GID 27 Juni 21'!V:Y,4,0),"")</f>
        <v/>
      </c>
      <c r="Q67" s="59" t="str">
        <f>IFERROR(VLOOKUP(B:B,'GID 26 Juni 21'!V:Y,4,0),"")</f>
        <v>4002942747 GID 26 P3 28 Y</v>
      </c>
      <c r="R67" s="59" t="str">
        <f>IFERROR(VLOOKUP(B:B,'GID 25 JNI 21'!V:Y,4,0),"")</f>
        <v/>
      </c>
      <c r="S67" s="59" t="s">
        <v>11</v>
      </c>
      <c r="T67" s="59" t="s">
        <v>11</v>
      </c>
      <c r="U67" s="59" t="s">
        <v>11</v>
      </c>
      <c r="V67" s="59" t="s">
        <v>11</v>
      </c>
      <c r="W67" s="59" t="s">
        <v>11</v>
      </c>
      <c r="X67" s="59" t="s">
        <v>11</v>
      </c>
      <c r="Y67" s="59" t="s">
        <v>11</v>
      </c>
      <c r="Z67" s="59" t="s">
        <v>11</v>
      </c>
      <c r="AA67" s="59" t="s">
        <v>11</v>
      </c>
      <c r="AB67" s="59" t="s">
        <v>11</v>
      </c>
      <c r="AC67" s="59" t="s">
        <v>11</v>
      </c>
      <c r="AD67" s="59" t="s">
        <v>11</v>
      </c>
      <c r="AE67" s="59" t="s">
        <v>11</v>
      </c>
      <c r="AF67" s="59" t="s">
        <v>11</v>
      </c>
      <c r="AG67" s="59" t="s">
        <v>11</v>
      </c>
      <c r="AH67" s="59" t="s">
        <v>11</v>
      </c>
      <c r="AI67" s="59" t="s">
        <v>11</v>
      </c>
      <c r="AJ67" s="59" t="s">
        <v>11</v>
      </c>
      <c r="AK67" s="59" t="s">
        <v>11</v>
      </c>
      <c r="AL67" s="57" t="s">
        <v>11</v>
      </c>
      <c r="AM67" s="57" t="s">
        <v>11</v>
      </c>
      <c r="AN67" s="57" t="s">
        <v>11</v>
      </c>
      <c r="AO67" s="57" t="s">
        <v>5275</v>
      </c>
      <c r="AP67" s="57" t="s">
        <v>11</v>
      </c>
      <c r="AQ67" s="57" t="s">
        <v>11</v>
      </c>
      <c r="AR67" s="57" t="s">
        <v>11</v>
      </c>
      <c r="AS67" s="57" t="s">
        <v>11</v>
      </c>
      <c r="AT67" s="57" t="s">
        <v>11</v>
      </c>
      <c r="AU67" s="57" t="s">
        <v>11</v>
      </c>
      <c r="AV67" s="57" t="s">
        <v>11</v>
      </c>
      <c r="AW67" s="57" t="s">
        <v>11</v>
      </c>
      <c r="AX67" s="57" t="s">
        <v>11</v>
      </c>
      <c r="AY67" s="57" t="s">
        <v>11</v>
      </c>
      <c r="AZ67" s="57" t="s">
        <v>11</v>
      </c>
      <c r="BA67" s="57" t="s">
        <v>2490</v>
      </c>
      <c r="BB67" s="57" t="s">
        <v>11</v>
      </c>
      <c r="BC67" s="57" t="s">
        <v>11</v>
      </c>
      <c r="BD67" s="57" t="s">
        <v>11</v>
      </c>
      <c r="BE67" s="57" t="s">
        <v>11</v>
      </c>
      <c r="BF67" s="57" t="s">
        <v>11</v>
      </c>
      <c r="BG67" s="57" t="s">
        <v>11</v>
      </c>
      <c r="BH67" s="57" t="s">
        <v>11</v>
      </c>
      <c r="BI67" s="57" t="s">
        <v>11</v>
      </c>
      <c r="BJ67" s="57" t="s">
        <v>11</v>
      </c>
      <c r="BK67" s="57" t="s">
        <v>11</v>
      </c>
      <c r="BL67" s="57" t="s">
        <v>3116</v>
      </c>
      <c r="BM67" s="57" t="s">
        <v>11</v>
      </c>
      <c r="BN67" s="57" t="s">
        <v>11</v>
      </c>
      <c r="BO67" s="57" t="s">
        <v>11</v>
      </c>
      <c r="BP67" s="57" t="s">
        <v>2304</v>
      </c>
      <c r="BQ67" s="57" t="s">
        <v>11</v>
      </c>
      <c r="BR67" s="57" t="s">
        <v>11</v>
      </c>
      <c r="BS67" s="57" t="s">
        <v>11</v>
      </c>
      <c r="BT67" s="57" t="s">
        <v>3117</v>
      </c>
      <c r="BU67" s="57" t="s">
        <v>11</v>
      </c>
      <c r="BV67" s="57" t="s">
        <v>11</v>
      </c>
      <c r="BW67" s="57" t="s">
        <v>11</v>
      </c>
      <c r="BX67" s="57" t="s">
        <v>11</v>
      </c>
      <c r="BY67" s="57" t="s">
        <v>11</v>
      </c>
      <c r="BZ67" s="57" t="s">
        <v>3118</v>
      </c>
      <c r="CA67" s="57" t="s">
        <v>11</v>
      </c>
      <c r="CB67" s="57" t="s">
        <v>11</v>
      </c>
      <c r="CC67" s="57" t="s">
        <v>11</v>
      </c>
      <c r="CD67" s="57" t="s">
        <v>11</v>
      </c>
      <c r="CE67" s="57" t="s">
        <v>2055</v>
      </c>
      <c r="CF67" s="57" t="s">
        <v>11</v>
      </c>
      <c r="CG67" s="57" t="s">
        <v>11</v>
      </c>
      <c r="CH67" s="57" t="s">
        <v>11</v>
      </c>
      <c r="CI67" s="57" t="s">
        <v>11</v>
      </c>
      <c r="CJ67" s="57" t="s">
        <v>2056</v>
      </c>
      <c r="CK67" s="57" t="s">
        <v>11</v>
      </c>
      <c r="CL67" s="58" t="s">
        <v>11</v>
      </c>
      <c r="CM67" s="59" t="s">
        <v>11</v>
      </c>
      <c r="CN67" s="59" t="s">
        <v>11</v>
      </c>
      <c r="CO67" s="59" t="s">
        <v>11</v>
      </c>
      <c r="CP67" s="59" t="s">
        <v>11</v>
      </c>
      <c r="CQ67" s="59" t="s">
        <v>2057</v>
      </c>
      <c r="CR67" s="59" t="s">
        <v>11</v>
      </c>
      <c r="CS67" s="59" t="s">
        <v>11</v>
      </c>
      <c r="CT67" s="59" t="s">
        <v>11</v>
      </c>
      <c r="CU67" s="59" t="s">
        <v>11</v>
      </c>
      <c r="CV67" s="59" t="s">
        <v>11</v>
      </c>
      <c r="CW67" s="59" t="s">
        <v>11</v>
      </c>
      <c r="CX67" s="59" t="s">
        <v>11</v>
      </c>
      <c r="CY67" s="59" t="s">
        <v>11</v>
      </c>
      <c r="CZ67" s="60" t="s">
        <v>11</v>
      </c>
      <c r="DA67" s="60" t="s">
        <v>11</v>
      </c>
      <c r="DB67" s="59" t="s">
        <v>11</v>
      </c>
      <c r="DC67" s="59" t="s">
        <v>1451</v>
      </c>
      <c r="DD67" s="60" t="s">
        <v>11</v>
      </c>
      <c r="DE67" s="59" t="s">
        <v>11</v>
      </c>
      <c r="DF67" s="59" t="s">
        <v>11</v>
      </c>
      <c r="DG67" s="59" t="s">
        <v>11</v>
      </c>
      <c r="DH67" s="59" t="s">
        <v>1452</v>
      </c>
      <c r="DI67" s="59" t="s">
        <v>11</v>
      </c>
      <c r="DJ67" s="59" t="s">
        <v>11</v>
      </c>
      <c r="DK67" s="59" t="s">
        <v>11</v>
      </c>
      <c r="DL67" s="59" t="s">
        <v>11</v>
      </c>
      <c r="DM67" s="59" t="s">
        <v>11</v>
      </c>
      <c r="DN67" s="59" t="s">
        <v>1453</v>
      </c>
      <c r="DO67" s="59"/>
      <c r="DP67" s="59"/>
      <c r="DQ67" s="59"/>
      <c r="DR67" s="59"/>
      <c r="DS67" s="59"/>
      <c r="DT67" s="59"/>
      <c r="DU67" s="59"/>
    </row>
    <row r="68" spans="1:125" s="61" customFormat="1" ht="12.75" customHeight="1" x14ac:dyDescent="0.25">
      <c r="A68" s="39" t="s">
        <v>621</v>
      </c>
      <c r="B68" s="39" t="s">
        <v>468</v>
      </c>
      <c r="C68" s="39"/>
      <c r="D68" s="39" t="s">
        <v>73</v>
      </c>
      <c r="E68" s="39" t="s">
        <v>69</v>
      </c>
      <c r="F68" s="55">
        <v>44274.88453703704</v>
      </c>
      <c r="G68" s="55">
        <v>44275.339733796296</v>
      </c>
      <c r="H68" s="23" t="s">
        <v>2309</v>
      </c>
      <c r="I68" s="40" t="str">
        <f t="shared" si="1"/>
        <v>OUTSIDE WDC</v>
      </c>
      <c r="J68" s="39" t="s">
        <v>10</v>
      </c>
      <c r="K68" s="39"/>
      <c r="L68" s="56">
        <v>44275</v>
      </c>
      <c r="M68" s="57"/>
      <c r="N68" s="59" t="str">
        <f>IFERROR(VLOOKUP(B:B,'GID 29 JUNI 21'!V:Y,4,0),"")</f>
        <v/>
      </c>
      <c r="O68" s="59" t="str">
        <f>IFERROR(VLOOKUP(B68,#REF!,4,0),"")</f>
        <v/>
      </c>
      <c r="P68" s="59" t="str">
        <f>IFERROR(VLOOKUP(B:B,'GID 27 Juni 21'!V:Y,4,0),"")</f>
        <v/>
      </c>
      <c r="Q68" s="59" t="str">
        <f>IFERROR(VLOOKUP(B:B,'GID 26 Juni 21'!V:Y,4,0),"")</f>
        <v/>
      </c>
      <c r="R68" s="59" t="str">
        <f>IFERROR(VLOOKUP(B:B,'GID 25 JNI 21'!V:Y,4,0),"")</f>
        <v/>
      </c>
      <c r="S68" s="59" t="s">
        <v>11</v>
      </c>
      <c r="T68" s="59" t="s">
        <v>11</v>
      </c>
      <c r="U68" s="59" t="s">
        <v>11</v>
      </c>
      <c r="V68" s="59" t="s">
        <v>11</v>
      </c>
      <c r="W68" s="59" t="s">
        <v>11</v>
      </c>
      <c r="X68" s="59" t="s">
        <v>11</v>
      </c>
      <c r="Y68" s="59" t="s">
        <v>11</v>
      </c>
      <c r="Z68" s="59" t="s">
        <v>11</v>
      </c>
      <c r="AA68" s="59" t="s">
        <v>11</v>
      </c>
      <c r="AB68" s="59" t="s">
        <v>11</v>
      </c>
      <c r="AC68" s="59" t="s">
        <v>11</v>
      </c>
      <c r="AD68" s="59" t="s">
        <v>11</v>
      </c>
      <c r="AE68" s="59" t="s">
        <v>11</v>
      </c>
      <c r="AF68" s="59" t="s">
        <v>11</v>
      </c>
      <c r="AG68" s="59" t="s">
        <v>11</v>
      </c>
      <c r="AH68" s="59" t="s">
        <v>11</v>
      </c>
      <c r="AI68" s="59" t="s">
        <v>11</v>
      </c>
      <c r="AJ68" s="59" t="s">
        <v>11</v>
      </c>
      <c r="AK68" s="59" t="s">
        <v>11</v>
      </c>
      <c r="AL68" s="57" t="s">
        <v>11</v>
      </c>
      <c r="AM68" s="57" t="s">
        <v>11</v>
      </c>
      <c r="AN68" s="57" t="s">
        <v>11</v>
      </c>
      <c r="AO68" s="57" t="s">
        <v>11</v>
      </c>
      <c r="AP68" s="57" t="s">
        <v>11</v>
      </c>
      <c r="AQ68" s="57" t="s">
        <v>11</v>
      </c>
      <c r="AR68" s="57" t="s">
        <v>11</v>
      </c>
      <c r="AS68" s="57" t="s">
        <v>11</v>
      </c>
      <c r="AT68" s="57" t="s">
        <v>11</v>
      </c>
      <c r="AU68" s="57" t="s">
        <v>11</v>
      </c>
      <c r="AV68" s="57" t="s">
        <v>11</v>
      </c>
      <c r="AW68" s="57" t="s">
        <v>11</v>
      </c>
      <c r="AX68" s="57" t="s">
        <v>11</v>
      </c>
      <c r="AY68" s="57" t="s">
        <v>11</v>
      </c>
      <c r="AZ68" s="57" t="s">
        <v>11</v>
      </c>
      <c r="BA68" s="57" t="s">
        <v>11</v>
      </c>
      <c r="BB68" s="57" t="s">
        <v>11</v>
      </c>
      <c r="BC68" s="57" t="s">
        <v>11</v>
      </c>
      <c r="BD68" s="57" t="s">
        <v>11</v>
      </c>
      <c r="BE68" s="57" t="s">
        <v>11</v>
      </c>
      <c r="BF68" s="57" t="s">
        <v>11</v>
      </c>
      <c r="BG68" s="57" t="s">
        <v>11</v>
      </c>
      <c r="BH68" s="57" t="s">
        <v>11</v>
      </c>
      <c r="BI68" s="57" t="s">
        <v>11</v>
      </c>
      <c r="BJ68" s="57" t="s">
        <v>11</v>
      </c>
      <c r="BK68" s="57" t="s">
        <v>11</v>
      </c>
      <c r="BL68" s="57" t="s">
        <v>11</v>
      </c>
      <c r="BM68" s="57" t="s">
        <v>11</v>
      </c>
      <c r="BN68" s="57" t="s">
        <v>11</v>
      </c>
      <c r="BO68" s="57" t="s">
        <v>11</v>
      </c>
      <c r="BP68" s="57" t="s">
        <v>11</v>
      </c>
      <c r="BQ68" s="57" t="s">
        <v>11</v>
      </c>
      <c r="BR68" s="57" t="s">
        <v>11</v>
      </c>
      <c r="BS68" s="57" t="s">
        <v>11</v>
      </c>
      <c r="BT68" s="57" t="s">
        <v>11</v>
      </c>
      <c r="BU68" s="57" t="s">
        <v>11</v>
      </c>
      <c r="BV68" s="57" t="s">
        <v>11</v>
      </c>
      <c r="BW68" s="57" t="s">
        <v>11</v>
      </c>
      <c r="BX68" s="57" t="s">
        <v>11</v>
      </c>
      <c r="BY68" s="57" t="s">
        <v>11</v>
      </c>
      <c r="BZ68" s="57" t="s">
        <v>11</v>
      </c>
      <c r="CA68" s="57" t="s">
        <v>11</v>
      </c>
      <c r="CB68" s="57" t="s">
        <v>11</v>
      </c>
      <c r="CC68" s="57" t="s">
        <v>11</v>
      </c>
      <c r="CD68" s="57" t="s">
        <v>11</v>
      </c>
      <c r="CE68" s="57" t="s">
        <v>11</v>
      </c>
      <c r="CF68" s="57" t="s">
        <v>11</v>
      </c>
      <c r="CG68" s="57" t="s">
        <v>11</v>
      </c>
      <c r="CH68" s="57" t="s">
        <v>11</v>
      </c>
      <c r="CI68" s="57" t="s">
        <v>11</v>
      </c>
      <c r="CJ68" s="57" t="s">
        <v>11</v>
      </c>
      <c r="CK68" s="57" t="s">
        <v>11</v>
      </c>
      <c r="CL68" s="58" t="s">
        <v>11</v>
      </c>
      <c r="CM68" s="59" t="s">
        <v>11</v>
      </c>
      <c r="CN68" s="59" t="s">
        <v>11</v>
      </c>
      <c r="CO68" s="59" t="s">
        <v>11</v>
      </c>
      <c r="CP68" s="59" t="s">
        <v>11</v>
      </c>
      <c r="CQ68" s="59" t="s">
        <v>11</v>
      </c>
      <c r="CR68" s="59" t="s">
        <v>11</v>
      </c>
      <c r="CS68" s="59" t="s">
        <v>11</v>
      </c>
      <c r="CT68" s="59" t="s">
        <v>11</v>
      </c>
      <c r="CU68" s="59" t="s">
        <v>11</v>
      </c>
      <c r="CV68" s="59" t="s">
        <v>11</v>
      </c>
      <c r="CW68" s="59" t="s">
        <v>11</v>
      </c>
      <c r="CX68" s="59" t="s">
        <v>11</v>
      </c>
      <c r="CY68" s="59" t="s">
        <v>11</v>
      </c>
      <c r="CZ68" s="60" t="s">
        <v>11</v>
      </c>
      <c r="DA68" s="60" t="s">
        <v>11</v>
      </c>
      <c r="DB68" s="59" t="s">
        <v>1454</v>
      </c>
      <c r="DC68" s="59" t="s">
        <v>11</v>
      </c>
      <c r="DD68" s="60" t="s">
        <v>11</v>
      </c>
      <c r="DE68" s="59" t="s">
        <v>11</v>
      </c>
      <c r="DF68" s="59" t="s">
        <v>11</v>
      </c>
      <c r="DG68" s="59" t="s">
        <v>11</v>
      </c>
      <c r="DH68" s="59" t="s">
        <v>11</v>
      </c>
      <c r="DI68" s="59" t="s">
        <v>11</v>
      </c>
      <c r="DJ68" s="59" t="s">
        <v>11</v>
      </c>
      <c r="DK68" s="59" t="s">
        <v>11</v>
      </c>
      <c r="DL68" s="59" t="s">
        <v>11</v>
      </c>
      <c r="DM68" s="59" t="s">
        <v>11</v>
      </c>
      <c r="DN68" s="59" t="s">
        <v>1455</v>
      </c>
      <c r="DO68" s="59"/>
      <c r="DP68" s="59"/>
      <c r="DQ68" s="59"/>
      <c r="DR68" s="59"/>
      <c r="DS68" s="59"/>
      <c r="DT68" s="59"/>
      <c r="DU68" s="59"/>
    </row>
    <row r="69" spans="1:125" s="61" customFormat="1" ht="12.75" customHeight="1" x14ac:dyDescent="0.25">
      <c r="A69" s="39" t="s">
        <v>621</v>
      </c>
      <c r="B69" s="39" t="s">
        <v>396</v>
      </c>
      <c r="C69" s="39"/>
      <c r="D69" s="39" t="s">
        <v>73</v>
      </c>
      <c r="E69" s="39" t="s">
        <v>2206</v>
      </c>
      <c r="F69" s="55">
        <v>44274.552754629629</v>
      </c>
      <c r="G69" s="55">
        <v>44275.297638888886</v>
      </c>
      <c r="H69" s="23" t="s">
        <v>2309</v>
      </c>
      <c r="I69" s="40" t="str">
        <f t="shared" si="1"/>
        <v>OUTSIDE WDC</v>
      </c>
      <c r="J69" s="39" t="s">
        <v>10</v>
      </c>
      <c r="K69" s="39"/>
      <c r="L69" s="56">
        <v>44275</v>
      </c>
      <c r="M69" s="57"/>
      <c r="N69" s="59" t="str">
        <f>IFERROR(VLOOKUP(B:B,'GID 29 JUNI 21'!V:Y,4,0),"")</f>
        <v/>
      </c>
      <c r="O69" s="59" t="str">
        <f>IFERROR(VLOOKUP(B69,#REF!,4,0),"")</f>
        <v/>
      </c>
      <c r="P69" s="59" t="str">
        <f>IFERROR(VLOOKUP(B:B,'GID 27 Juni 21'!V:Y,4,0),"")</f>
        <v/>
      </c>
      <c r="Q69" s="59" t="str">
        <f>IFERROR(VLOOKUP(B:B,'GID 26 Juni 21'!V:Y,4,0),"")</f>
        <v/>
      </c>
      <c r="R69" s="59" t="str">
        <f>IFERROR(VLOOKUP(B:B,'GID 25 JNI 21'!V:Y,4,0),"")</f>
        <v/>
      </c>
      <c r="S69" s="59" t="s">
        <v>11</v>
      </c>
      <c r="T69" s="59" t="s">
        <v>11</v>
      </c>
      <c r="U69" s="59" t="s">
        <v>11</v>
      </c>
      <c r="V69" s="59" t="s">
        <v>11</v>
      </c>
      <c r="W69" s="59" t="s">
        <v>11</v>
      </c>
      <c r="X69" s="59" t="s">
        <v>11</v>
      </c>
      <c r="Y69" s="59" t="s">
        <v>11</v>
      </c>
      <c r="Z69" s="59" t="s">
        <v>11</v>
      </c>
      <c r="AA69" s="59" t="s">
        <v>11</v>
      </c>
      <c r="AB69" s="59" t="s">
        <v>11</v>
      </c>
      <c r="AC69" s="59" t="s">
        <v>11</v>
      </c>
      <c r="AD69" s="59" t="s">
        <v>11</v>
      </c>
      <c r="AE69" s="59" t="s">
        <v>11</v>
      </c>
      <c r="AF69" s="59" t="s">
        <v>11</v>
      </c>
      <c r="AG69" s="59" t="s">
        <v>11</v>
      </c>
      <c r="AH69" s="59" t="s">
        <v>11</v>
      </c>
      <c r="AI69" s="59" t="s">
        <v>11</v>
      </c>
      <c r="AJ69" s="59" t="s">
        <v>11</v>
      </c>
      <c r="AK69" s="59" t="s">
        <v>11</v>
      </c>
      <c r="AL69" s="57" t="s">
        <v>11</v>
      </c>
      <c r="AM69" s="57" t="s">
        <v>11</v>
      </c>
      <c r="AN69" s="57" t="s">
        <v>11</v>
      </c>
      <c r="AO69" s="57" t="s">
        <v>11</v>
      </c>
      <c r="AP69" s="57" t="s">
        <v>11</v>
      </c>
      <c r="AQ69" s="57" t="s">
        <v>11</v>
      </c>
      <c r="AR69" s="57" t="s">
        <v>11</v>
      </c>
      <c r="AS69" s="57" t="s">
        <v>11</v>
      </c>
      <c r="AT69" s="57" t="s">
        <v>11</v>
      </c>
      <c r="AU69" s="57" t="s">
        <v>11</v>
      </c>
      <c r="AV69" s="57" t="s">
        <v>11</v>
      </c>
      <c r="AW69" s="57" t="s">
        <v>11</v>
      </c>
      <c r="AX69" s="57" t="s">
        <v>11</v>
      </c>
      <c r="AY69" s="57" t="s">
        <v>11</v>
      </c>
      <c r="AZ69" s="57" t="s">
        <v>11</v>
      </c>
      <c r="BA69" s="57" t="s">
        <v>11</v>
      </c>
      <c r="BB69" s="57" t="s">
        <v>11</v>
      </c>
      <c r="BC69" s="57" t="s">
        <v>11</v>
      </c>
      <c r="BD69" s="57" t="s">
        <v>11</v>
      </c>
      <c r="BE69" s="57" t="s">
        <v>11</v>
      </c>
      <c r="BF69" s="57" t="s">
        <v>11</v>
      </c>
      <c r="BG69" s="57" t="s">
        <v>11</v>
      </c>
      <c r="BH69" s="57" t="s">
        <v>11</v>
      </c>
      <c r="BI69" s="57" t="s">
        <v>11</v>
      </c>
      <c r="BJ69" s="57" t="s">
        <v>11</v>
      </c>
      <c r="BK69" s="57" t="s">
        <v>11</v>
      </c>
      <c r="BL69" s="57" t="s">
        <v>11</v>
      </c>
      <c r="BM69" s="57" t="s">
        <v>11</v>
      </c>
      <c r="BN69" s="57" t="s">
        <v>11</v>
      </c>
      <c r="BO69" s="57" t="s">
        <v>11</v>
      </c>
      <c r="BP69" s="57" t="s">
        <v>11</v>
      </c>
      <c r="BQ69" s="57" t="s">
        <v>11</v>
      </c>
      <c r="BR69" s="57" t="s">
        <v>11</v>
      </c>
      <c r="BS69" s="57" t="s">
        <v>11</v>
      </c>
      <c r="BT69" s="57" t="s">
        <v>11</v>
      </c>
      <c r="BU69" s="57" t="s">
        <v>11</v>
      </c>
      <c r="BV69" s="57" t="s">
        <v>11</v>
      </c>
      <c r="BW69" s="57" t="s">
        <v>11</v>
      </c>
      <c r="BX69" s="57" t="s">
        <v>11</v>
      </c>
      <c r="BY69" s="57" t="s">
        <v>11</v>
      </c>
      <c r="BZ69" s="57" t="s">
        <v>11</v>
      </c>
      <c r="CA69" s="57" t="s">
        <v>11</v>
      </c>
      <c r="CB69" s="57" t="s">
        <v>11</v>
      </c>
      <c r="CC69" s="57" t="s">
        <v>11</v>
      </c>
      <c r="CD69" s="57" t="s">
        <v>11</v>
      </c>
      <c r="CE69" s="57" t="s">
        <v>11</v>
      </c>
      <c r="CF69" s="57" t="s">
        <v>11</v>
      </c>
      <c r="CG69" s="57" t="s">
        <v>11</v>
      </c>
      <c r="CH69" s="57" t="s">
        <v>11</v>
      </c>
      <c r="CI69" s="57" t="s">
        <v>11</v>
      </c>
      <c r="CJ69" s="57" t="s">
        <v>11</v>
      </c>
      <c r="CK69" s="57" t="s">
        <v>11</v>
      </c>
      <c r="CL69" s="58" t="s">
        <v>11</v>
      </c>
      <c r="CM69" s="59" t="s">
        <v>11</v>
      </c>
      <c r="CN69" s="59" t="s">
        <v>11</v>
      </c>
      <c r="CO69" s="59" t="s">
        <v>11</v>
      </c>
      <c r="CP69" s="59" t="s">
        <v>11</v>
      </c>
      <c r="CQ69" s="59" t="s">
        <v>11</v>
      </c>
      <c r="CR69" s="59" t="s">
        <v>11</v>
      </c>
      <c r="CS69" s="59" t="s">
        <v>11</v>
      </c>
      <c r="CT69" s="59" t="s">
        <v>11</v>
      </c>
      <c r="CU69" s="59" t="s">
        <v>11</v>
      </c>
      <c r="CV69" s="59" t="s">
        <v>11</v>
      </c>
      <c r="CW69" s="59" t="s">
        <v>11</v>
      </c>
      <c r="CX69" s="59" t="s">
        <v>11</v>
      </c>
      <c r="CY69" s="59" t="s">
        <v>11</v>
      </c>
      <c r="CZ69" s="60" t="s">
        <v>11</v>
      </c>
      <c r="DA69" s="60" t="s">
        <v>11</v>
      </c>
      <c r="DB69" s="59" t="s">
        <v>859</v>
      </c>
      <c r="DC69" s="59" t="s">
        <v>11</v>
      </c>
      <c r="DD69" s="60" t="s">
        <v>11</v>
      </c>
      <c r="DE69" s="59" t="s">
        <v>11</v>
      </c>
      <c r="DF69" s="59" t="s">
        <v>1456</v>
      </c>
      <c r="DG69" s="59" t="s">
        <v>11</v>
      </c>
      <c r="DH69" s="59" t="s">
        <v>11</v>
      </c>
      <c r="DI69" s="59" t="s">
        <v>11</v>
      </c>
      <c r="DJ69" s="59" t="s">
        <v>11</v>
      </c>
      <c r="DK69" s="59" t="s">
        <v>11</v>
      </c>
      <c r="DL69" s="59" t="s">
        <v>11</v>
      </c>
      <c r="DM69" s="59" t="s">
        <v>1457</v>
      </c>
      <c r="DN69" s="59" t="s">
        <v>11</v>
      </c>
      <c r="DO69" s="59"/>
      <c r="DP69" s="59"/>
      <c r="DQ69" s="59"/>
      <c r="DR69" s="59"/>
      <c r="DS69" s="59"/>
      <c r="DT69" s="59"/>
      <c r="DU69" s="59"/>
    </row>
    <row r="70" spans="1:125" s="61" customFormat="1" ht="12.75" customHeight="1" x14ac:dyDescent="0.25">
      <c r="A70" s="39" t="s">
        <v>621</v>
      </c>
      <c r="B70" s="39" t="s">
        <v>440</v>
      </c>
      <c r="C70" s="39"/>
      <c r="D70" s="39" t="s">
        <v>73</v>
      </c>
      <c r="E70" s="39" t="s">
        <v>2206</v>
      </c>
      <c r="F70" s="55">
        <v>44263.561724537038</v>
      </c>
      <c r="G70" s="55">
        <v>44263.891817129632</v>
      </c>
      <c r="H70" s="23" t="s">
        <v>2309</v>
      </c>
      <c r="I70" s="40" t="str">
        <f t="shared" si="1"/>
        <v>OUTSIDE WDC</v>
      </c>
      <c r="J70" s="39"/>
      <c r="K70" s="39"/>
      <c r="L70" s="56">
        <v>44263</v>
      </c>
      <c r="M70" s="57"/>
      <c r="N70" s="59" t="str">
        <f>IFERROR(VLOOKUP(B:B,'GID 29 JUNI 21'!V:Y,4,0),"")</f>
        <v/>
      </c>
      <c r="O70" s="59" t="str">
        <f>IFERROR(VLOOKUP(B70,#REF!,4,0),"")</f>
        <v/>
      </c>
      <c r="P70" s="59" t="str">
        <f>IFERROR(VLOOKUP(B:B,'GID 27 Juni 21'!V:Y,4,0),"")</f>
        <v/>
      </c>
      <c r="Q70" s="59" t="str">
        <f>IFERROR(VLOOKUP(B:B,'GID 26 Juni 21'!V:Y,4,0),"")</f>
        <v/>
      </c>
      <c r="R70" s="59" t="str">
        <f>IFERROR(VLOOKUP(B:B,'GID 25 JNI 21'!V:Y,4,0),"")</f>
        <v/>
      </c>
      <c r="S70" s="59" t="s">
        <v>11</v>
      </c>
      <c r="T70" s="59" t="s">
        <v>11</v>
      </c>
      <c r="U70" s="59" t="s">
        <v>11</v>
      </c>
      <c r="V70" s="59" t="s">
        <v>11</v>
      </c>
      <c r="W70" s="59" t="s">
        <v>11</v>
      </c>
      <c r="X70" s="59" t="s">
        <v>11</v>
      </c>
      <c r="Y70" s="59" t="s">
        <v>11</v>
      </c>
      <c r="Z70" s="59" t="s">
        <v>11</v>
      </c>
      <c r="AA70" s="59" t="s">
        <v>11</v>
      </c>
      <c r="AB70" s="59" t="s">
        <v>11</v>
      </c>
      <c r="AC70" s="59" t="s">
        <v>11</v>
      </c>
      <c r="AD70" s="59" t="s">
        <v>11</v>
      </c>
      <c r="AE70" s="59" t="s">
        <v>11</v>
      </c>
      <c r="AF70" s="59" t="s">
        <v>11</v>
      </c>
      <c r="AG70" s="59" t="s">
        <v>11</v>
      </c>
      <c r="AH70" s="59" t="s">
        <v>11</v>
      </c>
      <c r="AI70" s="59" t="s">
        <v>11</v>
      </c>
      <c r="AJ70" s="59" t="s">
        <v>11</v>
      </c>
      <c r="AK70" s="59" t="s">
        <v>11</v>
      </c>
      <c r="AL70" s="57" t="s">
        <v>11</v>
      </c>
      <c r="AM70" s="57" t="s">
        <v>11</v>
      </c>
      <c r="AN70" s="57" t="s">
        <v>11</v>
      </c>
      <c r="AO70" s="57" t="s">
        <v>11</v>
      </c>
      <c r="AP70" s="57" t="s">
        <v>11</v>
      </c>
      <c r="AQ70" s="57" t="s">
        <v>11</v>
      </c>
      <c r="AR70" s="57" t="s">
        <v>11</v>
      </c>
      <c r="AS70" s="57" t="s">
        <v>11</v>
      </c>
      <c r="AT70" s="57" t="s">
        <v>11</v>
      </c>
      <c r="AU70" s="57" t="s">
        <v>11</v>
      </c>
      <c r="AV70" s="57" t="s">
        <v>11</v>
      </c>
      <c r="AW70" s="57" t="s">
        <v>11</v>
      </c>
      <c r="AX70" s="57" t="s">
        <v>11</v>
      </c>
      <c r="AY70" s="57" t="s">
        <v>11</v>
      </c>
      <c r="AZ70" s="57" t="s">
        <v>11</v>
      </c>
      <c r="BA70" s="57" t="s">
        <v>11</v>
      </c>
      <c r="BB70" s="57" t="s">
        <v>11</v>
      </c>
      <c r="BC70" s="57" t="s">
        <v>11</v>
      </c>
      <c r="BD70" s="57" t="s">
        <v>11</v>
      </c>
      <c r="BE70" s="57" t="s">
        <v>11</v>
      </c>
      <c r="BF70" s="57" t="s">
        <v>11</v>
      </c>
      <c r="BG70" s="57" t="s">
        <v>11</v>
      </c>
      <c r="BH70" s="57" t="s">
        <v>11</v>
      </c>
      <c r="BI70" s="57" t="s">
        <v>11</v>
      </c>
      <c r="BJ70" s="57" t="s">
        <v>11</v>
      </c>
      <c r="BK70" s="57" t="s">
        <v>11</v>
      </c>
      <c r="BL70" s="57" t="s">
        <v>11</v>
      </c>
      <c r="BM70" s="57" t="s">
        <v>11</v>
      </c>
      <c r="BN70" s="57" t="s">
        <v>11</v>
      </c>
      <c r="BO70" s="57" t="s">
        <v>11</v>
      </c>
      <c r="BP70" s="57" t="s">
        <v>11</v>
      </c>
      <c r="BQ70" s="57" t="s">
        <v>11</v>
      </c>
      <c r="BR70" s="57" t="s">
        <v>11</v>
      </c>
      <c r="BS70" s="57" t="s">
        <v>11</v>
      </c>
      <c r="BT70" s="57" t="s">
        <v>11</v>
      </c>
      <c r="BU70" s="57" t="s">
        <v>11</v>
      </c>
      <c r="BV70" s="57" t="s">
        <v>11</v>
      </c>
      <c r="BW70" s="57" t="s">
        <v>11</v>
      </c>
      <c r="BX70" s="57" t="s">
        <v>11</v>
      </c>
      <c r="BY70" s="57" t="s">
        <v>11</v>
      </c>
      <c r="BZ70" s="57" t="s">
        <v>11</v>
      </c>
      <c r="CA70" s="57" t="s">
        <v>11</v>
      </c>
      <c r="CB70" s="57" t="s">
        <v>11</v>
      </c>
      <c r="CC70" s="57" t="s">
        <v>11</v>
      </c>
      <c r="CD70" s="57" t="s">
        <v>11</v>
      </c>
      <c r="CE70" s="57" t="s">
        <v>11</v>
      </c>
      <c r="CF70" s="57" t="s">
        <v>11</v>
      </c>
      <c r="CG70" s="57" t="s">
        <v>11</v>
      </c>
      <c r="CH70" s="57" t="s">
        <v>11</v>
      </c>
      <c r="CI70" s="57" t="s">
        <v>11</v>
      </c>
      <c r="CJ70" s="57" t="s">
        <v>11</v>
      </c>
      <c r="CK70" s="57" t="s">
        <v>11</v>
      </c>
      <c r="CL70" s="58" t="s">
        <v>11</v>
      </c>
      <c r="CM70" s="59" t="s">
        <v>11</v>
      </c>
      <c r="CN70" s="59" t="s">
        <v>11</v>
      </c>
      <c r="CO70" s="59" t="s">
        <v>11</v>
      </c>
      <c r="CP70" s="59" t="s">
        <v>11</v>
      </c>
      <c r="CQ70" s="59" t="s">
        <v>11</v>
      </c>
      <c r="CR70" s="59" t="s">
        <v>11</v>
      </c>
      <c r="CS70" s="59" t="s">
        <v>11</v>
      </c>
      <c r="CT70" s="59" t="s">
        <v>11</v>
      </c>
      <c r="CU70" s="59" t="s">
        <v>11</v>
      </c>
      <c r="CV70" s="59" t="s">
        <v>11</v>
      </c>
      <c r="CW70" s="59" t="s">
        <v>11</v>
      </c>
      <c r="CX70" s="59" t="s">
        <v>11</v>
      </c>
      <c r="CY70" s="59" t="s">
        <v>11</v>
      </c>
      <c r="CZ70" s="60" t="s">
        <v>11</v>
      </c>
      <c r="DA70" s="60" t="s">
        <v>11</v>
      </c>
      <c r="DB70" s="59" t="s">
        <v>11</v>
      </c>
      <c r="DC70" s="59" t="s">
        <v>11</v>
      </c>
      <c r="DD70" s="60" t="s">
        <v>11</v>
      </c>
      <c r="DE70" s="59" t="s">
        <v>11</v>
      </c>
      <c r="DF70" s="59" t="s">
        <v>11</v>
      </c>
      <c r="DG70" s="59" t="s">
        <v>11</v>
      </c>
      <c r="DH70" s="59" t="s">
        <v>11</v>
      </c>
      <c r="DI70" s="59" t="s">
        <v>11</v>
      </c>
      <c r="DJ70" s="59" t="s">
        <v>11</v>
      </c>
      <c r="DK70" s="59" t="s">
        <v>11</v>
      </c>
      <c r="DL70" s="59" t="s">
        <v>11</v>
      </c>
      <c r="DM70" s="59" t="s">
        <v>1458</v>
      </c>
      <c r="DN70" s="59"/>
      <c r="DO70" s="59"/>
      <c r="DP70" s="59"/>
      <c r="DQ70" s="59"/>
      <c r="DR70" s="59"/>
      <c r="DS70" s="59"/>
      <c r="DT70" s="59"/>
      <c r="DU70" s="59"/>
    </row>
    <row r="71" spans="1:125" s="61" customFormat="1" ht="12.75" customHeight="1" x14ac:dyDescent="0.25">
      <c r="A71" s="39" t="s">
        <v>621</v>
      </c>
      <c r="B71" s="39" t="s">
        <v>467</v>
      </c>
      <c r="C71" s="39"/>
      <c r="D71" s="39" t="s">
        <v>73</v>
      </c>
      <c r="E71" s="39" t="s">
        <v>2207</v>
      </c>
      <c r="F71" s="55">
        <v>44288.861793981479</v>
      </c>
      <c r="G71" s="55">
        <v>44289.570844907408</v>
      </c>
      <c r="H71" s="23" t="s">
        <v>2309</v>
      </c>
      <c r="I71" s="40" t="str">
        <f t="shared" si="1"/>
        <v>OUTSIDE WDC</v>
      </c>
      <c r="J71" s="39" t="s">
        <v>10</v>
      </c>
      <c r="K71" s="39"/>
      <c r="L71" s="56">
        <v>44289</v>
      </c>
      <c r="M71" s="57"/>
      <c r="N71" s="59" t="str">
        <f>IFERROR(VLOOKUP(B:B,'GID 29 JUNI 21'!V:Y,4,0),"")</f>
        <v/>
      </c>
      <c r="O71" s="59" t="str">
        <f>IFERROR(VLOOKUP(B71,#REF!,4,0),"")</f>
        <v/>
      </c>
      <c r="P71" s="59" t="str">
        <f>IFERROR(VLOOKUP(B:B,'GID 27 Juni 21'!V:Y,4,0),"")</f>
        <v/>
      </c>
      <c r="Q71" s="59" t="str">
        <f>IFERROR(VLOOKUP(B:B,'GID 26 Juni 21'!V:Y,4,0),"")</f>
        <v/>
      </c>
      <c r="R71" s="59" t="str">
        <f>IFERROR(VLOOKUP(B:B,'GID 25 JNI 21'!V:Y,4,0),"")</f>
        <v/>
      </c>
      <c r="S71" s="59" t="s">
        <v>11</v>
      </c>
      <c r="T71" s="59" t="s">
        <v>11</v>
      </c>
      <c r="U71" s="59" t="s">
        <v>11</v>
      </c>
      <c r="V71" s="59" t="s">
        <v>11</v>
      </c>
      <c r="W71" s="59" t="s">
        <v>11</v>
      </c>
      <c r="X71" s="59" t="s">
        <v>11</v>
      </c>
      <c r="Y71" s="59" t="s">
        <v>11</v>
      </c>
      <c r="Z71" s="59" t="s">
        <v>11</v>
      </c>
      <c r="AA71" s="59" t="s">
        <v>11</v>
      </c>
      <c r="AB71" s="59" t="s">
        <v>11</v>
      </c>
      <c r="AC71" s="59" t="s">
        <v>11</v>
      </c>
      <c r="AD71" s="59" t="s">
        <v>11</v>
      </c>
      <c r="AE71" s="59" t="s">
        <v>11</v>
      </c>
      <c r="AF71" s="59" t="s">
        <v>11</v>
      </c>
      <c r="AG71" s="59" t="s">
        <v>11</v>
      </c>
      <c r="AH71" s="59" t="s">
        <v>11</v>
      </c>
      <c r="AI71" s="59" t="s">
        <v>11</v>
      </c>
      <c r="AJ71" s="59" t="s">
        <v>11</v>
      </c>
      <c r="AK71" s="59" t="s">
        <v>11</v>
      </c>
      <c r="AL71" s="57" t="s">
        <v>11</v>
      </c>
      <c r="AM71" s="57" t="s">
        <v>11</v>
      </c>
      <c r="AN71" s="57" t="s">
        <v>11</v>
      </c>
      <c r="AO71" s="57" t="s">
        <v>11</v>
      </c>
      <c r="AP71" s="57" t="s">
        <v>11</v>
      </c>
      <c r="AQ71" s="57" t="s">
        <v>11</v>
      </c>
      <c r="AR71" s="57" t="s">
        <v>11</v>
      </c>
      <c r="AS71" s="57" t="s">
        <v>11</v>
      </c>
      <c r="AT71" s="57" t="s">
        <v>11</v>
      </c>
      <c r="AU71" s="57" t="s">
        <v>11</v>
      </c>
      <c r="AV71" s="57" t="s">
        <v>11</v>
      </c>
      <c r="AW71" s="57" t="s">
        <v>11</v>
      </c>
      <c r="AX71" s="57" t="s">
        <v>11</v>
      </c>
      <c r="AY71" s="57" t="s">
        <v>11</v>
      </c>
      <c r="AZ71" s="57" t="s">
        <v>11</v>
      </c>
      <c r="BA71" s="57" t="s">
        <v>11</v>
      </c>
      <c r="BB71" s="57" t="s">
        <v>11</v>
      </c>
      <c r="BC71" s="57" t="s">
        <v>11</v>
      </c>
      <c r="BD71" s="57" t="s">
        <v>11</v>
      </c>
      <c r="BE71" s="57" t="s">
        <v>11</v>
      </c>
      <c r="BF71" s="57" t="s">
        <v>11</v>
      </c>
      <c r="BG71" s="57" t="s">
        <v>11</v>
      </c>
      <c r="BH71" s="57" t="s">
        <v>11</v>
      </c>
      <c r="BI71" s="57" t="s">
        <v>11</v>
      </c>
      <c r="BJ71" s="57" t="s">
        <v>11</v>
      </c>
      <c r="BK71" s="57" t="s">
        <v>11</v>
      </c>
      <c r="BL71" s="57" t="s">
        <v>11</v>
      </c>
      <c r="BM71" s="57" t="s">
        <v>11</v>
      </c>
      <c r="BN71" s="57" t="s">
        <v>11</v>
      </c>
      <c r="BO71" s="57" t="s">
        <v>11</v>
      </c>
      <c r="BP71" s="57" t="s">
        <v>11</v>
      </c>
      <c r="BQ71" s="57" t="s">
        <v>11</v>
      </c>
      <c r="BR71" s="57" t="s">
        <v>11</v>
      </c>
      <c r="BS71" s="57" t="s">
        <v>11</v>
      </c>
      <c r="BT71" s="57" t="s">
        <v>11</v>
      </c>
      <c r="BU71" s="57" t="s">
        <v>11</v>
      </c>
      <c r="BV71" s="57" t="s">
        <v>11</v>
      </c>
      <c r="BW71" s="57" t="s">
        <v>11</v>
      </c>
      <c r="BX71" s="57" t="s">
        <v>11</v>
      </c>
      <c r="BY71" s="57" t="s">
        <v>11</v>
      </c>
      <c r="BZ71" s="57" t="s">
        <v>11</v>
      </c>
      <c r="CA71" s="57" t="s">
        <v>11</v>
      </c>
      <c r="CB71" s="57" t="s">
        <v>11</v>
      </c>
      <c r="CC71" s="57" t="s">
        <v>11</v>
      </c>
      <c r="CD71" s="57" t="s">
        <v>11</v>
      </c>
      <c r="CE71" s="57" t="s">
        <v>11</v>
      </c>
      <c r="CF71" s="57" t="s">
        <v>11</v>
      </c>
      <c r="CG71" s="57" t="s">
        <v>11</v>
      </c>
      <c r="CH71" s="57" t="s">
        <v>11</v>
      </c>
      <c r="CI71" s="57" t="s">
        <v>11</v>
      </c>
      <c r="CJ71" s="57" t="s">
        <v>11</v>
      </c>
      <c r="CK71" s="57" t="s">
        <v>11</v>
      </c>
      <c r="CL71" s="58" t="s">
        <v>11</v>
      </c>
      <c r="CM71" s="59" t="s">
        <v>11</v>
      </c>
      <c r="CN71" s="59" t="s">
        <v>11</v>
      </c>
      <c r="CO71" s="59" t="s">
        <v>2058</v>
      </c>
      <c r="CP71" s="59" t="s">
        <v>11</v>
      </c>
      <c r="CQ71" s="59" t="s">
        <v>11</v>
      </c>
      <c r="CR71" s="59" t="s">
        <v>11</v>
      </c>
      <c r="CS71" s="59" t="s">
        <v>11</v>
      </c>
      <c r="CT71" s="59" t="s">
        <v>11</v>
      </c>
      <c r="CU71" s="59" t="s">
        <v>1459</v>
      </c>
      <c r="CV71" s="59" t="s">
        <v>11</v>
      </c>
      <c r="CW71" s="59" t="s">
        <v>11</v>
      </c>
      <c r="CX71" s="59" t="s">
        <v>11</v>
      </c>
      <c r="CY71" s="59" t="s">
        <v>11</v>
      </c>
      <c r="CZ71" s="60" t="s">
        <v>11</v>
      </c>
      <c r="DA71" s="60" t="s">
        <v>11</v>
      </c>
      <c r="DB71" s="59" t="s">
        <v>11</v>
      </c>
      <c r="DC71" s="59" t="s">
        <v>11</v>
      </c>
      <c r="DD71" s="60" t="s">
        <v>11</v>
      </c>
      <c r="DE71" s="59" t="s">
        <v>11</v>
      </c>
      <c r="DF71" s="59" t="s">
        <v>11</v>
      </c>
      <c r="DG71" s="59" t="s">
        <v>11</v>
      </c>
      <c r="DH71" s="59" t="s">
        <v>11</v>
      </c>
      <c r="DI71" s="59" t="s">
        <v>11</v>
      </c>
      <c r="DJ71" s="59" t="s">
        <v>11</v>
      </c>
      <c r="DK71" s="59" t="s">
        <v>11</v>
      </c>
      <c r="DL71" s="59" t="s">
        <v>11</v>
      </c>
      <c r="DM71" s="59" t="s">
        <v>1460</v>
      </c>
      <c r="DN71" s="59"/>
      <c r="DO71" s="59"/>
      <c r="DP71" s="59"/>
      <c r="DQ71" s="59"/>
      <c r="DR71" s="59"/>
      <c r="DS71" s="59"/>
      <c r="DT71" s="59"/>
      <c r="DU71" s="59"/>
    </row>
    <row r="72" spans="1:125" s="61" customFormat="1" ht="12.75" customHeight="1" x14ac:dyDescent="0.25">
      <c r="A72" s="39" t="s">
        <v>621</v>
      </c>
      <c r="B72" s="39" t="s">
        <v>499</v>
      </c>
      <c r="C72" s="39"/>
      <c r="D72" s="39" t="s">
        <v>73</v>
      </c>
      <c r="E72" s="39" t="s">
        <v>2207</v>
      </c>
      <c r="F72" s="55">
        <v>44359.393009259256</v>
      </c>
      <c r="G72" s="55">
        <v>44359.960497685184</v>
      </c>
      <c r="H72" s="23" t="s">
        <v>2309</v>
      </c>
      <c r="I72" s="40" t="str">
        <f t="shared" si="1"/>
        <v>OUTSIDE WDC</v>
      </c>
      <c r="J72" s="39" t="s">
        <v>10</v>
      </c>
      <c r="K72" s="39"/>
      <c r="L72" s="56">
        <v>44299</v>
      </c>
      <c r="M72" s="57"/>
      <c r="N72" s="59" t="str">
        <f>IFERROR(VLOOKUP(B:B,'GID 29 JUNI 21'!V:Y,4,0),"")</f>
        <v/>
      </c>
      <c r="O72" s="59" t="str">
        <f>IFERROR(VLOOKUP(B72,#REF!,4,0),"")</f>
        <v/>
      </c>
      <c r="P72" s="59" t="str">
        <f>IFERROR(VLOOKUP(B:B,'GID 27 Juni 21'!V:Y,4,0),"")</f>
        <v/>
      </c>
      <c r="Q72" s="59" t="str">
        <f>IFERROR(VLOOKUP(B:B,'GID 26 Juni 21'!V:Y,4,0),"")</f>
        <v/>
      </c>
      <c r="R72" s="59" t="str">
        <f>IFERROR(VLOOKUP(B:B,'GID 25 JNI 21'!V:Y,4,0),"")</f>
        <v/>
      </c>
      <c r="S72" s="59" t="s">
        <v>11</v>
      </c>
      <c r="T72" s="59" t="s">
        <v>11</v>
      </c>
      <c r="U72" s="59" t="s">
        <v>11</v>
      </c>
      <c r="V72" s="59" t="s">
        <v>11</v>
      </c>
      <c r="W72" s="59" t="s">
        <v>11</v>
      </c>
      <c r="X72" s="59" t="s">
        <v>11</v>
      </c>
      <c r="Y72" s="59" t="s">
        <v>11</v>
      </c>
      <c r="Z72" s="59" t="s">
        <v>11</v>
      </c>
      <c r="AA72" s="59" t="s">
        <v>11</v>
      </c>
      <c r="AB72" s="59" t="s">
        <v>11</v>
      </c>
      <c r="AC72" s="59" t="s">
        <v>11</v>
      </c>
      <c r="AD72" s="59" t="s">
        <v>11</v>
      </c>
      <c r="AE72" s="59" t="s">
        <v>4561</v>
      </c>
      <c r="AF72" s="59" t="s">
        <v>11</v>
      </c>
      <c r="AG72" s="59" t="s">
        <v>11</v>
      </c>
      <c r="AH72" s="59" t="s">
        <v>11</v>
      </c>
      <c r="AI72" s="59" t="s">
        <v>11</v>
      </c>
      <c r="AJ72" s="59" t="s">
        <v>11</v>
      </c>
      <c r="AK72" s="59" t="s">
        <v>11</v>
      </c>
      <c r="AL72" s="57" t="s">
        <v>11</v>
      </c>
      <c r="AM72" s="57" t="s">
        <v>11</v>
      </c>
      <c r="AN72" s="57" t="s">
        <v>11</v>
      </c>
      <c r="AO72" s="57" t="s">
        <v>11</v>
      </c>
      <c r="AP72" s="57" t="s">
        <v>11</v>
      </c>
      <c r="AQ72" s="57" t="s">
        <v>11</v>
      </c>
      <c r="AR72" s="57" t="s">
        <v>11</v>
      </c>
      <c r="AS72" s="57" t="s">
        <v>11</v>
      </c>
      <c r="AT72" s="57" t="s">
        <v>11</v>
      </c>
      <c r="AU72" s="57" t="s">
        <v>11</v>
      </c>
      <c r="AV72" s="57" t="s">
        <v>11</v>
      </c>
      <c r="AW72" s="57" t="s">
        <v>11</v>
      </c>
      <c r="AX72" s="57" t="s">
        <v>11</v>
      </c>
      <c r="AY72" s="57" t="s">
        <v>11</v>
      </c>
      <c r="AZ72" s="57" t="s">
        <v>11</v>
      </c>
      <c r="BA72" s="57" t="s">
        <v>11</v>
      </c>
      <c r="BB72" s="57" t="s">
        <v>11</v>
      </c>
      <c r="BC72" s="57" t="s">
        <v>11</v>
      </c>
      <c r="BD72" s="57" t="s">
        <v>11</v>
      </c>
      <c r="BE72" s="57" t="s">
        <v>11</v>
      </c>
      <c r="BF72" s="57" t="s">
        <v>11</v>
      </c>
      <c r="BG72" s="57" t="s">
        <v>11</v>
      </c>
      <c r="BH72" s="57" t="s">
        <v>11</v>
      </c>
      <c r="BI72" s="57" t="s">
        <v>11</v>
      </c>
      <c r="BJ72" s="57" t="s">
        <v>11</v>
      </c>
      <c r="BK72" s="57" t="s">
        <v>11</v>
      </c>
      <c r="BL72" s="57" t="s">
        <v>11</v>
      </c>
      <c r="BM72" s="57" t="s">
        <v>11</v>
      </c>
      <c r="BN72" s="57" t="s">
        <v>11</v>
      </c>
      <c r="BO72" s="57" t="s">
        <v>11</v>
      </c>
      <c r="BP72" s="57" t="s">
        <v>11</v>
      </c>
      <c r="BQ72" s="57" t="s">
        <v>11</v>
      </c>
      <c r="BR72" s="57" t="s">
        <v>11</v>
      </c>
      <c r="BS72" s="57" t="s">
        <v>11</v>
      </c>
      <c r="BT72" s="57" t="s">
        <v>11</v>
      </c>
      <c r="BU72" s="57" t="s">
        <v>11</v>
      </c>
      <c r="BV72" s="57" t="s">
        <v>11</v>
      </c>
      <c r="BW72" s="57" t="s">
        <v>11</v>
      </c>
      <c r="BX72" s="57" t="s">
        <v>11</v>
      </c>
      <c r="BY72" s="57" t="s">
        <v>11</v>
      </c>
      <c r="BZ72" s="57" t="s">
        <v>11</v>
      </c>
      <c r="CA72" s="57" t="s">
        <v>11</v>
      </c>
      <c r="CB72" s="57" t="s">
        <v>11</v>
      </c>
      <c r="CC72" s="57" t="s">
        <v>11</v>
      </c>
      <c r="CD72" s="57" t="s">
        <v>11</v>
      </c>
      <c r="CE72" s="57" t="s">
        <v>2059</v>
      </c>
      <c r="CF72" s="57" t="s">
        <v>11</v>
      </c>
      <c r="CG72" s="57" t="s">
        <v>11</v>
      </c>
      <c r="CH72" s="57" t="s">
        <v>11</v>
      </c>
      <c r="CI72" s="57" t="s">
        <v>11</v>
      </c>
      <c r="CJ72" s="57" t="s">
        <v>11</v>
      </c>
      <c r="CK72" s="57" t="s">
        <v>11</v>
      </c>
      <c r="CL72" s="58" t="s">
        <v>11</v>
      </c>
      <c r="CM72" s="59" t="s">
        <v>11</v>
      </c>
      <c r="CN72" s="59" t="s">
        <v>11</v>
      </c>
      <c r="CO72" s="59" t="s">
        <v>11</v>
      </c>
      <c r="CP72" s="59" t="s">
        <v>11</v>
      </c>
      <c r="CQ72" s="59" t="s">
        <v>11</v>
      </c>
      <c r="CR72" s="59" t="s">
        <v>11</v>
      </c>
      <c r="CS72" s="59" t="s">
        <v>11</v>
      </c>
      <c r="CT72" s="59" t="s">
        <v>11</v>
      </c>
      <c r="CU72" s="59" t="s">
        <v>11</v>
      </c>
      <c r="CV72" s="59" t="s">
        <v>11</v>
      </c>
      <c r="CW72" s="59" t="s">
        <v>11</v>
      </c>
      <c r="CX72" s="59" t="s">
        <v>11</v>
      </c>
      <c r="CY72" s="59" t="s">
        <v>11</v>
      </c>
      <c r="CZ72" s="60" t="s">
        <v>11</v>
      </c>
      <c r="DA72" s="60" t="s">
        <v>11</v>
      </c>
      <c r="DB72" s="59" t="s">
        <v>11</v>
      </c>
      <c r="DC72" s="59" t="s">
        <v>11</v>
      </c>
      <c r="DD72" s="60" t="s">
        <v>11</v>
      </c>
      <c r="DE72" s="59" t="s">
        <v>11</v>
      </c>
      <c r="DF72" s="59" t="s">
        <v>11</v>
      </c>
      <c r="DG72" s="59" t="s">
        <v>11</v>
      </c>
      <c r="DH72" s="59" t="s">
        <v>11</v>
      </c>
      <c r="DI72" s="59" t="s">
        <v>11</v>
      </c>
      <c r="DJ72" s="59" t="s">
        <v>11</v>
      </c>
      <c r="DK72" s="59" t="s">
        <v>11</v>
      </c>
      <c r="DL72" s="59" t="s">
        <v>11</v>
      </c>
      <c r="DM72" s="59" t="s">
        <v>1461</v>
      </c>
      <c r="DN72" s="59"/>
      <c r="DO72" s="59"/>
      <c r="DP72" s="59"/>
      <c r="DQ72" s="59"/>
      <c r="DR72" s="59"/>
      <c r="DS72" s="59"/>
      <c r="DT72" s="59"/>
      <c r="DU72" s="59"/>
    </row>
    <row r="73" spans="1:125" s="61" customFormat="1" ht="12.75" customHeight="1" x14ac:dyDescent="0.25">
      <c r="A73" s="39" t="s">
        <v>621</v>
      </c>
      <c r="B73" s="39" t="s">
        <v>352</v>
      </c>
      <c r="C73" s="39"/>
      <c r="D73" s="39" t="s">
        <v>73</v>
      </c>
      <c r="E73" s="39" t="s">
        <v>223</v>
      </c>
      <c r="F73" s="55">
        <v>44370.050983796296</v>
      </c>
      <c r="G73" s="55">
        <v>44370.354861111111</v>
      </c>
      <c r="H73" s="23" t="s">
        <v>2309</v>
      </c>
      <c r="I73" s="40" t="str">
        <f t="shared" si="1"/>
        <v>OUTSIDE WDC</v>
      </c>
      <c r="J73" s="39" t="s">
        <v>10</v>
      </c>
      <c r="K73" s="39"/>
      <c r="L73" s="56">
        <v>44309</v>
      </c>
      <c r="M73" s="59"/>
      <c r="N73" s="59" t="str">
        <f>IFERROR(VLOOKUP(B:B,'GID 29 JUNI 21'!V:Y,4,0),"")</f>
        <v/>
      </c>
      <c r="O73" s="59" t="str">
        <f>IFERROR(VLOOKUP(B73,#REF!,4,0),"")</f>
        <v/>
      </c>
      <c r="P73" s="59" t="str">
        <f>IFERROR(VLOOKUP(B:B,'GID 27 Juni 21'!V:Y,4,0),"")</f>
        <v/>
      </c>
      <c r="Q73" s="59" t="str">
        <f>IFERROR(VLOOKUP(B:B,'GID 26 Juni 21'!V:Y,4,0),"")</f>
        <v/>
      </c>
      <c r="R73" s="59" t="str">
        <f>IFERROR(VLOOKUP(B:B,'GID 25 JNI 21'!V:Y,4,0),"")</f>
        <v/>
      </c>
      <c r="S73" s="59" t="s">
        <v>11</v>
      </c>
      <c r="T73" s="59" t="s">
        <v>5504</v>
      </c>
      <c r="U73" s="59" t="s">
        <v>11</v>
      </c>
      <c r="V73" s="59" t="s">
        <v>11</v>
      </c>
      <c r="W73" s="59" t="s">
        <v>11</v>
      </c>
      <c r="X73" s="59" t="s">
        <v>11</v>
      </c>
      <c r="Y73" s="59" t="s">
        <v>11</v>
      </c>
      <c r="Z73" s="59" t="s">
        <v>11</v>
      </c>
      <c r="AA73" s="59" t="s">
        <v>4871</v>
      </c>
      <c r="AB73" s="59" t="s">
        <v>11</v>
      </c>
      <c r="AC73" s="59" t="s">
        <v>11</v>
      </c>
      <c r="AD73" s="59" t="s">
        <v>11</v>
      </c>
      <c r="AE73" s="59" t="s">
        <v>11</v>
      </c>
      <c r="AF73" s="59" t="s">
        <v>11</v>
      </c>
      <c r="AG73" s="59" t="s">
        <v>11</v>
      </c>
      <c r="AH73" s="59" t="s">
        <v>11</v>
      </c>
      <c r="AI73" s="59" t="s">
        <v>11</v>
      </c>
      <c r="AJ73" s="59" t="s">
        <v>11</v>
      </c>
      <c r="AK73" s="59" t="s">
        <v>11</v>
      </c>
      <c r="AL73" s="57" t="s">
        <v>11</v>
      </c>
      <c r="AM73" s="57" t="s">
        <v>11</v>
      </c>
      <c r="AN73" s="57" t="s">
        <v>11</v>
      </c>
      <c r="AO73" s="57" t="s">
        <v>11</v>
      </c>
      <c r="AP73" s="57" t="s">
        <v>11</v>
      </c>
      <c r="AQ73" s="57" t="s">
        <v>11</v>
      </c>
      <c r="AR73" s="57" t="s">
        <v>11</v>
      </c>
      <c r="AS73" s="57" t="s">
        <v>11</v>
      </c>
      <c r="AT73" s="57" t="s">
        <v>11</v>
      </c>
      <c r="AU73" s="57" t="s">
        <v>11</v>
      </c>
      <c r="AV73" s="57" t="s">
        <v>11</v>
      </c>
      <c r="AW73" s="57" t="s">
        <v>11</v>
      </c>
      <c r="AX73" s="57" t="s">
        <v>11</v>
      </c>
      <c r="AY73" s="57" t="s">
        <v>11</v>
      </c>
      <c r="AZ73" s="57" t="s">
        <v>11</v>
      </c>
      <c r="BA73" s="57" t="s">
        <v>11</v>
      </c>
      <c r="BB73" s="57" t="s">
        <v>11</v>
      </c>
      <c r="BC73" s="57" t="s">
        <v>11</v>
      </c>
      <c r="BD73" s="57" t="s">
        <v>11</v>
      </c>
      <c r="BE73" s="57" t="s">
        <v>11</v>
      </c>
      <c r="BF73" s="57" t="s">
        <v>11</v>
      </c>
      <c r="BG73" s="57" t="s">
        <v>11</v>
      </c>
      <c r="BH73" s="57" t="s">
        <v>11</v>
      </c>
      <c r="BI73" s="57" t="s">
        <v>11</v>
      </c>
      <c r="BJ73" s="57" t="s">
        <v>11</v>
      </c>
      <c r="BK73" s="57" t="s">
        <v>11</v>
      </c>
      <c r="BL73" s="57" t="s">
        <v>11</v>
      </c>
      <c r="BM73" s="57" t="s">
        <v>11</v>
      </c>
      <c r="BN73" s="57" t="s">
        <v>11</v>
      </c>
      <c r="BO73" s="57" t="s">
        <v>11</v>
      </c>
      <c r="BP73" s="57" t="s">
        <v>11</v>
      </c>
      <c r="BQ73" s="57" t="s">
        <v>11</v>
      </c>
      <c r="BR73" s="57" t="s">
        <v>11</v>
      </c>
      <c r="BS73" s="57" t="s">
        <v>11</v>
      </c>
      <c r="BT73" s="57" t="s">
        <v>11</v>
      </c>
      <c r="BU73" s="57" t="s">
        <v>3119</v>
      </c>
      <c r="BV73" s="57" t="s">
        <v>11</v>
      </c>
      <c r="BW73" s="57" t="s">
        <v>11</v>
      </c>
      <c r="BX73" s="57" t="s">
        <v>11</v>
      </c>
      <c r="BY73" s="57" t="s">
        <v>11</v>
      </c>
      <c r="BZ73" s="57" t="s">
        <v>11</v>
      </c>
      <c r="CA73" s="57" t="s">
        <v>11</v>
      </c>
      <c r="CB73" s="57" t="s">
        <v>11</v>
      </c>
      <c r="CC73" s="57" t="s">
        <v>2060</v>
      </c>
      <c r="CD73" s="57" t="s">
        <v>11</v>
      </c>
      <c r="CE73" s="57" t="s">
        <v>11</v>
      </c>
      <c r="CF73" s="57" t="s">
        <v>11</v>
      </c>
      <c r="CG73" s="57" t="s">
        <v>11</v>
      </c>
      <c r="CH73" s="57" t="s">
        <v>11</v>
      </c>
      <c r="CI73" s="57" t="s">
        <v>2061</v>
      </c>
      <c r="CJ73" s="57" t="s">
        <v>11</v>
      </c>
      <c r="CK73" s="57" t="s">
        <v>11</v>
      </c>
      <c r="CL73" s="58" t="s">
        <v>11</v>
      </c>
      <c r="CM73" s="59" t="s">
        <v>11</v>
      </c>
      <c r="CN73" s="59" t="s">
        <v>2062</v>
      </c>
      <c r="CO73" s="59" t="s">
        <v>11</v>
      </c>
      <c r="CP73" s="59" t="s">
        <v>11</v>
      </c>
      <c r="CQ73" s="59" t="s">
        <v>11</v>
      </c>
      <c r="CR73" s="59" t="s">
        <v>11</v>
      </c>
      <c r="CS73" s="59" t="s">
        <v>11</v>
      </c>
      <c r="CT73" s="59" t="s">
        <v>11</v>
      </c>
      <c r="CU73" s="59" t="s">
        <v>11</v>
      </c>
      <c r="CV73" s="59" t="s">
        <v>11</v>
      </c>
      <c r="CW73" s="59" t="s">
        <v>11</v>
      </c>
      <c r="CX73" s="59" t="s">
        <v>11</v>
      </c>
      <c r="CY73" s="59" t="s">
        <v>11</v>
      </c>
      <c r="CZ73" s="60" t="s">
        <v>1462</v>
      </c>
      <c r="DA73" s="60" t="s">
        <v>11</v>
      </c>
      <c r="DB73" s="59" t="s">
        <v>11</v>
      </c>
      <c r="DC73" s="59" t="s">
        <v>11</v>
      </c>
      <c r="DD73" s="60" t="s">
        <v>11</v>
      </c>
      <c r="DE73" s="59" t="s">
        <v>11</v>
      </c>
      <c r="DF73" s="59" t="s">
        <v>11</v>
      </c>
      <c r="DG73" s="59" t="s">
        <v>11</v>
      </c>
      <c r="DH73" s="59" t="s">
        <v>1463</v>
      </c>
      <c r="DI73" s="59" t="s">
        <v>11</v>
      </c>
      <c r="DJ73" s="59" t="s">
        <v>11</v>
      </c>
      <c r="DK73" s="59" t="s">
        <v>11</v>
      </c>
      <c r="DL73" s="59" t="s">
        <v>11</v>
      </c>
      <c r="DM73" s="59" t="s">
        <v>1464</v>
      </c>
      <c r="DN73" s="59"/>
      <c r="DO73" s="59"/>
      <c r="DP73" s="59"/>
      <c r="DQ73" s="59"/>
      <c r="DR73" s="59"/>
      <c r="DS73" s="59"/>
      <c r="DT73" s="59"/>
      <c r="DU73" s="59"/>
    </row>
    <row r="74" spans="1:125" s="61" customFormat="1" x14ac:dyDescent="0.25">
      <c r="A74" s="39" t="s">
        <v>621</v>
      </c>
      <c r="B74" s="39" t="s">
        <v>406</v>
      </c>
      <c r="C74" s="39"/>
      <c r="D74" s="39" t="s">
        <v>73</v>
      </c>
      <c r="E74" s="39" t="s">
        <v>222</v>
      </c>
      <c r="F74" s="55">
        <v>44373.806562500002</v>
      </c>
      <c r="G74" s="55">
        <v>44374.400648148148</v>
      </c>
      <c r="H74" s="23" t="s">
        <v>2309</v>
      </c>
      <c r="I74" s="40" t="str">
        <f t="shared" si="1"/>
        <v>OUTSIDE WDC</v>
      </c>
      <c r="J74" s="39"/>
      <c r="K74" s="39"/>
      <c r="L74" s="56">
        <v>44336</v>
      </c>
      <c r="M74" s="57"/>
      <c r="N74" s="59" t="str">
        <f>IFERROR(VLOOKUP(B:B,'GID 29 JUNI 21'!V:Y,4,0),"")</f>
        <v/>
      </c>
      <c r="O74" s="59" t="str">
        <f>IFERROR(VLOOKUP(B74,#REF!,4,0),"")</f>
        <v/>
      </c>
      <c r="P74" s="59" t="str">
        <f>IFERROR(VLOOKUP(B:B,'GID 27 Juni 21'!V:Y,4,0),"")</f>
        <v>4002942821 GID 26 P3 30 Y</v>
      </c>
      <c r="Q74" s="59" t="str">
        <f>IFERROR(VLOOKUP(B:B,'GID 26 Juni 21'!V:Y,4,0),"")</f>
        <v/>
      </c>
      <c r="R74" s="59" t="str">
        <f>IFERROR(VLOOKUP(B:B,'GID 25 JNI 21'!V:Y,4,0),"")</f>
        <v/>
      </c>
      <c r="S74" s="59" t="s">
        <v>11</v>
      </c>
      <c r="T74" s="59" t="s">
        <v>11</v>
      </c>
      <c r="U74" s="59" t="s">
        <v>11</v>
      </c>
      <c r="V74" s="59" t="s">
        <v>11</v>
      </c>
      <c r="W74" s="59" t="s">
        <v>11</v>
      </c>
      <c r="X74" s="59" t="s">
        <v>5221</v>
      </c>
      <c r="Y74" s="59" t="s">
        <v>11</v>
      </c>
      <c r="Z74" s="59" t="s">
        <v>11</v>
      </c>
      <c r="AA74" s="59" t="s">
        <v>11</v>
      </c>
      <c r="AB74" s="59" t="s">
        <v>11</v>
      </c>
      <c r="AC74" s="59" t="s">
        <v>11</v>
      </c>
      <c r="AD74" s="59" t="s">
        <v>11</v>
      </c>
      <c r="AE74" s="59" t="s">
        <v>4562</v>
      </c>
      <c r="AF74" s="59" t="s">
        <v>11</v>
      </c>
      <c r="AG74" s="59" t="s">
        <v>11</v>
      </c>
      <c r="AH74" s="59" t="s">
        <v>11</v>
      </c>
      <c r="AI74" s="59" t="s">
        <v>11</v>
      </c>
      <c r="AJ74" s="59" t="s">
        <v>11</v>
      </c>
      <c r="AK74" s="59" t="s">
        <v>11</v>
      </c>
      <c r="AL74" s="57" t="s">
        <v>11</v>
      </c>
      <c r="AM74" s="57" t="s">
        <v>11</v>
      </c>
      <c r="AN74" s="57" t="s">
        <v>11</v>
      </c>
      <c r="AO74" s="57" t="s">
        <v>11</v>
      </c>
      <c r="AP74" s="57" t="s">
        <v>11</v>
      </c>
      <c r="AQ74" s="57" t="s">
        <v>11</v>
      </c>
      <c r="AR74" s="57" t="s">
        <v>11</v>
      </c>
      <c r="AS74" s="57" t="s">
        <v>11</v>
      </c>
      <c r="AT74" s="57" t="s">
        <v>11</v>
      </c>
      <c r="AU74" s="57" t="s">
        <v>11</v>
      </c>
      <c r="AV74" s="57" t="s">
        <v>11</v>
      </c>
      <c r="AW74" s="57" t="s">
        <v>11</v>
      </c>
      <c r="AX74" s="57" t="s">
        <v>11</v>
      </c>
      <c r="AY74" s="57" t="s">
        <v>11</v>
      </c>
      <c r="AZ74" s="57" t="s">
        <v>2582</v>
      </c>
      <c r="BA74" s="57" t="s">
        <v>11</v>
      </c>
      <c r="BB74" s="57" t="s">
        <v>11</v>
      </c>
      <c r="BC74" s="57" t="s">
        <v>11</v>
      </c>
      <c r="BD74" s="57" t="s">
        <v>11</v>
      </c>
      <c r="BE74" s="57" t="s">
        <v>3120</v>
      </c>
      <c r="BF74" s="57" t="s">
        <v>11</v>
      </c>
      <c r="BG74" s="57" t="s">
        <v>11</v>
      </c>
      <c r="BH74" s="57" t="s">
        <v>11</v>
      </c>
      <c r="BI74" s="57" t="s">
        <v>11</v>
      </c>
      <c r="BJ74" s="57" t="s">
        <v>11</v>
      </c>
      <c r="BK74" s="57" t="s">
        <v>11</v>
      </c>
      <c r="BL74" s="57" t="s">
        <v>11</v>
      </c>
      <c r="BM74" s="57" t="s">
        <v>11</v>
      </c>
      <c r="BN74" s="57" t="s">
        <v>11</v>
      </c>
      <c r="BO74" s="57" t="s">
        <v>11</v>
      </c>
      <c r="BP74" s="57" t="s">
        <v>11</v>
      </c>
      <c r="BQ74" s="57" t="s">
        <v>11</v>
      </c>
      <c r="BR74" s="57" t="s">
        <v>11</v>
      </c>
      <c r="BS74" s="57" t="s">
        <v>11</v>
      </c>
      <c r="BT74" s="57" t="s">
        <v>11</v>
      </c>
      <c r="BU74" s="57" t="s">
        <v>11</v>
      </c>
      <c r="BV74" s="57" t="s">
        <v>3121</v>
      </c>
      <c r="BW74" s="57" t="s">
        <v>11</v>
      </c>
      <c r="BX74" s="57" t="s">
        <v>11</v>
      </c>
      <c r="BY74" s="57" t="s">
        <v>11</v>
      </c>
      <c r="BZ74" s="57" t="s">
        <v>11</v>
      </c>
      <c r="CA74" s="57" t="s">
        <v>11</v>
      </c>
      <c r="CB74" s="57" t="s">
        <v>11</v>
      </c>
      <c r="CC74" s="57" t="s">
        <v>2063</v>
      </c>
      <c r="CD74" s="57" t="s">
        <v>11</v>
      </c>
      <c r="CE74" s="57" t="s">
        <v>11</v>
      </c>
      <c r="CF74" s="57" t="s">
        <v>11</v>
      </c>
      <c r="CG74" s="57" t="s">
        <v>11</v>
      </c>
      <c r="CH74" s="57" t="s">
        <v>11</v>
      </c>
      <c r="CI74" s="57" t="s">
        <v>2064</v>
      </c>
      <c r="CJ74" s="57" t="s">
        <v>11</v>
      </c>
      <c r="CK74" s="57" t="s">
        <v>11</v>
      </c>
      <c r="CL74" s="58" t="s">
        <v>11</v>
      </c>
      <c r="CM74" s="59" t="s">
        <v>11</v>
      </c>
      <c r="CN74" s="59" t="s">
        <v>11</v>
      </c>
      <c r="CO74" s="59" t="s">
        <v>2065</v>
      </c>
      <c r="CP74" s="59" t="s">
        <v>11</v>
      </c>
      <c r="CQ74" s="59" t="s">
        <v>11</v>
      </c>
      <c r="CR74" s="59" t="s">
        <v>11</v>
      </c>
      <c r="CS74" s="59" t="s">
        <v>11</v>
      </c>
      <c r="CT74" s="59" t="s">
        <v>11</v>
      </c>
      <c r="CU74" s="59"/>
      <c r="CV74" s="59" t="s">
        <v>1465</v>
      </c>
      <c r="CW74" s="59" t="s">
        <v>11</v>
      </c>
      <c r="CX74" s="59" t="s">
        <v>11</v>
      </c>
      <c r="CY74" s="59" t="s">
        <v>11</v>
      </c>
      <c r="CZ74" s="60" t="s">
        <v>11</v>
      </c>
      <c r="DA74" s="60" t="s">
        <v>11</v>
      </c>
      <c r="DB74" s="59" t="s">
        <v>1466</v>
      </c>
      <c r="DC74" s="59" t="s">
        <v>11</v>
      </c>
      <c r="DD74" s="60" t="s">
        <v>11</v>
      </c>
      <c r="DE74" s="59" t="s">
        <v>11</v>
      </c>
      <c r="DF74" s="59" t="s">
        <v>11</v>
      </c>
      <c r="DG74" s="59" t="s">
        <v>11</v>
      </c>
      <c r="DH74" s="59" t="s">
        <v>1467</v>
      </c>
      <c r="DI74" s="59" t="s">
        <v>11</v>
      </c>
      <c r="DJ74" s="59" t="s">
        <v>11</v>
      </c>
      <c r="DK74" s="59" t="s">
        <v>11</v>
      </c>
      <c r="DL74" s="59" t="s">
        <v>11</v>
      </c>
      <c r="DM74" s="59" t="s">
        <v>1468</v>
      </c>
      <c r="DN74" s="59"/>
      <c r="DO74" s="59"/>
      <c r="DP74" s="59"/>
      <c r="DQ74" s="59"/>
      <c r="DR74" s="59"/>
      <c r="DS74" s="59"/>
      <c r="DT74" s="59"/>
      <c r="DU74" s="59"/>
    </row>
    <row r="75" spans="1:125" s="61" customFormat="1" ht="12.75" customHeight="1" x14ac:dyDescent="0.25">
      <c r="A75" s="39" t="s">
        <v>621</v>
      </c>
      <c r="B75" s="39" t="s">
        <v>470</v>
      </c>
      <c r="C75" s="39"/>
      <c r="D75" s="39" t="s">
        <v>73</v>
      </c>
      <c r="E75" s="39" t="s">
        <v>2207</v>
      </c>
      <c r="F75" s="55">
        <v>44359.984305555554</v>
      </c>
      <c r="G75" s="55">
        <v>44360.32675925926</v>
      </c>
      <c r="H75" s="23" t="s">
        <v>2309</v>
      </c>
      <c r="I75" s="40" t="str">
        <f t="shared" si="1"/>
        <v>OUTSIDE WDC</v>
      </c>
      <c r="J75" s="39"/>
      <c r="K75" s="39"/>
      <c r="L75" s="56">
        <v>44322</v>
      </c>
      <c r="M75" s="57"/>
      <c r="N75" s="59" t="str">
        <f>IFERROR(VLOOKUP(B:B,'GID 29 JUNI 21'!V:Y,4,0),"")</f>
        <v/>
      </c>
      <c r="O75" s="59" t="str">
        <f>IFERROR(VLOOKUP(B75,#REF!,4,0),"")</f>
        <v/>
      </c>
      <c r="P75" s="59" t="str">
        <f>IFERROR(VLOOKUP(B:B,'GID 27 Juni 21'!V:Y,4,0),"")</f>
        <v/>
      </c>
      <c r="Q75" s="59" t="str">
        <f>IFERROR(VLOOKUP(B:B,'GID 26 Juni 21'!V:Y,4,0),"")</f>
        <v/>
      </c>
      <c r="R75" s="59" t="str">
        <f>IFERROR(VLOOKUP(B:B,'GID 25 JNI 21'!V:Y,4,0),"")</f>
        <v/>
      </c>
      <c r="S75" s="59" t="s">
        <v>11</v>
      </c>
      <c r="T75" s="59" t="s">
        <v>11</v>
      </c>
      <c r="U75" s="59" t="s">
        <v>11</v>
      </c>
      <c r="V75" s="59" t="s">
        <v>11</v>
      </c>
      <c r="W75" s="59" t="s">
        <v>11</v>
      </c>
      <c r="X75" s="59" t="s">
        <v>11</v>
      </c>
      <c r="Y75" s="59" t="s">
        <v>11</v>
      </c>
      <c r="Z75" s="59" t="s">
        <v>11</v>
      </c>
      <c r="AA75" s="59" t="s">
        <v>11</v>
      </c>
      <c r="AB75" s="59" t="s">
        <v>11</v>
      </c>
      <c r="AC75" s="59" t="s">
        <v>11</v>
      </c>
      <c r="AD75" s="59" t="s">
        <v>4563</v>
      </c>
      <c r="AE75" s="59" t="s">
        <v>11</v>
      </c>
      <c r="AF75" s="59" t="s">
        <v>11</v>
      </c>
      <c r="AG75" s="59" t="s">
        <v>11</v>
      </c>
      <c r="AH75" s="59" t="s">
        <v>11</v>
      </c>
      <c r="AI75" s="59" t="s">
        <v>11</v>
      </c>
      <c r="AJ75" s="59" t="s">
        <v>11</v>
      </c>
      <c r="AK75" s="59" t="s">
        <v>3999</v>
      </c>
      <c r="AL75" s="57" t="s">
        <v>11</v>
      </c>
      <c r="AM75" s="57" t="s">
        <v>11</v>
      </c>
      <c r="AN75" s="57" t="s">
        <v>11</v>
      </c>
      <c r="AO75" s="57" t="s">
        <v>11</v>
      </c>
      <c r="AP75" s="57" t="s">
        <v>11</v>
      </c>
      <c r="AQ75" s="57" t="s">
        <v>11</v>
      </c>
      <c r="AR75" s="57" t="s">
        <v>11</v>
      </c>
      <c r="AS75" s="57" t="s">
        <v>11</v>
      </c>
      <c r="AT75" s="57" t="s">
        <v>11</v>
      </c>
      <c r="AU75" s="57" t="s">
        <v>11</v>
      </c>
      <c r="AV75" s="57" t="s">
        <v>11</v>
      </c>
      <c r="AW75" s="57" t="s">
        <v>11</v>
      </c>
      <c r="AX75" s="57" t="s">
        <v>11</v>
      </c>
      <c r="AY75" s="57" t="s">
        <v>11</v>
      </c>
      <c r="AZ75" s="57" t="s">
        <v>11</v>
      </c>
      <c r="BA75" s="57" t="s">
        <v>11</v>
      </c>
      <c r="BB75" s="57" t="s">
        <v>11</v>
      </c>
      <c r="BC75" s="57" t="s">
        <v>11</v>
      </c>
      <c r="BD75" s="57" t="s">
        <v>11</v>
      </c>
      <c r="BE75" s="57" t="s">
        <v>11</v>
      </c>
      <c r="BF75" s="57" t="s">
        <v>11</v>
      </c>
      <c r="BG75" s="57" t="s">
        <v>11</v>
      </c>
      <c r="BH75" s="57" t="s">
        <v>11</v>
      </c>
      <c r="BI75" s="57" t="s">
        <v>2376</v>
      </c>
      <c r="BJ75" s="57" t="s">
        <v>11</v>
      </c>
      <c r="BK75" s="57" t="s">
        <v>11</v>
      </c>
      <c r="BL75" s="57" t="s">
        <v>11</v>
      </c>
      <c r="BM75" s="57" t="s">
        <v>11</v>
      </c>
      <c r="BN75" s="57" t="s">
        <v>11</v>
      </c>
      <c r="BO75" s="57" t="s">
        <v>11</v>
      </c>
      <c r="BP75" s="57" t="s">
        <v>11</v>
      </c>
      <c r="BQ75" s="57" t="s">
        <v>11</v>
      </c>
      <c r="BR75" s="57" t="s">
        <v>11</v>
      </c>
      <c r="BS75" s="57" t="s">
        <v>11</v>
      </c>
      <c r="BT75" s="57" t="s">
        <v>11</v>
      </c>
      <c r="BU75" s="57" t="s">
        <v>11</v>
      </c>
      <c r="BV75" s="57" t="s">
        <v>11</v>
      </c>
      <c r="BW75" s="57" t="s">
        <v>11</v>
      </c>
      <c r="BX75" s="57" t="s">
        <v>11</v>
      </c>
      <c r="BY75" s="57" t="s">
        <v>11</v>
      </c>
      <c r="BZ75" s="57" t="s">
        <v>11</v>
      </c>
      <c r="CA75" s="57" t="s">
        <v>11</v>
      </c>
      <c r="CB75" s="57" t="s">
        <v>11</v>
      </c>
      <c r="CC75" s="57" t="s">
        <v>11</v>
      </c>
      <c r="CD75" s="57" t="s">
        <v>11</v>
      </c>
      <c r="CE75" s="57" t="s">
        <v>11</v>
      </c>
      <c r="CF75" s="57" t="s">
        <v>11</v>
      </c>
      <c r="CG75" s="57" t="s">
        <v>11</v>
      </c>
      <c r="CH75" s="57" t="s">
        <v>11</v>
      </c>
      <c r="CI75" s="57" t="s">
        <v>11</v>
      </c>
      <c r="CJ75" s="57" t="s">
        <v>11</v>
      </c>
      <c r="CK75" s="57" t="s">
        <v>2066</v>
      </c>
      <c r="CL75" s="58" t="s">
        <v>11</v>
      </c>
      <c r="CM75" s="59" t="s">
        <v>11</v>
      </c>
      <c r="CN75" s="59" t="s">
        <v>11</v>
      </c>
      <c r="CO75" s="59" t="s">
        <v>11</v>
      </c>
      <c r="CP75" s="59" t="s">
        <v>11</v>
      </c>
      <c r="CQ75" s="59" t="s">
        <v>11</v>
      </c>
      <c r="CR75" s="59" t="s">
        <v>11</v>
      </c>
      <c r="CS75" s="59" t="s">
        <v>11</v>
      </c>
      <c r="CT75" s="59" t="s">
        <v>11</v>
      </c>
      <c r="CU75" s="59" t="s">
        <v>1469</v>
      </c>
      <c r="CV75" s="59" t="s">
        <v>11</v>
      </c>
      <c r="CW75" s="59" t="s">
        <v>11</v>
      </c>
      <c r="CX75" s="59" t="s">
        <v>11</v>
      </c>
      <c r="CY75" s="59" t="s">
        <v>11</v>
      </c>
      <c r="CZ75" s="60" t="s">
        <v>11</v>
      </c>
      <c r="DA75" s="60" t="s">
        <v>11</v>
      </c>
      <c r="DB75" s="59" t="s">
        <v>11</v>
      </c>
      <c r="DC75" s="59" t="s">
        <v>11</v>
      </c>
      <c r="DD75" s="60" t="s">
        <v>11</v>
      </c>
      <c r="DE75" s="59" t="s">
        <v>11</v>
      </c>
      <c r="DF75" s="59" t="s">
        <v>11</v>
      </c>
      <c r="DG75" s="59" t="s">
        <v>11</v>
      </c>
      <c r="DH75" s="59" t="s">
        <v>1470</v>
      </c>
      <c r="DI75" s="59" t="s">
        <v>11</v>
      </c>
      <c r="DJ75" s="59" t="s">
        <v>11</v>
      </c>
      <c r="DK75" s="59" t="s">
        <v>11</v>
      </c>
      <c r="DL75" s="59" t="s">
        <v>11</v>
      </c>
      <c r="DM75" s="59" t="s">
        <v>1471</v>
      </c>
      <c r="DN75" s="59"/>
      <c r="DO75" s="59"/>
      <c r="DP75" s="59"/>
      <c r="DQ75" s="59"/>
      <c r="DR75" s="59"/>
      <c r="DS75" s="59"/>
      <c r="DT75" s="59"/>
      <c r="DU75" s="59"/>
    </row>
    <row r="76" spans="1:125" s="61" customFormat="1" ht="12.75" customHeight="1" x14ac:dyDescent="0.25">
      <c r="A76" s="39" t="s">
        <v>621</v>
      </c>
      <c r="B76" s="39" t="s">
        <v>390</v>
      </c>
      <c r="C76" s="39"/>
      <c r="D76" s="39" t="s">
        <v>73</v>
      </c>
      <c r="E76" s="39" t="s">
        <v>197</v>
      </c>
      <c r="F76" s="55">
        <v>44324.601851851854</v>
      </c>
      <c r="G76" s="55">
        <v>44324.911504629628</v>
      </c>
      <c r="H76" s="23" t="s">
        <v>2309</v>
      </c>
      <c r="I76" s="40" t="str">
        <f t="shared" si="1"/>
        <v>OUTSIDE WDC</v>
      </c>
      <c r="J76" s="39"/>
      <c r="K76" s="39"/>
      <c r="L76" s="56">
        <v>44324</v>
      </c>
      <c r="M76" s="57"/>
      <c r="N76" s="59" t="str">
        <f>IFERROR(VLOOKUP(B:B,'GID 29 JUNI 21'!V:Y,4,0),"")</f>
        <v/>
      </c>
      <c r="O76" s="59" t="str">
        <f>IFERROR(VLOOKUP(B76,#REF!,4,0),"")</f>
        <v/>
      </c>
      <c r="P76" s="59" t="str">
        <f>IFERROR(VLOOKUP(B:B,'GID 27 Juni 21'!V:Y,4,0),"")</f>
        <v/>
      </c>
      <c r="Q76" s="59" t="str">
        <f>IFERROR(VLOOKUP(B:B,'GID 26 Juni 21'!V:Y,4,0),"")</f>
        <v/>
      </c>
      <c r="R76" s="59" t="str">
        <f>IFERROR(VLOOKUP(B:B,'GID 25 JNI 21'!V:Y,4,0),"")</f>
        <v/>
      </c>
      <c r="S76" s="59" t="s">
        <v>11</v>
      </c>
      <c r="T76" s="59" t="s">
        <v>11</v>
      </c>
      <c r="U76" s="59" t="s">
        <v>11</v>
      </c>
      <c r="V76" s="59" t="s">
        <v>11</v>
      </c>
      <c r="W76" s="59" t="s">
        <v>11</v>
      </c>
      <c r="X76" s="59" t="s">
        <v>11</v>
      </c>
      <c r="Y76" s="59" t="s">
        <v>11</v>
      </c>
      <c r="Z76" s="59" t="s">
        <v>11</v>
      </c>
      <c r="AA76" s="59" t="s">
        <v>11</v>
      </c>
      <c r="AB76" s="59" t="s">
        <v>11</v>
      </c>
      <c r="AC76" s="59" t="s">
        <v>11</v>
      </c>
      <c r="AD76" s="59" t="s">
        <v>11</v>
      </c>
      <c r="AE76" s="59" t="s">
        <v>11</v>
      </c>
      <c r="AF76" s="59" t="s">
        <v>11</v>
      </c>
      <c r="AG76" s="59" t="s">
        <v>11</v>
      </c>
      <c r="AH76" s="59" t="s">
        <v>11</v>
      </c>
      <c r="AI76" s="59" t="s">
        <v>11</v>
      </c>
      <c r="AJ76" s="59" t="s">
        <v>11</v>
      </c>
      <c r="AK76" s="59" t="s">
        <v>11</v>
      </c>
      <c r="AL76" s="57" t="s">
        <v>11</v>
      </c>
      <c r="AM76" s="57" t="s">
        <v>11</v>
      </c>
      <c r="AN76" s="57" t="s">
        <v>11</v>
      </c>
      <c r="AO76" s="57" t="s">
        <v>11</v>
      </c>
      <c r="AP76" s="57" t="s">
        <v>11</v>
      </c>
      <c r="AQ76" s="57" t="s">
        <v>11</v>
      </c>
      <c r="AR76" s="57" t="s">
        <v>11</v>
      </c>
      <c r="AS76" s="57" t="s">
        <v>11</v>
      </c>
      <c r="AT76" s="57" t="s">
        <v>11</v>
      </c>
      <c r="AU76" s="57" t="s">
        <v>11</v>
      </c>
      <c r="AV76" s="57" t="s">
        <v>11</v>
      </c>
      <c r="AW76" s="57" t="s">
        <v>11</v>
      </c>
      <c r="AX76" s="57" t="s">
        <v>11</v>
      </c>
      <c r="AY76" s="57" t="s">
        <v>11</v>
      </c>
      <c r="AZ76" s="57" t="s">
        <v>11</v>
      </c>
      <c r="BA76" s="57" t="s">
        <v>11</v>
      </c>
      <c r="BB76" s="57" t="s">
        <v>11</v>
      </c>
      <c r="BC76" s="57" t="s">
        <v>11</v>
      </c>
      <c r="BD76" s="57" t="s">
        <v>11</v>
      </c>
      <c r="BE76" s="57" t="s">
        <v>11</v>
      </c>
      <c r="BF76" s="57" t="s">
        <v>3122</v>
      </c>
      <c r="BG76" s="57" t="s">
        <v>11</v>
      </c>
      <c r="BH76" s="57" t="s">
        <v>11</v>
      </c>
      <c r="BI76" s="57" t="s">
        <v>11</v>
      </c>
      <c r="BJ76" s="57" t="s">
        <v>11</v>
      </c>
      <c r="BK76" s="57" t="s">
        <v>11</v>
      </c>
      <c r="BL76" s="57" t="s">
        <v>11</v>
      </c>
      <c r="BM76" s="57" t="s">
        <v>11</v>
      </c>
      <c r="BN76" s="57" t="s">
        <v>11</v>
      </c>
      <c r="BO76" s="57" t="s">
        <v>11</v>
      </c>
      <c r="BP76" s="57" t="s">
        <v>11</v>
      </c>
      <c r="BQ76" s="57" t="s">
        <v>11</v>
      </c>
      <c r="BR76" s="57" t="s">
        <v>11</v>
      </c>
      <c r="BS76" s="57" t="s">
        <v>11</v>
      </c>
      <c r="BT76" s="57" t="s">
        <v>11</v>
      </c>
      <c r="BU76" s="57" t="s">
        <v>11</v>
      </c>
      <c r="BV76" s="57" t="s">
        <v>11</v>
      </c>
      <c r="BW76" s="57" t="s">
        <v>11</v>
      </c>
      <c r="BX76" s="57" t="s">
        <v>11</v>
      </c>
      <c r="BY76" s="57" t="s">
        <v>11</v>
      </c>
      <c r="BZ76" s="57" t="s">
        <v>11</v>
      </c>
      <c r="CA76" s="57" t="s">
        <v>3123</v>
      </c>
      <c r="CB76" s="57" t="s">
        <v>11</v>
      </c>
      <c r="CC76" s="57" t="s">
        <v>11</v>
      </c>
      <c r="CD76" s="57" t="s">
        <v>11</v>
      </c>
      <c r="CE76" s="57" t="s">
        <v>11</v>
      </c>
      <c r="CF76" s="57" t="s">
        <v>11</v>
      </c>
      <c r="CG76" s="57" t="s">
        <v>11</v>
      </c>
      <c r="CH76" s="57" t="s">
        <v>11</v>
      </c>
      <c r="CI76" s="57" t="s">
        <v>11</v>
      </c>
      <c r="CJ76" s="57" t="s">
        <v>11</v>
      </c>
      <c r="CK76" s="57" t="s">
        <v>11</v>
      </c>
      <c r="CL76" s="58" t="s">
        <v>11</v>
      </c>
      <c r="CM76" s="59" t="s">
        <v>11</v>
      </c>
      <c r="CN76" s="59" t="s">
        <v>11</v>
      </c>
      <c r="CO76" s="59" t="s">
        <v>11</v>
      </c>
      <c r="CP76" s="59" t="s">
        <v>11</v>
      </c>
      <c r="CQ76" s="59" t="s">
        <v>11</v>
      </c>
      <c r="CR76" s="59" t="s">
        <v>11</v>
      </c>
      <c r="CS76" s="59" t="s">
        <v>11</v>
      </c>
      <c r="CT76" s="59" t="s">
        <v>11</v>
      </c>
      <c r="CU76" s="59" t="s">
        <v>11</v>
      </c>
      <c r="CV76" s="59" t="s">
        <v>11</v>
      </c>
      <c r="CW76" s="59" t="s">
        <v>11</v>
      </c>
      <c r="CX76" s="59" t="s">
        <v>11</v>
      </c>
      <c r="CY76" s="59" t="s">
        <v>11</v>
      </c>
      <c r="CZ76" s="60" t="s">
        <v>11</v>
      </c>
      <c r="DA76" s="60" t="s">
        <v>11</v>
      </c>
      <c r="DB76" s="59" t="s">
        <v>11</v>
      </c>
      <c r="DC76" s="59" t="s">
        <v>11</v>
      </c>
      <c r="DD76" s="60" t="s">
        <v>11</v>
      </c>
      <c r="DE76" s="59" t="s">
        <v>11</v>
      </c>
      <c r="DF76" s="59" t="s">
        <v>11</v>
      </c>
      <c r="DG76" s="59" t="s">
        <v>11</v>
      </c>
      <c r="DH76" s="59" t="s">
        <v>11</v>
      </c>
      <c r="DI76" s="59" t="s">
        <v>11</v>
      </c>
      <c r="DJ76" s="59" t="s">
        <v>11</v>
      </c>
      <c r="DK76" s="59" t="s">
        <v>11</v>
      </c>
      <c r="DL76" s="59" t="s">
        <v>11</v>
      </c>
      <c r="DM76" s="59" t="s">
        <v>1472</v>
      </c>
      <c r="DN76" s="59"/>
      <c r="DO76" s="59"/>
      <c r="DP76" s="59"/>
      <c r="DQ76" s="59"/>
      <c r="DR76" s="59"/>
      <c r="DS76" s="59"/>
      <c r="DT76" s="59"/>
      <c r="DU76" s="59"/>
    </row>
    <row r="77" spans="1:125" s="61" customFormat="1" ht="12.75" customHeight="1" x14ac:dyDescent="0.25">
      <c r="A77" s="39" t="s">
        <v>621</v>
      </c>
      <c r="B77" s="39" t="s">
        <v>206</v>
      </c>
      <c r="C77" s="39"/>
      <c r="D77" s="39" t="s">
        <v>73</v>
      </c>
      <c r="E77" s="39" t="s">
        <v>198</v>
      </c>
      <c r="F77" s="55">
        <v>44371.837581018517</v>
      </c>
      <c r="G77" s="55">
        <v>44372.697997685187</v>
      </c>
      <c r="H77" s="23" t="s">
        <v>2309</v>
      </c>
      <c r="I77" s="40" t="str">
        <f t="shared" si="1"/>
        <v>OUTSIDE WDC</v>
      </c>
      <c r="J77" s="39" t="s">
        <v>10</v>
      </c>
      <c r="K77" s="39"/>
      <c r="L77" s="56">
        <v>44266</v>
      </c>
      <c r="M77" s="57"/>
      <c r="N77" s="59" t="str">
        <f>IFERROR(VLOOKUP(B:B,'GID 29 JUNI 21'!V:Y,4,0),"")</f>
        <v/>
      </c>
      <c r="O77" s="59" t="str">
        <f>IFERROR(VLOOKUP(B77,#REF!,4,0),"")</f>
        <v/>
      </c>
      <c r="P77" s="59" t="str">
        <f>IFERROR(VLOOKUP(B:B,'GID 27 Juni 21'!V:Y,4,0),"")</f>
        <v/>
      </c>
      <c r="Q77" s="59" t="str">
        <f>IFERROR(VLOOKUP(B:B,'GID 26 Juni 21'!V:Y,4,0),"")</f>
        <v/>
      </c>
      <c r="R77" s="59" t="str">
        <f>IFERROR(VLOOKUP(B:B,'GID 25 JNI 21'!V:Y,4,0),"")</f>
        <v xml:space="preserve">4002941942 GID 24 P3 26 </v>
      </c>
      <c r="S77" s="59" t="s">
        <v>11</v>
      </c>
      <c r="T77" s="59" t="s">
        <v>11</v>
      </c>
      <c r="U77" s="59" t="s">
        <v>11</v>
      </c>
      <c r="V77" s="59" t="s">
        <v>5505</v>
      </c>
      <c r="W77" s="59" t="s">
        <v>11</v>
      </c>
      <c r="X77" s="59" t="s">
        <v>11</v>
      </c>
      <c r="Y77" s="59" t="s">
        <v>11</v>
      </c>
      <c r="Z77" s="59" t="s">
        <v>11</v>
      </c>
      <c r="AA77" s="59" t="s">
        <v>11</v>
      </c>
      <c r="AB77" s="59" t="s">
        <v>11</v>
      </c>
      <c r="AC77" s="59" t="s">
        <v>11</v>
      </c>
      <c r="AD77" s="59" t="s">
        <v>11</v>
      </c>
      <c r="AE77" s="59" t="s">
        <v>11</v>
      </c>
      <c r="AF77" s="59" t="s">
        <v>11</v>
      </c>
      <c r="AG77" s="59" t="s">
        <v>11</v>
      </c>
      <c r="AH77" s="59" t="s">
        <v>11</v>
      </c>
      <c r="AI77" s="59" t="s">
        <v>11</v>
      </c>
      <c r="AJ77" s="59" t="s">
        <v>11</v>
      </c>
      <c r="AK77" s="59" t="s">
        <v>4000</v>
      </c>
      <c r="AL77" s="57" t="s">
        <v>11</v>
      </c>
      <c r="AM77" s="57" t="s">
        <v>11</v>
      </c>
      <c r="AN77" s="57" t="s">
        <v>11</v>
      </c>
      <c r="AO77" s="57" t="s">
        <v>11</v>
      </c>
      <c r="AP77" s="57" t="s">
        <v>11</v>
      </c>
      <c r="AQ77" s="57" t="s">
        <v>11</v>
      </c>
      <c r="AR77" s="57" t="s">
        <v>11</v>
      </c>
      <c r="AS77" s="57" t="s">
        <v>11</v>
      </c>
      <c r="AT77" s="57" t="s">
        <v>11</v>
      </c>
      <c r="AU77" s="57" t="s">
        <v>11</v>
      </c>
      <c r="AV77" s="57" t="s">
        <v>11</v>
      </c>
      <c r="AW77" s="57" t="s">
        <v>11</v>
      </c>
      <c r="AX77" s="57" t="s">
        <v>11</v>
      </c>
      <c r="AY77" s="57" t="s">
        <v>11</v>
      </c>
      <c r="AZ77" s="57" t="s">
        <v>11</v>
      </c>
      <c r="BA77" s="57" t="s">
        <v>11</v>
      </c>
      <c r="BB77" s="57" t="s">
        <v>11</v>
      </c>
      <c r="BC77" s="57" t="s">
        <v>11</v>
      </c>
      <c r="BD77" s="57" t="s">
        <v>11</v>
      </c>
      <c r="BE77" s="57" t="s">
        <v>11</v>
      </c>
      <c r="BF77" s="57" t="s">
        <v>11</v>
      </c>
      <c r="BG77" s="57" t="s">
        <v>11</v>
      </c>
      <c r="BH77" s="57" t="s">
        <v>11</v>
      </c>
      <c r="BI77" s="57" t="s">
        <v>11</v>
      </c>
      <c r="BJ77" s="57" t="s">
        <v>11</v>
      </c>
      <c r="BK77" s="57" t="s">
        <v>11</v>
      </c>
      <c r="BL77" s="57" t="s">
        <v>11</v>
      </c>
      <c r="BM77" s="57" t="s">
        <v>11</v>
      </c>
      <c r="BN77" s="57" t="s">
        <v>11</v>
      </c>
      <c r="BO77" s="57" t="s">
        <v>11</v>
      </c>
      <c r="BP77" s="57" t="s">
        <v>11</v>
      </c>
      <c r="BQ77" s="57" t="s">
        <v>11</v>
      </c>
      <c r="BR77" s="57" t="s">
        <v>11</v>
      </c>
      <c r="BS77" s="57" t="s">
        <v>11</v>
      </c>
      <c r="BT77" s="57" t="s">
        <v>11</v>
      </c>
      <c r="BU77" s="57" t="s">
        <v>11</v>
      </c>
      <c r="BV77" s="57" t="s">
        <v>11</v>
      </c>
      <c r="BW77" s="57" t="s">
        <v>11</v>
      </c>
      <c r="BX77" s="57" t="s">
        <v>11</v>
      </c>
      <c r="BY77" s="57" t="s">
        <v>11</v>
      </c>
      <c r="BZ77" s="57" t="s">
        <v>11</v>
      </c>
      <c r="CA77" s="57" t="s">
        <v>11</v>
      </c>
      <c r="CB77" s="57" t="s">
        <v>11</v>
      </c>
      <c r="CC77" s="57" t="s">
        <v>11</v>
      </c>
      <c r="CD77" s="57" t="s">
        <v>11</v>
      </c>
      <c r="CE77" s="57" t="s">
        <v>11</v>
      </c>
      <c r="CF77" s="57" t="s">
        <v>11</v>
      </c>
      <c r="CG77" s="57" t="s">
        <v>11</v>
      </c>
      <c r="CH77" s="57" t="s">
        <v>11</v>
      </c>
      <c r="CI77" s="57" t="s">
        <v>11</v>
      </c>
      <c r="CJ77" s="57" t="s">
        <v>11</v>
      </c>
      <c r="CK77" s="57" t="s">
        <v>11</v>
      </c>
      <c r="CL77" s="58" t="s">
        <v>11</v>
      </c>
      <c r="CM77" s="59" t="s">
        <v>11</v>
      </c>
      <c r="CN77" s="59" t="s">
        <v>11</v>
      </c>
      <c r="CO77" s="59" t="s">
        <v>11</v>
      </c>
      <c r="CP77" s="59" t="s">
        <v>11</v>
      </c>
      <c r="CQ77" s="59" t="s">
        <v>11</v>
      </c>
      <c r="CR77" s="59" t="s">
        <v>11</v>
      </c>
      <c r="CS77" s="59" t="s">
        <v>11</v>
      </c>
      <c r="CT77" s="59" t="s">
        <v>11</v>
      </c>
      <c r="CU77" s="59" t="s">
        <v>11</v>
      </c>
      <c r="CV77" s="59" t="s">
        <v>11</v>
      </c>
      <c r="CW77" s="59" t="s">
        <v>11</v>
      </c>
      <c r="CX77" s="59" t="s">
        <v>11</v>
      </c>
      <c r="CY77" s="59" t="s">
        <v>11</v>
      </c>
      <c r="CZ77" s="60" t="s">
        <v>11</v>
      </c>
      <c r="DA77" s="60" t="s">
        <v>11</v>
      </c>
      <c r="DB77" s="59" t="s">
        <v>11</v>
      </c>
      <c r="DC77" s="59" t="s">
        <v>11</v>
      </c>
      <c r="DD77" s="60" t="s">
        <v>11</v>
      </c>
      <c r="DE77" s="59" t="s">
        <v>11</v>
      </c>
      <c r="DF77" s="59" t="s">
        <v>11</v>
      </c>
      <c r="DG77" s="59" t="s">
        <v>11</v>
      </c>
      <c r="DH77" s="59" t="s">
        <v>11</v>
      </c>
      <c r="DI77" s="59" t="s">
        <v>11</v>
      </c>
      <c r="DJ77" s="59" t="s">
        <v>11</v>
      </c>
      <c r="DK77" s="59" t="s">
        <v>1473</v>
      </c>
      <c r="DL77" s="59" t="s">
        <v>11</v>
      </c>
      <c r="DM77" s="59" t="s">
        <v>1474</v>
      </c>
      <c r="DN77" s="59"/>
      <c r="DO77" s="59"/>
      <c r="DP77" s="59"/>
      <c r="DQ77" s="59"/>
      <c r="DR77" s="59"/>
      <c r="DS77" s="59"/>
      <c r="DT77" s="59"/>
      <c r="DU77" s="59"/>
    </row>
    <row r="78" spans="1:125" s="61" customFormat="1" ht="12.75" customHeight="1" x14ac:dyDescent="0.25">
      <c r="A78" s="39" t="s">
        <v>454</v>
      </c>
      <c r="B78" s="39" t="s">
        <v>476</v>
      </c>
      <c r="C78" s="39"/>
      <c r="D78" s="39" t="s">
        <v>73</v>
      </c>
      <c r="E78" s="39" t="s">
        <v>2206</v>
      </c>
      <c r="F78" s="55">
        <v>44277.585729166669</v>
      </c>
      <c r="G78" s="55">
        <v>44278.360300925924</v>
      </c>
      <c r="H78" s="23" t="s">
        <v>2309</v>
      </c>
      <c r="I78" s="40" t="str">
        <f t="shared" si="1"/>
        <v>OUTSIDE WDC</v>
      </c>
      <c r="J78" s="39" t="s">
        <v>10</v>
      </c>
      <c r="K78" s="39"/>
      <c r="L78" s="56">
        <v>44278</v>
      </c>
      <c r="M78" s="57"/>
      <c r="N78" s="59" t="str">
        <f>IFERROR(VLOOKUP(B:B,'GID 29 JUNI 21'!V:Y,4,0),"")</f>
        <v/>
      </c>
      <c r="O78" s="59" t="str">
        <f>IFERROR(VLOOKUP(B78,#REF!,4,0),"")</f>
        <v/>
      </c>
      <c r="P78" s="59" t="str">
        <f>IFERROR(VLOOKUP(B:B,'GID 27 Juni 21'!V:Y,4,0),"")</f>
        <v/>
      </c>
      <c r="Q78" s="59" t="str">
        <f>IFERROR(VLOOKUP(B:B,'GID 26 Juni 21'!V:Y,4,0),"")</f>
        <v/>
      </c>
      <c r="R78" s="59" t="str">
        <f>IFERROR(VLOOKUP(B:B,'GID 25 JNI 21'!V:Y,4,0),"")</f>
        <v/>
      </c>
      <c r="S78" s="59" t="s">
        <v>11</v>
      </c>
      <c r="T78" s="59" t="s">
        <v>11</v>
      </c>
      <c r="U78" s="59" t="s">
        <v>11</v>
      </c>
      <c r="V78" s="59" t="s">
        <v>11</v>
      </c>
      <c r="W78" s="59" t="s">
        <v>11</v>
      </c>
      <c r="X78" s="59" t="s">
        <v>11</v>
      </c>
      <c r="Y78" s="59" t="s">
        <v>11</v>
      </c>
      <c r="Z78" s="59" t="s">
        <v>11</v>
      </c>
      <c r="AA78" s="59" t="s">
        <v>11</v>
      </c>
      <c r="AB78" s="59" t="s">
        <v>11</v>
      </c>
      <c r="AC78" s="59" t="s">
        <v>11</v>
      </c>
      <c r="AD78" s="59" t="s">
        <v>11</v>
      </c>
      <c r="AE78" s="59" t="s">
        <v>11</v>
      </c>
      <c r="AF78" s="59" t="s">
        <v>11</v>
      </c>
      <c r="AG78" s="59" t="s">
        <v>11</v>
      </c>
      <c r="AH78" s="59" t="s">
        <v>11</v>
      </c>
      <c r="AI78" s="59" t="s">
        <v>11</v>
      </c>
      <c r="AJ78" s="59" t="s">
        <v>11</v>
      </c>
      <c r="AK78" s="59" t="s">
        <v>11</v>
      </c>
      <c r="AL78" s="57" t="s">
        <v>11</v>
      </c>
      <c r="AM78" s="57" t="s">
        <v>11</v>
      </c>
      <c r="AN78" s="57" t="s">
        <v>11</v>
      </c>
      <c r="AO78" s="57" t="s">
        <v>11</v>
      </c>
      <c r="AP78" s="57" t="s">
        <v>11</v>
      </c>
      <c r="AQ78" s="57" t="s">
        <v>11</v>
      </c>
      <c r="AR78" s="57" t="s">
        <v>11</v>
      </c>
      <c r="AS78" s="57" t="s">
        <v>11</v>
      </c>
      <c r="AT78" s="57" t="s">
        <v>11</v>
      </c>
      <c r="AU78" s="57" t="s">
        <v>11</v>
      </c>
      <c r="AV78" s="57" t="s">
        <v>11</v>
      </c>
      <c r="AW78" s="57" t="s">
        <v>11</v>
      </c>
      <c r="AX78" s="57" t="s">
        <v>11</v>
      </c>
      <c r="AY78" s="57" t="s">
        <v>11</v>
      </c>
      <c r="AZ78" s="57" t="s">
        <v>11</v>
      </c>
      <c r="BA78" s="57" t="s">
        <v>11</v>
      </c>
      <c r="BB78" s="57" t="s">
        <v>11</v>
      </c>
      <c r="BC78" s="57" t="s">
        <v>11</v>
      </c>
      <c r="BD78" s="57" t="s">
        <v>11</v>
      </c>
      <c r="BE78" s="57" t="s">
        <v>11</v>
      </c>
      <c r="BF78" s="57" t="s">
        <v>11</v>
      </c>
      <c r="BG78" s="57" t="s">
        <v>11</v>
      </c>
      <c r="BH78" s="57" t="s">
        <v>11</v>
      </c>
      <c r="BI78" s="57" t="s">
        <v>11</v>
      </c>
      <c r="BJ78" s="57" t="s">
        <v>11</v>
      </c>
      <c r="BK78" s="57" t="s">
        <v>11</v>
      </c>
      <c r="BL78" s="57" t="s">
        <v>11</v>
      </c>
      <c r="BM78" s="57" t="s">
        <v>11</v>
      </c>
      <c r="BN78" s="57" t="s">
        <v>11</v>
      </c>
      <c r="BO78" s="57" t="s">
        <v>11</v>
      </c>
      <c r="BP78" s="57" t="s">
        <v>11</v>
      </c>
      <c r="BQ78" s="57" t="s">
        <v>11</v>
      </c>
      <c r="BR78" s="57" t="s">
        <v>11</v>
      </c>
      <c r="BS78" s="57" t="s">
        <v>11</v>
      </c>
      <c r="BT78" s="57" t="s">
        <v>11</v>
      </c>
      <c r="BU78" s="57" t="s">
        <v>11</v>
      </c>
      <c r="BV78" s="57" t="s">
        <v>11</v>
      </c>
      <c r="BW78" s="57" t="s">
        <v>11</v>
      </c>
      <c r="BX78" s="57" t="s">
        <v>11</v>
      </c>
      <c r="BY78" s="57" t="s">
        <v>11</v>
      </c>
      <c r="BZ78" s="57" t="s">
        <v>11</v>
      </c>
      <c r="CA78" s="57" t="s">
        <v>11</v>
      </c>
      <c r="CB78" s="57" t="s">
        <v>11</v>
      </c>
      <c r="CC78" s="57" t="s">
        <v>11</v>
      </c>
      <c r="CD78" s="57" t="s">
        <v>11</v>
      </c>
      <c r="CE78" s="57" t="s">
        <v>11</v>
      </c>
      <c r="CF78" s="57" t="s">
        <v>11</v>
      </c>
      <c r="CG78" s="57" t="s">
        <v>11</v>
      </c>
      <c r="CH78" s="57" t="s">
        <v>11</v>
      </c>
      <c r="CI78" s="57" t="s">
        <v>11</v>
      </c>
      <c r="CJ78" s="57" t="s">
        <v>11</v>
      </c>
      <c r="CK78" s="57" t="s">
        <v>11</v>
      </c>
      <c r="CL78" s="58" t="s">
        <v>11</v>
      </c>
      <c r="CM78" s="59" t="s">
        <v>11</v>
      </c>
      <c r="CN78" s="59" t="s">
        <v>11</v>
      </c>
      <c r="CO78" s="59" t="s">
        <v>11</v>
      </c>
      <c r="CP78" s="59" t="s">
        <v>11</v>
      </c>
      <c r="CQ78" s="59" t="s">
        <v>11</v>
      </c>
      <c r="CR78" s="59" t="s">
        <v>11</v>
      </c>
      <c r="CS78" s="59" t="s">
        <v>11</v>
      </c>
      <c r="CT78" s="59" t="s">
        <v>11</v>
      </c>
      <c r="CU78" s="59" t="s">
        <v>11</v>
      </c>
      <c r="CV78" s="59" t="s">
        <v>11</v>
      </c>
      <c r="CW78" s="59" t="s">
        <v>11</v>
      </c>
      <c r="CX78" s="59" t="s">
        <v>11</v>
      </c>
      <c r="CY78" s="59" t="s">
        <v>873</v>
      </c>
      <c r="CZ78" s="60" t="s">
        <v>11</v>
      </c>
      <c r="DA78" s="60" t="s">
        <v>11</v>
      </c>
      <c r="DB78" s="59" t="s">
        <v>11</v>
      </c>
      <c r="DC78" s="59" t="s">
        <v>11</v>
      </c>
      <c r="DD78" s="60" t="s">
        <v>11</v>
      </c>
      <c r="DE78" s="59" t="s">
        <v>1475</v>
      </c>
      <c r="DF78" s="59" t="s">
        <v>11</v>
      </c>
      <c r="DG78" s="59" t="s">
        <v>11</v>
      </c>
      <c r="DH78" s="59" t="s">
        <v>11</v>
      </c>
      <c r="DI78" s="59" t="s">
        <v>11</v>
      </c>
      <c r="DJ78" s="59" t="s">
        <v>11</v>
      </c>
      <c r="DK78" s="59" t="s">
        <v>11</v>
      </c>
      <c r="DL78" s="59" t="s">
        <v>1476</v>
      </c>
      <c r="DM78" s="59" t="s">
        <v>11</v>
      </c>
      <c r="DN78" s="59"/>
      <c r="DO78" s="59"/>
      <c r="DP78" s="59"/>
      <c r="DQ78" s="59"/>
      <c r="DR78" s="59"/>
      <c r="DS78" s="59"/>
      <c r="DT78" s="59"/>
      <c r="DU78" s="59"/>
    </row>
    <row r="79" spans="1:125" s="61" customFormat="1" ht="12.75" customHeight="1" x14ac:dyDescent="0.25">
      <c r="A79" s="39" t="s">
        <v>621</v>
      </c>
      <c r="B79" s="39" t="s">
        <v>384</v>
      </c>
      <c r="C79" s="39"/>
      <c r="D79" s="39" t="s">
        <v>73</v>
      </c>
      <c r="E79" s="39" t="s">
        <v>2207</v>
      </c>
      <c r="F79" s="55">
        <v>44333.67392361111</v>
      </c>
      <c r="G79" s="55">
        <v>44333.985578703701</v>
      </c>
      <c r="H79" s="23" t="s">
        <v>2309</v>
      </c>
      <c r="I79" s="40" t="str">
        <f t="shared" si="1"/>
        <v>OUTSIDE WDC</v>
      </c>
      <c r="J79" s="39" t="s">
        <v>10</v>
      </c>
      <c r="K79" s="39" t="s">
        <v>2255</v>
      </c>
      <c r="L79" s="56">
        <v>44333</v>
      </c>
      <c r="M79" s="57"/>
      <c r="N79" s="59" t="str">
        <f>IFERROR(VLOOKUP(B:B,'GID 29 JUNI 21'!V:Y,4,0),"")</f>
        <v/>
      </c>
      <c r="O79" s="59" t="str">
        <f>IFERROR(VLOOKUP(B79,#REF!,4,0),"")</f>
        <v/>
      </c>
      <c r="P79" s="59" t="str">
        <f>IFERROR(VLOOKUP(B:B,'GID 27 Juni 21'!V:Y,4,0),"")</f>
        <v/>
      </c>
      <c r="Q79" s="59" t="str">
        <f>IFERROR(VLOOKUP(B:B,'GID 26 Juni 21'!V:Y,4,0),"")</f>
        <v/>
      </c>
      <c r="R79" s="59" t="str">
        <f>IFERROR(VLOOKUP(B:B,'GID 25 JNI 21'!V:Y,4,0),"")</f>
        <v/>
      </c>
      <c r="S79" s="59" t="s">
        <v>11</v>
      </c>
      <c r="T79" s="59" t="s">
        <v>11</v>
      </c>
      <c r="U79" s="59" t="s">
        <v>11</v>
      </c>
      <c r="V79" s="59" t="s">
        <v>11</v>
      </c>
      <c r="W79" s="59" t="s">
        <v>11</v>
      </c>
      <c r="X79" s="59" t="s">
        <v>11</v>
      </c>
      <c r="Y79" s="59" t="s">
        <v>11</v>
      </c>
      <c r="Z79" s="59" t="s">
        <v>11</v>
      </c>
      <c r="AA79" s="59" t="s">
        <v>11</v>
      </c>
      <c r="AB79" s="59" t="s">
        <v>11</v>
      </c>
      <c r="AC79" s="59" t="s">
        <v>11</v>
      </c>
      <c r="AD79" s="59" t="s">
        <v>11</v>
      </c>
      <c r="AE79" s="59" t="s">
        <v>11</v>
      </c>
      <c r="AF79" s="59" t="s">
        <v>11</v>
      </c>
      <c r="AG79" s="59" t="s">
        <v>11</v>
      </c>
      <c r="AH79" s="59" t="s">
        <v>11</v>
      </c>
      <c r="AI79" s="59" t="s">
        <v>11</v>
      </c>
      <c r="AJ79" s="59" t="s">
        <v>11</v>
      </c>
      <c r="AK79" s="59" t="s">
        <v>11</v>
      </c>
      <c r="AL79" s="57" t="s">
        <v>11</v>
      </c>
      <c r="AM79" s="57" t="s">
        <v>11</v>
      </c>
      <c r="AN79" s="57" t="s">
        <v>11</v>
      </c>
      <c r="AO79" s="57" t="s">
        <v>11</v>
      </c>
      <c r="AP79" s="57" t="s">
        <v>11</v>
      </c>
      <c r="AQ79" s="57" t="s">
        <v>11</v>
      </c>
      <c r="AR79" s="57" t="s">
        <v>11</v>
      </c>
      <c r="AS79" s="57" t="s">
        <v>11</v>
      </c>
      <c r="AT79" s="57" t="s">
        <v>11</v>
      </c>
      <c r="AU79" s="57" t="s">
        <v>11</v>
      </c>
      <c r="AV79" s="57" t="s">
        <v>11</v>
      </c>
      <c r="AW79" s="57" t="s">
        <v>11</v>
      </c>
      <c r="AX79" s="57" t="s">
        <v>11</v>
      </c>
      <c r="AY79" s="57" t="s">
        <v>11</v>
      </c>
      <c r="AZ79" s="57" t="s">
        <v>11</v>
      </c>
      <c r="BA79" s="57" t="s">
        <v>11</v>
      </c>
      <c r="BB79" s="57" t="s">
        <v>11</v>
      </c>
      <c r="BC79" s="57" t="s">
        <v>2447</v>
      </c>
      <c r="BD79" s="57" t="s">
        <v>11</v>
      </c>
      <c r="BE79" s="57" t="s">
        <v>11</v>
      </c>
      <c r="BF79" s="57" t="s">
        <v>11</v>
      </c>
      <c r="BG79" s="57" t="s">
        <v>11</v>
      </c>
      <c r="BH79" s="57" t="s">
        <v>11</v>
      </c>
      <c r="BI79" s="57" t="s">
        <v>2377</v>
      </c>
      <c r="BJ79" s="57" t="s">
        <v>11</v>
      </c>
      <c r="BK79" s="57" t="s">
        <v>11</v>
      </c>
      <c r="BL79" s="57" t="s">
        <v>11</v>
      </c>
      <c r="BM79" s="57" t="s">
        <v>11</v>
      </c>
      <c r="BN79" s="57" t="s">
        <v>11</v>
      </c>
      <c r="BO79" s="57" t="s">
        <v>11</v>
      </c>
      <c r="BP79" s="57" t="s">
        <v>11</v>
      </c>
      <c r="BQ79" s="57" t="s">
        <v>11</v>
      </c>
      <c r="BR79" s="57" t="s">
        <v>3124</v>
      </c>
      <c r="BS79" s="57" t="s">
        <v>11</v>
      </c>
      <c r="BT79" s="57" t="s">
        <v>11</v>
      </c>
      <c r="BU79" s="57" t="s">
        <v>11</v>
      </c>
      <c r="BV79" s="57" t="s">
        <v>11</v>
      </c>
      <c r="BW79" s="23"/>
      <c r="BX79" s="57" t="s">
        <v>2230</v>
      </c>
      <c r="BY79" s="57" t="s">
        <v>11</v>
      </c>
      <c r="BZ79" s="57" t="s">
        <v>11</v>
      </c>
      <c r="CA79" s="57" t="s">
        <v>11</v>
      </c>
      <c r="CB79" s="57" t="s">
        <v>11</v>
      </c>
      <c r="CC79" s="57" t="s">
        <v>11</v>
      </c>
      <c r="CD79" s="57" t="s">
        <v>2067</v>
      </c>
      <c r="CE79" s="57" t="s">
        <v>11</v>
      </c>
      <c r="CF79" s="57" t="s">
        <v>11</v>
      </c>
      <c r="CG79" s="57" t="s">
        <v>11</v>
      </c>
      <c r="CH79" s="57" t="s">
        <v>11</v>
      </c>
      <c r="CI79" s="57" t="s">
        <v>11</v>
      </c>
      <c r="CJ79" s="57" t="s">
        <v>11</v>
      </c>
      <c r="CK79" s="57" t="s">
        <v>11</v>
      </c>
      <c r="CL79" s="58" t="s">
        <v>11</v>
      </c>
      <c r="CM79" s="59" t="s">
        <v>11</v>
      </c>
      <c r="CN79" s="59" t="s">
        <v>11</v>
      </c>
      <c r="CO79" s="59" t="s">
        <v>2068</v>
      </c>
      <c r="CP79" s="59" t="s">
        <v>11</v>
      </c>
      <c r="CQ79" s="59" t="s">
        <v>11</v>
      </c>
      <c r="CR79" s="59" t="s">
        <v>11</v>
      </c>
      <c r="CS79" s="59" t="s">
        <v>11</v>
      </c>
      <c r="CT79" s="59" t="s">
        <v>11</v>
      </c>
      <c r="CU79" s="59" t="s">
        <v>11</v>
      </c>
      <c r="CV79" s="59" t="s">
        <v>1477</v>
      </c>
      <c r="CW79" s="59" t="s">
        <v>11</v>
      </c>
      <c r="CX79" s="59" t="s">
        <v>11</v>
      </c>
      <c r="CY79" s="59" t="s">
        <v>11</v>
      </c>
      <c r="CZ79" s="60" t="s">
        <v>11</v>
      </c>
      <c r="DA79" s="60" t="s">
        <v>11</v>
      </c>
      <c r="DB79" s="59" t="s">
        <v>11</v>
      </c>
      <c r="DC79" s="59" t="s">
        <v>1478</v>
      </c>
      <c r="DD79" s="60" t="s">
        <v>11</v>
      </c>
      <c r="DE79" s="59" t="s">
        <v>11</v>
      </c>
      <c r="DF79" s="59" t="s">
        <v>11</v>
      </c>
      <c r="DG79" s="59" t="s">
        <v>11</v>
      </c>
      <c r="DH79" s="59" t="s">
        <v>1479</v>
      </c>
      <c r="DI79" s="59" t="s">
        <v>11</v>
      </c>
      <c r="DJ79" s="59" t="s">
        <v>11</v>
      </c>
      <c r="DK79" s="59" t="s">
        <v>11</v>
      </c>
      <c r="DL79" s="59" t="s">
        <v>1480</v>
      </c>
      <c r="DM79" s="59" t="s">
        <v>11</v>
      </c>
      <c r="DN79" s="59"/>
      <c r="DO79" s="59"/>
      <c r="DP79" s="59"/>
      <c r="DQ79" s="59"/>
      <c r="DR79" s="59"/>
      <c r="DS79" s="59"/>
      <c r="DT79" s="59"/>
      <c r="DU79" s="59"/>
    </row>
    <row r="80" spans="1:125" s="61" customFormat="1" ht="12.75" customHeight="1" x14ac:dyDescent="0.25">
      <c r="A80" s="39" t="s">
        <v>621</v>
      </c>
      <c r="B80" s="39" t="s">
        <v>483</v>
      </c>
      <c r="C80" s="39"/>
      <c r="D80" s="39" t="s">
        <v>73</v>
      </c>
      <c r="E80" s="39" t="s">
        <v>2207</v>
      </c>
      <c r="F80" s="55">
        <v>44349.657268518517</v>
      </c>
      <c r="G80" s="55">
        <v>44349.956712962965</v>
      </c>
      <c r="H80" s="23" t="s">
        <v>2309</v>
      </c>
      <c r="I80" s="40" t="str">
        <f t="shared" si="1"/>
        <v>OUTSIDE WDC</v>
      </c>
      <c r="J80" s="39" t="s">
        <v>10</v>
      </c>
      <c r="K80" s="39"/>
      <c r="L80" s="56">
        <v>44282</v>
      </c>
      <c r="M80" s="57"/>
      <c r="N80" s="59" t="str">
        <f>IFERROR(VLOOKUP(B:B,'GID 29 JUNI 21'!V:Y,4,0),"")</f>
        <v/>
      </c>
      <c r="O80" s="59" t="str">
        <f>IFERROR(VLOOKUP(B80,#REF!,4,0),"")</f>
        <v/>
      </c>
      <c r="P80" s="59" t="str">
        <f>IFERROR(VLOOKUP(B:B,'GID 27 Juni 21'!V:Y,4,0),"")</f>
        <v/>
      </c>
      <c r="Q80" s="59" t="str">
        <f>IFERROR(VLOOKUP(B:B,'GID 26 Juni 21'!V:Y,4,0),"")</f>
        <v/>
      </c>
      <c r="R80" s="59" t="str">
        <f>IFERROR(VLOOKUP(B:B,'GID 25 JNI 21'!V:Y,4,0),"")</f>
        <v/>
      </c>
      <c r="S80" s="59" t="s">
        <v>11</v>
      </c>
      <c r="T80" s="59" t="s">
        <v>11</v>
      </c>
      <c r="U80" s="59" t="s">
        <v>11</v>
      </c>
      <c r="V80" s="59" t="s">
        <v>11</v>
      </c>
      <c r="W80" s="59" t="s">
        <v>11</v>
      </c>
      <c r="X80" s="59" t="s">
        <v>11</v>
      </c>
      <c r="Y80" s="59" t="s">
        <v>11</v>
      </c>
      <c r="Z80" s="59" t="s">
        <v>11</v>
      </c>
      <c r="AA80" s="59" t="s">
        <v>11</v>
      </c>
      <c r="AB80" s="59" t="s">
        <v>11</v>
      </c>
      <c r="AC80" s="59" t="s">
        <v>11</v>
      </c>
      <c r="AD80" s="59" t="s">
        <v>11</v>
      </c>
      <c r="AE80" s="59" t="s">
        <v>11</v>
      </c>
      <c r="AF80" s="59" t="s">
        <v>11</v>
      </c>
      <c r="AG80" s="59" t="s">
        <v>11</v>
      </c>
      <c r="AH80" s="59" t="s">
        <v>11</v>
      </c>
      <c r="AI80" s="59" t="s">
        <v>11</v>
      </c>
      <c r="AJ80" s="59" t="s">
        <v>11</v>
      </c>
      <c r="AK80" s="59" t="s">
        <v>11</v>
      </c>
      <c r="AL80" s="57" t="s">
        <v>11</v>
      </c>
      <c r="AM80" s="57" t="s">
        <v>11</v>
      </c>
      <c r="AN80" s="57" t="s">
        <v>4001</v>
      </c>
      <c r="AO80" s="57" t="s">
        <v>11</v>
      </c>
      <c r="AP80" s="57" t="s">
        <v>11</v>
      </c>
      <c r="AQ80" s="57" t="s">
        <v>11</v>
      </c>
      <c r="AR80" s="57" t="s">
        <v>11</v>
      </c>
      <c r="AS80" s="57" t="s">
        <v>11</v>
      </c>
      <c r="AT80" s="57" t="s">
        <v>11</v>
      </c>
      <c r="AU80" s="57" t="s">
        <v>11</v>
      </c>
      <c r="AV80" s="57" t="s">
        <v>11</v>
      </c>
      <c r="AW80" s="57" t="s">
        <v>11</v>
      </c>
      <c r="AX80" s="57" t="s">
        <v>11</v>
      </c>
      <c r="AY80" s="57" t="s">
        <v>11</v>
      </c>
      <c r="AZ80" s="57" t="s">
        <v>11</v>
      </c>
      <c r="BA80" s="57" t="s">
        <v>11</v>
      </c>
      <c r="BB80" s="57" t="s">
        <v>11</v>
      </c>
      <c r="BC80" s="57" t="s">
        <v>11</v>
      </c>
      <c r="BD80" s="57" t="s">
        <v>11</v>
      </c>
      <c r="BE80" s="57" t="s">
        <v>11</v>
      </c>
      <c r="BF80" s="57" t="s">
        <v>11</v>
      </c>
      <c r="BG80" s="57" t="s">
        <v>11</v>
      </c>
      <c r="BH80" s="57" t="s">
        <v>11</v>
      </c>
      <c r="BI80" s="57" t="s">
        <v>11</v>
      </c>
      <c r="BJ80" s="57" t="s">
        <v>11</v>
      </c>
      <c r="BK80" s="57" t="s">
        <v>11</v>
      </c>
      <c r="BL80" s="57" t="s">
        <v>11</v>
      </c>
      <c r="BM80" s="57" t="s">
        <v>11</v>
      </c>
      <c r="BN80" s="57" t="s">
        <v>11</v>
      </c>
      <c r="BO80" s="57" t="s">
        <v>11</v>
      </c>
      <c r="BP80" s="57" t="s">
        <v>11</v>
      </c>
      <c r="BQ80" s="57" t="s">
        <v>11</v>
      </c>
      <c r="BR80" s="57" t="s">
        <v>11</v>
      </c>
      <c r="BS80" s="57" t="s">
        <v>11</v>
      </c>
      <c r="BT80" s="57" t="s">
        <v>11</v>
      </c>
      <c r="BU80" s="57" t="s">
        <v>11</v>
      </c>
      <c r="BV80" s="57" t="s">
        <v>11</v>
      </c>
      <c r="BW80" s="57" t="s">
        <v>11</v>
      </c>
      <c r="BX80" s="57" t="s">
        <v>11</v>
      </c>
      <c r="BY80" s="57" t="s">
        <v>11</v>
      </c>
      <c r="BZ80" s="57" t="s">
        <v>11</v>
      </c>
      <c r="CA80" s="57" t="s">
        <v>11</v>
      </c>
      <c r="CB80" s="57" t="s">
        <v>11</v>
      </c>
      <c r="CC80" s="57" t="s">
        <v>11</v>
      </c>
      <c r="CD80" s="57" t="s">
        <v>11</v>
      </c>
      <c r="CE80" s="57" t="s">
        <v>11</v>
      </c>
      <c r="CF80" s="57" t="s">
        <v>11</v>
      </c>
      <c r="CG80" s="57" t="s">
        <v>11</v>
      </c>
      <c r="CH80" s="57" t="s">
        <v>11</v>
      </c>
      <c r="CI80" s="57" t="s">
        <v>11</v>
      </c>
      <c r="CJ80" s="57" t="s">
        <v>11</v>
      </c>
      <c r="CK80" s="57" t="s">
        <v>11</v>
      </c>
      <c r="CL80" s="58" t="s">
        <v>11</v>
      </c>
      <c r="CM80" s="59" t="s">
        <v>11</v>
      </c>
      <c r="CN80" s="59" t="s">
        <v>11</v>
      </c>
      <c r="CO80" s="59" t="s">
        <v>11</v>
      </c>
      <c r="CP80" s="59" t="s">
        <v>11</v>
      </c>
      <c r="CQ80" s="59" t="s">
        <v>11</v>
      </c>
      <c r="CR80" s="59" t="s">
        <v>11</v>
      </c>
      <c r="CS80" s="59" t="s">
        <v>11</v>
      </c>
      <c r="CT80" s="59" t="s">
        <v>11</v>
      </c>
      <c r="CU80" s="59" t="s">
        <v>1481</v>
      </c>
      <c r="CV80" s="59" t="s">
        <v>11</v>
      </c>
      <c r="CW80" s="59" t="s">
        <v>11</v>
      </c>
      <c r="CX80" s="59" t="s">
        <v>11</v>
      </c>
      <c r="CY80" s="59" t="s">
        <v>11</v>
      </c>
      <c r="CZ80" s="60" t="s">
        <v>11</v>
      </c>
      <c r="DA80" s="60" t="s">
        <v>11</v>
      </c>
      <c r="DB80" s="59" t="s">
        <v>11</v>
      </c>
      <c r="DC80" s="59" t="s">
        <v>11</v>
      </c>
      <c r="DD80" s="60" t="s">
        <v>11</v>
      </c>
      <c r="DE80" s="59" t="s">
        <v>11</v>
      </c>
      <c r="DF80" s="59" t="s">
        <v>1482</v>
      </c>
      <c r="DG80" s="59" t="s">
        <v>11</v>
      </c>
      <c r="DH80" s="59" t="s">
        <v>11</v>
      </c>
      <c r="DI80" s="59" t="s">
        <v>11</v>
      </c>
      <c r="DJ80" s="59" t="s">
        <v>11</v>
      </c>
      <c r="DK80" s="59" t="s">
        <v>11</v>
      </c>
      <c r="DL80" s="59" t="s">
        <v>1483</v>
      </c>
      <c r="DM80" s="59" t="s">
        <v>11</v>
      </c>
      <c r="DN80" s="59"/>
      <c r="DO80" s="59"/>
      <c r="DP80" s="59"/>
      <c r="DQ80" s="59"/>
      <c r="DR80" s="59"/>
      <c r="DS80" s="59"/>
      <c r="DT80" s="59"/>
      <c r="DU80" s="59"/>
    </row>
    <row r="81" spans="1:125" s="61" customFormat="1" ht="12.75" customHeight="1" x14ac:dyDescent="0.25">
      <c r="A81" s="39" t="s">
        <v>621</v>
      </c>
      <c r="B81" s="39" t="s">
        <v>422</v>
      </c>
      <c r="C81" s="39"/>
      <c r="D81" s="39" t="s">
        <v>73</v>
      </c>
      <c r="E81" s="39" t="s">
        <v>2206</v>
      </c>
      <c r="F81" s="55">
        <v>44278.806574074071</v>
      </c>
      <c r="G81" s="55">
        <v>44279.259618055556</v>
      </c>
      <c r="H81" s="23" t="s">
        <v>2309</v>
      </c>
      <c r="I81" s="40" t="str">
        <f t="shared" si="1"/>
        <v>OUTSIDE WDC</v>
      </c>
      <c r="J81" s="39" t="s">
        <v>10</v>
      </c>
      <c r="K81" s="39"/>
      <c r="L81" s="56">
        <v>44279</v>
      </c>
      <c r="M81" s="57"/>
      <c r="N81" s="59" t="str">
        <f>IFERROR(VLOOKUP(B:B,'GID 29 JUNI 21'!V:Y,4,0),"")</f>
        <v/>
      </c>
      <c r="O81" s="59" t="str">
        <f>IFERROR(VLOOKUP(B81,#REF!,4,0),"")</f>
        <v/>
      </c>
      <c r="P81" s="59" t="str">
        <f>IFERROR(VLOOKUP(B:B,'GID 27 Juni 21'!V:Y,4,0),"")</f>
        <v/>
      </c>
      <c r="Q81" s="59" t="str">
        <f>IFERROR(VLOOKUP(B:B,'GID 26 Juni 21'!V:Y,4,0),"")</f>
        <v/>
      </c>
      <c r="R81" s="59" t="str">
        <f>IFERROR(VLOOKUP(B:B,'GID 25 JNI 21'!V:Y,4,0),"")</f>
        <v/>
      </c>
      <c r="S81" s="59" t="s">
        <v>11</v>
      </c>
      <c r="T81" s="59" t="s">
        <v>11</v>
      </c>
      <c r="U81" s="59" t="s">
        <v>11</v>
      </c>
      <c r="V81" s="59" t="s">
        <v>11</v>
      </c>
      <c r="W81" s="59" t="s">
        <v>11</v>
      </c>
      <c r="X81" s="59" t="s">
        <v>11</v>
      </c>
      <c r="Y81" s="59" t="s">
        <v>11</v>
      </c>
      <c r="Z81" s="59" t="s">
        <v>11</v>
      </c>
      <c r="AA81" s="59" t="s">
        <v>11</v>
      </c>
      <c r="AB81" s="59" t="s">
        <v>11</v>
      </c>
      <c r="AC81" s="59" t="s">
        <v>11</v>
      </c>
      <c r="AD81" s="59" t="s">
        <v>11</v>
      </c>
      <c r="AE81" s="59" t="s">
        <v>11</v>
      </c>
      <c r="AF81" s="59" t="s">
        <v>11</v>
      </c>
      <c r="AG81" s="59" t="s">
        <v>11</v>
      </c>
      <c r="AH81" s="59" t="s">
        <v>11</v>
      </c>
      <c r="AI81" s="59" t="s">
        <v>11</v>
      </c>
      <c r="AJ81" s="59" t="s">
        <v>11</v>
      </c>
      <c r="AK81" s="59" t="s">
        <v>11</v>
      </c>
      <c r="AL81" s="57" t="s">
        <v>11</v>
      </c>
      <c r="AM81" s="57" t="s">
        <v>11</v>
      </c>
      <c r="AN81" s="57" t="s">
        <v>11</v>
      </c>
      <c r="AO81" s="57" t="s">
        <v>11</v>
      </c>
      <c r="AP81" s="57" t="s">
        <v>11</v>
      </c>
      <c r="AQ81" s="57" t="s">
        <v>11</v>
      </c>
      <c r="AR81" s="57" t="s">
        <v>11</v>
      </c>
      <c r="AS81" s="57" t="s">
        <v>11</v>
      </c>
      <c r="AT81" s="57" t="s">
        <v>11</v>
      </c>
      <c r="AU81" s="57" t="s">
        <v>11</v>
      </c>
      <c r="AV81" s="57" t="s">
        <v>11</v>
      </c>
      <c r="AW81" s="57" t="s">
        <v>11</v>
      </c>
      <c r="AX81" s="57" t="s">
        <v>11</v>
      </c>
      <c r="AY81" s="57" t="s">
        <v>11</v>
      </c>
      <c r="AZ81" s="57" t="s">
        <v>11</v>
      </c>
      <c r="BA81" s="57" t="s">
        <v>11</v>
      </c>
      <c r="BB81" s="57" t="s">
        <v>11</v>
      </c>
      <c r="BC81" s="57" t="s">
        <v>11</v>
      </c>
      <c r="BD81" s="57" t="s">
        <v>11</v>
      </c>
      <c r="BE81" s="57" t="s">
        <v>11</v>
      </c>
      <c r="BF81" s="57" t="s">
        <v>11</v>
      </c>
      <c r="BG81" s="57" t="s">
        <v>11</v>
      </c>
      <c r="BH81" s="57" t="s">
        <v>11</v>
      </c>
      <c r="BI81" s="57" t="s">
        <v>11</v>
      </c>
      <c r="BJ81" s="57" t="s">
        <v>11</v>
      </c>
      <c r="BK81" s="57" t="s">
        <v>11</v>
      </c>
      <c r="BL81" s="57" t="s">
        <v>11</v>
      </c>
      <c r="BM81" s="57" t="s">
        <v>11</v>
      </c>
      <c r="BN81" s="57" t="s">
        <v>11</v>
      </c>
      <c r="BO81" s="57" t="s">
        <v>11</v>
      </c>
      <c r="BP81" s="57" t="s">
        <v>11</v>
      </c>
      <c r="BQ81" s="57" t="s">
        <v>11</v>
      </c>
      <c r="BR81" s="57" t="s">
        <v>11</v>
      </c>
      <c r="BS81" s="57" t="s">
        <v>11</v>
      </c>
      <c r="BT81" s="57" t="s">
        <v>11</v>
      </c>
      <c r="BU81" s="57" t="s">
        <v>11</v>
      </c>
      <c r="BV81" s="57" t="s">
        <v>11</v>
      </c>
      <c r="BW81" s="57" t="s">
        <v>11</v>
      </c>
      <c r="BX81" s="57" t="s">
        <v>11</v>
      </c>
      <c r="BY81" s="57" t="s">
        <v>11</v>
      </c>
      <c r="BZ81" s="57" t="s">
        <v>11</v>
      </c>
      <c r="CA81" s="57" t="s">
        <v>11</v>
      </c>
      <c r="CB81" s="57" t="s">
        <v>11</v>
      </c>
      <c r="CC81" s="57" t="s">
        <v>11</v>
      </c>
      <c r="CD81" s="57" t="s">
        <v>11</v>
      </c>
      <c r="CE81" s="57" t="s">
        <v>11</v>
      </c>
      <c r="CF81" s="57" t="s">
        <v>11</v>
      </c>
      <c r="CG81" s="57" t="s">
        <v>11</v>
      </c>
      <c r="CH81" s="57" t="s">
        <v>11</v>
      </c>
      <c r="CI81" s="57" t="s">
        <v>11</v>
      </c>
      <c r="CJ81" s="57" t="s">
        <v>11</v>
      </c>
      <c r="CK81" s="57" t="s">
        <v>11</v>
      </c>
      <c r="CL81" s="58" t="s">
        <v>11</v>
      </c>
      <c r="CM81" s="59" t="s">
        <v>11</v>
      </c>
      <c r="CN81" s="59" t="s">
        <v>11</v>
      </c>
      <c r="CO81" s="59" t="s">
        <v>11</v>
      </c>
      <c r="CP81" s="59" t="s">
        <v>11</v>
      </c>
      <c r="CQ81" s="59" t="s">
        <v>11</v>
      </c>
      <c r="CR81" s="59" t="s">
        <v>11</v>
      </c>
      <c r="CS81" s="59" t="s">
        <v>11</v>
      </c>
      <c r="CT81" s="59" t="s">
        <v>11</v>
      </c>
      <c r="CU81" s="59" t="s">
        <v>11</v>
      </c>
      <c r="CV81" s="59" t="s">
        <v>11</v>
      </c>
      <c r="CW81" s="59" t="s">
        <v>11</v>
      </c>
      <c r="CX81" s="59" t="s">
        <v>11</v>
      </c>
      <c r="CY81" s="59" t="s">
        <v>11</v>
      </c>
      <c r="CZ81" s="60" t="s">
        <v>11</v>
      </c>
      <c r="DA81" s="60" t="s">
        <v>11</v>
      </c>
      <c r="DB81" s="59" t="s">
        <v>11</v>
      </c>
      <c r="DC81" s="59" t="s">
        <v>11</v>
      </c>
      <c r="DD81" s="60" t="s">
        <v>11</v>
      </c>
      <c r="DE81" s="59" t="s">
        <v>11</v>
      </c>
      <c r="DF81" s="59" t="s">
        <v>11</v>
      </c>
      <c r="DG81" s="59" t="s">
        <v>11</v>
      </c>
      <c r="DH81" s="59" t="s">
        <v>11</v>
      </c>
      <c r="DI81" s="59" t="s">
        <v>11</v>
      </c>
      <c r="DJ81" s="59" t="s">
        <v>11</v>
      </c>
      <c r="DK81" s="59" t="s">
        <v>11</v>
      </c>
      <c r="DL81" s="59" t="s">
        <v>1484</v>
      </c>
      <c r="DM81" s="59"/>
      <c r="DN81" s="59"/>
      <c r="DO81" s="59"/>
      <c r="DP81" s="59"/>
      <c r="DQ81" s="59"/>
      <c r="DR81" s="59"/>
      <c r="DS81" s="59"/>
      <c r="DT81" s="59"/>
      <c r="DU81" s="59"/>
    </row>
    <row r="82" spans="1:125" s="61" customFormat="1" x14ac:dyDescent="0.25">
      <c r="A82" s="39" t="s">
        <v>621</v>
      </c>
      <c r="B82" s="39" t="s">
        <v>487</v>
      </c>
      <c r="C82" s="39"/>
      <c r="D82" s="39" t="s">
        <v>73</v>
      </c>
      <c r="E82" s="39" t="s">
        <v>2208</v>
      </c>
      <c r="F82" s="55">
        <v>44339.819618055553</v>
      </c>
      <c r="G82" s="55">
        <v>44340.599606481483</v>
      </c>
      <c r="H82" s="23" t="s">
        <v>2309</v>
      </c>
      <c r="I82" s="40" t="str">
        <f t="shared" si="1"/>
        <v>OUTSIDE WDC</v>
      </c>
      <c r="J82" s="39" t="s">
        <v>461</v>
      </c>
      <c r="K82" s="39"/>
      <c r="L82" s="56">
        <v>44325</v>
      </c>
      <c r="M82" s="57"/>
      <c r="N82" s="59" t="str">
        <f>IFERROR(VLOOKUP(B:B,'GID 29 JUNI 21'!V:Y,4,0),"")</f>
        <v/>
      </c>
      <c r="O82" s="59" t="str">
        <f>IFERROR(VLOOKUP(B82,#REF!,4,0),"")</f>
        <v/>
      </c>
      <c r="P82" s="59" t="str">
        <f>IFERROR(VLOOKUP(B:B,'GID 27 Juni 21'!V:Y,4,0),"")</f>
        <v/>
      </c>
      <c r="Q82" s="59" t="str">
        <f>IFERROR(VLOOKUP(B:B,'GID 26 Juni 21'!V:Y,4,0),"")</f>
        <v/>
      </c>
      <c r="R82" s="59" t="str">
        <f>IFERROR(VLOOKUP(B:B,'GID 25 JNI 21'!V:Y,4,0),"")</f>
        <v/>
      </c>
      <c r="S82" s="59" t="s">
        <v>11</v>
      </c>
      <c r="T82" s="59" t="s">
        <v>11</v>
      </c>
      <c r="U82" s="59" t="s">
        <v>11</v>
      </c>
      <c r="V82" s="59" t="s">
        <v>11</v>
      </c>
      <c r="W82" s="59" t="s">
        <v>11</v>
      </c>
      <c r="X82" s="59" t="s">
        <v>11</v>
      </c>
      <c r="Y82" s="59" t="s">
        <v>11</v>
      </c>
      <c r="Z82" s="59" t="s">
        <v>11</v>
      </c>
      <c r="AA82" s="59" t="s">
        <v>11</v>
      </c>
      <c r="AB82" s="59" t="s">
        <v>11</v>
      </c>
      <c r="AC82" s="59" t="s">
        <v>11</v>
      </c>
      <c r="AD82" s="59" t="s">
        <v>11</v>
      </c>
      <c r="AE82" s="59" t="s">
        <v>11</v>
      </c>
      <c r="AF82" s="59" t="s">
        <v>11</v>
      </c>
      <c r="AG82" s="59" t="s">
        <v>11</v>
      </c>
      <c r="AH82" s="59" t="s">
        <v>11</v>
      </c>
      <c r="AI82" s="59" t="s">
        <v>11</v>
      </c>
      <c r="AJ82" s="59" t="s">
        <v>11</v>
      </c>
      <c r="AK82" s="59" t="s">
        <v>11</v>
      </c>
      <c r="AL82" s="57" t="s">
        <v>11</v>
      </c>
      <c r="AM82" s="57" t="s">
        <v>11</v>
      </c>
      <c r="AN82" s="57" t="s">
        <v>11</v>
      </c>
      <c r="AO82" s="57" t="s">
        <v>11</v>
      </c>
      <c r="AP82" s="57" t="s">
        <v>11</v>
      </c>
      <c r="AQ82" s="57" t="s">
        <v>11</v>
      </c>
      <c r="AR82" s="57" t="s">
        <v>11</v>
      </c>
      <c r="AS82" s="57" t="s">
        <v>11</v>
      </c>
      <c r="AT82" s="57" t="s">
        <v>11</v>
      </c>
      <c r="AU82" s="57" t="s">
        <v>11</v>
      </c>
      <c r="AV82" s="57" t="s">
        <v>11</v>
      </c>
      <c r="AW82" s="57" t="s">
        <v>3125</v>
      </c>
      <c r="AX82" s="57" t="s">
        <v>11</v>
      </c>
      <c r="AY82" s="57" t="s">
        <v>11</v>
      </c>
      <c r="AZ82" s="57" t="s">
        <v>11</v>
      </c>
      <c r="BA82" s="57" t="s">
        <v>11</v>
      </c>
      <c r="BB82" s="57" t="s">
        <v>11</v>
      </c>
      <c r="BC82" s="57" t="s">
        <v>11</v>
      </c>
      <c r="BD82" s="57" t="s">
        <v>11</v>
      </c>
      <c r="BE82" s="57" t="s">
        <v>3126</v>
      </c>
      <c r="BF82" s="57" t="s">
        <v>11</v>
      </c>
      <c r="BG82" s="57" t="s">
        <v>11</v>
      </c>
      <c r="BH82" s="57" t="s">
        <v>11</v>
      </c>
      <c r="BI82" s="57" t="s">
        <v>11</v>
      </c>
      <c r="BJ82" s="57" t="s">
        <v>11</v>
      </c>
      <c r="BK82" s="57" t="s">
        <v>11</v>
      </c>
      <c r="BL82" s="57" t="s">
        <v>11</v>
      </c>
      <c r="BM82" s="57" t="s">
        <v>3127</v>
      </c>
      <c r="BN82" s="57" t="s">
        <v>11</v>
      </c>
      <c r="BO82" s="57" t="s">
        <v>11</v>
      </c>
      <c r="BP82" s="57" t="s">
        <v>11</v>
      </c>
      <c r="BQ82" s="57" t="s">
        <v>11</v>
      </c>
      <c r="BR82" s="57" t="s">
        <v>11</v>
      </c>
      <c r="BS82" s="57" t="s">
        <v>2247</v>
      </c>
      <c r="BT82" s="57" t="s">
        <v>11</v>
      </c>
      <c r="BU82" s="57" t="s">
        <v>11</v>
      </c>
      <c r="BV82" s="57" t="s">
        <v>11</v>
      </c>
      <c r="BW82" s="57" t="s">
        <v>11</v>
      </c>
      <c r="BX82" s="57" t="s">
        <v>11</v>
      </c>
      <c r="BY82" s="57" t="s">
        <v>11</v>
      </c>
      <c r="BZ82" s="57" t="s">
        <v>11</v>
      </c>
      <c r="CA82" s="57" t="s">
        <v>11</v>
      </c>
      <c r="CB82" s="57" t="s">
        <v>11</v>
      </c>
      <c r="CC82" s="57" t="s">
        <v>11</v>
      </c>
      <c r="CD82" s="57" t="s">
        <v>11</v>
      </c>
      <c r="CE82" s="57" t="s">
        <v>2069</v>
      </c>
      <c r="CF82" s="57" t="s">
        <v>11</v>
      </c>
      <c r="CG82" s="57" t="s">
        <v>11</v>
      </c>
      <c r="CH82" s="57" t="s">
        <v>11</v>
      </c>
      <c r="CI82" s="57" t="s">
        <v>11</v>
      </c>
      <c r="CJ82" s="57" t="s">
        <v>11</v>
      </c>
      <c r="CK82" s="57" t="s">
        <v>11</v>
      </c>
      <c r="CL82" s="58" t="s">
        <v>11</v>
      </c>
      <c r="CM82" s="59" t="s">
        <v>11</v>
      </c>
      <c r="CN82" s="59" t="s">
        <v>11</v>
      </c>
      <c r="CO82" s="59" t="s">
        <v>11</v>
      </c>
      <c r="CP82" s="59" t="s">
        <v>11</v>
      </c>
      <c r="CQ82" s="59" t="s">
        <v>11</v>
      </c>
      <c r="CR82" s="59" t="s">
        <v>11</v>
      </c>
      <c r="CS82" s="59" t="s">
        <v>11</v>
      </c>
      <c r="CT82" s="59" t="s">
        <v>11</v>
      </c>
      <c r="CU82" s="59" t="s">
        <v>11</v>
      </c>
      <c r="CV82" s="59" t="s">
        <v>11</v>
      </c>
      <c r="CW82" s="59" t="s">
        <v>11</v>
      </c>
      <c r="CX82" s="59" t="s">
        <v>11</v>
      </c>
      <c r="CY82" s="59" t="s">
        <v>11</v>
      </c>
      <c r="CZ82" s="60" t="s">
        <v>11</v>
      </c>
      <c r="DA82" s="60" t="s">
        <v>11</v>
      </c>
      <c r="DB82" s="59" t="s">
        <v>11</v>
      </c>
      <c r="DC82" s="59" t="s">
        <v>11</v>
      </c>
      <c r="DD82" s="60" t="s">
        <v>11</v>
      </c>
      <c r="DE82" s="59" t="s">
        <v>11</v>
      </c>
      <c r="DF82" s="59" t="s">
        <v>11</v>
      </c>
      <c r="DG82" s="59" t="s">
        <v>11</v>
      </c>
      <c r="DH82" s="59" t="s">
        <v>11</v>
      </c>
      <c r="DI82" s="59" t="s">
        <v>11</v>
      </c>
      <c r="DJ82" s="59" t="s">
        <v>11</v>
      </c>
      <c r="DK82" s="59" t="s">
        <v>11</v>
      </c>
      <c r="DL82" s="59" t="s">
        <v>1485</v>
      </c>
      <c r="DM82" s="59"/>
      <c r="DN82" s="59"/>
      <c r="DO82" s="59"/>
      <c r="DP82" s="59"/>
      <c r="DQ82" s="59"/>
      <c r="DR82" s="59"/>
      <c r="DS82" s="59"/>
      <c r="DT82" s="59"/>
      <c r="DU82" s="59"/>
    </row>
    <row r="83" spans="1:125" s="61" customFormat="1" ht="12.75" customHeight="1" x14ac:dyDescent="0.25">
      <c r="A83" s="39" t="s">
        <v>621</v>
      </c>
      <c r="B83" s="39" t="s">
        <v>188</v>
      </c>
      <c r="C83" s="39"/>
      <c r="D83" s="39" t="s">
        <v>73</v>
      </c>
      <c r="E83" s="39" t="s">
        <v>197</v>
      </c>
      <c r="F83" s="55">
        <v>44264.857673611114</v>
      </c>
      <c r="G83" s="55">
        <v>44265.050763888888</v>
      </c>
      <c r="H83" s="23" t="s">
        <v>2309</v>
      </c>
      <c r="I83" s="40" t="str">
        <f t="shared" si="1"/>
        <v>OUTSIDE WDC</v>
      </c>
      <c r="J83" s="39"/>
      <c r="K83" s="39"/>
      <c r="L83" s="56">
        <v>44265</v>
      </c>
      <c r="M83" s="57"/>
      <c r="N83" s="59" t="str">
        <f>IFERROR(VLOOKUP(B:B,'GID 29 JUNI 21'!V:Y,4,0),"")</f>
        <v/>
      </c>
      <c r="O83" s="59" t="str">
        <f>IFERROR(VLOOKUP(B83,#REF!,4,0),"")</f>
        <v/>
      </c>
      <c r="P83" s="59" t="str">
        <f>IFERROR(VLOOKUP(B:B,'GID 27 Juni 21'!V:Y,4,0),"")</f>
        <v/>
      </c>
      <c r="Q83" s="59" t="str">
        <f>IFERROR(VLOOKUP(B:B,'GID 26 Juni 21'!V:Y,4,0),"")</f>
        <v/>
      </c>
      <c r="R83" s="59" t="str">
        <f>IFERROR(VLOOKUP(B:B,'GID 25 JNI 21'!V:Y,4,0),"")</f>
        <v/>
      </c>
      <c r="S83" s="59" t="s">
        <v>11</v>
      </c>
      <c r="T83" s="59" t="s">
        <v>11</v>
      </c>
      <c r="U83" s="59" t="s">
        <v>11</v>
      </c>
      <c r="V83" s="59" t="s">
        <v>11</v>
      </c>
      <c r="W83" s="59" t="s">
        <v>11</v>
      </c>
      <c r="X83" s="59" t="s">
        <v>11</v>
      </c>
      <c r="Y83" s="59" t="s">
        <v>11</v>
      </c>
      <c r="Z83" s="59" t="s">
        <v>11</v>
      </c>
      <c r="AA83" s="59" t="s">
        <v>11</v>
      </c>
      <c r="AB83" s="59" t="s">
        <v>11</v>
      </c>
      <c r="AC83" s="59" t="s">
        <v>11</v>
      </c>
      <c r="AD83" s="59" t="s">
        <v>11</v>
      </c>
      <c r="AE83" s="59" t="s">
        <v>11</v>
      </c>
      <c r="AF83" s="59" t="s">
        <v>11</v>
      </c>
      <c r="AG83" s="59" t="s">
        <v>11</v>
      </c>
      <c r="AH83" s="59" t="s">
        <v>11</v>
      </c>
      <c r="AI83" s="59" t="s">
        <v>11</v>
      </c>
      <c r="AJ83" s="59" t="s">
        <v>11</v>
      </c>
      <c r="AK83" s="59" t="s">
        <v>11</v>
      </c>
      <c r="AL83" s="57" t="s">
        <v>11</v>
      </c>
      <c r="AM83" s="57" t="s">
        <v>11</v>
      </c>
      <c r="AN83" s="57" t="s">
        <v>11</v>
      </c>
      <c r="AO83" s="57" t="s">
        <v>11</v>
      </c>
      <c r="AP83" s="57" t="s">
        <v>11</v>
      </c>
      <c r="AQ83" s="57" t="s">
        <v>11</v>
      </c>
      <c r="AR83" s="57" t="s">
        <v>11</v>
      </c>
      <c r="AS83" s="57" t="s">
        <v>11</v>
      </c>
      <c r="AT83" s="57" t="s">
        <v>11</v>
      </c>
      <c r="AU83" s="57" t="s">
        <v>11</v>
      </c>
      <c r="AV83" s="57" t="s">
        <v>11</v>
      </c>
      <c r="AW83" s="57" t="s">
        <v>11</v>
      </c>
      <c r="AX83" s="57" t="s">
        <v>11</v>
      </c>
      <c r="AY83" s="57" t="s">
        <v>11</v>
      </c>
      <c r="AZ83" s="57" t="s">
        <v>11</v>
      </c>
      <c r="BA83" s="57" t="s">
        <v>11</v>
      </c>
      <c r="BB83" s="57" t="s">
        <v>11</v>
      </c>
      <c r="BC83" s="57" t="s">
        <v>11</v>
      </c>
      <c r="BD83" s="57" t="s">
        <v>11</v>
      </c>
      <c r="BE83" s="57" t="s">
        <v>11</v>
      </c>
      <c r="BF83" s="57" t="s">
        <v>11</v>
      </c>
      <c r="BG83" s="57" t="s">
        <v>11</v>
      </c>
      <c r="BH83" s="57" t="s">
        <v>11</v>
      </c>
      <c r="BI83" s="57" t="s">
        <v>11</v>
      </c>
      <c r="BJ83" s="57" t="s">
        <v>11</v>
      </c>
      <c r="BK83" s="57" t="s">
        <v>11</v>
      </c>
      <c r="BL83" s="57" t="s">
        <v>11</v>
      </c>
      <c r="BM83" s="57" t="s">
        <v>11</v>
      </c>
      <c r="BN83" s="57" t="s">
        <v>11</v>
      </c>
      <c r="BO83" s="57" t="s">
        <v>11</v>
      </c>
      <c r="BP83" s="57" t="s">
        <v>11</v>
      </c>
      <c r="BQ83" s="57" t="s">
        <v>11</v>
      </c>
      <c r="BR83" s="57" t="s">
        <v>11</v>
      </c>
      <c r="BS83" s="57" t="s">
        <v>11</v>
      </c>
      <c r="BT83" s="57" t="s">
        <v>11</v>
      </c>
      <c r="BU83" s="57" t="s">
        <v>11</v>
      </c>
      <c r="BV83" s="57" t="s">
        <v>11</v>
      </c>
      <c r="BW83" s="57" t="s">
        <v>11</v>
      </c>
      <c r="BX83" s="57" t="s">
        <v>11</v>
      </c>
      <c r="BY83" s="57" t="s">
        <v>11</v>
      </c>
      <c r="BZ83" s="57" t="s">
        <v>11</v>
      </c>
      <c r="CA83" s="57" t="s">
        <v>11</v>
      </c>
      <c r="CB83" s="57" t="s">
        <v>11</v>
      </c>
      <c r="CC83" s="57" t="s">
        <v>11</v>
      </c>
      <c r="CD83" s="57" t="s">
        <v>11</v>
      </c>
      <c r="CE83" s="57" t="s">
        <v>11</v>
      </c>
      <c r="CF83" s="57" t="s">
        <v>11</v>
      </c>
      <c r="CG83" s="57" t="s">
        <v>11</v>
      </c>
      <c r="CH83" s="57" t="s">
        <v>11</v>
      </c>
      <c r="CI83" s="57" t="s">
        <v>11</v>
      </c>
      <c r="CJ83" s="57" t="s">
        <v>11</v>
      </c>
      <c r="CK83" s="57" t="s">
        <v>11</v>
      </c>
      <c r="CL83" s="58" t="s">
        <v>11</v>
      </c>
      <c r="CM83" s="59" t="s">
        <v>11</v>
      </c>
      <c r="CN83" s="59" t="s">
        <v>11</v>
      </c>
      <c r="CO83" s="59" t="s">
        <v>11</v>
      </c>
      <c r="CP83" s="59" t="s">
        <v>11</v>
      </c>
      <c r="CQ83" s="59" t="s">
        <v>11</v>
      </c>
      <c r="CR83" s="59" t="s">
        <v>11</v>
      </c>
      <c r="CS83" s="59" t="s">
        <v>11</v>
      </c>
      <c r="CT83" s="59" t="s">
        <v>11</v>
      </c>
      <c r="CU83" s="59" t="s">
        <v>11</v>
      </c>
      <c r="CV83" s="59" t="s">
        <v>11</v>
      </c>
      <c r="CW83" s="59" t="s">
        <v>11</v>
      </c>
      <c r="CX83" s="59" t="s">
        <v>11</v>
      </c>
      <c r="CY83" s="59" t="s">
        <v>11</v>
      </c>
      <c r="CZ83" s="60" t="s">
        <v>11</v>
      </c>
      <c r="DA83" s="60" t="s">
        <v>11</v>
      </c>
      <c r="DB83" s="59" t="s">
        <v>11</v>
      </c>
      <c r="DC83" s="59" t="s">
        <v>11</v>
      </c>
      <c r="DD83" s="60" t="s">
        <v>11</v>
      </c>
      <c r="DE83" s="59" t="s">
        <v>11</v>
      </c>
      <c r="DF83" s="59" t="s">
        <v>11</v>
      </c>
      <c r="DG83" s="59" t="s">
        <v>11</v>
      </c>
      <c r="DH83" s="59" t="s">
        <v>11</v>
      </c>
      <c r="DI83" s="59" t="s">
        <v>11</v>
      </c>
      <c r="DJ83" s="59" t="s">
        <v>11</v>
      </c>
      <c r="DK83" s="59" t="s">
        <v>11</v>
      </c>
      <c r="DL83" s="59" t="s">
        <v>1486</v>
      </c>
      <c r="DM83" s="59"/>
      <c r="DN83" s="59"/>
      <c r="DO83" s="59"/>
      <c r="DP83" s="59"/>
      <c r="DQ83" s="59"/>
      <c r="DR83" s="59"/>
      <c r="DS83" s="59"/>
      <c r="DT83" s="59"/>
      <c r="DU83" s="59"/>
    </row>
    <row r="84" spans="1:125" s="61" customFormat="1" ht="12.75" customHeight="1" x14ac:dyDescent="0.25">
      <c r="A84" s="39" t="s">
        <v>621</v>
      </c>
      <c r="B84" s="39" t="s">
        <v>495</v>
      </c>
      <c r="C84" s="39"/>
      <c r="D84" s="39" t="s">
        <v>73</v>
      </c>
      <c r="E84" s="39" t="s">
        <v>28</v>
      </c>
      <c r="F84" s="55">
        <v>44265.026967592596</v>
      </c>
      <c r="G84" s="55">
        <v>44265.568645833337</v>
      </c>
      <c r="H84" s="23" t="s">
        <v>2309</v>
      </c>
      <c r="I84" s="40" t="str">
        <f t="shared" si="1"/>
        <v>OUTSIDE WDC</v>
      </c>
      <c r="J84" s="39"/>
      <c r="K84" s="39"/>
      <c r="L84" s="56">
        <v>44265</v>
      </c>
      <c r="M84" s="57"/>
      <c r="N84" s="59" t="str">
        <f>IFERROR(VLOOKUP(B:B,'GID 29 JUNI 21'!V:Y,4,0),"")</f>
        <v/>
      </c>
      <c r="O84" s="59" t="str">
        <f>IFERROR(VLOOKUP(B84,#REF!,4,0),"")</f>
        <v/>
      </c>
      <c r="P84" s="59" t="str">
        <f>IFERROR(VLOOKUP(B:B,'GID 27 Juni 21'!V:Y,4,0),"")</f>
        <v/>
      </c>
      <c r="Q84" s="59" t="str">
        <f>IFERROR(VLOOKUP(B:B,'GID 26 Juni 21'!V:Y,4,0),"")</f>
        <v/>
      </c>
      <c r="R84" s="59" t="str">
        <f>IFERROR(VLOOKUP(B:B,'GID 25 JNI 21'!V:Y,4,0),"")</f>
        <v/>
      </c>
      <c r="S84" s="59" t="s">
        <v>11</v>
      </c>
      <c r="T84" s="59" t="s">
        <v>11</v>
      </c>
      <c r="U84" s="59" t="s">
        <v>11</v>
      </c>
      <c r="V84" s="59" t="s">
        <v>11</v>
      </c>
      <c r="W84" s="59" t="s">
        <v>11</v>
      </c>
      <c r="X84" s="59" t="s">
        <v>11</v>
      </c>
      <c r="Y84" s="59" t="s">
        <v>11</v>
      </c>
      <c r="Z84" s="59" t="s">
        <v>11</v>
      </c>
      <c r="AA84" s="59" t="s">
        <v>11</v>
      </c>
      <c r="AB84" s="59" t="s">
        <v>11</v>
      </c>
      <c r="AC84" s="59" t="s">
        <v>11</v>
      </c>
      <c r="AD84" s="59" t="s">
        <v>11</v>
      </c>
      <c r="AE84" s="59" t="s">
        <v>11</v>
      </c>
      <c r="AF84" s="59" t="s">
        <v>11</v>
      </c>
      <c r="AG84" s="59" t="s">
        <v>11</v>
      </c>
      <c r="AH84" s="59" t="s">
        <v>11</v>
      </c>
      <c r="AI84" s="59" t="s">
        <v>11</v>
      </c>
      <c r="AJ84" s="59" t="s">
        <v>11</v>
      </c>
      <c r="AK84" s="59" t="s">
        <v>11</v>
      </c>
      <c r="AL84" s="57" t="s">
        <v>11</v>
      </c>
      <c r="AM84" s="57" t="s">
        <v>11</v>
      </c>
      <c r="AN84" s="57" t="s">
        <v>11</v>
      </c>
      <c r="AO84" s="57" t="s">
        <v>11</v>
      </c>
      <c r="AP84" s="57" t="s">
        <v>11</v>
      </c>
      <c r="AQ84" s="57" t="s">
        <v>11</v>
      </c>
      <c r="AR84" s="57" t="s">
        <v>11</v>
      </c>
      <c r="AS84" s="57" t="s">
        <v>11</v>
      </c>
      <c r="AT84" s="57" t="s">
        <v>11</v>
      </c>
      <c r="AU84" s="57" t="s">
        <v>11</v>
      </c>
      <c r="AV84" s="57" t="s">
        <v>11</v>
      </c>
      <c r="AW84" s="57" t="s">
        <v>11</v>
      </c>
      <c r="AX84" s="57" t="s">
        <v>11</v>
      </c>
      <c r="AY84" s="57" t="s">
        <v>11</v>
      </c>
      <c r="AZ84" s="57" t="s">
        <v>11</v>
      </c>
      <c r="BA84" s="57" t="s">
        <v>11</v>
      </c>
      <c r="BB84" s="57" t="s">
        <v>11</v>
      </c>
      <c r="BC84" s="57" t="s">
        <v>11</v>
      </c>
      <c r="BD84" s="57" t="s">
        <v>11</v>
      </c>
      <c r="BE84" s="57" t="s">
        <v>11</v>
      </c>
      <c r="BF84" s="57" t="s">
        <v>11</v>
      </c>
      <c r="BG84" s="57" t="s">
        <v>11</v>
      </c>
      <c r="BH84" s="57" t="s">
        <v>11</v>
      </c>
      <c r="BI84" s="57" t="s">
        <v>11</v>
      </c>
      <c r="BJ84" s="57" t="s">
        <v>11</v>
      </c>
      <c r="BK84" s="57" t="s">
        <v>11</v>
      </c>
      <c r="BL84" s="57" t="s">
        <v>11</v>
      </c>
      <c r="BM84" s="57" t="s">
        <v>11</v>
      </c>
      <c r="BN84" s="57" t="s">
        <v>11</v>
      </c>
      <c r="BO84" s="57" t="s">
        <v>11</v>
      </c>
      <c r="BP84" s="57" t="s">
        <v>11</v>
      </c>
      <c r="BQ84" s="57" t="s">
        <v>11</v>
      </c>
      <c r="BR84" s="57" t="s">
        <v>11</v>
      </c>
      <c r="BS84" s="57" t="s">
        <v>11</v>
      </c>
      <c r="BT84" s="57" t="s">
        <v>11</v>
      </c>
      <c r="BU84" s="57" t="s">
        <v>11</v>
      </c>
      <c r="BV84" s="57" t="s">
        <v>11</v>
      </c>
      <c r="BW84" s="57" t="s">
        <v>11</v>
      </c>
      <c r="BX84" s="57" t="s">
        <v>11</v>
      </c>
      <c r="BY84" s="57" t="s">
        <v>11</v>
      </c>
      <c r="BZ84" s="57" t="s">
        <v>11</v>
      </c>
      <c r="CA84" s="57" t="s">
        <v>11</v>
      </c>
      <c r="CB84" s="57" t="s">
        <v>11</v>
      </c>
      <c r="CC84" s="57" t="s">
        <v>11</v>
      </c>
      <c r="CD84" s="57" t="s">
        <v>11</v>
      </c>
      <c r="CE84" s="57" t="s">
        <v>11</v>
      </c>
      <c r="CF84" s="57" t="s">
        <v>11</v>
      </c>
      <c r="CG84" s="57" t="s">
        <v>11</v>
      </c>
      <c r="CH84" s="57" t="s">
        <v>11</v>
      </c>
      <c r="CI84" s="57" t="s">
        <v>11</v>
      </c>
      <c r="CJ84" s="57" t="s">
        <v>11</v>
      </c>
      <c r="CK84" s="57" t="s">
        <v>11</v>
      </c>
      <c r="CL84" s="58" t="s">
        <v>11</v>
      </c>
      <c r="CM84" s="59" t="s">
        <v>11</v>
      </c>
      <c r="CN84" s="59" t="s">
        <v>11</v>
      </c>
      <c r="CO84" s="59" t="s">
        <v>11</v>
      </c>
      <c r="CP84" s="59" t="s">
        <v>11</v>
      </c>
      <c r="CQ84" s="59" t="s">
        <v>11</v>
      </c>
      <c r="CR84" s="59" t="s">
        <v>11</v>
      </c>
      <c r="CS84" s="59" t="s">
        <v>11</v>
      </c>
      <c r="CT84" s="59" t="s">
        <v>11</v>
      </c>
      <c r="CU84" s="59" t="s">
        <v>11</v>
      </c>
      <c r="CV84" s="59" t="s">
        <v>11</v>
      </c>
      <c r="CW84" s="59" t="s">
        <v>11</v>
      </c>
      <c r="CX84" s="59" t="s">
        <v>11</v>
      </c>
      <c r="CY84" s="59" t="s">
        <v>11</v>
      </c>
      <c r="CZ84" s="60" t="s">
        <v>11</v>
      </c>
      <c r="DA84" s="60" t="s">
        <v>11</v>
      </c>
      <c r="DB84" s="59" t="s">
        <v>11</v>
      </c>
      <c r="DC84" s="59" t="s">
        <v>11</v>
      </c>
      <c r="DD84" s="60" t="s">
        <v>11</v>
      </c>
      <c r="DE84" s="59" t="s">
        <v>11</v>
      </c>
      <c r="DF84" s="59" t="s">
        <v>11</v>
      </c>
      <c r="DG84" s="59" t="s">
        <v>11</v>
      </c>
      <c r="DH84" s="59" t="s">
        <v>11</v>
      </c>
      <c r="DI84" s="59" t="s">
        <v>11</v>
      </c>
      <c r="DJ84" s="59" t="s">
        <v>11</v>
      </c>
      <c r="DK84" s="59" t="s">
        <v>11</v>
      </c>
      <c r="DL84" s="59" t="s">
        <v>1487</v>
      </c>
      <c r="DM84" s="59"/>
      <c r="DN84" s="59"/>
      <c r="DO84" s="59"/>
      <c r="DP84" s="59"/>
      <c r="DQ84" s="59"/>
      <c r="DR84" s="59"/>
      <c r="DS84" s="59"/>
      <c r="DT84" s="59"/>
      <c r="DU84" s="59"/>
    </row>
    <row r="85" spans="1:125" s="61" customFormat="1" ht="12.75" customHeight="1" x14ac:dyDescent="0.25">
      <c r="A85" s="39" t="s">
        <v>621</v>
      </c>
      <c r="B85" s="39" t="s">
        <v>479</v>
      </c>
      <c r="C85" s="39"/>
      <c r="D85" s="39" t="s">
        <v>73</v>
      </c>
      <c r="E85" s="39" t="s">
        <v>198</v>
      </c>
      <c r="F85" s="55">
        <v>44264.995104166665</v>
      </c>
      <c r="G85" s="55">
        <v>44265.413287037038</v>
      </c>
      <c r="H85" s="23" t="s">
        <v>2309</v>
      </c>
      <c r="I85" s="40" t="str">
        <f t="shared" si="1"/>
        <v>OUTSIDE WDC</v>
      </c>
      <c r="J85" s="39"/>
      <c r="K85" s="39"/>
      <c r="L85" s="56">
        <v>44265</v>
      </c>
      <c r="M85" s="57"/>
      <c r="N85" s="59" t="str">
        <f>IFERROR(VLOOKUP(B:B,'GID 29 JUNI 21'!V:Y,4,0),"")</f>
        <v/>
      </c>
      <c r="O85" s="59" t="str">
        <f>IFERROR(VLOOKUP(B85,#REF!,4,0),"")</f>
        <v/>
      </c>
      <c r="P85" s="59" t="str">
        <f>IFERROR(VLOOKUP(B:B,'GID 27 Juni 21'!V:Y,4,0),"")</f>
        <v/>
      </c>
      <c r="Q85" s="59" t="str">
        <f>IFERROR(VLOOKUP(B:B,'GID 26 Juni 21'!V:Y,4,0),"")</f>
        <v/>
      </c>
      <c r="R85" s="59" t="str">
        <f>IFERROR(VLOOKUP(B:B,'GID 25 JNI 21'!V:Y,4,0),"")</f>
        <v/>
      </c>
      <c r="S85" s="59" t="s">
        <v>11</v>
      </c>
      <c r="T85" s="59" t="s">
        <v>11</v>
      </c>
      <c r="U85" s="59" t="s">
        <v>11</v>
      </c>
      <c r="V85" s="59" t="s">
        <v>11</v>
      </c>
      <c r="W85" s="59" t="s">
        <v>11</v>
      </c>
      <c r="X85" s="59" t="s">
        <v>11</v>
      </c>
      <c r="Y85" s="59" t="s">
        <v>11</v>
      </c>
      <c r="Z85" s="59" t="s">
        <v>11</v>
      </c>
      <c r="AA85" s="59" t="s">
        <v>11</v>
      </c>
      <c r="AB85" s="59" t="s">
        <v>11</v>
      </c>
      <c r="AC85" s="59" t="s">
        <v>11</v>
      </c>
      <c r="AD85" s="59" t="s">
        <v>11</v>
      </c>
      <c r="AE85" s="59" t="s">
        <v>11</v>
      </c>
      <c r="AF85" s="59" t="s">
        <v>11</v>
      </c>
      <c r="AG85" s="59" t="s">
        <v>11</v>
      </c>
      <c r="AH85" s="59" t="s">
        <v>11</v>
      </c>
      <c r="AI85" s="59" t="s">
        <v>11</v>
      </c>
      <c r="AJ85" s="59" t="s">
        <v>11</v>
      </c>
      <c r="AK85" s="59" t="s">
        <v>11</v>
      </c>
      <c r="AL85" s="57" t="s">
        <v>11</v>
      </c>
      <c r="AM85" s="57" t="s">
        <v>11</v>
      </c>
      <c r="AN85" s="57" t="s">
        <v>11</v>
      </c>
      <c r="AO85" s="57" t="s">
        <v>11</v>
      </c>
      <c r="AP85" s="57" t="s">
        <v>11</v>
      </c>
      <c r="AQ85" s="57" t="s">
        <v>11</v>
      </c>
      <c r="AR85" s="57" t="s">
        <v>11</v>
      </c>
      <c r="AS85" s="57" t="s">
        <v>11</v>
      </c>
      <c r="AT85" s="57" t="s">
        <v>11</v>
      </c>
      <c r="AU85" s="57" t="s">
        <v>11</v>
      </c>
      <c r="AV85" s="57" t="s">
        <v>11</v>
      </c>
      <c r="AW85" s="57" t="s">
        <v>11</v>
      </c>
      <c r="AX85" s="57" t="s">
        <v>11</v>
      </c>
      <c r="AY85" s="57" t="s">
        <v>11</v>
      </c>
      <c r="AZ85" s="57" t="s">
        <v>11</v>
      </c>
      <c r="BA85" s="57" t="s">
        <v>11</v>
      </c>
      <c r="BB85" s="57" t="s">
        <v>11</v>
      </c>
      <c r="BC85" s="57" t="s">
        <v>11</v>
      </c>
      <c r="BD85" s="57" t="s">
        <v>11</v>
      </c>
      <c r="BE85" s="57" t="s">
        <v>11</v>
      </c>
      <c r="BF85" s="57" t="s">
        <v>11</v>
      </c>
      <c r="BG85" s="57" t="s">
        <v>11</v>
      </c>
      <c r="BH85" s="57" t="s">
        <v>11</v>
      </c>
      <c r="BI85" s="57" t="s">
        <v>11</v>
      </c>
      <c r="BJ85" s="57" t="s">
        <v>11</v>
      </c>
      <c r="BK85" s="57" t="s">
        <v>11</v>
      </c>
      <c r="BL85" s="57" t="s">
        <v>11</v>
      </c>
      <c r="BM85" s="57" t="s">
        <v>11</v>
      </c>
      <c r="BN85" s="57" t="s">
        <v>11</v>
      </c>
      <c r="BO85" s="57" t="s">
        <v>11</v>
      </c>
      <c r="BP85" s="57" t="s">
        <v>11</v>
      </c>
      <c r="BQ85" s="57" t="s">
        <v>11</v>
      </c>
      <c r="BR85" s="57" t="s">
        <v>11</v>
      </c>
      <c r="BS85" s="57" t="s">
        <v>11</v>
      </c>
      <c r="BT85" s="57" t="s">
        <v>11</v>
      </c>
      <c r="BU85" s="57" t="s">
        <v>11</v>
      </c>
      <c r="BV85" s="57" t="s">
        <v>11</v>
      </c>
      <c r="BW85" s="57" t="s">
        <v>11</v>
      </c>
      <c r="BX85" s="57" t="s">
        <v>11</v>
      </c>
      <c r="BY85" s="57" t="s">
        <v>11</v>
      </c>
      <c r="BZ85" s="57" t="s">
        <v>11</v>
      </c>
      <c r="CA85" s="57" t="s">
        <v>11</v>
      </c>
      <c r="CB85" s="57" t="s">
        <v>11</v>
      </c>
      <c r="CC85" s="57" t="s">
        <v>11</v>
      </c>
      <c r="CD85" s="57" t="s">
        <v>11</v>
      </c>
      <c r="CE85" s="57" t="s">
        <v>11</v>
      </c>
      <c r="CF85" s="57" t="s">
        <v>11</v>
      </c>
      <c r="CG85" s="57" t="s">
        <v>11</v>
      </c>
      <c r="CH85" s="57" t="s">
        <v>11</v>
      </c>
      <c r="CI85" s="57" t="s">
        <v>11</v>
      </c>
      <c r="CJ85" s="57" t="s">
        <v>11</v>
      </c>
      <c r="CK85" s="57" t="s">
        <v>11</v>
      </c>
      <c r="CL85" s="58" t="s">
        <v>11</v>
      </c>
      <c r="CM85" s="59" t="s">
        <v>11</v>
      </c>
      <c r="CN85" s="59" t="s">
        <v>11</v>
      </c>
      <c r="CO85" s="59" t="s">
        <v>11</v>
      </c>
      <c r="CP85" s="59" t="s">
        <v>11</v>
      </c>
      <c r="CQ85" s="59" t="s">
        <v>11</v>
      </c>
      <c r="CR85" s="59" t="s">
        <v>11</v>
      </c>
      <c r="CS85" s="59" t="s">
        <v>11</v>
      </c>
      <c r="CT85" s="59" t="s">
        <v>11</v>
      </c>
      <c r="CU85" s="59" t="s">
        <v>11</v>
      </c>
      <c r="CV85" s="59" t="s">
        <v>11</v>
      </c>
      <c r="CW85" s="59" t="s">
        <v>11</v>
      </c>
      <c r="CX85" s="59" t="s">
        <v>11</v>
      </c>
      <c r="CY85" s="59" t="s">
        <v>11</v>
      </c>
      <c r="CZ85" s="60" t="s">
        <v>11</v>
      </c>
      <c r="DA85" s="60" t="s">
        <v>11</v>
      </c>
      <c r="DB85" s="59" t="s">
        <v>11</v>
      </c>
      <c r="DC85" s="59" t="s">
        <v>11</v>
      </c>
      <c r="DD85" s="60" t="s">
        <v>11</v>
      </c>
      <c r="DE85" s="59" t="s">
        <v>11</v>
      </c>
      <c r="DF85" s="59" t="s">
        <v>11</v>
      </c>
      <c r="DG85" s="59" t="s">
        <v>11</v>
      </c>
      <c r="DH85" s="59" t="s">
        <v>11</v>
      </c>
      <c r="DI85" s="59" t="s">
        <v>11</v>
      </c>
      <c r="DJ85" s="59" t="s">
        <v>11</v>
      </c>
      <c r="DK85" s="59" t="s">
        <v>11</v>
      </c>
      <c r="DL85" s="59" t="s">
        <v>1488</v>
      </c>
      <c r="DM85" s="59"/>
      <c r="DN85" s="59"/>
      <c r="DO85" s="59"/>
      <c r="DP85" s="59"/>
      <c r="DQ85" s="59"/>
      <c r="DR85" s="59"/>
      <c r="DS85" s="59"/>
      <c r="DT85" s="59"/>
      <c r="DU85" s="59"/>
    </row>
    <row r="86" spans="1:125" s="61" customFormat="1" ht="12.75" customHeight="1" x14ac:dyDescent="0.25">
      <c r="A86" s="39" t="s">
        <v>621</v>
      </c>
      <c r="B86" s="39" t="s">
        <v>493</v>
      </c>
      <c r="C86" s="39"/>
      <c r="D86" s="39" t="s">
        <v>73</v>
      </c>
      <c r="E86" s="39" t="s">
        <v>28</v>
      </c>
      <c r="F86" s="55">
        <v>44367.13994212963</v>
      </c>
      <c r="G86" s="55">
        <v>44367.441759259258</v>
      </c>
      <c r="H86" s="23" t="s">
        <v>2309</v>
      </c>
      <c r="I86" s="40" t="str">
        <f t="shared" si="1"/>
        <v>OUTSIDE WDC</v>
      </c>
      <c r="J86" s="39"/>
      <c r="K86" s="39"/>
      <c r="L86" s="56">
        <v>44265</v>
      </c>
      <c r="M86" s="59"/>
      <c r="N86" s="59" t="str">
        <f>IFERROR(VLOOKUP(B:B,'GID 29 JUNI 21'!V:Y,4,0),"")</f>
        <v/>
      </c>
      <c r="O86" s="59" t="str">
        <f>IFERROR(VLOOKUP(B86,#REF!,4,0),"")</f>
        <v/>
      </c>
      <c r="P86" s="59" t="str">
        <f>IFERROR(VLOOKUP(B:B,'GID 27 Juni 21'!V:Y,4,0),"")</f>
        <v/>
      </c>
      <c r="Q86" s="59" t="str">
        <f>IFERROR(VLOOKUP(B:B,'GID 26 Juni 21'!V:Y,4,0),"")</f>
        <v/>
      </c>
      <c r="R86" s="59" t="str">
        <f>IFERROR(VLOOKUP(B:B,'GID 25 JNI 21'!V:Y,4,0),"")</f>
        <v/>
      </c>
      <c r="S86" s="59" t="s">
        <v>11</v>
      </c>
      <c r="T86" s="59" t="s">
        <v>11</v>
      </c>
      <c r="U86" s="59" t="s">
        <v>11</v>
      </c>
      <c r="V86" s="59" t="s">
        <v>11</v>
      </c>
      <c r="W86" s="59" t="s">
        <v>5222</v>
      </c>
      <c r="X86" s="59" t="s">
        <v>11</v>
      </c>
      <c r="Y86" s="59" t="s">
        <v>11</v>
      </c>
      <c r="Z86" s="59" t="s">
        <v>11</v>
      </c>
      <c r="AA86" s="59" t="s">
        <v>4645</v>
      </c>
      <c r="AB86" s="59" t="s">
        <v>11</v>
      </c>
      <c r="AC86" s="59" t="s">
        <v>11</v>
      </c>
      <c r="AD86" s="59" t="s">
        <v>11</v>
      </c>
      <c r="AE86" s="59" t="s">
        <v>11</v>
      </c>
      <c r="AF86" s="59" t="s">
        <v>11</v>
      </c>
      <c r="AG86" s="59" t="s">
        <v>11</v>
      </c>
      <c r="AH86" s="59" t="s">
        <v>11</v>
      </c>
      <c r="AI86" s="59" t="s">
        <v>11</v>
      </c>
      <c r="AJ86" s="59" t="s">
        <v>11</v>
      </c>
      <c r="AK86" s="59" t="s">
        <v>11</v>
      </c>
      <c r="AL86" s="57" t="s">
        <v>4002</v>
      </c>
      <c r="AM86" s="57" t="s">
        <v>11</v>
      </c>
      <c r="AN86" s="57" t="s">
        <v>11</v>
      </c>
      <c r="AO86" s="57" t="s">
        <v>11</v>
      </c>
      <c r="AP86" s="57" t="s">
        <v>11</v>
      </c>
      <c r="AQ86" s="57" t="s">
        <v>11</v>
      </c>
      <c r="AR86" s="57" t="s">
        <v>11</v>
      </c>
      <c r="AS86" s="57" t="s">
        <v>11</v>
      </c>
      <c r="AT86" s="57" t="s">
        <v>11</v>
      </c>
      <c r="AU86" s="57" t="s">
        <v>11</v>
      </c>
      <c r="AV86" s="57" t="s">
        <v>11</v>
      </c>
      <c r="AW86" s="57" t="s">
        <v>11</v>
      </c>
      <c r="AX86" s="57" t="s">
        <v>2583</v>
      </c>
      <c r="AY86" s="57" t="s">
        <v>11</v>
      </c>
      <c r="AZ86" s="57" t="s">
        <v>11</v>
      </c>
      <c r="BA86" s="57" t="s">
        <v>11</v>
      </c>
      <c r="BB86" s="57" t="s">
        <v>11</v>
      </c>
      <c r="BC86" s="57" t="s">
        <v>11</v>
      </c>
      <c r="BD86" s="57" t="s">
        <v>11</v>
      </c>
      <c r="BE86" s="57" t="s">
        <v>11</v>
      </c>
      <c r="BF86" s="57" t="s">
        <v>11</v>
      </c>
      <c r="BG86" s="57" t="s">
        <v>11</v>
      </c>
      <c r="BH86" s="57" t="s">
        <v>11</v>
      </c>
      <c r="BI86" s="57" t="s">
        <v>11</v>
      </c>
      <c r="BJ86" s="57" t="s">
        <v>11</v>
      </c>
      <c r="BK86" s="57" t="s">
        <v>11</v>
      </c>
      <c r="BL86" s="57" t="s">
        <v>11</v>
      </c>
      <c r="BM86" s="57" t="s">
        <v>11</v>
      </c>
      <c r="BN86" s="57" t="s">
        <v>11</v>
      </c>
      <c r="BO86" s="57" t="s">
        <v>11</v>
      </c>
      <c r="BP86" s="57" t="s">
        <v>11</v>
      </c>
      <c r="BQ86" s="57" t="s">
        <v>11</v>
      </c>
      <c r="BR86" s="57" t="s">
        <v>11</v>
      </c>
      <c r="BS86" s="57" t="s">
        <v>11</v>
      </c>
      <c r="BT86" s="57" t="s">
        <v>11</v>
      </c>
      <c r="BU86" s="57" t="s">
        <v>11</v>
      </c>
      <c r="BV86" s="57" t="s">
        <v>11</v>
      </c>
      <c r="BW86" s="57" t="s">
        <v>11</v>
      </c>
      <c r="BX86" s="57" t="s">
        <v>11</v>
      </c>
      <c r="BY86" s="57" t="s">
        <v>11</v>
      </c>
      <c r="BZ86" s="57" t="s">
        <v>11</v>
      </c>
      <c r="CA86" s="57" t="s">
        <v>11</v>
      </c>
      <c r="CB86" s="57" t="s">
        <v>11</v>
      </c>
      <c r="CC86" s="57" t="s">
        <v>11</v>
      </c>
      <c r="CD86" s="57" t="s">
        <v>11</v>
      </c>
      <c r="CE86" s="57" t="s">
        <v>11</v>
      </c>
      <c r="CF86" s="57" t="s">
        <v>11</v>
      </c>
      <c r="CG86" s="57" t="s">
        <v>11</v>
      </c>
      <c r="CH86" s="57" t="s">
        <v>11</v>
      </c>
      <c r="CI86" s="57" t="s">
        <v>11</v>
      </c>
      <c r="CJ86" s="57" t="s">
        <v>11</v>
      </c>
      <c r="CK86" s="57" t="s">
        <v>11</v>
      </c>
      <c r="CL86" s="58" t="s">
        <v>11</v>
      </c>
      <c r="CM86" s="59" t="s">
        <v>11</v>
      </c>
      <c r="CN86" s="59" t="s">
        <v>11</v>
      </c>
      <c r="CO86" s="59" t="s">
        <v>11</v>
      </c>
      <c r="CP86" s="59" t="s">
        <v>11</v>
      </c>
      <c r="CQ86" s="59" t="s">
        <v>11</v>
      </c>
      <c r="CR86" s="59" t="s">
        <v>11</v>
      </c>
      <c r="CS86" s="59" t="s">
        <v>11</v>
      </c>
      <c r="CT86" s="59" t="s">
        <v>11</v>
      </c>
      <c r="CU86" s="59" t="s">
        <v>11</v>
      </c>
      <c r="CV86" s="59" t="s">
        <v>11</v>
      </c>
      <c r="CW86" s="59" t="s">
        <v>11</v>
      </c>
      <c r="CX86" s="59" t="s">
        <v>11</v>
      </c>
      <c r="CY86" s="59" t="s">
        <v>11</v>
      </c>
      <c r="CZ86" s="60" t="s">
        <v>11</v>
      </c>
      <c r="DA86" s="60" t="s">
        <v>11</v>
      </c>
      <c r="DB86" s="59" t="s">
        <v>11</v>
      </c>
      <c r="DC86" s="59" t="s">
        <v>11</v>
      </c>
      <c r="DD86" s="60" t="s">
        <v>11</v>
      </c>
      <c r="DE86" s="59" t="s">
        <v>11</v>
      </c>
      <c r="DF86" s="59" t="s">
        <v>11</v>
      </c>
      <c r="DG86" s="59" t="s">
        <v>11</v>
      </c>
      <c r="DH86" s="59" t="s">
        <v>11</v>
      </c>
      <c r="DI86" s="59" t="s">
        <v>11</v>
      </c>
      <c r="DJ86" s="59" t="s">
        <v>11</v>
      </c>
      <c r="DK86" s="59" t="s">
        <v>11</v>
      </c>
      <c r="DL86" s="59" t="s">
        <v>1489</v>
      </c>
      <c r="DM86" s="59"/>
      <c r="DN86" s="59"/>
      <c r="DO86" s="59"/>
      <c r="DP86" s="59"/>
      <c r="DQ86" s="59"/>
      <c r="DR86" s="59"/>
      <c r="DS86" s="59"/>
      <c r="DT86" s="59"/>
      <c r="DU86" s="59"/>
    </row>
    <row r="87" spans="1:125" s="61" customFormat="1" ht="12.75" customHeight="1" x14ac:dyDescent="0.25">
      <c r="A87" s="39" t="s">
        <v>454</v>
      </c>
      <c r="B87" s="39" t="s">
        <v>77</v>
      </c>
      <c r="C87" s="39"/>
      <c r="D87" s="39" t="s">
        <v>73</v>
      </c>
      <c r="E87" s="39" t="s">
        <v>198</v>
      </c>
      <c r="F87" s="55">
        <v>44371.722233796296</v>
      </c>
      <c r="G87" s="55">
        <v>44372.261342592596</v>
      </c>
      <c r="H87" s="23" t="s">
        <v>2309</v>
      </c>
      <c r="I87" s="40" t="str">
        <f t="shared" si="1"/>
        <v>OUTSIDE WDC</v>
      </c>
      <c r="J87" s="39" t="s">
        <v>10</v>
      </c>
      <c r="K87" s="39"/>
      <c r="L87" s="56">
        <v>44296</v>
      </c>
      <c r="M87" s="57"/>
      <c r="N87" s="59" t="str">
        <f>IFERROR(VLOOKUP(B:B,'GID 29 JUNI 21'!V:Y,4,0),"")</f>
        <v/>
      </c>
      <c r="O87" s="59" t="str">
        <f>IFERROR(VLOOKUP(B87,#REF!,4,0),"")</f>
        <v/>
      </c>
      <c r="P87" s="59" t="str">
        <f>IFERROR(VLOOKUP(B:B,'GID 27 Juni 21'!V:Y,4,0),"")</f>
        <v/>
      </c>
      <c r="Q87" s="59" t="str">
        <f>IFERROR(VLOOKUP(B:B,'GID 26 Juni 21'!V:Y,4,0),"")</f>
        <v/>
      </c>
      <c r="R87" s="59" t="str">
        <f>IFERROR(VLOOKUP(B:B,'GID 25 JNI 21'!V:Y,4,0),"")</f>
        <v xml:space="preserve">4002941941 GID 24 P3 26 </v>
      </c>
      <c r="S87" s="59" t="s">
        <v>11</v>
      </c>
      <c r="T87" s="59" t="s">
        <v>11</v>
      </c>
      <c r="U87" s="59" t="s">
        <v>11</v>
      </c>
      <c r="V87" s="59" t="s">
        <v>11</v>
      </c>
      <c r="W87" s="59" t="s">
        <v>11</v>
      </c>
      <c r="X87" s="59" t="s">
        <v>5223</v>
      </c>
      <c r="Y87" s="59" t="s">
        <v>11</v>
      </c>
      <c r="Z87" s="59" t="s">
        <v>11</v>
      </c>
      <c r="AA87" s="59" t="s">
        <v>11</v>
      </c>
      <c r="AB87" s="59" t="s">
        <v>11</v>
      </c>
      <c r="AC87" s="59" t="s">
        <v>11</v>
      </c>
      <c r="AD87" s="59" t="s">
        <v>4564</v>
      </c>
      <c r="AE87" s="59" t="s">
        <v>4565</v>
      </c>
      <c r="AF87" s="59" t="s">
        <v>11</v>
      </c>
      <c r="AG87" s="59" t="s">
        <v>11</v>
      </c>
      <c r="AH87" s="59" t="s">
        <v>11</v>
      </c>
      <c r="AI87" s="59" t="s">
        <v>11</v>
      </c>
      <c r="AJ87" s="59" t="s">
        <v>11</v>
      </c>
      <c r="AK87" s="59" t="s">
        <v>11</v>
      </c>
      <c r="AL87" s="57" t="s">
        <v>11</v>
      </c>
      <c r="AM87" s="57" t="s">
        <v>11</v>
      </c>
      <c r="AN87" s="57" t="s">
        <v>11</v>
      </c>
      <c r="AO87" s="57" t="s">
        <v>11</v>
      </c>
      <c r="AP87" s="57" t="s">
        <v>11</v>
      </c>
      <c r="AQ87" s="57" t="s">
        <v>11</v>
      </c>
      <c r="AR87" s="57" t="s">
        <v>11</v>
      </c>
      <c r="AS87" s="57" t="s">
        <v>11</v>
      </c>
      <c r="AT87" s="57" t="s">
        <v>11</v>
      </c>
      <c r="AU87" s="57" t="s">
        <v>11</v>
      </c>
      <c r="AV87" s="57" t="s">
        <v>11</v>
      </c>
      <c r="AW87" s="57" t="s">
        <v>11</v>
      </c>
      <c r="AX87" s="57" t="s">
        <v>11</v>
      </c>
      <c r="AY87" s="57" t="s">
        <v>11</v>
      </c>
      <c r="AZ87" s="57" t="s">
        <v>11</v>
      </c>
      <c r="BA87" s="57" t="s">
        <v>11</v>
      </c>
      <c r="BB87" s="57" t="s">
        <v>11</v>
      </c>
      <c r="BC87" s="57" t="s">
        <v>11</v>
      </c>
      <c r="BD87" s="57" t="s">
        <v>11</v>
      </c>
      <c r="BE87" s="57" t="s">
        <v>11</v>
      </c>
      <c r="BF87" s="57" t="s">
        <v>11</v>
      </c>
      <c r="BG87" s="57" t="s">
        <v>11</v>
      </c>
      <c r="BH87" s="57" t="s">
        <v>11</v>
      </c>
      <c r="BI87" s="57" t="s">
        <v>11</v>
      </c>
      <c r="BJ87" s="57" t="s">
        <v>11</v>
      </c>
      <c r="BK87" s="57" t="s">
        <v>11</v>
      </c>
      <c r="BL87" s="57" t="s">
        <v>11</v>
      </c>
      <c r="BM87" s="57" t="s">
        <v>11</v>
      </c>
      <c r="BN87" s="57" t="s">
        <v>11</v>
      </c>
      <c r="BO87" s="57" t="s">
        <v>11</v>
      </c>
      <c r="BP87" s="57" t="s">
        <v>11</v>
      </c>
      <c r="BQ87" s="57" t="s">
        <v>11</v>
      </c>
      <c r="BR87" s="57" t="s">
        <v>11</v>
      </c>
      <c r="BS87" s="57" t="s">
        <v>11</v>
      </c>
      <c r="BT87" s="57" t="s">
        <v>11</v>
      </c>
      <c r="BU87" s="57" t="s">
        <v>11</v>
      </c>
      <c r="BV87" s="57" t="s">
        <v>11</v>
      </c>
      <c r="BW87" s="57" t="s">
        <v>11</v>
      </c>
      <c r="BX87" s="57" t="s">
        <v>11</v>
      </c>
      <c r="BY87" s="57" t="s">
        <v>11</v>
      </c>
      <c r="BZ87" s="57" t="s">
        <v>11</v>
      </c>
      <c r="CA87" s="57" t="s">
        <v>11</v>
      </c>
      <c r="CB87" s="57" t="s">
        <v>11</v>
      </c>
      <c r="CC87" s="57" t="s">
        <v>11</v>
      </c>
      <c r="CD87" s="57" t="s">
        <v>11</v>
      </c>
      <c r="CE87" s="57" t="s">
        <v>11</v>
      </c>
      <c r="CF87" s="57" t="s">
        <v>11</v>
      </c>
      <c r="CG87" s="57" t="s">
        <v>11</v>
      </c>
      <c r="CH87" s="57" t="s">
        <v>2070</v>
      </c>
      <c r="CI87" s="57" t="s">
        <v>11</v>
      </c>
      <c r="CJ87" s="57" t="s">
        <v>11</v>
      </c>
      <c r="CK87" s="57" t="s">
        <v>11</v>
      </c>
      <c r="CL87" s="58" t="s">
        <v>11</v>
      </c>
      <c r="CM87" s="59" t="s">
        <v>11</v>
      </c>
      <c r="CN87" s="59" t="s">
        <v>11</v>
      </c>
      <c r="CO87" s="59" t="s">
        <v>2071</v>
      </c>
      <c r="CP87" s="59" t="s">
        <v>11</v>
      </c>
      <c r="CQ87" s="59" t="s">
        <v>11</v>
      </c>
      <c r="CR87" s="59" t="s">
        <v>11</v>
      </c>
      <c r="CS87" s="59" t="s">
        <v>11</v>
      </c>
      <c r="CT87" s="59" t="s">
        <v>11</v>
      </c>
      <c r="CU87" s="59" t="s">
        <v>11</v>
      </c>
      <c r="CV87" s="59" t="s">
        <v>11</v>
      </c>
      <c r="CW87" s="59" t="s">
        <v>11</v>
      </c>
      <c r="CX87" s="59" t="s">
        <v>11</v>
      </c>
      <c r="CY87" s="59" t="s">
        <v>1490</v>
      </c>
      <c r="CZ87" s="60" t="s">
        <v>11</v>
      </c>
      <c r="DA87" s="60" t="s">
        <v>11</v>
      </c>
      <c r="DB87" s="59" t="s">
        <v>11</v>
      </c>
      <c r="DC87" s="59" t="s">
        <v>11</v>
      </c>
      <c r="DD87" s="60" t="s">
        <v>11</v>
      </c>
      <c r="DE87" s="59" t="s">
        <v>11</v>
      </c>
      <c r="DF87" s="59" t="s">
        <v>11</v>
      </c>
      <c r="DG87" s="59" t="s">
        <v>11</v>
      </c>
      <c r="DH87" s="59" t="s">
        <v>11</v>
      </c>
      <c r="DI87" s="59" t="s">
        <v>11</v>
      </c>
      <c r="DJ87" s="59" t="s">
        <v>11</v>
      </c>
      <c r="DK87" s="59" t="s">
        <v>11</v>
      </c>
      <c r="DL87" s="59" t="s">
        <v>1491</v>
      </c>
      <c r="DM87" s="59"/>
      <c r="DN87" s="59"/>
      <c r="DO87" s="59"/>
      <c r="DP87" s="59"/>
      <c r="DQ87" s="59"/>
      <c r="DR87" s="59"/>
      <c r="DS87" s="59"/>
      <c r="DT87" s="59"/>
      <c r="DU87" s="59"/>
    </row>
    <row r="88" spans="1:125" s="61" customFormat="1" ht="12.75" customHeight="1" x14ac:dyDescent="0.25">
      <c r="A88" s="39" t="s">
        <v>621</v>
      </c>
      <c r="B88" s="39" t="s">
        <v>227</v>
      </c>
      <c r="C88" s="39"/>
      <c r="D88" s="39" t="s">
        <v>73</v>
      </c>
      <c r="E88" s="39" t="s">
        <v>775</v>
      </c>
      <c r="F88" s="55">
        <v>44373.826747685183</v>
      </c>
      <c r="G88" s="55">
        <v>44374.400648148148</v>
      </c>
      <c r="H88" s="23" t="s">
        <v>2309</v>
      </c>
      <c r="I88" s="40" t="str">
        <f t="shared" si="1"/>
        <v>OUTSIDE WDC</v>
      </c>
      <c r="J88" s="39"/>
      <c r="K88" s="39"/>
      <c r="L88" s="56">
        <v>44301</v>
      </c>
      <c r="M88" s="57"/>
      <c r="N88" s="59" t="str">
        <f>IFERROR(VLOOKUP(B:B,'GID 29 JUNI 21'!V:Y,4,0),"")</f>
        <v/>
      </c>
      <c r="O88" s="59" t="str">
        <f>IFERROR(VLOOKUP(B88,#REF!,4,0),"")</f>
        <v/>
      </c>
      <c r="P88" s="59" t="str">
        <f>IFERROR(VLOOKUP(B:B,'GID 27 Juni 21'!V:Y,4,0),"")</f>
        <v xml:space="preserve">4002942899 GID 26 P3 30 </v>
      </c>
      <c r="Q88" s="59" t="str">
        <f>IFERROR(VLOOKUP(B:B,'GID 26 Juni 21'!V:Y,4,0),"")</f>
        <v/>
      </c>
      <c r="R88" s="59" t="str">
        <f>IFERROR(VLOOKUP(B:B,'GID 25 JNI 21'!V:Y,4,0),"")</f>
        <v/>
      </c>
      <c r="S88" s="59" t="s">
        <v>11</v>
      </c>
      <c r="T88" s="59" t="s">
        <v>11</v>
      </c>
      <c r="U88" s="59" t="s">
        <v>11</v>
      </c>
      <c r="V88" s="59" t="s">
        <v>11</v>
      </c>
      <c r="W88" s="59" t="s">
        <v>11</v>
      </c>
      <c r="X88" s="59" t="s">
        <v>11</v>
      </c>
      <c r="Y88" s="59" t="s">
        <v>11</v>
      </c>
      <c r="Z88" s="59" t="s">
        <v>4975</v>
      </c>
      <c r="AA88" s="59" t="s">
        <v>11</v>
      </c>
      <c r="AB88" s="59" t="s">
        <v>11</v>
      </c>
      <c r="AC88" s="59" t="s">
        <v>11</v>
      </c>
      <c r="AD88" s="59" t="s">
        <v>11</v>
      </c>
      <c r="AE88" s="59" t="s">
        <v>11</v>
      </c>
      <c r="AF88" s="59" t="s">
        <v>11</v>
      </c>
      <c r="AG88" s="59" t="s">
        <v>11</v>
      </c>
      <c r="AH88" s="59" t="s">
        <v>11</v>
      </c>
      <c r="AI88" s="59" t="s">
        <v>11</v>
      </c>
      <c r="AJ88" s="59" t="s">
        <v>11</v>
      </c>
      <c r="AK88" s="59" t="s">
        <v>11</v>
      </c>
      <c r="AL88" s="57" t="s">
        <v>11</v>
      </c>
      <c r="AM88" s="57" t="s">
        <v>11</v>
      </c>
      <c r="AN88" s="57" t="s">
        <v>11</v>
      </c>
      <c r="AO88" s="57" t="s">
        <v>11</v>
      </c>
      <c r="AP88" s="57" t="s">
        <v>11</v>
      </c>
      <c r="AQ88" s="57" t="s">
        <v>11</v>
      </c>
      <c r="AR88" s="57" t="s">
        <v>11</v>
      </c>
      <c r="AS88" s="57" t="s">
        <v>11</v>
      </c>
      <c r="AT88" s="57" t="s">
        <v>11</v>
      </c>
      <c r="AU88" s="57" t="s">
        <v>11</v>
      </c>
      <c r="AV88" s="57" t="s">
        <v>11</v>
      </c>
      <c r="AW88" s="57" t="s">
        <v>11</v>
      </c>
      <c r="AX88" s="57" t="s">
        <v>11</v>
      </c>
      <c r="AY88" s="57" t="s">
        <v>11</v>
      </c>
      <c r="AZ88" s="57" t="s">
        <v>11</v>
      </c>
      <c r="BA88" s="57" t="s">
        <v>11</v>
      </c>
      <c r="BB88" s="57" t="s">
        <v>11</v>
      </c>
      <c r="BC88" s="57" t="s">
        <v>11</v>
      </c>
      <c r="BD88" s="57" t="s">
        <v>11</v>
      </c>
      <c r="BE88" s="57" t="s">
        <v>11</v>
      </c>
      <c r="BF88" s="57" t="s">
        <v>11</v>
      </c>
      <c r="BG88" s="57" t="s">
        <v>11</v>
      </c>
      <c r="BH88" s="57" t="s">
        <v>11</v>
      </c>
      <c r="BI88" s="57" t="s">
        <v>11</v>
      </c>
      <c r="BJ88" s="57" t="s">
        <v>11</v>
      </c>
      <c r="BK88" s="57" t="s">
        <v>11</v>
      </c>
      <c r="BL88" s="57" t="s">
        <v>11</v>
      </c>
      <c r="BM88" s="57" t="s">
        <v>11</v>
      </c>
      <c r="BN88" s="57" t="s">
        <v>11</v>
      </c>
      <c r="BO88" s="57" t="s">
        <v>11</v>
      </c>
      <c r="BP88" s="57" t="s">
        <v>11</v>
      </c>
      <c r="BQ88" s="57" t="s">
        <v>11</v>
      </c>
      <c r="BR88" s="57" t="s">
        <v>11</v>
      </c>
      <c r="BS88" s="57" t="s">
        <v>11</v>
      </c>
      <c r="BT88" s="57" t="s">
        <v>11</v>
      </c>
      <c r="BU88" s="57" t="s">
        <v>11</v>
      </c>
      <c r="BV88" s="57" t="s">
        <v>11</v>
      </c>
      <c r="BW88" s="57" t="s">
        <v>11</v>
      </c>
      <c r="BX88" s="57" t="s">
        <v>11</v>
      </c>
      <c r="BY88" s="57" t="s">
        <v>11</v>
      </c>
      <c r="BZ88" s="57" t="s">
        <v>11</v>
      </c>
      <c r="CA88" s="57" t="s">
        <v>11</v>
      </c>
      <c r="CB88" s="57" t="s">
        <v>11</v>
      </c>
      <c r="CC88" s="57" t="s">
        <v>2072</v>
      </c>
      <c r="CD88" s="57" t="s">
        <v>11</v>
      </c>
      <c r="CE88" s="57" t="s">
        <v>11</v>
      </c>
      <c r="CF88" s="57" t="s">
        <v>11</v>
      </c>
      <c r="CG88" s="57" t="s">
        <v>11</v>
      </c>
      <c r="CH88" s="57" t="s">
        <v>11</v>
      </c>
      <c r="CI88" s="57" t="s">
        <v>2073</v>
      </c>
      <c r="CJ88" s="57" t="s">
        <v>11</v>
      </c>
      <c r="CK88" s="57" t="s">
        <v>11</v>
      </c>
      <c r="CL88" s="58" t="s">
        <v>11</v>
      </c>
      <c r="CM88" s="59" t="s">
        <v>11</v>
      </c>
      <c r="CN88" s="59" t="s">
        <v>11</v>
      </c>
      <c r="CO88" s="59" t="s">
        <v>2074</v>
      </c>
      <c r="CP88" s="59" t="s">
        <v>11</v>
      </c>
      <c r="CQ88" s="59" t="s">
        <v>11</v>
      </c>
      <c r="CR88" s="59" t="s">
        <v>11</v>
      </c>
      <c r="CS88" s="59" t="s">
        <v>11</v>
      </c>
      <c r="CT88" s="59" t="s">
        <v>11</v>
      </c>
      <c r="CU88" s="59" t="s">
        <v>11</v>
      </c>
      <c r="CV88" s="59" t="s">
        <v>11</v>
      </c>
      <c r="CW88" s="59" t="s">
        <v>11</v>
      </c>
      <c r="CX88" s="59" t="s">
        <v>896</v>
      </c>
      <c r="CY88" s="59" t="s">
        <v>11</v>
      </c>
      <c r="CZ88" s="60" t="s">
        <v>11</v>
      </c>
      <c r="DA88" s="60" t="s">
        <v>11</v>
      </c>
      <c r="DB88" s="59" t="s">
        <v>863</v>
      </c>
      <c r="DC88" s="59" t="s">
        <v>11</v>
      </c>
      <c r="DD88" s="60" t="s">
        <v>11</v>
      </c>
      <c r="DE88" s="59" t="s">
        <v>11</v>
      </c>
      <c r="DF88" s="59" t="s">
        <v>11</v>
      </c>
      <c r="DG88" s="59" t="s">
        <v>11</v>
      </c>
      <c r="DH88" s="59" t="s">
        <v>1492</v>
      </c>
      <c r="DI88" s="59" t="s">
        <v>11</v>
      </c>
      <c r="DJ88" s="59" t="s">
        <v>11</v>
      </c>
      <c r="DK88" s="59" t="s">
        <v>11</v>
      </c>
      <c r="DL88" s="59" t="s">
        <v>1493</v>
      </c>
      <c r="DM88" s="59"/>
      <c r="DN88" s="59"/>
      <c r="DO88" s="59"/>
      <c r="DP88" s="59"/>
      <c r="DQ88" s="59"/>
      <c r="DR88" s="59"/>
      <c r="DS88" s="59"/>
      <c r="DT88" s="59"/>
      <c r="DU88" s="59"/>
    </row>
    <row r="89" spans="1:125" s="61" customFormat="1" ht="12.75" customHeight="1" x14ac:dyDescent="0.25">
      <c r="A89" s="39" t="s">
        <v>621</v>
      </c>
      <c r="B89" s="39" t="s">
        <v>378</v>
      </c>
      <c r="C89" s="39"/>
      <c r="D89" s="39" t="s">
        <v>73</v>
      </c>
      <c r="E89" s="39" t="s">
        <v>223</v>
      </c>
      <c r="F89" s="55">
        <v>44333.364953703705</v>
      </c>
      <c r="G89" s="55">
        <v>44333.718935185185</v>
      </c>
      <c r="H89" s="23" t="s">
        <v>2309</v>
      </c>
      <c r="I89" s="40" t="str">
        <f t="shared" si="1"/>
        <v>OUTSIDE WDC</v>
      </c>
      <c r="J89" s="39"/>
      <c r="K89" s="39"/>
      <c r="L89" s="56">
        <v>44333</v>
      </c>
      <c r="M89" s="57"/>
      <c r="N89" s="59" t="str">
        <f>IFERROR(VLOOKUP(B:B,'GID 29 JUNI 21'!V:Y,4,0),"")</f>
        <v/>
      </c>
      <c r="O89" s="59" t="str">
        <f>IFERROR(VLOOKUP(B89,#REF!,4,0),"")</f>
        <v/>
      </c>
      <c r="P89" s="59" t="str">
        <f>IFERROR(VLOOKUP(B:B,'GID 27 Juni 21'!V:Y,4,0),"")</f>
        <v/>
      </c>
      <c r="Q89" s="59" t="str">
        <f>IFERROR(VLOOKUP(B:B,'GID 26 Juni 21'!V:Y,4,0),"")</f>
        <v/>
      </c>
      <c r="R89" s="59" t="str">
        <f>IFERROR(VLOOKUP(B:B,'GID 25 JNI 21'!V:Y,4,0),"")</f>
        <v/>
      </c>
      <c r="S89" s="59" t="s">
        <v>11</v>
      </c>
      <c r="T89" s="59" t="s">
        <v>11</v>
      </c>
      <c r="U89" s="59" t="s">
        <v>11</v>
      </c>
      <c r="V89" s="59" t="s">
        <v>11</v>
      </c>
      <c r="W89" s="59" t="s">
        <v>11</v>
      </c>
      <c r="X89" s="59" t="s">
        <v>11</v>
      </c>
      <c r="Y89" s="59" t="s">
        <v>11</v>
      </c>
      <c r="Z89" s="59" t="s">
        <v>11</v>
      </c>
      <c r="AA89" s="59" t="s">
        <v>11</v>
      </c>
      <c r="AB89" s="59" t="s">
        <v>11</v>
      </c>
      <c r="AC89" s="59" t="s">
        <v>11</v>
      </c>
      <c r="AD89" s="59" t="s">
        <v>11</v>
      </c>
      <c r="AE89" s="59" t="s">
        <v>11</v>
      </c>
      <c r="AF89" s="59" t="s">
        <v>11</v>
      </c>
      <c r="AG89" s="59" t="s">
        <v>11</v>
      </c>
      <c r="AH89" s="59" t="s">
        <v>11</v>
      </c>
      <c r="AI89" s="59" t="s">
        <v>11</v>
      </c>
      <c r="AJ89" s="59" t="s">
        <v>11</v>
      </c>
      <c r="AK89" s="59" t="s">
        <v>11</v>
      </c>
      <c r="AL89" s="57" t="s">
        <v>11</v>
      </c>
      <c r="AM89" s="57" t="s">
        <v>11</v>
      </c>
      <c r="AN89" s="57" t="s">
        <v>11</v>
      </c>
      <c r="AO89" s="57" t="s">
        <v>11</v>
      </c>
      <c r="AP89" s="57" t="s">
        <v>11</v>
      </c>
      <c r="AQ89" s="57" t="s">
        <v>11</v>
      </c>
      <c r="AR89" s="57" t="s">
        <v>11</v>
      </c>
      <c r="AS89" s="57" t="s">
        <v>11</v>
      </c>
      <c r="AT89" s="57" t="s">
        <v>11</v>
      </c>
      <c r="AU89" s="57" t="s">
        <v>11</v>
      </c>
      <c r="AV89" s="57" t="s">
        <v>11</v>
      </c>
      <c r="AW89" s="57" t="s">
        <v>11</v>
      </c>
      <c r="AX89" s="57" t="s">
        <v>11</v>
      </c>
      <c r="AY89" s="57" t="s">
        <v>11</v>
      </c>
      <c r="AZ89" s="57" t="s">
        <v>11</v>
      </c>
      <c r="BA89" s="57" t="s">
        <v>11</v>
      </c>
      <c r="BB89" s="57" t="s">
        <v>11</v>
      </c>
      <c r="BC89" s="57" t="s">
        <v>11</v>
      </c>
      <c r="BD89" s="57" t="s">
        <v>3128</v>
      </c>
      <c r="BE89" s="57" t="s">
        <v>11</v>
      </c>
      <c r="BF89" s="57" t="s">
        <v>11</v>
      </c>
      <c r="BG89" s="57" t="s">
        <v>11</v>
      </c>
      <c r="BH89" s="57" t="s">
        <v>11</v>
      </c>
      <c r="BI89" s="57" t="s">
        <v>11</v>
      </c>
      <c r="BJ89" s="57" t="s">
        <v>11</v>
      </c>
      <c r="BK89" s="57" t="s">
        <v>11</v>
      </c>
      <c r="BL89" s="57" t="s">
        <v>11</v>
      </c>
      <c r="BM89" s="57" t="s">
        <v>11</v>
      </c>
      <c r="BN89" s="57" t="s">
        <v>11</v>
      </c>
      <c r="BO89" s="57" t="s">
        <v>3129</v>
      </c>
      <c r="BP89" s="57" t="s">
        <v>11</v>
      </c>
      <c r="BQ89" s="57" t="s">
        <v>11</v>
      </c>
      <c r="BR89" s="57" t="s">
        <v>11</v>
      </c>
      <c r="BS89" s="57" t="s">
        <v>11</v>
      </c>
      <c r="BT89" s="57" t="s">
        <v>11</v>
      </c>
      <c r="BU89" s="57" t="s">
        <v>11</v>
      </c>
      <c r="BV89" s="57" t="s">
        <v>3130</v>
      </c>
      <c r="BW89" s="57" t="s">
        <v>11</v>
      </c>
      <c r="BX89" s="57" t="s">
        <v>11</v>
      </c>
      <c r="BY89" s="57" t="s">
        <v>11</v>
      </c>
      <c r="BZ89" s="57" t="s">
        <v>11</v>
      </c>
      <c r="CA89" s="57" t="s">
        <v>11</v>
      </c>
      <c r="CB89" s="57" t="s">
        <v>11</v>
      </c>
      <c r="CC89" s="57" t="s">
        <v>11</v>
      </c>
      <c r="CD89" s="57" t="s">
        <v>2075</v>
      </c>
      <c r="CE89" s="57" t="s">
        <v>11</v>
      </c>
      <c r="CF89" s="57" t="s">
        <v>11</v>
      </c>
      <c r="CG89" s="57" t="s">
        <v>11</v>
      </c>
      <c r="CH89" s="57" t="s">
        <v>11</v>
      </c>
      <c r="CI89" s="57" t="s">
        <v>11</v>
      </c>
      <c r="CJ89" s="57" t="s">
        <v>2076</v>
      </c>
      <c r="CK89" s="57" t="s">
        <v>11</v>
      </c>
      <c r="CL89" s="58" t="s">
        <v>11</v>
      </c>
      <c r="CM89" s="59" t="s">
        <v>11</v>
      </c>
      <c r="CN89" s="59" t="s">
        <v>11</v>
      </c>
      <c r="CO89" s="59" t="s">
        <v>2077</v>
      </c>
      <c r="CP89" s="59" t="s">
        <v>11</v>
      </c>
      <c r="CQ89" s="59" t="s">
        <v>11</v>
      </c>
      <c r="CR89" s="59" t="s">
        <v>11</v>
      </c>
      <c r="CS89" s="59" t="s">
        <v>11</v>
      </c>
      <c r="CT89" s="59" t="s">
        <v>11</v>
      </c>
      <c r="CU89" s="59" t="s">
        <v>11</v>
      </c>
      <c r="CV89" s="59" t="s">
        <v>11</v>
      </c>
      <c r="CW89" s="59" t="s">
        <v>1494</v>
      </c>
      <c r="CX89" s="59" t="s">
        <v>11</v>
      </c>
      <c r="CY89" s="59" t="s">
        <v>11</v>
      </c>
      <c r="CZ89" s="60" t="s">
        <v>11</v>
      </c>
      <c r="DA89" s="60" t="s">
        <v>11</v>
      </c>
      <c r="DB89" s="59" t="s">
        <v>11</v>
      </c>
      <c r="DC89" s="59" t="s">
        <v>11</v>
      </c>
      <c r="DD89" s="60" t="s">
        <v>11</v>
      </c>
      <c r="DE89" s="59" t="s">
        <v>11</v>
      </c>
      <c r="DF89" s="59" t="s">
        <v>11</v>
      </c>
      <c r="DG89" s="59" t="s">
        <v>11</v>
      </c>
      <c r="DH89" s="59" t="s">
        <v>11</v>
      </c>
      <c r="DI89" s="59" t="s">
        <v>11</v>
      </c>
      <c r="DJ89" s="59" t="s">
        <v>11</v>
      </c>
      <c r="DK89" s="59" t="s">
        <v>11</v>
      </c>
      <c r="DL89" s="59" t="s">
        <v>1495</v>
      </c>
      <c r="DM89" s="59"/>
      <c r="DN89" s="59"/>
      <c r="DO89" s="59"/>
      <c r="DP89" s="59"/>
      <c r="DQ89" s="59"/>
      <c r="DR89" s="59"/>
      <c r="DS89" s="59"/>
      <c r="DT89" s="59"/>
      <c r="DU89" s="59"/>
    </row>
    <row r="90" spans="1:125" s="61" customFormat="1" ht="12.75" customHeight="1" x14ac:dyDescent="0.25">
      <c r="A90" s="39" t="s">
        <v>621</v>
      </c>
      <c r="B90" s="39" t="s">
        <v>504</v>
      </c>
      <c r="C90" s="39"/>
      <c r="D90" s="39" t="s">
        <v>73</v>
      </c>
      <c r="E90" s="39" t="s">
        <v>69</v>
      </c>
      <c r="F90" s="55">
        <v>44265.063703703701</v>
      </c>
      <c r="G90" s="55">
        <v>44265.290092592593</v>
      </c>
      <c r="H90" s="23" t="s">
        <v>2309</v>
      </c>
      <c r="I90" s="40" t="str">
        <f t="shared" si="1"/>
        <v>OUTSIDE WDC</v>
      </c>
      <c r="J90" s="39"/>
      <c r="K90" s="39"/>
      <c r="L90" s="56">
        <v>44265</v>
      </c>
      <c r="M90" s="57"/>
      <c r="N90" s="59" t="str">
        <f>IFERROR(VLOOKUP(B:B,'GID 29 JUNI 21'!V:Y,4,0),"")</f>
        <v/>
      </c>
      <c r="O90" s="59" t="str">
        <f>IFERROR(VLOOKUP(B90,#REF!,4,0),"")</f>
        <v/>
      </c>
      <c r="P90" s="59" t="str">
        <f>IFERROR(VLOOKUP(B:B,'GID 27 Juni 21'!V:Y,4,0),"")</f>
        <v/>
      </c>
      <c r="Q90" s="59" t="str">
        <f>IFERROR(VLOOKUP(B:B,'GID 26 Juni 21'!V:Y,4,0),"")</f>
        <v/>
      </c>
      <c r="R90" s="59" t="str">
        <f>IFERROR(VLOOKUP(B:B,'GID 25 JNI 21'!V:Y,4,0),"")</f>
        <v/>
      </c>
      <c r="S90" s="59" t="s">
        <v>11</v>
      </c>
      <c r="T90" s="59" t="s">
        <v>11</v>
      </c>
      <c r="U90" s="59" t="s">
        <v>11</v>
      </c>
      <c r="V90" s="59" t="s">
        <v>11</v>
      </c>
      <c r="W90" s="59" t="s">
        <v>11</v>
      </c>
      <c r="X90" s="59" t="s">
        <v>11</v>
      </c>
      <c r="Y90" s="59" t="s">
        <v>11</v>
      </c>
      <c r="Z90" s="59" t="s">
        <v>11</v>
      </c>
      <c r="AA90" s="59" t="s">
        <v>11</v>
      </c>
      <c r="AB90" s="59" t="s">
        <v>11</v>
      </c>
      <c r="AC90" s="59" t="s">
        <v>11</v>
      </c>
      <c r="AD90" s="59" t="s">
        <v>11</v>
      </c>
      <c r="AE90" s="59" t="s">
        <v>11</v>
      </c>
      <c r="AF90" s="59" t="s">
        <v>11</v>
      </c>
      <c r="AG90" s="59" t="s">
        <v>11</v>
      </c>
      <c r="AH90" s="59" t="s">
        <v>11</v>
      </c>
      <c r="AI90" s="59" t="s">
        <v>11</v>
      </c>
      <c r="AJ90" s="59" t="s">
        <v>11</v>
      </c>
      <c r="AK90" s="59" t="s">
        <v>11</v>
      </c>
      <c r="AL90" s="57" t="s">
        <v>11</v>
      </c>
      <c r="AM90" s="57" t="s">
        <v>11</v>
      </c>
      <c r="AN90" s="57" t="s">
        <v>11</v>
      </c>
      <c r="AO90" s="57" t="s">
        <v>11</v>
      </c>
      <c r="AP90" s="57" t="s">
        <v>11</v>
      </c>
      <c r="AQ90" s="57" t="s">
        <v>11</v>
      </c>
      <c r="AR90" s="57" t="s">
        <v>11</v>
      </c>
      <c r="AS90" s="57" t="s">
        <v>11</v>
      </c>
      <c r="AT90" s="57" t="s">
        <v>11</v>
      </c>
      <c r="AU90" s="57" t="s">
        <v>11</v>
      </c>
      <c r="AV90" s="57" t="s">
        <v>11</v>
      </c>
      <c r="AW90" s="57" t="s">
        <v>11</v>
      </c>
      <c r="AX90" s="57" t="s">
        <v>11</v>
      </c>
      <c r="AY90" s="57" t="s">
        <v>11</v>
      </c>
      <c r="AZ90" s="57" t="s">
        <v>11</v>
      </c>
      <c r="BA90" s="57" t="s">
        <v>11</v>
      </c>
      <c r="BB90" s="57" t="s">
        <v>11</v>
      </c>
      <c r="BC90" s="57" t="s">
        <v>11</v>
      </c>
      <c r="BD90" s="57" t="s">
        <v>11</v>
      </c>
      <c r="BE90" s="57" t="s">
        <v>11</v>
      </c>
      <c r="BF90" s="57" t="s">
        <v>11</v>
      </c>
      <c r="BG90" s="57" t="s">
        <v>11</v>
      </c>
      <c r="BH90" s="57" t="s">
        <v>11</v>
      </c>
      <c r="BI90" s="57" t="s">
        <v>11</v>
      </c>
      <c r="BJ90" s="57" t="s">
        <v>11</v>
      </c>
      <c r="BK90" s="57" t="s">
        <v>11</v>
      </c>
      <c r="BL90" s="57" t="s">
        <v>11</v>
      </c>
      <c r="BM90" s="57" t="s">
        <v>11</v>
      </c>
      <c r="BN90" s="57" t="s">
        <v>11</v>
      </c>
      <c r="BO90" s="57" t="s">
        <v>11</v>
      </c>
      <c r="BP90" s="57" t="s">
        <v>11</v>
      </c>
      <c r="BQ90" s="57" t="s">
        <v>11</v>
      </c>
      <c r="BR90" s="57" t="s">
        <v>11</v>
      </c>
      <c r="BS90" s="57" t="s">
        <v>11</v>
      </c>
      <c r="BT90" s="57" t="s">
        <v>11</v>
      </c>
      <c r="BU90" s="57" t="s">
        <v>11</v>
      </c>
      <c r="BV90" s="57" t="s">
        <v>11</v>
      </c>
      <c r="BW90" s="57" t="s">
        <v>11</v>
      </c>
      <c r="BX90" s="57" t="s">
        <v>11</v>
      </c>
      <c r="BY90" s="57" t="s">
        <v>11</v>
      </c>
      <c r="BZ90" s="57" t="s">
        <v>11</v>
      </c>
      <c r="CA90" s="57" t="s">
        <v>11</v>
      </c>
      <c r="CB90" s="57" t="s">
        <v>11</v>
      </c>
      <c r="CC90" s="57" t="s">
        <v>11</v>
      </c>
      <c r="CD90" s="57" t="s">
        <v>11</v>
      </c>
      <c r="CE90" s="57" t="s">
        <v>11</v>
      </c>
      <c r="CF90" s="57" t="s">
        <v>11</v>
      </c>
      <c r="CG90" s="57" t="s">
        <v>11</v>
      </c>
      <c r="CH90" s="57" t="s">
        <v>11</v>
      </c>
      <c r="CI90" s="57" t="s">
        <v>11</v>
      </c>
      <c r="CJ90" s="57" t="s">
        <v>11</v>
      </c>
      <c r="CK90" s="57" t="s">
        <v>11</v>
      </c>
      <c r="CL90" s="58" t="s">
        <v>11</v>
      </c>
      <c r="CM90" s="59" t="s">
        <v>11</v>
      </c>
      <c r="CN90" s="59" t="s">
        <v>11</v>
      </c>
      <c r="CO90" s="59" t="s">
        <v>11</v>
      </c>
      <c r="CP90" s="59" t="s">
        <v>11</v>
      </c>
      <c r="CQ90" s="59" t="s">
        <v>11</v>
      </c>
      <c r="CR90" s="59" t="s">
        <v>11</v>
      </c>
      <c r="CS90" s="59" t="s">
        <v>11</v>
      </c>
      <c r="CT90" s="59" t="s">
        <v>11</v>
      </c>
      <c r="CU90" s="59" t="s">
        <v>11</v>
      </c>
      <c r="CV90" s="59" t="s">
        <v>11</v>
      </c>
      <c r="CW90" s="59" t="s">
        <v>11</v>
      </c>
      <c r="CX90" s="59" t="s">
        <v>11</v>
      </c>
      <c r="CY90" s="59" t="s">
        <v>11</v>
      </c>
      <c r="CZ90" s="60" t="s">
        <v>11</v>
      </c>
      <c r="DA90" s="60" t="s">
        <v>11</v>
      </c>
      <c r="DB90" s="59" t="s">
        <v>11</v>
      </c>
      <c r="DC90" s="59" t="s">
        <v>11</v>
      </c>
      <c r="DD90" s="60" t="s">
        <v>11</v>
      </c>
      <c r="DE90" s="59" t="s">
        <v>11</v>
      </c>
      <c r="DF90" s="59" t="s">
        <v>11</v>
      </c>
      <c r="DG90" s="59" t="s">
        <v>11</v>
      </c>
      <c r="DH90" s="59" t="s">
        <v>11</v>
      </c>
      <c r="DI90" s="59" t="s">
        <v>11</v>
      </c>
      <c r="DJ90" s="59" t="s">
        <v>11</v>
      </c>
      <c r="DK90" s="59" t="s">
        <v>11</v>
      </c>
      <c r="DL90" s="59" t="s">
        <v>1496</v>
      </c>
      <c r="DM90" s="59"/>
      <c r="DN90" s="59"/>
      <c r="DO90" s="59"/>
      <c r="DP90" s="59"/>
      <c r="DQ90" s="59"/>
      <c r="DR90" s="59"/>
      <c r="DS90" s="59"/>
      <c r="DT90" s="59"/>
      <c r="DU90" s="59"/>
    </row>
    <row r="91" spans="1:125" s="61" customFormat="1" ht="12.75" customHeight="1" x14ac:dyDescent="0.25">
      <c r="A91" s="39" t="s">
        <v>621</v>
      </c>
      <c r="B91" s="39" t="s">
        <v>517</v>
      </c>
      <c r="C91" s="39"/>
      <c r="D91" s="39" t="s">
        <v>73</v>
      </c>
      <c r="E91" s="39" t="s">
        <v>69</v>
      </c>
      <c r="F91" s="55">
        <v>44315.008194444446</v>
      </c>
      <c r="G91" s="55">
        <v>44315.556828703702</v>
      </c>
      <c r="H91" s="23" t="s">
        <v>2309</v>
      </c>
      <c r="I91" s="40" t="str">
        <f t="shared" si="1"/>
        <v>OUTSIDE WDC</v>
      </c>
      <c r="J91" s="39" t="s">
        <v>10</v>
      </c>
      <c r="K91" s="39"/>
      <c r="L91" s="56">
        <v>44315</v>
      </c>
      <c r="M91" s="57"/>
      <c r="N91" s="59" t="str">
        <f>IFERROR(VLOOKUP(B:B,'GID 29 JUNI 21'!V:Y,4,0),"")</f>
        <v/>
      </c>
      <c r="O91" s="59" t="str">
        <f>IFERROR(VLOOKUP(B91,#REF!,4,0),"")</f>
        <v/>
      </c>
      <c r="P91" s="59" t="str">
        <f>IFERROR(VLOOKUP(B:B,'GID 27 Juni 21'!V:Y,4,0),"")</f>
        <v/>
      </c>
      <c r="Q91" s="59" t="str">
        <f>IFERROR(VLOOKUP(B:B,'GID 26 Juni 21'!V:Y,4,0),"")</f>
        <v/>
      </c>
      <c r="R91" s="59" t="str">
        <f>IFERROR(VLOOKUP(B:B,'GID 25 JNI 21'!V:Y,4,0),"")</f>
        <v/>
      </c>
      <c r="S91" s="59" t="s">
        <v>11</v>
      </c>
      <c r="T91" s="59" t="s">
        <v>11</v>
      </c>
      <c r="U91" s="59" t="s">
        <v>11</v>
      </c>
      <c r="V91" s="59" t="s">
        <v>11</v>
      </c>
      <c r="W91" s="59" t="s">
        <v>11</v>
      </c>
      <c r="X91" s="59" t="s">
        <v>11</v>
      </c>
      <c r="Y91" s="59" t="s">
        <v>11</v>
      </c>
      <c r="Z91" s="59" t="s">
        <v>11</v>
      </c>
      <c r="AA91" s="59" t="s">
        <v>11</v>
      </c>
      <c r="AB91" s="59" t="s">
        <v>11</v>
      </c>
      <c r="AC91" s="59" t="s">
        <v>11</v>
      </c>
      <c r="AD91" s="59" t="s">
        <v>11</v>
      </c>
      <c r="AE91" s="59" t="s">
        <v>11</v>
      </c>
      <c r="AF91" s="59" t="s">
        <v>11</v>
      </c>
      <c r="AG91" s="59" t="s">
        <v>11</v>
      </c>
      <c r="AH91" s="59" t="s">
        <v>11</v>
      </c>
      <c r="AI91" s="59" t="s">
        <v>11</v>
      </c>
      <c r="AJ91" s="59" t="s">
        <v>11</v>
      </c>
      <c r="AK91" s="59" t="s">
        <v>11</v>
      </c>
      <c r="AL91" s="57" t="s">
        <v>11</v>
      </c>
      <c r="AM91" s="57" t="s">
        <v>11</v>
      </c>
      <c r="AN91" s="57" t="s">
        <v>11</v>
      </c>
      <c r="AO91" s="57" t="s">
        <v>11</v>
      </c>
      <c r="AP91" s="57" t="s">
        <v>11</v>
      </c>
      <c r="AQ91" s="57" t="s">
        <v>11</v>
      </c>
      <c r="AR91" s="57" t="s">
        <v>11</v>
      </c>
      <c r="AS91" s="57" t="s">
        <v>11</v>
      </c>
      <c r="AT91" s="57" t="s">
        <v>11</v>
      </c>
      <c r="AU91" s="57" t="s">
        <v>11</v>
      </c>
      <c r="AV91" s="57" t="s">
        <v>11</v>
      </c>
      <c r="AW91" s="57" t="s">
        <v>11</v>
      </c>
      <c r="AX91" s="57" t="s">
        <v>11</v>
      </c>
      <c r="AY91" s="57" t="s">
        <v>11</v>
      </c>
      <c r="AZ91" s="57" t="s">
        <v>11</v>
      </c>
      <c r="BA91" s="57" t="s">
        <v>11</v>
      </c>
      <c r="BB91" s="57" t="s">
        <v>11</v>
      </c>
      <c r="BC91" s="57" t="s">
        <v>11</v>
      </c>
      <c r="BD91" s="57" t="s">
        <v>11</v>
      </c>
      <c r="BE91" s="57" t="s">
        <v>11</v>
      </c>
      <c r="BF91" s="57" t="s">
        <v>11</v>
      </c>
      <c r="BG91" s="57" t="s">
        <v>11</v>
      </c>
      <c r="BH91" s="57" t="s">
        <v>11</v>
      </c>
      <c r="BI91" s="57" t="s">
        <v>11</v>
      </c>
      <c r="BJ91" s="57" t="s">
        <v>11</v>
      </c>
      <c r="BK91" s="57" t="s">
        <v>11</v>
      </c>
      <c r="BL91" s="57" t="s">
        <v>11</v>
      </c>
      <c r="BM91" s="57" t="s">
        <v>11</v>
      </c>
      <c r="BN91" s="57" t="s">
        <v>11</v>
      </c>
      <c r="BO91" s="57" t="s">
        <v>2300</v>
      </c>
      <c r="BP91" s="57" t="s">
        <v>11</v>
      </c>
      <c r="BQ91" s="57" t="s">
        <v>11</v>
      </c>
      <c r="BR91" s="57" t="s">
        <v>11</v>
      </c>
      <c r="BS91" s="57" t="s">
        <v>11</v>
      </c>
      <c r="BT91" s="57" t="s">
        <v>11</v>
      </c>
      <c r="BU91" s="57" t="s">
        <v>11</v>
      </c>
      <c r="BV91" s="57" t="s">
        <v>11</v>
      </c>
      <c r="BW91" s="57" t="s">
        <v>11</v>
      </c>
      <c r="BX91" s="57" t="s">
        <v>11</v>
      </c>
      <c r="BY91" s="57" t="s">
        <v>11</v>
      </c>
      <c r="BZ91" s="57" t="s">
        <v>11</v>
      </c>
      <c r="CA91" s="57" t="s">
        <v>11</v>
      </c>
      <c r="CB91" s="57" t="s">
        <v>11</v>
      </c>
      <c r="CC91" s="57" t="s">
        <v>11</v>
      </c>
      <c r="CD91" s="57" t="s">
        <v>11</v>
      </c>
      <c r="CE91" s="57" t="s">
        <v>11</v>
      </c>
      <c r="CF91" s="57" t="s">
        <v>11</v>
      </c>
      <c r="CG91" s="57" t="s">
        <v>11</v>
      </c>
      <c r="CH91" s="57" t="s">
        <v>11</v>
      </c>
      <c r="CI91" s="57" t="s">
        <v>11</v>
      </c>
      <c r="CJ91" s="57" t="s">
        <v>11</v>
      </c>
      <c r="CK91" s="57" t="s">
        <v>11</v>
      </c>
      <c r="CL91" s="58" t="s">
        <v>11</v>
      </c>
      <c r="CM91" s="59" t="s">
        <v>11</v>
      </c>
      <c r="CN91" s="59" t="s">
        <v>11</v>
      </c>
      <c r="CO91" s="59" t="s">
        <v>2078</v>
      </c>
      <c r="CP91" s="59" t="s">
        <v>11</v>
      </c>
      <c r="CQ91" s="59" t="s">
        <v>11</v>
      </c>
      <c r="CR91" s="59" t="s">
        <v>11</v>
      </c>
      <c r="CS91" s="59" t="s">
        <v>11</v>
      </c>
      <c r="CT91" s="59" t="s">
        <v>11</v>
      </c>
      <c r="CU91" s="59" t="s">
        <v>11</v>
      </c>
      <c r="CV91" s="59" t="s">
        <v>11</v>
      </c>
      <c r="CW91" s="59" t="s">
        <v>11</v>
      </c>
      <c r="CX91" s="59" t="s">
        <v>11</v>
      </c>
      <c r="CY91" s="59" t="s">
        <v>11</v>
      </c>
      <c r="CZ91" s="60" t="s">
        <v>11</v>
      </c>
      <c r="DA91" s="60" t="s">
        <v>11</v>
      </c>
      <c r="DB91" s="59" t="s">
        <v>1497</v>
      </c>
      <c r="DC91" s="59" t="s">
        <v>11</v>
      </c>
      <c r="DD91" s="60" t="s">
        <v>11</v>
      </c>
      <c r="DE91" s="59" t="s">
        <v>11</v>
      </c>
      <c r="DF91" s="59" t="s">
        <v>1498</v>
      </c>
      <c r="DG91" s="59" t="s">
        <v>11</v>
      </c>
      <c r="DH91" s="59" t="s">
        <v>11</v>
      </c>
      <c r="DI91" s="59" t="s">
        <v>11</v>
      </c>
      <c r="DJ91" s="59" t="s">
        <v>11</v>
      </c>
      <c r="DK91" s="59" t="s">
        <v>11</v>
      </c>
      <c r="DL91" s="59" t="s">
        <v>1499</v>
      </c>
      <c r="DM91" s="59"/>
      <c r="DN91" s="59"/>
      <c r="DO91" s="59"/>
      <c r="DP91" s="59"/>
      <c r="DQ91" s="59"/>
      <c r="DR91" s="59"/>
      <c r="DS91" s="59"/>
      <c r="DT91" s="59"/>
      <c r="DU91" s="59"/>
    </row>
    <row r="92" spans="1:125" s="61" customFormat="1" ht="12.75" customHeight="1" x14ac:dyDescent="0.25">
      <c r="A92" s="39" t="s">
        <v>454</v>
      </c>
      <c r="B92" s="39" t="s">
        <v>433</v>
      </c>
      <c r="C92" s="39"/>
      <c r="D92" s="39" t="s">
        <v>73</v>
      </c>
      <c r="E92" s="39" t="s">
        <v>223</v>
      </c>
      <c r="F92" s="55">
        <v>44372.940613425926</v>
      </c>
      <c r="G92" s="55">
        <v>44374.400648148148</v>
      </c>
      <c r="H92" s="23" t="s">
        <v>2309</v>
      </c>
      <c r="I92" s="40" t="str">
        <f t="shared" si="1"/>
        <v>OUTSIDE WDC</v>
      </c>
      <c r="J92" s="39"/>
      <c r="K92" s="39"/>
      <c r="L92" s="56">
        <v>44321</v>
      </c>
      <c r="M92" s="57"/>
      <c r="N92" s="59" t="str">
        <f>IFERROR(VLOOKUP(B:B,'GID 29 JUNI 21'!V:Y,4,0),"")</f>
        <v/>
      </c>
      <c r="O92" s="59" t="str">
        <f>IFERROR(VLOOKUP(B92,#REF!,4,0),"")</f>
        <v/>
      </c>
      <c r="P92" s="59" t="str">
        <f>IFERROR(VLOOKUP(B:B,'GID 27 Juni 21'!V:Y,4,0),"")</f>
        <v/>
      </c>
      <c r="Q92" s="59" t="str">
        <f>IFERROR(VLOOKUP(B:B,'GID 26 Juni 21'!V:Y,4,0),"")</f>
        <v>4002942820 GID 26 P3 30 Y</v>
      </c>
      <c r="R92" s="59" t="str">
        <f>IFERROR(VLOOKUP(B:B,'GID 25 JNI 21'!V:Y,4,0),"")</f>
        <v/>
      </c>
      <c r="S92" s="59" t="s">
        <v>11</v>
      </c>
      <c r="T92" s="59" t="s">
        <v>11</v>
      </c>
      <c r="U92" s="59" t="s">
        <v>11</v>
      </c>
      <c r="V92" s="59" t="s">
        <v>11</v>
      </c>
      <c r="W92" s="59" t="s">
        <v>11</v>
      </c>
      <c r="X92" s="59" t="s">
        <v>11</v>
      </c>
      <c r="Y92" s="59" t="s">
        <v>11</v>
      </c>
      <c r="Z92" s="59" t="s">
        <v>11</v>
      </c>
      <c r="AA92" s="59" t="s">
        <v>11</v>
      </c>
      <c r="AB92" s="59" t="s">
        <v>11</v>
      </c>
      <c r="AC92" s="59" t="s">
        <v>11</v>
      </c>
      <c r="AD92" s="59" t="s">
        <v>11</v>
      </c>
      <c r="AE92" s="59" t="s">
        <v>11</v>
      </c>
      <c r="AF92" s="59" t="s">
        <v>11</v>
      </c>
      <c r="AG92" s="59" t="s">
        <v>11</v>
      </c>
      <c r="AH92" s="59" t="s">
        <v>11</v>
      </c>
      <c r="AI92" s="59" t="s">
        <v>11</v>
      </c>
      <c r="AJ92" s="59" t="s">
        <v>11</v>
      </c>
      <c r="AK92" s="59" t="s">
        <v>11</v>
      </c>
      <c r="AL92" s="57" t="s">
        <v>11</v>
      </c>
      <c r="AM92" s="57" t="s">
        <v>11</v>
      </c>
      <c r="AN92" s="57" t="s">
        <v>11</v>
      </c>
      <c r="AO92" s="57" t="s">
        <v>11</v>
      </c>
      <c r="AP92" s="57" t="s">
        <v>11</v>
      </c>
      <c r="AQ92" s="57" t="s">
        <v>11</v>
      </c>
      <c r="AR92" s="57" t="s">
        <v>11</v>
      </c>
      <c r="AS92" s="57" t="s">
        <v>11</v>
      </c>
      <c r="AT92" s="57" t="s">
        <v>11</v>
      </c>
      <c r="AU92" s="57" t="s">
        <v>11</v>
      </c>
      <c r="AV92" s="57" t="s">
        <v>11</v>
      </c>
      <c r="AW92" s="57" t="s">
        <v>11</v>
      </c>
      <c r="AX92" s="57" t="s">
        <v>11</v>
      </c>
      <c r="AY92" s="57" t="s">
        <v>11</v>
      </c>
      <c r="AZ92" s="57" t="s">
        <v>11</v>
      </c>
      <c r="BA92" s="57" t="s">
        <v>11</v>
      </c>
      <c r="BB92" s="57" t="s">
        <v>11</v>
      </c>
      <c r="BC92" s="57" t="s">
        <v>11</v>
      </c>
      <c r="BD92" s="57" t="s">
        <v>11</v>
      </c>
      <c r="BE92" s="57" t="s">
        <v>11</v>
      </c>
      <c r="BF92" s="57" t="s">
        <v>11</v>
      </c>
      <c r="BG92" s="57" t="s">
        <v>11</v>
      </c>
      <c r="BH92" s="57" t="s">
        <v>11</v>
      </c>
      <c r="BI92" s="57" t="s">
        <v>11</v>
      </c>
      <c r="BJ92" s="57" t="s">
        <v>11</v>
      </c>
      <c r="BK92" s="57" t="s">
        <v>11</v>
      </c>
      <c r="BL92" s="57" t="s">
        <v>11</v>
      </c>
      <c r="BM92" s="57" t="s">
        <v>11</v>
      </c>
      <c r="BN92" s="57" t="s">
        <v>11</v>
      </c>
      <c r="BO92" s="57" t="s">
        <v>11</v>
      </c>
      <c r="BP92" s="57" t="s">
        <v>11</v>
      </c>
      <c r="BQ92" s="57" t="s">
        <v>3131</v>
      </c>
      <c r="BR92" s="57" t="s">
        <v>11</v>
      </c>
      <c r="BS92" s="57" t="s">
        <v>11</v>
      </c>
      <c r="BT92" s="57" t="s">
        <v>11</v>
      </c>
      <c r="BU92" s="57" t="s">
        <v>11</v>
      </c>
      <c r="BV92" s="57" t="s">
        <v>11</v>
      </c>
      <c r="BW92" s="57" t="s">
        <v>11</v>
      </c>
      <c r="BX92" s="57" t="s">
        <v>11</v>
      </c>
      <c r="BY92" s="57" t="s">
        <v>11</v>
      </c>
      <c r="BZ92" s="57" t="s">
        <v>11</v>
      </c>
      <c r="CA92" s="57" t="s">
        <v>2192</v>
      </c>
      <c r="CB92" s="57" t="s">
        <v>11</v>
      </c>
      <c r="CC92" s="57" t="s">
        <v>11</v>
      </c>
      <c r="CD92" s="57" t="s">
        <v>11</v>
      </c>
      <c r="CE92" s="57" t="s">
        <v>11</v>
      </c>
      <c r="CF92" s="57" t="s">
        <v>11</v>
      </c>
      <c r="CG92" s="57" t="s">
        <v>11</v>
      </c>
      <c r="CH92" s="57" t="s">
        <v>2079</v>
      </c>
      <c r="CI92" s="57" t="s">
        <v>11</v>
      </c>
      <c r="CJ92" s="57" t="s">
        <v>11</v>
      </c>
      <c r="CK92" s="57" t="s">
        <v>11</v>
      </c>
      <c r="CL92" s="58" t="s">
        <v>11</v>
      </c>
      <c r="CM92" s="59" t="s">
        <v>11</v>
      </c>
      <c r="CN92" s="59" t="s">
        <v>11</v>
      </c>
      <c r="CO92" s="59" t="s">
        <v>11</v>
      </c>
      <c r="CP92" s="59" t="s">
        <v>11</v>
      </c>
      <c r="CQ92" s="59" t="s">
        <v>11</v>
      </c>
      <c r="CR92" s="59" t="s">
        <v>11</v>
      </c>
      <c r="CS92" s="59" t="s">
        <v>11</v>
      </c>
      <c r="CT92" s="59" t="s">
        <v>11</v>
      </c>
      <c r="CU92" s="59" t="s">
        <v>11</v>
      </c>
      <c r="CV92" s="59" t="s">
        <v>11</v>
      </c>
      <c r="CW92" s="59" t="s">
        <v>11</v>
      </c>
      <c r="CX92" s="59" t="s">
        <v>11</v>
      </c>
      <c r="CY92" s="59" t="s">
        <v>1500</v>
      </c>
      <c r="CZ92" s="60" t="s">
        <v>11</v>
      </c>
      <c r="DA92" s="60" t="s">
        <v>11</v>
      </c>
      <c r="DB92" s="59" t="s">
        <v>11</v>
      </c>
      <c r="DC92" s="59" t="s">
        <v>11</v>
      </c>
      <c r="DD92" s="60" t="s">
        <v>11</v>
      </c>
      <c r="DE92" s="59" t="s">
        <v>11</v>
      </c>
      <c r="DF92" s="59" t="s">
        <v>11</v>
      </c>
      <c r="DG92" s="59" t="s">
        <v>11</v>
      </c>
      <c r="DH92" s="59" t="s">
        <v>11</v>
      </c>
      <c r="DI92" s="59" t="s">
        <v>11</v>
      </c>
      <c r="DJ92" s="59" t="s">
        <v>11</v>
      </c>
      <c r="DK92" s="59" t="s">
        <v>11</v>
      </c>
      <c r="DL92" s="59" t="s">
        <v>1501</v>
      </c>
      <c r="DM92" s="59"/>
      <c r="DN92" s="59"/>
      <c r="DO92" s="59"/>
      <c r="DP92" s="59"/>
      <c r="DQ92" s="59"/>
      <c r="DR92" s="59"/>
      <c r="DS92" s="59"/>
      <c r="DT92" s="59"/>
      <c r="DU92" s="59"/>
    </row>
    <row r="93" spans="1:125" s="61" customFormat="1" ht="12.75" customHeight="1" x14ac:dyDescent="0.25">
      <c r="A93" s="39" t="s">
        <v>621</v>
      </c>
      <c r="B93" s="39" t="s">
        <v>387</v>
      </c>
      <c r="C93" s="39"/>
      <c r="D93" s="39" t="s">
        <v>73</v>
      </c>
      <c r="E93" s="39" t="s">
        <v>69</v>
      </c>
      <c r="F93" s="55">
        <v>44374.017847222225</v>
      </c>
      <c r="G93" s="55">
        <v>44374.598043981481</v>
      </c>
      <c r="H93" s="23" t="s">
        <v>2309</v>
      </c>
      <c r="I93" s="40" t="str">
        <f t="shared" si="1"/>
        <v>OUTSIDE WDC</v>
      </c>
      <c r="J93" s="39" t="s">
        <v>10</v>
      </c>
      <c r="K93" s="39"/>
      <c r="L93" s="56">
        <v>44319</v>
      </c>
      <c r="M93" s="57"/>
      <c r="N93" s="59" t="str">
        <f>IFERROR(VLOOKUP(B:B,'GID 29 JUNI 21'!V:Y,4,0),"")</f>
        <v/>
      </c>
      <c r="O93" s="59" t="str">
        <f>IFERROR(VLOOKUP(B93,#REF!,4,0),"")</f>
        <v/>
      </c>
      <c r="P93" s="59" t="str">
        <f>IFERROR(VLOOKUP(B:B,'GID 27 Juni 21'!V:Y,4,0),"")</f>
        <v>4002943248 GID 27 P3 29 Y</v>
      </c>
      <c r="Q93" s="59" t="str">
        <f>IFERROR(VLOOKUP(B:B,'GID 26 Juni 21'!V:Y,4,0),"")</f>
        <v/>
      </c>
      <c r="R93" s="59" t="str">
        <f>IFERROR(VLOOKUP(B:B,'GID 25 JNI 21'!V:Y,4,0),"")</f>
        <v/>
      </c>
      <c r="S93" s="59" t="s">
        <v>11</v>
      </c>
      <c r="T93" s="59" t="s">
        <v>11</v>
      </c>
      <c r="U93" s="59" t="s">
        <v>11</v>
      </c>
      <c r="V93" s="59" t="s">
        <v>11</v>
      </c>
      <c r="W93" s="59" t="s">
        <v>5098</v>
      </c>
      <c r="X93" s="59" t="s">
        <v>11</v>
      </c>
      <c r="Y93" s="59" t="s">
        <v>11</v>
      </c>
      <c r="Z93" s="59" t="s">
        <v>11</v>
      </c>
      <c r="AA93" s="59" t="s">
        <v>11</v>
      </c>
      <c r="AB93" s="59" t="s">
        <v>11</v>
      </c>
      <c r="AC93" s="59" t="s">
        <v>4720</v>
      </c>
      <c r="AD93" s="59" t="s">
        <v>11</v>
      </c>
      <c r="AE93" s="59" t="s">
        <v>11</v>
      </c>
      <c r="AF93" s="59" t="s">
        <v>11</v>
      </c>
      <c r="AG93" s="59" t="s">
        <v>4872</v>
      </c>
      <c r="AH93" s="59" t="s">
        <v>11</v>
      </c>
      <c r="AI93" s="59" t="s">
        <v>11</v>
      </c>
      <c r="AJ93" s="59" t="s">
        <v>11</v>
      </c>
      <c r="AK93" s="59" t="s">
        <v>11</v>
      </c>
      <c r="AL93" s="57" t="s">
        <v>11</v>
      </c>
      <c r="AM93" s="57" t="s">
        <v>11</v>
      </c>
      <c r="AN93" s="57" t="s">
        <v>11</v>
      </c>
      <c r="AO93" s="57" t="s">
        <v>11</v>
      </c>
      <c r="AP93" s="57" t="s">
        <v>11</v>
      </c>
      <c r="AQ93" s="57" t="s">
        <v>11</v>
      </c>
      <c r="AR93" s="57" t="s">
        <v>11</v>
      </c>
      <c r="AS93" s="57" t="s">
        <v>11</v>
      </c>
      <c r="AT93" s="57" t="s">
        <v>11</v>
      </c>
      <c r="AU93" s="57" t="s">
        <v>11</v>
      </c>
      <c r="AV93" s="57" t="s">
        <v>11</v>
      </c>
      <c r="AW93" s="57" t="s">
        <v>11</v>
      </c>
      <c r="AX93" s="57" t="s">
        <v>11</v>
      </c>
      <c r="AY93" s="57" t="s">
        <v>2584</v>
      </c>
      <c r="AZ93" s="57" t="s">
        <v>11</v>
      </c>
      <c r="BA93" s="57" t="s">
        <v>11</v>
      </c>
      <c r="BB93" s="57" t="s">
        <v>11</v>
      </c>
      <c r="BC93" s="57" t="s">
        <v>11</v>
      </c>
      <c r="BD93" s="57" t="s">
        <v>11</v>
      </c>
      <c r="BE93" s="57" t="s">
        <v>11</v>
      </c>
      <c r="BF93" s="57" t="s">
        <v>11</v>
      </c>
      <c r="BG93" s="57" t="s">
        <v>11</v>
      </c>
      <c r="BH93" s="57" t="s">
        <v>11</v>
      </c>
      <c r="BI93" s="57" t="s">
        <v>11</v>
      </c>
      <c r="BJ93" s="57" t="s">
        <v>11</v>
      </c>
      <c r="BK93" s="57" t="s">
        <v>11</v>
      </c>
      <c r="BL93" s="57" t="s">
        <v>3132</v>
      </c>
      <c r="BM93" s="57" t="s">
        <v>11</v>
      </c>
      <c r="BN93" s="57" t="s">
        <v>11</v>
      </c>
      <c r="BO93" s="57" t="s">
        <v>11</v>
      </c>
      <c r="BP93" s="57" t="s">
        <v>2305</v>
      </c>
      <c r="BQ93" s="57" t="s">
        <v>11</v>
      </c>
      <c r="BR93" s="57" t="s">
        <v>11</v>
      </c>
      <c r="BS93" s="57" t="s">
        <v>11</v>
      </c>
      <c r="BT93" s="57" t="s">
        <v>3133</v>
      </c>
      <c r="BU93" s="57" t="s">
        <v>11</v>
      </c>
      <c r="BV93" s="57" t="s">
        <v>11</v>
      </c>
      <c r="BW93" s="57" t="s">
        <v>11</v>
      </c>
      <c r="BX93" s="57" t="s">
        <v>11</v>
      </c>
      <c r="BY93" s="57" t="s">
        <v>11</v>
      </c>
      <c r="BZ93" s="57" t="s">
        <v>11</v>
      </c>
      <c r="CA93" s="57" t="s">
        <v>3134</v>
      </c>
      <c r="CB93" s="57" t="s">
        <v>11</v>
      </c>
      <c r="CC93" s="57" t="s">
        <v>11</v>
      </c>
      <c r="CD93" s="57" t="s">
        <v>11</v>
      </c>
      <c r="CE93" s="57" t="s">
        <v>11</v>
      </c>
      <c r="CF93" s="57" t="s">
        <v>11</v>
      </c>
      <c r="CG93" s="57" t="s">
        <v>11</v>
      </c>
      <c r="CH93" s="57" t="s">
        <v>2080</v>
      </c>
      <c r="CI93" s="57" t="s">
        <v>11</v>
      </c>
      <c r="CJ93" s="57" t="s">
        <v>11</v>
      </c>
      <c r="CK93" s="57" t="s">
        <v>11</v>
      </c>
      <c r="CL93" s="58" t="s">
        <v>11</v>
      </c>
      <c r="CM93" s="59" t="s">
        <v>2081</v>
      </c>
      <c r="CN93" s="59" t="s">
        <v>11</v>
      </c>
      <c r="CO93" s="59" t="s">
        <v>11</v>
      </c>
      <c r="CP93" s="59" t="s">
        <v>2082</v>
      </c>
      <c r="CQ93" s="59" t="s">
        <v>11</v>
      </c>
      <c r="CR93" s="59" t="s">
        <v>11</v>
      </c>
      <c r="CS93" s="59" t="s">
        <v>11</v>
      </c>
      <c r="CT93" s="59" t="s">
        <v>11</v>
      </c>
      <c r="CU93" s="59" t="s">
        <v>1502</v>
      </c>
      <c r="CV93" s="59" t="s">
        <v>11</v>
      </c>
      <c r="CW93" s="59" t="s">
        <v>11</v>
      </c>
      <c r="CX93" s="59" t="s">
        <v>11</v>
      </c>
      <c r="CY93" s="59" t="s">
        <v>11</v>
      </c>
      <c r="CZ93" s="60" t="s">
        <v>1503</v>
      </c>
      <c r="DA93" s="60" t="s">
        <v>11</v>
      </c>
      <c r="DB93" s="59" t="s">
        <v>11</v>
      </c>
      <c r="DC93" s="59" t="s">
        <v>11</v>
      </c>
      <c r="DD93" s="60" t="s">
        <v>11</v>
      </c>
      <c r="DE93" s="59" t="s">
        <v>11</v>
      </c>
      <c r="DF93" s="59" t="s">
        <v>1504</v>
      </c>
      <c r="DG93" s="59" t="s">
        <v>11</v>
      </c>
      <c r="DH93" s="59" t="s">
        <v>11</v>
      </c>
      <c r="DI93" s="59" t="s">
        <v>11</v>
      </c>
      <c r="DJ93" s="59" t="s">
        <v>11</v>
      </c>
      <c r="DK93" s="59" t="s">
        <v>11</v>
      </c>
      <c r="DL93" s="59" t="s">
        <v>1505</v>
      </c>
      <c r="DM93" s="59"/>
      <c r="DN93" s="59"/>
      <c r="DO93" s="59"/>
      <c r="DP93" s="59"/>
      <c r="DQ93" s="59"/>
      <c r="DR93" s="59"/>
      <c r="DS93" s="59"/>
      <c r="DT93" s="59"/>
      <c r="DU93" s="59"/>
    </row>
    <row r="94" spans="1:125" s="61" customFormat="1" ht="12.75" customHeight="1" x14ac:dyDescent="0.25">
      <c r="A94" s="39" t="s">
        <v>621</v>
      </c>
      <c r="B94" s="39" t="s">
        <v>427</v>
      </c>
      <c r="C94" s="39"/>
      <c r="D94" s="39" t="s">
        <v>73</v>
      </c>
      <c r="E94" s="39" t="s">
        <v>2209</v>
      </c>
      <c r="F94" s="55">
        <v>44290.47084490741</v>
      </c>
      <c r="G94" s="55">
        <v>44290.714675925927</v>
      </c>
      <c r="H94" s="23" t="s">
        <v>2309</v>
      </c>
      <c r="I94" s="40" t="str">
        <f t="shared" si="1"/>
        <v>OUTSIDE WDC</v>
      </c>
      <c r="J94" s="39"/>
      <c r="K94" s="39"/>
      <c r="L94" s="56">
        <v>44290</v>
      </c>
      <c r="M94" s="57"/>
      <c r="N94" s="59" t="str">
        <f>IFERROR(VLOOKUP(B:B,'GID 29 JUNI 21'!V:Y,4,0),"")</f>
        <v/>
      </c>
      <c r="O94" s="59" t="str">
        <f>IFERROR(VLOOKUP(B94,#REF!,4,0),"")</f>
        <v/>
      </c>
      <c r="P94" s="59" t="str">
        <f>IFERROR(VLOOKUP(B:B,'GID 27 Juni 21'!V:Y,4,0),"")</f>
        <v/>
      </c>
      <c r="Q94" s="59" t="str">
        <f>IFERROR(VLOOKUP(B:B,'GID 26 Juni 21'!V:Y,4,0),"")</f>
        <v/>
      </c>
      <c r="R94" s="59" t="str">
        <f>IFERROR(VLOOKUP(B:B,'GID 25 JNI 21'!V:Y,4,0),"")</f>
        <v/>
      </c>
      <c r="S94" s="59" t="s">
        <v>11</v>
      </c>
      <c r="T94" s="59" t="s">
        <v>11</v>
      </c>
      <c r="U94" s="59" t="s">
        <v>11</v>
      </c>
      <c r="V94" s="59" t="s">
        <v>11</v>
      </c>
      <c r="W94" s="59" t="s">
        <v>11</v>
      </c>
      <c r="X94" s="59" t="s">
        <v>11</v>
      </c>
      <c r="Y94" s="59" t="s">
        <v>11</v>
      </c>
      <c r="Z94" s="59" t="s">
        <v>11</v>
      </c>
      <c r="AA94" s="59" t="s">
        <v>11</v>
      </c>
      <c r="AB94" s="59" t="s">
        <v>11</v>
      </c>
      <c r="AC94" s="59" t="s">
        <v>11</v>
      </c>
      <c r="AD94" s="59" t="s">
        <v>11</v>
      </c>
      <c r="AE94" s="59" t="s">
        <v>11</v>
      </c>
      <c r="AF94" s="59" t="s">
        <v>11</v>
      </c>
      <c r="AG94" s="59" t="s">
        <v>11</v>
      </c>
      <c r="AH94" s="59" t="s">
        <v>11</v>
      </c>
      <c r="AI94" s="59" t="s">
        <v>11</v>
      </c>
      <c r="AJ94" s="59" t="s">
        <v>11</v>
      </c>
      <c r="AK94" s="59" t="s">
        <v>11</v>
      </c>
      <c r="AL94" s="57" t="s">
        <v>11</v>
      </c>
      <c r="AM94" s="57" t="s">
        <v>11</v>
      </c>
      <c r="AN94" s="57" t="s">
        <v>11</v>
      </c>
      <c r="AO94" s="57" t="s">
        <v>11</v>
      </c>
      <c r="AP94" s="57" t="s">
        <v>11</v>
      </c>
      <c r="AQ94" s="57" t="s">
        <v>11</v>
      </c>
      <c r="AR94" s="57" t="s">
        <v>11</v>
      </c>
      <c r="AS94" s="57" t="s">
        <v>11</v>
      </c>
      <c r="AT94" s="57" t="s">
        <v>11</v>
      </c>
      <c r="AU94" s="57" t="s">
        <v>11</v>
      </c>
      <c r="AV94" s="57" t="s">
        <v>11</v>
      </c>
      <c r="AW94" s="57" t="s">
        <v>11</v>
      </c>
      <c r="AX94" s="57" t="s">
        <v>11</v>
      </c>
      <c r="AY94" s="57" t="s">
        <v>11</v>
      </c>
      <c r="AZ94" s="57" t="s">
        <v>11</v>
      </c>
      <c r="BA94" s="57" t="s">
        <v>11</v>
      </c>
      <c r="BB94" s="57" t="s">
        <v>11</v>
      </c>
      <c r="BC94" s="57" t="s">
        <v>11</v>
      </c>
      <c r="BD94" s="57" t="s">
        <v>11</v>
      </c>
      <c r="BE94" s="57" t="s">
        <v>11</v>
      </c>
      <c r="BF94" s="57" t="s">
        <v>11</v>
      </c>
      <c r="BG94" s="57" t="s">
        <v>11</v>
      </c>
      <c r="BH94" s="57" t="s">
        <v>11</v>
      </c>
      <c r="BI94" s="57" t="s">
        <v>11</v>
      </c>
      <c r="BJ94" s="57" t="s">
        <v>11</v>
      </c>
      <c r="BK94" s="57" t="s">
        <v>11</v>
      </c>
      <c r="BL94" s="57" t="s">
        <v>11</v>
      </c>
      <c r="BM94" s="57" t="s">
        <v>11</v>
      </c>
      <c r="BN94" s="57" t="s">
        <v>11</v>
      </c>
      <c r="BO94" s="57" t="s">
        <v>11</v>
      </c>
      <c r="BP94" s="57" t="s">
        <v>11</v>
      </c>
      <c r="BQ94" s="57" t="s">
        <v>11</v>
      </c>
      <c r="BR94" s="57" t="s">
        <v>11</v>
      </c>
      <c r="BS94" s="57" t="s">
        <v>11</v>
      </c>
      <c r="BT94" s="57" t="s">
        <v>11</v>
      </c>
      <c r="BU94" s="57" t="s">
        <v>11</v>
      </c>
      <c r="BV94" s="57" t="s">
        <v>11</v>
      </c>
      <c r="BW94" s="57" t="s">
        <v>11</v>
      </c>
      <c r="BX94" s="57" t="s">
        <v>11</v>
      </c>
      <c r="BY94" s="57" t="s">
        <v>11</v>
      </c>
      <c r="BZ94" s="57" t="s">
        <v>11</v>
      </c>
      <c r="CA94" s="57" t="s">
        <v>11</v>
      </c>
      <c r="CB94" s="57" t="s">
        <v>11</v>
      </c>
      <c r="CC94" s="57" t="s">
        <v>11</v>
      </c>
      <c r="CD94" s="57" t="s">
        <v>11</v>
      </c>
      <c r="CE94" s="57" t="s">
        <v>11</v>
      </c>
      <c r="CF94" s="57" t="s">
        <v>11</v>
      </c>
      <c r="CG94" s="57" t="s">
        <v>11</v>
      </c>
      <c r="CH94" s="57" t="s">
        <v>11</v>
      </c>
      <c r="CI94" s="57" t="s">
        <v>11</v>
      </c>
      <c r="CJ94" s="57" t="s">
        <v>11</v>
      </c>
      <c r="CK94" s="57" t="s">
        <v>11</v>
      </c>
      <c r="CL94" s="58" t="s">
        <v>11</v>
      </c>
      <c r="CM94" s="59" t="s">
        <v>11</v>
      </c>
      <c r="CN94" s="59" t="s">
        <v>2083</v>
      </c>
      <c r="CO94" s="59" t="s">
        <v>11</v>
      </c>
      <c r="CP94" s="59" t="s">
        <v>11</v>
      </c>
      <c r="CQ94" s="59" t="s">
        <v>11</v>
      </c>
      <c r="CR94" s="59" t="s">
        <v>11</v>
      </c>
      <c r="CS94" s="59" t="s">
        <v>11</v>
      </c>
      <c r="CT94" s="59" t="s">
        <v>11</v>
      </c>
      <c r="CU94" s="59" t="s">
        <v>11</v>
      </c>
      <c r="CV94" s="59" t="s">
        <v>11</v>
      </c>
      <c r="CW94" s="59" t="s">
        <v>11</v>
      </c>
      <c r="CX94" s="59" t="s">
        <v>11</v>
      </c>
      <c r="CY94" s="59" t="s">
        <v>11</v>
      </c>
      <c r="CZ94" s="60" t="s">
        <v>11</v>
      </c>
      <c r="DA94" s="60" t="s">
        <v>11</v>
      </c>
      <c r="DB94" s="59" t="s">
        <v>11</v>
      </c>
      <c r="DC94" s="59" t="s">
        <v>11</v>
      </c>
      <c r="DD94" s="60" t="s">
        <v>11</v>
      </c>
      <c r="DE94" s="59" t="s">
        <v>11</v>
      </c>
      <c r="DF94" s="59" t="s">
        <v>11</v>
      </c>
      <c r="DG94" s="59" t="s">
        <v>11</v>
      </c>
      <c r="DH94" s="59" t="s">
        <v>11</v>
      </c>
      <c r="DI94" s="59" t="s">
        <v>11</v>
      </c>
      <c r="DJ94" s="59" t="s">
        <v>11</v>
      </c>
      <c r="DK94" s="59" t="s">
        <v>11</v>
      </c>
      <c r="DL94" s="59" t="s">
        <v>1506</v>
      </c>
      <c r="DM94" s="59"/>
      <c r="DN94" s="59"/>
      <c r="DO94" s="59"/>
      <c r="DP94" s="59"/>
      <c r="DQ94" s="59"/>
      <c r="DR94" s="59"/>
      <c r="DS94" s="59"/>
      <c r="DT94" s="59"/>
      <c r="DU94" s="59"/>
    </row>
    <row r="95" spans="1:125" s="61" customFormat="1" ht="12.75" customHeight="1" x14ac:dyDescent="0.25">
      <c r="A95" s="39" t="s">
        <v>621</v>
      </c>
      <c r="B95" s="39" t="s">
        <v>777</v>
      </c>
      <c r="C95" s="39"/>
      <c r="D95" s="39" t="s">
        <v>73</v>
      </c>
      <c r="E95" s="39" t="s">
        <v>2210</v>
      </c>
      <c r="F95" s="55">
        <v>44265.555</v>
      </c>
      <c r="G95" s="55">
        <v>44266.167858796296</v>
      </c>
      <c r="H95" s="23" t="s">
        <v>2309</v>
      </c>
      <c r="I95" s="40" t="str">
        <f t="shared" si="1"/>
        <v>OUTSIDE WDC</v>
      </c>
      <c r="J95" s="39"/>
      <c r="K95" s="39"/>
      <c r="L95" s="56">
        <v>44266</v>
      </c>
      <c r="M95" s="57"/>
      <c r="N95" s="59" t="str">
        <f>IFERROR(VLOOKUP(B:B,'GID 29 JUNI 21'!V:Y,4,0),"")</f>
        <v/>
      </c>
      <c r="O95" s="59" t="str">
        <f>IFERROR(VLOOKUP(B95,#REF!,4,0),"")</f>
        <v/>
      </c>
      <c r="P95" s="59" t="str">
        <f>IFERROR(VLOOKUP(B:B,'GID 27 Juni 21'!V:Y,4,0),"")</f>
        <v/>
      </c>
      <c r="Q95" s="59" t="str">
        <f>IFERROR(VLOOKUP(B:B,'GID 26 Juni 21'!V:Y,4,0),"")</f>
        <v/>
      </c>
      <c r="R95" s="59" t="str">
        <f>IFERROR(VLOOKUP(B:B,'GID 25 JNI 21'!V:Y,4,0),"")</f>
        <v/>
      </c>
      <c r="S95" s="59" t="s">
        <v>11</v>
      </c>
      <c r="T95" s="59" t="s">
        <v>11</v>
      </c>
      <c r="U95" s="59" t="s">
        <v>11</v>
      </c>
      <c r="V95" s="59" t="s">
        <v>11</v>
      </c>
      <c r="W95" s="59" t="s">
        <v>11</v>
      </c>
      <c r="X95" s="59" t="s">
        <v>11</v>
      </c>
      <c r="Y95" s="59" t="s">
        <v>11</v>
      </c>
      <c r="Z95" s="59" t="s">
        <v>11</v>
      </c>
      <c r="AA95" s="59" t="s">
        <v>11</v>
      </c>
      <c r="AB95" s="59" t="s">
        <v>11</v>
      </c>
      <c r="AC95" s="59" t="s">
        <v>11</v>
      </c>
      <c r="AD95" s="59" t="s">
        <v>11</v>
      </c>
      <c r="AE95" s="59" t="s">
        <v>11</v>
      </c>
      <c r="AF95" s="59" t="s">
        <v>11</v>
      </c>
      <c r="AG95" s="59" t="s">
        <v>11</v>
      </c>
      <c r="AH95" s="59" t="s">
        <v>11</v>
      </c>
      <c r="AI95" s="59" t="s">
        <v>11</v>
      </c>
      <c r="AJ95" s="59" t="s">
        <v>11</v>
      </c>
      <c r="AK95" s="59" t="s">
        <v>11</v>
      </c>
      <c r="AL95" s="57" t="s">
        <v>11</v>
      </c>
      <c r="AM95" s="57" t="s">
        <v>11</v>
      </c>
      <c r="AN95" s="57" t="s">
        <v>11</v>
      </c>
      <c r="AO95" s="57" t="s">
        <v>11</v>
      </c>
      <c r="AP95" s="57" t="s">
        <v>11</v>
      </c>
      <c r="AQ95" s="57" t="s">
        <v>11</v>
      </c>
      <c r="AR95" s="57" t="s">
        <v>11</v>
      </c>
      <c r="AS95" s="57" t="s">
        <v>11</v>
      </c>
      <c r="AT95" s="57" t="s">
        <v>11</v>
      </c>
      <c r="AU95" s="57" t="s">
        <v>11</v>
      </c>
      <c r="AV95" s="57" t="s">
        <v>11</v>
      </c>
      <c r="AW95" s="57" t="s">
        <v>11</v>
      </c>
      <c r="AX95" s="57" t="s">
        <v>11</v>
      </c>
      <c r="AY95" s="57" t="s">
        <v>11</v>
      </c>
      <c r="AZ95" s="57" t="s">
        <v>11</v>
      </c>
      <c r="BA95" s="57" t="s">
        <v>11</v>
      </c>
      <c r="BB95" s="57" t="s">
        <v>11</v>
      </c>
      <c r="BC95" s="57" t="s">
        <v>11</v>
      </c>
      <c r="BD95" s="57" t="s">
        <v>11</v>
      </c>
      <c r="BE95" s="57" t="s">
        <v>11</v>
      </c>
      <c r="BF95" s="57" t="s">
        <v>11</v>
      </c>
      <c r="BG95" s="57" t="s">
        <v>11</v>
      </c>
      <c r="BH95" s="57" t="s">
        <v>11</v>
      </c>
      <c r="BI95" s="57" t="s">
        <v>11</v>
      </c>
      <c r="BJ95" s="57" t="s">
        <v>11</v>
      </c>
      <c r="BK95" s="57" t="s">
        <v>11</v>
      </c>
      <c r="BL95" s="57" t="s">
        <v>11</v>
      </c>
      <c r="BM95" s="57" t="s">
        <v>11</v>
      </c>
      <c r="BN95" s="57" t="s">
        <v>11</v>
      </c>
      <c r="BO95" s="57" t="s">
        <v>11</v>
      </c>
      <c r="BP95" s="57" t="s">
        <v>11</v>
      </c>
      <c r="BQ95" s="57" t="s">
        <v>11</v>
      </c>
      <c r="BR95" s="57" t="s">
        <v>11</v>
      </c>
      <c r="BS95" s="57" t="s">
        <v>11</v>
      </c>
      <c r="BT95" s="57" t="s">
        <v>11</v>
      </c>
      <c r="BU95" s="57" t="s">
        <v>11</v>
      </c>
      <c r="BV95" s="57" t="s">
        <v>11</v>
      </c>
      <c r="BW95" s="57" t="s">
        <v>11</v>
      </c>
      <c r="BX95" s="57" t="s">
        <v>11</v>
      </c>
      <c r="BY95" s="57" t="s">
        <v>11</v>
      </c>
      <c r="BZ95" s="57" t="s">
        <v>11</v>
      </c>
      <c r="CA95" s="57" t="s">
        <v>11</v>
      </c>
      <c r="CB95" s="57" t="s">
        <v>11</v>
      </c>
      <c r="CC95" s="57" t="s">
        <v>11</v>
      </c>
      <c r="CD95" s="57" t="s">
        <v>11</v>
      </c>
      <c r="CE95" s="57" t="s">
        <v>11</v>
      </c>
      <c r="CF95" s="57" t="s">
        <v>11</v>
      </c>
      <c r="CG95" s="57" t="s">
        <v>11</v>
      </c>
      <c r="CH95" s="57" t="s">
        <v>11</v>
      </c>
      <c r="CI95" s="57" t="s">
        <v>11</v>
      </c>
      <c r="CJ95" s="57" t="s">
        <v>11</v>
      </c>
      <c r="CK95" s="57" t="s">
        <v>11</v>
      </c>
      <c r="CL95" s="58" t="s">
        <v>11</v>
      </c>
      <c r="CM95" s="59" t="s">
        <v>11</v>
      </c>
      <c r="CN95" s="59" t="s">
        <v>11</v>
      </c>
      <c r="CO95" s="59" t="s">
        <v>11</v>
      </c>
      <c r="CP95" s="59" t="s">
        <v>11</v>
      </c>
      <c r="CQ95" s="59" t="s">
        <v>11</v>
      </c>
      <c r="CR95" s="59" t="s">
        <v>11</v>
      </c>
      <c r="CS95" s="59" t="s">
        <v>11</v>
      </c>
      <c r="CT95" s="59" t="s">
        <v>11</v>
      </c>
      <c r="CU95" s="59" t="s">
        <v>11</v>
      </c>
      <c r="CV95" s="59" t="s">
        <v>11</v>
      </c>
      <c r="CW95" s="59" t="s">
        <v>11</v>
      </c>
      <c r="CX95" s="59" t="s">
        <v>11</v>
      </c>
      <c r="CY95" s="59" t="s">
        <v>11</v>
      </c>
      <c r="CZ95" s="60" t="s">
        <v>11</v>
      </c>
      <c r="DA95" s="60" t="s">
        <v>11</v>
      </c>
      <c r="DB95" s="59" t="s">
        <v>11</v>
      </c>
      <c r="DC95" s="59" t="s">
        <v>11</v>
      </c>
      <c r="DD95" s="60" t="s">
        <v>11</v>
      </c>
      <c r="DE95" s="59" t="s">
        <v>11</v>
      </c>
      <c r="DF95" s="59" t="s">
        <v>11</v>
      </c>
      <c r="DG95" s="59" t="s">
        <v>11</v>
      </c>
      <c r="DH95" s="59" t="s">
        <v>11</v>
      </c>
      <c r="DI95" s="59" t="s">
        <v>11</v>
      </c>
      <c r="DJ95" s="59" t="s">
        <v>11</v>
      </c>
      <c r="DK95" s="59" t="s">
        <v>11</v>
      </c>
      <c r="DL95" s="59" t="s">
        <v>1507</v>
      </c>
      <c r="DM95" s="59"/>
      <c r="DN95" s="59"/>
      <c r="DO95" s="59"/>
      <c r="DP95" s="59"/>
      <c r="DQ95" s="59"/>
      <c r="DR95" s="59"/>
      <c r="DS95" s="59"/>
      <c r="DT95" s="59"/>
      <c r="DU95" s="59"/>
    </row>
    <row r="96" spans="1:125" s="61" customFormat="1" ht="12.75" customHeight="1" x14ac:dyDescent="0.25">
      <c r="A96" s="39" t="s">
        <v>454</v>
      </c>
      <c r="B96" s="39" t="s">
        <v>474</v>
      </c>
      <c r="C96" s="39" t="s">
        <v>779</v>
      </c>
      <c r="D96" s="39" t="s">
        <v>73</v>
      </c>
      <c r="E96" s="39" t="s">
        <v>2206</v>
      </c>
      <c r="F96" s="55">
        <v>44270.695289351854</v>
      </c>
      <c r="G96" s="55">
        <v>44271.152037037034</v>
      </c>
      <c r="H96" s="23" t="s">
        <v>2309</v>
      </c>
      <c r="I96" s="40" t="str">
        <f t="shared" si="1"/>
        <v>OUTSIDE WDC</v>
      </c>
      <c r="J96" s="39" t="s">
        <v>10</v>
      </c>
      <c r="K96" s="39"/>
      <c r="L96" s="56">
        <v>44271</v>
      </c>
      <c r="M96" s="57"/>
      <c r="N96" s="59" t="str">
        <f>IFERROR(VLOOKUP(B:B,'GID 29 JUNI 21'!V:Y,4,0),"")</f>
        <v/>
      </c>
      <c r="O96" s="59" t="str">
        <f>IFERROR(VLOOKUP(B96,#REF!,4,0),"")</f>
        <v/>
      </c>
      <c r="P96" s="59" t="str">
        <f>IFERROR(VLOOKUP(B:B,'GID 27 Juni 21'!V:Y,4,0),"")</f>
        <v/>
      </c>
      <c r="Q96" s="59" t="str">
        <f>IFERROR(VLOOKUP(B:B,'GID 26 Juni 21'!V:Y,4,0),"")</f>
        <v/>
      </c>
      <c r="R96" s="59" t="str">
        <f>IFERROR(VLOOKUP(B:B,'GID 25 JNI 21'!V:Y,4,0),"")</f>
        <v/>
      </c>
      <c r="S96" s="59" t="s">
        <v>11</v>
      </c>
      <c r="T96" s="59" t="s">
        <v>11</v>
      </c>
      <c r="U96" s="59" t="s">
        <v>11</v>
      </c>
      <c r="V96" s="59" t="s">
        <v>11</v>
      </c>
      <c r="W96" s="59" t="s">
        <v>11</v>
      </c>
      <c r="X96" s="59" t="s">
        <v>11</v>
      </c>
      <c r="Y96" s="59" t="s">
        <v>11</v>
      </c>
      <c r="Z96" s="59" t="s">
        <v>11</v>
      </c>
      <c r="AA96" s="59" t="s">
        <v>11</v>
      </c>
      <c r="AB96" s="59" t="s">
        <v>11</v>
      </c>
      <c r="AC96" s="59" t="s">
        <v>11</v>
      </c>
      <c r="AD96" s="59" t="s">
        <v>11</v>
      </c>
      <c r="AE96" s="59" t="s">
        <v>11</v>
      </c>
      <c r="AF96" s="59" t="s">
        <v>11</v>
      </c>
      <c r="AG96" s="59" t="s">
        <v>11</v>
      </c>
      <c r="AH96" s="59" t="s">
        <v>11</v>
      </c>
      <c r="AI96" s="59" t="s">
        <v>11</v>
      </c>
      <c r="AJ96" s="59" t="s">
        <v>11</v>
      </c>
      <c r="AK96" s="59" t="s">
        <v>11</v>
      </c>
      <c r="AL96" s="57" t="s">
        <v>11</v>
      </c>
      <c r="AM96" s="57" t="s">
        <v>11</v>
      </c>
      <c r="AN96" s="57" t="s">
        <v>11</v>
      </c>
      <c r="AO96" s="57" t="s">
        <v>11</v>
      </c>
      <c r="AP96" s="57" t="s">
        <v>11</v>
      </c>
      <c r="AQ96" s="57" t="s">
        <v>11</v>
      </c>
      <c r="AR96" s="57" t="s">
        <v>11</v>
      </c>
      <c r="AS96" s="57" t="s">
        <v>11</v>
      </c>
      <c r="AT96" s="57" t="s">
        <v>11</v>
      </c>
      <c r="AU96" s="57" t="s">
        <v>11</v>
      </c>
      <c r="AV96" s="57" t="s">
        <v>11</v>
      </c>
      <c r="AW96" s="57" t="s">
        <v>11</v>
      </c>
      <c r="AX96" s="57" t="s">
        <v>11</v>
      </c>
      <c r="AY96" s="57" t="s">
        <v>11</v>
      </c>
      <c r="AZ96" s="57" t="s">
        <v>11</v>
      </c>
      <c r="BA96" s="57" t="s">
        <v>11</v>
      </c>
      <c r="BB96" s="57" t="s">
        <v>11</v>
      </c>
      <c r="BC96" s="57" t="s">
        <v>11</v>
      </c>
      <c r="BD96" s="57" t="s">
        <v>11</v>
      </c>
      <c r="BE96" s="57" t="s">
        <v>11</v>
      </c>
      <c r="BF96" s="57" t="s">
        <v>11</v>
      </c>
      <c r="BG96" s="57" t="s">
        <v>11</v>
      </c>
      <c r="BH96" s="57" t="s">
        <v>11</v>
      </c>
      <c r="BI96" s="57" t="s">
        <v>11</v>
      </c>
      <c r="BJ96" s="57" t="s">
        <v>11</v>
      </c>
      <c r="BK96" s="57" t="s">
        <v>11</v>
      </c>
      <c r="BL96" s="57" t="s">
        <v>11</v>
      </c>
      <c r="BM96" s="57" t="s">
        <v>11</v>
      </c>
      <c r="BN96" s="57" t="s">
        <v>11</v>
      </c>
      <c r="BO96" s="57" t="s">
        <v>11</v>
      </c>
      <c r="BP96" s="57" t="s">
        <v>11</v>
      </c>
      <c r="BQ96" s="57" t="s">
        <v>11</v>
      </c>
      <c r="BR96" s="57" t="s">
        <v>11</v>
      </c>
      <c r="BS96" s="57" t="s">
        <v>11</v>
      </c>
      <c r="BT96" s="57" t="s">
        <v>11</v>
      </c>
      <c r="BU96" s="57" t="s">
        <v>11</v>
      </c>
      <c r="BV96" s="57" t="s">
        <v>11</v>
      </c>
      <c r="BW96" s="57" t="s">
        <v>11</v>
      </c>
      <c r="BX96" s="57" t="s">
        <v>11</v>
      </c>
      <c r="BY96" s="57" t="s">
        <v>11</v>
      </c>
      <c r="BZ96" s="57" t="s">
        <v>11</v>
      </c>
      <c r="CA96" s="57" t="s">
        <v>11</v>
      </c>
      <c r="CB96" s="57" t="s">
        <v>11</v>
      </c>
      <c r="CC96" s="57" t="s">
        <v>11</v>
      </c>
      <c r="CD96" s="57" t="s">
        <v>11</v>
      </c>
      <c r="CE96" s="57" t="s">
        <v>11</v>
      </c>
      <c r="CF96" s="57" t="s">
        <v>11</v>
      </c>
      <c r="CG96" s="57" t="s">
        <v>11</v>
      </c>
      <c r="CH96" s="57" t="s">
        <v>11</v>
      </c>
      <c r="CI96" s="57" t="s">
        <v>11</v>
      </c>
      <c r="CJ96" s="57" t="s">
        <v>11</v>
      </c>
      <c r="CK96" s="57" t="s">
        <v>11</v>
      </c>
      <c r="CL96" s="58" t="s">
        <v>11</v>
      </c>
      <c r="CM96" s="59" t="s">
        <v>11</v>
      </c>
      <c r="CN96" s="59" t="s">
        <v>11</v>
      </c>
      <c r="CO96" s="59" t="s">
        <v>11</v>
      </c>
      <c r="CP96" s="59" t="s">
        <v>11</v>
      </c>
      <c r="CQ96" s="59" t="s">
        <v>11</v>
      </c>
      <c r="CR96" s="59" t="s">
        <v>11</v>
      </c>
      <c r="CS96" s="59" t="s">
        <v>11</v>
      </c>
      <c r="CT96" s="59" t="s">
        <v>11</v>
      </c>
      <c r="CU96" s="59" t="s">
        <v>11</v>
      </c>
      <c r="CV96" s="59" t="s">
        <v>11</v>
      </c>
      <c r="CW96" s="59" t="s">
        <v>11</v>
      </c>
      <c r="CX96" s="59" t="s">
        <v>11</v>
      </c>
      <c r="CY96" s="59" t="s">
        <v>11</v>
      </c>
      <c r="CZ96" s="60" t="s">
        <v>11</v>
      </c>
      <c r="DA96" s="60" t="s">
        <v>11</v>
      </c>
      <c r="DB96" s="59" t="s">
        <v>11</v>
      </c>
      <c r="DC96" s="59" t="s">
        <v>11</v>
      </c>
      <c r="DD96" s="60" t="s">
        <v>11</v>
      </c>
      <c r="DE96" s="59" t="s">
        <v>11</v>
      </c>
      <c r="DF96" s="59" t="s">
        <v>1508</v>
      </c>
      <c r="DG96" s="59" t="s">
        <v>11</v>
      </c>
      <c r="DH96" s="59" t="s">
        <v>11</v>
      </c>
      <c r="DI96" s="59" t="s">
        <v>11</v>
      </c>
      <c r="DJ96" s="59" t="s">
        <v>11</v>
      </c>
      <c r="DK96" s="59" t="s">
        <v>11</v>
      </c>
      <c r="DL96" s="59" t="s">
        <v>1509</v>
      </c>
      <c r="DM96" s="59"/>
      <c r="DN96" s="59"/>
      <c r="DO96" s="59"/>
      <c r="DP96" s="59"/>
      <c r="DQ96" s="59"/>
      <c r="DR96" s="59"/>
      <c r="DS96" s="59"/>
      <c r="DT96" s="59"/>
      <c r="DU96" s="59"/>
    </row>
    <row r="97" spans="1:125" s="61" customFormat="1" ht="12.75" customHeight="1" x14ac:dyDescent="0.25">
      <c r="A97" s="39" t="s">
        <v>454</v>
      </c>
      <c r="B97" s="39" t="s">
        <v>391</v>
      </c>
      <c r="C97" s="39" t="s">
        <v>780</v>
      </c>
      <c r="D97" s="39" t="s">
        <v>73</v>
      </c>
      <c r="E97" s="39" t="s">
        <v>69</v>
      </c>
      <c r="F97" s="55">
        <v>44353.065555555557</v>
      </c>
      <c r="G97" s="55">
        <v>44353.542858796296</v>
      </c>
      <c r="H97" s="23" t="s">
        <v>2309</v>
      </c>
      <c r="I97" s="40" t="str">
        <f t="shared" si="1"/>
        <v>OUTSIDE WDC</v>
      </c>
      <c r="J97" s="39" t="s">
        <v>10</v>
      </c>
      <c r="K97" s="39" t="s">
        <v>2415</v>
      </c>
      <c r="L97" s="56">
        <v>44325</v>
      </c>
      <c r="M97" s="57"/>
      <c r="N97" s="59" t="str">
        <f>IFERROR(VLOOKUP(B:B,'GID 29 JUNI 21'!V:Y,4,0),"")</f>
        <v/>
      </c>
      <c r="O97" s="59" t="str">
        <f>IFERROR(VLOOKUP(B97,#REF!,4,0),"")</f>
        <v/>
      </c>
      <c r="P97" s="59" t="str">
        <f>IFERROR(VLOOKUP(B:B,'GID 27 Juni 21'!V:Y,4,0),"")</f>
        <v/>
      </c>
      <c r="Q97" s="59" t="str">
        <f>IFERROR(VLOOKUP(B:B,'GID 26 Juni 21'!V:Y,4,0),"")</f>
        <v/>
      </c>
      <c r="R97" s="59" t="str">
        <f>IFERROR(VLOOKUP(B:B,'GID 25 JNI 21'!V:Y,4,0),"")</f>
        <v/>
      </c>
      <c r="S97" s="59" t="s">
        <v>11</v>
      </c>
      <c r="T97" s="59" t="s">
        <v>11</v>
      </c>
      <c r="U97" s="59" t="s">
        <v>11</v>
      </c>
      <c r="V97" s="59" t="s">
        <v>11</v>
      </c>
      <c r="W97" s="59" t="s">
        <v>11</v>
      </c>
      <c r="X97" s="59" t="s">
        <v>11</v>
      </c>
      <c r="Y97" s="59" t="s">
        <v>11</v>
      </c>
      <c r="Z97" s="59" t="s">
        <v>11</v>
      </c>
      <c r="AA97" s="59" t="s">
        <v>11</v>
      </c>
      <c r="AB97" s="59" t="s">
        <v>11</v>
      </c>
      <c r="AC97" s="59" t="s">
        <v>11</v>
      </c>
      <c r="AD97" s="59" t="s">
        <v>11</v>
      </c>
      <c r="AE97" s="59" t="s">
        <v>11</v>
      </c>
      <c r="AF97" s="59" t="s">
        <v>11</v>
      </c>
      <c r="AG97" s="59" t="s">
        <v>11</v>
      </c>
      <c r="AH97" s="59" t="s">
        <v>11</v>
      </c>
      <c r="AI97" s="59" t="s">
        <v>11</v>
      </c>
      <c r="AJ97" s="59" t="s">
        <v>11</v>
      </c>
      <c r="AK97" s="59" t="s">
        <v>4003</v>
      </c>
      <c r="AL97" s="57" t="s">
        <v>11</v>
      </c>
      <c r="AM97" s="57" t="s">
        <v>11</v>
      </c>
      <c r="AN97" s="57" t="s">
        <v>11</v>
      </c>
      <c r="AO97" s="57" t="s">
        <v>11</v>
      </c>
      <c r="AP97" s="57" t="s">
        <v>11</v>
      </c>
      <c r="AQ97" s="57" t="s">
        <v>11</v>
      </c>
      <c r="AR97" s="57" t="s">
        <v>11</v>
      </c>
      <c r="AS97" s="57" t="s">
        <v>11</v>
      </c>
      <c r="AT97" s="57" t="s">
        <v>11</v>
      </c>
      <c r="AU97" s="57" t="s">
        <v>11</v>
      </c>
      <c r="AV97" s="57" t="s">
        <v>11</v>
      </c>
      <c r="AW97" s="57" t="s">
        <v>11</v>
      </c>
      <c r="AX97" s="57" t="s">
        <v>11</v>
      </c>
      <c r="AY97" s="57" t="s">
        <v>11</v>
      </c>
      <c r="AZ97" s="57" t="s">
        <v>11</v>
      </c>
      <c r="BA97" s="57" t="s">
        <v>11</v>
      </c>
      <c r="BB97" s="57" t="s">
        <v>11</v>
      </c>
      <c r="BC97" s="57" t="s">
        <v>11</v>
      </c>
      <c r="BD97" s="57" t="s">
        <v>11</v>
      </c>
      <c r="BE97" s="57" t="s">
        <v>11</v>
      </c>
      <c r="BF97" s="57" t="s">
        <v>3135</v>
      </c>
      <c r="BG97" s="57" t="s">
        <v>11</v>
      </c>
      <c r="BH97" s="57" t="s">
        <v>11</v>
      </c>
      <c r="BI97" s="57" t="s">
        <v>11</v>
      </c>
      <c r="BJ97" s="57" t="s">
        <v>11</v>
      </c>
      <c r="BK97" s="57" t="s">
        <v>11</v>
      </c>
      <c r="BL97" s="57" t="s">
        <v>11</v>
      </c>
      <c r="BM97" s="57" t="s">
        <v>11</v>
      </c>
      <c r="BN97" s="57" t="s">
        <v>11</v>
      </c>
      <c r="BO97" s="57" t="s">
        <v>11</v>
      </c>
      <c r="BP97" s="57" t="s">
        <v>11</v>
      </c>
      <c r="BQ97" s="57" t="s">
        <v>11</v>
      </c>
      <c r="BR97" s="57" t="s">
        <v>11</v>
      </c>
      <c r="BS97" s="57" t="s">
        <v>11</v>
      </c>
      <c r="BT97" s="57" t="s">
        <v>11</v>
      </c>
      <c r="BU97" s="57" t="s">
        <v>11</v>
      </c>
      <c r="BV97" s="57" t="s">
        <v>11</v>
      </c>
      <c r="BW97" s="57" t="s">
        <v>11</v>
      </c>
      <c r="BX97" s="57" t="s">
        <v>11</v>
      </c>
      <c r="BY97" s="57" t="s">
        <v>11</v>
      </c>
      <c r="BZ97" s="57" t="s">
        <v>11</v>
      </c>
      <c r="CA97" s="57" t="s">
        <v>11</v>
      </c>
      <c r="CB97" s="57" t="s">
        <v>11</v>
      </c>
      <c r="CC97" s="57" t="s">
        <v>11</v>
      </c>
      <c r="CD97" s="57" t="s">
        <v>11</v>
      </c>
      <c r="CE97" s="57" t="s">
        <v>11</v>
      </c>
      <c r="CF97" s="57" t="s">
        <v>11</v>
      </c>
      <c r="CG97" s="57" t="s">
        <v>11</v>
      </c>
      <c r="CH97" s="57" t="s">
        <v>11</v>
      </c>
      <c r="CI97" s="57" t="s">
        <v>11</v>
      </c>
      <c r="CJ97" s="57" t="s">
        <v>11</v>
      </c>
      <c r="CK97" s="57" t="s">
        <v>11</v>
      </c>
      <c r="CL97" s="58" t="s">
        <v>11</v>
      </c>
      <c r="CM97" s="59" t="s">
        <v>11</v>
      </c>
      <c r="CN97" s="59" t="s">
        <v>11</v>
      </c>
      <c r="CO97" s="59" t="s">
        <v>2084</v>
      </c>
      <c r="CP97" s="59" t="s">
        <v>11</v>
      </c>
      <c r="CQ97" s="59" t="s">
        <v>11</v>
      </c>
      <c r="CR97" s="59" t="s">
        <v>11</v>
      </c>
      <c r="CS97" s="59" t="s">
        <v>11</v>
      </c>
      <c r="CT97" s="59" t="s">
        <v>11</v>
      </c>
      <c r="CU97" s="59" t="s">
        <v>1510</v>
      </c>
      <c r="CV97" s="59" t="s">
        <v>11</v>
      </c>
      <c r="CW97" s="59" t="s">
        <v>11</v>
      </c>
      <c r="CX97" s="59" t="s">
        <v>11</v>
      </c>
      <c r="CY97" s="59" t="s">
        <v>11</v>
      </c>
      <c r="CZ97" s="60" t="s">
        <v>11</v>
      </c>
      <c r="DA97" s="60" t="s">
        <v>11</v>
      </c>
      <c r="DB97" s="59" t="s">
        <v>11</v>
      </c>
      <c r="DC97" s="59" t="s">
        <v>11</v>
      </c>
      <c r="DD97" s="60" t="s">
        <v>11</v>
      </c>
      <c r="DE97" s="59" t="s">
        <v>11</v>
      </c>
      <c r="DF97" s="59" t="s">
        <v>1511</v>
      </c>
      <c r="DG97" s="59" t="s">
        <v>11</v>
      </c>
      <c r="DH97" s="59" t="s">
        <v>11</v>
      </c>
      <c r="DI97" s="59" t="s">
        <v>11</v>
      </c>
      <c r="DJ97" s="59" t="s">
        <v>11</v>
      </c>
      <c r="DK97" s="59" t="s">
        <v>11</v>
      </c>
      <c r="DL97" s="59" t="s">
        <v>1512</v>
      </c>
      <c r="DM97" s="59"/>
      <c r="DN97" s="59"/>
      <c r="DO97" s="59"/>
      <c r="DP97" s="59"/>
      <c r="DQ97" s="59"/>
      <c r="DR97" s="59"/>
      <c r="DS97" s="59"/>
      <c r="DT97" s="59"/>
      <c r="DU97" s="59"/>
    </row>
    <row r="98" spans="1:125" s="61" customFormat="1" ht="12.75" customHeight="1" x14ac:dyDescent="0.25">
      <c r="A98" s="39" t="s">
        <v>454</v>
      </c>
      <c r="B98" s="39" t="s">
        <v>466</v>
      </c>
      <c r="C98" s="39"/>
      <c r="D98" s="39" t="s">
        <v>73</v>
      </c>
      <c r="E98" s="39" t="s">
        <v>69</v>
      </c>
      <c r="F98" s="55">
        <v>44282.852777777778</v>
      </c>
      <c r="G98" s="55">
        <v>44296.219675925924</v>
      </c>
      <c r="H98" s="23" t="s">
        <v>2309</v>
      </c>
      <c r="I98" s="40" t="str">
        <f t="shared" si="1"/>
        <v>OUTSIDE WDC</v>
      </c>
      <c r="J98" s="39" t="s">
        <v>10</v>
      </c>
      <c r="K98" s="39"/>
      <c r="L98" s="56">
        <v>44296</v>
      </c>
      <c r="M98" s="57"/>
      <c r="N98" s="59" t="str">
        <f>IFERROR(VLOOKUP(B:B,'GID 29 JUNI 21'!V:Y,4,0),"")</f>
        <v/>
      </c>
      <c r="O98" s="59" t="str">
        <f>IFERROR(VLOOKUP(B98,#REF!,4,0),"")</f>
        <v/>
      </c>
      <c r="P98" s="59" t="str">
        <f>IFERROR(VLOOKUP(B:B,'GID 27 Juni 21'!V:Y,4,0),"")</f>
        <v/>
      </c>
      <c r="Q98" s="59" t="str">
        <f>IFERROR(VLOOKUP(B:B,'GID 26 Juni 21'!V:Y,4,0),"")</f>
        <v/>
      </c>
      <c r="R98" s="59" t="str">
        <f>IFERROR(VLOOKUP(B:B,'GID 25 JNI 21'!V:Y,4,0),"")</f>
        <v/>
      </c>
      <c r="S98" s="59" t="s">
        <v>11</v>
      </c>
      <c r="T98" s="59" t="s">
        <v>11</v>
      </c>
      <c r="U98" s="59" t="s">
        <v>11</v>
      </c>
      <c r="V98" s="59" t="s">
        <v>11</v>
      </c>
      <c r="W98" s="59" t="s">
        <v>11</v>
      </c>
      <c r="X98" s="59" t="s">
        <v>11</v>
      </c>
      <c r="Y98" s="59" t="s">
        <v>11</v>
      </c>
      <c r="Z98" s="59" t="s">
        <v>11</v>
      </c>
      <c r="AA98" s="59" t="s">
        <v>11</v>
      </c>
      <c r="AB98" s="59" t="s">
        <v>11</v>
      </c>
      <c r="AC98" s="59" t="s">
        <v>11</v>
      </c>
      <c r="AD98" s="59" t="s">
        <v>11</v>
      </c>
      <c r="AE98" s="59" t="s">
        <v>11</v>
      </c>
      <c r="AF98" s="59" t="s">
        <v>11</v>
      </c>
      <c r="AG98" s="59" t="s">
        <v>11</v>
      </c>
      <c r="AH98" s="59" t="s">
        <v>11</v>
      </c>
      <c r="AI98" s="59" t="s">
        <v>11</v>
      </c>
      <c r="AJ98" s="59" t="s">
        <v>11</v>
      </c>
      <c r="AK98" s="59" t="s">
        <v>11</v>
      </c>
      <c r="AL98" s="57" t="s">
        <v>11</v>
      </c>
      <c r="AM98" s="57" t="s">
        <v>11</v>
      </c>
      <c r="AN98" s="57" t="s">
        <v>11</v>
      </c>
      <c r="AO98" s="57" t="s">
        <v>11</v>
      </c>
      <c r="AP98" s="57" t="s">
        <v>11</v>
      </c>
      <c r="AQ98" s="57" t="s">
        <v>11</v>
      </c>
      <c r="AR98" s="57" t="s">
        <v>11</v>
      </c>
      <c r="AS98" s="57" t="s">
        <v>11</v>
      </c>
      <c r="AT98" s="57" t="s">
        <v>11</v>
      </c>
      <c r="AU98" s="57" t="s">
        <v>11</v>
      </c>
      <c r="AV98" s="57" t="s">
        <v>11</v>
      </c>
      <c r="AW98" s="57" t="s">
        <v>11</v>
      </c>
      <c r="AX98" s="57" t="s">
        <v>11</v>
      </c>
      <c r="AY98" s="57" t="s">
        <v>11</v>
      </c>
      <c r="AZ98" s="57" t="s">
        <v>11</v>
      </c>
      <c r="BA98" s="57" t="s">
        <v>11</v>
      </c>
      <c r="BB98" s="57" t="s">
        <v>11</v>
      </c>
      <c r="BC98" s="57" t="s">
        <v>11</v>
      </c>
      <c r="BD98" s="57" t="s">
        <v>11</v>
      </c>
      <c r="BE98" s="57" t="s">
        <v>11</v>
      </c>
      <c r="BF98" s="57" t="s">
        <v>11</v>
      </c>
      <c r="BG98" s="57" t="s">
        <v>11</v>
      </c>
      <c r="BH98" s="57" t="s">
        <v>11</v>
      </c>
      <c r="BI98" s="57" t="s">
        <v>11</v>
      </c>
      <c r="BJ98" s="57" t="s">
        <v>11</v>
      </c>
      <c r="BK98" s="57" t="s">
        <v>11</v>
      </c>
      <c r="BL98" s="57" t="s">
        <v>11</v>
      </c>
      <c r="BM98" s="57" t="s">
        <v>11</v>
      </c>
      <c r="BN98" s="57" t="s">
        <v>11</v>
      </c>
      <c r="BO98" s="57" t="s">
        <v>11</v>
      </c>
      <c r="BP98" s="57" t="s">
        <v>11</v>
      </c>
      <c r="BQ98" s="57" t="s">
        <v>11</v>
      </c>
      <c r="BR98" s="57" t="s">
        <v>11</v>
      </c>
      <c r="BS98" s="57" t="s">
        <v>11</v>
      </c>
      <c r="BT98" s="57" t="s">
        <v>11</v>
      </c>
      <c r="BU98" s="57" t="s">
        <v>11</v>
      </c>
      <c r="BV98" s="57" t="s">
        <v>11</v>
      </c>
      <c r="BW98" s="57" t="s">
        <v>11</v>
      </c>
      <c r="BX98" s="57" t="s">
        <v>11</v>
      </c>
      <c r="BY98" s="57" t="s">
        <v>11</v>
      </c>
      <c r="BZ98" s="57" t="s">
        <v>11</v>
      </c>
      <c r="CA98" s="57" t="s">
        <v>11</v>
      </c>
      <c r="CB98" s="57" t="s">
        <v>11</v>
      </c>
      <c r="CC98" s="57" t="s">
        <v>11</v>
      </c>
      <c r="CD98" s="57" t="s">
        <v>11</v>
      </c>
      <c r="CE98" s="57" t="s">
        <v>11</v>
      </c>
      <c r="CF98" s="57" t="s">
        <v>11</v>
      </c>
      <c r="CG98" s="57" t="s">
        <v>11</v>
      </c>
      <c r="CH98" s="57" t="s">
        <v>2085</v>
      </c>
      <c r="CI98" s="57" t="s">
        <v>11</v>
      </c>
      <c r="CJ98" s="57" t="s">
        <v>11</v>
      </c>
      <c r="CK98" s="57" t="s">
        <v>11</v>
      </c>
      <c r="CL98" s="58" t="s">
        <v>11</v>
      </c>
      <c r="CM98" s="59" t="s">
        <v>11</v>
      </c>
      <c r="CN98" s="59" t="s">
        <v>11</v>
      </c>
      <c r="CO98" s="59" t="s">
        <v>11</v>
      </c>
      <c r="CP98" s="59" t="s">
        <v>11</v>
      </c>
      <c r="CQ98" s="59" t="s">
        <v>11</v>
      </c>
      <c r="CR98" s="59" t="s">
        <v>11</v>
      </c>
      <c r="CS98" s="59" t="s">
        <v>11</v>
      </c>
      <c r="CT98" s="59" t="s">
        <v>1513</v>
      </c>
      <c r="CU98" s="59" t="s">
        <v>11</v>
      </c>
      <c r="CV98" s="59" t="s">
        <v>11</v>
      </c>
      <c r="CW98" s="59" t="s">
        <v>11</v>
      </c>
      <c r="CX98" s="59" t="s">
        <v>11</v>
      </c>
      <c r="CY98" s="59" t="s">
        <v>11</v>
      </c>
      <c r="CZ98" s="60" t="s">
        <v>11</v>
      </c>
      <c r="DA98" s="60" t="s">
        <v>11</v>
      </c>
      <c r="DB98" s="59" t="s">
        <v>11</v>
      </c>
      <c r="DC98" s="59" t="s">
        <v>11</v>
      </c>
      <c r="DD98" s="60" t="s">
        <v>11</v>
      </c>
      <c r="DE98" s="59" t="s">
        <v>11</v>
      </c>
      <c r="DF98" s="59" t="s">
        <v>11</v>
      </c>
      <c r="DG98" s="59" t="s">
        <v>11</v>
      </c>
      <c r="DH98" s="59" t="s">
        <v>11</v>
      </c>
      <c r="DI98" s="59" t="s">
        <v>11</v>
      </c>
      <c r="DJ98" s="59" t="s">
        <v>11</v>
      </c>
      <c r="DK98" s="59" t="s">
        <v>1514</v>
      </c>
      <c r="DL98" s="59" t="s">
        <v>11</v>
      </c>
      <c r="DM98" s="59"/>
      <c r="DN98" s="59"/>
      <c r="DO98" s="59"/>
      <c r="DP98" s="59"/>
      <c r="DQ98" s="59"/>
      <c r="DR98" s="59"/>
      <c r="DS98" s="59"/>
      <c r="DT98" s="59"/>
      <c r="DU98" s="59"/>
    </row>
    <row r="99" spans="1:125" s="61" customFormat="1" ht="12.75" customHeight="1" x14ac:dyDescent="0.25">
      <c r="A99" s="39" t="s">
        <v>454</v>
      </c>
      <c r="B99" s="39" t="s">
        <v>205</v>
      </c>
      <c r="C99" s="39"/>
      <c r="D99" s="39" t="s">
        <v>73</v>
      </c>
      <c r="E99" s="39" t="s">
        <v>198</v>
      </c>
      <c r="F99" s="55">
        <v>44353.066111111111</v>
      </c>
      <c r="G99" s="55">
        <v>44353.543645833335</v>
      </c>
      <c r="H99" s="23" t="s">
        <v>2309</v>
      </c>
      <c r="I99" s="40" t="str">
        <f t="shared" si="1"/>
        <v>OUTSIDE WDC</v>
      </c>
      <c r="J99" s="39"/>
      <c r="K99" s="39"/>
      <c r="L99" s="56">
        <v>44266</v>
      </c>
      <c r="M99" s="57"/>
      <c r="N99" s="59" t="str">
        <f>IFERROR(VLOOKUP(B:B,'GID 29 JUNI 21'!V:Y,4,0),"")</f>
        <v/>
      </c>
      <c r="O99" s="59" t="str">
        <f>IFERROR(VLOOKUP(B99,#REF!,4,0),"")</f>
        <v/>
      </c>
      <c r="P99" s="59" t="str">
        <f>IFERROR(VLOOKUP(B:B,'GID 27 Juni 21'!V:Y,4,0),"")</f>
        <v/>
      </c>
      <c r="Q99" s="59" t="str">
        <f>IFERROR(VLOOKUP(B:B,'GID 26 Juni 21'!V:Y,4,0),"")</f>
        <v/>
      </c>
      <c r="R99" s="59" t="str">
        <f>IFERROR(VLOOKUP(B:B,'GID 25 JNI 21'!V:Y,4,0),"")</f>
        <v/>
      </c>
      <c r="S99" s="59" t="s">
        <v>11</v>
      </c>
      <c r="T99" s="59" t="s">
        <v>11</v>
      </c>
      <c r="U99" s="59" t="s">
        <v>11</v>
      </c>
      <c r="V99" s="59" t="s">
        <v>11</v>
      </c>
      <c r="W99" s="59" t="s">
        <v>11</v>
      </c>
      <c r="X99" s="59" t="s">
        <v>11</v>
      </c>
      <c r="Y99" s="59" t="s">
        <v>11</v>
      </c>
      <c r="Z99" s="59" t="s">
        <v>11</v>
      </c>
      <c r="AA99" s="59" t="s">
        <v>11</v>
      </c>
      <c r="AB99" s="59" t="s">
        <v>11</v>
      </c>
      <c r="AC99" s="59" t="s">
        <v>11</v>
      </c>
      <c r="AD99" s="59" t="s">
        <v>11</v>
      </c>
      <c r="AE99" s="59" t="s">
        <v>11</v>
      </c>
      <c r="AF99" s="59" t="s">
        <v>11</v>
      </c>
      <c r="AG99" s="59" t="s">
        <v>11</v>
      </c>
      <c r="AH99" s="59" t="s">
        <v>11</v>
      </c>
      <c r="AI99" s="59" t="s">
        <v>11</v>
      </c>
      <c r="AJ99" s="59" t="s">
        <v>11</v>
      </c>
      <c r="AK99" s="59" t="s">
        <v>4004</v>
      </c>
      <c r="AL99" s="57" t="s">
        <v>11</v>
      </c>
      <c r="AM99" s="57" t="s">
        <v>11</v>
      </c>
      <c r="AN99" s="57" t="s">
        <v>11</v>
      </c>
      <c r="AO99" s="57" t="s">
        <v>11</v>
      </c>
      <c r="AP99" s="57" t="s">
        <v>11</v>
      </c>
      <c r="AQ99" s="57" t="s">
        <v>11</v>
      </c>
      <c r="AR99" s="57" t="s">
        <v>11</v>
      </c>
      <c r="AS99" s="57" t="s">
        <v>11</v>
      </c>
      <c r="AT99" s="57" t="s">
        <v>11</v>
      </c>
      <c r="AU99" s="57" t="s">
        <v>11</v>
      </c>
      <c r="AV99" s="57" t="s">
        <v>11</v>
      </c>
      <c r="AW99" s="57" t="s">
        <v>11</v>
      </c>
      <c r="AX99" s="57" t="s">
        <v>11</v>
      </c>
      <c r="AY99" s="57" t="s">
        <v>11</v>
      </c>
      <c r="AZ99" s="57" t="s">
        <v>11</v>
      </c>
      <c r="BA99" s="57" t="s">
        <v>11</v>
      </c>
      <c r="BB99" s="57" t="s">
        <v>11</v>
      </c>
      <c r="BC99" s="57" t="s">
        <v>11</v>
      </c>
      <c r="BD99" s="57" t="s">
        <v>11</v>
      </c>
      <c r="BE99" s="57" t="s">
        <v>11</v>
      </c>
      <c r="BF99" s="57" t="s">
        <v>11</v>
      </c>
      <c r="BG99" s="57" t="s">
        <v>11</v>
      </c>
      <c r="BH99" s="57" t="s">
        <v>11</v>
      </c>
      <c r="BI99" s="57" t="s">
        <v>11</v>
      </c>
      <c r="BJ99" s="57" t="s">
        <v>11</v>
      </c>
      <c r="BK99" s="57" t="s">
        <v>11</v>
      </c>
      <c r="BL99" s="57" t="s">
        <v>11</v>
      </c>
      <c r="BM99" s="57" t="s">
        <v>11</v>
      </c>
      <c r="BN99" s="57" t="s">
        <v>11</v>
      </c>
      <c r="BO99" s="57" t="s">
        <v>11</v>
      </c>
      <c r="BP99" s="57" t="s">
        <v>11</v>
      </c>
      <c r="BQ99" s="57" t="s">
        <v>11</v>
      </c>
      <c r="BR99" s="57" t="s">
        <v>11</v>
      </c>
      <c r="BS99" s="57" t="s">
        <v>11</v>
      </c>
      <c r="BT99" s="57" t="s">
        <v>11</v>
      </c>
      <c r="BU99" s="57" t="s">
        <v>11</v>
      </c>
      <c r="BV99" s="57" t="s">
        <v>11</v>
      </c>
      <c r="BW99" s="57" t="s">
        <v>11</v>
      </c>
      <c r="BX99" s="57" t="s">
        <v>11</v>
      </c>
      <c r="BY99" s="57" t="s">
        <v>11</v>
      </c>
      <c r="BZ99" s="57" t="s">
        <v>11</v>
      </c>
      <c r="CA99" s="57" t="s">
        <v>11</v>
      </c>
      <c r="CB99" s="57" t="s">
        <v>11</v>
      </c>
      <c r="CC99" s="57" t="s">
        <v>11</v>
      </c>
      <c r="CD99" s="57" t="s">
        <v>11</v>
      </c>
      <c r="CE99" s="57" t="s">
        <v>11</v>
      </c>
      <c r="CF99" s="57" t="s">
        <v>11</v>
      </c>
      <c r="CG99" s="57" t="s">
        <v>11</v>
      </c>
      <c r="CH99" s="57" t="s">
        <v>11</v>
      </c>
      <c r="CI99" s="57" t="s">
        <v>11</v>
      </c>
      <c r="CJ99" s="57" t="s">
        <v>11</v>
      </c>
      <c r="CK99" s="57" t="s">
        <v>11</v>
      </c>
      <c r="CL99" s="58" t="s">
        <v>11</v>
      </c>
      <c r="CM99" s="59" t="s">
        <v>11</v>
      </c>
      <c r="CN99" s="59" t="s">
        <v>11</v>
      </c>
      <c r="CO99" s="59" t="s">
        <v>11</v>
      </c>
      <c r="CP99" s="59" t="s">
        <v>11</v>
      </c>
      <c r="CQ99" s="59" t="s">
        <v>11</v>
      </c>
      <c r="CR99" s="59" t="s">
        <v>11</v>
      </c>
      <c r="CS99" s="59" t="s">
        <v>11</v>
      </c>
      <c r="CT99" s="59" t="s">
        <v>11</v>
      </c>
      <c r="CU99" s="59" t="s">
        <v>11</v>
      </c>
      <c r="CV99" s="59" t="s">
        <v>11</v>
      </c>
      <c r="CW99" s="59" t="s">
        <v>11</v>
      </c>
      <c r="CX99" s="59" t="s">
        <v>11</v>
      </c>
      <c r="CY99" s="59" t="s">
        <v>11</v>
      </c>
      <c r="CZ99" s="60" t="s">
        <v>11</v>
      </c>
      <c r="DA99" s="60" t="s">
        <v>11</v>
      </c>
      <c r="DB99" s="59" t="s">
        <v>11</v>
      </c>
      <c r="DC99" s="59" t="s">
        <v>11</v>
      </c>
      <c r="DD99" s="60" t="s">
        <v>11</v>
      </c>
      <c r="DE99" s="59" t="s">
        <v>11</v>
      </c>
      <c r="DF99" s="59" t="s">
        <v>11</v>
      </c>
      <c r="DG99" s="59" t="s">
        <v>11</v>
      </c>
      <c r="DH99" s="59" t="s">
        <v>11</v>
      </c>
      <c r="DI99" s="59" t="s">
        <v>11</v>
      </c>
      <c r="DJ99" s="59" t="s">
        <v>11</v>
      </c>
      <c r="DK99" s="59" t="s">
        <v>1515</v>
      </c>
      <c r="DL99" s="59" t="s">
        <v>11</v>
      </c>
      <c r="DM99" s="59"/>
      <c r="DN99" s="59"/>
      <c r="DO99" s="59"/>
      <c r="DP99" s="59"/>
      <c r="DQ99" s="59"/>
      <c r="DR99" s="59"/>
      <c r="DS99" s="59"/>
      <c r="DT99" s="59"/>
      <c r="DU99" s="59"/>
    </row>
    <row r="100" spans="1:125" s="61" customFormat="1" ht="12.75" customHeight="1" x14ac:dyDescent="0.25">
      <c r="A100" s="39" t="s">
        <v>454</v>
      </c>
      <c r="B100" s="39" t="s">
        <v>423</v>
      </c>
      <c r="C100" s="39"/>
      <c r="D100" s="39" t="s">
        <v>73</v>
      </c>
      <c r="E100" s="39" t="s">
        <v>198</v>
      </c>
      <c r="F100" s="55">
        <v>44266.13857638889</v>
      </c>
      <c r="G100" s="55">
        <v>44266.624062499999</v>
      </c>
      <c r="H100" s="23" t="s">
        <v>2309</v>
      </c>
      <c r="I100" s="40" t="str">
        <f t="shared" si="1"/>
        <v>OUTSIDE WDC</v>
      </c>
      <c r="J100" s="39"/>
      <c r="K100" s="39"/>
      <c r="L100" s="56">
        <v>44266</v>
      </c>
      <c r="M100" s="57"/>
      <c r="N100" s="59" t="str">
        <f>IFERROR(VLOOKUP(B:B,'GID 29 JUNI 21'!V:Y,4,0),"")</f>
        <v/>
      </c>
      <c r="O100" s="59" t="str">
        <f>IFERROR(VLOOKUP(B100,#REF!,4,0),"")</f>
        <v/>
      </c>
      <c r="P100" s="59" t="str">
        <f>IFERROR(VLOOKUP(B:B,'GID 27 Juni 21'!V:Y,4,0),"")</f>
        <v/>
      </c>
      <c r="Q100" s="59" t="str">
        <f>IFERROR(VLOOKUP(B:B,'GID 26 Juni 21'!V:Y,4,0),"")</f>
        <v/>
      </c>
      <c r="R100" s="59" t="str">
        <f>IFERROR(VLOOKUP(B:B,'GID 25 JNI 21'!V:Y,4,0),"")</f>
        <v/>
      </c>
      <c r="S100" s="59" t="s">
        <v>11</v>
      </c>
      <c r="T100" s="59" t="s">
        <v>11</v>
      </c>
      <c r="U100" s="59" t="s">
        <v>11</v>
      </c>
      <c r="V100" s="59" t="s">
        <v>11</v>
      </c>
      <c r="W100" s="59" t="s">
        <v>11</v>
      </c>
      <c r="X100" s="59" t="s">
        <v>11</v>
      </c>
      <c r="Y100" s="59" t="s">
        <v>11</v>
      </c>
      <c r="Z100" s="59" t="s">
        <v>11</v>
      </c>
      <c r="AA100" s="59" t="s">
        <v>11</v>
      </c>
      <c r="AB100" s="59" t="s">
        <v>11</v>
      </c>
      <c r="AC100" s="59" t="s">
        <v>11</v>
      </c>
      <c r="AD100" s="59" t="s">
        <v>11</v>
      </c>
      <c r="AE100" s="59" t="s">
        <v>11</v>
      </c>
      <c r="AF100" s="59" t="s">
        <v>11</v>
      </c>
      <c r="AG100" s="59" t="s">
        <v>11</v>
      </c>
      <c r="AH100" s="59" t="s">
        <v>11</v>
      </c>
      <c r="AI100" s="59" t="s">
        <v>11</v>
      </c>
      <c r="AJ100" s="59" t="s">
        <v>11</v>
      </c>
      <c r="AK100" s="59" t="s">
        <v>11</v>
      </c>
      <c r="AL100" s="57" t="s">
        <v>11</v>
      </c>
      <c r="AM100" s="57" t="s">
        <v>11</v>
      </c>
      <c r="AN100" s="57" t="s">
        <v>11</v>
      </c>
      <c r="AO100" s="57" t="s">
        <v>11</v>
      </c>
      <c r="AP100" s="57" t="s">
        <v>11</v>
      </c>
      <c r="AQ100" s="57" t="s">
        <v>11</v>
      </c>
      <c r="AR100" s="57" t="s">
        <v>11</v>
      </c>
      <c r="AS100" s="57" t="s">
        <v>11</v>
      </c>
      <c r="AT100" s="57" t="s">
        <v>11</v>
      </c>
      <c r="AU100" s="57" t="s">
        <v>11</v>
      </c>
      <c r="AV100" s="57" t="s">
        <v>11</v>
      </c>
      <c r="AW100" s="57" t="s">
        <v>11</v>
      </c>
      <c r="AX100" s="57" t="s">
        <v>11</v>
      </c>
      <c r="AY100" s="57" t="s">
        <v>11</v>
      </c>
      <c r="AZ100" s="57" t="s">
        <v>11</v>
      </c>
      <c r="BA100" s="57" t="s">
        <v>11</v>
      </c>
      <c r="BB100" s="57" t="s">
        <v>11</v>
      </c>
      <c r="BC100" s="57" t="s">
        <v>11</v>
      </c>
      <c r="BD100" s="57" t="s">
        <v>11</v>
      </c>
      <c r="BE100" s="57" t="s">
        <v>11</v>
      </c>
      <c r="BF100" s="57" t="s">
        <v>11</v>
      </c>
      <c r="BG100" s="57" t="s">
        <v>11</v>
      </c>
      <c r="BH100" s="57" t="s">
        <v>11</v>
      </c>
      <c r="BI100" s="57" t="s">
        <v>11</v>
      </c>
      <c r="BJ100" s="57" t="s">
        <v>11</v>
      </c>
      <c r="BK100" s="57" t="s">
        <v>11</v>
      </c>
      <c r="BL100" s="57" t="s">
        <v>11</v>
      </c>
      <c r="BM100" s="57" t="s">
        <v>11</v>
      </c>
      <c r="BN100" s="57" t="s">
        <v>11</v>
      </c>
      <c r="BO100" s="57" t="s">
        <v>11</v>
      </c>
      <c r="BP100" s="57" t="s">
        <v>11</v>
      </c>
      <c r="BQ100" s="57" t="s">
        <v>11</v>
      </c>
      <c r="BR100" s="57" t="s">
        <v>11</v>
      </c>
      <c r="BS100" s="57" t="s">
        <v>11</v>
      </c>
      <c r="BT100" s="57" t="s">
        <v>11</v>
      </c>
      <c r="BU100" s="57" t="s">
        <v>11</v>
      </c>
      <c r="BV100" s="57" t="s">
        <v>11</v>
      </c>
      <c r="BW100" s="57" t="s">
        <v>11</v>
      </c>
      <c r="BX100" s="57" t="s">
        <v>11</v>
      </c>
      <c r="BY100" s="57" t="s">
        <v>11</v>
      </c>
      <c r="BZ100" s="57" t="s">
        <v>11</v>
      </c>
      <c r="CA100" s="57" t="s">
        <v>11</v>
      </c>
      <c r="CB100" s="57" t="s">
        <v>11</v>
      </c>
      <c r="CC100" s="57" t="s">
        <v>11</v>
      </c>
      <c r="CD100" s="57" t="s">
        <v>11</v>
      </c>
      <c r="CE100" s="57" t="s">
        <v>11</v>
      </c>
      <c r="CF100" s="57" t="s">
        <v>11</v>
      </c>
      <c r="CG100" s="57" t="s">
        <v>11</v>
      </c>
      <c r="CH100" s="57" t="s">
        <v>11</v>
      </c>
      <c r="CI100" s="57" t="s">
        <v>11</v>
      </c>
      <c r="CJ100" s="57" t="s">
        <v>11</v>
      </c>
      <c r="CK100" s="57" t="s">
        <v>11</v>
      </c>
      <c r="CL100" s="58" t="s">
        <v>11</v>
      </c>
      <c r="CM100" s="59" t="s">
        <v>11</v>
      </c>
      <c r="CN100" s="59" t="s">
        <v>11</v>
      </c>
      <c r="CO100" s="59" t="s">
        <v>11</v>
      </c>
      <c r="CP100" s="59" t="s">
        <v>11</v>
      </c>
      <c r="CQ100" s="59" t="s">
        <v>11</v>
      </c>
      <c r="CR100" s="59" t="s">
        <v>11</v>
      </c>
      <c r="CS100" s="59" t="s">
        <v>11</v>
      </c>
      <c r="CT100" s="59" t="s">
        <v>11</v>
      </c>
      <c r="CU100" s="59" t="s">
        <v>11</v>
      </c>
      <c r="CV100" s="59" t="s">
        <v>11</v>
      </c>
      <c r="CW100" s="59" t="s">
        <v>11</v>
      </c>
      <c r="CX100" s="59" t="s">
        <v>11</v>
      </c>
      <c r="CY100" s="59" t="s">
        <v>11</v>
      </c>
      <c r="CZ100" s="60" t="s">
        <v>11</v>
      </c>
      <c r="DA100" s="60" t="s">
        <v>11</v>
      </c>
      <c r="DB100" s="59" t="s">
        <v>11</v>
      </c>
      <c r="DC100" s="59" t="s">
        <v>11</v>
      </c>
      <c r="DD100" s="60" t="s">
        <v>11</v>
      </c>
      <c r="DE100" s="59" t="s">
        <v>11</v>
      </c>
      <c r="DF100" s="59" t="s">
        <v>11</v>
      </c>
      <c r="DG100" s="59" t="s">
        <v>11</v>
      </c>
      <c r="DH100" s="59" t="s">
        <v>11</v>
      </c>
      <c r="DI100" s="59" t="s">
        <v>11</v>
      </c>
      <c r="DJ100" s="59" t="s">
        <v>11</v>
      </c>
      <c r="DK100" s="59" t="s">
        <v>1516</v>
      </c>
      <c r="DL100" s="59" t="s">
        <v>11</v>
      </c>
      <c r="DM100" s="59"/>
      <c r="DN100" s="59"/>
      <c r="DO100" s="59"/>
      <c r="DP100" s="59"/>
      <c r="DQ100" s="59"/>
      <c r="DR100" s="59"/>
      <c r="DS100" s="59"/>
      <c r="DT100" s="59"/>
      <c r="DU100" s="59"/>
    </row>
    <row r="101" spans="1:125" s="61" customFormat="1" ht="12.75" customHeight="1" x14ac:dyDescent="0.25">
      <c r="A101" s="39" t="s">
        <v>454</v>
      </c>
      <c r="B101" s="39" t="s">
        <v>465</v>
      </c>
      <c r="C101" s="39"/>
      <c r="D101" s="39" t="s">
        <v>73</v>
      </c>
      <c r="E101" s="39" t="s">
        <v>2207</v>
      </c>
      <c r="F101" s="55">
        <v>44281.851898148147</v>
      </c>
      <c r="G101" s="55">
        <v>44282.246423611112</v>
      </c>
      <c r="H101" s="23" t="s">
        <v>2309</v>
      </c>
      <c r="I101" s="40" t="str">
        <f t="shared" si="1"/>
        <v>OUTSIDE WDC</v>
      </c>
      <c r="J101" s="39"/>
      <c r="K101" s="39"/>
      <c r="L101" s="56">
        <v>44282</v>
      </c>
      <c r="M101" s="57"/>
      <c r="N101" s="59" t="str">
        <f>IFERROR(VLOOKUP(B:B,'GID 29 JUNI 21'!V:Y,4,0),"")</f>
        <v/>
      </c>
      <c r="O101" s="59" t="str">
        <f>IFERROR(VLOOKUP(B101,#REF!,4,0),"")</f>
        <v/>
      </c>
      <c r="P101" s="59" t="str">
        <f>IFERROR(VLOOKUP(B:B,'GID 27 Juni 21'!V:Y,4,0),"")</f>
        <v/>
      </c>
      <c r="Q101" s="59" t="str">
        <f>IFERROR(VLOOKUP(B:B,'GID 26 Juni 21'!V:Y,4,0),"")</f>
        <v/>
      </c>
      <c r="R101" s="59" t="str">
        <f>IFERROR(VLOOKUP(B:B,'GID 25 JNI 21'!V:Y,4,0),"")</f>
        <v/>
      </c>
      <c r="S101" s="59" t="s">
        <v>11</v>
      </c>
      <c r="T101" s="59" t="s">
        <v>11</v>
      </c>
      <c r="U101" s="59" t="s">
        <v>11</v>
      </c>
      <c r="V101" s="59" t="s">
        <v>11</v>
      </c>
      <c r="W101" s="59" t="s">
        <v>11</v>
      </c>
      <c r="X101" s="59" t="s">
        <v>11</v>
      </c>
      <c r="Y101" s="59" t="s">
        <v>11</v>
      </c>
      <c r="Z101" s="59" t="s">
        <v>11</v>
      </c>
      <c r="AA101" s="59" t="s">
        <v>11</v>
      </c>
      <c r="AB101" s="59" t="s">
        <v>11</v>
      </c>
      <c r="AC101" s="59" t="s">
        <v>11</v>
      </c>
      <c r="AD101" s="59" t="s">
        <v>11</v>
      </c>
      <c r="AE101" s="59" t="s">
        <v>11</v>
      </c>
      <c r="AF101" s="59" t="s">
        <v>11</v>
      </c>
      <c r="AG101" s="59" t="s">
        <v>11</v>
      </c>
      <c r="AH101" s="59" t="s">
        <v>11</v>
      </c>
      <c r="AI101" s="59" t="s">
        <v>11</v>
      </c>
      <c r="AJ101" s="59" t="s">
        <v>11</v>
      </c>
      <c r="AK101" s="59" t="s">
        <v>11</v>
      </c>
      <c r="AL101" s="57" t="s">
        <v>11</v>
      </c>
      <c r="AM101" s="57" t="s">
        <v>11</v>
      </c>
      <c r="AN101" s="57" t="s">
        <v>11</v>
      </c>
      <c r="AO101" s="57" t="s">
        <v>11</v>
      </c>
      <c r="AP101" s="57" t="s">
        <v>11</v>
      </c>
      <c r="AQ101" s="57" t="s">
        <v>11</v>
      </c>
      <c r="AR101" s="57" t="s">
        <v>11</v>
      </c>
      <c r="AS101" s="57" t="s">
        <v>11</v>
      </c>
      <c r="AT101" s="57" t="s">
        <v>11</v>
      </c>
      <c r="AU101" s="57" t="s">
        <v>11</v>
      </c>
      <c r="AV101" s="57" t="s">
        <v>11</v>
      </c>
      <c r="AW101" s="57" t="s">
        <v>11</v>
      </c>
      <c r="AX101" s="57" t="s">
        <v>11</v>
      </c>
      <c r="AY101" s="57" t="s">
        <v>11</v>
      </c>
      <c r="AZ101" s="57" t="s">
        <v>11</v>
      </c>
      <c r="BA101" s="57" t="s">
        <v>11</v>
      </c>
      <c r="BB101" s="57" t="s">
        <v>11</v>
      </c>
      <c r="BC101" s="57" t="s">
        <v>11</v>
      </c>
      <c r="BD101" s="57" t="s">
        <v>11</v>
      </c>
      <c r="BE101" s="57" t="s">
        <v>11</v>
      </c>
      <c r="BF101" s="57" t="s">
        <v>11</v>
      </c>
      <c r="BG101" s="57" t="s">
        <v>11</v>
      </c>
      <c r="BH101" s="57" t="s">
        <v>11</v>
      </c>
      <c r="BI101" s="57" t="s">
        <v>11</v>
      </c>
      <c r="BJ101" s="57" t="s">
        <v>11</v>
      </c>
      <c r="BK101" s="57" t="s">
        <v>11</v>
      </c>
      <c r="BL101" s="57" t="s">
        <v>11</v>
      </c>
      <c r="BM101" s="57" t="s">
        <v>11</v>
      </c>
      <c r="BN101" s="57" t="s">
        <v>11</v>
      </c>
      <c r="BO101" s="57" t="s">
        <v>11</v>
      </c>
      <c r="BP101" s="57" t="s">
        <v>11</v>
      </c>
      <c r="BQ101" s="57" t="s">
        <v>11</v>
      </c>
      <c r="BR101" s="57" t="s">
        <v>11</v>
      </c>
      <c r="BS101" s="57" t="s">
        <v>11</v>
      </c>
      <c r="BT101" s="57" t="s">
        <v>11</v>
      </c>
      <c r="BU101" s="57" t="s">
        <v>11</v>
      </c>
      <c r="BV101" s="57" t="s">
        <v>11</v>
      </c>
      <c r="BW101" s="57" t="s">
        <v>11</v>
      </c>
      <c r="BX101" s="57" t="s">
        <v>11</v>
      </c>
      <c r="BY101" s="57" t="s">
        <v>11</v>
      </c>
      <c r="BZ101" s="57" t="s">
        <v>11</v>
      </c>
      <c r="CA101" s="57" t="s">
        <v>11</v>
      </c>
      <c r="CB101" s="57" t="s">
        <v>11</v>
      </c>
      <c r="CC101" s="57" t="s">
        <v>11</v>
      </c>
      <c r="CD101" s="57" t="s">
        <v>11</v>
      </c>
      <c r="CE101" s="57" t="s">
        <v>11</v>
      </c>
      <c r="CF101" s="57" t="s">
        <v>11</v>
      </c>
      <c r="CG101" s="57" t="s">
        <v>11</v>
      </c>
      <c r="CH101" s="57" t="s">
        <v>11</v>
      </c>
      <c r="CI101" s="57" t="s">
        <v>11</v>
      </c>
      <c r="CJ101" s="57" t="s">
        <v>11</v>
      </c>
      <c r="CK101" s="57" t="s">
        <v>11</v>
      </c>
      <c r="CL101" s="58" t="s">
        <v>11</v>
      </c>
      <c r="CM101" s="59" t="s">
        <v>11</v>
      </c>
      <c r="CN101" s="59" t="s">
        <v>11</v>
      </c>
      <c r="CO101" s="59" t="s">
        <v>11</v>
      </c>
      <c r="CP101" s="59" t="s">
        <v>11</v>
      </c>
      <c r="CQ101" s="59" t="s">
        <v>11</v>
      </c>
      <c r="CR101" s="59" t="s">
        <v>11</v>
      </c>
      <c r="CS101" s="59" t="s">
        <v>11</v>
      </c>
      <c r="CT101" s="59" t="s">
        <v>11</v>
      </c>
      <c r="CU101" s="59" t="s">
        <v>1517</v>
      </c>
      <c r="CV101" s="59" t="s">
        <v>11</v>
      </c>
      <c r="CW101" s="59" t="s">
        <v>11</v>
      </c>
      <c r="CX101" s="59" t="s">
        <v>11</v>
      </c>
      <c r="CY101" s="59" t="s">
        <v>11</v>
      </c>
      <c r="CZ101" s="60" t="s">
        <v>11</v>
      </c>
      <c r="DA101" s="60" t="s">
        <v>11</v>
      </c>
      <c r="DB101" s="59" t="s">
        <v>11</v>
      </c>
      <c r="DC101" s="59" t="s">
        <v>11</v>
      </c>
      <c r="DD101" s="60" t="s">
        <v>11</v>
      </c>
      <c r="DE101" s="59" t="s">
        <v>11</v>
      </c>
      <c r="DF101" s="59" t="s">
        <v>11</v>
      </c>
      <c r="DG101" s="59" t="s">
        <v>11</v>
      </c>
      <c r="DH101" s="59" t="s">
        <v>11</v>
      </c>
      <c r="DI101" s="59" t="s">
        <v>11</v>
      </c>
      <c r="DJ101" s="59" t="s">
        <v>11</v>
      </c>
      <c r="DK101" s="59" t="s">
        <v>1518</v>
      </c>
      <c r="DL101" s="59" t="s">
        <v>11</v>
      </c>
      <c r="DM101" s="59"/>
      <c r="DN101" s="59"/>
      <c r="DO101" s="59"/>
      <c r="DP101" s="59"/>
      <c r="DQ101" s="59"/>
      <c r="DR101" s="59"/>
      <c r="DS101" s="59"/>
      <c r="DT101" s="59"/>
      <c r="DU101" s="59"/>
    </row>
    <row r="102" spans="1:125" s="61" customFormat="1" ht="12.75" customHeight="1" x14ac:dyDescent="0.25">
      <c r="A102" s="39" t="s">
        <v>454</v>
      </c>
      <c r="B102" s="39" t="s">
        <v>781</v>
      </c>
      <c r="C102" s="39"/>
      <c r="D102" s="39" t="s">
        <v>73</v>
      </c>
      <c r="E102" s="39" t="s">
        <v>2211</v>
      </c>
      <c r="F102" s="55">
        <v>44344.916307870371</v>
      </c>
      <c r="G102" s="55">
        <v>44345.257164351853</v>
      </c>
      <c r="H102" s="23" t="s">
        <v>2309</v>
      </c>
      <c r="I102" s="40" t="str">
        <f t="shared" si="1"/>
        <v>OUTSIDE WDC</v>
      </c>
      <c r="J102" s="39" t="s">
        <v>10</v>
      </c>
      <c r="K102" s="39"/>
      <c r="L102" s="56">
        <v>44283</v>
      </c>
      <c r="M102" s="57"/>
      <c r="N102" s="59" t="str">
        <f>IFERROR(VLOOKUP(B:B,'GID 29 JUNI 21'!V:Y,4,0),"")</f>
        <v/>
      </c>
      <c r="O102" s="59" t="str">
        <f>IFERROR(VLOOKUP(B102,#REF!,4,0),"")</f>
        <v/>
      </c>
      <c r="P102" s="59" t="str">
        <f>IFERROR(VLOOKUP(B:B,'GID 27 Juni 21'!V:Y,4,0),"")</f>
        <v/>
      </c>
      <c r="Q102" s="59" t="str">
        <f>IFERROR(VLOOKUP(B:B,'GID 26 Juni 21'!V:Y,4,0),"")</f>
        <v/>
      </c>
      <c r="R102" s="59" t="str">
        <f>IFERROR(VLOOKUP(B:B,'GID 25 JNI 21'!V:Y,4,0),"")</f>
        <v/>
      </c>
      <c r="S102" s="59" t="s">
        <v>11</v>
      </c>
      <c r="T102" s="59" t="s">
        <v>11</v>
      </c>
      <c r="U102" s="59" t="s">
        <v>11</v>
      </c>
      <c r="V102" s="59" t="s">
        <v>11</v>
      </c>
      <c r="W102" s="59" t="s">
        <v>11</v>
      </c>
      <c r="X102" s="59" t="s">
        <v>11</v>
      </c>
      <c r="Y102" s="59" t="s">
        <v>11</v>
      </c>
      <c r="Z102" s="59" t="s">
        <v>11</v>
      </c>
      <c r="AA102" s="59" t="s">
        <v>11</v>
      </c>
      <c r="AB102" s="59" t="s">
        <v>11</v>
      </c>
      <c r="AC102" s="59" t="s">
        <v>11</v>
      </c>
      <c r="AD102" s="59" t="s">
        <v>11</v>
      </c>
      <c r="AE102" s="59" t="s">
        <v>11</v>
      </c>
      <c r="AF102" s="59" t="s">
        <v>11</v>
      </c>
      <c r="AG102" s="59" t="s">
        <v>11</v>
      </c>
      <c r="AH102" s="59" t="s">
        <v>11</v>
      </c>
      <c r="AI102" s="59" t="s">
        <v>11</v>
      </c>
      <c r="AJ102" s="59" t="s">
        <v>11</v>
      </c>
      <c r="AK102" s="59" t="s">
        <v>11</v>
      </c>
      <c r="AL102" s="57" t="s">
        <v>11</v>
      </c>
      <c r="AM102" s="57" t="s">
        <v>11</v>
      </c>
      <c r="AN102" s="57" t="s">
        <v>11</v>
      </c>
      <c r="AO102" s="57" t="s">
        <v>11</v>
      </c>
      <c r="AP102" s="57" t="s">
        <v>11</v>
      </c>
      <c r="AQ102" s="57" t="s">
        <v>11</v>
      </c>
      <c r="AR102" s="57" t="s">
        <v>11</v>
      </c>
      <c r="AS102" s="57" t="s">
        <v>11</v>
      </c>
      <c r="AT102" s="57" t="s">
        <v>11</v>
      </c>
      <c r="AU102" s="57" t="s">
        <v>11</v>
      </c>
      <c r="AV102" s="57" t="s">
        <v>11</v>
      </c>
      <c r="AW102" s="57" t="s">
        <v>11</v>
      </c>
      <c r="AX102" s="57" t="s">
        <v>11</v>
      </c>
      <c r="AY102" s="57" t="s">
        <v>11</v>
      </c>
      <c r="AZ102" s="57" t="s">
        <v>11</v>
      </c>
      <c r="BA102" s="57" t="s">
        <v>11</v>
      </c>
      <c r="BB102" s="57" t="s">
        <v>11</v>
      </c>
      <c r="BC102" s="57" t="s">
        <v>11</v>
      </c>
      <c r="BD102" s="57" t="s">
        <v>11</v>
      </c>
      <c r="BE102" s="57" t="s">
        <v>11</v>
      </c>
      <c r="BF102" s="57" t="s">
        <v>11</v>
      </c>
      <c r="BG102" s="57" t="s">
        <v>11</v>
      </c>
      <c r="BH102" s="57" t="s">
        <v>11</v>
      </c>
      <c r="BI102" s="57" t="s">
        <v>11</v>
      </c>
      <c r="BJ102" s="57" t="s">
        <v>11</v>
      </c>
      <c r="BK102" s="57" t="s">
        <v>11</v>
      </c>
      <c r="BL102" s="57" t="s">
        <v>11</v>
      </c>
      <c r="BM102" s="57" t="s">
        <v>11</v>
      </c>
      <c r="BN102" s="57" t="s">
        <v>11</v>
      </c>
      <c r="BO102" s="57" t="s">
        <v>11</v>
      </c>
      <c r="BP102" s="57" t="s">
        <v>11</v>
      </c>
      <c r="BQ102" s="57" t="s">
        <v>11</v>
      </c>
      <c r="BR102" s="57" t="s">
        <v>11</v>
      </c>
      <c r="BS102" s="57" t="s">
        <v>11</v>
      </c>
      <c r="BT102" s="57" t="s">
        <v>11</v>
      </c>
      <c r="BU102" s="57" t="s">
        <v>11</v>
      </c>
      <c r="BV102" s="57" t="s">
        <v>11</v>
      </c>
      <c r="BW102" s="57" t="s">
        <v>11</v>
      </c>
      <c r="BX102" s="57" t="s">
        <v>11</v>
      </c>
      <c r="BY102" s="57" t="s">
        <v>11</v>
      </c>
      <c r="BZ102" s="57" t="s">
        <v>11</v>
      </c>
      <c r="CA102" s="57" t="s">
        <v>11</v>
      </c>
      <c r="CB102" s="57" t="s">
        <v>11</v>
      </c>
      <c r="CC102" s="57" t="s">
        <v>11</v>
      </c>
      <c r="CD102" s="57" t="s">
        <v>11</v>
      </c>
      <c r="CE102" s="57" t="s">
        <v>11</v>
      </c>
      <c r="CF102" s="57" t="s">
        <v>11</v>
      </c>
      <c r="CG102" s="57" t="s">
        <v>11</v>
      </c>
      <c r="CH102" s="57" t="s">
        <v>11</v>
      </c>
      <c r="CI102" s="57" t="s">
        <v>11</v>
      </c>
      <c r="CJ102" s="57" t="s">
        <v>11</v>
      </c>
      <c r="CK102" s="57" t="s">
        <v>11</v>
      </c>
      <c r="CL102" s="58" t="s">
        <v>11</v>
      </c>
      <c r="CM102" s="59" t="s">
        <v>11</v>
      </c>
      <c r="CN102" s="59" t="s">
        <v>11</v>
      </c>
      <c r="CO102" s="59" t="s">
        <v>11</v>
      </c>
      <c r="CP102" s="59" t="s">
        <v>11</v>
      </c>
      <c r="CQ102" s="59" t="s">
        <v>11</v>
      </c>
      <c r="CR102" s="59" t="s">
        <v>11</v>
      </c>
      <c r="CS102" s="59" t="s">
        <v>11</v>
      </c>
      <c r="CT102" s="59" t="s">
        <v>1519</v>
      </c>
      <c r="CU102" s="59" t="s">
        <v>11</v>
      </c>
      <c r="CV102" s="59" t="s">
        <v>11</v>
      </c>
      <c r="CW102" s="59" t="s">
        <v>11</v>
      </c>
      <c r="CX102" s="59" t="s">
        <v>11</v>
      </c>
      <c r="CY102" s="59" t="s">
        <v>11</v>
      </c>
      <c r="CZ102" s="60" t="s">
        <v>11</v>
      </c>
      <c r="DA102" s="60" t="s">
        <v>11</v>
      </c>
      <c r="DB102" s="59" t="s">
        <v>11</v>
      </c>
      <c r="DC102" s="59" t="s">
        <v>11</v>
      </c>
      <c r="DD102" s="60" t="s">
        <v>11</v>
      </c>
      <c r="DE102" s="59" t="s">
        <v>11</v>
      </c>
      <c r="DF102" s="59" t="s">
        <v>11</v>
      </c>
      <c r="DG102" s="59" t="s">
        <v>11</v>
      </c>
      <c r="DH102" s="59" t="s">
        <v>11</v>
      </c>
      <c r="DI102" s="59" t="s">
        <v>11</v>
      </c>
      <c r="DJ102" s="59" t="s">
        <v>11</v>
      </c>
      <c r="DK102" s="59" t="s">
        <v>1520</v>
      </c>
      <c r="DL102" s="59" t="s">
        <v>11</v>
      </c>
      <c r="DM102" s="59"/>
      <c r="DN102" s="59"/>
      <c r="DO102" s="59"/>
      <c r="DP102" s="59"/>
      <c r="DQ102" s="59"/>
      <c r="DR102" s="59"/>
      <c r="DS102" s="59"/>
      <c r="DT102" s="59"/>
      <c r="DU102" s="59"/>
    </row>
    <row r="103" spans="1:125" s="61" customFormat="1" ht="12.75" customHeight="1" x14ac:dyDescent="0.25">
      <c r="A103" s="39" t="s">
        <v>454</v>
      </c>
      <c r="B103" s="39" t="s">
        <v>419</v>
      </c>
      <c r="C103" s="39"/>
      <c r="D103" s="39" t="s">
        <v>73</v>
      </c>
      <c r="E103" s="39" t="s">
        <v>2207</v>
      </c>
      <c r="F103" s="55">
        <v>44374.489108796297</v>
      </c>
      <c r="G103" s="55">
        <v>44374.750173611108</v>
      </c>
      <c r="H103" s="23" t="s">
        <v>2309</v>
      </c>
      <c r="I103" s="40" t="str">
        <f t="shared" si="1"/>
        <v>OUTSIDE WDC</v>
      </c>
      <c r="J103" s="39" t="s">
        <v>10</v>
      </c>
      <c r="K103" s="39"/>
      <c r="L103" s="56">
        <v>44325</v>
      </c>
      <c r="M103" s="57"/>
      <c r="N103" s="59" t="str">
        <f>IFERROR(VLOOKUP(B:B,'GID 29 JUNI 21'!V:Y,4,0),"")</f>
        <v/>
      </c>
      <c r="O103" s="59" t="str">
        <f>IFERROR(VLOOKUP(B103,#REF!,4,0),"")</f>
        <v/>
      </c>
      <c r="P103" s="59" t="str">
        <f>IFERROR(VLOOKUP(B:B,'GID 27 Juni 21'!V:Y,4,0),"")</f>
        <v/>
      </c>
      <c r="Q103" s="59" t="str">
        <f>IFERROR(VLOOKUP(B:B,'GID 26 Juni 21'!V:Y,4,0),"")</f>
        <v/>
      </c>
      <c r="R103" s="59" t="str">
        <f>IFERROR(VLOOKUP(B:B,'GID 25 JNI 21'!V:Y,4,0),"")</f>
        <v/>
      </c>
      <c r="S103" s="59" t="s">
        <v>11</v>
      </c>
      <c r="T103" s="59" t="s">
        <v>11</v>
      </c>
      <c r="U103" s="59" t="s">
        <v>11</v>
      </c>
      <c r="V103" s="59" t="s">
        <v>11</v>
      </c>
      <c r="W103" s="59" t="s">
        <v>11</v>
      </c>
      <c r="X103" s="59" t="s">
        <v>5224</v>
      </c>
      <c r="Y103" s="59" t="s">
        <v>11</v>
      </c>
      <c r="Z103" s="59" t="s">
        <v>11</v>
      </c>
      <c r="AA103" s="59" t="s">
        <v>11</v>
      </c>
      <c r="AB103" s="59" t="s">
        <v>11</v>
      </c>
      <c r="AC103" s="59" t="s">
        <v>11</v>
      </c>
      <c r="AD103" s="59" t="s">
        <v>11</v>
      </c>
      <c r="AE103" s="59" t="s">
        <v>4566</v>
      </c>
      <c r="AF103" s="59" t="s">
        <v>11</v>
      </c>
      <c r="AG103" s="59" t="s">
        <v>11</v>
      </c>
      <c r="AH103" s="59" t="s">
        <v>11</v>
      </c>
      <c r="AI103" s="59" t="s">
        <v>11</v>
      </c>
      <c r="AJ103" s="59" t="s">
        <v>11</v>
      </c>
      <c r="AK103" s="59" t="s">
        <v>11</v>
      </c>
      <c r="AL103" s="57" t="s">
        <v>4005</v>
      </c>
      <c r="AM103" s="57" t="s">
        <v>11</v>
      </c>
      <c r="AN103" s="57" t="s">
        <v>11</v>
      </c>
      <c r="AO103" s="57" t="s">
        <v>11</v>
      </c>
      <c r="AP103" s="57" t="s">
        <v>11</v>
      </c>
      <c r="AQ103" s="57" t="s">
        <v>11</v>
      </c>
      <c r="AR103" s="57" t="s">
        <v>11</v>
      </c>
      <c r="AS103" s="57" t="s">
        <v>11</v>
      </c>
      <c r="AT103" s="57" t="s">
        <v>11</v>
      </c>
      <c r="AU103" s="57" t="s">
        <v>11</v>
      </c>
      <c r="AV103" s="57" t="s">
        <v>11</v>
      </c>
      <c r="AW103" s="57" t="s">
        <v>11</v>
      </c>
      <c r="AX103" s="57" t="s">
        <v>2585</v>
      </c>
      <c r="AY103" s="57" t="s">
        <v>11</v>
      </c>
      <c r="AZ103" s="57" t="s">
        <v>11</v>
      </c>
      <c r="BA103" s="57" t="s">
        <v>11</v>
      </c>
      <c r="BB103" s="57" t="s">
        <v>11</v>
      </c>
      <c r="BC103" s="57" t="s">
        <v>11</v>
      </c>
      <c r="BD103" s="57" t="s">
        <v>11</v>
      </c>
      <c r="BE103" s="57" t="s">
        <v>11</v>
      </c>
      <c r="BF103" s="57" t="s">
        <v>3136</v>
      </c>
      <c r="BG103" s="57" t="s">
        <v>11</v>
      </c>
      <c r="BH103" s="57" t="s">
        <v>11</v>
      </c>
      <c r="BI103" s="57" t="s">
        <v>11</v>
      </c>
      <c r="BJ103" s="57" t="s">
        <v>11</v>
      </c>
      <c r="BK103" s="57" t="s">
        <v>11</v>
      </c>
      <c r="BL103" s="57" t="s">
        <v>11</v>
      </c>
      <c r="BM103" s="57" t="s">
        <v>3137</v>
      </c>
      <c r="BN103" s="57" t="s">
        <v>11</v>
      </c>
      <c r="BO103" s="57" t="s">
        <v>11</v>
      </c>
      <c r="BP103" s="57" t="s">
        <v>11</v>
      </c>
      <c r="BQ103" s="57" t="s">
        <v>3138</v>
      </c>
      <c r="BR103" s="57" t="s">
        <v>11</v>
      </c>
      <c r="BS103" s="57" t="s">
        <v>11</v>
      </c>
      <c r="BT103" s="57" t="s">
        <v>11</v>
      </c>
      <c r="BU103" s="57" t="s">
        <v>11</v>
      </c>
      <c r="BV103" s="57" t="s">
        <v>3139</v>
      </c>
      <c r="BW103" s="57" t="s">
        <v>11</v>
      </c>
      <c r="BX103" s="57" t="s">
        <v>11</v>
      </c>
      <c r="BY103" s="57" t="s">
        <v>11</v>
      </c>
      <c r="BZ103" s="57" t="s">
        <v>11</v>
      </c>
      <c r="CA103" s="57" t="s">
        <v>11</v>
      </c>
      <c r="CB103" s="57" t="s">
        <v>11</v>
      </c>
      <c r="CC103" s="57" t="s">
        <v>2086</v>
      </c>
      <c r="CD103" s="57" t="s">
        <v>11</v>
      </c>
      <c r="CE103" s="57" t="s">
        <v>11</v>
      </c>
      <c r="CF103" s="57" t="s">
        <v>11</v>
      </c>
      <c r="CG103" s="57" t="s">
        <v>2087</v>
      </c>
      <c r="CH103" s="57" t="s">
        <v>11</v>
      </c>
      <c r="CI103" s="57" t="s">
        <v>11</v>
      </c>
      <c r="CJ103" s="57" t="s">
        <v>11</v>
      </c>
      <c r="CK103" s="57" t="s">
        <v>11</v>
      </c>
      <c r="CL103" s="58" t="s">
        <v>2088</v>
      </c>
      <c r="CM103" s="59" t="s">
        <v>11</v>
      </c>
      <c r="CN103" s="59" t="s">
        <v>11</v>
      </c>
      <c r="CO103" s="59" t="s">
        <v>11</v>
      </c>
      <c r="CP103" s="59" t="s">
        <v>11</v>
      </c>
      <c r="CQ103" s="59" t="s">
        <v>11</v>
      </c>
      <c r="CR103" s="59" t="s">
        <v>11</v>
      </c>
      <c r="CS103" s="59" t="s">
        <v>11</v>
      </c>
      <c r="CT103" s="59" t="s">
        <v>11</v>
      </c>
      <c r="CU103" s="59" t="s">
        <v>1521</v>
      </c>
      <c r="CV103" s="59" t="s">
        <v>11</v>
      </c>
      <c r="CW103" s="59" t="s">
        <v>11</v>
      </c>
      <c r="CX103" s="59" t="s">
        <v>11</v>
      </c>
      <c r="CY103" s="59" t="s">
        <v>11</v>
      </c>
      <c r="CZ103" s="60" t="s">
        <v>11</v>
      </c>
      <c r="DA103" s="60" t="s">
        <v>11</v>
      </c>
      <c r="DB103" s="59" t="s">
        <v>11</v>
      </c>
      <c r="DC103" s="59" t="s">
        <v>1522</v>
      </c>
      <c r="DD103" s="60" t="s">
        <v>11</v>
      </c>
      <c r="DE103" s="59" t="s">
        <v>11</v>
      </c>
      <c r="DF103" s="59" t="s">
        <v>11</v>
      </c>
      <c r="DG103" s="59" t="s">
        <v>11</v>
      </c>
      <c r="DH103" s="59" t="s">
        <v>1523</v>
      </c>
      <c r="DI103" s="59" t="s">
        <v>11</v>
      </c>
      <c r="DJ103" s="59" t="s">
        <v>11</v>
      </c>
      <c r="DK103" s="59" t="s">
        <v>11</v>
      </c>
      <c r="DL103" s="59" t="s">
        <v>1524</v>
      </c>
      <c r="DM103" s="59"/>
      <c r="DN103" s="59"/>
      <c r="DO103" s="59"/>
      <c r="DP103" s="59"/>
      <c r="DQ103" s="59"/>
      <c r="DR103" s="59"/>
      <c r="DS103" s="59"/>
      <c r="DT103" s="59"/>
      <c r="DU103" s="59"/>
    </row>
    <row r="104" spans="1:125" s="61" customFormat="1" ht="12.75" customHeight="1" x14ac:dyDescent="0.25">
      <c r="A104" s="39" t="s">
        <v>454</v>
      </c>
      <c r="B104" s="39" t="s">
        <v>425</v>
      </c>
      <c r="C104" s="39"/>
      <c r="D104" s="39" t="s">
        <v>73</v>
      </c>
      <c r="E104" s="39" t="s">
        <v>197</v>
      </c>
      <c r="F104" s="55">
        <v>44305.858159722222</v>
      </c>
      <c r="G104" s="55">
        <v>44306.194201388891</v>
      </c>
      <c r="H104" s="23" t="s">
        <v>2309</v>
      </c>
      <c r="I104" s="40" t="str">
        <f t="shared" si="1"/>
        <v>OUTSIDE WDC</v>
      </c>
      <c r="J104" s="39" t="s">
        <v>461</v>
      </c>
      <c r="K104" s="39" t="s">
        <v>461</v>
      </c>
      <c r="L104" s="56">
        <v>44306</v>
      </c>
      <c r="M104" s="57"/>
      <c r="N104" s="59" t="str">
        <f>IFERROR(VLOOKUP(B:B,'GID 29 JUNI 21'!V:Y,4,0),"")</f>
        <v/>
      </c>
      <c r="O104" s="59" t="str">
        <f>IFERROR(VLOOKUP(B104,#REF!,4,0),"")</f>
        <v/>
      </c>
      <c r="P104" s="59" t="str">
        <f>IFERROR(VLOOKUP(B:B,'GID 27 Juni 21'!V:Y,4,0),"")</f>
        <v/>
      </c>
      <c r="Q104" s="59" t="str">
        <f>IFERROR(VLOOKUP(B:B,'GID 26 Juni 21'!V:Y,4,0),"")</f>
        <v/>
      </c>
      <c r="R104" s="59" t="str">
        <f>IFERROR(VLOOKUP(B:B,'GID 25 JNI 21'!V:Y,4,0),"")</f>
        <v/>
      </c>
      <c r="S104" s="59" t="s">
        <v>11</v>
      </c>
      <c r="T104" s="59" t="s">
        <v>11</v>
      </c>
      <c r="U104" s="59" t="s">
        <v>11</v>
      </c>
      <c r="V104" s="59" t="s">
        <v>11</v>
      </c>
      <c r="W104" s="59" t="s">
        <v>11</v>
      </c>
      <c r="X104" s="59" t="s">
        <v>11</v>
      </c>
      <c r="Y104" s="59" t="s">
        <v>11</v>
      </c>
      <c r="Z104" s="59" t="s">
        <v>11</v>
      </c>
      <c r="AA104" s="59" t="s">
        <v>11</v>
      </c>
      <c r="AB104" s="59" t="s">
        <v>11</v>
      </c>
      <c r="AC104" s="59" t="s">
        <v>11</v>
      </c>
      <c r="AD104" s="59" t="s">
        <v>11</v>
      </c>
      <c r="AE104" s="59" t="s">
        <v>11</v>
      </c>
      <c r="AF104" s="59" t="s">
        <v>11</v>
      </c>
      <c r="AG104" s="59" t="s">
        <v>11</v>
      </c>
      <c r="AH104" s="59" t="s">
        <v>11</v>
      </c>
      <c r="AI104" s="59" t="s">
        <v>11</v>
      </c>
      <c r="AJ104" s="59" t="s">
        <v>11</v>
      </c>
      <c r="AK104" s="59" t="s">
        <v>11</v>
      </c>
      <c r="AL104" s="57" t="s">
        <v>11</v>
      </c>
      <c r="AM104" s="57" t="s">
        <v>11</v>
      </c>
      <c r="AN104" s="57" t="s">
        <v>11</v>
      </c>
      <c r="AO104" s="57" t="s">
        <v>11</v>
      </c>
      <c r="AP104" s="57" t="s">
        <v>11</v>
      </c>
      <c r="AQ104" s="57" t="s">
        <v>11</v>
      </c>
      <c r="AR104" s="57" t="s">
        <v>11</v>
      </c>
      <c r="AS104" s="57" t="s">
        <v>11</v>
      </c>
      <c r="AT104" s="57" t="s">
        <v>11</v>
      </c>
      <c r="AU104" s="57" t="s">
        <v>11</v>
      </c>
      <c r="AV104" s="57" t="s">
        <v>11</v>
      </c>
      <c r="AW104" s="57" t="s">
        <v>11</v>
      </c>
      <c r="AX104" s="57" t="s">
        <v>11</v>
      </c>
      <c r="AY104" s="57" t="s">
        <v>11</v>
      </c>
      <c r="AZ104" s="57" t="s">
        <v>11</v>
      </c>
      <c r="BA104" s="57" t="s">
        <v>11</v>
      </c>
      <c r="BB104" s="57" t="s">
        <v>11</v>
      </c>
      <c r="BC104" s="57" t="s">
        <v>11</v>
      </c>
      <c r="BD104" s="57" t="s">
        <v>11</v>
      </c>
      <c r="BE104" s="57" t="s">
        <v>11</v>
      </c>
      <c r="BF104" s="57" t="s">
        <v>11</v>
      </c>
      <c r="BG104" s="57" t="s">
        <v>11</v>
      </c>
      <c r="BH104" s="57" t="s">
        <v>11</v>
      </c>
      <c r="BI104" s="57" t="s">
        <v>11</v>
      </c>
      <c r="BJ104" s="57" t="s">
        <v>11</v>
      </c>
      <c r="BK104" s="57" t="s">
        <v>11</v>
      </c>
      <c r="BL104" s="57" t="s">
        <v>11</v>
      </c>
      <c r="BM104" s="57" t="s">
        <v>11</v>
      </c>
      <c r="BN104" s="57" t="s">
        <v>11</v>
      </c>
      <c r="BO104" s="57" t="s">
        <v>11</v>
      </c>
      <c r="BP104" s="57" t="s">
        <v>11</v>
      </c>
      <c r="BQ104" s="57" t="s">
        <v>11</v>
      </c>
      <c r="BR104" s="57" t="s">
        <v>11</v>
      </c>
      <c r="BS104" s="57" t="s">
        <v>11</v>
      </c>
      <c r="BT104" s="57" t="s">
        <v>11</v>
      </c>
      <c r="BU104" s="57" t="s">
        <v>11</v>
      </c>
      <c r="BV104" s="57" t="s">
        <v>11</v>
      </c>
      <c r="BW104" s="57" t="s">
        <v>11</v>
      </c>
      <c r="BX104" s="57" t="s">
        <v>3140</v>
      </c>
      <c r="BY104" s="57" t="s">
        <v>11</v>
      </c>
      <c r="BZ104" s="57" t="s">
        <v>11</v>
      </c>
      <c r="CA104" s="57" t="s">
        <v>11</v>
      </c>
      <c r="CB104" s="57" t="s">
        <v>11</v>
      </c>
      <c r="CC104" s="57" t="s">
        <v>11</v>
      </c>
      <c r="CD104" s="57" t="s">
        <v>11</v>
      </c>
      <c r="CE104" s="57" t="s">
        <v>2089</v>
      </c>
      <c r="CF104" s="57" t="s">
        <v>11</v>
      </c>
      <c r="CG104" s="57" t="s">
        <v>11</v>
      </c>
      <c r="CH104" s="57" t="s">
        <v>11</v>
      </c>
      <c r="CI104" s="57" t="s">
        <v>11</v>
      </c>
      <c r="CJ104" s="57" t="s">
        <v>11</v>
      </c>
      <c r="CK104" s="57" t="s">
        <v>11</v>
      </c>
      <c r="CL104" s="58" t="s">
        <v>11</v>
      </c>
      <c r="CM104" s="59" t="s">
        <v>11</v>
      </c>
      <c r="CN104" s="59" t="s">
        <v>11</v>
      </c>
      <c r="CO104" s="59" t="s">
        <v>11</v>
      </c>
      <c r="CP104" s="59" t="s">
        <v>11</v>
      </c>
      <c r="CQ104" s="59" t="s">
        <v>2090</v>
      </c>
      <c r="CR104" s="59" t="s">
        <v>11</v>
      </c>
      <c r="CS104" s="59" t="s">
        <v>11</v>
      </c>
      <c r="CT104" s="59" t="s">
        <v>11</v>
      </c>
      <c r="CU104" s="59" t="s">
        <v>11</v>
      </c>
      <c r="CV104" s="59" t="s">
        <v>11</v>
      </c>
      <c r="CW104" s="59" t="s">
        <v>925</v>
      </c>
      <c r="CX104" s="59" t="s">
        <v>11</v>
      </c>
      <c r="CY104" s="59" t="s">
        <v>11</v>
      </c>
      <c r="CZ104" s="60" t="s">
        <v>11</v>
      </c>
      <c r="DA104" s="60" t="s">
        <v>11</v>
      </c>
      <c r="DB104" s="59" t="s">
        <v>11</v>
      </c>
      <c r="DC104" s="59" t="s">
        <v>11</v>
      </c>
      <c r="DD104" s="60" t="s">
        <v>11</v>
      </c>
      <c r="DE104" s="59" t="s">
        <v>11</v>
      </c>
      <c r="DF104" s="59" t="s">
        <v>11</v>
      </c>
      <c r="DG104" s="59" t="s">
        <v>11</v>
      </c>
      <c r="DH104" s="59" t="s">
        <v>11</v>
      </c>
      <c r="DI104" s="59" t="s">
        <v>11</v>
      </c>
      <c r="DJ104" s="59" t="s">
        <v>11</v>
      </c>
      <c r="DK104" s="59" t="s">
        <v>11</v>
      </c>
      <c r="DL104" s="59" t="s">
        <v>1525</v>
      </c>
      <c r="DM104" s="59"/>
      <c r="DN104" s="59"/>
      <c r="DO104" s="59"/>
      <c r="DP104" s="59"/>
      <c r="DQ104" s="59"/>
      <c r="DR104" s="59"/>
      <c r="DS104" s="59"/>
      <c r="DT104" s="59"/>
      <c r="DU104" s="59"/>
    </row>
    <row r="105" spans="1:125" s="61" customFormat="1" ht="12.75" customHeight="1" x14ac:dyDescent="0.25">
      <c r="A105" s="39" t="s">
        <v>454</v>
      </c>
      <c r="B105" s="39" t="s">
        <v>306</v>
      </c>
      <c r="C105" s="39"/>
      <c r="D105" s="39" t="s">
        <v>73</v>
      </c>
      <c r="E105" s="39" t="s">
        <v>197</v>
      </c>
      <c r="F105" s="55">
        <v>44300.835775462961</v>
      </c>
      <c r="G105" s="55">
        <v>44301.226805555554</v>
      </c>
      <c r="H105" s="23" t="s">
        <v>2309</v>
      </c>
      <c r="I105" s="40" t="str">
        <f t="shared" si="1"/>
        <v>OUTSIDE WDC</v>
      </c>
      <c r="J105" s="39"/>
      <c r="K105" s="39"/>
      <c r="L105" s="56">
        <v>44301</v>
      </c>
      <c r="M105" s="57"/>
      <c r="N105" s="59" t="str">
        <f>IFERROR(VLOOKUP(B:B,'GID 29 JUNI 21'!V:Y,4,0),"")</f>
        <v/>
      </c>
      <c r="O105" s="59" t="str">
        <f>IFERROR(VLOOKUP(B105,#REF!,4,0),"")</f>
        <v/>
      </c>
      <c r="P105" s="59" t="str">
        <f>IFERROR(VLOOKUP(B:B,'GID 27 Juni 21'!V:Y,4,0),"")</f>
        <v/>
      </c>
      <c r="Q105" s="59" t="str">
        <f>IFERROR(VLOOKUP(B:B,'GID 26 Juni 21'!V:Y,4,0),"")</f>
        <v/>
      </c>
      <c r="R105" s="59" t="str">
        <f>IFERROR(VLOOKUP(B:B,'GID 25 JNI 21'!V:Y,4,0),"")</f>
        <v/>
      </c>
      <c r="S105" s="59" t="s">
        <v>11</v>
      </c>
      <c r="T105" s="59" t="s">
        <v>11</v>
      </c>
      <c r="U105" s="59" t="s">
        <v>11</v>
      </c>
      <c r="V105" s="59" t="s">
        <v>11</v>
      </c>
      <c r="W105" s="59" t="s">
        <v>11</v>
      </c>
      <c r="X105" s="59" t="s">
        <v>11</v>
      </c>
      <c r="Y105" s="59" t="s">
        <v>11</v>
      </c>
      <c r="Z105" s="59" t="s">
        <v>11</v>
      </c>
      <c r="AA105" s="59" t="s">
        <v>11</v>
      </c>
      <c r="AB105" s="59" t="s">
        <v>11</v>
      </c>
      <c r="AC105" s="59" t="s">
        <v>11</v>
      </c>
      <c r="AD105" s="59" t="s">
        <v>11</v>
      </c>
      <c r="AE105" s="59" t="s">
        <v>11</v>
      </c>
      <c r="AF105" s="59" t="s">
        <v>11</v>
      </c>
      <c r="AG105" s="59" t="s">
        <v>11</v>
      </c>
      <c r="AH105" s="59" t="s">
        <v>11</v>
      </c>
      <c r="AI105" s="59" t="s">
        <v>11</v>
      </c>
      <c r="AJ105" s="59" t="s">
        <v>11</v>
      </c>
      <c r="AK105" s="59" t="s">
        <v>11</v>
      </c>
      <c r="AL105" s="57" t="s">
        <v>11</v>
      </c>
      <c r="AM105" s="57" t="s">
        <v>11</v>
      </c>
      <c r="AN105" s="57" t="s">
        <v>11</v>
      </c>
      <c r="AO105" s="57" t="s">
        <v>11</v>
      </c>
      <c r="AP105" s="57" t="s">
        <v>11</v>
      </c>
      <c r="AQ105" s="57" t="s">
        <v>11</v>
      </c>
      <c r="AR105" s="57" t="s">
        <v>11</v>
      </c>
      <c r="AS105" s="57" t="s">
        <v>11</v>
      </c>
      <c r="AT105" s="57" t="s">
        <v>11</v>
      </c>
      <c r="AU105" s="57" t="s">
        <v>11</v>
      </c>
      <c r="AV105" s="57" t="s">
        <v>11</v>
      </c>
      <c r="AW105" s="57" t="s">
        <v>11</v>
      </c>
      <c r="AX105" s="57" t="s">
        <v>11</v>
      </c>
      <c r="AY105" s="57" t="s">
        <v>2586</v>
      </c>
      <c r="AZ105" s="57" t="s">
        <v>11</v>
      </c>
      <c r="BA105" s="57" t="s">
        <v>11</v>
      </c>
      <c r="BB105" s="57" t="s">
        <v>11</v>
      </c>
      <c r="BC105" s="57" t="s">
        <v>11</v>
      </c>
      <c r="BD105" s="57" t="s">
        <v>11</v>
      </c>
      <c r="BE105" s="57" t="s">
        <v>11</v>
      </c>
      <c r="BF105" s="57" t="s">
        <v>11</v>
      </c>
      <c r="BG105" s="57" t="s">
        <v>11</v>
      </c>
      <c r="BH105" s="57" t="s">
        <v>11</v>
      </c>
      <c r="BI105" s="57" t="s">
        <v>11</v>
      </c>
      <c r="BJ105" s="57" t="s">
        <v>11</v>
      </c>
      <c r="BK105" s="57" t="s">
        <v>11</v>
      </c>
      <c r="BL105" s="57" t="s">
        <v>11</v>
      </c>
      <c r="BM105" s="57" t="s">
        <v>11</v>
      </c>
      <c r="BN105" s="57" t="s">
        <v>11</v>
      </c>
      <c r="BO105" s="57" t="s">
        <v>11</v>
      </c>
      <c r="BP105" s="57" t="s">
        <v>11</v>
      </c>
      <c r="BQ105" s="57" t="s">
        <v>11</v>
      </c>
      <c r="BR105" s="57" t="s">
        <v>11</v>
      </c>
      <c r="BS105" s="57" t="s">
        <v>11</v>
      </c>
      <c r="BT105" s="57" t="s">
        <v>11</v>
      </c>
      <c r="BU105" s="57" t="s">
        <v>11</v>
      </c>
      <c r="BV105" s="57" t="s">
        <v>11</v>
      </c>
      <c r="BW105" s="57" t="s">
        <v>11</v>
      </c>
      <c r="BX105" s="57" t="s">
        <v>11</v>
      </c>
      <c r="BY105" s="57" t="s">
        <v>11</v>
      </c>
      <c r="BZ105" s="57" t="s">
        <v>11</v>
      </c>
      <c r="CA105" s="57" t="s">
        <v>11</v>
      </c>
      <c r="CB105" s="57" t="s">
        <v>11</v>
      </c>
      <c r="CC105" s="57" t="s">
        <v>2091</v>
      </c>
      <c r="CD105" s="57" t="s">
        <v>11</v>
      </c>
      <c r="CE105" s="57" t="s">
        <v>11</v>
      </c>
      <c r="CF105" s="57" t="s">
        <v>11</v>
      </c>
      <c r="CG105" s="57" t="s">
        <v>11</v>
      </c>
      <c r="CH105" s="57" t="s">
        <v>11</v>
      </c>
      <c r="CI105" s="57" t="s">
        <v>11</v>
      </c>
      <c r="CJ105" s="57" t="s">
        <v>11</v>
      </c>
      <c r="CK105" s="57" t="s">
        <v>11</v>
      </c>
      <c r="CL105" s="58" t="s">
        <v>11</v>
      </c>
      <c r="CM105" s="59" t="s">
        <v>11</v>
      </c>
      <c r="CN105" s="59" t="s">
        <v>11</v>
      </c>
      <c r="CO105" s="59" t="s">
        <v>11</v>
      </c>
      <c r="CP105" s="59" t="s">
        <v>11</v>
      </c>
      <c r="CQ105" s="59" t="s">
        <v>11</v>
      </c>
      <c r="CR105" s="59" t="s">
        <v>11</v>
      </c>
      <c r="CS105" s="59" t="s">
        <v>11</v>
      </c>
      <c r="CT105" s="59" t="s">
        <v>11</v>
      </c>
      <c r="CU105" s="59" t="s">
        <v>11</v>
      </c>
      <c r="CV105" s="59" t="s">
        <v>11</v>
      </c>
      <c r="CW105" s="59" t="s">
        <v>11</v>
      </c>
      <c r="CX105" s="59" t="s">
        <v>11</v>
      </c>
      <c r="CY105" s="59" t="s">
        <v>11</v>
      </c>
      <c r="CZ105" s="60" t="s">
        <v>11</v>
      </c>
      <c r="DA105" s="60" t="s">
        <v>11</v>
      </c>
      <c r="DB105" s="59" t="s">
        <v>11</v>
      </c>
      <c r="DC105" s="59" t="s">
        <v>11</v>
      </c>
      <c r="DD105" s="60" t="s">
        <v>11</v>
      </c>
      <c r="DE105" s="59" t="s">
        <v>11</v>
      </c>
      <c r="DF105" s="59" t="s">
        <v>11</v>
      </c>
      <c r="DG105" s="59" t="s">
        <v>11</v>
      </c>
      <c r="DH105" s="59" t="s">
        <v>11</v>
      </c>
      <c r="DI105" s="59" t="s">
        <v>11</v>
      </c>
      <c r="DJ105" s="59" t="s">
        <v>11</v>
      </c>
      <c r="DK105" s="59" t="s">
        <v>11</v>
      </c>
      <c r="DL105" s="59" t="s">
        <v>1526</v>
      </c>
      <c r="DM105" s="59"/>
      <c r="DN105" s="59"/>
      <c r="DO105" s="59"/>
      <c r="DP105" s="59"/>
      <c r="DQ105" s="59"/>
      <c r="DR105" s="59"/>
      <c r="DS105" s="59"/>
      <c r="DT105" s="59"/>
      <c r="DU105" s="59"/>
    </row>
    <row r="106" spans="1:125" s="61" customFormat="1" ht="12.75" customHeight="1" x14ac:dyDescent="0.25">
      <c r="A106" s="39" t="s">
        <v>454</v>
      </c>
      <c r="B106" s="39" t="s">
        <v>619</v>
      </c>
      <c r="C106" s="39"/>
      <c r="D106" s="39" t="s">
        <v>73</v>
      </c>
      <c r="E106" s="39" t="s">
        <v>2206</v>
      </c>
      <c r="F106" s="55">
        <v>44272.740416666667</v>
      </c>
      <c r="G106" s="55">
        <v>44273.219895833332</v>
      </c>
      <c r="H106" s="23" t="s">
        <v>2309</v>
      </c>
      <c r="I106" s="40" t="str">
        <f t="shared" si="1"/>
        <v>OUTSIDE WDC</v>
      </c>
      <c r="J106" s="39"/>
      <c r="K106" s="39"/>
      <c r="L106" s="56">
        <v>44273</v>
      </c>
      <c r="M106" s="57"/>
      <c r="N106" s="59" t="str">
        <f>IFERROR(VLOOKUP(B:B,'GID 29 JUNI 21'!V:Y,4,0),"")</f>
        <v/>
      </c>
      <c r="O106" s="59" t="str">
        <f>IFERROR(VLOOKUP(B106,#REF!,4,0),"")</f>
        <v/>
      </c>
      <c r="P106" s="59" t="str">
        <f>IFERROR(VLOOKUP(B:B,'GID 27 Juni 21'!V:Y,4,0),"")</f>
        <v/>
      </c>
      <c r="Q106" s="59" t="str">
        <f>IFERROR(VLOOKUP(B:B,'GID 26 Juni 21'!V:Y,4,0),"")</f>
        <v/>
      </c>
      <c r="R106" s="59" t="str">
        <f>IFERROR(VLOOKUP(B:B,'GID 25 JNI 21'!V:Y,4,0),"")</f>
        <v/>
      </c>
      <c r="S106" s="59" t="s">
        <v>11</v>
      </c>
      <c r="T106" s="59" t="s">
        <v>11</v>
      </c>
      <c r="U106" s="59" t="s">
        <v>11</v>
      </c>
      <c r="V106" s="59" t="s">
        <v>11</v>
      </c>
      <c r="W106" s="59" t="s">
        <v>11</v>
      </c>
      <c r="X106" s="59" t="s">
        <v>11</v>
      </c>
      <c r="Y106" s="59" t="s">
        <v>11</v>
      </c>
      <c r="Z106" s="59" t="s">
        <v>11</v>
      </c>
      <c r="AA106" s="59" t="s">
        <v>11</v>
      </c>
      <c r="AB106" s="59" t="s">
        <v>11</v>
      </c>
      <c r="AC106" s="59" t="s">
        <v>11</v>
      </c>
      <c r="AD106" s="59" t="s">
        <v>11</v>
      </c>
      <c r="AE106" s="59" t="s">
        <v>11</v>
      </c>
      <c r="AF106" s="59" t="s">
        <v>11</v>
      </c>
      <c r="AG106" s="59" t="s">
        <v>11</v>
      </c>
      <c r="AH106" s="59" t="s">
        <v>11</v>
      </c>
      <c r="AI106" s="59" t="s">
        <v>11</v>
      </c>
      <c r="AJ106" s="59" t="s">
        <v>11</v>
      </c>
      <c r="AK106" s="59" t="s">
        <v>11</v>
      </c>
      <c r="AL106" s="57" t="s">
        <v>11</v>
      </c>
      <c r="AM106" s="57" t="s">
        <v>11</v>
      </c>
      <c r="AN106" s="57" t="s">
        <v>11</v>
      </c>
      <c r="AO106" s="57" t="s">
        <v>11</v>
      </c>
      <c r="AP106" s="57" t="s">
        <v>11</v>
      </c>
      <c r="AQ106" s="57" t="s">
        <v>11</v>
      </c>
      <c r="AR106" s="57" t="s">
        <v>11</v>
      </c>
      <c r="AS106" s="57" t="s">
        <v>11</v>
      </c>
      <c r="AT106" s="57" t="s">
        <v>11</v>
      </c>
      <c r="AU106" s="57" t="s">
        <v>11</v>
      </c>
      <c r="AV106" s="57" t="s">
        <v>11</v>
      </c>
      <c r="AW106" s="57" t="s">
        <v>11</v>
      </c>
      <c r="AX106" s="57" t="s">
        <v>11</v>
      </c>
      <c r="AY106" s="57" t="s">
        <v>11</v>
      </c>
      <c r="AZ106" s="57" t="s">
        <v>11</v>
      </c>
      <c r="BA106" s="57" t="s">
        <v>11</v>
      </c>
      <c r="BB106" s="57" t="s">
        <v>11</v>
      </c>
      <c r="BC106" s="57" t="s">
        <v>11</v>
      </c>
      <c r="BD106" s="57" t="s">
        <v>11</v>
      </c>
      <c r="BE106" s="57" t="s">
        <v>11</v>
      </c>
      <c r="BF106" s="57" t="s">
        <v>11</v>
      </c>
      <c r="BG106" s="57" t="s">
        <v>11</v>
      </c>
      <c r="BH106" s="57" t="s">
        <v>11</v>
      </c>
      <c r="BI106" s="57" t="s">
        <v>11</v>
      </c>
      <c r="BJ106" s="57" t="s">
        <v>11</v>
      </c>
      <c r="BK106" s="57" t="s">
        <v>11</v>
      </c>
      <c r="BL106" s="57" t="s">
        <v>11</v>
      </c>
      <c r="BM106" s="57" t="s">
        <v>11</v>
      </c>
      <c r="BN106" s="57" t="s">
        <v>11</v>
      </c>
      <c r="BO106" s="57" t="s">
        <v>11</v>
      </c>
      <c r="BP106" s="57" t="s">
        <v>11</v>
      </c>
      <c r="BQ106" s="57" t="s">
        <v>11</v>
      </c>
      <c r="BR106" s="57" t="s">
        <v>11</v>
      </c>
      <c r="BS106" s="57" t="s">
        <v>11</v>
      </c>
      <c r="BT106" s="57" t="s">
        <v>11</v>
      </c>
      <c r="BU106" s="57" t="s">
        <v>11</v>
      </c>
      <c r="BV106" s="57" t="s">
        <v>11</v>
      </c>
      <c r="BW106" s="57" t="s">
        <v>11</v>
      </c>
      <c r="BX106" s="57" t="s">
        <v>11</v>
      </c>
      <c r="BY106" s="57" t="s">
        <v>11</v>
      </c>
      <c r="BZ106" s="57" t="s">
        <v>11</v>
      </c>
      <c r="CA106" s="57" t="s">
        <v>11</v>
      </c>
      <c r="CB106" s="57" t="s">
        <v>11</v>
      </c>
      <c r="CC106" s="57" t="s">
        <v>11</v>
      </c>
      <c r="CD106" s="57" t="s">
        <v>11</v>
      </c>
      <c r="CE106" s="57" t="s">
        <v>11</v>
      </c>
      <c r="CF106" s="57" t="s">
        <v>11</v>
      </c>
      <c r="CG106" s="57" t="s">
        <v>11</v>
      </c>
      <c r="CH106" s="57" t="s">
        <v>11</v>
      </c>
      <c r="CI106" s="57" t="s">
        <v>11</v>
      </c>
      <c r="CJ106" s="57" t="s">
        <v>11</v>
      </c>
      <c r="CK106" s="57" t="s">
        <v>11</v>
      </c>
      <c r="CL106" s="58" t="s">
        <v>11</v>
      </c>
      <c r="CM106" s="59" t="s">
        <v>11</v>
      </c>
      <c r="CN106" s="59" t="s">
        <v>11</v>
      </c>
      <c r="CO106" s="59" t="s">
        <v>11</v>
      </c>
      <c r="CP106" s="59" t="s">
        <v>11</v>
      </c>
      <c r="CQ106" s="59" t="s">
        <v>11</v>
      </c>
      <c r="CR106" s="59" t="s">
        <v>11</v>
      </c>
      <c r="CS106" s="59" t="s">
        <v>11</v>
      </c>
      <c r="CT106" s="59" t="s">
        <v>11</v>
      </c>
      <c r="CU106" s="59" t="s">
        <v>11</v>
      </c>
      <c r="CV106" s="59" t="s">
        <v>11</v>
      </c>
      <c r="CW106" s="59" t="s">
        <v>11</v>
      </c>
      <c r="CX106" s="59" t="s">
        <v>11</v>
      </c>
      <c r="CY106" s="59" t="s">
        <v>11</v>
      </c>
      <c r="CZ106" s="60" t="s">
        <v>11</v>
      </c>
      <c r="DA106" s="60" t="s">
        <v>11</v>
      </c>
      <c r="DB106" s="59" t="s">
        <v>11</v>
      </c>
      <c r="DC106" s="59" t="s">
        <v>11</v>
      </c>
      <c r="DD106" s="60" t="s">
        <v>1527</v>
      </c>
      <c r="DE106" s="59" t="s">
        <v>11</v>
      </c>
      <c r="DF106" s="59" t="s">
        <v>11</v>
      </c>
      <c r="DG106" s="59" t="s">
        <v>11</v>
      </c>
      <c r="DH106" s="59" t="s">
        <v>11</v>
      </c>
      <c r="DI106" s="59" t="s">
        <v>11</v>
      </c>
      <c r="DJ106" s="59" t="s">
        <v>11</v>
      </c>
      <c r="DK106" s="59" t="s">
        <v>1528</v>
      </c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</row>
    <row r="107" spans="1:125" s="61" customFormat="1" ht="12.75" customHeight="1" x14ac:dyDescent="0.25">
      <c r="A107" s="39" t="s">
        <v>454</v>
      </c>
      <c r="B107" s="39" t="s">
        <v>480</v>
      </c>
      <c r="C107" s="39"/>
      <c r="D107" s="39" t="s">
        <v>73</v>
      </c>
      <c r="E107" s="39" t="s">
        <v>2206</v>
      </c>
      <c r="F107" s="55">
        <v>44273.651435185187</v>
      </c>
      <c r="G107" s="55">
        <v>44274.265185185184</v>
      </c>
      <c r="H107" s="23" t="s">
        <v>2309</v>
      </c>
      <c r="I107" s="40" t="str">
        <f t="shared" si="1"/>
        <v>OUTSIDE WDC</v>
      </c>
      <c r="J107" s="39" t="s">
        <v>10</v>
      </c>
      <c r="K107" s="39"/>
      <c r="L107" s="56">
        <v>44274</v>
      </c>
      <c r="M107" s="57"/>
      <c r="N107" s="59" t="str">
        <f>IFERROR(VLOOKUP(B:B,'GID 29 JUNI 21'!V:Y,4,0),"")</f>
        <v/>
      </c>
      <c r="O107" s="59" t="str">
        <f>IFERROR(VLOOKUP(B107,#REF!,4,0),"")</f>
        <v/>
      </c>
      <c r="P107" s="59" t="str">
        <f>IFERROR(VLOOKUP(B:B,'GID 27 Juni 21'!V:Y,4,0),"")</f>
        <v/>
      </c>
      <c r="Q107" s="59" t="str">
        <f>IFERROR(VLOOKUP(B:B,'GID 26 Juni 21'!V:Y,4,0),"")</f>
        <v/>
      </c>
      <c r="R107" s="59" t="str">
        <f>IFERROR(VLOOKUP(B:B,'GID 25 JNI 21'!V:Y,4,0),"")</f>
        <v/>
      </c>
      <c r="S107" s="59" t="s">
        <v>11</v>
      </c>
      <c r="T107" s="59" t="s">
        <v>11</v>
      </c>
      <c r="U107" s="59" t="s">
        <v>11</v>
      </c>
      <c r="V107" s="59" t="s">
        <v>11</v>
      </c>
      <c r="W107" s="59" t="s">
        <v>11</v>
      </c>
      <c r="X107" s="59" t="s">
        <v>11</v>
      </c>
      <c r="Y107" s="59" t="s">
        <v>11</v>
      </c>
      <c r="Z107" s="59" t="s">
        <v>11</v>
      </c>
      <c r="AA107" s="59" t="s">
        <v>11</v>
      </c>
      <c r="AB107" s="59" t="s">
        <v>11</v>
      </c>
      <c r="AC107" s="59" t="s">
        <v>11</v>
      </c>
      <c r="AD107" s="59" t="s">
        <v>11</v>
      </c>
      <c r="AE107" s="59" t="s">
        <v>11</v>
      </c>
      <c r="AF107" s="59" t="s">
        <v>11</v>
      </c>
      <c r="AG107" s="59" t="s">
        <v>11</v>
      </c>
      <c r="AH107" s="59" t="s">
        <v>11</v>
      </c>
      <c r="AI107" s="59" t="s">
        <v>11</v>
      </c>
      <c r="AJ107" s="59" t="s">
        <v>11</v>
      </c>
      <c r="AK107" s="59" t="s">
        <v>11</v>
      </c>
      <c r="AL107" s="57" t="s">
        <v>11</v>
      </c>
      <c r="AM107" s="57" t="s">
        <v>11</v>
      </c>
      <c r="AN107" s="57" t="s">
        <v>11</v>
      </c>
      <c r="AO107" s="57" t="s">
        <v>11</v>
      </c>
      <c r="AP107" s="57" t="s">
        <v>11</v>
      </c>
      <c r="AQ107" s="57" t="s">
        <v>11</v>
      </c>
      <c r="AR107" s="57" t="s">
        <v>11</v>
      </c>
      <c r="AS107" s="57" t="s">
        <v>11</v>
      </c>
      <c r="AT107" s="57" t="s">
        <v>11</v>
      </c>
      <c r="AU107" s="57" t="s">
        <v>11</v>
      </c>
      <c r="AV107" s="57" t="s">
        <v>11</v>
      </c>
      <c r="AW107" s="57" t="s">
        <v>11</v>
      </c>
      <c r="AX107" s="57" t="s">
        <v>11</v>
      </c>
      <c r="AY107" s="57" t="s">
        <v>11</v>
      </c>
      <c r="AZ107" s="57" t="s">
        <v>11</v>
      </c>
      <c r="BA107" s="57" t="s">
        <v>11</v>
      </c>
      <c r="BB107" s="57" t="s">
        <v>11</v>
      </c>
      <c r="BC107" s="57" t="s">
        <v>11</v>
      </c>
      <c r="BD107" s="57" t="s">
        <v>11</v>
      </c>
      <c r="BE107" s="57" t="s">
        <v>11</v>
      </c>
      <c r="BF107" s="57" t="s">
        <v>11</v>
      </c>
      <c r="BG107" s="57" t="s">
        <v>11</v>
      </c>
      <c r="BH107" s="57" t="s">
        <v>11</v>
      </c>
      <c r="BI107" s="57" t="s">
        <v>11</v>
      </c>
      <c r="BJ107" s="57" t="s">
        <v>11</v>
      </c>
      <c r="BK107" s="57" t="s">
        <v>11</v>
      </c>
      <c r="BL107" s="57" t="s">
        <v>11</v>
      </c>
      <c r="BM107" s="57" t="s">
        <v>11</v>
      </c>
      <c r="BN107" s="57" t="s">
        <v>11</v>
      </c>
      <c r="BO107" s="57" t="s">
        <v>11</v>
      </c>
      <c r="BP107" s="57" t="s">
        <v>11</v>
      </c>
      <c r="BQ107" s="57" t="s">
        <v>11</v>
      </c>
      <c r="BR107" s="57" t="s">
        <v>11</v>
      </c>
      <c r="BS107" s="57" t="s">
        <v>11</v>
      </c>
      <c r="BT107" s="57" t="s">
        <v>11</v>
      </c>
      <c r="BU107" s="57" t="s">
        <v>11</v>
      </c>
      <c r="BV107" s="57" t="s">
        <v>11</v>
      </c>
      <c r="BW107" s="57" t="s">
        <v>11</v>
      </c>
      <c r="BX107" s="57" t="s">
        <v>11</v>
      </c>
      <c r="BY107" s="57" t="s">
        <v>11</v>
      </c>
      <c r="BZ107" s="57" t="s">
        <v>11</v>
      </c>
      <c r="CA107" s="57" t="s">
        <v>11</v>
      </c>
      <c r="CB107" s="57" t="s">
        <v>11</v>
      </c>
      <c r="CC107" s="57" t="s">
        <v>11</v>
      </c>
      <c r="CD107" s="57" t="s">
        <v>11</v>
      </c>
      <c r="CE107" s="57" t="s">
        <v>11</v>
      </c>
      <c r="CF107" s="57" t="s">
        <v>11</v>
      </c>
      <c r="CG107" s="57" t="s">
        <v>11</v>
      </c>
      <c r="CH107" s="57" t="s">
        <v>11</v>
      </c>
      <c r="CI107" s="57" t="s">
        <v>11</v>
      </c>
      <c r="CJ107" s="57" t="s">
        <v>11</v>
      </c>
      <c r="CK107" s="57" t="s">
        <v>11</v>
      </c>
      <c r="CL107" s="58" t="s">
        <v>11</v>
      </c>
      <c r="CM107" s="59" t="s">
        <v>11</v>
      </c>
      <c r="CN107" s="59" t="s">
        <v>11</v>
      </c>
      <c r="CO107" s="59" t="s">
        <v>11</v>
      </c>
      <c r="CP107" s="59" t="s">
        <v>11</v>
      </c>
      <c r="CQ107" s="59" t="s">
        <v>11</v>
      </c>
      <c r="CR107" s="59" t="s">
        <v>11</v>
      </c>
      <c r="CS107" s="59" t="s">
        <v>11</v>
      </c>
      <c r="CT107" s="59" t="s">
        <v>11</v>
      </c>
      <c r="CU107" s="59" t="s">
        <v>11</v>
      </c>
      <c r="CV107" s="59" t="s">
        <v>11</v>
      </c>
      <c r="CW107" s="59" t="s">
        <v>11</v>
      </c>
      <c r="CX107" s="59" t="s">
        <v>11</v>
      </c>
      <c r="CY107" s="59" t="s">
        <v>11</v>
      </c>
      <c r="CZ107" s="60" t="s">
        <v>11</v>
      </c>
      <c r="DA107" s="60" t="s">
        <v>11</v>
      </c>
      <c r="DB107" s="59" t="s">
        <v>11</v>
      </c>
      <c r="DC107" s="59" t="s">
        <v>1529</v>
      </c>
      <c r="DD107" s="60" t="s">
        <v>11</v>
      </c>
      <c r="DE107" s="59" t="s">
        <v>11</v>
      </c>
      <c r="DF107" s="59" t="s">
        <v>11</v>
      </c>
      <c r="DG107" s="59" t="s">
        <v>11</v>
      </c>
      <c r="DH107" s="59" t="s">
        <v>11</v>
      </c>
      <c r="DI107" s="59" t="s">
        <v>11</v>
      </c>
      <c r="DJ107" s="59" t="s">
        <v>11</v>
      </c>
      <c r="DK107" s="59" t="s">
        <v>1530</v>
      </c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</row>
    <row r="108" spans="1:125" s="61" customFormat="1" ht="12.75" customHeight="1" x14ac:dyDescent="0.25">
      <c r="A108" s="39" t="s">
        <v>454</v>
      </c>
      <c r="B108" s="39" t="s">
        <v>783</v>
      </c>
      <c r="C108" s="39"/>
      <c r="D108" s="39" t="s">
        <v>73</v>
      </c>
      <c r="E108" s="39" t="s">
        <v>2212</v>
      </c>
      <c r="F108" s="55">
        <v>44266.88140046296</v>
      </c>
      <c r="G108" s="55">
        <v>44267.63008101852</v>
      </c>
      <c r="H108" s="23" t="s">
        <v>2309</v>
      </c>
      <c r="I108" s="40" t="str">
        <f t="shared" si="1"/>
        <v>OUTSIDE WDC</v>
      </c>
      <c r="J108" s="39" t="s">
        <v>461</v>
      </c>
      <c r="K108" s="39" t="s">
        <v>461</v>
      </c>
      <c r="L108" s="56">
        <v>44267</v>
      </c>
      <c r="M108" s="57"/>
      <c r="N108" s="59" t="str">
        <f>IFERROR(VLOOKUP(B:B,'GID 29 JUNI 21'!V:Y,4,0),"")</f>
        <v/>
      </c>
      <c r="O108" s="59" t="str">
        <f>IFERROR(VLOOKUP(B108,#REF!,4,0),"")</f>
        <v/>
      </c>
      <c r="P108" s="59" t="str">
        <f>IFERROR(VLOOKUP(B:B,'GID 27 Juni 21'!V:Y,4,0),"")</f>
        <v/>
      </c>
      <c r="Q108" s="59" t="str">
        <f>IFERROR(VLOOKUP(B:B,'GID 26 Juni 21'!V:Y,4,0),"")</f>
        <v/>
      </c>
      <c r="R108" s="59" t="str">
        <f>IFERROR(VLOOKUP(B:B,'GID 25 JNI 21'!V:Y,4,0),"")</f>
        <v/>
      </c>
      <c r="S108" s="59" t="s">
        <v>11</v>
      </c>
      <c r="T108" s="59" t="s">
        <v>11</v>
      </c>
      <c r="U108" s="59" t="s">
        <v>11</v>
      </c>
      <c r="V108" s="59" t="s">
        <v>11</v>
      </c>
      <c r="W108" s="59" t="s">
        <v>11</v>
      </c>
      <c r="X108" s="59" t="s">
        <v>11</v>
      </c>
      <c r="Y108" s="59" t="s">
        <v>11</v>
      </c>
      <c r="Z108" s="59" t="s">
        <v>11</v>
      </c>
      <c r="AA108" s="59" t="s">
        <v>11</v>
      </c>
      <c r="AB108" s="59" t="s">
        <v>11</v>
      </c>
      <c r="AC108" s="59" t="s">
        <v>11</v>
      </c>
      <c r="AD108" s="59" t="s">
        <v>11</v>
      </c>
      <c r="AE108" s="59" t="s">
        <v>11</v>
      </c>
      <c r="AF108" s="59" t="s">
        <v>11</v>
      </c>
      <c r="AG108" s="59" t="s">
        <v>11</v>
      </c>
      <c r="AH108" s="59" t="s">
        <v>11</v>
      </c>
      <c r="AI108" s="59" t="s">
        <v>11</v>
      </c>
      <c r="AJ108" s="59" t="s">
        <v>11</v>
      </c>
      <c r="AK108" s="59" t="s">
        <v>11</v>
      </c>
      <c r="AL108" s="57" t="s">
        <v>11</v>
      </c>
      <c r="AM108" s="57" t="s">
        <v>11</v>
      </c>
      <c r="AN108" s="57" t="s">
        <v>11</v>
      </c>
      <c r="AO108" s="57" t="s">
        <v>11</v>
      </c>
      <c r="AP108" s="57" t="s">
        <v>11</v>
      </c>
      <c r="AQ108" s="57" t="s">
        <v>11</v>
      </c>
      <c r="AR108" s="57" t="s">
        <v>11</v>
      </c>
      <c r="AS108" s="57" t="s">
        <v>11</v>
      </c>
      <c r="AT108" s="57" t="s">
        <v>11</v>
      </c>
      <c r="AU108" s="57" t="s">
        <v>11</v>
      </c>
      <c r="AV108" s="57" t="s">
        <v>11</v>
      </c>
      <c r="AW108" s="57" t="s">
        <v>11</v>
      </c>
      <c r="AX108" s="57" t="s">
        <v>11</v>
      </c>
      <c r="AY108" s="57" t="s">
        <v>11</v>
      </c>
      <c r="AZ108" s="57" t="s">
        <v>11</v>
      </c>
      <c r="BA108" s="57" t="s">
        <v>11</v>
      </c>
      <c r="BB108" s="57" t="s">
        <v>11</v>
      </c>
      <c r="BC108" s="57" t="s">
        <v>11</v>
      </c>
      <c r="BD108" s="57" t="s">
        <v>11</v>
      </c>
      <c r="BE108" s="57" t="s">
        <v>11</v>
      </c>
      <c r="BF108" s="57" t="s">
        <v>11</v>
      </c>
      <c r="BG108" s="57" t="s">
        <v>11</v>
      </c>
      <c r="BH108" s="57" t="s">
        <v>11</v>
      </c>
      <c r="BI108" s="57" t="s">
        <v>11</v>
      </c>
      <c r="BJ108" s="57" t="s">
        <v>11</v>
      </c>
      <c r="BK108" s="57" t="s">
        <v>11</v>
      </c>
      <c r="BL108" s="57" t="s">
        <v>11</v>
      </c>
      <c r="BM108" s="57" t="s">
        <v>11</v>
      </c>
      <c r="BN108" s="57" t="s">
        <v>11</v>
      </c>
      <c r="BO108" s="57" t="s">
        <v>11</v>
      </c>
      <c r="BP108" s="57" t="s">
        <v>11</v>
      </c>
      <c r="BQ108" s="57" t="s">
        <v>11</v>
      </c>
      <c r="BR108" s="57" t="s">
        <v>11</v>
      </c>
      <c r="BS108" s="57" t="s">
        <v>11</v>
      </c>
      <c r="BT108" s="57" t="s">
        <v>11</v>
      </c>
      <c r="BU108" s="57" t="s">
        <v>11</v>
      </c>
      <c r="BV108" s="57" t="s">
        <v>11</v>
      </c>
      <c r="BW108" s="57" t="s">
        <v>11</v>
      </c>
      <c r="BX108" s="57" t="s">
        <v>11</v>
      </c>
      <c r="BY108" s="57" t="s">
        <v>11</v>
      </c>
      <c r="BZ108" s="57" t="s">
        <v>11</v>
      </c>
      <c r="CA108" s="57" t="s">
        <v>11</v>
      </c>
      <c r="CB108" s="57" t="s">
        <v>11</v>
      </c>
      <c r="CC108" s="57" t="s">
        <v>11</v>
      </c>
      <c r="CD108" s="57" t="s">
        <v>11</v>
      </c>
      <c r="CE108" s="57" t="s">
        <v>11</v>
      </c>
      <c r="CF108" s="57" t="s">
        <v>11</v>
      </c>
      <c r="CG108" s="57" t="s">
        <v>11</v>
      </c>
      <c r="CH108" s="57" t="s">
        <v>11</v>
      </c>
      <c r="CI108" s="57" t="s">
        <v>11</v>
      </c>
      <c r="CJ108" s="57" t="s">
        <v>11</v>
      </c>
      <c r="CK108" s="57" t="s">
        <v>11</v>
      </c>
      <c r="CL108" s="58" t="s">
        <v>11</v>
      </c>
      <c r="CM108" s="59" t="s">
        <v>11</v>
      </c>
      <c r="CN108" s="59" t="s">
        <v>11</v>
      </c>
      <c r="CO108" s="59" t="s">
        <v>11</v>
      </c>
      <c r="CP108" s="59" t="s">
        <v>11</v>
      </c>
      <c r="CQ108" s="59" t="s">
        <v>11</v>
      </c>
      <c r="CR108" s="59" t="s">
        <v>11</v>
      </c>
      <c r="CS108" s="59" t="s">
        <v>11</v>
      </c>
      <c r="CT108" s="59" t="s">
        <v>11</v>
      </c>
      <c r="CU108" s="59" t="s">
        <v>11</v>
      </c>
      <c r="CV108" s="59" t="s">
        <v>11</v>
      </c>
      <c r="CW108" s="59" t="s">
        <v>11</v>
      </c>
      <c r="CX108" s="59" t="s">
        <v>11</v>
      </c>
      <c r="CY108" s="59" t="s">
        <v>11</v>
      </c>
      <c r="CZ108" s="60" t="s">
        <v>11</v>
      </c>
      <c r="DA108" s="60" t="s">
        <v>11</v>
      </c>
      <c r="DB108" s="59" t="s">
        <v>11</v>
      </c>
      <c r="DC108" s="59" t="s">
        <v>11</v>
      </c>
      <c r="DD108" s="60" t="s">
        <v>11</v>
      </c>
      <c r="DE108" s="59" t="s">
        <v>11</v>
      </c>
      <c r="DF108" s="59" t="s">
        <v>11</v>
      </c>
      <c r="DG108" s="59" t="s">
        <v>11</v>
      </c>
      <c r="DH108" s="59" t="s">
        <v>11</v>
      </c>
      <c r="DI108" s="59" t="s">
        <v>11</v>
      </c>
      <c r="DJ108" s="59" t="s">
        <v>1531</v>
      </c>
      <c r="DK108" s="59" t="s">
        <v>11</v>
      </c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</row>
    <row r="109" spans="1:125" s="61" customFormat="1" ht="12.75" customHeight="1" x14ac:dyDescent="0.25">
      <c r="A109" s="39" t="s">
        <v>454</v>
      </c>
      <c r="B109" s="39" t="s">
        <v>784</v>
      </c>
      <c r="C109" s="39"/>
      <c r="D109" s="39" t="s">
        <v>73</v>
      </c>
      <c r="E109" s="39" t="s">
        <v>2212</v>
      </c>
      <c r="F109" s="55">
        <v>44266.880462962959</v>
      </c>
      <c r="G109" s="55">
        <v>44267.950011574074</v>
      </c>
      <c r="H109" s="23" t="s">
        <v>2309</v>
      </c>
      <c r="I109" s="40" t="str">
        <f t="shared" si="1"/>
        <v>OUTSIDE WDC</v>
      </c>
      <c r="J109" s="39"/>
      <c r="K109" s="39"/>
      <c r="L109" s="56">
        <v>44267</v>
      </c>
      <c r="M109" s="57"/>
      <c r="N109" s="59" t="str">
        <f>IFERROR(VLOOKUP(B:B,'GID 29 JUNI 21'!V:Y,4,0),"")</f>
        <v/>
      </c>
      <c r="O109" s="59" t="str">
        <f>IFERROR(VLOOKUP(B109,#REF!,4,0),"")</f>
        <v/>
      </c>
      <c r="P109" s="59" t="str">
        <f>IFERROR(VLOOKUP(B:B,'GID 27 Juni 21'!V:Y,4,0),"")</f>
        <v/>
      </c>
      <c r="Q109" s="59" t="str">
        <f>IFERROR(VLOOKUP(B:B,'GID 26 Juni 21'!V:Y,4,0),"")</f>
        <v/>
      </c>
      <c r="R109" s="59" t="str">
        <f>IFERROR(VLOOKUP(B:B,'GID 25 JNI 21'!V:Y,4,0),"")</f>
        <v/>
      </c>
      <c r="S109" s="59" t="s">
        <v>11</v>
      </c>
      <c r="T109" s="59" t="s">
        <v>11</v>
      </c>
      <c r="U109" s="59" t="s">
        <v>11</v>
      </c>
      <c r="V109" s="59" t="s">
        <v>11</v>
      </c>
      <c r="W109" s="59" t="s">
        <v>11</v>
      </c>
      <c r="X109" s="59" t="s">
        <v>11</v>
      </c>
      <c r="Y109" s="59" t="s">
        <v>11</v>
      </c>
      <c r="Z109" s="59" t="s">
        <v>11</v>
      </c>
      <c r="AA109" s="59" t="s">
        <v>11</v>
      </c>
      <c r="AB109" s="59" t="s">
        <v>11</v>
      </c>
      <c r="AC109" s="59" t="s">
        <v>11</v>
      </c>
      <c r="AD109" s="59" t="s">
        <v>11</v>
      </c>
      <c r="AE109" s="59" t="s">
        <v>11</v>
      </c>
      <c r="AF109" s="59" t="s">
        <v>11</v>
      </c>
      <c r="AG109" s="59" t="s">
        <v>11</v>
      </c>
      <c r="AH109" s="59" t="s">
        <v>11</v>
      </c>
      <c r="AI109" s="59" t="s">
        <v>11</v>
      </c>
      <c r="AJ109" s="59" t="s">
        <v>11</v>
      </c>
      <c r="AK109" s="59" t="s">
        <v>11</v>
      </c>
      <c r="AL109" s="57" t="s">
        <v>11</v>
      </c>
      <c r="AM109" s="57" t="s">
        <v>11</v>
      </c>
      <c r="AN109" s="57" t="s">
        <v>11</v>
      </c>
      <c r="AO109" s="57" t="s">
        <v>11</v>
      </c>
      <c r="AP109" s="57" t="s">
        <v>11</v>
      </c>
      <c r="AQ109" s="57" t="s">
        <v>11</v>
      </c>
      <c r="AR109" s="57" t="s">
        <v>11</v>
      </c>
      <c r="AS109" s="57" t="s">
        <v>11</v>
      </c>
      <c r="AT109" s="57" t="s">
        <v>11</v>
      </c>
      <c r="AU109" s="57" t="s">
        <v>11</v>
      </c>
      <c r="AV109" s="57" t="s">
        <v>11</v>
      </c>
      <c r="AW109" s="57" t="s">
        <v>11</v>
      </c>
      <c r="AX109" s="57" t="s">
        <v>11</v>
      </c>
      <c r="AY109" s="57" t="s">
        <v>11</v>
      </c>
      <c r="AZ109" s="57" t="s">
        <v>11</v>
      </c>
      <c r="BA109" s="57" t="s">
        <v>11</v>
      </c>
      <c r="BB109" s="57" t="s">
        <v>11</v>
      </c>
      <c r="BC109" s="57" t="s">
        <v>11</v>
      </c>
      <c r="BD109" s="57" t="s">
        <v>11</v>
      </c>
      <c r="BE109" s="57" t="s">
        <v>11</v>
      </c>
      <c r="BF109" s="57" t="s">
        <v>11</v>
      </c>
      <c r="BG109" s="57" t="s">
        <v>11</v>
      </c>
      <c r="BH109" s="57" t="s">
        <v>11</v>
      </c>
      <c r="BI109" s="57" t="s">
        <v>11</v>
      </c>
      <c r="BJ109" s="57" t="s">
        <v>11</v>
      </c>
      <c r="BK109" s="57" t="s">
        <v>11</v>
      </c>
      <c r="BL109" s="57" t="s">
        <v>11</v>
      </c>
      <c r="BM109" s="57" t="s">
        <v>11</v>
      </c>
      <c r="BN109" s="57" t="s">
        <v>11</v>
      </c>
      <c r="BO109" s="57" t="s">
        <v>11</v>
      </c>
      <c r="BP109" s="57" t="s">
        <v>11</v>
      </c>
      <c r="BQ109" s="57" t="s">
        <v>11</v>
      </c>
      <c r="BR109" s="57" t="s">
        <v>11</v>
      </c>
      <c r="BS109" s="57" t="s">
        <v>11</v>
      </c>
      <c r="BT109" s="57" t="s">
        <v>11</v>
      </c>
      <c r="BU109" s="57" t="s">
        <v>11</v>
      </c>
      <c r="BV109" s="57" t="s">
        <v>11</v>
      </c>
      <c r="BW109" s="57" t="s">
        <v>11</v>
      </c>
      <c r="BX109" s="57" t="s">
        <v>11</v>
      </c>
      <c r="BY109" s="57" t="s">
        <v>11</v>
      </c>
      <c r="BZ109" s="57" t="s">
        <v>11</v>
      </c>
      <c r="CA109" s="57" t="s">
        <v>11</v>
      </c>
      <c r="CB109" s="57" t="s">
        <v>11</v>
      </c>
      <c r="CC109" s="57" t="s">
        <v>11</v>
      </c>
      <c r="CD109" s="57" t="s">
        <v>11</v>
      </c>
      <c r="CE109" s="57" t="s">
        <v>11</v>
      </c>
      <c r="CF109" s="57" t="s">
        <v>11</v>
      </c>
      <c r="CG109" s="57" t="s">
        <v>11</v>
      </c>
      <c r="CH109" s="57" t="s">
        <v>11</v>
      </c>
      <c r="CI109" s="57" t="s">
        <v>11</v>
      </c>
      <c r="CJ109" s="57" t="s">
        <v>11</v>
      </c>
      <c r="CK109" s="57" t="s">
        <v>11</v>
      </c>
      <c r="CL109" s="58" t="s">
        <v>11</v>
      </c>
      <c r="CM109" s="59" t="s">
        <v>11</v>
      </c>
      <c r="CN109" s="59" t="s">
        <v>11</v>
      </c>
      <c r="CO109" s="59" t="s">
        <v>11</v>
      </c>
      <c r="CP109" s="59" t="s">
        <v>11</v>
      </c>
      <c r="CQ109" s="59" t="s">
        <v>11</v>
      </c>
      <c r="CR109" s="59" t="s">
        <v>11</v>
      </c>
      <c r="CS109" s="59" t="s">
        <v>11</v>
      </c>
      <c r="CT109" s="59" t="s">
        <v>11</v>
      </c>
      <c r="CU109" s="59" t="s">
        <v>11</v>
      </c>
      <c r="CV109" s="59" t="s">
        <v>11</v>
      </c>
      <c r="CW109" s="59" t="s">
        <v>11</v>
      </c>
      <c r="CX109" s="59" t="s">
        <v>11</v>
      </c>
      <c r="CY109" s="59" t="s">
        <v>11</v>
      </c>
      <c r="CZ109" s="60" t="s">
        <v>11</v>
      </c>
      <c r="DA109" s="60" t="s">
        <v>11</v>
      </c>
      <c r="DB109" s="59" t="s">
        <v>11</v>
      </c>
      <c r="DC109" s="59" t="s">
        <v>11</v>
      </c>
      <c r="DD109" s="60" t="s">
        <v>11</v>
      </c>
      <c r="DE109" s="59" t="s">
        <v>11</v>
      </c>
      <c r="DF109" s="59" t="s">
        <v>11</v>
      </c>
      <c r="DG109" s="59" t="s">
        <v>11</v>
      </c>
      <c r="DH109" s="59" t="s">
        <v>11</v>
      </c>
      <c r="DI109" s="59" t="s">
        <v>11</v>
      </c>
      <c r="DJ109" s="59" t="s">
        <v>1532</v>
      </c>
      <c r="DK109" s="59" t="s">
        <v>11</v>
      </c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</row>
    <row r="110" spans="1:125" s="61" customFormat="1" ht="12.75" customHeight="1" x14ac:dyDescent="0.25">
      <c r="A110" s="39" t="s">
        <v>454</v>
      </c>
      <c r="B110" s="39" t="s">
        <v>379</v>
      </c>
      <c r="C110" s="39"/>
      <c r="D110" s="39" t="s">
        <v>73</v>
      </c>
      <c r="E110" s="39" t="s">
        <v>223</v>
      </c>
      <c r="F110" s="55">
        <v>44369.896851851852</v>
      </c>
      <c r="G110" s="55">
        <v>44370.353738425925</v>
      </c>
      <c r="H110" s="23" t="s">
        <v>2309</v>
      </c>
      <c r="I110" s="40" t="str">
        <f t="shared" si="1"/>
        <v>OUTSIDE WDC</v>
      </c>
      <c r="J110" s="39" t="s">
        <v>461</v>
      </c>
      <c r="K110" s="39" t="s">
        <v>461</v>
      </c>
      <c r="L110" s="56">
        <v>44318</v>
      </c>
      <c r="M110" s="59"/>
      <c r="N110" s="59" t="str">
        <f>IFERROR(VLOOKUP(B:B,'GID 29 JUNI 21'!V:Y,4,0),"")</f>
        <v/>
      </c>
      <c r="O110" s="59" t="str">
        <f>IFERROR(VLOOKUP(B110,#REF!,4,0),"")</f>
        <v/>
      </c>
      <c r="P110" s="59" t="str">
        <f>IFERROR(VLOOKUP(B:B,'GID 27 Juni 21'!V:Y,4,0),"")</f>
        <v/>
      </c>
      <c r="Q110" s="59" t="str">
        <f>IFERROR(VLOOKUP(B:B,'GID 26 Juni 21'!V:Y,4,0),"")</f>
        <v/>
      </c>
      <c r="R110" s="59" t="str">
        <f>IFERROR(VLOOKUP(B:B,'GID 25 JNI 21'!V:Y,4,0),"")</f>
        <v/>
      </c>
      <c r="S110" s="59" t="s">
        <v>11</v>
      </c>
      <c r="T110" s="59" t="s">
        <v>5506</v>
      </c>
      <c r="U110" s="59" t="s">
        <v>11</v>
      </c>
      <c r="V110" s="59" t="s">
        <v>11</v>
      </c>
      <c r="W110" s="59" t="s">
        <v>11</v>
      </c>
      <c r="X110" s="59" t="s">
        <v>11</v>
      </c>
      <c r="Y110" s="59" t="s">
        <v>11</v>
      </c>
      <c r="Z110" s="59" t="s">
        <v>11</v>
      </c>
      <c r="AA110" s="59" t="s">
        <v>11</v>
      </c>
      <c r="AB110" s="59" t="s">
        <v>11</v>
      </c>
      <c r="AC110" s="59" t="s">
        <v>4721</v>
      </c>
      <c r="AD110" s="59" t="s">
        <v>11</v>
      </c>
      <c r="AE110" s="59" t="s">
        <v>11</v>
      </c>
      <c r="AF110" s="59" t="s">
        <v>11</v>
      </c>
      <c r="AG110" s="59" t="s">
        <v>11</v>
      </c>
      <c r="AH110" s="59" t="s">
        <v>11</v>
      </c>
      <c r="AI110" s="59" t="s">
        <v>11</v>
      </c>
      <c r="AJ110" s="59" t="s">
        <v>11</v>
      </c>
      <c r="AK110" s="59" t="s">
        <v>11</v>
      </c>
      <c r="AL110" s="57" t="s">
        <v>11</v>
      </c>
      <c r="AM110" s="57" t="s">
        <v>11</v>
      </c>
      <c r="AN110" s="57" t="s">
        <v>11</v>
      </c>
      <c r="AO110" s="57" t="s">
        <v>11</v>
      </c>
      <c r="AP110" s="57" t="s">
        <v>11</v>
      </c>
      <c r="AQ110" s="57" t="s">
        <v>11</v>
      </c>
      <c r="AR110" s="57" t="s">
        <v>11</v>
      </c>
      <c r="AS110" s="57" t="s">
        <v>11</v>
      </c>
      <c r="AT110" s="57" t="s">
        <v>11</v>
      </c>
      <c r="AU110" s="57" t="s">
        <v>11</v>
      </c>
      <c r="AV110" s="57" t="s">
        <v>11</v>
      </c>
      <c r="AW110" s="57" t="s">
        <v>11</v>
      </c>
      <c r="AX110" s="57" t="s">
        <v>11</v>
      </c>
      <c r="AY110" s="57" t="s">
        <v>11</v>
      </c>
      <c r="AZ110" s="57" t="s">
        <v>11</v>
      </c>
      <c r="BA110" s="57" t="s">
        <v>11</v>
      </c>
      <c r="BB110" s="57" t="s">
        <v>11</v>
      </c>
      <c r="BC110" s="57" t="s">
        <v>11</v>
      </c>
      <c r="BD110" s="57" t="s">
        <v>11</v>
      </c>
      <c r="BE110" s="57" t="s">
        <v>11</v>
      </c>
      <c r="BF110" s="57" t="s">
        <v>11</v>
      </c>
      <c r="BG110" s="57" t="s">
        <v>11</v>
      </c>
      <c r="BH110" s="57" t="s">
        <v>11</v>
      </c>
      <c r="BI110" s="57" t="s">
        <v>11</v>
      </c>
      <c r="BJ110" s="57" t="s">
        <v>11</v>
      </c>
      <c r="BK110" s="57" t="s">
        <v>11</v>
      </c>
      <c r="BL110" s="57" t="s">
        <v>11</v>
      </c>
      <c r="BM110" s="57" t="s">
        <v>3141</v>
      </c>
      <c r="BN110" s="57" t="s">
        <v>11</v>
      </c>
      <c r="BO110" s="57" t="s">
        <v>11</v>
      </c>
      <c r="BP110" s="57" t="s">
        <v>11</v>
      </c>
      <c r="BQ110" s="57" t="s">
        <v>11</v>
      </c>
      <c r="BR110" s="57" t="s">
        <v>11</v>
      </c>
      <c r="BS110" s="57" t="s">
        <v>11</v>
      </c>
      <c r="BT110" s="57" t="s">
        <v>11</v>
      </c>
      <c r="BU110" s="57" t="s">
        <v>11</v>
      </c>
      <c r="BV110" s="57" t="s">
        <v>11</v>
      </c>
      <c r="BW110" s="57" t="s">
        <v>11</v>
      </c>
      <c r="BX110" s="57" t="s">
        <v>11</v>
      </c>
      <c r="BY110" s="57" t="s">
        <v>11</v>
      </c>
      <c r="BZ110" s="57" t="s">
        <v>11</v>
      </c>
      <c r="CA110" s="57" t="s">
        <v>11</v>
      </c>
      <c r="CB110" s="57" t="s">
        <v>3142</v>
      </c>
      <c r="CC110" s="57" t="s">
        <v>11</v>
      </c>
      <c r="CD110" s="57" t="s">
        <v>11</v>
      </c>
      <c r="CE110" s="57" t="s">
        <v>11</v>
      </c>
      <c r="CF110" s="57" t="s">
        <v>11</v>
      </c>
      <c r="CG110" s="57" t="s">
        <v>11</v>
      </c>
      <c r="CH110" s="57" t="s">
        <v>2092</v>
      </c>
      <c r="CI110" s="57" t="s">
        <v>11</v>
      </c>
      <c r="CJ110" s="57" t="s">
        <v>11</v>
      </c>
      <c r="CK110" s="57" t="s">
        <v>11</v>
      </c>
      <c r="CL110" s="58" t="s">
        <v>11</v>
      </c>
      <c r="CM110" s="59" t="s">
        <v>11</v>
      </c>
      <c r="CN110" s="59" t="s">
        <v>2093</v>
      </c>
      <c r="CO110" s="59" t="s">
        <v>11</v>
      </c>
      <c r="CP110" s="59" t="s">
        <v>11</v>
      </c>
      <c r="CQ110" s="59" t="s">
        <v>11</v>
      </c>
      <c r="CR110" s="59" t="s">
        <v>11</v>
      </c>
      <c r="CS110" s="59" t="s">
        <v>11</v>
      </c>
      <c r="CT110" s="59" t="s">
        <v>1533</v>
      </c>
      <c r="CU110" s="59" t="s">
        <v>11</v>
      </c>
      <c r="CV110" s="59" t="s">
        <v>11</v>
      </c>
      <c r="CW110" s="59" t="s">
        <v>11</v>
      </c>
      <c r="CX110" s="59" t="s">
        <v>11</v>
      </c>
      <c r="CY110" s="59" t="s">
        <v>11</v>
      </c>
      <c r="CZ110" s="60" t="s">
        <v>1534</v>
      </c>
      <c r="DA110" s="60" t="s">
        <v>11</v>
      </c>
      <c r="DB110" s="59" t="s">
        <v>11</v>
      </c>
      <c r="DC110" s="59" t="s">
        <v>1535</v>
      </c>
      <c r="DD110" s="60" t="s">
        <v>11</v>
      </c>
      <c r="DE110" s="59" t="s">
        <v>11</v>
      </c>
      <c r="DF110" s="59" t="s">
        <v>11</v>
      </c>
      <c r="DG110" s="59" t="s">
        <v>11</v>
      </c>
      <c r="DH110" s="59" t="s">
        <v>11</v>
      </c>
      <c r="DI110" s="59" t="s">
        <v>11</v>
      </c>
      <c r="DJ110" s="59" t="s">
        <v>1536</v>
      </c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</row>
    <row r="111" spans="1:125" s="61" customFormat="1" ht="12.75" customHeight="1" x14ac:dyDescent="0.25">
      <c r="A111" s="39" t="s">
        <v>454</v>
      </c>
      <c r="B111" s="39" t="s">
        <v>221</v>
      </c>
      <c r="C111" s="39"/>
      <c r="D111" s="39" t="s">
        <v>73</v>
      </c>
      <c r="E111" s="39" t="s">
        <v>223</v>
      </c>
      <c r="F111" s="55">
        <v>44364.401863425926</v>
      </c>
      <c r="G111" s="55">
        <v>44364.702430555553</v>
      </c>
      <c r="H111" s="23" t="s">
        <v>2309</v>
      </c>
      <c r="I111" s="40" t="str">
        <f t="shared" si="1"/>
        <v>OUTSIDE WDC</v>
      </c>
      <c r="J111" s="39"/>
      <c r="K111" s="39"/>
      <c r="L111" s="56">
        <v>44335</v>
      </c>
      <c r="M111" s="57"/>
      <c r="N111" s="59" t="str">
        <f>IFERROR(VLOOKUP(B:B,'GID 29 JUNI 21'!V:Y,4,0),"")</f>
        <v/>
      </c>
      <c r="O111" s="59" t="str">
        <f>IFERROR(VLOOKUP(B111,#REF!,4,0),"")</f>
        <v/>
      </c>
      <c r="P111" s="59" t="str">
        <f>IFERROR(VLOOKUP(B:B,'GID 27 Juni 21'!V:Y,4,0),"")</f>
        <v/>
      </c>
      <c r="Q111" s="59" t="str">
        <f>IFERROR(VLOOKUP(B:B,'GID 26 Juni 21'!V:Y,4,0),"")</f>
        <v/>
      </c>
      <c r="R111" s="59" t="str">
        <f>IFERROR(VLOOKUP(B:B,'GID 25 JNI 21'!V:Y,4,0),"")</f>
        <v/>
      </c>
      <c r="S111" s="59" t="s">
        <v>11</v>
      </c>
      <c r="T111" s="59" t="s">
        <v>11</v>
      </c>
      <c r="U111" s="59" t="s">
        <v>11</v>
      </c>
      <c r="V111" s="59" t="s">
        <v>11</v>
      </c>
      <c r="W111" s="59" t="s">
        <v>11</v>
      </c>
      <c r="X111" s="59" t="s">
        <v>11</v>
      </c>
      <c r="Y111" s="59" t="s">
        <v>11</v>
      </c>
      <c r="Z111" s="59" t="s">
        <v>4976</v>
      </c>
      <c r="AA111" s="59" t="s">
        <v>11</v>
      </c>
      <c r="AB111" s="59" t="s">
        <v>11</v>
      </c>
      <c r="AC111" s="59" t="s">
        <v>11</v>
      </c>
      <c r="AD111" s="59" t="s">
        <v>11</v>
      </c>
      <c r="AE111" s="59" t="s">
        <v>11</v>
      </c>
      <c r="AF111" s="59" t="s">
        <v>11</v>
      </c>
      <c r="AG111" s="59" t="s">
        <v>11</v>
      </c>
      <c r="AH111" s="59" t="s">
        <v>11</v>
      </c>
      <c r="AI111" s="59" t="s">
        <v>11</v>
      </c>
      <c r="AJ111" s="59" t="s">
        <v>11</v>
      </c>
      <c r="AK111" s="59" t="s">
        <v>11</v>
      </c>
      <c r="AL111" s="57" t="s">
        <v>11</v>
      </c>
      <c r="AM111" s="57" t="s">
        <v>11</v>
      </c>
      <c r="AN111" s="57" t="s">
        <v>11</v>
      </c>
      <c r="AO111" s="57" t="s">
        <v>11</v>
      </c>
      <c r="AP111" s="57" t="s">
        <v>11</v>
      </c>
      <c r="AQ111" s="57" t="s">
        <v>11</v>
      </c>
      <c r="AR111" s="57" t="s">
        <v>11</v>
      </c>
      <c r="AS111" s="57" t="s">
        <v>11</v>
      </c>
      <c r="AT111" s="57" t="s">
        <v>11</v>
      </c>
      <c r="AU111" s="57" t="s">
        <v>11</v>
      </c>
      <c r="AV111" s="57" t="s">
        <v>11</v>
      </c>
      <c r="AW111" s="57" t="s">
        <v>11</v>
      </c>
      <c r="AX111" s="57" t="s">
        <v>11</v>
      </c>
      <c r="AY111" s="57" t="s">
        <v>11</v>
      </c>
      <c r="AZ111" s="57" t="s">
        <v>11</v>
      </c>
      <c r="BA111" s="57" t="s">
        <v>11</v>
      </c>
      <c r="BB111" s="57" t="s">
        <v>2587</v>
      </c>
      <c r="BC111" s="57" t="s">
        <v>11</v>
      </c>
      <c r="BD111" s="57" t="s">
        <v>11</v>
      </c>
      <c r="BE111" s="57" t="s">
        <v>11</v>
      </c>
      <c r="BF111" s="57" t="s">
        <v>11</v>
      </c>
      <c r="BG111" s="57" t="s">
        <v>11</v>
      </c>
      <c r="BH111" s="57" t="s">
        <v>11</v>
      </c>
      <c r="BI111" s="57" t="s">
        <v>11</v>
      </c>
      <c r="BJ111" s="57" t="s">
        <v>11</v>
      </c>
      <c r="BK111" s="57" t="s">
        <v>11</v>
      </c>
      <c r="BL111" s="57" t="s">
        <v>11</v>
      </c>
      <c r="BM111" s="57" t="s">
        <v>11</v>
      </c>
      <c r="BN111" s="57" t="s">
        <v>11</v>
      </c>
      <c r="BO111" s="57" t="s">
        <v>11</v>
      </c>
      <c r="BP111" s="57" t="s">
        <v>11</v>
      </c>
      <c r="BQ111" s="57" t="s">
        <v>11</v>
      </c>
      <c r="BR111" s="57" t="s">
        <v>11</v>
      </c>
      <c r="BS111" s="57" t="s">
        <v>11</v>
      </c>
      <c r="BT111" s="57" t="s">
        <v>11</v>
      </c>
      <c r="BU111" s="57" t="s">
        <v>11</v>
      </c>
      <c r="BV111" s="57" t="s">
        <v>11</v>
      </c>
      <c r="BW111" s="57" t="s">
        <v>11</v>
      </c>
      <c r="BX111" s="57" t="s">
        <v>11</v>
      </c>
      <c r="BY111" s="57" t="s">
        <v>11</v>
      </c>
      <c r="BZ111" s="57" t="s">
        <v>11</v>
      </c>
      <c r="CA111" s="57" t="s">
        <v>11</v>
      </c>
      <c r="CB111" s="57" t="s">
        <v>11</v>
      </c>
      <c r="CC111" s="57" t="s">
        <v>11</v>
      </c>
      <c r="CD111" s="57" t="s">
        <v>11</v>
      </c>
      <c r="CE111" s="57" t="s">
        <v>11</v>
      </c>
      <c r="CF111" s="57" t="s">
        <v>11</v>
      </c>
      <c r="CG111" s="57" t="s">
        <v>11</v>
      </c>
      <c r="CH111" s="57" t="s">
        <v>11</v>
      </c>
      <c r="CI111" s="57" t="s">
        <v>11</v>
      </c>
      <c r="CJ111" s="57" t="s">
        <v>11</v>
      </c>
      <c r="CK111" s="57" t="s">
        <v>11</v>
      </c>
      <c r="CL111" s="58" t="s">
        <v>11</v>
      </c>
      <c r="CM111" s="59"/>
      <c r="CN111" s="59" t="s">
        <v>2094</v>
      </c>
      <c r="CO111" s="59" t="s">
        <v>11</v>
      </c>
      <c r="CP111" s="59" t="s">
        <v>11</v>
      </c>
      <c r="CQ111" s="59" t="s">
        <v>2095</v>
      </c>
      <c r="CR111" s="59" t="s">
        <v>11</v>
      </c>
      <c r="CS111" s="59" t="s">
        <v>11</v>
      </c>
      <c r="CT111" s="59" t="s">
        <v>11</v>
      </c>
      <c r="CU111" s="59" t="s">
        <v>11</v>
      </c>
      <c r="CV111" s="59" t="s">
        <v>11</v>
      </c>
      <c r="CW111" s="59" t="s">
        <v>11</v>
      </c>
      <c r="CX111" s="59" t="s">
        <v>900</v>
      </c>
      <c r="CY111" s="59" t="s">
        <v>11</v>
      </c>
      <c r="CZ111" s="60" t="s">
        <v>11</v>
      </c>
      <c r="DA111" s="60" t="s">
        <v>11</v>
      </c>
      <c r="DB111" s="59" t="s">
        <v>11</v>
      </c>
      <c r="DC111" s="59" t="s">
        <v>11</v>
      </c>
      <c r="DD111" s="60" t="s">
        <v>11</v>
      </c>
      <c r="DE111" s="59" t="s">
        <v>11</v>
      </c>
      <c r="DF111" s="59" t="s">
        <v>11</v>
      </c>
      <c r="DG111" s="59" t="s">
        <v>11</v>
      </c>
      <c r="DH111" s="59" t="s">
        <v>11</v>
      </c>
      <c r="DI111" s="59" t="s">
        <v>11</v>
      </c>
      <c r="DJ111" s="59" t="s">
        <v>1537</v>
      </c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</row>
    <row r="112" spans="1:125" s="61" customFormat="1" ht="12.75" customHeight="1" x14ac:dyDescent="0.25">
      <c r="A112" s="39" t="s">
        <v>454</v>
      </c>
      <c r="B112" s="39" t="s">
        <v>444</v>
      </c>
      <c r="C112" s="39"/>
      <c r="D112" s="39" t="s">
        <v>73</v>
      </c>
      <c r="E112" s="39" t="s">
        <v>197</v>
      </c>
      <c r="F112" s="55">
        <v>44312.388993055552</v>
      </c>
      <c r="G112" s="55">
        <v>44312.652384259258</v>
      </c>
      <c r="H112" s="23" t="s">
        <v>2309</v>
      </c>
      <c r="I112" s="40" t="str">
        <f t="shared" si="1"/>
        <v>OUTSIDE WDC</v>
      </c>
      <c r="J112" s="39"/>
      <c r="K112" s="39"/>
      <c r="L112" s="56">
        <v>44312</v>
      </c>
      <c r="M112" s="57"/>
      <c r="N112" s="59" t="str">
        <f>IFERROR(VLOOKUP(B:B,'GID 29 JUNI 21'!V:Y,4,0),"")</f>
        <v/>
      </c>
      <c r="O112" s="59" t="str">
        <f>IFERROR(VLOOKUP(B112,#REF!,4,0),"")</f>
        <v/>
      </c>
      <c r="P112" s="59" t="str">
        <f>IFERROR(VLOOKUP(B:B,'GID 27 Juni 21'!V:Y,4,0),"")</f>
        <v/>
      </c>
      <c r="Q112" s="59" t="str">
        <f>IFERROR(VLOOKUP(B:B,'GID 26 Juni 21'!V:Y,4,0),"")</f>
        <v/>
      </c>
      <c r="R112" s="59" t="str">
        <f>IFERROR(VLOOKUP(B:B,'GID 25 JNI 21'!V:Y,4,0),"")</f>
        <v/>
      </c>
      <c r="S112" s="59" t="s">
        <v>11</v>
      </c>
      <c r="T112" s="59" t="s">
        <v>11</v>
      </c>
      <c r="U112" s="59" t="s">
        <v>11</v>
      </c>
      <c r="V112" s="59" t="s">
        <v>11</v>
      </c>
      <c r="W112" s="59" t="s">
        <v>11</v>
      </c>
      <c r="X112" s="59" t="s">
        <v>11</v>
      </c>
      <c r="Y112" s="59" t="s">
        <v>11</v>
      </c>
      <c r="Z112" s="59" t="s">
        <v>11</v>
      </c>
      <c r="AA112" s="59" t="s">
        <v>11</v>
      </c>
      <c r="AB112" s="59" t="s">
        <v>11</v>
      </c>
      <c r="AC112" s="59" t="s">
        <v>11</v>
      </c>
      <c r="AD112" s="59" t="s">
        <v>11</v>
      </c>
      <c r="AE112" s="59" t="s">
        <v>11</v>
      </c>
      <c r="AF112" s="59" t="s">
        <v>11</v>
      </c>
      <c r="AG112" s="59" t="s">
        <v>11</v>
      </c>
      <c r="AH112" s="59" t="s">
        <v>11</v>
      </c>
      <c r="AI112" s="59" t="s">
        <v>11</v>
      </c>
      <c r="AJ112" s="59" t="s">
        <v>11</v>
      </c>
      <c r="AK112" s="59" t="s">
        <v>11</v>
      </c>
      <c r="AL112" s="57" t="s">
        <v>11</v>
      </c>
      <c r="AM112" s="57" t="s">
        <v>11</v>
      </c>
      <c r="AN112" s="57" t="s">
        <v>11</v>
      </c>
      <c r="AO112" s="57" t="s">
        <v>11</v>
      </c>
      <c r="AP112" s="57" t="s">
        <v>11</v>
      </c>
      <c r="AQ112" s="57" t="s">
        <v>11</v>
      </c>
      <c r="AR112" s="57" t="s">
        <v>11</v>
      </c>
      <c r="AS112" s="57" t="s">
        <v>11</v>
      </c>
      <c r="AT112" s="57" t="s">
        <v>11</v>
      </c>
      <c r="AU112" s="57" t="s">
        <v>11</v>
      </c>
      <c r="AV112" s="57" t="s">
        <v>11</v>
      </c>
      <c r="AW112" s="57" t="s">
        <v>11</v>
      </c>
      <c r="AX112" s="57" t="s">
        <v>11</v>
      </c>
      <c r="AY112" s="57" t="s">
        <v>11</v>
      </c>
      <c r="AZ112" s="57" t="s">
        <v>11</v>
      </c>
      <c r="BA112" s="57" t="s">
        <v>11</v>
      </c>
      <c r="BB112" s="57" t="s">
        <v>11</v>
      </c>
      <c r="BC112" s="57" t="s">
        <v>11</v>
      </c>
      <c r="BD112" s="57" t="s">
        <v>11</v>
      </c>
      <c r="BE112" s="57" t="s">
        <v>11</v>
      </c>
      <c r="BF112" s="57" t="s">
        <v>11</v>
      </c>
      <c r="BG112" s="57" t="s">
        <v>11</v>
      </c>
      <c r="BH112" s="57" t="s">
        <v>11</v>
      </c>
      <c r="BI112" s="57" t="s">
        <v>11</v>
      </c>
      <c r="BJ112" s="57" t="s">
        <v>11</v>
      </c>
      <c r="BK112" s="57" t="s">
        <v>11</v>
      </c>
      <c r="BL112" s="57" t="s">
        <v>11</v>
      </c>
      <c r="BM112" s="57" t="s">
        <v>11</v>
      </c>
      <c r="BN112" s="57" t="s">
        <v>11</v>
      </c>
      <c r="BO112" s="57" t="s">
        <v>11</v>
      </c>
      <c r="BP112" s="57" t="s">
        <v>11</v>
      </c>
      <c r="BQ112" s="57" t="s">
        <v>11</v>
      </c>
      <c r="BR112" s="57" t="s">
        <v>3143</v>
      </c>
      <c r="BS112" s="57" t="s">
        <v>11</v>
      </c>
      <c r="BT112" s="57" t="s">
        <v>11</v>
      </c>
      <c r="BU112" s="57" t="s">
        <v>3144</v>
      </c>
      <c r="BV112" s="57" t="s">
        <v>11</v>
      </c>
      <c r="BW112" s="57" t="s">
        <v>11</v>
      </c>
      <c r="BX112" s="57" t="s">
        <v>11</v>
      </c>
      <c r="BY112" s="57" t="s">
        <v>11</v>
      </c>
      <c r="BZ112" s="57" t="s">
        <v>11</v>
      </c>
      <c r="CA112" s="57" t="s">
        <v>11</v>
      </c>
      <c r="CB112" s="57" t="s">
        <v>11</v>
      </c>
      <c r="CC112" s="57" t="s">
        <v>11</v>
      </c>
      <c r="CD112" s="57" t="s">
        <v>11</v>
      </c>
      <c r="CE112" s="57" t="s">
        <v>11</v>
      </c>
      <c r="CF112" s="57" t="s">
        <v>11</v>
      </c>
      <c r="CG112" s="57" t="s">
        <v>11</v>
      </c>
      <c r="CH112" s="57" t="s">
        <v>11</v>
      </c>
      <c r="CI112" s="57" t="s">
        <v>11</v>
      </c>
      <c r="CJ112" s="57" t="s">
        <v>11</v>
      </c>
      <c r="CK112" s="57" t="s">
        <v>11</v>
      </c>
      <c r="CL112" s="58" t="s">
        <v>11</v>
      </c>
      <c r="CM112" s="59" t="s">
        <v>11</v>
      </c>
      <c r="CN112" s="59" t="s">
        <v>11</v>
      </c>
      <c r="CO112" s="59" t="s">
        <v>11</v>
      </c>
      <c r="CP112" s="59" t="s">
        <v>11</v>
      </c>
      <c r="CQ112" s="59" t="s">
        <v>11</v>
      </c>
      <c r="CR112" s="59" t="s">
        <v>11</v>
      </c>
      <c r="CS112" s="59" t="s">
        <v>11</v>
      </c>
      <c r="CT112" s="59" t="s">
        <v>11</v>
      </c>
      <c r="CU112" s="59" t="s">
        <v>11</v>
      </c>
      <c r="CV112" s="59" t="s">
        <v>11</v>
      </c>
      <c r="CW112" s="59" t="s">
        <v>11</v>
      </c>
      <c r="CX112" s="59" t="s">
        <v>912</v>
      </c>
      <c r="CY112" s="59" t="s">
        <v>11</v>
      </c>
      <c r="CZ112" s="60" t="s">
        <v>11</v>
      </c>
      <c r="DA112" s="60" t="s">
        <v>11</v>
      </c>
      <c r="DB112" s="59" t="s">
        <v>11</v>
      </c>
      <c r="DC112" s="59" t="s">
        <v>11</v>
      </c>
      <c r="DD112" s="60" t="s">
        <v>11</v>
      </c>
      <c r="DE112" s="59" t="s">
        <v>11</v>
      </c>
      <c r="DF112" s="59" t="s">
        <v>11</v>
      </c>
      <c r="DG112" s="59" t="s">
        <v>11</v>
      </c>
      <c r="DH112" s="59" t="s">
        <v>11</v>
      </c>
      <c r="DI112" s="59" t="s">
        <v>11</v>
      </c>
      <c r="DJ112" s="59" t="s">
        <v>1538</v>
      </c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</row>
    <row r="113" spans="1:125" s="61" customFormat="1" ht="12.75" customHeight="1" x14ac:dyDescent="0.25">
      <c r="A113" s="39" t="s">
        <v>454</v>
      </c>
      <c r="B113" s="39" t="s">
        <v>506</v>
      </c>
      <c r="C113" s="39"/>
      <c r="D113" s="39" t="s">
        <v>73</v>
      </c>
      <c r="E113" s="39" t="s">
        <v>2206</v>
      </c>
      <c r="F113" s="55">
        <v>44273.683391203704</v>
      </c>
      <c r="G113" s="55">
        <v>44274.013935185183</v>
      </c>
      <c r="H113" s="23" t="s">
        <v>2309</v>
      </c>
      <c r="I113" s="40" t="str">
        <f t="shared" si="1"/>
        <v>OUTSIDE WDC</v>
      </c>
      <c r="J113" s="39"/>
      <c r="K113" s="39"/>
      <c r="L113" s="56">
        <v>44274</v>
      </c>
      <c r="M113" s="57"/>
      <c r="N113" s="59" t="str">
        <f>IFERROR(VLOOKUP(B:B,'GID 29 JUNI 21'!V:Y,4,0),"")</f>
        <v/>
      </c>
      <c r="O113" s="59" t="str">
        <f>IFERROR(VLOOKUP(B113,#REF!,4,0),"")</f>
        <v/>
      </c>
      <c r="P113" s="59" t="str">
        <f>IFERROR(VLOOKUP(B:B,'GID 27 Juni 21'!V:Y,4,0),"")</f>
        <v/>
      </c>
      <c r="Q113" s="59" t="str">
        <f>IFERROR(VLOOKUP(B:B,'GID 26 Juni 21'!V:Y,4,0),"")</f>
        <v/>
      </c>
      <c r="R113" s="59" t="str">
        <f>IFERROR(VLOOKUP(B:B,'GID 25 JNI 21'!V:Y,4,0),"")</f>
        <v/>
      </c>
      <c r="S113" s="59" t="s">
        <v>11</v>
      </c>
      <c r="T113" s="59" t="s">
        <v>11</v>
      </c>
      <c r="U113" s="59" t="s">
        <v>11</v>
      </c>
      <c r="V113" s="59" t="s">
        <v>11</v>
      </c>
      <c r="W113" s="59" t="s">
        <v>11</v>
      </c>
      <c r="X113" s="59" t="s">
        <v>11</v>
      </c>
      <c r="Y113" s="59" t="s">
        <v>11</v>
      </c>
      <c r="Z113" s="59" t="s">
        <v>11</v>
      </c>
      <c r="AA113" s="59" t="s">
        <v>11</v>
      </c>
      <c r="AB113" s="59" t="s">
        <v>11</v>
      </c>
      <c r="AC113" s="59" t="s">
        <v>11</v>
      </c>
      <c r="AD113" s="59" t="s">
        <v>11</v>
      </c>
      <c r="AE113" s="59" t="s">
        <v>11</v>
      </c>
      <c r="AF113" s="59" t="s">
        <v>11</v>
      </c>
      <c r="AG113" s="59" t="s">
        <v>11</v>
      </c>
      <c r="AH113" s="59" t="s">
        <v>11</v>
      </c>
      <c r="AI113" s="59" t="s">
        <v>11</v>
      </c>
      <c r="AJ113" s="59" t="s">
        <v>11</v>
      </c>
      <c r="AK113" s="59" t="s">
        <v>11</v>
      </c>
      <c r="AL113" s="57" t="s">
        <v>11</v>
      </c>
      <c r="AM113" s="57" t="s">
        <v>11</v>
      </c>
      <c r="AN113" s="57" t="s">
        <v>11</v>
      </c>
      <c r="AO113" s="57" t="s">
        <v>11</v>
      </c>
      <c r="AP113" s="57" t="s">
        <v>11</v>
      </c>
      <c r="AQ113" s="57" t="s">
        <v>11</v>
      </c>
      <c r="AR113" s="57" t="s">
        <v>11</v>
      </c>
      <c r="AS113" s="57" t="s">
        <v>11</v>
      </c>
      <c r="AT113" s="57" t="s">
        <v>11</v>
      </c>
      <c r="AU113" s="57" t="s">
        <v>11</v>
      </c>
      <c r="AV113" s="57" t="s">
        <v>11</v>
      </c>
      <c r="AW113" s="57" t="s">
        <v>11</v>
      </c>
      <c r="AX113" s="57" t="s">
        <v>11</v>
      </c>
      <c r="AY113" s="57" t="s">
        <v>11</v>
      </c>
      <c r="AZ113" s="57" t="s">
        <v>11</v>
      </c>
      <c r="BA113" s="57" t="s">
        <v>11</v>
      </c>
      <c r="BB113" s="57" t="s">
        <v>11</v>
      </c>
      <c r="BC113" s="57" t="s">
        <v>11</v>
      </c>
      <c r="BD113" s="57" t="s">
        <v>11</v>
      </c>
      <c r="BE113" s="57" t="s">
        <v>11</v>
      </c>
      <c r="BF113" s="57" t="s">
        <v>11</v>
      </c>
      <c r="BG113" s="57" t="s">
        <v>11</v>
      </c>
      <c r="BH113" s="57" t="s">
        <v>11</v>
      </c>
      <c r="BI113" s="57" t="s">
        <v>11</v>
      </c>
      <c r="BJ113" s="57" t="s">
        <v>11</v>
      </c>
      <c r="BK113" s="57" t="s">
        <v>11</v>
      </c>
      <c r="BL113" s="57" t="s">
        <v>11</v>
      </c>
      <c r="BM113" s="57" t="s">
        <v>11</v>
      </c>
      <c r="BN113" s="57" t="s">
        <v>11</v>
      </c>
      <c r="BO113" s="57" t="s">
        <v>11</v>
      </c>
      <c r="BP113" s="57" t="s">
        <v>11</v>
      </c>
      <c r="BQ113" s="57" t="s">
        <v>11</v>
      </c>
      <c r="BR113" s="57" t="s">
        <v>11</v>
      </c>
      <c r="BS113" s="57" t="s">
        <v>11</v>
      </c>
      <c r="BT113" s="57" t="s">
        <v>11</v>
      </c>
      <c r="BU113" s="57" t="s">
        <v>11</v>
      </c>
      <c r="BV113" s="57" t="s">
        <v>11</v>
      </c>
      <c r="BW113" s="57" t="s">
        <v>11</v>
      </c>
      <c r="BX113" s="57" t="s">
        <v>11</v>
      </c>
      <c r="BY113" s="57" t="s">
        <v>11</v>
      </c>
      <c r="BZ113" s="57" t="s">
        <v>11</v>
      </c>
      <c r="CA113" s="57" t="s">
        <v>11</v>
      </c>
      <c r="CB113" s="57" t="s">
        <v>11</v>
      </c>
      <c r="CC113" s="57" t="s">
        <v>11</v>
      </c>
      <c r="CD113" s="57" t="s">
        <v>11</v>
      </c>
      <c r="CE113" s="57" t="s">
        <v>11</v>
      </c>
      <c r="CF113" s="57" t="s">
        <v>11</v>
      </c>
      <c r="CG113" s="57" t="s">
        <v>11</v>
      </c>
      <c r="CH113" s="57" t="s">
        <v>11</v>
      </c>
      <c r="CI113" s="57" t="s">
        <v>11</v>
      </c>
      <c r="CJ113" s="57" t="s">
        <v>11</v>
      </c>
      <c r="CK113" s="57" t="s">
        <v>11</v>
      </c>
      <c r="CL113" s="58" t="s">
        <v>11</v>
      </c>
      <c r="CM113" s="59" t="s">
        <v>11</v>
      </c>
      <c r="CN113" s="59" t="s">
        <v>11</v>
      </c>
      <c r="CO113" s="59" t="s">
        <v>11</v>
      </c>
      <c r="CP113" s="59" t="s">
        <v>11</v>
      </c>
      <c r="CQ113" s="59" t="s">
        <v>11</v>
      </c>
      <c r="CR113" s="59" t="s">
        <v>11</v>
      </c>
      <c r="CS113" s="59" t="s">
        <v>11</v>
      </c>
      <c r="CT113" s="59" t="s">
        <v>11</v>
      </c>
      <c r="CU113" s="59" t="s">
        <v>11</v>
      </c>
      <c r="CV113" s="59" t="s">
        <v>11</v>
      </c>
      <c r="CW113" s="59" t="s">
        <v>11</v>
      </c>
      <c r="CX113" s="59" t="s">
        <v>11</v>
      </c>
      <c r="CY113" s="59" t="s">
        <v>11</v>
      </c>
      <c r="CZ113" s="60" t="s">
        <v>11</v>
      </c>
      <c r="DA113" s="60" t="s">
        <v>11</v>
      </c>
      <c r="DB113" s="59" t="s">
        <v>11</v>
      </c>
      <c r="DC113" s="59" t="s">
        <v>1539</v>
      </c>
      <c r="DD113" s="60" t="s">
        <v>11</v>
      </c>
      <c r="DE113" s="59" t="s">
        <v>11</v>
      </c>
      <c r="DF113" s="59" t="s">
        <v>11</v>
      </c>
      <c r="DG113" s="59" t="s">
        <v>11</v>
      </c>
      <c r="DH113" s="59" t="s">
        <v>11</v>
      </c>
      <c r="DI113" s="59" t="s">
        <v>1540</v>
      </c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</row>
    <row r="114" spans="1:125" s="61" customFormat="1" ht="12.75" customHeight="1" x14ac:dyDescent="0.25">
      <c r="A114" s="39" t="s">
        <v>454</v>
      </c>
      <c r="B114" s="39" t="s">
        <v>78</v>
      </c>
      <c r="C114" s="39"/>
      <c r="D114" s="39" t="s">
        <v>73</v>
      </c>
      <c r="E114" s="39" t="s">
        <v>198</v>
      </c>
      <c r="F114" s="60">
        <v>44363.608182870368</v>
      </c>
      <c r="G114" s="55">
        <v>44363.989583333336</v>
      </c>
      <c r="H114" s="23" t="s">
        <v>2309</v>
      </c>
      <c r="I114" s="40" t="str">
        <f t="shared" si="1"/>
        <v>OUTSIDE WDC</v>
      </c>
      <c r="J114" s="39"/>
      <c r="K114" s="39"/>
      <c r="L114" s="56">
        <v>44312</v>
      </c>
      <c r="M114" s="57"/>
      <c r="N114" s="59" t="str">
        <f>IFERROR(VLOOKUP(B:B,'GID 29 JUNI 21'!V:Y,4,0),"")</f>
        <v/>
      </c>
      <c r="O114" s="59" t="str">
        <f>IFERROR(VLOOKUP(B114,#REF!,4,0),"")</f>
        <v/>
      </c>
      <c r="P114" s="59" t="str">
        <f>IFERROR(VLOOKUP(B:B,'GID 27 Juni 21'!V:Y,4,0),"")</f>
        <v/>
      </c>
      <c r="Q114" s="59" t="str">
        <f>IFERROR(VLOOKUP(B:B,'GID 26 Juni 21'!V:Y,4,0),"")</f>
        <v/>
      </c>
      <c r="R114" s="59" t="str">
        <f>IFERROR(VLOOKUP(B:B,'GID 25 JNI 21'!V:Y,4,0),"")</f>
        <v/>
      </c>
      <c r="S114" s="59" t="s">
        <v>11</v>
      </c>
      <c r="T114" s="59" t="s">
        <v>11</v>
      </c>
      <c r="U114" s="59" t="s">
        <v>11</v>
      </c>
      <c r="V114" s="59" t="s">
        <v>11</v>
      </c>
      <c r="W114" s="59" t="s">
        <v>11</v>
      </c>
      <c r="X114" s="59" t="s">
        <v>11</v>
      </c>
      <c r="Y114" s="59" t="s">
        <v>11</v>
      </c>
      <c r="Z114" s="59" t="s">
        <v>4977</v>
      </c>
      <c r="AA114" s="59" t="s">
        <v>11</v>
      </c>
      <c r="AB114" s="59" t="s">
        <v>11</v>
      </c>
      <c r="AC114" s="59" t="s">
        <v>11</v>
      </c>
      <c r="AD114" s="59" t="s">
        <v>11</v>
      </c>
      <c r="AE114" s="59" t="s">
        <v>4567</v>
      </c>
      <c r="AF114" s="59" t="s">
        <v>11</v>
      </c>
      <c r="AG114" s="59" t="s">
        <v>11</v>
      </c>
      <c r="AH114" s="59" t="s">
        <v>11</v>
      </c>
      <c r="AI114" s="59" t="s">
        <v>11</v>
      </c>
      <c r="AJ114" s="59" t="s">
        <v>11</v>
      </c>
      <c r="AK114" s="59" t="s">
        <v>11</v>
      </c>
      <c r="AL114" s="57" t="s">
        <v>11</v>
      </c>
      <c r="AM114" s="57" t="s">
        <v>11</v>
      </c>
      <c r="AN114" s="57" t="s">
        <v>11</v>
      </c>
      <c r="AO114" s="57" t="s">
        <v>5276</v>
      </c>
      <c r="AP114" s="57" t="s">
        <v>11</v>
      </c>
      <c r="AQ114" s="57" t="s">
        <v>11</v>
      </c>
      <c r="AR114" s="57" t="s">
        <v>11</v>
      </c>
      <c r="AS114" s="57" t="s">
        <v>11</v>
      </c>
      <c r="AT114" s="57" t="s">
        <v>11</v>
      </c>
      <c r="AU114" s="57" t="s">
        <v>11</v>
      </c>
      <c r="AV114" s="57" t="s">
        <v>11</v>
      </c>
      <c r="AW114" s="57" t="s">
        <v>11</v>
      </c>
      <c r="AX114" s="57" t="s">
        <v>11</v>
      </c>
      <c r="AY114" s="57" t="s">
        <v>11</v>
      </c>
      <c r="AZ114" s="57" t="s">
        <v>11</v>
      </c>
      <c r="BA114" s="57" t="s">
        <v>11</v>
      </c>
      <c r="BB114" s="57" t="s">
        <v>11</v>
      </c>
      <c r="BC114" s="57" t="s">
        <v>11</v>
      </c>
      <c r="BD114" s="57" t="s">
        <v>11</v>
      </c>
      <c r="BE114" s="57" t="s">
        <v>11</v>
      </c>
      <c r="BF114" s="57" t="s">
        <v>11</v>
      </c>
      <c r="BG114" s="57" t="s">
        <v>11</v>
      </c>
      <c r="BH114" s="57" t="s">
        <v>11</v>
      </c>
      <c r="BI114" s="57" t="s">
        <v>11</v>
      </c>
      <c r="BJ114" s="57" t="s">
        <v>11</v>
      </c>
      <c r="BK114" s="57" t="s">
        <v>11</v>
      </c>
      <c r="BL114" s="57" t="s">
        <v>11</v>
      </c>
      <c r="BM114" s="57" t="s">
        <v>11</v>
      </c>
      <c r="BN114" s="57" t="s">
        <v>11</v>
      </c>
      <c r="BO114" s="57" t="s">
        <v>11</v>
      </c>
      <c r="BP114" s="57" t="s">
        <v>11</v>
      </c>
      <c r="BQ114" s="57" t="s">
        <v>11</v>
      </c>
      <c r="BR114" s="57" t="s">
        <v>3145</v>
      </c>
      <c r="BS114" s="57" t="s">
        <v>11</v>
      </c>
      <c r="BT114" s="57" t="s">
        <v>11</v>
      </c>
      <c r="BU114" s="57" t="s">
        <v>11</v>
      </c>
      <c r="BV114" s="57" t="s">
        <v>11</v>
      </c>
      <c r="BW114" s="57" t="s">
        <v>11</v>
      </c>
      <c r="BX114" s="57" t="s">
        <v>11</v>
      </c>
      <c r="BY114" s="57" t="s">
        <v>11</v>
      </c>
      <c r="BZ114" s="57" t="s">
        <v>11</v>
      </c>
      <c r="CA114" s="57" t="s">
        <v>11</v>
      </c>
      <c r="CB114" s="57" t="s">
        <v>11</v>
      </c>
      <c r="CC114" s="57" t="s">
        <v>11</v>
      </c>
      <c r="CD114" s="57" t="s">
        <v>11</v>
      </c>
      <c r="CE114" s="57" t="s">
        <v>11</v>
      </c>
      <c r="CF114" s="57" t="s">
        <v>11</v>
      </c>
      <c r="CG114" s="57" t="s">
        <v>11</v>
      </c>
      <c r="CH114" s="57" t="s">
        <v>11</v>
      </c>
      <c r="CI114" s="57" t="s">
        <v>11</v>
      </c>
      <c r="CJ114" s="57" t="s">
        <v>11</v>
      </c>
      <c r="CK114" s="57" t="s">
        <v>11</v>
      </c>
      <c r="CL114" s="58" t="s">
        <v>2096</v>
      </c>
      <c r="CM114" s="59" t="s">
        <v>11</v>
      </c>
      <c r="CN114" s="59" t="s">
        <v>11</v>
      </c>
      <c r="CO114" s="59" t="s">
        <v>11</v>
      </c>
      <c r="CP114" s="59" t="s">
        <v>11</v>
      </c>
      <c r="CQ114" s="59" t="s">
        <v>11</v>
      </c>
      <c r="CR114" s="59" t="s">
        <v>11</v>
      </c>
      <c r="CS114" s="59" t="s">
        <v>11</v>
      </c>
      <c r="CT114" s="59" t="s">
        <v>11</v>
      </c>
      <c r="CU114" s="59" t="s">
        <v>11</v>
      </c>
      <c r="CV114" s="59" t="s">
        <v>11</v>
      </c>
      <c r="CW114" s="59" t="s">
        <v>11</v>
      </c>
      <c r="CX114" s="59" t="s">
        <v>903</v>
      </c>
      <c r="CY114" s="59" t="s">
        <v>11</v>
      </c>
      <c r="CZ114" s="60" t="s">
        <v>11</v>
      </c>
      <c r="DA114" s="60" t="s">
        <v>11</v>
      </c>
      <c r="DB114" s="59" t="s">
        <v>11</v>
      </c>
      <c r="DC114" s="59" t="s">
        <v>11</v>
      </c>
      <c r="DD114" s="60" t="s">
        <v>11</v>
      </c>
      <c r="DE114" s="59" t="s">
        <v>11</v>
      </c>
      <c r="DF114" s="59" t="s">
        <v>11</v>
      </c>
      <c r="DG114" s="59" t="s">
        <v>11</v>
      </c>
      <c r="DH114" s="59" t="s">
        <v>11</v>
      </c>
      <c r="DI114" s="59" t="s">
        <v>1541</v>
      </c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</row>
    <row r="115" spans="1:125" s="61" customFormat="1" ht="12.75" customHeight="1" x14ac:dyDescent="0.25">
      <c r="A115" s="39" t="s">
        <v>454</v>
      </c>
      <c r="B115" s="39" t="s">
        <v>452</v>
      </c>
      <c r="C115" s="39"/>
      <c r="D115" s="39" t="s">
        <v>73</v>
      </c>
      <c r="E115" s="39" t="s">
        <v>198</v>
      </c>
      <c r="F115" s="55">
        <v>44371.733796296299</v>
      </c>
      <c r="G115" s="55">
        <v>44371.985925925925</v>
      </c>
      <c r="H115" s="23" t="s">
        <v>2309</v>
      </c>
      <c r="I115" s="40" t="str">
        <f t="shared" si="1"/>
        <v>OUTSIDE WDC</v>
      </c>
      <c r="J115" s="39"/>
      <c r="K115" s="39"/>
      <c r="L115" s="56">
        <v>44296</v>
      </c>
      <c r="M115" s="57"/>
      <c r="N115" s="59" t="str">
        <f>IFERROR(VLOOKUP(B:B,'GID 29 JUNI 21'!V:Y,4,0),"")</f>
        <v/>
      </c>
      <c r="O115" s="59" t="str">
        <f>IFERROR(VLOOKUP(B115,#REF!,4,0),"")</f>
        <v/>
      </c>
      <c r="P115" s="59" t="str">
        <f>IFERROR(VLOOKUP(B:B,'GID 27 Juni 21'!V:Y,4,0),"")</f>
        <v/>
      </c>
      <c r="Q115" s="59" t="str">
        <f>IFERROR(VLOOKUP(B:B,'GID 26 Juni 21'!V:Y,4,0),"")</f>
        <v/>
      </c>
      <c r="R115" s="59" t="str">
        <f>IFERROR(VLOOKUP(B:B,'GID 25 JNI 21'!V:Y,4,0),"")</f>
        <v xml:space="preserve">4002942252 GID 24 P3 29 </v>
      </c>
      <c r="S115" s="59" t="s">
        <v>11</v>
      </c>
      <c r="T115" s="59" t="s">
        <v>11</v>
      </c>
      <c r="U115" s="59" t="s">
        <v>11</v>
      </c>
      <c r="V115" s="59" t="s">
        <v>11</v>
      </c>
      <c r="W115" s="59" t="s">
        <v>11</v>
      </c>
      <c r="X115" s="59" t="s">
        <v>11</v>
      </c>
      <c r="Y115" s="59" t="s">
        <v>11</v>
      </c>
      <c r="Z115" s="59" t="s">
        <v>11</v>
      </c>
      <c r="AA115" s="59" t="s">
        <v>11</v>
      </c>
      <c r="AB115" s="59" t="s">
        <v>11</v>
      </c>
      <c r="AC115" s="59" t="s">
        <v>11</v>
      </c>
      <c r="AD115" s="59" t="s">
        <v>11</v>
      </c>
      <c r="AE115" s="59" t="s">
        <v>4568</v>
      </c>
      <c r="AF115" s="59" t="s">
        <v>11</v>
      </c>
      <c r="AG115" s="59" t="s">
        <v>11</v>
      </c>
      <c r="AH115" s="59" t="s">
        <v>11</v>
      </c>
      <c r="AI115" s="59" t="s">
        <v>11</v>
      </c>
      <c r="AJ115" s="59" t="s">
        <v>11</v>
      </c>
      <c r="AK115" s="59" t="s">
        <v>11</v>
      </c>
      <c r="AL115" s="57" t="s">
        <v>11</v>
      </c>
      <c r="AM115" s="57" t="s">
        <v>11</v>
      </c>
      <c r="AN115" s="57" t="s">
        <v>11</v>
      </c>
      <c r="AO115" s="57" t="s">
        <v>11</v>
      </c>
      <c r="AP115" s="57" t="s">
        <v>11</v>
      </c>
      <c r="AQ115" s="57" t="s">
        <v>11</v>
      </c>
      <c r="AR115" s="57" t="s">
        <v>11</v>
      </c>
      <c r="AS115" s="57" t="s">
        <v>11</v>
      </c>
      <c r="AT115" s="57" t="s">
        <v>11</v>
      </c>
      <c r="AU115" s="57" t="s">
        <v>11</v>
      </c>
      <c r="AV115" s="57" t="s">
        <v>11</v>
      </c>
      <c r="AW115" s="57" t="s">
        <v>11</v>
      </c>
      <c r="AX115" s="57" t="s">
        <v>11</v>
      </c>
      <c r="AY115" s="57" t="s">
        <v>11</v>
      </c>
      <c r="AZ115" s="57" t="s">
        <v>11</v>
      </c>
      <c r="BA115" s="57" t="s">
        <v>11</v>
      </c>
      <c r="BB115" s="57" t="s">
        <v>11</v>
      </c>
      <c r="BC115" s="57" t="s">
        <v>11</v>
      </c>
      <c r="BD115" s="57" t="s">
        <v>11</v>
      </c>
      <c r="BE115" s="57" t="s">
        <v>11</v>
      </c>
      <c r="BF115" s="57" t="s">
        <v>11</v>
      </c>
      <c r="BG115" s="57" t="s">
        <v>11</v>
      </c>
      <c r="BH115" s="57" t="s">
        <v>11</v>
      </c>
      <c r="BI115" s="57" t="s">
        <v>11</v>
      </c>
      <c r="BJ115" s="57" t="s">
        <v>11</v>
      </c>
      <c r="BK115" s="57" t="s">
        <v>11</v>
      </c>
      <c r="BL115" s="57" t="s">
        <v>11</v>
      </c>
      <c r="BM115" s="57" t="s">
        <v>11</v>
      </c>
      <c r="BN115" s="57" t="s">
        <v>11</v>
      </c>
      <c r="BO115" s="57" t="s">
        <v>11</v>
      </c>
      <c r="BP115" s="57" t="s">
        <v>11</v>
      </c>
      <c r="BQ115" s="57" t="s">
        <v>11</v>
      </c>
      <c r="BR115" s="57" t="s">
        <v>11</v>
      </c>
      <c r="BS115" s="57" t="s">
        <v>11</v>
      </c>
      <c r="BT115" s="57" t="s">
        <v>11</v>
      </c>
      <c r="BU115" s="57" t="s">
        <v>11</v>
      </c>
      <c r="BV115" s="57" t="s">
        <v>11</v>
      </c>
      <c r="BW115" s="57" t="s">
        <v>11</v>
      </c>
      <c r="BX115" s="57" t="s">
        <v>11</v>
      </c>
      <c r="BY115" s="57" t="s">
        <v>11</v>
      </c>
      <c r="BZ115" s="57" t="s">
        <v>11</v>
      </c>
      <c r="CA115" s="57" t="s">
        <v>11</v>
      </c>
      <c r="CB115" s="57" t="s">
        <v>11</v>
      </c>
      <c r="CC115" s="57" t="s">
        <v>11</v>
      </c>
      <c r="CD115" s="57" t="s">
        <v>11</v>
      </c>
      <c r="CE115" s="57" t="s">
        <v>11</v>
      </c>
      <c r="CF115" s="57" t="s">
        <v>11</v>
      </c>
      <c r="CG115" s="57" t="s">
        <v>11</v>
      </c>
      <c r="CH115" s="57" t="s">
        <v>2097</v>
      </c>
      <c r="CI115" s="57" t="s">
        <v>11</v>
      </c>
      <c r="CJ115" s="57" t="s">
        <v>11</v>
      </c>
      <c r="CK115" s="57" t="s">
        <v>11</v>
      </c>
      <c r="CL115" s="58" t="s">
        <v>11</v>
      </c>
      <c r="CM115" s="59" t="s">
        <v>11</v>
      </c>
      <c r="CN115" s="59" t="s">
        <v>11</v>
      </c>
      <c r="CO115" s="59" t="s">
        <v>2098</v>
      </c>
      <c r="CP115" s="59" t="s">
        <v>11</v>
      </c>
      <c r="CQ115" s="59" t="s">
        <v>11</v>
      </c>
      <c r="CR115" s="59" t="s">
        <v>11</v>
      </c>
      <c r="CS115" s="59" t="s">
        <v>11</v>
      </c>
      <c r="CT115" s="59" t="s">
        <v>11</v>
      </c>
      <c r="CU115" s="59" t="s">
        <v>11</v>
      </c>
      <c r="CV115" s="59" t="s">
        <v>11</v>
      </c>
      <c r="CW115" s="59" t="s">
        <v>11</v>
      </c>
      <c r="CX115" s="59" t="s">
        <v>11</v>
      </c>
      <c r="CY115" s="59" t="s">
        <v>11</v>
      </c>
      <c r="CZ115" s="60" t="s">
        <v>11</v>
      </c>
      <c r="DA115" s="60" t="s">
        <v>11</v>
      </c>
      <c r="DB115" s="59" t="s">
        <v>1542</v>
      </c>
      <c r="DC115" s="59" t="s">
        <v>11</v>
      </c>
      <c r="DD115" s="60" t="s">
        <v>11</v>
      </c>
      <c r="DE115" s="59" t="s">
        <v>11</v>
      </c>
      <c r="DF115" s="59" t="s">
        <v>11</v>
      </c>
      <c r="DG115" s="59" t="s">
        <v>11</v>
      </c>
      <c r="DH115" s="59" t="s">
        <v>11</v>
      </c>
      <c r="DI115" s="59" t="s">
        <v>1543</v>
      </c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</row>
    <row r="116" spans="1:125" s="61" customFormat="1" ht="12.75" customHeight="1" x14ac:dyDescent="0.25">
      <c r="A116" s="39" t="s">
        <v>454</v>
      </c>
      <c r="B116" s="39" t="s">
        <v>786</v>
      </c>
      <c r="C116" s="39"/>
      <c r="D116" s="39" t="s">
        <v>73</v>
      </c>
      <c r="E116" s="39" t="s">
        <v>2213</v>
      </c>
      <c r="F116" s="55">
        <v>44279.62939814815</v>
      </c>
      <c r="G116" s="55">
        <v>44280.071377314816</v>
      </c>
      <c r="H116" s="23" t="s">
        <v>2309</v>
      </c>
      <c r="I116" s="40" t="str">
        <f t="shared" si="1"/>
        <v>OUTSIDE WDC</v>
      </c>
      <c r="J116" s="39"/>
      <c r="K116" s="39"/>
      <c r="L116" s="56">
        <v>44280</v>
      </c>
      <c r="M116" s="57"/>
      <c r="N116" s="59" t="str">
        <f>IFERROR(VLOOKUP(B:B,'GID 29 JUNI 21'!V:Y,4,0),"")</f>
        <v/>
      </c>
      <c r="O116" s="59" t="str">
        <f>IFERROR(VLOOKUP(B116,#REF!,4,0),"")</f>
        <v/>
      </c>
      <c r="P116" s="59" t="str">
        <f>IFERROR(VLOOKUP(B:B,'GID 27 Juni 21'!V:Y,4,0),"")</f>
        <v/>
      </c>
      <c r="Q116" s="59" t="str">
        <f>IFERROR(VLOOKUP(B:B,'GID 26 Juni 21'!V:Y,4,0),"")</f>
        <v/>
      </c>
      <c r="R116" s="59" t="str">
        <f>IFERROR(VLOOKUP(B:B,'GID 25 JNI 21'!V:Y,4,0),"")</f>
        <v/>
      </c>
      <c r="S116" s="59" t="s">
        <v>11</v>
      </c>
      <c r="T116" s="59" t="s">
        <v>11</v>
      </c>
      <c r="U116" s="59" t="s">
        <v>11</v>
      </c>
      <c r="V116" s="59" t="s">
        <v>11</v>
      </c>
      <c r="W116" s="59" t="s">
        <v>11</v>
      </c>
      <c r="X116" s="59" t="s">
        <v>11</v>
      </c>
      <c r="Y116" s="59" t="s">
        <v>11</v>
      </c>
      <c r="Z116" s="59" t="s">
        <v>11</v>
      </c>
      <c r="AA116" s="59" t="s">
        <v>11</v>
      </c>
      <c r="AB116" s="59" t="s">
        <v>11</v>
      </c>
      <c r="AC116" s="59" t="s">
        <v>11</v>
      </c>
      <c r="AD116" s="59" t="s">
        <v>11</v>
      </c>
      <c r="AE116" s="59" t="s">
        <v>11</v>
      </c>
      <c r="AF116" s="59" t="s">
        <v>11</v>
      </c>
      <c r="AG116" s="59" t="s">
        <v>11</v>
      </c>
      <c r="AH116" s="59" t="s">
        <v>11</v>
      </c>
      <c r="AI116" s="59" t="s">
        <v>11</v>
      </c>
      <c r="AJ116" s="59" t="s">
        <v>11</v>
      </c>
      <c r="AK116" s="59" t="s">
        <v>11</v>
      </c>
      <c r="AL116" s="57" t="s">
        <v>11</v>
      </c>
      <c r="AM116" s="57" t="s">
        <v>11</v>
      </c>
      <c r="AN116" s="57" t="s">
        <v>11</v>
      </c>
      <c r="AO116" s="57" t="s">
        <v>11</v>
      </c>
      <c r="AP116" s="57" t="s">
        <v>11</v>
      </c>
      <c r="AQ116" s="57" t="s">
        <v>11</v>
      </c>
      <c r="AR116" s="57" t="s">
        <v>11</v>
      </c>
      <c r="AS116" s="57" t="s">
        <v>11</v>
      </c>
      <c r="AT116" s="57" t="s">
        <v>11</v>
      </c>
      <c r="AU116" s="57" t="s">
        <v>11</v>
      </c>
      <c r="AV116" s="57" t="s">
        <v>11</v>
      </c>
      <c r="AW116" s="57" t="s">
        <v>11</v>
      </c>
      <c r="AX116" s="57" t="s">
        <v>11</v>
      </c>
      <c r="AY116" s="57" t="s">
        <v>11</v>
      </c>
      <c r="AZ116" s="57" t="s">
        <v>11</v>
      </c>
      <c r="BA116" s="57" t="s">
        <v>11</v>
      </c>
      <c r="BB116" s="57" t="s">
        <v>11</v>
      </c>
      <c r="BC116" s="57" t="s">
        <v>11</v>
      </c>
      <c r="BD116" s="57" t="s">
        <v>11</v>
      </c>
      <c r="BE116" s="57" t="s">
        <v>11</v>
      </c>
      <c r="BF116" s="57" t="s">
        <v>11</v>
      </c>
      <c r="BG116" s="57" t="s">
        <v>11</v>
      </c>
      <c r="BH116" s="57" t="s">
        <v>11</v>
      </c>
      <c r="BI116" s="57" t="s">
        <v>11</v>
      </c>
      <c r="BJ116" s="57" t="s">
        <v>11</v>
      </c>
      <c r="BK116" s="57" t="s">
        <v>11</v>
      </c>
      <c r="BL116" s="57" t="s">
        <v>11</v>
      </c>
      <c r="BM116" s="57" t="s">
        <v>11</v>
      </c>
      <c r="BN116" s="57" t="s">
        <v>11</v>
      </c>
      <c r="BO116" s="57" t="s">
        <v>11</v>
      </c>
      <c r="BP116" s="57" t="s">
        <v>11</v>
      </c>
      <c r="BQ116" s="57" t="s">
        <v>11</v>
      </c>
      <c r="BR116" s="57" t="s">
        <v>11</v>
      </c>
      <c r="BS116" s="57" t="s">
        <v>11</v>
      </c>
      <c r="BT116" s="57" t="s">
        <v>11</v>
      </c>
      <c r="BU116" s="57" t="s">
        <v>11</v>
      </c>
      <c r="BV116" s="57" t="s">
        <v>11</v>
      </c>
      <c r="BW116" s="57" t="s">
        <v>11</v>
      </c>
      <c r="BX116" s="57" t="s">
        <v>11</v>
      </c>
      <c r="BY116" s="57" t="s">
        <v>11</v>
      </c>
      <c r="BZ116" s="57" t="s">
        <v>11</v>
      </c>
      <c r="CA116" s="57" t="s">
        <v>11</v>
      </c>
      <c r="CB116" s="57" t="s">
        <v>11</v>
      </c>
      <c r="CC116" s="57" t="s">
        <v>11</v>
      </c>
      <c r="CD116" s="57" t="s">
        <v>11</v>
      </c>
      <c r="CE116" s="57" t="s">
        <v>11</v>
      </c>
      <c r="CF116" s="57" t="s">
        <v>11</v>
      </c>
      <c r="CG116" s="57" t="s">
        <v>11</v>
      </c>
      <c r="CH116" s="57" t="s">
        <v>11</v>
      </c>
      <c r="CI116" s="57" t="s">
        <v>11</v>
      </c>
      <c r="CJ116" s="57" t="s">
        <v>11</v>
      </c>
      <c r="CK116" s="57" t="s">
        <v>11</v>
      </c>
      <c r="CL116" s="58" t="s">
        <v>11</v>
      </c>
      <c r="CM116" s="59" t="s">
        <v>11</v>
      </c>
      <c r="CN116" s="59" t="s">
        <v>11</v>
      </c>
      <c r="CO116" s="59" t="s">
        <v>11</v>
      </c>
      <c r="CP116" s="59" t="s">
        <v>11</v>
      </c>
      <c r="CQ116" s="59" t="s">
        <v>11</v>
      </c>
      <c r="CR116" s="59" t="s">
        <v>11</v>
      </c>
      <c r="CS116" s="59" t="s">
        <v>11</v>
      </c>
      <c r="CT116" s="59" t="s">
        <v>11</v>
      </c>
      <c r="CU116" s="59" t="s">
        <v>11</v>
      </c>
      <c r="CV116" s="59" t="s">
        <v>11</v>
      </c>
      <c r="CW116" s="59" t="s">
        <v>11</v>
      </c>
      <c r="CX116" s="59" t="s">
        <v>1544</v>
      </c>
      <c r="CY116" s="59" t="s">
        <v>11</v>
      </c>
      <c r="CZ116" s="60" t="s">
        <v>11</v>
      </c>
      <c r="DA116" s="60" t="s">
        <v>11</v>
      </c>
      <c r="DB116" s="59" t="s">
        <v>11</v>
      </c>
      <c r="DC116" s="59" t="s">
        <v>11</v>
      </c>
      <c r="DD116" s="60" t="s">
        <v>11</v>
      </c>
      <c r="DE116" s="59" t="s">
        <v>11</v>
      </c>
      <c r="DF116" s="59" t="s">
        <v>11</v>
      </c>
      <c r="DG116" s="59" t="s">
        <v>11</v>
      </c>
      <c r="DH116" s="59" t="s">
        <v>11</v>
      </c>
      <c r="DI116" s="59" t="s">
        <v>1545</v>
      </c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</row>
    <row r="117" spans="1:125" s="61" customFormat="1" ht="12.75" customHeight="1" x14ac:dyDescent="0.25">
      <c r="A117" s="39" t="s">
        <v>454</v>
      </c>
      <c r="B117" s="39" t="s">
        <v>788</v>
      </c>
      <c r="C117" s="39"/>
      <c r="D117" s="39" t="s">
        <v>73</v>
      </c>
      <c r="E117" s="39" t="s">
        <v>2213</v>
      </c>
      <c r="F117" s="55">
        <v>44268.012523148151</v>
      </c>
      <c r="G117" s="55">
        <v>44268.315798611111</v>
      </c>
      <c r="H117" s="23" t="s">
        <v>2309</v>
      </c>
      <c r="I117" s="40" t="str">
        <f t="shared" si="1"/>
        <v>OUTSIDE WDC</v>
      </c>
      <c r="J117" s="39"/>
      <c r="K117" s="39"/>
      <c r="L117" s="56">
        <v>44268</v>
      </c>
      <c r="M117" s="57"/>
      <c r="N117" s="59" t="str">
        <f>IFERROR(VLOOKUP(B:B,'GID 29 JUNI 21'!V:Y,4,0),"")</f>
        <v/>
      </c>
      <c r="O117" s="59" t="str">
        <f>IFERROR(VLOOKUP(B117,#REF!,4,0),"")</f>
        <v/>
      </c>
      <c r="P117" s="59" t="str">
        <f>IFERROR(VLOOKUP(B:B,'GID 27 Juni 21'!V:Y,4,0),"")</f>
        <v/>
      </c>
      <c r="Q117" s="59" t="str">
        <f>IFERROR(VLOOKUP(B:B,'GID 26 Juni 21'!V:Y,4,0),"")</f>
        <v/>
      </c>
      <c r="R117" s="59" t="str">
        <f>IFERROR(VLOOKUP(B:B,'GID 25 JNI 21'!V:Y,4,0),"")</f>
        <v/>
      </c>
      <c r="S117" s="59" t="s">
        <v>11</v>
      </c>
      <c r="T117" s="59" t="s">
        <v>11</v>
      </c>
      <c r="U117" s="59" t="s">
        <v>11</v>
      </c>
      <c r="V117" s="59" t="s">
        <v>11</v>
      </c>
      <c r="W117" s="59" t="s">
        <v>11</v>
      </c>
      <c r="X117" s="59" t="s">
        <v>11</v>
      </c>
      <c r="Y117" s="59" t="s">
        <v>11</v>
      </c>
      <c r="Z117" s="59" t="s">
        <v>11</v>
      </c>
      <c r="AA117" s="59" t="s">
        <v>11</v>
      </c>
      <c r="AB117" s="59" t="s">
        <v>11</v>
      </c>
      <c r="AC117" s="59" t="s">
        <v>11</v>
      </c>
      <c r="AD117" s="59" t="s">
        <v>11</v>
      </c>
      <c r="AE117" s="59" t="s">
        <v>11</v>
      </c>
      <c r="AF117" s="59" t="s">
        <v>11</v>
      </c>
      <c r="AG117" s="59" t="s">
        <v>11</v>
      </c>
      <c r="AH117" s="59" t="s">
        <v>11</v>
      </c>
      <c r="AI117" s="59" t="s">
        <v>11</v>
      </c>
      <c r="AJ117" s="59" t="s">
        <v>11</v>
      </c>
      <c r="AK117" s="59" t="s">
        <v>11</v>
      </c>
      <c r="AL117" s="57" t="s">
        <v>11</v>
      </c>
      <c r="AM117" s="57" t="s">
        <v>11</v>
      </c>
      <c r="AN117" s="57" t="s">
        <v>11</v>
      </c>
      <c r="AO117" s="57" t="s">
        <v>11</v>
      </c>
      <c r="AP117" s="57" t="s">
        <v>11</v>
      </c>
      <c r="AQ117" s="57" t="s">
        <v>11</v>
      </c>
      <c r="AR117" s="57" t="s">
        <v>11</v>
      </c>
      <c r="AS117" s="57" t="s">
        <v>11</v>
      </c>
      <c r="AT117" s="57" t="s">
        <v>11</v>
      </c>
      <c r="AU117" s="57" t="s">
        <v>11</v>
      </c>
      <c r="AV117" s="57" t="s">
        <v>11</v>
      </c>
      <c r="AW117" s="57" t="s">
        <v>11</v>
      </c>
      <c r="AX117" s="57" t="s">
        <v>11</v>
      </c>
      <c r="AY117" s="57" t="s">
        <v>11</v>
      </c>
      <c r="AZ117" s="57" t="s">
        <v>11</v>
      </c>
      <c r="BA117" s="57" t="s">
        <v>11</v>
      </c>
      <c r="BB117" s="57" t="s">
        <v>11</v>
      </c>
      <c r="BC117" s="57" t="s">
        <v>11</v>
      </c>
      <c r="BD117" s="57" t="s">
        <v>11</v>
      </c>
      <c r="BE117" s="57" t="s">
        <v>11</v>
      </c>
      <c r="BF117" s="57" t="s">
        <v>11</v>
      </c>
      <c r="BG117" s="57" t="s">
        <v>11</v>
      </c>
      <c r="BH117" s="57" t="s">
        <v>11</v>
      </c>
      <c r="BI117" s="57" t="s">
        <v>11</v>
      </c>
      <c r="BJ117" s="57" t="s">
        <v>11</v>
      </c>
      <c r="BK117" s="57" t="s">
        <v>11</v>
      </c>
      <c r="BL117" s="57" t="s">
        <v>11</v>
      </c>
      <c r="BM117" s="57" t="s">
        <v>11</v>
      </c>
      <c r="BN117" s="57" t="s">
        <v>11</v>
      </c>
      <c r="BO117" s="57" t="s">
        <v>11</v>
      </c>
      <c r="BP117" s="57" t="s">
        <v>11</v>
      </c>
      <c r="BQ117" s="57" t="s">
        <v>11</v>
      </c>
      <c r="BR117" s="57" t="s">
        <v>11</v>
      </c>
      <c r="BS117" s="57" t="s">
        <v>11</v>
      </c>
      <c r="BT117" s="57" t="s">
        <v>11</v>
      </c>
      <c r="BU117" s="57" t="s">
        <v>11</v>
      </c>
      <c r="BV117" s="57" t="s">
        <v>11</v>
      </c>
      <c r="BW117" s="57" t="s">
        <v>11</v>
      </c>
      <c r="BX117" s="57" t="s">
        <v>11</v>
      </c>
      <c r="BY117" s="57" t="s">
        <v>11</v>
      </c>
      <c r="BZ117" s="57" t="s">
        <v>11</v>
      </c>
      <c r="CA117" s="57" t="s">
        <v>11</v>
      </c>
      <c r="CB117" s="57" t="s">
        <v>11</v>
      </c>
      <c r="CC117" s="57" t="s">
        <v>11</v>
      </c>
      <c r="CD117" s="57" t="s">
        <v>11</v>
      </c>
      <c r="CE117" s="57" t="s">
        <v>11</v>
      </c>
      <c r="CF117" s="57" t="s">
        <v>11</v>
      </c>
      <c r="CG117" s="57" t="s">
        <v>11</v>
      </c>
      <c r="CH117" s="57" t="s">
        <v>11</v>
      </c>
      <c r="CI117" s="57" t="s">
        <v>11</v>
      </c>
      <c r="CJ117" s="57" t="s">
        <v>11</v>
      </c>
      <c r="CK117" s="57" t="s">
        <v>11</v>
      </c>
      <c r="CL117" s="58" t="s">
        <v>11</v>
      </c>
      <c r="CM117" s="59" t="s">
        <v>11</v>
      </c>
      <c r="CN117" s="59" t="s">
        <v>11</v>
      </c>
      <c r="CO117" s="59" t="s">
        <v>11</v>
      </c>
      <c r="CP117" s="59" t="s">
        <v>11</v>
      </c>
      <c r="CQ117" s="59" t="s">
        <v>11</v>
      </c>
      <c r="CR117" s="59" t="s">
        <v>11</v>
      </c>
      <c r="CS117" s="59" t="s">
        <v>11</v>
      </c>
      <c r="CT117" s="59" t="s">
        <v>11</v>
      </c>
      <c r="CU117" s="59" t="s">
        <v>11</v>
      </c>
      <c r="CV117" s="59" t="s">
        <v>11</v>
      </c>
      <c r="CW117" s="59" t="s">
        <v>11</v>
      </c>
      <c r="CX117" s="59" t="s">
        <v>11</v>
      </c>
      <c r="CY117" s="59" t="s">
        <v>11</v>
      </c>
      <c r="CZ117" s="60" t="s">
        <v>11</v>
      </c>
      <c r="DA117" s="60" t="s">
        <v>11</v>
      </c>
      <c r="DB117" s="59" t="s">
        <v>11</v>
      </c>
      <c r="DC117" s="59" t="s">
        <v>11</v>
      </c>
      <c r="DD117" s="60" t="s">
        <v>11</v>
      </c>
      <c r="DE117" s="59" t="s">
        <v>11</v>
      </c>
      <c r="DF117" s="59" t="s">
        <v>11</v>
      </c>
      <c r="DG117" s="59" t="s">
        <v>11</v>
      </c>
      <c r="DH117" s="59" t="s">
        <v>11</v>
      </c>
      <c r="DI117" s="59" t="s">
        <v>1546</v>
      </c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</row>
    <row r="118" spans="1:125" s="61" customFormat="1" ht="12.75" customHeight="1" x14ac:dyDescent="0.25">
      <c r="A118" s="39" t="s">
        <v>454</v>
      </c>
      <c r="B118" s="39" t="s">
        <v>187</v>
      </c>
      <c r="C118" s="39"/>
      <c r="D118" s="39" t="s">
        <v>73</v>
      </c>
      <c r="E118" s="39" t="s">
        <v>28</v>
      </c>
      <c r="F118" s="55">
        <v>44268.178194444445</v>
      </c>
      <c r="G118" s="55">
        <v>44268.508900462963</v>
      </c>
      <c r="H118" s="23" t="s">
        <v>2309</v>
      </c>
      <c r="I118" s="40" t="str">
        <f t="shared" si="1"/>
        <v>OUTSIDE WDC</v>
      </c>
      <c r="J118" s="39"/>
      <c r="K118" s="39"/>
      <c r="L118" s="56">
        <v>44268</v>
      </c>
      <c r="M118" s="57"/>
      <c r="N118" s="59" t="str">
        <f>IFERROR(VLOOKUP(B:B,'GID 29 JUNI 21'!V:Y,4,0),"")</f>
        <v/>
      </c>
      <c r="O118" s="59" t="str">
        <f>IFERROR(VLOOKUP(B118,#REF!,4,0),"")</f>
        <v/>
      </c>
      <c r="P118" s="59" t="str">
        <f>IFERROR(VLOOKUP(B:B,'GID 27 Juni 21'!V:Y,4,0),"")</f>
        <v/>
      </c>
      <c r="Q118" s="59" t="str">
        <f>IFERROR(VLOOKUP(B:B,'GID 26 Juni 21'!V:Y,4,0),"")</f>
        <v/>
      </c>
      <c r="R118" s="59" t="str">
        <f>IFERROR(VLOOKUP(B:B,'GID 25 JNI 21'!V:Y,4,0),"")</f>
        <v/>
      </c>
      <c r="S118" s="59" t="s">
        <v>11</v>
      </c>
      <c r="T118" s="59" t="s">
        <v>11</v>
      </c>
      <c r="U118" s="59" t="s">
        <v>11</v>
      </c>
      <c r="V118" s="59" t="s">
        <v>11</v>
      </c>
      <c r="W118" s="59" t="s">
        <v>11</v>
      </c>
      <c r="X118" s="59" t="s">
        <v>11</v>
      </c>
      <c r="Y118" s="59" t="s">
        <v>11</v>
      </c>
      <c r="Z118" s="59" t="s">
        <v>11</v>
      </c>
      <c r="AA118" s="59" t="s">
        <v>11</v>
      </c>
      <c r="AB118" s="59" t="s">
        <v>11</v>
      </c>
      <c r="AC118" s="59" t="s">
        <v>11</v>
      </c>
      <c r="AD118" s="59" t="s">
        <v>11</v>
      </c>
      <c r="AE118" s="59" t="s">
        <v>11</v>
      </c>
      <c r="AF118" s="59" t="s">
        <v>11</v>
      </c>
      <c r="AG118" s="59" t="s">
        <v>11</v>
      </c>
      <c r="AH118" s="59" t="s">
        <v>11</v>
      </c>
      <c r="AI118" s="59" t="s">
        <v>11</v>
      </c>
      <c r="AJ118" s="59" t="s">
        <v>11</v>
      </c>
      <c r="AK118" s="59" t="s">
        <v>11</v>
      </c>
      <c r="AL118" s="57" t="s">
        <v>11</v>
      </c>
      <c r="AM118" s="57" t="s">
        <v>11</v>
      </c>
      <c r="AN118" s="57" t="s">
        <v>11</v>
      </c>
      <c r="AO118" s="57" t="s">
        <v>11</v>
      </c>
      <c r="AP118" s="57" t="s">
        <v>11</v>
      </c>
      <c r="AQ118" s="57" t="s">
        <v>11</v>
      </c>
      <c r="AR118" s="57" t="s">
        <v>11</v>
      </c>
      <c r="AS118" s="57" t="s">
        <v>11</v>
      </c>
      <c r="AT118" s="57" t="s">
        <v>11</v>
      </c>
      <c r="AU118" s="57" t="s">
        <v>11</v>
      </c>
      <c r="AV118" s="57" t="s">
        <v>11</v>
      </c>
      <c r="AW118" s="57" t="s">
        <v>11</v>
      </c>
      <c r="AX118" s="57" t="s">
        <v>11</v>
      </c>
      <c r="AY118" s="57" t="s">
        <v>11</v>
      </c>
      <c r="AZ118" s="57" t="s">
        <v>11</v>
      </c>
      <c r="BA118" s="57" t="s">
        <v>11</v>
      </c>
      <c r="BB118" s="57" t="s">
        <v>11</v>
      </c>
      <c r="BC118" s="57" t="s">
        <v>11</v>
      </c>
      <c r="BD118" s="57" t="s">
        <v>11</v>
      </c>
      <c r="BE118" s="57" t="s">
        <v>11</v>
      </c>
      <c r="BF118" s="57" t="s">
        <v>11</v>
      </c>
      <c r="BG118" s="57" t="s">
        <v>11</v>
      </c>
      <c r="BH118" s="57" t="s">
        <v>11</v>
      </c>
      <c r="BI118" s="57" t="s">
        <v>11</v>
      </c>
      <c r="BJ118" s="57" t="s">
        <v>11</v>
      </c>
      <c r="BK118" s="57" t="s">
        <v>11</v>
      </c>
      <c r="BL118" s="57" t="s">
        <v>11</v>
      </c>
      <c r="BM118" s="57" t="s">
        <v>11</v>
      </c>
      <c r="BN118" s="57" t="s">
        <v>11</v>
      </c>
      <c r="BO118" s="57" t="s">
        <v>11</v>
      </c>
      <c r="BP118" s="57" t="s">
        <v>11</v>
      </c>
      <c r="BQ118" s="57" t="s">
        <v>11</v>
      </c>
      <c r="BR118" s="57" t="s">
        <v>11</v>
      </c>
      <c r="BS118" s="57" t="s">
        <v>11</v>
      </c>
      <c r="BT118" s="57" t="s">
        <v>11</v>
      </c>
      <c r="BU118" s="57" t="s">
        <v>11</v>
      </c>
      <c r="BV118" s="57" t="s">
        <v>11</v>
      </c>
      <c r="BW118" s="57" t="s">
        <v>11</v>
      </c>
      <c r="BX118" s="57" t="s">
        <v>11</v>
      </c>
      <c r="BY118" s="57" t="s">
        <v>11</v>
      </c>
      <c r="BZ118" s="57" t="s">
        <v>11</v>
      </c>
      <c r="CA118" s="57" t="s">
        <v>11</v>
      </c>
      <c r="CB118" s="57" t="s">
        <v>11</v>
      </c>
      <c r="CC118" s="57" t="s">
        <v>11</v>
      </c>
      <c r="CD118" s="57" t="s">
        <v>11</v>
      </c>
      <c r="CE118" s="57" t="s">
        <v>11</v>
      </c>
      <c r="CF118" s="57" t="s">
        <v>11</v>
      </c>
      <c r="CG118" s="57" t="s">
        <v>11</v>
      </c>
      <c r="CH118" s="57" t="s">
        <v>11</v>
      </c>
      <c r="CI118" s="57" t="s">
        <v>11</v>
      </c>
      <c r="CJ118" s="57" t="s">
        <v>11</v>
      </c>
      <c r="CK118" s="57" t="s">
        <v>11</v>
      </c>
      <c r="CL118" s="58" t="s">
        <v>11</v>
      </c>
      <c r="CM118" s="59" t="s">
        <v>11</v>
      </c>
      <c r="CN118" s="59" t="s">
        <v>11</v>
      </c>
      <c r="CO118" s="59" t="s">
        <v>11</v>
      </c>
      <c r="CP118" s="59" t="s">
        <v>11</v>
      </c>
      <c r="CQ118" s="59" t="s">
        <v>11</v>
      </c>
      <c r="CR118" s="59" t="s">
        <v>11</v>
      </c>
      <c r="CS118" s="59" t="s">
        <v>11</v>
      </c>
      <c r="CT118" s="59" t="s">
        <v>11</v>
      </c>
      <c r="CU118" s="59" t="s">
        <v>11</v>
      </c>
      <c r="CV118" s="59" t="s">
        <v>11</v>
      </c>
      <c r="CW118" s="59" t="s">
        <v>11</v>
      </c>
      <c r="CX118" s="59" t="s">
        <v>11</v>
      </c>
      <c r="CY118" s="59" t="s">
        <v>11</v>
      </c>
      <c r="CZ118" s="60" t="s">
        <v>11</v>
      </c>
      <c r="DA118" s="60" t="s">
        <v>11</v>
      </c>
      <c r="DB118" s="59" t="s">
        <v>11</v>
      </c>
      <c r="DC118" s="59" t="s">
        <v>11</v>
      </c>
      <c r="DD118" s="60" t="s">
        <v>11</v>
      </c>
      <c r="DE118" s="59" t="s">
        <v>11</v>
      </c>
      <c r="DF118" s="59" t="s">
        <v>11</v>
      </c>
      <c r="DG118" s="59" t="s">
        <v>11</v>
      </c>
      <c r="DH118" s="59" t="s">
        <v>11</v>
      </c>
      <c r="DI118" s="59" t="s">
        <v>1547</v>
      </c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</row>
    <row r="119" spans="1:125" s="61" customFormat="1" ht="12.75" customHeight="1" x14ac:dyDescent="0.25">
      <c r="A119" s="39" t="s">
        <v>454</v>
      </c>
      <c r="B119" s="39" t="s">
        <v>789</v>
      </c>
      <c r="C119" s="39"/>
      <c r="D119" s="39" t="s">
        <v>73</v>
      </c>
      <c r="E119" s="39" t="s">
        <v>2213</v>
      </c>
      <c r="F119" s="55">
        <v>44268.178194444445</v>
      </c>
      <c r="G119" s="55">
        <v>44268.323321759257</v>
      </c>
      <c r="H119" s="23" t="s">
        <v>2309</v>
      </c>
      <c r="I119" s="40" t="str">
        <f t="shared" si="1"/>
        <v>OUTSIDE WDC</v>
      </c>
      <c r="J119" s="39"/>
      <c r="K119" s="39"/>
      <c r="L119" s="56">
        <v>44268</v>
      </c>
      <c r="M119" s="57"/>
      <c r="N119" s="59" t="str">
        <f>IFERROR(VLOOKUP(B:B,'GID 29 JUNI 21'!V:Y,4,0),"")</f>
        <v/>
      </c>
      <c r="O119" s="59" t="str">
        <f>IFERROR(VLOOKUP(B119,#REF!,4,0),"")</f>
        <v/>
      </c>
      <c r="P119" s="59" t="str">
        <f>IFERROR(VLOOKUP(B:B,'GID 27 Juni 21'!V:Y,4,0),"")</f>
        <v/>
      </c>
      <c r="Q119" s="59" t="str">
        <f>IFERROR(VLOOKUP(B:B,'GID 26 Juni 21'!V:Y,4,0),"")</f>
        <v/>
      </c>
      <c r="R119" s="59" t="str">
        <f>IFERROR(VLOOKUP(B:B,'GID 25 JNI 21'!V:Y,4,0),"")</f>
        <v/>
      </c>
      <c r="S119" s="59" t="s">
        <v>11</v>
      </c>
      <c r="T119" s="59" t="s">
        <v>11</v>
      </c>
      <c r="U119" s="59" t="s">
        <v>11</v>
      </c>
      <c r="V119" s="59" t="s">
        <v>11</v>
      </c>
      <c r="W119" s="59" t="s">
        <v>11</v>
      </c>
      <c r="X119" s="59" t="s">
        <v>11</v>
      </c>
      <c r="Y119" s="59" t="s">
        <v>11</v>
      </c>
      <c r="Z119" s="59" t="s">
        <v>11</v>
      </c>
      <c r="AA119" s="59" t="s">
        <v>11</v>
      </c>
      <c r="AB119" s="59" t="s">
        <v>11</v>
      </c>
      <c r="AC119" s="59" t="s">
        <v>11</v>
      </c>
      <c r="AD119" s="59" t="s">
        <v>11</v>
      </c>
      <c r="AE119" s="59" t="s">
        <v>11</v>
      </c>
      <c r="AF119" s="59" t="s">
        <v>11</v>
      </c>
      <c r="AG119" s="59" t="s">
        <v>11</v>
      </c>
      <c r="AH119" s="59" t="s">
        <v>11</v>
      </c>
      <c r="AI119" s="59" t="s">
        <v>11</v>
      </c>
      <c r="AJ119" s="59" t="s">
        <v>11</v>
      </c>
      <c r="AK119" s="59" t="s">
        <v>11</v>
      </c>
      <c r="AL119" s="57" t="s">
        <v>11</v>
      </c>
      <c r="AM119" s="57" t="s">
        <v>11</v>
      </c>
      <c r="AN119" s="57" t="s">
        <v>11</v>
      </c>
      <c r="AO119" s="57" t="s">
        <v>11</v>
      </c>
      <c r="AP119" s="57" t="s">
        <v>11</v>
      </c>
      <c r="AQ119" s="57" t="s">
        <v>11</v>
      </c>
      <c r="AR119" s="57" t="s">
        <v>11</v>
      </c>
      <c r="AS119" s="57" t="s">
        <v>11</v>
      </c>
      <c r="AT119" s="57" t="s">
        <v>11</v>
      </c>
      <c r="AU119" s="57" t="s">
        <v>11</v>
      </c>
      <c r="AV119" s="57" t="s">
        <v>11</v>
      </c>
      <c r="AW119" s="57" t="s">
        <v>11</v>
      </c>
      <c r="AX119" s="57" t="s">
        <v>11</v>
      </c>
      <c r="AY119" s="57" t="s">
        <v>11</v>
      </c>
      <c r="AZ119" s="57" t="s">
        <v>11</v>
      </c>
      <c r="BA119" s="57" t="s">
        <v>11</v>
      </c>
      <c r="BB119" s="57" t="s">
        <v>11</v>
      </c>
      <c r="BC119" s="57" t="s">
        <v>11</v>
      </c>
      <c r="BD119" s="57" t="s">
        <v>11</v>
      </c>
      <c r="BE119" s="57" t="s">
        <v>11</v>
      </c>
      <c r="BF119" s="57" t="s">
        <v>11</v>
      </c>
      <c r="BG119" s="57" t="s">
        <v>11</v>
      </c>
      <c r="BH119" s="57" t="s">
        <v>11</v>
      </c>
      <c r="BI119" s="57" t="s">
        <v>11</v>
      </c>
      <c r="BJ119" s="57" t="s">
        <v>11</v>
      </c>
      <c r="BK119" s="57" t="s">
        <v>11</v>
      </c>
      <c r="BL119" s="57" t="s">
        <v>11</v>
      </c>
      <c r="BM119" s="57" t="s">
        <v>11</v>
      </c>
      <c r="BN119" s="57" t="s">
        <v>11</v>
      </c>
      <c r="BO119" s="57" t="s">
        <v>11</v>
      </c>
      <c r="BP119" s="57" t="s">
        <v>11</v>
      </c>
      <c r="BQ119" s="57" t="s">
        <v>11</v>
      </c>
      <c r="BR119" s="57" t="s">
        <v>11</v>
      </c>
      <c r="BS119" s="57" t="s">
        <v>11</v>
      </c>
      <c r="BT119" s="57" t="s">
        <v>11</v>
      </c>
      <c r="BU119" s="57" t="s">
        <v>11</v>
      </c>
      <c r="BV119" s="57" t="s">
        <v>11</v>
      </c>
      <c r="BW119" s="57" t="s">
        <v>11</v>
      </c>
      <c r="BX119" s="57" t="s">
        <v>11</v>
      </c>
      <c r="BY119" s="57" t="s">
        <v>11</v>
      </c>
      <c r="BZ119" s="57" t="s">
        <v>11</v>
      </c>
      <c r="CA119" s="57" t="s">
        <v>11</v>
      </c>
      <c r="CB119" s="57" t="s">
        <v>11</v>
      </c>
      <c r="CC119" s="57" t="s">
        <v>11</v>
      </c>
      <c r="CD119" s="57" t="s">
        <v>11</v>
      </c>
      <c r="CE119" s="57" t="s">
        <v>11</v>
      </c>
      <c r="CF119" s="57" t="s">
        <v>11</v>
      </c>
      <c r="CG119" s="57" t="s">
        <v>11</v>
      </c>
      <c r="CH119" s="57" t="s">
        <v>11</v>
      </c>
      <c r="CI119" s="57" t="s">
        <v>11</v>
      </c>
      <c r="CJ119" s="57" t="s">
        <v>11</v>
      </c>
      <c r="CK119" s="57" t="s">
        <v>11</v>
      </c>
      <c r="CL119" s="58" t="s">
        <v>11</v>
      </c>
      <c r="CM119" s="59" t="s">
        <v>11</v>
      </c>
      <c r="CN119" s="59" t="s">
        <v>11</v>
      </c>
      <c r="CO119" s="59" t="s">
        <v>11</v>
      </c>
      <c r="CP119" s="59" t="s">
        <v>11</v>
      </c>
      <c r="CQ119" s="59" t="s">
        <v>11</v>
      </c>
      <c r="CR119" s="59" t="s">
        <v>11</v>
      </c>
      <c r="CS119" s="59" t="s">
        <v>11</v>
      </c>
      <c r="CT119" s="59" t="s">
        <v>11</v>
      </c>
      <c r="CU119" s="59" t="s">
        <v>11</v>
      </c>
      <c r="CV119" s="59" t="s">
        <v>11</v>
      </c>
      <c r="CW119" s="59" t="s">
        <v>11</v>
      </c>
      <c r="CX119" s="59" t="s">
        <v>11</v>
      </c>
      <c r="CY119" s="59" t="s">
        <v>11</v>
      </c>
      <c r="CZ119" s="60" t="s">
        <v>11</v>
      </c>
      <c r="DA119" s="60" t="s">
        <v>11</v>
      </c>
      <c r="DB119" s="59" t="s">
        <v>11</v>
      </c>
      <c r="DC119" s="59" t="s">
        <v>11</v>
      </c>
      <c r="DD119" s="60" t="s">
        <v>11</v>
      </c>
      <c r="DE119" s="59" t="s">
        <v>11</v>
      </c>
      <c r="DF119" s="59" t="s">
        <v>11</v>
      </c>
      <c r="DG119" s="59" t="s">
        <v>11</v>
      </c>
      <c r="DH119" s="59" t="s">
        <v>11</v>
      </c>
      <c r="DI119" s="59" t="s">
        <v>1548</v>
      </c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</row>
    <row r="120" spans="1:125" s="61" customFormat="1" ht="12.75" customHeight="1" x14ac:dyDescent="0.25">
      <c r="A120" s="39" t="s">
        <v>454</v>
      </c>
      <c r="B120" s="39" t="s">
        <v>790</v>
      </c>
      <c r="C120" s="39"/>
      <c r="D120" s="39" t="s">
        <v>73</v>
      </c>
      <c r="E120" s="39" t="s">
        <v>2214</v>
      </c>
      <c r="F120" s="55">
        <v>44294.158263888887</v>
      </c>
      <c r="G120" s="55">
        <v>44294.640057870369</v>
      </c>
      <c r="H120" s="23" t="s">
        <v>2309</v>
      </c>
      <c r="I120" s="40" t="str">
        <f t="shared" si="1"/>
        <v>OUTSIDE WDC</v>
      </c>
      <c r="J120" s="39" t="s">
        <v>10</v>
      </c>
      <c r="K120" s="39"/>
      <c r="L120" s="56">
        <v>44294</v>
      </c>
      <c r="M120" s="57"/>
      <c r="N120" s="59" t="str">
        <f>IFERROR(VLOOKUP(B:B,'GID 29 JUNI 21'!V:Y,4,0),"")</f>
        <v/>
      </c>
      <c r="O120" s="59" t="str">
        <f>IFERROR(VLOOKUP(B120,#REF!,4,0),"")</f>
        <v/>
      </c>
      <c r="P120" s="59" t="str">
        <f>IFERROR(VLOOKUP(B:B,'GID 27 Juni 21'!V:Y,4,0),"")</f>
        <v/>
      </c>
      <c r="Q120" s="59" t="str">
        <f>IFERROR(VLOOKUP(B:B,'GID 26 Juni 21'!V:Y,4,0),"")</f>
        <v/>
      </c>
      <c r="R120" s="59" t="str">
        <f>IFERROR(VLOOKUP(B:B,'GID 25 JNI 21'!V:Y,4,0),"")</f>
        <v/>
      </c>
      <c r="S120" s="59" t="s">
        <v>11</v>
      </c>
      <c r="T120" s="59" t="s">
        <v>11</v>
      </c>
      <c r="U120" s="59" t="s">
        <v>11</v>
      </c>
      <c r="V120" s="59" t="s">
        <v>11</v>
      </c>
      <c r="W120" s="59" t="s">
        <v>11</v>
      </c>
      <c r="X120" s="59" t="s">
        <v>11</v>
      </c>
      <c r="Y120" s="59" t="s">
        <v>11</v>
      </c>
      <c r="Z120" s="59" t="s">
        <v>11</v>
      </c>
      <c r="AA120" s="59" t="s">
        <v>11</v>
      </c>
      <c r="AB120" s="59" t="s">
        <v>11</v>
      </c>
      <c r="AC120" s="59" t="s">
        <v>11</v>
      </c>
      <c r="AD120" s="59" t="s">
        <v>11</v>
      </c>
      <c r="AE120" s="59" t="s">
        <v>11</v>
      </c>
      <c r="AF120" s="59" t="s">
        <v>11</v>
      </c>
      <c r="AG120" s="59" t="s">
        <v>11</v>
      </c>
      <c r="AH120" s="59" t="s">
        <v>11</v>
      </c>
      <c r="AI120" s="59" t="s">
        <v>11</v>
      </c>
      <c r="AJ120" s="59" t="s">
        <v>11</v>
      </c>
      <c r="AK120" s="59" t="s">
        <v>11</v>
      </c>
      <c r="AL120" s="57" t="s">
        <v>11</v>
      </c>
      <c r="AM120" s="57" t="s">
        <v>11</v>
      </c>
      <c r="AN120" s="57" t="s">
        <v>11</v>
      </c>
      <c r="AO120" s="57" t="s">
        <v>11</v>
      </c>
      <c r="AP120" s="57" t="s">
        <v>11</v>
      </c>
      <c r="AQ120" s="57" t="s">
        <v>11</v>
      </c>
      <c r="AR120" s="57" t="s">
        <v>11</v>
      </c>
      <c r="AS120" s="57" t="s">
        <v>11</v>
      </c>
      <c r="AT120" s="57" t="s">
        <v>11</v>
      </c>
      <c r="AU120" s="57" t="s">
        <v>11</v>
      </c>
      <c r="AV120" s="57" t="s">
        <v>11</v>
      </c>
      <c r="AW120" s="57" t="s">
        <v>11</v>
      </c>
      <c r="AX120" s="57" t="s">
        <v>11</v>
      </c>
      <c r="AY120" s="57" t="s">
        <v>11</v>
      </c>
      <c r="AZ120" s="57" t="s">
        <v>11</v>
      </c>
      <c r="BA120" s="57" t="s">
        <v>11</v>
      </c>
      <c r="BB120" s="57" t="s">
        <v>11</v>
      </c>
      <c r="BC120" s="57" t="s">
        <v>11</v>
      </c>
      <c r="BD120" s="57" t="s">
        <v>11</v>
      </c>
      <c r="BE120" s="57" t="s">
        <v>11</v>
      </c>
      <c r="BF120" s="57" t="s">
        <v>11</v>
      </c>
      <c r="BG120" s="57" t="s">
        <v>11</v>
      </c>
      <c r="BH120" s="57" t="s">
        <v>11</v>
      </c>
      <c r="BI120" s="57" t="s">
        <v>11</v>
      </c>
      <c r="BJ120" s="57" t="s">
        <v>11</v>
      </c>
      <c r="BK120" s="57" t="s">
        <v>11</v>
      </c>
      <c r="BL120" s="57" t="s">
        <v>11</v>
      </c>
      <c r="BM120" s="57" t="s">
        <v>11</v>
      </c>
      <c r="BN120" s="57" t="s">
        <v>11</v>
      </c>
      <c r="BO120" s="57" t="s">
        <v>11</v>
      </c>
      <c r="BP120" s="57" t="s">
        <v>11</v>
      </c>
      <c r="BQ120" s="57" t="s">
        <v>11</v>
      </c>
      <c r="BR120" s="57" t="s">
        <v>11</v>
      </c>
      <c r="BS120" s="57" t="s">
        <v>11</v>
      </c>
      <c r="BT120" s="57" t="s">
        <v>11</v>
      </c>
      <c r="BU120" s="57" t="s">
        <v>11</v>
      </c>
      <c r="BV120" s="57" t="s">
        <v>11</v>
      </c>
      <c r="BW120" s="57" t="s">
        <v>11</v>
      </c>
      <c r="BX120" s="57" t="s">
        <v>11</v>
      </c>
      <c r="BY120" s="57" t="s">
        <v>11</v>
      </c>
      <c r="BZ120" s="57" t="s">
        <v>11</v>
      </c>
      <c r="CA120" s="57" t="s">
        <v>11</v>
      </c>
      <c r="CB120" s="57" t="s">
        <v>11</v>
      </c>
      <c r="CC120" s="57" t="s">
        <v>11</v>
      </c>
      <c r="CD120" s="57" t="s">
        <v>11</v>
      </c>
      <c r="CE120" s="57" t="s">
        <v>11</v>
      </c>
      <c r="CF120" s="57" t="s">
        <v>11</v>
      </c>
      <c r="CG120" s="57" t="s">
        <v>11</v>
      </c>
      <c r="CH120" s="57" t="s">
        <v>11</v>
      </c>
      <c r="CI120" s="57" t="s">
        <v>11</v>
      </c>
      <c r="CJ120" s="57" t="s">
        <v>2099</v>
      </c>
      <c r="CK120" s="57" t="s">
        <v>11</v>
      </c>
      <c r="CL120" s="58" t="s">
        <v>11</v>
      </c>
      <c r="CM120" s="59" t="s">
        <v>11</v>
      </c>
      <c r="CN120" s="59" t="s">
        <v>11</v>
      </c>
      <c r="CO120" s="59" t="s">
        <v>11</v>
      </c>
      <c r="CP120" s="59" t="s">
        <v>11</v>
      </c>
      <c r="CQ120" s="59" t="s">
        <v>11</v>
      </c>
      <c r="CR120" s="59" t="s">
        <v>11</v>
      </c>
      <c r="CS120" s="59" t="s">
        <v>11</v>
      </c>
      <c r="CT120" s="59" t="s">
        <v>11</v>
      </c>
      <c r="CU120" s="59" t="s">
        <v>11</v>
      </c>
      <c r="CV120" s="59" t="s">
        <v>11</v>
      </c>
      <c r="CW120" s="59" t="s">
        <v>11</v>
      </c>
      <c r="CX120" s="59" t="s">
        <v>11</v>
      </c>
      <c r="CY120" s="59" t="s">
        <v>11</v>
      </c>
      <c r="CZ120" s="60" t="s">
        <v>11</v>
      </c>
      <c r="DA120" s="60" t="s">
        <v>11</v>
      </c>
      <c r="DB120" s="59" t="s">
        <v>11</v>
      </c>
      <c r="DC120" s="59" t="s">
        <v>11</v>
      </c>
      <c r="DD120" s="60" t="s">
        <v>11</v>
      </c>
      <c r="DE120" s="59" t="s">
        <v>11</v>
      </c>
      <c r="DF120" s="59" t="s">
        <v>11</v>
      </c>
      <c r="DG120" s="59" t="s">
        <v>11</v>
      </c>
      <c r="DH120" s="59" t="s">
        <v>1549</v>
      </c>
      <c r="DI120" s="59" t="s">
        <v>11</v>
      </c>
      <c r="DJ120" s="59" t="s">
        <v>11</v>
      </c>
      <c r="DK120" s="59" t="s">
        <v>11</v>
      </c>
      <c r="DL120" s="59" t="s">
        <v>11</v>
      </c>
      <c r="DM120" s="59" t="s">
        <v>11</v>
      </c>
      <c r="DN120" s="59"/>
      <c r="DO120" s="59"/>
      <c r="DP120" s="59"/>
      <c r="DQ120" s="59"/>
      <c r="DR120" s="59"/>
      <c r="DS120" s="59"/>
      <c r="DT120" s="59"/>
      <c r="DU120" s="59"/>
    </row>
    <row r="121" spans="1:125" s="61" customFormat="1" ht="12.75" customHeight="1" x14ac:dyDescent="0.25">
      <c r="A121" s="39" t="s">
        <v>454</v>
      </c>
      <c r="B121" s="39" t="s">
        <v>791</v>
      </c>
      <c r="C121" s="39"/>
      <c r="D121" s="39" t="s">
        <v>73</v>
      </c>
      <c r="E121" s="39" t="s">
        <v>2214</v>
      </c>
      <c r="F121" s="55">
        <v>44268.611041666663</v>
      </c>
      <c r="G121" s="55">
        <v>44268.872650462959</v>
      </c>
      <c r="H121" s="23" t="s">
        <v>2309</v>
      </c>
      <c r="I121" s="40" t="str">
        <f t="shared" si="1"/>
        <v>OUTSIDE WDC</v>
      </c>
      <c r="J121" s="39"/>
      <c r="K121" s="39"/>
      <c r="L121" s="56">
        <v>44268</v>
      </c>
      <c r="M121" s="57"/>
      <c r="N121" s="59" t="str">
        <f>IFERROR(VLOOKUP(B:B,'GID 29 JUNI 21'!V:Y,4,0),"")</f>
        <v/>
      </c>
      <c r="O121" s="59" t="str">
        <f>IFERROR(VLOOKUP(B121,#REF!,4,0),"")</f>
        <v/>
      </c>
      <c r="P121" s="59" t="str">
        <f>IFERROR(VLOOKUP(B:B,'GID 27 Juni 21'!V:Y,4,0),"")</f>
        <v/>
      </c>
      <c r="Q121" s="59" t="str">
        <f>IFERROR(VLOOKUP(B:B,'GID 26 Juni 21'!V:Y,4,0),"")</f>
        <v/>
      </c>
      <c r="R121" s="59" t="str">
        <f>IFERROR(VLOOKUP(B:B,'GID 25 JNI 21'!V:Y,4,0),"")</f>
        <v/>
      </c>
      <c r="S121" s="59" t="s">
        <v>11</v>
      </c>
      <c r="T121" s="59" t="s">
        <v>11</v>
      </c>
      <c r="U121" s="59" t="s">
        <v>11</v>
      </c>
      <c r="V121" s="59" t="s">
        <v>11</v>
      </c>
      <c r="W121" s="59" t="s">
        <v>11</v>
      </c>
      <c r="X121" s="59" t="s">
        <v>11</v>
      </c>
      <c r="Y121" s="59" t="s">
        <v>11</v>
      </c>
      <c r="Z121" s="59" t="s">
        <v>11</v>
      </c>
      <c r="AA121" s="59" t="s">
        <v>11</v>
      </c>
      <c r="AB121" s="59" t="s">
        <v>11</v>
      </c>
      <c r="AC121" s="59" t="s">
        <v>11</v>
      </c>
      <c r="AD121" s="59" t="s">
        <v>11</v>
      </c>
      <c r="AE121" s="59" t="s">
        <v>11</v>
      </c>
      <c r="AF121" s="59" t="s">
        <v>11</v>
      </c>
      <c r="AG121" s="59" t="s">
        <v>11</v>
      </c>
      <c r="AH121" s="59" t="s">
        <v>11</v>
      </c>
      <c r="AI121" s="59" t="s">
        <v>11</v>
      </c>
      <c r="AJ121" s="59" t="s">
        <v>11</v>
      </c>
      <c r="AK121" s="59" t="s">
        <v>11</v>
      </c>
      <c r="AL121" s="57" t="s">
        <v>11</v>
      </c>
      <c r="AM121" s="57" t="s">
        <v>11</v>
      </c>
      <c r="AN121" s="57" t="s">
        <v>11</v>
      </c>
      <c r="AO121" s="57" t="s">
        <v>11</v>
      </c>
      <c r="AP121" s="57" t="s">
        <v>11</v>
      </c>
      <c r="AQ121" s="57" t="s">
        <v>11</v>
      </c>
      <c r="AR121" s="57" t="s">
        <v>11</v>
      </c>
      <c r="AS121" s="57" t="s">
        <v>11</v>
      </c>
      <c r="AT121" s="57" t="s">
        <v>11</v>
      </c>
      <c r="AU121" s="57" t="s">
        <v>11</v>
      </c>
      <c r="AV121" s="57" t="s">
        <v>11</v>
      </c>
      <c r="AW121" s="57" t="s">
        <v>11</v>
      </c>
      <c r="AX121" s="57" t="s">
        <v>11</v>
      </c>
      <c r="AY121" s="57" t="s">
        <v>11</v>
      </c>
      <c r="AZ121" s="57" t="s">
        <v>11</v>
      </c>
      <c r="BA121" s="57" t="s">
        <v>11</v>
      </c>
      <c r="BB121" s="57" t="s">
        <v>11</v>
      </c>
      <c r="BC121" s="57" t="s">
        <v>11</v>
      </c>
      <c r="BD121" s="57" t="s">
        <v>11</v>
      </c>
      <c r="BE121" s="57" t="s">
        <v>11</v>
      </c>
      <c r="BF121" s="57" t="s">
        <v>11</v>
      </c>
      <c r="BG121" s="57" t="s">
        <v>11</v>
      </c>
      <c r="BH121" s="57" t="s">
        <v>11</v>
      </c>
      <c r="BI121" s="57" t="s">
        <v>11</v>
      </c>
      <c r="BJ121" s="57" t="s">
        <v>11</v>
      </c>
      <c r="BK121" s="57" t="s">
        <v>11</v>
      </c>
      <c r="BL121" s="57" t="s">
        <v>11</v>
      </c>
      <c r="BM121" s="57" t="s">
        <v>11</v>
      </c>
      <c r="BN121" s="57" t="s">
        <v>11</v>
      </c>
      <c r="BO121" s="57" t="s">
        <v>11</v>
      </c>
      <c r="BP121" s="57" t="s">
        <v>11</v>
      </c>
      <c r="BQ121" s="57" t="s">
        <v>11</v>
      </c>
      <c r="BR121" s="57" t="s">
        <v>11</v>
      </c>
      <c r="BS121" s="57" t="s">
        <v>11</v>
      </c>
      <c r="BT121" s="57" t="s">
        <v>11</v>
      </c>
      <c r="BU121" s="57" t="s">
        <v>11</v>
      </c>
      <c r="BV121" s="57" t="s">
        <v>11</v>
      </c>
      <c r="BW121" s="57" t="s">
        <v>11</v>
      </c>
      <c r="BX121" s="57" t="s">
        <v>11</v>
      </c>
      <c r="BY121" s="57" t="s">
        <v>11</v>
      </c>
      <c r="BZ121" s="57" t="s">
        <v>11</v>
      </c>
      <c r="CA121" s="57" t="s">
        <v>11</v>
      </c>
      <c r="CB121" s="57" t="s">
        <v>11</v>
      </c>
      <c r="CC121" s="57" t="s">
        <v>11</v>
      </c>
      <c r="CD121" s="57" t="s">
        <v>11</v>
      </c>
      <c r="CE121" s="57" t="s">
        <v>11</v>
      </c>
      <c r="CF121" s="57" t="s">
        <v>11</v>
      </c>
      <c r="CG121" s="57" t="s">
        <v>11</v>
      </c>
      <c r="CH121" s="57" t="s">
        <v>11</v>
      </c>
      <c r="CI121" s="57" t="s">
        <v>11</v>
      </c>
      <c r="CJ121" s="57" t="s">
        <v>11</v>
      </c>
      <c r="CK121" s="57" t="s">
        <v>11</v>
      </c>
      <c r="CL121" s="58" t="s">
        <v>11</v>
      </c>
      <c r="CM121" s="59" t="s">
        <v>11</v>
      </c>
      <c r="CN121" s="59" t="s">
        <v>11</v>
      </c>
      <c r="CO121" s="59" t="s">
        <v>11</v>
      </c>
      <c r="CP121" s="59" t="s">
        <v>11</v>
      </c>
      <c r="CQ121" s="59" t="s">
        <v>11</v>
      </c>
      <c r="CR121" s="59" t="s">
        <v>11</v>
      </c>
      <c r="CS121" s="59" t="s">
        <v>11</v>
      </c>
      <c r="CT121" s="59" t="s">
        <v>11</v>
      </c>
      <c r="CU121" s="59" t="s">
        <v>11</v>
      </c>
      <c r="CV121" s="59" t="s">
        <v>11</v>
      </c>
      <c r="CW121" s="59" t="s">
        <v>11</v>
      </c>
      <c r="CX121" s="59" t="s">
        <v>11</v>
      </c>
      <c r="CY121" s="59" t="s">
        <v>11</v>
      </c>
      <c r="CZ121" s="60" t="s">
        <v>11</v>
      </c>
      <c r="DA121" s="60" t="s">
        <v>11</v>
      </c>
      <c r="DB121" s="59" t="s">
        <v>11</v>
      </c>
      <c r="DC121" s="59" t="s">
        <v>11</v>
      </c>
      <c r="DD121" s="60" t="s">
        <v>11</v>
      </c>
      <c r="DE121" s="59" t="s">
        <v>11</v>
      </c>
      <c r="DF121" s="59" t="s">
        <v>11</v>
      </c>
      <c r="DG121" s="59" t="s">
        <v>11</v>
      </c>
      <c r="DH121" s="59" t="s">
        <v>1550</v>
      </c>
      <c r="DI121" s="59" t="s">
        <v>11</v>
      </c>
      <c r="DJ121" s="59" t="s">
        <v>11</v>
      </c>
      <c r="DK121" s="59" t="s">
        <v>11</v>
      </c>
      <c r="DL121" s="59" t="s">
        <v>11</v>
      </c>
      <c r="DM121" s="59" t="s">
        <v>11</v>
      </c>
      <c r="DN121" s="59"/>
      <c r="DO121" s="59"/>
      <c r="DP121" s="59"/>
      <c r="DQ121" s="59"/>
      <c r="DR121" s="59"/>
      <c r="DS121" s="59"/>
      <c r="DT121" s="59"/>
      <c r="DU121" s="59"/>
    </row>
    <row r="122" spans="1:125" s="61" customFormat="1" ht="12.75" customHeight="1" x14ac:dyDescent="0.25">
      <c r="A122" s="39" t="s">
        <v>454</v>
      </c>
      <c r="B122" s="39" t="s">
        <v>494</v>
      </c>
      <c r="C122" s="39"/>
      <c r="D122" s="39" t="s">
        <v>73</v>
      </c>
      <c r="E122" s="39" t="s">
        <v>28</v>
      </c>
      <c r="F122" s="55">
        <v>44372.951458333337</v>
      </c>
      <c r="G122" s="55">
        <v>44373.364270833335</v>
      </c>
      <c r="H122" s="23" t="s">
        <v>2309</v>
      </c>
      <c r="I122" s="40" t="str">
        <f t="shared" si="1"/>
        <v>OUTSIDE WDC</v>
      </c>
      <c r="J122" s="39" t="s">
        <v>10</v>
      </c>
      <c r="K122" s="39"/>
      <c r="L122" s="56">
        <v>44319</v>
      </c>
      <c r="M122" s="57"/>
      <c r="N122" s="59" t="str">
        <f>IFERROR(VLOOKUP(B:B,'GID 29 JUNI 21'!V:Y,4,0),"")</f>
        <v/>
      </c>
      <c r="O122" s="59" t="str">
        <f>IFERROR(VLOOKUP(B122,#REF!,4,0),"")</f>
        <v/>
      </c>
      <c r="P122" s="59" t="str">
        <f>IFERROR(VLOOKUP(B:B,'GID 27 Juni 21'!V:Y,4,0),"")</f>
        <v/>
      </c>
      <c r="Q122" s="59" t="str">
        <f>IFERROR(VLOOKUP(B:B,'GID 26 Juni 21'!V:Y,4,0),"")</f>
        <v xml:space="preserve">4002942925 GID 26 P3 30 </v>
      </c>
      <c r="R122" s="59" t="str">
        <f>IFERROR(VLOOKUP(B:B,'GID 25 JNI 21'!V:Y,4,0),"")</f>
        <v/>
      </c>
      <c r="S122" s="59" t="s">
        <v>11</v>
      </c>
      <c r="T122" s="59" t="s">
        <v>5507</v>
      </c>
      <c r="U122" s="59" t="s">
        <v>11</v>
      </c>
      <c r="V122" s="59" t="s">
        <v>11</v>
      </c>
      <c r="W122" s="59" t="s">
        <v>11</v>
      </c>
      <c r="X122" s="59" t="s">
        <v>11</v>
      </c>
      <c r="Y122" s="59" t="s">
        <v>11</v>
      </c>
      <c r="Z122" s="59" t="s">
        <v>11</v>
      </c>
      <c r="AA122" s="59" t="s">
        <v>4643</v>
      </c>
      <c r="AB122" s="59" t="s">
        <v>11</v>
      </c>
      <c r="AC122" s="59" t="s">
        <v>11</v>
      </c>
      <c r="AD122" s="59" t="s">
        <v>11</v>
      </c>
      <c r="AE122" s="59" t="s">
        <v>11</v>
      </c>
      <c r="AF122" s="59" t="s">
        <v>4569</v>
      </c>
      <c r="AG122" s="59" t="s">
        <v>11</v>
      </c>
      <c r="AH122" s="59" t="s">
        <v>11</v>
      </c>
      <c r="AI122" s="59" t="s">
        <v>11</v>
      </c>
      <c r="AJ122" s="59" t="s">
        <v>4006</v>
      </c>
      <c r="AK122" s="59" t="s">
        <v>11</v>
      </c>
      <c r="AL122" s="57" t="s">
        <v>11</v>
      </c>
      <c r="AM122" s="57" t="s">
        <v>4007</v>
      </c>
      <c r="AN122" s="57" t="s">
        <v>11</v>
      </c>
      <c r="AO122" s="57" t="s">
        <v>11</v>
      </c>
      <c r="AP122" s="57" t="s">
        <v>11</v>
      </c>
      <c r="AQ122" s="57" t="s">
        <v>11</v>
      </c>
      <c r="AR122" s="57" t="s">
        <v>11</v>
      </c>
      <c r="AS122" s="57" t="s">
        <v>11</v>
      </c>
      <c r="AT122" s="57" t="s">
        <v>11</v>
      </c>
      <c r="AU122" s="57" t="s">
        <v>11</v>
      </c>
      <c r="AV122" s="57" t="s">
        <v>11</v>
      </c>
      <c r="AW122" s="57" t="s">
        <v>11</v>
      </c>
      <c r="AX122" s="57" t="s">
        <v>11</v>
      </c>
      <c r="AY122" s="57" t="s">
        <v>11</v>
      </c>
      <c r="AZ122" s="57" t="s">
        <v>11</v>
      </c>
      <c r="BA122" s="57" t="s">
        <v>11</v>
      </c>
      <c r="BB122" s="57" t="s">
        <v>11</v>
      </c>
      <c r="BC122" s="57" t="s">
        <v>11</v>
      </c>
      <c r="BD122" s="57" t="s">
        <v>11</v>
      </c>
      <c r="BE122" s="57" t="s">
        <v>11</v>
      </c>
      <c r="BF122" s="57" t="s">
        <v>11</v>
      </c>
      <c r="BG122" s="57" t="s">
        <v>11</v>
      </c>
      <c r="BH122" s="57" t="s">
        <v>11</v>
      </c>
      <c r="BI122" s="57" t="s">
        <v>11</v>
      </c>
      <c r="BJ122" s="57" t="s">
        <v>11</v>
      </c>
      <c r="BK122" s="57" t="s">
        <v>11</v>
      </c>
      <c r="BL122" s="57" t="s">
        <v>11</v>
      </c>
      <c r="BM122" s="57" t="s">
        <v>11</v>
      </c>
      <c r="BN122" s="57" t="s">
        <v>11</v>
      </c>
      <c r="BO122" s="57" t="s">
        <v>11</v>
      </c>
      <c r="BP122" s="57" t="s">
        <v>11</v>
      </c>
      <c r="BQ122" s="57" t="s">
        <v>11</v>
      </c>
      <c r="BR122" s="57" t="s">
        <v>11</v>
      </c>
      <c r="BS122" s="57" t="s">
        <v>11</v>
      </c>
      <c r="BT122" s="57" t="s">
        <v>11</v>
      </c>
      <c r="BU122" s="57" t="s">
        <v>11</v>
      </c>
      <c r="BV122" s="57" t="s">
        <v>11</v>
      </c>
      <c r="BW122" s="57" t="s">
        <v>11</v>
      </c>
      <c r="BX122" s="57" t="s">
        <v>11</v>
      </c>
      <c r="BY122" s="57" t="s">
        <v>11</v>
      </c>
      <c r="BZ122" s="57" t="s">
        <v>11</v>
      </c>
      <c r="CA122" s="57" t="s">
        <v>11</v>
      </c>
      <c r="CB122" s="57" t="s">
        <v>11</v>
      </c>
      <c r="CC122" s="57" t="s">
        <v>11</v>
      </c>
      <c r="CD122" s="57" t="s">
        <v>11</v>
      </c>
      <c r="CE122" s="57" t="s">
        <v>11</v>
      </c>
      <c r="CF122" s="57" t="s">
        <v>11</v>
      </c>
      <c r="CG122" s="57" t="s">
        <v>11</v>
      </c>
      <c r="CH122" s="57" t="s">
        <v>11</v>
      </c>
      <c r="CI122" s="57" t="s">
        <v>11</v>
      </c>
      <c r="CJ122" s="57" t="s">
        <v>11</v>
      </c>
      <c r="CK122" s="57" t="s">
        <v>11</v>
      </c>
      <c r="CL122" s="58" t="s">
        <v>11</v>
      </c>
      <c r="CM122" s="59" t="s">
        <v>11</v>
      </c>
      <c r="CN122" s="59" t="s">
        <v>11</v>
      </c>
      <c r="CO122" s="59" t="s">
        <v>11</v>
      </c>
      <c r="CP122" s="59" t="s">
        <v>11</v>
      </c>
      <c r="CQ122" s="59" t="s">
        <v>11</v>
      </c>
      <c r="CR122" s="59" t="s">
        <v>11</v>
      </c>
      <c r="CS122" s="59" t="s">
        <v>11</v>
      </c>
      <c r="CT122" s="59" t="s">
        <v>11</v>
      </c>
      <c r="CU122" s="59" t="s">
        <v>11</v>
      </c>
      <c r="CV122" s="59"/>
      <c r="CW122" s="59" t="s">
        <v>1551</v>
      </c>
      <c r="CX122" s="59" t="s">
        <v>11</v>
      </c>
      <c r="CY122" s="59" t="s">
        <v>11</v>
      </c>
      <c r="CZ122" s="60" t="s">
        <v>11</v>
      </c>
      <c r="DA122" s="60" t="s">
        <v>11</v>
      </c>
      <c r="DB122" s="59" t="s">
        <v>11</v>
      </c>
      <c r="DC122" s="59" t="s">
        <v>11</v>
      </c>
      <c r="DD122" s="60" t="s">
        <v>11</v>
      </c>
      <c r="DE122" s="59" t="s">
        <v>11</v>
      </c>
      <c r="DF122" s="59" t="s">
        <v>11</v>
      </c>
      <c r="DG122" s="59" t="s">
        <v>11</v>
      </c>
      <c r="DH122" s="59" t="s">
        <v>1552</v>
      </c>
      <c r="DI122" s="59" t="s">
        <v>11</v>
      </c>
      <c r="DJ122" s="59" t="s">
        <v>11</v>
      </c>
      <c r="DK122" s="59" t="s">
        <v>11</v>
      </c>
      <c r="DL122" s="59" t="s">
        <v>11</v>
      </c>
      <c r="DM122" s="59" t="s">
        <v>11</v>
      </c>
      <c r="DN122" s="59"/>
      <c r="DO122" s="59"/>
      <c r="DP122" s="59"/>
      <c r="DQ122" s="59"/>
      <c r="DR122" s="59"/>
      <c r="DS122" s="59"/>
      <c r="DT122" s="59"/>
      <c r="DU122" s="59"/>
    </row>
    <row r="123" spans="1:125" s="61" customFormat="1" ht="12.75" customHeight="1" x14ac:dyDescent="0.25">
      <c r="A123" s="39" t="s">
        <v>454</v>
      </c>
      <c r="B123" s="39" t="s">
        <v>792</v>
      </c>
      <c r="C123" s="39"/>
      <c r="D123" s="39" t="s">
        <v>73</v>
      </c>
      <c r="E123" s="39" t="s">
        <v>613</v>
      </c>
      <c r="F123" s="55">
        <v>44285.952534722222</v>
      </c>
      <c r="G123" s="55">
        <v>44287.300173611111</v>
      </c>
      <c r="H123" s="23" t="s">
        <v>2309</v>
      </c>
      <c r="I123" s="40" t="str">
        <f t="shared" si="1"/>
        <v>OUTSIDE WDC</v>
      </c>
      <c r="J123" s="39" t="s">
        <v>10</v>
      </c>
      <c r="K123" s="39"/>
      <c r="L123" s="56">
        <v>44287</v>
      </c>
      <c r="M123" s="57"/>
      <c r="N123" s="59" t="str">
        <f>IFERROR(VLOOKUP(B:B,'GID 29 JUNI 21'!V:Y,4,0),"")</f>
        <v/>
      </c>
      <c r="O123" s="59" t="str">
        <f>IFERROR(VLOOKUP(B123,#REF!,4,0),"")</f>
        <v/>
      </c>
      <c r="P123" s="59" t="str">
        <f>IFERROR(VLOOKUP(B:B,'GID 27 Juni 21'!V:Y,4,0),"")</f>
        <v/>
      </c>
      <c r="Q123" s="59" t="str">
        <f>IFERROR(VLOOKUP(B:B,'GID 26 Juni 21'!V:Y,4,0),"")</f>
        <v/>
      </c>
      <c r="R123" s="59" t="str">
        <f>IFERROR(VLOOKUP(B:B,'GID 25 JNI 21'!V:Y,4,0),"")</f>
        <v/>
      </c>
      <c r="S123" s="59" t="s">
        <v>11</v>
      </c>
      <c r="T123" s="59" t="s">
        <v>11</v>
      </c>
      <c r="U123" s="59" t="s">
        <v>11</v>
      </c>
      <c r="V123" s="59" t="s">
        <v>11</v>
      </c>
      <c r="W123" s="59" t="s">
        <v>11</v>
      </c>
      <c r="X123" s="59" t="s">
        <v>11</v>
      </c>
      <c r="Y123" s="59" t="s">
        <v>11</v>
      </c>
      <c r="Z123" s="59" t="s">
        <v>11</v>
      </c>
      <c r="AA123" s="59" t="s">
        <v>11</v>
      </c>
      <c r="AB123" s="59" t="s">
        <v>11</v>
      </c>
      <c r="AC123" s="59" t="s">
        <v>11</v>
      </c>
      <c r="AD123" s="59" t="s">
        <v>11</v>
      </c>
      <c r="AE123" s="59" t="s">
        <v>11</v>
      </c>
      <c r="AF123" s="59" t="s">
        <v>11</v>
      </c>
      <c r="AG123" s="59" t="s">
        <v>11</v>
      </c>
      <c r="AH123" s="59" t="s">
        <v>11</v>
      </c>
      <c r="AI123" s="59" t="s">
        <v>11</v>
      </c>
      <c r="AJ123" s="59" t="s">
        <v>11</v>
      </c>
      <c r="AK123" s="59" t="s">
        <v>11</v>
      </c>
      <c r="AL123" s="57" t="s">
        <v>11</v>
      </c>
      <c r="AM123" s="57" t="s">
        <v>11</v>
      </c>
      <c r="AN123" s="57" t="s">
        <v>11</v>
      </c>
      <c r="AO123" s="57" t="s">
        <v>11</v>
      </c>
      <c r="AP123" s="57" t="s">
        <v>11</v>
      </c>
      <c r="AQ123" s="57" t="s">
        <v>11</v>
      </c>
      <c r="AR123" s="57" t="s">
        <v>11</v>
      </c>
      <c r="AS123" s="57" t="s">
        <v>11</v>
      </c>
      <c r="AT123" s="57" t="s">
        <v>11</v>
      </c>
      <c r="AU123" s="57" t="s">
        <v>11</v>
      </c>
      <c r="AV123" s="57" t="s">
        <v>11</v>
      </c>
      <c r="AW123" s="57" t="s">
        <v>11</v>
      </c>
      <c r="AX123" s="57" t="s">
        <v>11</v>
      </c>
      <c r="AY123" s="57" t="s">
        <v>11</v>
      </c>
      <c r="AZ123" s="57" t="s">
        <v>11</v>
      </c>
      <c r="BA123" s="57" t="s">
        <v>11</v>
      </c>
      <c r="BB123" s="57" t="s">
        <v>11</v>
      </c>
      <c r="BC123" s="57" t="s">
        <v>11</v>
      </c>
      <c r="BD123" s="57" t="s">
        <v>11</v>
      </c>
      <c r="BE123" s="57" t="s">
        <v>11</v>
      </c>
      <c r="BF123" s="57" t="s">
        <v>11</v>
      </c>
      <c r="BG123" s="57" t="s">
        <v>11</v>
      </c>
      <c r="BH123" s="57" t="s">
        <v>11</v>
      </c>
      <c r="BI123" s="57" t="s">
        <v>11</v>
      </c>
      <c r="BJ123" s="57" t="s">
        <v>11</v>
      </c>
      <c r="BK123" s="57" t="s">
        <v>11</v>
      </c>
      <c r="BL123" s="57" t="s">
        <v>11</v>
      </c>
      <c r="BM123" s="57" t="s">
        <v>11</v>
      </c>
      <c r="BN123" s="57" t="s">
        <v>11</v>
      </c>
      <c r="BO123" s="57" t="s">
        <v>11</v>
      </c>
      <c r="BP123" s="57" t="s">
        <v>11</v>
      </c>
      <c r="BQ123" s="57" t="s">
        <v>11</v>
      </c>
      <c r="BR123" s="57" t="s">
        <v>11</v>
      </c>
      <c r="BS123" s="57" t="s">
        <v>11</v>
      </c>
      <c r="BT123" s="57" t="s">
        <v>11</v>
      </c>
      <c r="BU123" s="57" t="s">
        <v>11</v>
      </c>
      <c r="BV123" s="57" t="s">
        <v>11</v>
      </c>
      <c r="BW123" s="57" t="s">
        <v>11</v>
      </c>
      <c r="BX123" s="57" t="s">
        <v>11</v>
      </c>
      <c r="BY123" s="57" t="s">
        <v>11</v>
      </c>
      <c r="BZ123" s="57" t="s">
        <v>11</v>
      </c>
      <c r="CA123" s="57" t="s">
        <v>11</v>
      </c>
      <c r="CB123" s="57" t="s">
        <v>11</v>
      </c>
      <c r="CC123" s="57" t="s">
        <v>11</v>
      </c>
      <c r="CD123" s="57" t="s">
        <v>11</v>
      </c>
      <c r="CE123" s="57" t="s">
        <v>11</v>
      </c>
      <c r="CF123" s="57" t="s">
        <v>11</v>
      </c>
      <c r="CG123" s="57" t="s">
        <v>11</v>
      </c>
      <c r="CH123" s="57" t="s">
        <v>11</v>
      </c>
      <c r="CI123" s="57" t="s">
        <v>11</v>
      </c>
      <c r="CJ123" s="57" t="s">
        <v>11</v>
      </c>
      <c r="CK123" s="57" t="s">
        <v>11</v>
      </c>
      <c r="CL123" s="58" t="s">
        <v>11</v>
      </c>
      <c r="CM123" s="59" t="s">
        <v>11</v>
      </c>
      <c r="CN123" s="59" t="s">
        <v>11</v>
      </c>
      <c r="CO123" s="59" t="s">
        <v>11</v>
      </c>
      <c r="CP123" s="59" t="s">
        <v>11</v>
      </c>
      <c r="CQ123" s="59" t="s">
        <v>2100</v>
      </c>
      <c r="CR123" s="59" t="s">
        <v>11</v>
      </c>
      <c r="CS123" s="59" t="s">
        <v>11</v>
      </c>
      <c r="CT123" s="59" t="s">
        <v>11</v>
      </c>
      <c r="CU123" s="59" t="s">
        <v>11</v>
      </c>
      <c r="CV123" s="59" t="s">
        <v>11</v>
      </c>
      <c r="CW123" s="59" t="s">
        <v>11</v>
      </c>
      <c r="CX123" s="59" t="s">
        <v>11</v>
      </c>
      <c r="CY123" s="59" t="s">
        <v>11</v>
      </c>
      <c r="CZ123" s="60" t="s">
        <v>11</v>
      </c>
      <c r="DA123" s="60" t="s">
        <v>11</v>
      </c>
      <c r="DB123" s="59" t="s">
        <v>11</v>
      </c>
      <c r="DC123" s="59" t="s">
        <v>11</v>
      </c>
      <c r="DD123" s="60" t="s">
        <v>11</v>
      </c>
      <c r="DE123" s="59" t="s">
        <v>11</v>
      </c>
      <c r="DF123" s="59" t="s">
        <v>11</v>
      </c>
      <c r="DG123" s="59" t="s">
        <v>11</v>
      </c>
      <c r="DH123" s="59" t="s">
        <v>1553</v>
      </c>
      <c r="DI123" s="59" t="s">
        <v>11</v>
      </c>
      <c r="DJ123" s="59" t="s">
        <v>11</v>
      </c>
      <c r="DK123" s="59" t="s">
        <v>11</v>
      </c>
      <c r="DL123" s="59" t="s">
        <v>11</v>
      </c>
      <c r="DM123" s="59" t="s">
        <v>11</v>
      </c>
      <c r="DN123" s="59"/>
      <c r="DO123" s="59"/>
      <c r="DP123" s="59"/>
      <c r="DQ123" s="59"/>
      <c r="DR123" s="59"/>
      <c r="DS123" s="59"/>
      <c r="DT123" s="59"/>
      <c r="DU123" s="59"/>
    </row>
    <row r="124" spans="1:125" s="61" customFormat="1" ht="12.75" customHeight="1" x14ac:dyDescent="0.25">
      <c r="A124" s="39" t="s">
        <v>454</v>
      </c>
      <c r="B124" s="39" t="s">
        <v>793</v>
      </c>
      <c r="C124" s="39" t="s">
        <v>794</v>
      </c>
      <c r="D124" s="39" t="s">
        <v>73</v>
      </c>
      <c r="E124" s="39" t="s">
        <v>613</v>
      </c>
      <c r="F124" s="55">
        <v>44278.907743055555</v>
      </c>
      <c r="G124" s="55">
        <v>44279.469189814816</v>
      </c>
      <c r="H124" s="23" t="s">
        <v>2309</v>
      </c>
      <c r="I124" s="40" t="str">
        <f t="shared" si="1"/>
        <v>OUTSIDE WDC</v>
      </c>
      <c r="J124" s="39"/>
      <c r="K124" s="39"/>
      <c r="L124" s="56">
        <v>44279</v>
      </c>
      <c r="M124" s="57"/>
      <c r="N124" s="59" t="str">
        <f>IFERROR(VLOOKUP(B:B,'GID 29 JUNI 21'!V:Y,4,0),"")</f>
        <v/>
      </c>
      <c r="O124" s="59" t="str">
        <f>IFERROR(VLOOKUP(B124,#REF!,4,0),"")</f>
        <v/>
      </c>
      <c r="P124" s="59" t="str">
        <f>IFERROR(VLOOKUP(B:B,'GID 27 Juni 21'!V:Y,4,0),"")</f>
        <v/>
      </c>
      <c r="Q124" s="59" t="str">
        <f>IFERROR(VLOOKUP(B:B,'GID 26 Juni 21'!V:Y,4,0),"")</f>
        <v/>
      </c>
      <c r="R124" s="59" t="str">
        <f>IFERROR(VLOOKUP(B:B,'GID 25 JNI 21'!V:Y,4,0),"")</f>
        <v/>
      </c>
      <c r="S124" s="59" t="s">
        <v>11</v>
      </c>
      <c r="T124" s="59" t="s">
        <v>11</v>
      </c>
      <c r="U124" s="59" t="s">
        <v>11</v>
      </c>
      <c r="V124" s="59" t="s">
        <v>11</v>
      </c>
      <c r="W124" s="59" t="s">
        <v>11</v>
      </c>
      <c r="X124" s="59" t="s">
        <v>11</v>
      </c>
      <c r="Y124" s="59" t="s">
        <v>11</v>
      </c>
      <c r="Z124" s="59" t="s">
        <v>11</v>
      </c>
      <c r="AA124" s="59" t="s">
        <v>11</v>
      </c>
      <c r="AB124" s="59" t="s">
        <v>11</v>
      </c>
      <c r="AC124" s="59" t="s">
        <v>11</v>
      </c>
      <c r="AD124" s="59" t="s">
        <v>11</v>
      </c>
      <c r="AE124" s="59" t="s">
        <v>11</v>
      </c>
      <c r="AF124" s="59" t="s">
        <v>11</v>
      </c>
      <c r="AG124" s="59" t="s">
        <v>11</v>
      </c>
      <c r="AH124" s="59" t="s">
        <v>11</v>
      </c>
      <c r="AI124" s="59" t="s">
        <v>11</v>
      </c>
      <c r="AJ124" s="59" t="s">
        <v>11</v>
      </c>
      <c r="AK124" s="59" t="s">
        <v>11</v>
      </c>
      <c r="AL124" s="57" t="s">
        <v>11</v>
      </c>
      <c r="AM124" s="57" t="s">
        <v>11</v>
      </c>
      <c r="AN124" s="57" t="s">
        <v>11</v>
      </c>
      <c r="AO124" s="57" t="s">
        <v>11</v>
      </c>
      <c r="AP124" s="57" t="s">
        <v>11</v>
      </c>
      <c r="AQ124" s="57" t="s">
        <v>11</v>
      </c>
      <c r="AR124" s="57" t="s">
        <v>11</v>
      </c>
      <c r="AS124" s="57" t="s">
        <v>11</v>
      </c>
      <c r="AT124" s="57" t="s">
        <v>11</v>
      </c>
      <c r="AU124" s="57" t="s">
        <v>11</v>
      </c>
      <c r="AV124" s="57" t="s">
        <v>11</v>
      </c>
      <c r="AW124" s="57" t="s">
        <v>11</v>
      </c>
      <c r="AX124" s="57" t="s">
        <v>11</v>
      </c>
      <c r="AY124" s="57" t="s">
        <v>11</v>
      </c>
      <c r="AZ124" s="57" t="s">
        <v>11</v>
      </c>
      <c r="BA124" s="57" t="s">
        <v>11</v>
      </c>
      <c r="BB124" s="57" t="s">
        <v>11</v>
      </c>
      <c r="BC124" s="57" t="s">
        <v>11</v>
      </c>
      <c r="BD124" s="57" t="s">
        <v>11</v>
      </c>
      <c r="BE124" s="57" t="s">
        <v>11</v>
      </c>
      <c r="BF124" s="57" t="s">
        <v>11</v>
      </c>
      <c r="BG124" s="57" t="s">
        <v>11</v>
      </c>
      <c r="BH124" s="57" t="s">
        <v>11</v>
      </c>
      <c r="BI124" s="57" t="s">
        <v>11</v>
      </c>
      <c r="BJ124" s="57" t="s">
        <v>11</v>
      </c>
      <c r="BK124" s="57" t="s">
        <v>11</v>
      </c>
      <c r="BL124" s="57" t="s">
        <v>11</v>
      </c>
      <c r="BM124" s="57" t="s">
        <v>11</v>
      </c>
      <c r="BN124" s="57" t="s">
        <v>11</v>
      </c>
      <c r="BO124" s="57" t="s">
        <v>11</v>
      </c>
      <c r="BP124" s="57" t="s">
        <v>11</v>
      </c>
      <c r="BQ124" s="57" t="s">
        <v>11</v>
      </c>
      <c r="BR124" s="57" t="s">
        <v>11</v>
      </c>
      <c r="BS124" s="57" t="s">
        <v>11</v>
      </c>
      <c r="BT124" s="57" t="s">
        <v>11</v>
      </c>
      <c r="BU124" s="57" t="s">
        <v>11</v>
      </c>
      <c r="BV124" s="57" t="s">
        <v>11</v>
      </c>
      <c r="BW124" s="57" t="s">
        <v>11</v>
      </c>
      <c r="BX124" s="57" t="s">
        <v>11</v>
      </c>
      <c r="BY124" s="57" t="s">
        <v>11</v>
      </c>
      <c r="BZ124" s="57" t="s">
        <v>11</v>
      </c>
      <c r="CA124" s="57" t="s">
        <v>11</v>
      </c>
      <c r="CB124" s="57" t="s">
        <v>11</v>
      </c>
      <c r="CC124" s="57" t="s">
        <v>11</v>
      </c>
      <c r="CD124" s="57" t="s">
        <v>11</v>
      </c>
      <c r="CE124" s="57" t="s">
        <v>11</v>
      </c>
      <c r="CF124" s="57" t="s">
        <v>11</v>
      </c>
      <c r="CG124" s="57" t="s">
        <v>11</v>
      </c>
      <c r="CH124" s="57" t="s">
        <v>11</v>
      </c>
      <c r="CI124" s="57" t="s">
        <v>11</v>
      </c>
      <c r="CJ124" s="57" t="s">
        <v>11</v>
      </c>
      <c r="CK124" s="57" t="s">
        <v>11</v>
      </c>
      <c r="CL124" s="58" t="s">
        <v>11</v>
      </c>
      <c r="CM124" s="59" t="s">
        <v>11</v>
      </c>
      <c r="CN124" s="59" t="s">
        <v>11</v>
      </c>
      <c r="CO124" s="59" t="s">
        <v>11</v>
      </c>
      <c r="CP124" s="59" t="s">
        <v>11</v>
      </c>
      <c r="CQ124" s="59" t="s">
        <v>11</v>
      </c>
      <c r="CR124" s="59" t="s">
        <v>11</v>
      </c>
      <c r="CS124" s="59" t="s">
        <v>11</v>
      </c>
      <c r="CT124" s="59" t="s">
        <v>11</v>
      </c>
      <c r="CU124" s="59" t="s">
        <v>11</v>
      </c>
      <c r="CV124" s="59" t="s">
        <v>11</v>
      </c>
      <c r="CW124" s="59" t="s">
        <v>11</v>
      </c>
      <c r="CX124" s="59" t="s">
        <v>893</v>
      </c>
      <c r="CY124" s="59" t="s">
        <v>11</v>
      </c>
      <c r="CZ124" s="60" t="s">
        <v>11</v>
      </c>
      <c r="DA124" s="60" t="s">
        <v>11</v>
      </c>
      <c r="DB124" s="59" t="s">
        <v>11</v>
      </c>
      <c r="DC124" s="59" t="s">
        <v>11</v>
      </c>
      <c r="DD124" s="60" t="s">
        <v>11</v>
      </c>
      <c r="DE124" s="59" t="s">
        <v>11</v>
      </c>
      <c r="DF124" s="59" t="s">
        <v>11</v>
      </c>
      <c r="DG124" s="59" t="s">
        <v>11</v>
      </c>
      <c r="DH124" s="59" t="s">
        <v>1554</v>
      </c>
      <c r="DI124" s="59" t="s">
        <v>11</v>
      </c>
      <c r="DJ124" s="59" t="s">
        <v>11</v>
      </c>
      <c r="DK124" s="59" t="s">
        <v>11</v>
      </c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</row>
    <row r="125" spans="1:125" s="61" customFormat="1" ht="12.75" customHeight="1" x14ac:dyDescent="0.25">
      <c r="A125" s="39" t="s">
        <v>454</v>
      </c>
      <c r="B125" s="39" t="s">
        <v>402</v>
      </c>
      <c r="C125" s="39"/>
      <c r="D125" s="39" t="s">
        <v>73</v>
      </c>
      <c r="E125" s="39" t="s">
        <v>2215</v>
      </c>
      <c r="F125" s="55">
        <v>44371.818981481483</v>
      </c>
      <c r="G125" s="55">
        <v>44372.157916666663</v>
      </c>
      <c r="H125" s="23" t="s">
        <v>2309</v>
      </c>
      <c r="I125" s="40" t="str">
        <f t="shared" si="1"/>
        <v>OUTSIDE WDC</v>
      </c>
      <c r="J125" s="39" t="s">
        <v>461</v>
      </c>
      <c r="K125" s="39" t="s">
        <v>461</v>
      </c>
      <c r="L125" s="56">
        <v>44334</v>
      </c>
      <c r="M125" s="57"/>
      <c r="N125" s="59" t="str">
        <f>IFERROR(VLOOKUP(B:B,'GID 29 JUNI 21'!V:Y,4,0),"")</f>
        <v/>
      </c>
      <c r="O125" s="59" t="str">
        <f>IFERROR(VLOOKUP(B125,#REF!,4,0),"")</f>
        <v/>
      </c>
      <c r="P125" s="59" t="str">
        <f>IFERROR(VLOOKUP(B:B,'GID 27 Juni 21'!V:Y,4,0),"")</f>
        <v/>
      </c>
      <c r="Q125" s="59" t="str">
        <f>IFERROR(VLOOKUP(B:B,'GID 26 Juni 21'!V:Y,4,0),"")</f>
        <v/>
      </c>
      <c r="R125" s="59" t="str">
        <f>IFERROR(VLOOKUP(B:B,'GID 25 JNI 21'!V:Y,4,0),"")</f>
        <v>4002942351 GID 25 P3 29 Y</v>
      </c>
      <c r="S125" s="59" t="s">
        <v>11</v>
      </c>
      <c r="T125" s="59" t="s">
        <v>11</v>
      </c>
      <c r="U125" s="59" t="s">
        <v>11</v>
      </c>
      <c r="V125" s="59" t="s">
        <v>11</v>
      </c>
      <c r="W125" s="59" t="s">
        <v>11</v>
      </c>
      <c r="X125" s="59" t="s">
        <v>11</v>
      </c>
      <c r="Y125" s="59" t="s">
        <v>11</v>
      </c>
      <c r="Z125" s="59" t="s">
        <v>11</v>
      </c>
      <c r="AA125" s="59" t="s">
        <v>11</v>
      </c>
      <c r="AB125" s="59" t="s">
        <v>11</v>
      </c>
      <c r="AC125" s="59" t="s">
        <v>11</v>
      </c>
      <c r="AD125" s="59" t="s">
        <v>11</v>
      </c>
      <c r="AE125" s="59" t="s">
        <v>11</v>
      </c>
      <c r="AF125" s="59" t="s">
        <v>11</v>
      </c>
      <c r="AG125" s="59" t="s">
        <v>11</v>
      </c>
      <c r="AH125" s="59" t="s">
        <v>11</v>
      </c>
      <c r="AI125" s="59" t="s">
        <v>11</v>
      </c>
      <c r="AJ125" s="59" t="s">
        <v>11</v>
      </c>
      <c r="AK125" s="59" t="s">
        <v>11</v>
      </c>
      <c r="AL125" s="57" t="s">
        <v>11</v>
      </c>
      <c r="AM125" s="57" t="s">
        <v>11</v>
      </c>
      <c r="AN125" s="57" t="s">
        <v>11</v>
      </c>
      <c r="AO125" s="57" t="s">
        <v>11</v>
      </c>
      <c r="AP125" s="57" t="s">
        <v>11</v>
      </c>
      <c r="AQ125" s="57" t="s">
        <v>11</v>
      </c>
      <c r="AR125" s="57" t="s">
        <v>11</v>
      </c>
      <c r="AS125" s="57" t="s">
        <v>11</v>
      </c>
      <c r="AT125" s="57" t="s">
        <v>11</v>
      </c>
      <c r="AU125" s="57" t="s">
        <v>11</v>
      </c>
      <c r="AV125" s="57" t="s">
        <v>11</v>
      </c>
      <c r="AW125" s="57" t="s">
        <v>11</v>
      </c>
      <c r="AX125" s="57" t="s">
        <v>11</v>
      </c>
      <c r="AY125" s="57" t="s">
        <v>11</v>
      </c>
      <c r="AZ125" s="57" t="s">
        <v>11</v>
      </c>
      <c r="BA125" s="57" t="s">
        <v>11</v>
      </c>
      <c r="BB125" s="57" t="s">
        <v>11</v>
      </c>
      <c r="BC125" s="57" t="s">
        <v>3146</v>
      </c>
      <c r="BD125" s="57" t="s">
        <v>11</v>
      </c>
      <c r="BE125" s="57" t="s">
        <v>11</v>
      </c>
      <c r="BF125" s="57" t="s">
        <v>11</v>
      </c>
      <c r="BG125" s="57" t="s">
        <v>3147</v>
      </c>
      <c r="BH125" s="57" t="s">
        <v>11</v>
      </c>
      <c r="BI125" s="57" t="s">
        <v>11</v>
      </c>
      <c r="BJ125" s="57" t="s">
        <v>11</v>
      </c>
      <c r="BK125" s="57" t="s">
        <v>11</v>
      </c>
      <c r="BL125" s="57" t="s">
        <v>11</v>
      </c>
      <c r="BM125" s="57" t="s">
        <v>11</v>
      </c>
      <c r="BN125" s="57" t="s">
        <v>11</v>
      </c>
      <c r="BO125" s="57" t="s">
        <v>11</v>
      </c>
      <c r="BP125" s="57" t="s">
        <v>2293</v>
      </c>
      <c r="BQ125" s="57" t="s">
        <v>11</v>
      </c>
      <c r="BR125" s="57" t="s">
        <v>11</v>
      </c>
      <c r="BS125" s="57" t="s">
        <v>11</v>
      </c>
      <c r="BT125" s="57" t="s">
        <v>11</v>
      </c>
      <c r="BU125" s="57" t="s">
        <v>11</v>
      </c>
      <c r="BV125" s="57" t="s">
        <v>3148</v>
      </c>
      <c r="BW125" s="57" t="s">
        <v>11</v>
      </c>
      <c r="BX125" s="57" t="s">
        <v>11</v>
      </c>
      <c r="BY125" s="57" t="s">
        <v>11</v>
      </c>
      <c r="BZ125" s="57" t="s">
        <v>11</v>
      </c>
      <c r="CA125" s="57" t="s">
        <v>11</v>
      </c>
      <c r="CB125" s="57" t="s">
        <v>11</v>
      </c>
      <c r="CC125" s="57" t="s">
        <v>2101</v>
      </c>
      <c r="CD125" s="57" t="s">
        <v>11</v>
      </c>
      <c r="CE125" s="57" t="s">
        <v>11</v>
      </c>
      <c r="CF125" s="57" t="s">
        <v>11</v>
      </c>
      <c r="CG125" s="57" t="s">
        <v>11</v>
      </c>
      <c r="CH125" s="57" t="s">
        <v>2102</v>
      </c>
      <c r="CI125" s="57" t="s">
        <v>11</v>
      </c>
      <c r="CJ125" s="57" t="s">
        <v>11</v>
      </c>
      <c r="CK125" s="57" t="s">
        <v>11</v>
      </c>
      <c r="CL125" s="58" t="s">
        <v>11</v>
      </c>
      <c r="CM125" s="59" t="s">
        <v>11</v>
      </c>
      <c r="CN125" s="59" t="s">
        <v>11</v>
      </c>
      <c r="CO125" s="59" t="s">
        <v>2103</v>
      </c>
      <c r="CP125" s="59" t="s">
        <v>11</v>
      </c>
      <c r="CQ125" s="59" t="s">
        <v>11</v>
      </c>
      <c r="CR125" s="59" t="s">
        <v>11</v>
      </c>
      <c r="CS125" s="59" t="s">
        <v>11</v>
      </c>
      <c r="CT125" s="59" t="s">
        <v>11</v>
      </c>
      <c r="CU125" s="59" t="s">
        <v>1555</v>
      </c>
      <c r="CV125" s="59" t="s">
        <v>11</v>
      </c>
      <c r="CW125" s="59" t="s">
        <v>11</v>
      </c>
      <c r="CX125" s="59" t="s">
        <v>11</v>
      </c>
      <c r="CY125" s="59" t="s">
        <v>11</v>
      </c>
      <c r="CZ125" s="60" t="s">
        <v>11</v>
      </c>
      <c r="DA125" s="60" t="s">
        <v>11</v>
      </c>
      <c r="DB125" s="59" t="s">
        <v>1556</v>
      </c>
      <c r="DC125" s="59" t="s">
        <v>11</v>
      </c>
      <c r="DD125" s="60" t="s">
        <v>11</v>
      </c>
      <c r="DE125" s="59" t="s">
        <v>11</v>
      </c>
      <c r="DF125" s="59" t="s">
        <v>11</v>
      </c>
      <c r="DG125" s="59" t="s">
        <v>11</v>
      </c>
      <c r="DH125" s="59" t="s">
        <v>1557</v>
      </c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</row>
    <row r="126" spans="1:125" s="61" customFormat="1" ht="12.75" customHeight="1" x14ac:dyDescent="0.25">
      <c r="A126" s="39" t="s">
        <v>454</v>
      </c>
      <c r="B126" s="39" t="s">
        <v>513</v>
      </c>
      <c r="C126" s="39"/>
      <c r="D126" s="39" t="s">
        <v>73</v>
      </c>
      <c r="E126" s="39" t="s">
        <v>197</v>
      </c>
      <c r="F126" s="55">
        <v>44291.317708333336</v>
      </c>
      <c r="G126" s="55">
        <v>44291.861400462964</v>
      </c>
      <c r="H126" s="23" t="s">
        <v>2309</v>
      </c>
      <c r="I126" s="40" t="str">
        <f t="shared" si="1"/>
        <v>OUTSIDE WDC</v>
      </c>
      <c r="J126" s="39" t="s">
        <v>10</v>
      </c>
      <c r="K126" s="39"/>
      <c r="L126" s="56">
        <v>44291</v>
      </c>
      <c r="M126" s="57"/>
      <c r="N126" s="59" t="str">
        <f>IFERROR(VLOOKUP(B:B,'GID 29 JUNI 21'!V:Y,4,0),"")</f>
        <v/>
      </c>
      <c r="O126" s="59" t="str">
        <f>IFERROR(VLOOKUP(B126,#REF!,4,0),"")</f>
        <v/>
      </c>
      <c r="P126" s="59" t="str">
        <f>IFERROR(VLOOKUP(B:B,'GID 27 Juni 21'!V:Y,4,0),"")</f>
        <v/>
      </c>
      <c r="Q126" s="59" t="str">
        <f>IFERROR(VLOOKUP(B:B,'GID 26 Juni 21'!V:Y,4,0),"")</f>
        <v/>
      </c>
      <c r="R126" s="59" t="str">
        <f>IFERROR(VLOOKUP(B:B,'GID 25 JNI 21'!V:Y,4,0),"")</f>
        <v/>
      </c>
      <c r="S126" s="59" t="s">
        <v>11</v>
      </c>
      <c r="T126" s="59" t="s">
        <v>11</v>
      </c>
      <c r="U126" s="59" t="s">
        <v>11</v>
      </c>
      <c r="V126" s="59" t="s">
        <v>11</v>
      </c>
      <c r="W126" s="59" t="s">
        <v>11</v>
      </c>
      <c r="X126" s="59" t="s">
        <v>11</v>
      </c>
      <c r="Y126" s="59" t="s">
        <v>11</v>
      </c>
      <c r="Z126" s="59" t="s">
        <v>11</v>
      </c>
      <c r="AA126" s="59" t="s">
        <v>11</v>
      </c>
      <c r="AB126" s="59" t="s">
        <v>11</v>
      </c>
      <c r="AC126" s="59" t="s">
        <v>11</v>
      </c>
      <c r="AD126" s="59" t="s">
        <v>11</v>
      </c>
      <c r="AE126" s="59" t="s">
        <v>11</v>
      </c>
      <c r="AF126" s="59" t="s">
        <v>11</v>
      </c>
      <c r="AG126" s="59" t="s">
        <v>11</v>
      </c>
      <c r="AH126" s="59" t="s">
        <v>11</v>
      </c>
      <c r="AI126" s="59" t="s">
        <v>11</v>
      </c>
      <c r="AJ126" s="59" t="s">
        <v>11</v>
      </c>
      <c r="AK126" s="59" t="s">
        <v>11</v>
      </c>
      <c r="AL126" s="57" t="s">
        <v>11</v>
      </c>
      <c r="AM126" s="57" t="s">
        <v>11</v>
      </c>
      <c r="AN126" s="57" t="s">
        <v>11</v>
      </c>
      <c r="AO126" s="57" t="s">
        <v>11</v>
      </c>
      <c r="AP126" s="57" t="s">
        <v>11</v>
      </c>
      <c r="AQ126" s="57" t="s">
        <v>11</v>
      </c>
      <c r="AR126" s="57" t="s">
        <v>11</v>
      </c>
      <c r="AS126" s="57" t="s">
        <v>11</v>
      </c>
      <c r="AT126" s="57" t="s">
        <v>11</v>
      </c>
      <c r="AU126" s="57" t="s">
        <v>11</v>
      </c>
      <c r="AV126" s="57" t="s">
        <v>11</v>
      </c>
      <c r="AW126" s="57" t="s">
        <v>11</v>
      </c>
      <c r="AX126" s="57" t="s">
        <v>11</v>
      </c>
      <c r="AY126" s="57" t="s">
        <v>11</v>
      </c>
      <c r="AZ126" s="57" t="s">
        <v>11</v>
      </c>
      <c r="BA126" s="57" t="s">
        <v>11</v>
      </c>
      <c r="BB126" s="57" t="s">
        <v>11</v>
      </c>
      <c r="BC126" s="57" t="s">
        <v>11</v>
      </c>
      <c r="BD126" s="57" t="s">
        <v>11</v>
      </c>
      <c r="BE126" s="57" t="s">
        <v>11</v>
      </c>
      <c r="BF126" s="57" t="s">
        <v>11</v>
      </c>
      <c r="BG126" s="57" t="s">
        <v>11</v>
      </c>
      <c r="BH126" s="57" t="s">
        <v>11</v>
      </c>
      <c r="BI126" s="57" t="s">
        <v>11</v>
      </c>
      <c r="BJ126" s="57" t="s">
        <v>11</v>
      </c>
      <c r="BK126" s="57" t="s">
        <v>11</v>
      </c>
      <c r="BL126" s="57" t="s">
        <v>11</v>
      </c>
      <c r="BM126" s="57" t="s">
        <v>11</v>
      </c>
      <c r="BN126" s="57" t="s">
        <v>11</v>
      </c>
      <c r="BO126" s="57" t="s">
        <v>11</v>
      </c>
      <c r="BP126" s="57" t="s">
        <v>11</v>
      </c>
      <c r="BQ126" s="57" t="s">
        <v>11</v>
      </c>
      <c r="BR126" s="57" t="s">
        <v>11</v>
      </c>
      <c r="BS126" s="57" t="s">
        <v>11</v>
      </c>
      <c r="BT126" s="57" t="s">
        <v>11</v>
      </c>
      <c r="BU126" s="57" t="s">
        <v>11</v>
      </c>
      <c r="BV126" s="57" t="s">
        <v>11</v>
      </c>
      <c r="BW126" s="57" t="s">
        <v>11</v>
      </c>
      <c r="BX126" s="57" t="s">
        <v>11</v>
      </c>
      <c r="BY126" s="57" t="s">
        <v>11</v>
      </c>
      <c r="BZ126" s="57" t="s">
        <v>11</v>
      </c>
      <c r="CA126" s="57" t="s">
        <v>11</v>
      </c>
      <c r="CB126" s="57" t="s">
        <v>11</v>
      </c>
      <c r="CC126" s="57" t="s">
        <v>11</v>
      </c>
      <c r="CD126" s="57" t="s">
        <v>11</v>
      </c>
      <c r="CE126" s="57" t="s">
        <v>11</v>
      </c>
      <c r="CF126" s="57" t="s">
        <v>11</v>
      </c>
      <c r="CG126" s="57" t="s">
        <v>11</v>
      </c>
      <c r="CH126" s="57" t="s">
        <v>11</v>
      </c>
      <c r="CI126" s="57" t="s">
        <v>11</v>
      </c>
      <c r="CJ126" s="57" t="s">
        <v>11</v>
      </c>
      <c r="CK126" s="57" t="s">
        <v>11</v>
      </c>
      <c r="CL126" s="58" t="s">
        <v>11</v>
      </c>
      <c r="CM126" s="59" t="s">
        <v>2104</v>
      </c>
      <c r="CN126" s="59" t="s">
        <v>11</v>
      </c>
      <c r="CO126" s="59" t="s">
        <v>11</v>
      </c>
      <c r="CP126" s="59" t="s">
        <v>2105</v>
      </c>
      <c r="CQ126" s="59" t="s">
        <v>11</v>
      </c>
      <c r="CR126" s="59" t="s">
        <v>11</v>
      </c>
      <c r="CS126" s="59" t="s">
        <v>11</v>
      </c>
      <c r="CT126" s="59" t="s">
        <v>1558</v>
      </c>
      <c r="CU126" s="59" t="s">
        <v>1558</v>
      </c>
      <c r="CV126" s="59" t="s">
        <v>11</v>
      </c>
      <c r="CW126" s="59" t="s">
        <v>11</v>
      </c>
      <c r="CX126" s="59" t="s">
        <v>11</v>
      </c>
      <c r="CY126" s="59" t="s">
        <v>11</v>
      </c>
      <c r="CZ126" s="60" t="s">
        <v>11</v>
      </c>
      <c r="DA126" s="60" t="s">
        <v>11</v>
      </c>
      <c r="DB126" s="59" t="s">
        <v>11</v>
      </c>
      <c r="DC126" s="59" t="s">
        <v>11</v>
      </c>
      <c r="DD126" s="60" t="s">
        <v>11</v>
      </c>
      <c r="DE126" s="59" t="s">
        <v>11</v>
      </c>
      <c r="DF126" s="59" t="s">
        <v>11</v>
      </c>
      <c r="DG126" s="59" t="s">
        <v>11</v>
      </c>
      <c r="DH126" s="59" t="s">
        <v>1559</v>
      </c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</row>
    <row r="127" spans="1:125" s="61" customFormat="1" ht="12.75" customHeight="1" x14ac:dyDescent="0.25">
      <c r="A127" s="39" t="s">
        <v>454</v>
      </c>
      <c r="B127" s="39" t="s">
        <v>795</v>
      </c>
      <c r="C127" s="39"/>
      <c r="D127" s="39" t="s">
        <v>73</v>
      </c>
      <c r="E127" s="39" t="s">
        <v>2203</v>
      </c>
      <c r="F127" s="55">
        <v>44269.852002314816</v>
      </c>
      <c r="G127" s="55">
        <v>44270.278090277781</v>
      </c>
      <c r="H127" s="23" t="s">
        <v>2309</v>
      </c>
      <c r="I127" s="40" t="str">
        <f t="shared" si="1"/>
        <v>OUTSIDE WDC</v>
      </c>
      <c r="J127" s="39"/>
      <c r="K127" s="39"/>
      <c r="L127" s="56">
        <v>44270</v>
      </c>
      <c r="M127" s="57"/>
      <c r="N127" s="59" t="str">
        <f>IFERROR(VLOOKUP(B:B,'GID 29 JUNI 21'!V:Y,4,0),"")</f>
        <v/>
      </c>
      <c r="O127" s="59" t="str">
        <f>IFERROR(VLOOKUP(B127,#REF!,4,0),"")</f>
        <v/>
      </c>
      <c r="P127" s="59" t="str">
        <f>IFERROR(VLOOKUP(B:B,'GID 27 Juni 21'!V:Y,4,0),"")</f>
        <v/>
      </c>
      <c r="Q127" s="59" t="str">
        <f>IFERROR(VLOOKUP(B:B,'GID 26 Juni 21'!V:Y,4,0),"")</f>
        <v/>
      </c>
      <c r="R127" s="59" t="str">
        <f>IFERROR(VLOOKUP(B:B,'GID 25 JNI 21'!V:Y,4,0),"")</f>
        <v/>
      </c>
      <c r="S127" s="59" t="s">
        <v>11</v>
      </c>
      <c r="T127" s="59" t="s">
        <v>11</v>
      </c>
      <c r="U127" s="59" t="s">
        <v>11</v>
      </c>
      <c r="V127" s="59" t="s">
        <v>11</v>
      </c>
      <c r="W127" s="59" t="s">
        <v>11</v>
      </c>
      <c r="X127" s="59" t="s">
        <v>11</v>
      </c>
      <c r="Y127" s="59" t="s">
        <v>11</v>
      </c>
      <c r="Z127" s="59" t="s">
        <v>11</v>
      </c>
      <c r="AA127" s="59" t="s">
        <v>11</v>
      </c>
      <c r="AB127" s="59" t="s">
        <v>11</v>
      </c>
      <c r="AC127" s="59" t="s">
        <v>11</v>
      </c>
      <c r="AD127" s="59" t="s">
        <v>11</v>
      </c>
      <c r="AE127" s="59" t="s">
        <v>11</v>
      </c>
      <c r="AF127" s="59" t="s">
        <v>11</v>
      </c>
      <c r="AG127" s="59" t="s">
        <v>11</v>
      </c>
      <c r="AH127" s="59" t="s">
        <v>11</v>
      </c>
      <c r="AI127" s="59" t="s">
        <v>11</v>
      </c>
      <c r="AJ127" s="59" t="s">
        <v>11</v>
      </c>
      <c r="AK127" s="59" t="s">
        <v>11</v>
      </c>
      <c r="AL127" s="57" t="s">
        <v>11</v>
      </c>
      <c r="AM127" s="57" t="s">
        <v>11</v>
      </c>
      <c r="AN127" s="57" t="s">
        <v>11</v>
      </c>
      <c r="AO127" s="57" t="s">
        <v>11</v>
      </c>
      <c r="AP127" s="57" t="s">
        <v>11</v>
      </c>
      <c r="AQ127" s="57" t="s">
        <v>11</v>
      </c>
      <c r="AR127" s="57" t="s">
        <v>11</v>
      </c>
      <c r="AS127" s="57" t="s">
        <v>11</v>
      </c>
      <c r="AT127" s="57" t="s">
        <v>11</v>
      </c>
      <c r="AU127" s="57" t="s">
        <v>11</v>
      </c>
      <c r="AV127" s="57" t="s">
        <v>11</v>
      </c>
      <c r="AW127" s="57" t="s">
        <v>11</v>
      </c>
      <c r="AX127" s="57" t="s">
        <v>11</v>
      </c>
      <c r="AY127" s="57" t="s">
        <v>11</v>
      </c>
      <c r="AZ127" s="57" t="s">
        <v>11</v>
      </c>
      <c r="BA127" s="57" t="s">
        <v>11</v>
      </c>
      <c r="BB127" s="57" t="s">
        <v>11</v>
      </c>
      <c r="BC127" s="57" t="s">
        <v>11</v>
      </c>
      <c r="BD127" s="57" t="s">
        <v>11</v>
      </c>
      <c r="BE127" s="57" t="s">
        <v>11</v>
      </c>
      <c r="BF127" s="57" t="s">
        <v>11</v>
      </c>
      <c r="BG127" s="57" t="s">
        <v>11</v>
      </c>
      <c r="BH127" s="57" t="s">
        <v>11</v>
      </c>
      <c r="BI127" s="57" t="s">
        <v>11</v>
      </c>
      <c r="BJ127" s="57" t="s">
        <v>11</v>
      </c>
      <c r="BK127" s="57" t="s">
        <v>11</v>
      </c>
      <c r="BL127" s="57" t="s">
        <v>11</v>
      </c>
      <c r="BM127" s="57" t="s">
        <v>11</v>
      </c>
      <c r="BN127" s="57" t="s">
        <v>11</v>
      </c>
      <c r="BO127" s="57" t="s">
        <v>11</v>
      </c>
      <c r="BP127" s="57" t="s">
        <v>11</v>
      </c>
      <c r="BQ127" s="57" t="s">
        <v>11</v>
      </c>
      <c r="BR127" s="57" t="s">
        <v>11</v>
      </c>
      <c r="BS127" s="57" t="s">
        <v>11</v>
      </c>
      <c r="BT127" s="57" t="s">
        <v>11</v>
      </c>
      <c r="BU127" s="57" t="s">
        <v>11</v>
      </c>
      <c r="BV127" s="57" t="s">
        <v>11</v>
      </c>
      <c r="BW127" s="57" t="s">
        <v>11</v>
      </c>
      <c r="BX127" s="57" t="s">
        <v>11</v>
      </c>
      <c r="BY127" s="57" t="s">
        <v>11</v>
      </c>
      <c r="BZ127" s="57" t="s">
        <v>11</v>
      </c>
      <c r="CA127" s="57" t="s">
        <v>11</v>
      </c>
      <c r="CB127" s="57" t="s">
        <v>11</v>
      </c>
      <c r="CC127" s="57" t="s">
        <v>11</v>
      </c>
      <c r="CD127" s="57" t="s">
        <v>11</v>
      </c>
      <c r="CE127" s="57" t="s">
        <v>11</v>
      </c>
      <c r="CF127" s="57" t="s">
        <v>11</v>
      </c>
      <c r="CG127" s="57" t="s">
        <v>11</v>
      </c>
      <c r="CH127" s="57" t="s">
        <v>11</v>
      </c>
      <c r="CI127" s="57" t="s">
        <v>11</v>
      </c>
      <c r="CJ127" s="57" t="s">
        <v>11</v>
      </c>
      <c r="CK127" s="57" t="s">
        <v>11</v>
      </c>
      <c r="CL127" s="58" t="s">
        <v>11</v>
      </c>
      <c r="CM127" s="59" t="s">
        <v>11</v>
      </c>
      <c r="CN127" s="59" t="s">
        <v>11</v>
      </c>
      <c r="CO127" s="59" t="s">
        <v>11</v>
      </c>
      <c r="CP127" s="59" t="s">
        <v>11</v>
      </c>
      <c r="CQ127" s="59" t="s">
        <v>11</v>
      </c>
      <c r="CR127" s="59" t="s">
        <v>11</v>
      </c>
      <c r="CS127" s="59" t="s">
        <v>11</v>
      </c>
      <c r="CT127" s="59" t="s">
        <v>11</v>
      </c>
      <c r="CU127" s="59" t="s">
        <v>11</v>
      </c>
      <c r="CV127" s="59" t="s">
        <v>11</v>
      </c>
      <c r="CW127" s="59" t="s">
        <v>11</v>
      </c>
      <c r="CX127" s="59" t="s">
        <v>11</v>
      </c>
      <c r="CY127" s="59" t="s">
        <v>11</v>
      </c>
      <c r="CZ127" s="60" t="s">
        <v>11</v>
      </c>
      <c r="DA127" s="60" t="s">
        <v>11</v>
      </c>
      <c r="DB127" s="59" t="s">
        <v>11</v>
      </c>
      <c r="DC127" s="59" t="s">
        <v>11</v>
      </c>
      <c r="DD127" s="60" t="s">
        <v>11</v>
      </c>
      <c r="DE127" s="59" t="s">
        <v>11</v>
      </c>
      <c r="DF127" s="59" t="s">
        <v>11</v>
      </c>
      <c r="DG127" s="59" t="s">
        <v>1560</v>
      </c>
      <c r="DH127" s="59"/>
      <c r="DI127" s="59"/>
      <c r="DJ127" s="59"/>
      <c r="DK127" s="59"/>
      <c r="DL127" s="59"/>
      <c r="DM127" s="59"/>
      <c r="DN127" s="59"/>
      <c r="DO127" s="59"/>
      <c r="DP127" s="59"/>
      <c r="DQ127" s="59"/>
      <c r="DR127" s="59"/>
      <c r="DS127" s="59"/>
      <c r="DT127" s="59"/>
      <c r="DU127" s="59"/>
    </row>
    <row r="128" spans="1:125" s="61" customFormat="1" ht="12.75" customHeight="1" x14ac:dyDescent="0.25">
      <c r="A128" s="39" t="s">
        <v>454</v>
      </c>
      <c r="B128" s="39" t="s">
        <v>503</v>
      </c>
      <c r="C128" s="39"/>
      <c r="D128" s="39" t="s">
        <v>73</v>
      </c>
      <c r="E128" s="39" t="s">
        <v>2206</v>
      </c>
      <c r="F128" s="55">
        <v>44270.545173611114</v>
      </c>
      <c r="G128" s="55">
        <v>44271.028252314813</v>
      </c>
      <c r="H128" s="23" t="s">
        <v>2309</v>
      </c>
      <c r="I128" s="40" t="str">
        <f t="shared" si="1"/>
        <v>OUTSIDE WDC</v>
      </c>
      <c r="J128" s="39" t="s">
        <v>10</v>
      </c>
      <c r="K128" s="39"/>
      <c r="L128" s="56">
        <v>44271</v>
      </c>
      <c r="M128" s="57"/>
      <c r="N128" s="59" t="str">
        <f>IFERROR(VLOOKUP(B:B,'GID 29 JUNI 21'!V:Y,4,0),"")</f>
        <v/>
      </c>
      <c r="O128" s="59" t="str">
        <f>IFERROR(VLOOKUP(B128,#REF!,4,0),"")</f>
        <v/>
      </c>
      <c r="P128" s="59" t="str">
        <f>IFERROR(VLOOKUP(B:B,'GID 27 Juni 21'!V:Y,4,0),"")</f>
        <v/>
      </c>
      <c r="Q128" s="59" t="str">
        <f>IFERROR(VLOOKUP(B:B,'GID 26 Juni 21'!V:Y,4,0),"")</f>
        <v/>
      </c>
      <c r="R128" s="59" t="str">
        <f>IFERROR(VLOOKUP(B:B,'GID 25 JNI 21'!V:Y,4,0),"")</f>
        <v/>
      </c>
      <c r="S128" s="59" t="s">
        <v>11</v>
      </c>
      <c r="T128" s="59" t="s">
        <v>11</v>
      </c>
      <c r="U128" s="59" t="s">
        <v>11</v>
      </c>
      <c r="V128" s="59" t="s">
        <v>11</v>
      </c>
      <c r="W128" s="59" t="s">
        <v>11</v>
      </c>
      <c r="X128" s="59" t="s">
        <v>11</v>
      </c>
      <c r="Y128" s="59" t="s">
        <v>11</v>
      </c>
      <c r="Z128" s="59" t="s">
        <v>11</v>
      </c>
      <c r="AA128" s="59" t="s">
        <v>11</v>
      </c>
      <c r="AB128" s="59" t="s">
        <v>11</v>
      </c>
      <c r="AC128" s="59" t="s">
        <v>11</v>
      </c>
      <c r="AD128" s="59" t="s">
        <v>11</v>
      </c>
      <c r="AE128" s="59" t="s">
        <v>11</v>
      </c>
      <c r="AF128" s="59" t="s">
        <v>11</v>
      </c>
      <c r="AG128" s="59" t="s">
        <v>11</v>
      </c>
      <c r="AH128" s="59" t="s">
        <v>11</v>
      </c>
      <c r="AI128" s="59" t="s">
        <v>11</v>
      </c>
      <c r="AJ128" s="59" t="s">
        <v>11</v>
      </c>
      <c r="AK128" s="59" t="s">
        <v>11</v>
      </c>
      <c r="AL128" s="57" t="s">
        <v>11</v>
      </c>
      <c r="AM128" s="57" t="s">
        <v>11</v>
      </c>
      <c r="AN128" s="57" t="s">
        <v>11</v>
      </c>
      <c r="AO128" s="57" t="s">
        <v>11</v>
      </c>
      <c r="AP128" s="57" t="s">
        <v>11</v>
      </c>
      <c r="AQ128" s="57" t="s">
        <v>11</v>
      </c>
      <c r="AR128" s="57" t="s">
        <v>11</v>
      </c>
      <c r="AS128" s="57" t="s">
        <v>11</v>
      </c>
      <c r="AT128" s="57" t="s">
        <v>11</v>
      </c>
      <c r="AU128" s="57" t="s">
        <v>11</v>
      </c>
      <c r="AV128" s="57" t="s">
        <v>11</v>
      </c>
      <c r="AW128" s="57" t="s">
        <v>11</v>
      </c>
      <c r="AX128" s="57" t="s">
        <v>11</v>
      </c>
      <c r="AY128" s="57" t="s">
        <v>11</v>
      </c>
      <c r="AZ128" s="57" t="s">
        <v>11</v>
      </c>
      <c r="BA128" s="57" t="s">
        <v>11</v>
      </c>
      <c r="BB128" s="57" t="s">
        <v>11</v>
      </c>
      <c r="BC128" s="57" t="s">
        <v>11</v>
      </c>
      <c r="BD128" s="57" t="s">
        <v>11</v>
      </c>
      <c r="BE128" s="57" t="s">
        <v>11</v>
      </c>
      <c r="BF128" s="57" t="s">
        <v>11</v>
      </c>
      <c r="BG128" s="57" t="s">
        <v>11</v>
      </c>
      <c r="BH128" s="57" t="s">
        <v>11</v>
      </c>
      <c r="BI128" s="57" t="s">
        <v>11</v>
      </c>
      <c r="BJ128" s="57" t="s">
        <v>11</v>
      </c>
      <c r="BK128" s="57" t="s">
        <v>11</v>
      </c>
      <c r="BL128" s="57" t="s">
        <v>11</v>
      </c>
      <c r="BM128" s="57" t="s">
        <v>11</v>
      </c>
      <c r="BN128" s="57" t="s">
        <v>11</v>
      </c>
      <c r="BO128" s="57" t="s">
        <v>11</v>
      </c>
      <c r="BP128" s="57" t="s">
        <v>11</v>
      </c>
      <c r="BQ128" s="57" t="s">
        <v>11</v>
      </c>
      <c r="BR128" s="57" t="s">
        <v>11</v>
      </c>
      <c r="BS128" s="57" t="s">
        <v>11</v>
      </c>
      <c r="BT128" s="57" t="s">
        <v>11</v>
      </c>
      <c r="BU128" s="57" t="s">
        <v>11</v>
      </c>
      <c r="BV128" s="57" t="s">
        <v>11</v>
      </c>
      <c r="BW128" s="57" t="s">
        <v>11</v>
      </c>
      <c r="BX128" s="57" t="s">
        <v>11</v>
      </c>
      <c r="BY128" s="57" t="s">
        <v>11</v>
      </c>
      <c r="BZ128" s="57" t="s">
        <v>11</v>
      </c>
      <c r="CA128" s="57" t="s">
        <v>11</v>
      </c>
      <c r="CB128" s="57" t="s">
        <v>11</v>
      </c>
      <c r="CC128" s="57" t="s">
        <v>11</v>
      </c>
      <c r="CD128" s="57" t="s">
        <v>11</v>
      </c>
      <c r="CE128" s="57" t="s">
        <v>11</v>
      </c>
      <c r="CF128" s="57" t="s">
        <v>11</v>
      </c>
      <c r="CG128" s="57" t="s">
        <v>11</v>
      </c>
      <c r="CH128" s="57" t="s">
        <v>11</v>
      </c>
      <c r="CI128" s="57" t="s">
        <v>11</v>
      </c>
      <c r="CJ128" s="57" t="s">
        <v>11</v>
      </c>
      <c r="CK128" s="57" t="s">
        <v>11</v>
      </c>
      <c r="CL128" s="58" t="s">
        <v>11</v>
      </c>
      <c r="CM128" s="59" t="s">
        <v>11</v>
      </c>
      <c r="CN128" s="59" t="s">
        <v>11</v>
      </c>
      <c r="CO128" s="59" t="s">
        <v>11</v>
      </c>
      <c r="CP128" s="59" t="s">
        <v>11</v>
      </c>
      <c r="CQ128" s="59" t="s">
        <v>11</v>
      </c>
      <c r="CR128" s="59" t="s">
        <v>11</v>
      </c>
      <c r="CS128" s="59" t="s">
        <v>11</v>
      </c>
      <c r="CT128" s="59" t="s">
        <v>11</v>
      </c>
      <c r="CU128" s="59" t="s">
        <v>11</v>
      </c>
      <c r="CV128" s="59" t="s">
        <v>11</v>
      </c>
      <c r="CW128" s="59" t="s">
        <v>11</v>
      </c>
      <c r="CX128" s="59" t="s">
        <v>11</v>
      </c>
      <c r="CY128" s="59" t="s">
        <v>11</v>
      </c>
      <c r="CZ128" s="60" t="s">
        <v>11</v>
      </c>
      <c r="DA128" s="60" t="s">
        <v>11</v>
      </c>
      <c r="DB128" s="59" t="s">
        <v>11</v>
      </c>
      <c r="DC128" s="59" t="s">
        <v>11</v>
      </c>
      <c r="DD128" s="60" t="s">
        <v>11</v>
      </c>
      <c r="DE128" s="59" t="s">
        <v>11</v>
      </c>
      <c r="DF128" s="59" t="s">
        <v>1561</v>
      </c>
      <c r="DG128" s="59" t="s">
        <v>11</v>
      </c>
      <c r="DH128" s="59"/>
      <c r="DI128" s="59"/>
      <c r="DJ128" s="59"/>
      <c r="DK128" s="59"/>
      <c r="DL128" s="59"/>
      <c r="DM128" s="59"/>
      <c r="DN128" s="59"/>
      <c r="DO128" s="59"/>
      <c r="DP128" s="59"/>
      <c r="DQ128" s="59"/>
      <c r="DR128" s="59"/>
      <c r="DS128" s="59"/>
      <c r="DT128" s="59"/>
      <c r="DU128" s="59"/>
    </row>
    <row r="129" spans="1:125" s="61" customFormat="1" ht="12.75" customHeight="1" x14ac:dyDescent="0.25">
      <c r="A129" s="39" t="s">
        <v>454</v>
      </c>
      <c r="B129" s="39" t="s">
        <v>797</v>
      </c>
      <c r="C129" s="39"/>
      <c r="D129" s="39" t="s">
        <v>73</v>
      </c>
      <c r="E129" s="39" t="s">
        <v>613</v>
      </c>
      <c r="F129" s="55">
        <v>44270.965416666666</v>
      </c>
      <c r="G129" s="55">
        <v>44271.291412037041</v>
      </c>
      <c r="H129" s="23" t="s">
        <v>2309</v>
      </c>
      <c r="I129" s="40" t="str">
        <f t="shared" si="1"/>
        <v>OUTSIDE WDC</v>
      </c>
      <c r="J129" s="39" t="s">
        <v>461</v>
      </c>
      <c r="K129" s="39"/>
      <c r="L129" s="56">
        <v>44271</v>
      </c>
      <c r="M129" s="57"/>
      <c r="N129" s="59" t="str">
        <f>IFERROR(VLOOKUP(B:B,'GID 29 JUNI 21'!V:Y,4,0),"")</f>
        <v/>
      </c>
      <c r="O129" s="59" t="str">
        <f>IFERROR(VLOOKUP(B129,#REF!,4,0),"")</f>
        <v/>
      </c>
      <c r="P129" s="59" t="str">
        <f>IFERROR(VLOOKUP(B:B,'GID 27 Juni 21'!V:Y,4,0),"")</f>
        <v/>
      </c>
      <c r="Q129" s="59" t="str">
        <f>IFERROR(VLOOKUP(B:B,'GID 26 Juni 21'!V:Y,4,0),"")</f>
        <v/>
      </c>
      <c r="R129" s="59" t="str">
        <f>IFERROR(VLOOKUP(B:B,'GID 25 JNI 21'!V:Y,4,0),"")</f>
        <v/>
      </c>
      <c r="S129" s="59" t="s">
        <v>11</v>
      </c>
      <c r="T129" s="59" t="s">
        <v>11</v>
      </c>
      <c r="U129" s="59" t="s">
        <v>11</v>
      </c>
      <c r="V129" s="59" t="s">
        <v>11</v>
      </c>
      <c r="W129" s="59" t="s">
        <v>11</v>
      </c>
      <c r="X129" s="59" t="s">
        <v>11</v>
      </c>
      <c r="Y129" s="59" t="s">
        <v>11</v>
      </c>
      <c r="Z129" s="59" t="s">
        <v>11</v>
      </c>
      <c r="AA129" s="59" t="s">
        <v>11</v>
      </c>
      <c r="AB129" s="59" t="s">
        <v>11</v>
      </c>
      <c r="AC129" s="59" t="s">
        <v>11</v>
      </c>
      <c r="AD129" s="59" t="s">
        <v>11</v>
      </c>
      <c r="AE129" s="59" t="s">
        <v>11</v>
      </c>
      <c r="AF129" s="59" t="s">
        <v>11</v>
      </c>
      <c r="AG129" s="59" t="s">
        <v>11</v>
      </c>
      <c r="AH129" s="59" t="s">
        <v>11</v>
      </c>
      <c r="AI129" s="59" t="s">
        <v>11</v>
      </c>
      <c r="AJ129" s="59" t="s">
        <v>11</v>
      </c>
      <c r="AK129" s="59" t="s">
        <v>11</v>
      </c>
      <c r="AL129" s="57" t="s">
        <v>11</v>
      </c>
      <c r="AM129" s="57" t="s">
        <v>11</v>
      </c>
      <c r="AN129" s="57" t="s">
        <v>11</v>
      </c>
      <c r="AO129" s="57" t="s">
        <v>11</v>
      </c>
      <c r="AP129" s="57" t="s">
        <v>11</v>
      </c>
      <c r="AQ129" s="57" t="s">
        <v>11</v>
      </c>
      <c r="AR129" s="57" t="s">
        <v>11</v>
      </c>
      <c r="AS129" s="57" t="s">
        <v>11</v>
      </c>
      <c r="AT129" s="57" t="s">
        <v>11</v>
      </c>
      <c r="AU129" s="57" t="s">
        <v>11</v>
      </c>
      <c r="AV129" s="57" t="s">
        <v>11</v>
      </c>
      <c r="AW129" s="57" t="s">
        <v>11</v>
      </c>
      <c r="AX129" s="57" t="s">
        <v>11</v>
      </c>
      <c r="AY129" s="57" t="s">
        <v>11</v>
      </c>
      <c r="AZ129" s="57" t="s">
        <v>11</v>
      </c>
      <c r="BA129" s="57" t="s">
        <v>11</v>
      </c>
      <c r="BB129" s="57" t="s">
        <v>11</v>
      </c>
      <c r="BC129" s="57" t="s">
        <v>11</v>
      </c>
      <c r="BD129" s="57" t="s">
        <v>11</v>
      </c>
      <c r="BE129" s="57" t="s">
        <v>11</v>
      </c>
      <c r="BF129" s="57" t="s">
        <v>11</v>
      </c>
      <c r="BG129" s="57" t="s">
        <v>11</v>
      </c>
      <c r="BH129" s="57" t="s">
        <v>11</v>
      </c>
      <c r="BI129" s="57" t="s">
        <v>11</v>
      </c>
      <c r="BJ129" s="57" t="s">
        <v>11</v>
      </c>
      <c r="BK129" s="57" t="s">
        <v>11</v>
      </c>
      <c r="BL129" s="57" t="s">
        <v>11</v>
      </c>
      <c r="BM129" s="57" t="s">
        <v>11</v>
      </c>
      <c r="BN129" s="57" t="s">
        <v>11</v>
      </c>
      <c r="BO129" s="57" t="s">
        <v>11</v>
      </c>
      <c r="BP129" s="57" t="s">
        <v>11</v>
      </c>
      <c r="BQ129" s="57" t="s">
        <v>11</v>
      </c>
      <c r="BR129" s="57" t="s">
        <v>11</v>
      </c>
      <c r="BS129" s="57" t="s">
        <v>11</v>
      </c>
      <c r="BT129" s="57" t="s">
        <v>11</v>
      </c>
      <c r="BU129" s="57" t="s">
        <v>11</v>
      </c>
      <c r="BV129" s="57" t="s">
        <v>11</v>
      </c>
      <c r="BW129" s="57" t="s">
        <v>11</v>
      </c>
      <c r="BX129" s="57" t="s">
        <v>11</v>
      </c>
      <c r="BY129" s="57" t="s">
        <v>11</v>
      </c>
      <c r="BZ129" s="57" t="s">
        <v>11</v>
      </c>
      <c r="CA129" s="57" t="s">
        <v>11</v>
      </c>
      <c r="CB129" s="57" t="s">
        <v>11</v>
      </c>
      <c r="CC129" s="57" t="s">
        <v>11</v>
      </c>
      <c r="CD129" s="57" t="s">
        <v>11</v>
      </c>
      <c r="CE129" s="57" t="s">
        <v>11</v>
      </c>
      <c r="CF129" s="57" t="s">
        <v>11</v>
      </c>
      <c r="CG129" s="57" t="s">
        <v>11</v>
      </c>
      <c r="CH129" s="57" t="s">
        <v>11</v>
      </c>
      <c r="CI129" s="57" t="s">
        <v>11</v>
      </c>
      <c r="CJ129" s="57" t="s">
        <v>11</v>
      </c>
      <c r="CK129" s="57" t="s">
        <v>11</v>
      </c>
      <c r="CL129" s="58" t="s">
        <v>11</v>
      </c>
      <c r="CM129" s="59" t="s">
        <v>11</v>
      </c>
      <c r="CN129" s="59" t="s">
        <v>11</v>
      </c>
      <c r="CO129" s="59" t="s">
        <v>11</v>
      </c>
      <c r="CP129" s="59" t="s">
        <v>11</v>
      </c>
      <c r="CQ129" s="59" t="s">
        <v>11</v>
      </c>
      <c r="CR129" s="59" t="s">
        <v>11</v>
      </c>
      <c r="CS129" s="59" t="s">
        <v>11</v>
      </c>
      <c r="CT129" s="59" t="s">
        <v>11</v>
      </c>
      <c r="CU129" s="59" t="s">
        <v>11</v>
      </c>
      <c r="CV129" s="59" t="s">
        <v>11</v>
      </c>
      <c r="CW129" s="59" t="s">
        <v>11</v>
      </c>
      <c r="CX129" s="59" t="s">
        <v>11</v>
      </c>
      <c r="CY129" s="59" t="s">
        <v>11</v>
      </c>
      <c r="CZ129" s="60" t="s">
        <v>11</v>
      </c>
      <c r="DA129" s="60" t="s">
        <v>11</v>
      </c>
      <c r="DB129" s="59" t="s">
        <v>11</v>
      </c>
      <c r="DC129" s="59" t="s">
        <v>11</v>
      </c>
      <c r="DD129" s="60" t="s">
        <v>11</v>
      </c>
      <c r="DE129" s="59" t="s">
        <v>11</v>
      </c>
      <c r="DF129" s="59" t="s">
        <v>1562</v>
      </c>
      <c r="DG129" s="59"/>
      <c r="DH129" s="59"/>
      <c r="DI129" s="59"/>
      <c r="DJ129" s="59"/>
      <c r="DK129" s="59"/>
      <c r="DL129" s="59"/>
      <c r="DM129" s="59"/>
      <c r="DN129" s="59"/>
      <c r="DO129" s="59"/>
      <c r="DP129" s="59"/>
      <c r="DQ129" s="59"/>
      <c r="DR129" s="59"/>
      <c r="DS129" s="59"/>
      <c r="DT129" s="59"/>
      <c r="DU129" s="59"/>
    </row>
    <row r="130" spans="1:125" s="61" customFormat="1" ht="12.75" customHeight="1" x14ac:dyDescent="0.25">
      <c r="A130" s="39" t="s">
        <v>454</v>
      </c>
      <c r="B130" s="39" t="s">
        <v>348</v>
      </c>
      <c r="C130" s="39"/>
      <c r="D130" s="39" t="s">
        <v>73</v>
      </c>
      <c r="E130" s="39" t="s">
        <v>28</v>
      </c>
      <c r="F130" s="55">
        <v>44350.570625</v>
      </c>
      <c r="G130" s="55">
        <v>44350.828993055555</v>
      </c>
      <c r="H130" s="23" t="s">
        <v>2309</v>
      </c>
      <c r="I130" s="40" t="str">
        <f t="shared" ref="I130:I193" si="2">IF(F130&lt;&gt;G130,IF(ISBLANK(G130),"IN WDC","OUTSIDE WDC"),"OUTSIDE WDC")</f>
        <v>OUTSIDE WDC</v>
      </c>
      <c r="J130" s="39"/>
      <c r="K130" s="39"/>
      <c r="L130" s="56">
        <v>44272</v>
      </c>
      <c r="M130" s="57"/>
      <c r="N130" s="59" t="str">
        <f>IFERROR(VLOOKUP(B:B,'GID 29 JUNI 21'!V:Y,4,0),"")</f>
        <v/>
      </c>
      <c r="O130" s="59" t="str">
        <f>IFERROR(VLOOKUP(B130,#REF!,4,0),"")</f>
        <v/>
      </c>
      <c r="P130" s="59" t="str">
        <f>IFERROR(VLOOKUP(B:B,'GID 27 Juni 21'!V:Y,4,0),"")</f>
        <v/>
      </c>
      <c r="Q130" s="59" t="str">
        <f>IFERROR(VLOOKUP(B:B,'GID 26 Juni 21'!V:Y,4,0),"")</f>
        <v/>
      </c>
      <c r="R130" s="59" t="str">
        <f>IFERROR(VLOOKUP(B:B,'GID 25 JNI 21'!V:Y,4,0),"")</f>
        <v/>
      </c>
      <c r="S130" s="59" t="s">
        <v>11</v>
      </c>
      <c r="T130" s="59" t="s">
        <v>11</v>
      </c>
      <c r="U130" s="59" t="s">
        <v>11</v>
      </c>
      <c r="V130" s="59" t="s">
        <v>11</v>
      </c>
      <c r="W130" s="59" t="s">
        <v>11</v>
      </c>
      <c r="X130" s="59" t="s">
        <v>11</v>
      </c>
      <c r="Y130" s="59" t="s">
        <v>11</v>
      </c>
      <c r="Z130" s="59" t="s">
        <v>11</v>
      </c>
      <c r="AA130" s="59" t="s">
        <v>11</v>
      </c>
      <c r="AB130" s="59" t="s">
        <v>11</v>
      </c>
      <c r="AC130" s="59" t="s">
        <v>11</v>
      </c>
      <c r="AD130" s="59" t="s">
        <v>11</v>
      </c>
      <c r="AE130" s="59" t="s">
        <v>11</v>
      </c>
      <c r="AF130" s="59" t="s">
        <v>11</v>
      </c>
      <c r="AG130" s="59" t="s">
        <v>11</v>
      </c>
      <c r="AH130" s="59" t="s">
        <v>11</v>
      </c>
      <c r="AI130" s="59" t="s">
        <v>11</v>
      </c>
      <c r="AJ130" s="59" t="s">
        <v>11</v>
      </c>
      <c r="AK130" s="59" t="s">
        <v>11</v>
      </c>
      <c r="AL130" s="57" t="s">
        <v>11</v>
      </c>
      <c r="AM130" s="57" t="s">
        <v>11</v>
      </c>
      <c r="AN130" s="57" t="s">
        <v>4008</v>
      </c>
      <c r="AO130" s="57" t="s">
        <v>11</v>
      </c>
      <c r="AP130" s="57" t="s">
        <v>11</v>
      </c>
      <c r="AQ130" s="57" t="s">
        <v>11</v>
      </c>
      <c r="AR130" s="57" t="s">
        <v>11</v>
      </c>
      <c r="AS130" s="57" t="s">
        <v>11</v>
      </c>
      <c r="AT130" s="57" t="s">
        <v>11</v>
      </c>
      <c r="AU130" s="57" t="s">
        <v>11</v>
      </c>
      <c r="AV130" s="57" t="s">
        <v>11</v>
      </c>
      <c r="AW130" s="57" t="s">
        <v>11</v>
      </c>
      <c r="AX130" s="57" t="s">
        <v>11</v>
      </c>
      <c r="AY130" s="57" t="s">
        <v>11</v>
      </c>
      <c r="AZ130" s="57" t="s">
        <v>11</v>
      </c>
      <c r="BA130" s="57" t="s">
        <v>11</v>
      </c>
      <c r="BB130" s="57" t="s">
        <v>11</v>
      </c>
      <c r="BC130" s="57" t="s">
        <v>11</v>
      </c>
      <c r="BD130" s="57" t="s">
        <v>11</v>
      </c>
      <c r="BE130" s="57" t="s">
        <v>11</v>
      </c>
      <c r="BF130" s="57" t="s">
        <v>11</v>
      </c>
      <c r="BG130" s="57" t="s">
        <v>11</v>
      </c>
      <c r="BH130" s="57" t="s">
        <v>11</v>
      </c>
      <c r="BI130" s="57" t="s">
        <v>11</v>
      </c>
      <c r="BJ130" s="57" t="s">
        <v>11</v>
      </c>
      <c r="BK130" s="57" t="s">
        <v>11</v>
      </c>
      <c r="BL130" s="57" t="s">
        <v>11</v>
      </c>
      <c r="BM130" s="57" t="s">
        <v>11</v>
      </c>
      <c r="BN130" s="57" t="s">
        <v>11</v>
      </c>
      <c r="BO130" s="57" t="s">
        <v>11</v>
      </c>
      <c r="BP130" s="57" t="s">
        <v>11</v>
      </c>
      <c r="BQ130" s="57" t="s">
        <v>11</v>
      </c>
      <c r="BR130" s="57" t="s">
        <v>11</v>
      </c>
      <c r="BS130" s="57" t="s">
        <v>11</v>
      </c>
      <c r="BT130" s="57" t="s">
        <v>11</v>
      </c>
      <c r="BU130" s="57" t="s">
        <v>11</v>
      </c>
      <c r="BV130" s="57" t="s">
        <v>11</v>
      </c>
      <c r="BW130" s="57" t="s">
        <v>11</v>
      </c>
      <c r="BX130" s="57" t="s">
        <v>11</v>
      </c>
      <c r="BY130" s="57" t="s">
        <v>11</v>
      </c>
      <c r="BZ130" s="57" t="s">
        <v>11</v>
      </c>
      <c r="CA130" s="57" t="s">
        <v>11</v>
      </c>
      <c r="CB130" s="57" t="s">
        <v>11</v>
      </c>
      <c r="CC130" s="57" t="s">
        <v>11</v>
      </c>
      <c r="CD130" s="57" t="s">
        <v>11</v>
      </c>
      <c r="CE130" s="57" t="s">
        <v>11</v>
      </c>
      <c r="CF130" s="57" t="s">
        <v>11</v>
      </c>
      <c r="CG130" s="57" t="s">
        <v>11</v>
      </c>
      <c r="CH130" s="57" t="s">
        <v>11</v>
      </c>
      <c r="CI130" s="57" t="s">
        <v>11</v>
      </c>
      <c r="CJ130" s="57" t="s">
        <v>11</v>
      </c>
      <c r="CK130" s="57" t="s">
        <v>11</v>
      </c>
      <c r="CL130" s="58" t="s">
        <v>11</v>
      </c>
      <c r="CM130" s="59" t="s">
        <v>11</v>
      </c>
      <c r="CN130" s="59" t="s">
        <v>11</v>
      </c>
      <c r="CO130" s="59" t="s">
        <v>11</v>
      </c>
      <c r="CP130" s="59" t="s">
        <v>11</v>
      </c>
      <c r="CQ130" s="59" t="s">
        <v>11</v>
      </c>
      <c r="CR130" s="59" t="s">
        <v>11</v>
      </c>
      <c r="CS130" s="59" t="s">
        <v>11</v>
      </c>
      <c r="CT130" s="59" t="s">
        <v>11</v>
      </c>
      <c r="CU130" s="59" t="s">
        <v>11</v>
      </c>
      <c r="CV130" s="59" t="s">
        <v>11</v>
      </c>
      <c r="CW130" s="59" t="s">
        <v>11</v>
      </c>
      <c r="CX130" s="59" t="s">
        <v>11</v>
      </c>
      <c r="CY130" s="59" t="s">
        <v>11</v>
      </c>
      <c r="CZ130" s="60" t="s">
        <v>11</v>
      </c>
      <c r="DA130" s="60" t="s">
        <v>11</v>
      </c>
      <c r="DB130" s="59" t="s">
        <v>11</v>
      </c>
      <c r="DC130" s="59" t="s">
        <v>11</v>
      </c>
      <c r="DD130" s="60" t="s">
        <v>11</v>
      </c>
      <c r="DE130" s="59" t="s">
        <v>1563</v>
      </c>
      <c r="DF130" s="59"/>
      <c r="DG130" s="59"/>
      <c r="DH130" s="59"/>
      <c r="DI130" s="59"/>
      <c r="DJ130" s="59"/>
      <c r="DK130" s="59"/>
      <c r="DL130" s="59"/>
      <c r="DM130" s="59"/>
      <c r="DN130" s="59"/>
      <c r="DO130" s="59"/>
      <c r="DP130" s="59"/>
      <c r="DQ130" s="59"/>
      <c r="DR130" s="59"/>
      <c r="DS130" s="59"/>
      <c r="DT130" s="59"/>
      <c r="DU130" s="59"/>
    </row>
    <row r="131" spans="1:125" s="61" customFormat="1" ht="12.75" customHeight="1" x14ac:dyDescent="0.25">
      <c r="A131" s="39" t="s">
        <v>454</v>
      </c>
      <c r="B131" s="39" t="s">
        <v>502</v>
      </c>
      <c r="C131" s="39"/>
      <c r="D131" s="39" t="s">
        <v>73</v>
      </c>
      <c r="E131" s="39" t="s">
        <v>197</v>
      </c>
      <c r="F131" s="55">
        <v>44313.972685185188</v>
      </c>
      <c r="G131" s="55">
        <v>44314.350277777776</v>
      </c>
      <c r="H131" s="39" t="s">
        <v>2309</v>
      </c>
      <c r="I131" s="40" t="str">
        <f t="shared" si="2"/>
        <v>OUTSIDE WDC</v>
      </c>
      <c r="J131" s="39" t="s">
        <v>10</v>
      </c>
      <c r="K131" s="39"/>
      <c r="L131" s="56">
        <v>44314</v>
      </c>
      <c r="M131" s="57"/>
      <c r="N131" s="59" t="str">
        <f>IFERROR(VLOOKUP(B:B,'GID 29 JUNI 21'!V:Y,4,0),"")</f>
        <v/>
      </c>
      <c r="O131" s="59" t="str">
        <f>IFERROR(VLOOKUP(B131,#REF!,4,0),"")</f>
        <v/>
      </c>
      <c r="P131" s="59" t="str">
        <f>IFERROR(VLOOKUP(B:B,'GID 27 Juni 21'!V:Y,4,0),"")</f>
        <v/>
      </c>
      <c r="Q131" s="59" t="str">
        <f>IFERROR(VLOOKUP(B:B,'GID 26 Juni 21'!V:Y,4,0),"")</f>
        <v/>
      </c>
      <c r="R131" s="59" t="str">
        <f>IFERROR(VLOOKUP(B:B,'GID 25 JNI 21'!V:Y,4,0),"")</f>
        <v/>
      </c>
      <c r="S131" s="59" t="s">
        <v>11</v>
      </c>
      <c r="T131" s="59" t="s">
        <v>11</v>
      </c>
      <c r="U131" s="59" t="s">
        <v>11</v>
      </c>
      <c r="V131" s="59" t="s">
        <v>11</v>
      </c>
      <c r="W131" s="59" t="s">
        <v>11</v>
      </c>
      <c r="X131" s="59" t="s">
        <v>11</v>
      </c>
      <c r="Y131" s="59" t="s">
        <v>11</v>
      </c>
      <c r="Z131" s="59" t="s">
        <v>11</v>
      </c>
      <c r="AA131" s="59" t="s">
        <v>11</v>
      </c>
      <c r="AB131" s="59" t="s">
        <v>11</v>
      </c>
      <c r="AC131" s="59" t="s">
        <v>11</v>
      </c>
      <c r="AD131" s="59" t="s">
        <v>11</v>
      </c>
      <c r="AE131" s="59" t="s">
        <v>11</v>
      </c>
      <c r="AF131" s="59" t="s">
        <v>11</v>
      </c>
      <c r="AG131" s="59" t="s">
        <v>11</v>
      </c>
      <c r="AH131" s="59" t="s">
        <v>11</v>
      </c>
      <c r="AI131" s="59" t="s">
        <v>11</v>
      </c>
      <c r="AJ131" s="59" t="s">
        <v>11</v>
      </c>
      <c r="AK131" s="59" t="s">
        <v>11</v>
      </c>
      <c r="AL131" s="57" t="s">
        <v>11</v>
      </c>
      <c r="AM131" s="57" t="s">
        <v>11</v>
      </c>
      <c r="AN131" s="57" t="s">
        <v>11</v>
      </c>
      <c r="AO131" s="57" t="s">
        <v>11</v>
      </c>
      <c r="AP131" s="57" t="s">
        <v>11</v>
      </c>
      <c r="AQ131" s="57" t="s">
        <v>11</v>
      </c>
      <c r="AR131" s="57" t="s">
        <v>11</v>
      </c>
      <c r="AS131" s="57" t="s">
        <v>11</v>
      </c>
      <c r="AT131" s="57" t="s">
        <v>11</v>
      </c>
      <c r="AU131" s="57" t="s">
        <v>11</v>
      </c>
      <c r="AV131" s="57" t="s">
        <v>11</v>
      </c>
      <c r="AW131" s="57" t="s">
        <v>11</v>
      </c>
      <c r="AX131" s="57" t="s">
        <v>11</v>
      </c>
      <c r="AY131" s="57" t="s">
        <v>11</v>
      </c>
      <c r="AZ131" s="57" t="s">
        <v>11</v>
      </c>
      <c r="BA131" s="57" t="s">
        <v>11</v>
      </c>
      <c r="BB131" s="57" t="s">
        <v>11</v>
      </c>
      <c r="BC131" s="57" t="s">
        <v>11</v>
      </c>
      <c r="BD131" s="57" t="s">
        <v>11</v>
      </c>
      <c r="BE131" s="57" t="s">
        <v>11</v>
      </c>
      <c r="BF131" s="57" t="s">
        <v>11</v>
      </c>
      <c r="BG131" s="57" t="s">
        <v>11</v>
      </c>
      <c r="BH131" s="57" t="s">
        <v>11</v>
      </c>
      <c r="BI131" s="57" t="s">
        <v>11</v>
      </c>
      <c r="BJ131" s="57" t="s">
        <v>11</v>
      </c>
      <c r="BK131" s="57" t="s">
        <v>11</v>
      </c>
      <c r="BL131" s="57" t="s">
        <v>11</v>
      </c>
      <c r="BM131" s="57" t="s">
        <v>11</v>
      </c>
      <c r="BN131" s="57" t="s">
        <v>11</v>
      </c>
      <c r="BO131" s="57" t="s">
        <v>11</v>
      </c>
      <c r="BP131" s="57" t="s">
        <v>2294</v>
      </c>
      <c r="BQ131" s="57" t="s">
        <v>11</v>
      </c>
      <c r="BR131" s="57" t="s">
        <v>11</v>
      </c>
      <c r="BS131" s="57" t="s">
        <v>11</v>
      </c>
      <c r="BT131" s="57" t="s">
        <v>11</v>
      </c>
      <c r="BU131" s="57" t="s">
        <v>11</v>
      </c>
      <c r="BV131" s="57" t="s">
        <v>11</v>
      </c>
      <c r="BW131" s="57" t="s">
        <v>11</v>
      </c>
      <c r="BX131" s="57" t="s">
        <v>3149</v>
      </c>
      <c r="BY131" s="57" t="s">
        <v>11</v>
      </c>
      <c r="BZ131" s="57" t="s">
        <v>11</v>
      </c>
      <c r="CA131" s="57" t="s">
        <v>11</v>
      </c>
      <c r="CB131" s="57" t="s">
        <v>11</v>
      </c>
      <c r="CC131" s="57" t="s">
        <v>11</v>
      </c>
      <c r="CD131" s="57" t="s">
        <v>2106</v>
      </c>
      <c r="CE131" s="57" t="s">
        <v>11</v>
      </c>
      <c r="CF131" s="57" t="s">
        <v>11</v>
      </c>
      <c r="CG131" s="57" t="s">
        <v>11</v>
      </c>
      <c r="CH131" s="57" t="s">
        <v>11</v>
      </c>
      <c r="CI131" s="57" t="s">
        <v>11</v>
      </c>
      <c r="CJ131" s="57" t="s">
        <v>11</v>
      </c>
      <c r="CK131" s="57" t="s">
        <v>11</v>
      </c>
      <c r="CL131" s="58" t="s">
        <v>11</v>
      </c>
      <c r="CM131" s="59" t="s">
        <v>11</v>
      </c>
      <c r="CN131" s="59" t="s">
        <v>11</v>
      </c>
      <c r="CO131" s="59" t="s">
        <v>11</v>
      </c>
      <c r="CP131" s="59" t="s">
        <v>11</v>
      </c>
      <c r="CQ131" s="59" t="s">
        <v>2107</v>
      </c>
      <c r="CR131" s="59" t="s">
        <v>11</v>
      </c>
      <c r="CS131" s="59" t="s">
        <v>11</v>
      </c>
      <c r="CT131" s="59" t="s">
        <v>11</v>
      </c>
      <c r="CU131" s="59" t="s">
        <v>11</v>
      </c>
      <c r="CV131" s="59" t="s">
        <v>11</v>
      </c>
      <c r="CW131" s="59" t="s">
        <v>11</v>
      </c>
      <c r="CX131" s="59" t="s">
        <v>11</v>
      </c>
      <c r="CY131" s="59" t="s">
        <v>11</v>
      </c>
      <c r="CZ131" s="60" t="s">
        <v>11</v>
      </c>
      <c r="DA131" s="60" t="s">
        <v>11</v>
      </c>
      <c r="DB131" s="59" t="s">
        <v>11</v>
      </c>
      <c r="DC131" s="59" t="s">
        <v>11</v>
      </c>
      <c r="DD131" s="60" t="s">
        <v>11</v>
      </c>
      <c r="DE131" s="59" t="s">
        <v>1564</v>
      </c>
      <c r="DF131" s="59"/>
      <c r="DG131" s="59"/>
      <c r="DH131" s="59"/>
      <c r="DI131" s="59"/>
      <c r="DJ131" s="59"/>
      <c r="DK131" s="59"/>
      <c r="DL131" s="59"/>
      <c r="DM131" s="59"/>
      <c r="DN131" s="59"/>
      <c r="DO131" s="59"/>
      <c r="DP131" s="59"/>
      <c r="DQ131" s="59"/>
      <c r="DR131" s="59"/>
      <c r="DS131" s="59"/>
      <c r="DT131" s="59"/>
      <c r="DU131" s="59"/>
    </row>
    <row r="132" spans="1:125" s="61" customFormat="1" ht="12.75" customHeight="1" x14ac:dyDescent="0.25">
      <c r="A132" s="39" t="s">
        <v>454</v>
      </c>
      <c r="B132" s="39" t="s">
        <v>525</v>
      </c>
      <c r="C132" s="39"/>
      <c r="D132" s="39" t="s">
        <v>73</v>
      </c>
      <c r="E132" s="39" t="s">
        <v>2216</v>
      </c>
      <c r="F132" s="55">
        <v>44272.005173611113</v>
      </c>
      <c r="G132" s="55">
        <v>44272.76021990741</v>
      </c>
      <c r="H132" s="23" t="s">
        <v>2309</v>
      </c>
      <c r="I132" s="40" t="str">
        <f t="shared" si="2"/>
        <v>OUTSIDE WDC</v>
      </c>
      <c r="J132" s="39" t="s">
        <v>10</v>
      </c>
      <c r="K132" s="39"/>
      <c r="L132" s="56">
        <v>44272</v>
      </c>
      <c r="M132" s="57"/>
      <c r="N132" s="59" t="str">
        <f>IFERROR(VLOOKUP(B:B,'GID 29 JUNI 21'!V:Y,4,0),"")</f>
        <v/>
      </c>
      <c r="O132" s="59" t="str">
        <f>IFERROR(VLOOKUP(B132,#REF!,4,0),"")</f>
        <v/>
      </c>
      <c r="P132" s="59" t="str">
        <f>IFERROR(VLOOKUP(B:B,'GID 27 Juni 21'!V:Y,4,0),"")</f>
        <v/>
      </c>
      <c r="Q132" s="59" t="str">
        <f>IFERROR(VLOOKUP(B:B,'GID 26 Juni 21'!V:Y,4,0),"")</f>
        <v/>
      </c>
      <c r="R132" s="59" t="str">
        <f>IFERROR(VLOOKUP(B:B,'GID 25 JNI 21'!V:Y,4,0),"")</f>
        <v/>
      </c>
      <c r="S132" s="59" t="s">
        <v>11</v>
      </c>
      <c r="T132" s="59" t="s">
        <v>11</v>
      </c>
      <c r="U132" s="59" t="s">
        <v>11</v>
      </c>
      <c r="V132" s="59" t="s">
        <v>11</v>
      </c>
      <c r="W132" s="59" t="s">
        <v>11</v>
      </c>
      <c r="X132" s="59" t="s">
        <v>11</v>
      </c>
      <c r="Y132" s="59" t="s">
        <v>11</v>
      </c>
      <c r="Z132" s="59" t="s">
        <v>11</v>
      </c>
      <c r="AA132" s="59" t="s">
        <v>11</v>
      </c>
      <c r="AB132" s="59" t="s">
        <v>11</v>
      </c>
      <c r="AC132" s="59" t="s">
        <v>11</v>
      </c>
      <c r="AD132" s="59" t="s">
        <v>11</v>
      </c>
      <c r="AE132" s="59" t="s">
        <v>11</v>
      </c>
      <c r="AF132" s="59" t="s">
        <v>11</v>
      </c>
      <c r="AG132" s="59" t="s">
        <v>11</v>
      </c>
      <c r="AH132" s="59" t="s">
        <v>11</v>
      </c>
      <c r="AI132" s="59" t="s">
        <v>11</v>
      </c>
      <c r="AJ132" s="59" t="s">
        <v>11</v>
      </c>
      <c r="AK132" s="59" t="s">
        <v>11</v>
      </c>
      <c r="AL132" s="57" t="s">
        <v>11</v>
      </c>
      <c r="AM132" s="57" t="s">
        <v>11</v>
      </c>
      <c r="AN132" s="57" t="s">
        <v>11</v>
      </c>
      <c r="AO132" s="57" t="s">
        <v>11</v>
      </c>
      <c r="AP132" s="57" t="s">
        <v>11</v>
      </c>
      <c r="AQ132" s="57" t="s">
        <v>11</v>
      </c>
      <c r="AR132" s="57" t="s">
        <v>11</v>
      </c>
      <c r="AS132" s="57" t="s">
        <v>11</v>
      </c>
      <c r="AT132" s="57" t="s">
        <v>11</v>
      </c>
      <c r="AU132" s="57" t="s">
        <v>11</v>
      </c>
      <c r="AV132" s="57" t="s">
        <v>11</v>
      </c>
      <c r="AW132" s="57" t="s">
        <v>11</v>
      </c>
      <c r="AX132" s="57" t="s">
        <v>11</v>
      </c>
      <c r="AY132" s="57" t="s">
        <v>11</v>
      </c>
      <c r="AZ132" s="57" t="s">
        <v>11</v>
      </c>
      <c r="BA132" s="57" t="s">
        <v>11</v>
      </c>
      <c r="BB132" s="57" t="s">
        <v>11</v>
      </c>
      <c r="BC132" s="57" t="s">
        <v>11</v>
      </c>
      <c r="BD132" s="57" t="s">
        <v>11</v>
      </c>
      <c r="BE132" s="57" t="s">
        <v>11</v>
      </c>
      <c r="BF132" s="57" t="s">
        <v>11</v>
      </c>
      <c r="BG132" s="57" t="s">
        <v>11</v>
      </c>
      <c r="BH132" s="57" t="s">
        <v>11</v>
      </c>
      <c r="BI132" s="57" t="s">
        <v>11</v>
      </c>
      <c r="BJ132" s="57" t="s">
        <v>11</v>
      </c>
      <c r="BK132" s="57" t="s">
        <v>11</v>
      </c>
      <c r="BL132" s="57" t="s">
        <v>11</v>
      </c>
      <c r="BM132" s="57" t="s">
        <v>11</v>
      </c>
      <c r="BN132" s="57" t="s">
        <v>11</v>
      </c>
      <c r="BO132" s="57" t="s">
        <v>11</v>
      </c>
      <c r="BP132" s="57" t="s">
        <v>11</v>
      </c>
      <c r="BQ132" s="57" t="s">
        <v>11</v>
      </c>
      <c r="BR132" s="57" t="s">
        <v>11</v>
      </c>
      <c r="BS132" s="57" t="s">
        <v>11</v>
      </c>
      <c r="BT132" s="57" t="s">
        <v>11</v>
      </c>
      <c r="BU132" s="57" t="s">
        <v>11</v>
      </c>
      <c r="BV132" s="57" t="s">
        <v>11</v>
      </c>
      <c r="BW132" s="57" t="s">
        <v>11</v>
      </c>
      <c r="BX132" s="57" t="s">
        <v>11</v>
      </c>
      <c r="BY132" s="57" t="s">
        <v>11</v>
      </c>
      <c r="BZ132" s="57" t="s">
        <v>11</v>
      </c>
      <c r="CA132" s="57" t="s">
        <v>11</v>
      </c>
      <c r="CB132" s="57" t="s">
        <v>11</v>
      </c>
      <c r="CC132" s="57" t="s">
        <v>11</v>
      </c>
      <c r="CD132" s="57" t="s">
        <v>11</v>
      </c>
      <c r="CE132" s="57" t="s">
        <v>11</v>
      </c>
      <c r="CF132" s="57" t="s">
        <v>11</v>
      </c>
      <c r="CG132" s="57" t="s">
        <v>11</v>
      </c>
      <c r="CH132" s="57" t="s">
        <v>11</v>
      </c>
      <c r="CI132" s="57" t="s">
        <v>11</v>
      </c>
      <c r="CJ132" s="57" t="s">
        <v>11</v>
      </c>
      <c r="CK132" s="57" t="s">
        <v>11</v>
      </c>
      <c r="CL132" s="58" t="s">
        <v>11</v>
      </c>
      <c r="CM132" s="59" t="s">
        <v>11</v>
      </c>
      <c r="CN132" s="59" t="s">
        <v>11</v>
      </c>
      <c r="CO132" s="59" t="s">
        <v>11</v>
      </c>
      <c r="CP132" s="59" t="s">
        <v>11</v>
      </c>
      <c r="CQ132" s="59" t="s">
        <v>11</v>
      </c>
      <c r="CR132" s="59" t="s">
        <v>11</v>
      </c>
      <c r="CS132" s="59" t="s">
        <v>11</v>
      </c>
      <c r="CT132" s="59" t="s">
        <v>11</v>
      </c>
      <c r="CU132" s="59" t="s">
        <v>11</v>
      </c>
      <c r="CV132" s="59" t="s">
        <v>11</v>
      </c>
      <c r="CW132" s="59" t="s">
        <v>11</v>
      </c>
      <c r="CX132" s="59" t="s">
        <v>11</v>
      </c>
      <c r="CY132" s="59" t="s">
        <v>11</v>
      </c>
      <c r="CZ132" s="60" t="s">
        <v>11</v>
      </c>
      <c r="DA132" s="60" t="s">
        <v>11</v>
      </c>
      <c r="DB132" s="59" t="s">
        <v>11</v>
      </c>
      <c r="DC132" s="59" t="s">
        <v>11</v>
      </c>
      <c r="DD132" s="60" t="s">
        <v>11</v>
      </c>
      <c r="DE132" s="59" t="s">
        <v>1565</v>
      </c>
      <c r="DF132" s="59"/>
      <c r="DG132" s="59"/>
      <c r="DH132" s="59"/>
      <c r="DI132" s="59"/>
      <c r="DJ132" s="59"/>
      <c r="DK132" s="59"/>
      <c r="DL132" s="59"/>
      <c r="DM132" s="59"/>
      <c r="DN132" s="59"/>
      <c r="DO132" s="59"/>
      <c r="DP132" s="59"/>
      <c r="DQ132" s="59"/>
      <c r="DR132" s="59"/>
      <c r="DS132" s="59"/>
      <c r="DT132" s="59"/>
      <c r="DU132" s="59"/>
    </row>
    <row r="133" spans="1:125" s="61" customFormat="1" ht="12.75" customHeight="1" x14ac:dyDescent="0.25">
      <c r="A133" s="39" t="s">
        <v>454</v>
      </c>
      <c r="B133" s="39" t="s">
        <v>850</v>
      </c>
      <c r="C133" s="39"/>
      <c r="D133" s="39" t="s">
        <v>73</v>
      </c>
      <c r="E133" s="39" t="s">
        <v>223</v>
      </c>
      <c r="F133" s="55">
        <v>44356.554594907408</v>
      </c>
      <c r="G133" s="55">
        <v>44356.918680555551</v>
      </c>
      <c r="H133" s="23" t="s">
        <v>2309</v>
      </c>
      <c r="I133" s="40" t="str">
        <f t="shared" si="2"/>
        <v>OUTSIDE WDC</v>
      </c>
      <c r="J133" s="39"/>
      <c r="K133" s="39"/>
      <c r="L133" s="56">
        <v>44278</v>
      </c>
      <c r="M133" s="57"/>
      <c r="N133" s="59" t="str">
        <f>IFERROR(VLOOKUP(B:B,'GID 29 JUNI 21'!V:Y,4,0),"")</f>
        <v/>
      </c>
      <c r="O133" s="59" t="str">
        <f>IFERROR(VLOOKUP(B133,#REF!,4,0),"")</f>
        <v/>
      </c>
      <c r="P133" s="59" t="str">
        <f>IFERROR(VLOOKUP(B:B,'GID 27 Juni 21'!V:Y,4,0),"")</f>
        <v/>
      </c>
      <c r="Q133" s="59" t="str">
        <f>IFERROR(VLOOKUP(B:B,'GID 26 Juni 21'!V:Y,4,0),"")</f>
        <v/>
      </c>
      <c r="R133" s="59" t="str">
        <f>IFERROR(VLOOKUP(B:B,'GID 25 JNI 21'!V:Y,4,0),"")</f>
        <v/>
      </c>
      <c r="S133" s="59" t="s">
        <v>11</v>
      </c>
      <c r="T133" s="59" t="s">
        <v>11</v>
      </c>
      <c r="U133" s="59" t="s">
        <v>11</v>
      </c>
      <c r="V133" s="59" t="s">
        <v>11</v>
      </c>
      <c r="W133" s="59" t="s">
        <v>11</v>
      </c>
      <c r="X133" s="59" t="s">
        <v>11</v>
      </c>
      <c r="Y133" s="59" t="s">
        <v>11</v>
      </c>
      <c r="Z133" s="59" t="s">
        <v>11</v>
      </c>
      <c r="AA133" s="59" t="s">
        <v>11</v>
      </c>
      <c r="AB133" s="59" t="s">
        <v>11</v>
      </c>
      <c r="AC133" s="59" t="s">
        <v>11</v>
      </c>
      <c r="AD133" s="59" t="s">
        <v>11</v>
      </c>
      <c r="AE133" s="59" t="s">
        <v>11</v>
      </c>
      <c r="AF133" s="59" t="s">
        <v>11</v>
      </c>
      <c r="AG133" s="59" t="s">
        <v>4873</v>
      </c>
      <c r="AH133" s="59" t="s">
        <v>11</v>
      </c>
      <c r="AI133" s="59" t="s">
        <v>11</v>
      </c>
      <c r="AJ133" s="59" t="s">
        <v>11</v>
      </c>
      <c r="AK133" s="59" t="s">
        <v>11</v>
      </c>
      <c r="AL133" s="57" t="s">
        <v>11</v>
      </c>
      <c r="AM133" s="57" t="s">
        <v>11</v>
      </c>
      <c r="AN133" s="57" t="s">
        <v>11</v>
      </c>
      <c r="AO133" s="57" t="s">
        <v>11</v>
      </c>
      <c r="AP133" s="57" t="s">
        <v>11</v>
      </c>
      <c r="AQ133" s="57" t="s">
        <v>11</v>
      </c>
      <c r="AR133" s="57" t="s">
        <v>11</v>
      </c>
      <c r="AS133" s="57" t="s">
        <v>11</v>
      </c>
      <c r="AT133" s="57" t="s">
        <v>11</v>
      </c>
      <c r="AU133" s="57" t="s">
        <v>11</v>
      </c>
      <c r="AV133" s="57" t="s">
        <v>11</v>
      </c>
      <c r="AW133" s="57" t="s">
        <v>11</v>
      </c>
      <c r="AX133" s="57" t="s">
        <v>11</v>
      </c>
      <c r="AY133" s="57" t="s">
        <v>11</v>
      </c>
      <c r="AZ133" s="57" t="s">
        <v>11</v>
      </c>
      <c r="BA133" s="57" t="s">
        <v>11</v>
      </c>
      <c r="BB133" s="57" t="s">
        <v>11</v>
      </c>
      <c r="BC133" s="57" t="s">
        <v>11</v>
      </c>
      <c r="BD133" s="57" t="s">
        <v>11</v>
      </c>
      <c r="BE133" s="57" t="s">
        <v>11</v>
      </c>
      <c r="BF133" s="57" t="s">
        <v>11</v>
      </c>
      <c r="BG133" s="57" t="s">
        <v>11</v>
      </c>
      <c r="BH133" s="57" t="s">
        <v>11</v>
      </c>
      <c r="BI133" s="57" t="s">
        <v>11</v>
      </c>
      <c r="BJ133" s="57" t="s">
        <v>11</v>
      </c>
      <c r="BK133" s="57" t="s">
        <v>11</v>
      </c>
      <c r="BL133" s="57" t="s">
        <v>11</v>
      </c>
      <c r="BM133" s="57" t="s">
        <v>11</v>
      </c>
      <c r="BN133" s="57" t="s">
        <v>11</v>
      </c>
      <c r="BO133" s="57" t="s">
        <v>11</v>
      </c>
      <c r="BP133" s="57" t="s">
        <v>11</v>
      </c>
      <c r="BQ133" s="57" t="s">
        <v>11</v>
      </c>
      <c r="BR133" s="57" t="s">
        <v>11</v>
      </c>
      <c r="BS133" s="57" t="s">
        <v>11</v>
      </c>
      <c r="BT133" s="57" t="s">
        <v>11</v>
      </c>
      <c r="BU133" s="57" t="s">
        <v>11</v>
      </c>
      <c r="BV133" s="57" t="s">
        <v>11</v>
      </c>
      <c r="BW133" s="57" t="s">
        <v>11</v>
      </c>
      <c r="BX133" s="57" t="s">
        <v>11</v>
      </c>
      <c r="BY133" s="57" t="s">
        <v>11</v>
      </c>
      <c r="BZ133" s="57" t="s">
        <v>11</v>
      </c>
      <c r="CA133" s="57" t="s">
        <v>11</v>
      </c>
      <c r="CB133" s="57" t="s">
        <v>11</v>
      </c>
      <c r="CC133" s="57" t="s">
        <v>11</v>
      </c>
      <c r="CD133" s="57" t="s">
        <v>11</v>
      </c>
      <c r="CE133" s="57" t="s">
        <v>11</v>
      </c>
      <c r="CF133" s="57" t="s">
        <v>11</v>
      </c>
      <c r="CG133" s="57" t="s">
        <v>11</v>
      </c>
      <c r="CH133" s="57" t="s">
        <v>11</v>
      </c>
      <c r="CI133" s="57" t="s">
        <v>11</v>
      </c>
      <c r="CJ133" s="57" t="s">
        <v>11</v>
      </c>
      <c r="CK133" s="57" t="s">
        <v>11</v>
      </c>
      <c r="CL133" s="58" t="s">
        <v>11</v>
      </c>
      <c r="CM133" s="59" t="s">
        <v>11</v>
      </c>
      <c r="CN133" s="59" t="s">
        <v>11</v>
      </c>
      <c r="CO133" s="59" t="s">
        <v>11</v>
      </c>
      <c r="CP133" s="59" t="s">
        <v>11</v>
      </c>
      <c r="CQ133" s="59" t="s">
        <v>11</v>
      </c>
      <c r="CR133" s="59" t="s">
        <v>11</v>
      </c>
      <c r="CS133" s="59" t="s">
        <v>11</v>
      </c>
      <c r="CT133" s="59" t="s">
        <v>11</v>
      </c>
      <c r="CU133" s="59" t="s">
        <v>11</v>
      </c>
      <c r="CV133" s="59" t="s">
        <v>11</v>
      </c>
      <c r="CW133" s="59" t="s">
        <v>11</v>
      </c>
      <c r="CX133" s="59" t="s">
        <v>11</v>
      </c>
      <c r="CY133" s="59" t="s">
        <v>1566</v>
      </c>
      <c r="CZ133" s="60" t="s">
        <v>11</v>
      </c>
      <c r="DA133" s="60" t="s">
        <v>11</v>
      </c>
      <c r="DB133" s="59" t="s">
        <v>11</v>
      </c>
      <c r="DC133" s="59" t="s">
        <v>11</v>
      </c>
      <c r="DD133" s="60" t="s">
        <v>11</v>
      </c>
      <c r="DE133" s="59" t="s">
        <v>1567</v>
      </c>
      <c r="DF133" s="59"/>
      <c r="DG133" s="59"/>
      <c r="DH133" s="59"/>
      <c r="DI133" s="59"/>
      <c r="DJ133" s="59"/>
      <c r="DK133" s="59"/>
      <c r="DL133" s="59"/>
      <c r="DM133" s="59"/>
      <c r="DN133" s="59"/>
      <c r="DO133" s="59"/>
      <c r="DP133" s="59"/>
      <c r="DQ133" s="59"/>
      <c r="DR133" s="59"/>
      <c r="DS133" s="59"/>
      <c r="DT133" s="59"/>
      <c r="DU133" s="59"/>
    </row>
    <row r="134" spans="1:125" s="61" customFormat="1" ht="12.75" customHeight="1" x14ac:dyDescent="0.25">
      <c r="A134" s="39" t="s">
        <v>454</v>
      </c>
      <c r="B134" s="39" t="s">
        <v>627</v>
      </c>
      <c r="C134" s="39"/>
      <c r="D134" s="39" t="s">
        <v>73</v>
      </c>
      <c r="E134" s="39" t="s">
        <v>223</v>
      </c>
      <c r="F134" s="55">
        <v>44319.943842592591</v>
      </c>
      <c r="G134" s="55">
        <v>44320.22997685185</v>
      </c>
      <c r="H134" s="23" t="s">
        <v>2309</v>
      </c>
      <c r="I134" s="40" t="str">
        <f t="shared" si="2"/>
        <v>OUTSIDE WDC</v>
      </c>
      <c r="J134" s="39"/>
      <c r="K134" s="39"/>
      <c r="L134" s="56">
        <v>44320</v>
      </c>
      <c r="M134" s="57"/>
      <c r="N134" s="59" t="str">
        <f>IFERROR(VLOOKUP(B:B,'GID 29 JUNI 21'!V:Y,4,0),"")</f>
        <v/>
      </c>
      <c r="O134" s="59" t="str">
        <f>IFERROR(VLOOKUP(B134,#REF!,4,0),"")</f>
        <v/>
      </c>
      <c r="P134" s="59" t="str">
        <f>IFERROR(VLOOKUP(B:B,'GID 27 Juni 21'!V:Y,4,0),"")</f>
        <v/>
      </c>
      <c r="Q134" s="59" t="str">
        <f>IFERROR(VLOOKUP(B:B,'GID 26 Juni 21'!V:Y,4,0),"")</f>
        <v/>
      </c>
      <c r="R134" s="59" t="str">
        <f>IFERROR(VLOOKUP(B:B,'GID 25 JNI 21'!V:Y,4,0),"")</f>
        <v/>
      </c>
      <c r="S134" s="59" t="s">
        <v>11</v>
      </c>
      <c r="T134" s="59" t="s">
        <v>11</v>
      </c>
      <c r="U134" s="59" t="s">
        <v>11</v>
      </c>
      <c r="V134" s="59" t="s">
        <v>11</v>
      </c>
      <c r="W134" s="59" t="s">
        <v>11</v>
      </c>
      <c r="X134" s="59" t="s">
        <v>11</v>
      </c>
      <c r="Y134" s="59" t="s">
        <v>11</v>
      </c>
      <c r="Z134" s="59" t="s">
        <v>11</v>
      </c>
      <c r="AA134" s="59" t="s">
        <v>11</v>
      </c>
      <c r="AB134" s="59" t="s">
        <v>11</v>
      </c>
      <c r="AC134" s="59" t="s">
        <v>11</v>
      </c>
      <c r="AD134" s="59" t="s">
        <v>11</v>
      </c>
      <c r="AE134" s="59" t="s">
        <v>11</v>
      </c>
      <c r="AF134" s="59" t="s">
        <v>11</v>
      </c>
      <c r="AG134" s="59" t="s">
        <v>11</v>
      </c>
      <c r="AH134" s="59" t="s">
        <v>11</v>
      </c>
      <c r="AI134" s="59" t="s">
        <v>11</v>
      </c>
      <c r="AJ134" s="59" t="s">
        <v>11</v>
      </c>
      <c r="AK134" s="59" t="s">
        <v>11</v>
      </c>
      <c r="AL134" s="57" t="s">
        <v>11</v>
      </c>
      <c r="AM134" s="57" t="s">
        <v>11</v>
      </c>
      <c r="AN134" s="57" t="s">
        <v>11</v>
      </c>
      <c r="AO134" s="57" t="s">
        <v>11</v>
      </c>
      <c r="AP134" s="57" t="s">
        <v>11</v>
      </c>
      <c r="AQ134" s="57" t="s">
        <v>11</v>
      </c>
      <c r="AR134" s="57" t="s">
        <v>11</v>
      </c>
      <c r="AS134" s="57" t="s">
        <v>11</v>
      </c>
      <c r="AT134" s="57" t="s">
        <v>11</v>
      </c>
      <c r="AU134" s="57" t="s">
        <v>11</v>
      </c>
      <c r="AV134" s="57" t="s">
        <v>11</v>
      </c>
      <c r="AW134" s="57" t="s">
        <v>11</v>
      </c>
      <c r="AX134" s="57" t="s">
        <v>11</v>
      </c>
      <c r="AY134" s="57" t="s">
        <v>11</v>
      </c>
      <c r="AZ134" s="57" t="s">
        <v>11</v>
      </c>
      <c r="BA134" s="57" t="s">
        <v>11</v>
      </c>
      <c r="BB134" s="57" t="s">
        <v>11</v>
      </c>
      <c r="BC134" s="57" t="s">
        <v>11</v>
      </c>
      <c r="BD134" s="57" t="s">
        <v>11</v>
      </c>
      <c r="BE134" s="57" t="s">
        <v>11</v>
      </c>
      <c r="BF134" s="57" t="s">
        <v>11</v>
      </c>
      <c r="BG134" s="57" t="s">
        <v>11</v>
      </c>
      <c r="BH134" s="57" t="s">
        <v>11</v>
      </c>
      <c r="BI134" s="57" t="s">
        <v>11</v>
      </c>
      <c r="BJ134" s="57" t="s">
        <v>11</v>
      </c>
      <c r="BK134" s="57" t="s">
        <v>3150</v>
      </c>
      <c r="BL134" s="57" t="s">
        <v>11</v>
      </c>
      <c r="BM134" s="57" t="s">
        <v>11</v>
      </c>
      <c r="BN134" s="57" t="s">
        <v>11</v>
      </c>
      <c r="BO134" s="57" t="s">
        <v>11</v>
      </c>
      <c r="BP134" s="57" t="s">
        <v>11</v>
      </c>
      <c r="BQ134" s="57" t="s">
        <v>11</v>
      </c>
      <c r="BR134" s="57" t="s">
        <v>11</v>
      </c>
      <c r="BS134" s="57" t="s">
        <v>11</v>
      </c>
      <c r="BT134" s="57" t="s">
        <v>11</v>
      </c>
      <c r="BU134" s="57" t="s">
        <v>11</v>
      </c>
      <c r="BV134" s="57" t="s">
        <v>11</v>
      </c>
      <c r="BW134" s="57" t="s">
        <v>11</v>
      </c>
      <c r="BX134" s="57" t="s">
        <v>3151</v>
      </c>
      <c r="BY134" s="57" t="s">
        <v>11</v>
      </c>
      <c r="BZ134" s="57" t="s">
        <v>11</v>
      </c>
      <c r="CA134" s="57" t="s">
        <v>11</v>
      </c>
      <c r="CB134" s="57" t="s">
        <v>11</v>
      </c>
      <c r="CC134" s="57" t="s">
        <v>11</v>
      </c>
      <c r="CD134" s="57" t="s">
        <v>11</v>
      </c>
      <c r="CE134" s="57" t="s">
        <v>11</v>
      </c>
      <c r="CF134" s="57" t="s">
        <v>11</v>
      </c>
      <c r="CG134" s="57" t="s">
        <v>11</v>
      </c>
      <c r="CH134" s="57" t="s">
        <v>11</v>
      </c>
      <c r="CI134" s="57" t="s">
        <v>11</v>
      </c>
      <c r="CJ134" s="57" t="s">
        <v>11</v>
      </c>
      <c r="CK134" s="57" t="s">
        <v>11</v>
      </c>
      <c r="CL134" s="58" t="s">
        <v>11</v>
      </c>
      <c r="CM134" s="59" t="s">
        <v>11</v>
      </c>
      <c r="CN134" s="59" t="s">
        <v>11</v>
      </c>
      <c r="CO134" s="59" t="s">
        <v>11</v>
      </c>
      <c r="CP134" s="59" t="s">
        <v>11</v>
      </c>
      <c r="CQ134" s="59" t="s">
        <v>11</v>
      </c>
      <c r="CR134" s="59" t="s">
        <v>11</v>
      </c>
      <c r="CS134" s="59" t="s">
        <v>11</v>
      </c>
      <c r="CT134" s="59" t="s">
        <v>11</v>
      </c>
      <c r="CU134" s="59" t="s">
        <v>11</v>
      </c>
      <c r="CV134" s="59" t="s">
        <v>11</v>
      </c>
      <c r="CW134" s="59" t="s">
        <v>11</v>
      </c>
      <c r="CX134" s="59" t="s">
        <v>11</v>
      </c>
      <c r="CY134" s="59" t="s">
        <v>1568</v>
      </c>
      <c r="CZ134" s="60" t="s">
        <v>11</v>
      </c>
      <c r="DA134" s="60" t="s">
        <v>11</v>
      </c>
      <c r="DB134" s="59" t="s">
        <v>11</v>
      </c>
      <c r="DC134" s="59" t="s">
        <v>11</v>
      </c>
      <c r="DD134" s="60" t="s">
        <v>11</v>
      </c>
      <c r="DE134" s="59" t="s">
        <v>1569</v>
      </c>
      <c r="DF134" s="59"/>
      <c r="DG134" s="59"/>
      <c r="DH134" s="59"/>
      <c r="DI134" s="59"/>
      <c r="DJ134" s="59"/>
      <c r="DK134" s="59"/>
      <c r="DL134" s="59"/>
      <c r="DM134" s="59"/>
      <c r="DN134" s="59"/>
      <c r="DO134" s="59"/>
      <c r="DP134" s="59"/>
      <c r="DQ134" s="59"/>
      <c r="DR134" s="59"/>
      <c r="DS134" s="59"/>
      <c r="DT134" s="59"/>
      <c r="DU134" s="59"/>
    </row>
    <row r="135" spans="1:125" s="61" customFormat="1" ht="12.75" customHeight="1" x14ac:dyDescent="0.25">
      <c r="A135" s="39" t="s">
        <v>454</v>
      </c>
      <c r="B135" s="39" t="s">
        <v>851</v>
      </c>
      <c r="C135" s="39"/>
      <c r="D135" s="39" t="s">
        <v>73</v>
      </c>
      <c r="E135" s="39" t="s">
        <v>2210</v>
      </c>
      <c r="F135" s="55">
        <v>44272.559340277781</v>
      </c>
      <c r="G135" s="55">
        <v>44272.831967592596</v>
      </c>
      <c r="H135" s="23" t="s">
        <v>2309</v>
      </c>
      <c r="I135" s="40" t="str">
        <f t="shared" si="2"/>
        <v>OUTSIDE WDC</v>
      </c>
      <c r="J135" s="39"/>
      <c r="K135" s="39"/>
      <c r="L135" s="56">
        <v>44272</v>
      </c>
      <c r="M135" s="57"/>
      <c r="N135" s="59" t="str">
        <f>IFERROR(VLOOKUP(B:B,'GID 29 JUNI 21'!V:Y,4,0),"")</f>
        <v/>
      </c>
      <c r="O135" s="59" t="str">
        <f>IFERROR(VLOOKUP(B135,#REF!,4,0),"")</f>
        <v/>
      </c>
      <c r="P135" s="59" t="str">
        <f>IFERROR(VLOOKUP(B:B,'GID 27 Juni 21'!V:Y,4,0),"")</f>
        <v/>
      </c>
      <c r="Q135" s="59" t="str">
        <f>IFERROR(VLOOKUP(B:B,'GID 26 Juni 21'!V:Y,4,0),"")</f>
        <v/>
      </c>
      <c r="R135" s="59" t="str">
        <f>IFERROR(VLOOKUP(B:B,'GID 25 JNI 21'!V:Y,4,0),"")</f>
        <v/>
      </c>
      <c r="S135" s="59" t="s">
        <v>11</v>
      </c>
      <c r="T135" s="59" t="s">
        <v>11</v>
      </c>
      <c r="U135" s="59" t="s">
        <v>11</v>
      </c>
      <c r="V135" s="59" t="s">
        <v>11</v>
      </c>
      <c r="W135" s="59" t="s">
        <v>11</v>
      </c>
      <c r="X135" s="59" t="s">
        <v>11</v>
      </c>
      <c r="Y135" s="59" t="s">
        <v>11</v>
      </c>
      <c r="Z135" s="59" t="s">
        <v>11</v>
      </c>
      <c r="AA135" s="59" t="s">
        <v>11</v>
      </c>
      <c r="AB135" s="59" t="s">
        <v>11</v>
      </c>
      <c r="AC135" s="59" t="s">
        <v>11</v>
      </c>
      <c r="AD135" s="59" t="s">
        <v>11</v>
      </c>
      <c r="AE135" s="59" t="s">
        <v>11</v>
      </c>
      <c r="AF135" s="59" t="s">
        <v>11</v>
      </c>
      <c r="AG135" s="59" t="s">
        <v>11</v>
      </c>
      <c r="AH135" s="59" t="s">
        <v>11</v>
      </c>
      <c r="AI135" s="59" t="s">
        <v>11</v>
      </c>
      <c r="AJ135" s="59" t="s">
        <v>11</v>
      </c>
      <c r="AK135" s="59" t="s">
        <v>11</v>
      </c>
      <c r="AL135" s="57" t="s">
        <v>11</v>
      </c>
      <c r="AM135" s="57" t="s">
        <v>11</v>
      </c>
      <c r="AN135" s="57" t="s">
        <v>11</v>
      </c>
      <c r="AO135" s="57" t="s">
        <v>11</v>
      </c>
      <c r="AP135" s="57" t="s">
        <v>11</v>
      </c>
      <c r="AQ135" s="57" t="s">
        <v>11</v>
      </c>
      <c r="AR135" s="57" t="s">
        <v>11</v>
      </c>
      <c r="AS135" s="57" t="s">
        <v>11</v>
      </c>
      <c r="AT135" s="57" t="s">
        <v>11</v>
      </c>
      <c r="AU135" s="57" t="s">
        <v>11</v>
      </c>
      <c r="AV135" s="57" t="s">
        <v>11</v>
      </c>
      <c r="AW135" s="57" t="s">
        <v>11</v>
      </c>
      <c r="AX135" s="57" t="s">
        <v>11</v>
      </c>
      <c r="AY135" s="57" t="s">
        <v>11</v>
      </c>
      <c r="AZ135" s="57" t="s">
        <v>11</v>
      </c>
      <c r="BA135" s="57" t="s">
        <v>11</v>
      </c>
      <c r="BB135" s="57" t="s">
        <v>11</v>
      </c>
      <c r="BC135" s="57" t="s">
        <v>11</v>
      </c>
      <c r="BD135" s="57" t="s">
        <v>11</v>
      </c>
      <c r="BE135" s="57" t="s">
        <v>11</v>
      </c>
      <c r="BF135" s="57" t="s">
        <v>11</v>
      </c>
      <c r="BG135" s="57" t="s">
        <v>11</v>
      </c>
      <c r="BH135" s="57" t="s">
        <v>11</v>
      </c>
      <c r="BI135" s="57" t="s">
        <v>11</v>
      </c>
      <c r="BJ135" s="57" t="s">
        <v>11</v>
      </c>
      <c r="BK135" s="57" t="s">
        <v>11</v>
      </c>
      <c r="BL135" s="57" t="s">
        <v>11</v>
      </c>
      <c r="BM135" s="57" t="s">
        <v>11</v>
      </c>
      <c r="BN135" s="57" t="s">
        <v>11</v>
      </c>
      <c r="BO135" s="57" t="s">
        <v>11</v>
      </c>
      <c r="BP135" s="57" t="s">
        <v>11</v>
      </c>
      <c r="BQ135" s="57" t="s">
        <v>11</v>
      </c>
      <c r="BR135" s="57" t="s">
        <v>11</v>
      </c>
      <c r="BS135" s="57" t="s">
        <v>11</v>
      </c>
      <c r="BT135" s="57" t="s">
        <v>11</v>
      </c>
      <c r="BU135" s="57" t="s">
        <v>11</v>
      </c>
      <c r="BV135" s="57" t="s">
        <v>11</v>
      </c>
      <c r="BW135" s="57" t="s">
        <v>11</v>
      </c>
      <c r="BX135" s="57" t="s">
        <v>11</v>
      </c>
      <c r="BY135" s="57" t="s">
        <v>11</v>
      </c>
      <c r="BZ135" s="57" t="s">
        <v>11</v>
      </c>
      <c r="CA135" s="57" t="s">
        <v>11</v>
      </c>
      <c r="CB135" s="57" t="s">
        <v>11</v>
      </c>
      <c r="CC135" s="57" t="s">
        <v>11</v>
      </c>
      <c r="CD135" s="57" t="s">
        <v>11</v>
      </c>
      <c r="CE135" s="57" t="s">
        <v>11</v>
      </c>
      <c r="CF135" s="57" t="s">
        <v>11</v>
      </c>
      <c r="CG135" s="57" t="s">
        <v>11</v>
      </c>
      <c r="CH135" s="57" t="s">
        <v>11</v>
      </c>
      <c r="CI135" s="57" t="s">
        <v>11</v>
      </c>
      <c r="CJ135" s="57" t="s">
        <v>11</v>
      </c>
      <c r="CK135" s="57" t="s">
        <v>11</v>
      </c>
      <c r="CL135" s="58" t="s">
        <v>11</v>
      </c>
      <c r="CM135" s="59" t="s">
        <v>11</v>
      </c>
      <c r="CN135" s="59" t="s">
        <v>11</v>
      </c>
      <c r="CO135" s="59" t="s">
        <v>11</v>
      </c>
      <c r="CP135" s="59" t="s">
        <v>11</v>
      </c>
      <c r="CQ135" s="59" t="s">
        <v>11</v>
      </c>
      <c r="CR135" s="59" t="s">
        <v>11</v>
      </c>
      <c r="CS135" s="59" t="s">
        <v>11</v>
      </c>
      <c r="CT135" s="59" t="s">
        <v>11</v>
      </c>
      <c r="CU135" s="59" t="s">
        <v>11</v>
      </c>
      <c r="CV135" s="59" t="s">
        <v>11</v>
      </c>
      <c r="CW135" s="59" t="s">
        <v>11</v>
      </c>
      <c r="CX135" s="59" t="s">
        <v>11</v>
      </c>
      <c r="CY135" s="59" t="s">
        <v>11</v>
      </c>
      <c r="CZ135" s="60" t="s">
        <v>11</v>
      </c>
      <c r="DA135" s="60" t="s">
        <v>11</v>
      </c>
      <c r="DB135" s="59" t="s">
        <v>11</v>
      </c>
      <c r="DC135" s="59" t="s">
        <v>11</v>
      </c>
      <c r="DD135" s="60" t="s">
        <v>1570</v>
      </c>
      <c r="DE135" s="59" t="s">
        <v>11</v>
      </c>
      <c r="DF135" s="59"/>
      <c r="DG135" s="59"/>
      <c r="DH135" s="59"/>
      <c r="DI135" s="59"/>
      <c r="DJ135" s="59"/>
      <c r="DK135" s="59"/>
      <c r="DL135" s="59"/>
      <c r="DM135" s="59"/>
      <c r="DN135" s="59"/>
      <c r="DO135" s="59"/>
      <c r="DP135" s="59"/>
      <c r="DQ135" s="59"/>
      <c r="DR135" s="59"/>
      <c r="DS135" s="59"/>
      <c r="DT135" s="59"/>
      <c r="DU135" s="59"/>
    </row>
    <row r="136" spans="1:125" s="61" customFormat="1" ht="12.75" customHeight="1" x14ac:dyDescent="0.25">
      <c r="A136" s="39" t="s">
        <v>454</v>
      </c>
      <c r="B136" s="39" t="s">
        <v>852</v>
      </c>
      <c r="C136" s="39"/>
      <c r="D136" s="39" t="s">
        <v>73</v>
      </c>
      <c r="E136" s="39" t="s">
        <v>2214</v>
      </c>
      <c r="F136" s="55">
        <v>44272.677118055559</v>
      </c>
      <c r="G136" s="55">
        <v>44273.032905092594</v>
      </c>
      <c r="H136" s="23" t="s">
        <v>2309</v>
      </c>
      <c r="I136" s="40" t="str">
        <f t="shared" si="2"/>
        <v>OUTSIDE WDC</v>
      </c>
      <c r="J136" s="39"/>
      <c r="K136" s="39"/>
      <c r="L136" s="56">
        <v>44273</v>
      </c>
      <c r="M136" s="57"/>
      <c r="N136" s="59" t="str">
        <f>IFERROR(VLOOKUP(B:B,'GID 29 JUNI 21'!V:Y,4,0),"")</f>
        <v/>
      </c>
      <c r="O136" s="59" t="str">
        <f>IFERROR(VLOOKUP(B136,#REF!,4,0),"")</f>
        <v/>
      </c>
      <c r="P136" s="59" t="str">
        <f>IFERROR(VLOOKUP(B:B,'GID 27 Juni 21'!V:Y,4,0),"")</f>
        <v/>
      </c>
      <c r="Q136" s="59" t="str">
        <f>IFERROR(VLOOKUP(B:B,'GID 26 Juni 21'!V:Y,4,0),"")</f>
        <v/>
      </c>
      <c r="R136" s="59" t="str">
        <f>IFERROR(VLOOKUP(B:B,'GID 25 JNI 21'!V:Y,4,0),"")</f>
        <v/>
      </c>
      <c r="S136" s="59" t="s">
        <v>11</v>
      </c>
      <c r="T136" s="59" t="s">
        <v>11</v>
      </c>
      <c r="U136" s="59" t="s">
        <v>11</v>
      </c>
      <c r="V136" s="59" t="s">
        <v>11</v>
      </c>
      <c r="W136" s="59" t="s">
        <v>11</v>
      </c>
      <c r="X136" s="59" t="s">
        <v>11</v>
      </c>
      <c r="Y136" s="59" t="s">
        <v>11</v>
      </c>
      <c r="Z136" s="59" t="s">
        <v>11</v>
      </c>
      <c r="AA136" s="59" t="s">
        <v>11</v>
      </c>
      <c r="AB136" s="59" t="s">
        <v>11</v>
      </c>
      <c r="AC136" s="59" t="s">
        <v>11</v>
      </c>
      <c r="AD136" s="59" t="s">
        <v>11</v>
      </c>
      <c r="AE136" s="59" t="s">
        <v>11</v>
      </c>
      <c r="AF136" s="59" t="s">
        <v>11</v>
      </c>
      <c r="AG136" s="59" t="s">
        <v>11</v>
      </c>
      <c r="AH136" s="59" t="s">
        <v>11</v>
      </c>
      <c r="AI136" s="59" t="s">
        <v>11</v>
      </c>
      <c r="AJ136" s="59" t="s">
        <v>11</v>
      </c>
      <c r="AK136" s="59" t="s">
        <v>11</v>
      </c>
      <c r="AL136" s="57" t="s">
        <v>11</v>
      </c>
      <c r="AM136" s="57" t="s">
        <v>11</v>
      </c>
      <c r="AN136" s="57" t="s">
        <v>11</v>
      </c>
      <c r="AO136" s="57" t="s">
        <v>11</v>
      </c>
      <c r="AP136" s="57" t="s">
        <v>11</v>
      </c>
      <c r="AQ136" s="57" t="s">
        <v>11</v>
      </c>
      <c r="AR136" s="57" t="s">
        <v>11</v>
      </c>
      <c r="AS136" s="57" t="s">
        <v>11</v>
      </c>
      <c r="AT136" s="57" t="s">
        <v>11</v>
      </c>
      <c r="AU136" s="57" t="s">
        <v>11</v>
      </c>
      <c r="AV136" s="57" t="s">
        <v>11</v>
      </c>
      <c r="AW136" s="57" t="s">
        <v>11</v>
      </c>
      <c r="AX136" s="57" t="s">
        <v>11</v>
      </c>
      <c r="AY136" s="57" t="s">
        <v>11</v>
      </c>
      <c r="AZ136" s="57" t="s">
        <v>11</v>
      </c>
      <c r="BA136" s="57" t="s">
        <v>11</v>
      </c>
      <c r="BB136" s="57" t="s">
        <v>11</v>
      </c>
      <c r="BC136" s="57" t="s">
        <v>11</v>
      </c>
      <c r="BD136" s="57" t="s">
        <v>11</v>
      </c>
      <c r="BE136" s="57" t="s">
        <v>11</v>
      </c>
      <c r="BF136" s="57" t="s">
        <v>11</v>
      </c>
      <c r="BG136" s="57" t="s">
        <v>11</v>
      </c>
      <c r="BH136" s="57" t="s">
        <v>11</v>
      </c>
      <c r="BI136" s="57" t="s">
        <v>11</v>
      </c>
      <c r="BJ136" s="57" t="s">
        <v>11</v>
      </c>
      <c r="BK136" s="57" t="s">
        <v>11</v>
      </c>
      <c r="BL136" s="57" t="s">
        <v>11</v>
      </c>
      <c r="BM136" s="57" t="s">
        <v>11</v>
      </c>
      <c r="BN136" s="57" t="s">
        <v>11</v>
      </c>
      <c r="BO136" s="57" t="s">
        <v>11</v>
      </c>
      <c r="BP136" s="57" t="s">
        <v>11</v>
      </c>
      <c r="BQ136" s="57" t="s">
        <v>11</v>
      </c>
      <c r="BR136" s="57" t="s">
        <v>11</v>
      </c>
      <c r="BS136" s="57" t="s">
        <v>11</v>
      </c>
      <c r="BT136" s="57" t="s">
        <v>11</v>
      </c>
      <c r="BU136" s="57" t="s">
        <v>11</v>
      </c>
      <c r="BV136" s="57" t="s">
        <v>11</v>
      </c>
      <c r="BW136" s="57" t="s">
        <v>11</v>
      </c>
      <c r="BX136" s="57" t="s">
        <v>11</v>
      </c>
      <c r="BY136" s="57" t="s">
        <v>11</v>
      </c>
      <c r="BZ136" s="57" t="s">
        <v>11</v>
      </c>
      <c r="CA136" s="57" t="s">
        <v>11</v>
      </c>
      <c r="CB136" s="57" t="s">
        <v>11</v>
      </c>
      <c r="CC136" s="57" t="s">
        <v>11</v>
      </c>
      <c r="CD136" s="57" t="s">
        <v>11</v>
      </c>
      <c r="CE136" s="57" t="s">
        <v>11</v>
      </c>
      <c r="CF136" s="57" t="s">
        <v>11</v>
      </c>
      <c r="CG136" s="57" t="s">
        <v>11</v>
      </c>
      <c r="CH136" s="57" t="s">
        <v>11</v>
      </c>
      <c r="CI136" s="57" t="s">
        <v>11</v>
      </c>
      <c r="CJ136" s="57" t="s">
        <v>11</v>
      </c>
      <c r="CK136" s="57" t="s">
        <v>11</v>
      </c>
      <c r="CL136" s="58" t="s">
        <v>11</v>
      </c>
      <c r="CM136" s="59" t="s">
        <v>11</v>
      </c>
      <c r="CN136" s="59" t="s">
        <v>11</v>
      </c>
      <c r="CO136" s="59" t="s">
        <v>11</v>
      </c>
      <c r="CP136" s="59" t="s">
        <v>11</v>
      </c>
      <c r="CQ136" s="59" t="s">
        <v>11</v>
      </c>
      <c r="CR136" s="59" t="s">
        <v>11</v>
      </c>
      <c r="CS136" s="59" t="s">
        <v>11</v>
      </c>
      <c r="CT136" s="59" t="s">
        <v>11</v>
      </c>
      <c r="CU136" s="59" t="s">
        <v>11</v>
      </c>
      <c r="CV136" s="59" t="s">
        <v>11</v>
      </c>
      <c r="CW136" s="59" t="s">
        <v>11</v>
      </c>
      <c r="CX136" s="59" t="s">
        <v>11</v>
      </c>
      <c r="CY136" s="59" t="s">
        <v>11</v>
      </c>
      <c r="CZ136" s="60" t="s">
        <v>11</v>
      </c>
      <c r="DA136" s="60" t="s">
        <v>11</v>
      </c>
      <c r="DB136" s="59" t="s">
        <v>11</v>
      </c>
      <c r="DC136" s="59" t="s">
        <v>11</v>
      </c>
      <c r="DD136" s="60" t="s">
        <v>1571</v>
      </c>
      <c r="DE136" s="59"/>
      <c r="DF136" s="59"/>
      <c r="DG136" s="59"/>
      <c r="DH136" s="59"/>
      <c r="DI136" s="59"/>
      <c r="DJ136" s="59"/>
      <c r="DK136" s="59"/>
      <c r="DL136" s="59"/>
      <c r="DM136" s="59"/>
      <c r="DN136" s="59"/>
      <c r="DO136" s="59"/>
      <c r="DP136" s="59"/>
      <c r="DQ136" s="59"/>
      <c r="DR136" s="59"/>
      <c r="DS136" s="59"/>
      <c r="DT136" s="59"/>
      <c r="DU136" s="59"/>
    </row>
    <row r="137" spans="1:125" s="61" customFormat="1" ht="12.75" customHeight="1" x14ac:dyDescent="0.25">
      <c r="A137" s="39" t="s">
        <v>454</v>
      </c>
      <c r="B137" s="39" t="s">
        <v>853</v>
      </c>
      <c r="C137" s="39"/>
      <c r="D137" s="39" t="s">
        <v>73</v>
      </c>
      <c r="E137" s="39" t="s">
        <v>2209</v>
      </c>
      <c r="F137" s="55">
        <v>44272.893240740741</v>
      </c>
      <c r="G137" s="55">
        <v>44273.895844907405</v>
      </c>
      <c r="H137" s="23" t="s">
        <v>2309</v>
      </c>
      <c r="I137" s="40" t="str">
        <f t="shared" si="2"/>
        <v>OUTSIDE WDC</v>
      </c>
      <c r="J137" s="39"/>
      <c r="K137" s="39"/>
      <c r="L137" s="56">
        <v>44273</v>
      </c>
      <c r="M137" s="57"/>
      <c r="N137" s="59" t="str">
        <f>IFERROR(VLOOKUP(B:B,'GID 29 JUNI 21'!V:Y,4,0),"")</f>
        <v/>
      </c>
      <c r="O137" s="59" t="str">
        <f>IFERROR(VLOOKUP(B137,#REF!,4,0),"")</f>
        <v/>
      </c>
      <c r="P137" s="59" t="str">
        <f>IFERROR(VLOOKUP(B:B,'GID 27 Juni 21'!V:Y,4,0),"")</f>
        <v/>
      </c>
      <c r="Q137" s="59" t="str">
        <f>IFERROR(VLOOKUP(B:B,'GID 26 Juni 21'!V:Y,4,0),"")</f>
        <v/>
      </c>
      <c r="R137" s="59" t="str">
        <f>IFERROR(VLOOKUP(B:B,'GID 25 JNI 21'!V:Y,4,0),"")</f>
        <v/>
      </c>
      <c r="S137" s="59" t="s">
        <v>11</v>
      </c>
      <c r="T137" s="59" t="s">
        <v>11</v>
      </c>
      <c r="U137" s="59" t="s">
        <v>11</v>
      </c>
      <c r="V137" s="59" t="s">
        <v>11</v>
      </c>
      <c r="W137" s="59" t="s">
        <v>11</v>
      </c>
      <c r="X137" s="59" t="s">
        <v>11</v>
      </c>
      <c r="Y137" s="59" t="s">
        <v>11</v>
      </c>
      <c r="Z137" s="59" t="s">
        <v>11</v>
      </c>
      <c r="AA137" s="59" t="s">
        <v>11</v>
      </c>
      <c r="AB137" s="59" t="s">
        <v>11</v>
      </c>
      <c r="AC137" s="59" t="s">
        <v>11</v>
      </c>
      <c r="AD137" s="59" t="s">
        <v>11</v>
      </c>
      <c r="AE137" s="59" t="s">
        <v>11</v>
      </c>
      <c r="AF137" s="59" t="s">
        <v>11</v>
      </c>
      <c r="AG137" s="59" t="s">
        <v>11</v>
      </c>
      <c r="AH137" s="59" t="s">
        <v>11</v>
      </c>
      <c r="AI137" s="59" t="s">
        <v>11</v>
      </c>
      <c r="AJ137" s="59" t="s">
        <v>11</v>
      </c>
      <c r="AK137" s="59" t="s">
        <v>11</v>
      </c>
      <c r="AL137" s="57" t="s">
        <v>11</v>
      </c>
      <c r="AM137" s="57" t="s">
        <v>11</v>
      </c>
      <c r="AN137" s="57" t="s">
        <v>11</v>
      </c>
      <c r="AO137" s="57" t="s">
        <v>11</v>
      </c>
      <c r="AP137" s="57" t="s">
        <v>11</v>
      </c>
      <c r="AQ137" s="57" t="s">
        <v>11</v>
      </c>
      <c r="AR137" s="57" t="s">
        <v>11</v>
      </c>
      <c r="AS137" s="57" t="s">
        <v>11</v>
      </c>
      <c r="AT137" s="57" t="s">
        <v>11</v>
      </c>
      <c r="AU137" s="57" t="s">
        <v>11</v>
      </c>
      <c r="AV137" s="57" t="s">
        <v>11</v>
      </c>
      <c r="AW137" s="57" t="s">
        <v>11</v>
      </c>
      <c r="AX137" s="57" t="s">
        <v>11</v>
      </c>
      <c r="AY137" s="57" t="s">
        <v>11</v>
      </c>
      <c r="AZ137" s="57" t="s">
        <v>11</v>
      </c>
      <c r="BA137" s="57" t="s">
        <v>11</v>
      </c>
      <c r="BB137" s="57" t="s">
        <v>11</v>
      </c>
      <c r="BC137" s="57" t="s">
        <v>11</v>
      </c>
      <c r="BD137" s="57" t="s">
        <v>11</v>
      </c>
      <c r="BE137" s="57" t="s">
        <v>11</v>
      </c>
      <c r="BF137" s="57" t="s">
        <v>11</v>
      </c>
      <c r="BG137" s="57" t="s">
        <v>11</v>
      </c>
      <c r="BH137" s="57" t="s">
        <v>11</v>
      </c>
      <c r="BI137" s="57" t="s">
        <v>11</v>
      </c>
      <c r="BJ137" s="57" t="s">
        <v>11</v>
      </c>
      <c r="BK137" s="57" t="s">
        <v>11</v>
      </c>
      <c r="BL137" s="57" t="s">
        <v>11</v>
      </c>
      <c r="BM137" s="57" t="s">
        <v>11</v>
      </c>
      <c r="BN137" s="57" t="s">
        <v>11</v>
      </c>
      <c r="BO137" s="57" t="s">
        <v>11</v>
      </c>
      <c r="BP137" s="57" t="s">
        <v>11</v>
      </c>
      <c r="BQ137" s="57" t="s">
        <v>11</v>
      </c>
      <c r="BR137" s="57" t="s">
        <v>11</v>
      </c>
      <c r="BS137" s="57" t="s">
        <v>11</v>
      </c>
      <c r="BT137" s="57" t="s">
        <v>11</v>
      </c>
      <c r="BU137" s="57" t="s">
        <v>11</v>
      </c>
      <c r="BV137" s="57" t="s">
        <v>11</v>
      </c>
      <c r="BW137" s="57" t="s">
        <v>11</v>
      </c>
      <c r="BX137" s="57" t="s">
        <v>11</v>
      </c>
      <c r="BY137" s="57" t="s">
        <v>11</v>
      </c>
      <c r="BZ137" s="57" t="s">
        <v>11</v>
      </c>
      <c r="CA137" s="57" t="s">
        <v>11</v>
      </c>
      <c r="CB137" s="57" t="s">
        <v>11</v>
      </c>
      <c r="CC137" s="57" t="s">
        <v>11</v>
      </c>
      <c r="CD137" s="57" t="s">
        <v>11</v>
      </c>
      <c r="CE137" s="57" t="s">
        <v>11</v>
      </c>
      <c r="CF137" s="57" t="s">
        <v>11</v>
      </c>
      <c r="CG137" s="57" t="s">
        <v>11</v>
      </c>
      <c r="CH137" s="57" t="s">
        <v>11</v>
      </c>
      <c r="CI137" s="57" t="s">
        <v>11</v>
      </c>
      <c r="CJ137" s="57" t="s">
        <v>11</v>
      </c>
      <c r="CK137" s="57" t="s">
        <v>11</v>
      </c>
      <c r="CL137" s="58" t="s">
        <v>11</v>
      </c>
      <c r="CM137" s="59" t="s">
        <v>11</v>
      </c>
      <c r="CN137" s="59" t="s">
        <v>11</v>
      </c>
      <c r="CO137" s="59" t="s">
        <v>11</v>
      </c>
      <c r="CP137" s="59" t="s">
        <v>11</v>
      </c>
      <c r="CQ137" s="59" t="s">
        <v>11</v>
      </c>
      <c r="CR137" s="59" t="s">
        <v>11</v>
      </c>
      <c r="CS137" s="59" t="s">
        <v>11</v>
      </c>
      <c r="CT137" s="59" t="s">
        <v>11</v>
      </c>
      <c r="CU137" s="59" t="s">
        <v>11</v>
      </c>
      <c r="CV137" s="59" t="s">
        <v>11</v>
      </c>
      <c r="CW137" s="59" t="s">
        <v>11</v>
      </c>
      <c r="CX137" s="59" t="s">
        <v>11</v>
      </c>
      <c r="CY137" s="59" t="s">
        <v>11</v>
      </c>
      <c r="CZ137" s="60" t="s">
        <v>11</v>
      </c>
      <c r="DA137" s="60" t="s">
        <v>11</v>
      </c>
      <c r="DB137" s="59" t="s">
        <v>11</v>
      </c>
      <c r="DC137" s="59" t="s">
        <v>11</v>
      </c>
      <c r="DD137" s="60" t="s">
        <v>1572</v>
      </c>
      <c r="DE137" s="59"/>
      <c r="DF137" s="59"/>
      <c r="DG137" s="59"/>
      <c r="DH137" s="59"/>
      <c r="DI137" s="59"/>
      <c r="DJ137" s="59"/>
      <c r="DK137" s="59"/>
      <c r="DL137" s="59"/>
      <c r="DM137" s="59"/>
      <c r="DN137" s="59"/>
      <c r="DO137" s="59"/>
      <c r="DP137" s="59"/>
      <c r="DQ137" s="59"/>
      <c r="DR137" s="59"/>
      <c r="DS137" s="59"/>
      <c r="DT137" s="59"/>
      <c r="DU137" s="59"/>
    </row>
    <row r="138" spans="1:125" s="61" customFormat="1" ht="12.75" customHeight="1" x14ac:dyDescent="0.25">
      <c r="A138" s="39" t="s">
        <v>454</v>
      </c>
      <c r="B138" s="39" t="s">
        <v>492</v>
      </c>
      <c r="C138" s="39"/>
      <c r="D138" s="39" t="s">
        <v>73</v>
      </c>
      <c r="E138" s="39" t="s">
        <v>2206</v>
      </c>
      <c r="F138" s="55">
        <v>44272.982430555552</v>
      </c>
      <c r="G138" s="55">
        <v>44274.01421296296</v>
      </c>
      <c r="H138" s="23" t="s">
        <v>2309</v>
      </c>
      <c r="I138" s="40" t="str">
        <f t="shared" si="2"/>
        <v>OUTSIDE WDC</v>
      </c>
      <c r="J138" s="39"/>
      <c r="K138" s="39"/>
      <c r="L138" s="56">
        <v>44274</v>
      </c>
      <c r="M138" s="57"/>
      <c r="N138" s="59" t="str">
        <f>IFERROR(VLOOKUP(B:B,'GID 29 JUNI 21'!V:Y,4,0),"")</f>
        <v/>
      </c>
      <c r="O138" s="59" t="str">
        <f>IFERROR(VLOOKUP(B138,#REF!,4,0),"")</f>
        <v/>
      </c>
      <c r="P138" s="59" t="str">
        <f>IFERROR(VLOOKUP(B:B,'GID 27 Juni 21'!V:Y,4,0),"")</f>
        <v/>
      </c>
      <c r="Q138" s="59" t="str">
        <f>IFERROR(VLOOKUP(B:B,'GID 26 Juni 21'!V:Y,4,0),"")</f>
        <v/>
      </c>
      <c r="R138" s="59" t="str">
        <f>IFERROR(VLOOKUP(B:B,'GID 25 JNI 21'!V:Y,4,0),"")</f>
        <v/>
      </c>
      <c r="S138" s="59" t="s">
        <v>11</v>
      </c>
      <c r="T138" s="59" t="s">
        <v>11</v>
      </c>
      <c r="U138" s="59" t="s">
        <v>11</v>
      </c>
      <c r="V138" s="59" t="s">
        <v>11</v>
      </c>
      <c r="W138" s="59" t="s">
        <v>11</v>
      </c>
      <c r="X138" s="59" t="s">
        <v>11</v>
      </c>
      <c r="Y138" s="59" t="s">
        <v>11</v>
      </c>
      <c r="Z138" s="59" t="s">
        <v>11</v>
      </c>
      <c r="AA138" s="59" t="s">
        <v>11</v>
      </c>
      <c r="AB138" s="59" t="s">
        <v>11</v>
      </c>
      <c r="AC138" s="59" t="s">
        <v>11</v>
      </c>
      <c r="AD138" s="59" t="s">
        <v>11</v>
      </c>
      <c r="AE138" s="59" t="s">
        <v>11</v>
      </c>
      <c r="AF138" s="59" t="s">
        <v>11</v>
      </c>
      <c r="AG138" s="59" t="s">
        <v>11</v>
      </c>
      <c r="AH138" s="59" t="s">
        <v>11</v>
      </c>
      <c r="AI138" s="59" t="s">
        <v>11</v>
      </c>
      <c r="AJ138" s="59" t="s">
        <v>11</v>
      </c>
      <c r="AK138" s="59" t="s">
        <v>11</v>
      </c>
      <c r="AL138" s="57" t="s">
        <v>11</v>
      </c>
      <c r="AM138" s="57" t="s">
        <v>11</v>
      </c>
      <c r="AN138" s="57" t="s">
        <v>11</v>
      </c>
      <c r="AO138" s="57" t="s">
        <v>11</v>
      </c>
      <c r="AP138" s="57" t="s">
        <v>11</v>
      </c>
      <c r="AQ138" s="57" t="s">
        <v>11</v>
      </c>
      <c r="AR138" s="57" t="s">
        <v>11</v>
      </c>
      <c r="AS138" s="57" t="s">
        <v>11</v>
      </c>
      <c r="AT138" s="57" t="s">
        <v>11</v>
      </c>
      <c r="AU138" s="57" t="s">
        <v>11</v>
      </c>
      <c r="AV138" s="57" t="s">
        <v>11</v>
      </c>
      <c r="AW138" s="57" t="s">
        <v>11</v>
      </c>
      <c r="AX138" s="57" t="s">
        <v>11</v>
      </c>
      <c r="AY138" s="57" t="s">
        <v>11</v>
      </c>
      <c r="AZ138" s="57" t="s">
        <v>11</v>
      </c>
      <c r="BA138" s="57" t="s">
        <v>11</v>
      </c>
      <c r="BB138" s="57" t="s">
        <v>11</v>
      </c>
      <c r="BC138" s="57" t="s">
        <v>11</v>
      </c>
      <c r="BD138" s="57" t="s">
        <v>11</v>
      </c>
      <c r="BE138" s="57" t="s">
        <v>11</v>
      </c>
      <c r="BF138" s="57" t="s">
        <v>11</v>
      </c>
      <c r="BG138" s="57" t="s">
        <v>11</v>
      </c>
      <c r="BH138" s="57" t="s">
        <v>11</v>
      </c>
      <c r="BI138" s="57" t="s">
        <v>11</v>
      </c>
      <c r="BJ138" s="57" t="s">
        <v>11</v>
      </c>
      <c r="BK138" s="57" t="s">
        <v>11</v>
      </c>
      <c r="BL138" s="57" t="s">
        <v>11</v>
      </c>
      <c r="BM138" s="57" t="s">
        <v>11</v>
      </c>
      <c r="BN138" s="57" t="s">
        <v>11</v>
      </c>
      <c r="BO138" s="57" t="s">
        <v>11</v>
      </c>
      <c r="BP138" s="57" t="s">
        <v>11</v>
      </c>
      <c r="BQ138" s="57" t="s">
        <v>11</v>
      </c>
      <c r="BR138" s="57" t="s">
        <v>11</v>
      </c>
      <c r="BS138" s="57" t="s">
        <v>11</v>
      </c>
      <c r="BT138" s="57" t="s">
        <v>11</v>
      </c>
      <c r="BU138" s="57" t="s">
        <v>11</v>
      </c>
      <c r="BV138" s="57" t="s">
        <v>11</v>
      </c>
      <c r="BW138" s="57" t="s">
        <v>11</v>
      </c>
      <c r="BX138" s="57" t="s">
        <v>11</v>
      </c>
      <c r="BY138" s="57" t="s">
        <v>11</v>
      </c>
      <c r="BZ138" s="57" t="s">
        <v>11</v>
      </c>
      <c r="CA138" s="57" t="s">
        <v>11</v>
      </c>
      <c r="CB138" s="57" t="s">
        <v>11</v>
      </c>
      <c r="CC138" s="57" t="s">
        <v>11</v>
      </c>
      <c r="CD138" s="57" t="s">
        <v>11</v>
      </c>
      <c r="CE138" s="57" t="s">
        <v>11</v>
      </c>
      <c r="CF138" s="57" t="s">
        <v>11</v>
      </c>
      <c r="CG138" s="57" t="s">
        <v>11</v>
      </c>
      <c r="CH138" s="57" t="s">
        <v>11</v>
      </c>
      <c r="CI138" s="57" t="s">
        <v>11</v>
      </c>
      <c r="CJ138" s="57" t="s">
        <v>11</v>
      </c>
      <c r="CK138" s="57" t="s">
        <v>11</v>
      </c>
      <c r="CL138" s="58" t="s">
        <v>11</v>
      </c>
      <c r="CM138" s="59" t="s">
        <v>11</v>
      </c>
      <c r="CN138" s="59" t="s">
        <v>11</v>
      </c>
      <c r="CO138" s="59" t="s">
        <v>11</v>
      </c>
      <c r="CP138" s="59" t="s">
        <v>11</v>
      </c>
      <c r="CQ138" s="59" t="s">
        <v>11</v>
      </c>
      <c r="CR138" s="59" t="s">
        <v>11</v>
      </c>
      <c r="CS138" s="59" t="s">
        <v>11</v>
      </c>
      <c r="CT138" s="59" t="s">
        <v>11</v>
      </c>
      <c r="CU138" s="59" t="s">
        <v>11</v>
      </c>
      <c r="CV138" s="59" t="s">
        <v>11</v>
      </c>
      <c r="CW138" s="59" t="s">
        <v>11</v>
      </c>
      <c r="CX138" s="59" t="s">
        <v>11</v>
      </c>
      <c r="CY138" s="59" t="s">
        <v>11</v>
      </c>
      <c r="CZ138" s="60" t="s">
        <v>11</v>
      </c>
      <c r="DA138" s="60" t="s">
        <v>11</v>
      </c>
      <c r="DB138" s="59" t="s">
        <v>11</v>
      </c>
      <c r="DC138" s="59" t="s">
        <v>11</v>
      </c>
      <c r="DD138" s="60" t="s">
        <v>1573</v>
      </c>
      <c r="DE138" s="59"/>
      <c r="DF138" s="59"/>
      <c r="DG138" s="59"/>
      <c r="DH138" s="59"/>
      <c r="DI138" s="59"/>
      <c r="DJ138" s="59"/>
      <c r="DK138" s="59"/>
      <c r="DL138" s="59"/>
      <c r="DM138" s="59"/>
      <c r="DN138" s="59"/>
      <c r="DO138" s="59"/>
      <c r="DP138" s="59"/>
      <c r="DQ138" s="59"/>
      <c r="DR138" s="59"/>
      <c r="DS138" s="59"/>
      <c r="DT138" s="59"/>
      <c r="DU138" s="59"/>
    </row>
    <row r="139" spans="1:125" s="61" customFormat="1" ht="12.75" customHeight="1" x14ac:dyDescent="0.25">
      <c r="A139" s="39" t="s">
        <v>454</v>
      </c>
      <c r="B139" s="39" t="s">
        <v>228</v>
      </c>
      <c r="C139" s="39"/>
      <c r="D139" s="39" t="s">
        <v>73</v>
      </c>
      <c r="E139" s="39" t="s">
        <v>197</v>
      </c>
      <c r="F139" s="55">
        <v>44278.724398148152</v>
      </c>
      <c r="G139" s="55">
        <v>44279.257268518515</v>
      </c>
      <c r="H139" s="23" t="s">
        <v>2309</v>
      </c>
      <c r="I139" s="40" t="str">
        <f t="shared" si="2"/>
        <v>OUTSIDE WDC</v>
      </c>
      <c r="J139" s="39" t="s">
        <v>10</v>
      </c>
      <c r="K139" s="39"/>
      <c r="L139" s="56">
        <v>44279</v>
      </c>
      <c r="M139" s="57"/>
      <c r="N139" s="59" t="str">
        <f>IFERROR(VLOOKUP(B:B,'GID 29 JUNI 21'!V:Y,4,0),"")</f>
        <v/>
      </c>
      <c r="O139" s="59" t="str">
        <f>IFERROR(VLOOKUP(B139,#REF!,4,0),"")</f>
        <v/>
      </c>
      <c r="P139" s="59" t="str">
        <f>IFERROR(VLOOKUP(B:B,'GID 27 Juni 21'!V:Y,4,0),"")</f>
        <v/>
      </c>
      <c r="Q139" s="59" t="str">
        <f>IFERROR(VLOOKUP(B:B,'GID 26 Juni 21'!V:Y,4,0),"")</f>
        <v/>
      </c>
      <c r="R139" s="59" t="str">
        <f>IFERROR(VLOOKUP(B:B,'GID 25 JNI 21'!V:Y,4,0),"")</f>
        <v/>
      </c>
      <c r="S139" s="59" t="s">
        <v>11</v>
      </c>
      <c r="T139" s="59" t="s">
        <v>11</v>
      </c>
      <c r="U139" s="59" t="s">
        <v>11</v>
      </c>
      <c r="V139" s="59" t="s">
        <v>11</v>
      </c>
      <c r="W139" s="59" t="s">
        <v>11</v>
      </c>
      <c r="X139" s="59" t="s">
        <v>11</v>
      </c>
      <c r="Y139" s="59" t="s">
        <v>11</v>
      </c>
      <c r="Z139" s="59" t="s">
        <v>11</v>
      </c>
      <c r="AA139" s="59" t="s">
        <v>11</v>
      </c>
      <c r="AB139" s="59" t="s">
        <v>11</v>
      </c>
      <c r="AC139" s="59" t="s">
        <v>11</v>
      </c>
      <c r="AD139" s="59" t="s">
        <v>11</v>
      </c>
      <c r="AE139" s="59" t="s">
        <v>11</v>
      </c>
      <c r="AF139" s="59" t="s">
        <v>11</v>
      </c>
      <c r="AG139" s="59" t="s">
        <v>11</v>
      </c>
      <c r="AH139" s="59" t="s">
        <v>11</v>
      </c>
      <c r="AI139" s="59" t="s">
        <v>11</v>
      </c>
      <c r="AJ139" s="59" t="s">
        <v>11</v>
      </c>
      <c r="AK139" s="59" t="s">
        <v>11</v>
      </c>
      <c r="AL139" s="57" t="s">
        <v>11</v>
      </c>
      <c r="AM139" s="57" t="s">
        <v>11</v>
      </c>
      <c r="AN139" s="57" t="s">
        <v>11</v>
      </c>
      <c r="AO139" s="57" t="s">
        <v>11</v>
      </c>
      <c r="AP139" s="57" t="s">
        <v>11</v>
      </c>
      <c r="AQ139" s="57" t="s">
        <v>11</v>
      </c>
      <c r="AR139" s="57" t="s">
        <v>11</v>
      </c>
      <c r="AS139" s="57" t="s">
        <v>11</v>
      </c>
      <c r="AT139" s="57" t="s">
        <v>11</v>
      </c>
      <c r="AU139" s="57" t="s">
        <v>11</v>
      </c>
      <c r="AV139" s="57" t="s">
        <v>11</v>
      </c>
      <c r="AW139" s="57" t="s">
        <v>11</v>
      </c>
      <c r="AX139" s="57" t="s">
        <v>11</v>
      </c>
      <c r="AY139" s="57" t="s">
        <v>11</v>
      </c>
      <c r="AZ139" s="57" t="s">
        <v>11</v>
      </c>
      <c r="BA139" s="57" t="s">
        <v>11</v>
      </c>
      <c r="BB139" s="57" t="s">
        <v>11</v>
      </c>
      <c r="BC139" s="57" t="s">
        <v>11</v>
      </c>
      <c r="BD139" s="57" t="s">
        <v>11</v>
      </c>
      <c r="BE139" s="57" t="s">
        <v>11</v>
      </c>
      <c r="BF139" s="57" t="s">
        <v>11</v>
      </c>
      <c r="BG139" s="57" t="s">
        <v>11</v>
      </c>
      <c r="BH139" s="57" t="s">
        <v>11</v>
      </c>
      <c r="BI139" s="57" t="s">
        <v>11</v>
      </c>
      <c r="BJ139" s="57" t="s">
        <v>11</v>
      </c>
      <c r="BK139" s="57" t="s">
        <v>11</v>
      </c>
      <c r="BL139" s="57" t="s">
        <v>11</v>
      </c>
      <c r="BM139" s="57" t="s">
        <v>11</v>
      </c>
      <c r="BN139" s="57" t="s">
        <v>11</v>
      </c>
      <c r="BO139" s="57" t="s">
        <v>11</v>
      </c>
      <c r="BP139" s="57" t="s">
        <v>11</v>
      </c>
      <c r="BQ139" s="57" t="s">
        <v>11</v>
      </c>
      <c r="BR139" s="57" t="s">
        <v>11</v>
      </c>
      <c r="BS139" s="57" t="s">
        <v>11</v>
      </c>
      <c r="BT139" s="57" t="s">
        <v>11</v>
      </c>
      <c r="BU139" s="57" t="s">
        <v>11</v>
      </c>
      <c r="BV139" s="57" t="s">
        <v>11</v>
      </c>
      <c r="BW139" s="57" t="s">
        <v>11</v>
      </c>
      <c r="BX139" s="57" t="s">
        <v>11</v>
      </c>
      <c r="BY139" s="57" t="s">
        <v>11</v>
      </c>
      <c r="BZ139" s="57" t="s">
        <v>11</v>
      </c>
      <c r="CA139" s="57" t="s">
        <v>11</v>
      </c>
      <c r="CB139" s="57" t="s">
        <v>11</v>
      </c>
      <c r="CC139" s="57" t="s">
        <v>11</v>
      </c>
      <c r="CD139" s="57" t="s">
        <v>11</v>
      </c>
      <c r="CE139" s="57" t="s">
        <v>11</v>
      </c>
      <c r="CF139" s="57" t="s">
        <v>11</v>
      </c>
      <c r="CG139" s="57" t="s">
        <v>11</v>
      </c>
      <c r="CH139" s="57" t="s">
        <v>11</v>
      </c>
      <c r="CI139" s="57" t="s">
        <v>11</v>
      </c>
      <c r="CJ139" s="57" t="s">
        <v>11</v>
      </c>
      <c r="CK139" s="57" t="s">
        <v>11</v>
      </c>
      <c r="CL139" s="58" t="s">
        <v>11</v>
      </c>
      <c r="CM139" s="59" t="s">
        <v>11</v>
      </c>
      <c r="CN139" s="59" t="s">
        <v>11</v>
      </c>
      <c r="CO139" s="59" t="s">
        <v>11</v>
      </c>
      <c r="CP139" s="59" t="s">
        <v>11</v>
      </c>
      <c r="CQ139" s="59" t="s">
        <v>11</v>
      </c>
      <c r="CR139" s="59" t="s">
        <v>11</v>
      </c>
      <c r="CS139" s="59" t="s">
        <v>11</v>
      </c>
      <c r="CT139" s="59" t="s">
        <v>11</v>
      </c>
      <c r="CU139" s="59" t="s">
        <v>11</v>
      </c>
      <c r="CV139" s="59" t="s">
        <v>11</v>
      </c>
      <c r="CW139" s="59" t="s">
        <v>11</v>
      </c>
      <c r="CX139" s="59" t="s">
        <v>11</v>
      </c>
      <c r="CY139" s="59" t="s">
        <v>1574</v>
      </c>
      <c r="CZ139" s="60" t="s">
        <v>11</v>
      </c>
      <c r="DA139" s="60" t="s">
        <v>11</v>
      </c>
      <c r="DB139" s="59" t="s">
        <v>11</v>
      </c>
      <c r="DC139" s="59" t="s">
        <v>11</v>
      </c>
      <c r="DD139" s="60" t="s">
        <v>1575</v>
      </c>
      <c r="DE139" s="59"/>
      <c r="DF139" s="59"/>
      <c r="DG139" s="59"/>
      <c r="DH139" s="59"/>
      <c r="DI139" s="59"/>
      <c r="DJ139" s="59"/>
      <c r="DK139" s="59"/>
      <c r="DL139" s="59"/>
      <c r="DM139" s="59"/>
      <c r="DN139" s="59"/>
      <c r="DO139" s="59"/>
      <c r="DP139" s="59"/>
      <c r="DQ139" s="59"/>
      <c r="DR139" s="59"/>
      <c r="DS139" s="59"/>
      <c r="DT139" s="59"/>
      <c r="DU139" s="59"/>
    </row>
    <row r="140" spans="1:125" s="61" customFormat="1" ht="12.75" customHeight="1" x14ac:dyDescent="0.25">
      <c r="A140" s="39" t="s">
        <v>454</v>
      </c>
      <c r="B140" s="39" t="s">
        <v>855</v>
      </c>
      <c r="C140" s="39"/>
      <c r="D140" s="39" t="s">
        <v>73</v>
      </c>
      <c r="E140" s="39" t="s">
        <v>2209</v>
      </c>
      <c r="F140" s="55">
        <v>44286.366053240738</v>
      </c>
      <c r="G140" s="55">
        <v>44287.292349537034</v>
      </c>
      <c r="H140" s="23" t="s">
        <v>2309</v>
      </c>
      <c r="I140" s="40" t="str">
        <f t="shared" si="2"/>
        <v>OUTSIDE WDC</v>
      </c>
      <c r="J140" s="39"/>
      <c r="K140" s="39"/>
      <c r="L140" s="56">
        <v>44287</v>
      </c>
      <c r="M140" s="57"/>
      <c r="N140" s="59" t="str">
        <f>IFERROR(VLOOKUP(B:B,'GID 29 JUNI 21'!V:Y,4,0),"")</f>
        <v/>
      </c>
      <c r="O140" s="59" t="str">
        <f>IFERROR(VLOOKUP(B140,#REF!,4,0),"")</f>
        <v/>
      </c>
      <c r="P140" s="59" t="str">
        <f>IFERROR(VLOOKUP(B:B,'GID 27 Juni 21'!V:Y,4,0),"")</f>
        <v/>
      </c>
      <c r="Q140" s="59" t="str">
        <f>IFERROR(VLOOKUP(B:B,'GID 26 Juni 21'!V:Y,4,0),"")</f>
        <v/>
      </c>
      <c r="R140" s="59" t="str">
        <f>IFERROR(VLOOKUP(B:B,'GID 25 JNI 21'!V:Y,4,0),"")</f>
        <v/>
      </c>
      <c r="S140" s="59" t="s">
        <v>11</v>
      </c>
      <c r="T140" s="59" t="s">
        <v>11</v>
      </c>
      <c r="U140" s="59" t="s">
        <v>11</v>
      </c>
      <c r="V140" s="59" t="s">
        <v>11</v>
      </c>
      <c r="W140" s="59" t="s">
        <v>11</v>
      </c>
      <c r="X140" s="59" t="s">
        <v>11</v>
      </c>
      <c r="Y140" s="59" t="s">
        <v>11</v>
      </c>
      <c r="Z140" s="59" t="s">
        <v>11</v>
      </c>
      <c r="AA140" s="59" t="s">
        <v>11</v>
      </c>
      <c r="AB140" s="59" t="s">
        <v>11</v>
      </c>
      <c r="AC140" s="59" t="s">
        <v>11</v>
      </c>
      <c r="AD140" s="59" t="s">
        <v>11</v>
      </c>
      <c r="AE140" s="59" t="s">
        <v>11</v>
      </c>
      <c r="AF140" s="59" t="s">
        <v>11</v>
      </c>
      <c r="AG140" s="59" t="s">
        <v>11</v>
      </c>
      <c r="AH140" s="59" t="s">
        <v>11</v>
      </c>
      <c r="AI140" s="59" t="s">
        <v>11</v>
      </c>
      <c r="AJ140" s="59" t="s">
        <v>11</v>
      </c>
      <c r="AK140" s="59" t="s">
        <v>11</v>
      </c>
      <c r="AL140" s="57" t="s">
        <v>11</v>
      </c>
      <c r="AM140" s="57" t="s">
        <v>11</v>
      </c>
      <c r="AN140" s="57" t="s">
        <v>11</v>
      </c>
      <c r="AO140" s="57" t="s">
        <v>11</v>
      </c>
      <c r="AP140" s="57" t="s">
        <v>11</v>
      </c>
      <c r="AQ140" s="57" t="s">
        <v>11</v>
      </c>
      <c r="AR140" s="57" t="s">
        <v>11</v>
      </c>
      <c r="AS140" s="57" t="s">
        <v>11</v>
      </c>
      <c r="AT140" s="57" t="s">
        <v>11</v>
      </c>
      <c r="AU140" s="57" t="s">
        <v>11</v>
      </c>
      <c r="AV140" s="57" t="s">
        <v>11</v>
      </c>
      <c r="AW140" s="57" t="s">
        <v>11</v>
      </c>
      <c r="AX140" s="57" t="s">
        <v>11</v>
      </c>
      <c r="AY140" s="57" t="s">
        <v>11</v>
      </c>
      <c r="AZ140" s="57" t="s">
        <v>11</v>
      </c>
      <c r="BA140" s="57" t="s">
        <v>11</v>
      </c>
      <c r="BB140" s="57" t="s">
        <v>11</v>
      </c>
      <c r="BC140" s="57" t="s">
        <v>11</v>
      </c>
      <c r="BD140" s="57" t="s">
        <v>11</v>
      </c>
      <c r="BE140" s="57" t="s">
        <v>11</v>
      </c>
      <c r="BF140" s="57" t="s">
        <v>11</v>
      </c>
      <c r="BG140" s="57" t="s">
        <v>11</v>
      </c>
      <c r="BH140" s="57" t="s">
        <v>11</v>
      </c>
      <c r="BI140" s="57" t="s">
        <v>11</v>
      </c>
      <c r="BJ140" s="57" t="s">
        <v>11</v>
      </c>
      <c r="BK140" s="57" t="s">
        <v>11</v>
      </c>
      <c r="BL140" s="57" t="s">
        <v>11</v>
      </c>
      <c r="BM140" s="57" t="s">
        <v>11</v>
      </c>
      <c r="BN140" s="57" t="s">
        <v>11</v>
      </c>
      <c r="BO140" s="57" t="s">
        <v>11</v>
      </c>
      <c r="BP140" s="57" t="s">
        <v>11</v>
      </c>
      <c r="BQ140" s="57" t="s">
        <v>11</v>
      </c>
      <c r="BR140" s="57" t="s">
        <v>11</v>
      </c>
      <c r="BS140" s="57" t="s">
        <v>11</v>
      </c>
      <c r="BT140" s="57" t="s">
        <v>11</v>
      </c>
      <c r="BU140" s="57" t="s">
        <v>11</v>
      </c>
      <c r="BV140" s="57" t="s">
        <v>11</v>
      </c>
      <c r="BW140" s="57" t="s">
        <v>11</v>
      </c>
      <c r="BX140" s="57" t="s">
        <v>11</v>
      </c>
      <c r="BY140" s="57" t="s">
        <v>11</v>
      </c>
      <c r="BZ140" s="57" t="s">
        <v>11</v>
      </c>
      <c r="CA140" s="57" t="s">
        <v>11</v>
      </c>
      <c r="CB140" s="57" t="s">
        <v>11</v>
      </c>
      <c r="CC140" s="57" t="s">
        <v>11</v>
      </c>
      <c r="CD140" s="57" t="s">
        <v>11</v>
      </c>
      <c r="CE140" s="57" t="s">
        <v>11</v>
      </c>
      <c r="CF140" s="57" t="s">
        <v>11</v>
      </c>
      <c r="CG140" s="57" t="s">
        <v>11</v>
      </c>
      <c r="CH140" s="57" t="s">
        <v>11</v>
      </c>
      <c r="CI140" s="57" t="s">
        <v>11</v>
      </c>
      <c r="CJ140" s="57" t="s">
        <v>11</v>
      </c>
      <c r="CK140" s="57" t="s">
        <v>11</v>
      </c>
      <c r="CL140" s="58" t="s">
        <v>11</v>
      </c>
      <c r="CM140" s="59" t="s">
        <v>11</v>
      </c>
      <c r="CN140" s="59" t="s">
        <v>11</v>
      </c>
      <c r="CO140" s="59" t="s">
        <v>11</v>
      </c>
      <c r="CP140" s="59" t="s">
        <v>11</v>
      </c>
      <c r="CQ140" s="59" t="s">
        <v>2108</v>
      </c>
      <c r="CR140" s="59" t="s">
        <v>11</v>
      </c>
      <c r="CS140" s="59" t="s">
        <v>11</v>
      </c>
      <c r="CT140" s="59" t="s">
        <v>11</v>
      </c>
      <c r="CU140" s="59" t="s">
        <v>11</v>
      </c>
      <c r="CV140" s="59" t="s">
        <v>11</v>
      </c>
      <c r="CW140" s="59" t="s">
        <v>11</v>
      </c>
      <c r="CX140" s="59" t="s">
        <v>11</v>
      </c>
      <c r="CY140" s="59" t="s">
        <v>11</v>
      </c>
      <c r="CZ140" s="60" t="s">
        <v>11</v>
      </c>
      <c r="DA140" s="60" t="s">
        <v>11</v>
      </c>
      <c r="DB140" s="59" t="s">
        <v>11</v>
      </c>
      <c r="DC140" s="59" t="s">
        <v>1576</v>
      </c>
      <c r="DD140" s="60" t="s">
        <v>11</v>
      </c>
      <c r="DE140" s="59"/>
      <c r="DF140" s="59"/>
      <c r="DG140" s="59"/>
      <c r="DH140" s="59"/>
      <c r="DI140" s="59"/>
      <c r="DJ140" s="59"/>
      <c r="DK140" s="59"/>
      <c r="DL140" s="59"/>
      <c r="DM140" s="59"/>
      <c r="DN140" s="59"/>
      <c r="DO140" s="59"/>
      <c r="DP140" s="59"/>
      <c r="DQ140" s="59"/>
      <c r="DR140" s="59"/>
      <c r="DS140" s="59"/>
      <c r="DT140" s="59"/>
      <c r="DU140" s="59"/>
    </row>
    <row r="141" spans="1:125" s="61" customFormat="1" ht="12.75" customHeight="1" x14ac:dyDescent="0.25">
      <c r="A141" s="39" t="s">
        <v>454</v>
      </c>
      <c r="B141" s="39" t="s">
        <v>336</v>
      </c>
      <c r="C141" s="39"/>
      <c r="D141" s="39" t="s">
        <v>73</v>
      </c>
      <c r="E141" s="39" t="s">
        <v>2216</v>
      </c>
      <c r="F141" s="55">
        <v>44374.875381944446</v>
      </c>
      <c r="G141" s="55">
        <v>44375.270416666666</v>
      </c>
      <c r="H141" s="23" t="s">
        <v>2309</v>
      </c>
      <c r="I141" s="40" t="str">
        <f t="shared" si="2"/>
        <v>OUTSIDE WDC</v>
      </c>
      <c r="J141" s="39"/>
      <c r="K141" s="39"/>
      <c r="L141" s="56">
        <v>44274</v>
      </c>
      <c r="M141" s="57"/>
      <c r="N141" s="59" t="str">
        <f>IFERROR(VLOOKUP(B:B,'GID 29 JUNI 21'!V:Y,4,0),"")</f>
        <v/>
      </c>
      <c r="O141" s="59" t="str">
        <f>IFERROR(VLOOKUP(B141,#REF!,4,0),"")</f>
        <v/>
      </c>
      <c r="P141" s="59" t="str">
        <f>IFERROR(VLOOKUP(B:B,'GID 27 Juni 21'!V:Y,4,0),"")</f>
        <v/>
      </c>
      <c r="Q141" s="59" t="str">
        <f>IFERROR(VLOOKUP(B:B,'GID 26 Juni 21'!V:Y,4,0),"")</f>
        <v/>
      </c>
      <c r="R141" s="59" t="str">
        <f>IFERROR(VLOOKUP(B:B,'GID 25 JNI 21'!V:Y,4,0),"")</f>
        <v/>
      </c>
      <c r="S141" s="59" t="s">
        <v>11</v>
      </c>
      <c r="T141" s="59" t="s">
        <v>11</v>
      </c>
      <c r="U141" s="59" t="s">
        <v>11</v>
      </c>
      <c r="V141" s="59" t="s">
        <v>11</v>
      </c>
      <c r="W141" s="59" t="s">
        <v>11</v>
      </c>
      <c r="X141" s="59" t="s">
        <v>11</v>
      </c>
      <c r="Y141" s="59" t="s">
        <v>11</v>
      </c>
      <c r="Z141" s="59" t="s">
        <v>11</v>
      </c>
      <c r="AA141" s="59" t="s">
        <v>11</v>
      </c>
      <c r="AB141" s="59" t="s">
        <v>11</v>
      </c>
      <c r="AC141" s="59" t="s">
        <v>11</v>
      </c>
      <c r="AD141" s="59" t="s">
        <v>11</v>
      </c>
      <c r="AE141" s="59" t="s">
        <v>11</v>
      </c>
      <c r="AF141" s="59" t="s">
        <v>11</v>
      </c>
      <c r="AG141" s="59" t="s">
        <v>11</v>
      </c>
      <c r="AH141" s="59" t="s">
        <v>11</v>
      </c>
      <c r="AI141" s="59" t="s">
        <v>11</v>
      </c>
      <c r="AJ141" s="59" t="s">
        <v>11</v>
      </c>
      <c r="AK141" s="59" t="s">
        <v>11</v>
      </c>
      <c r="AL141" s="57" t="s">
        <v>11</v>
      </c>
      <c r="AM141" s="57" t="s">
        <v>11</v>
      </c>
      <c r="AN141" s="57" t="s">
        <v>11</v>
      </c>
      <c r="AO141" s="57" t="s">
        <v>11</v>
      </c>
      <c r="AP141" s="57" t="s">
        <v>11</v>
      </c>
      <c r="AQ141" s="57" t="s">
        <v>11</v>
      </c>
      <c r="AR141" s="57" t="s">
        <v>11</v>
      </c>
      <c r="AS141" s="57" t="s">
        <v>11</v>
      </c>
      <c r="AT141" s="57" t="s">
        <v>11</v>
      </c>
      <c r="AU141" s="57" t="s">
        <v>11</v>
      </c>
      <c r="AV141" s="57" t="s">
        <v>11</v>
      </c>
      <c r="AW141" s="57" t="s">
        <v>11</v>
      </c>
      <c r="AX141" s="57" t="s">
        <v>11</v>
      </c>
      <c r="AY141" s="57" t="s">
        <v>11</v>
      </c>
      <c r="AZ141" s="57" t="s">
        <v>11</v>
      </c>
      <c r="BA141" s="57" t="s">
        <v>11</v>
      </c>
      <c r="BB141" s="57" t="s">
        <v>11</v>
      </c>
      <c r="BC141" s="57" t="s">
        <v>11</v>
      </c>
      <c r="BD141" s="57" t="s">
        <v>11</v>
      </c>
      <c r="BE141" s="57" t="s">
        <v>11</v>
      </c>
      <c r="BF141" s="57" t="s">
        <v>11</v>
      </c>
      <c r="BG141" s="57" t="s">
        <v>11</v>
      </c>
      <c r="BH141" s="57" t="s">
        <v>11</v>
      </c>
      <c r="BI141" s="57" t="s">
        <v>11</v>
      </c>
      <c r="BJ141" s="57" t="s">
        <v>11</v>
      </c>
      <c r="BK141" s="57" t="s">
        <v>11</v>
      </c>
      <c r="BL141" s="57" t="s">
        <v>11</v>
      </c>
      <c r="BM141" s="57" t="s">
        <v>11</v>
      </c>
      <c r="BN141" s="57" t="s">
        <v>11</v>
      </c>
      <c r="BO141" s="57" t="s">
        <v>11</v>
      </c>
      <c r="BP141" s="57" t="s">
        <v>11</v>
      </c>
      <c r="BQ141" s="57" t="s">
        <v>11</v>
      </c>
      <c r="BR141" s="57" t="s">
        <v>11</v>
      </c>
      <c r="BS141" s="57" t="s">
        <v>11</v>
      </c>
      <c r="BT141" s="57" t="s">
        <v>11</v>
      </c>
      <c r="BU141" s="57" t="s">
        <v>11</v>
      </c>
      <c r="BV141" s="57" t="s">
        <v>11</v>
      </c>
      <c r="BW141" s="57" t="s">
        <v>11</v>
      </c>
      <c r="BX141" s="57" t="s">
        <v>11</v>
      </c>
      <c r="BY141" s="57" t="s">
        <v>11</v>
      </c>
      <c r="BZ141" s="57" t="s">
        <v>11</v>
      </c>
      <c r="CA141" s="57" t="s">
        <v>11</v>
      </c>
      <c r="CB141" s="57" t="s">
        <v>11</v>
      </c>
      <c r="CC141" s="57" t="s">
        <v>11</v>
      </c>
      <c r="CD141" s="57" t="s">
        <v>11</v>
      </c>
      <c r="CE141" s="57" t="s">
        <v>11</v>
      </c>
      <c r="CF141" s="57" t="s">
        <v>11</v>
      </c>
      <c r="CG141" s="57" t="s">
        <v>11</v>
      </c>
      <c r="CH141" s="57" t="s">
        <v>11</v>
      </c>
      <c r="CI141" s="57" t="s">
        <v>11</v>
      </c>
      <c r="CJ141" s="57" t="s">
        <v>11</v>
      </c>
      <c r="CK141" s="57" t="s">
        <v>11</v>
      </c>
      <c r="CL141" s="58" t="s">
        <v>11</v>
      </c>
      <c r="CM141" s="59" t="s">
        <v>11</v>
      </c>
      <c r="CN141" s="59" t="s">
        <v>11</v>
      </c>
      <c r="CO141" s="59" t="s">
        <v>11</v>
      </c>
      <c r="CP141" s="59" t="s">
        <v>11</v>
      </c>
      <c r="CQ141" s="59" t="s">
        <v>11</v>
      </c>
      <c r="CR141" s="59" t="s">
        <v>11</v>
      </c>
      <c r="CS141" s="59" t="s">
        <v>11</v>
      </c>
      <c r="CT141" s="59" t="s">
        <v>11</v>
      </c>
      <c r="CU141" s="59" t="s">
        <v>11</v>
      </c>
      <c r="CV141" s="59" t="s">
        <v>11</v>
      </c>
      <c r="CW141" s="59" t="s">
        <v>11</v>
      </c>
      <c r="CX141" s="59" t="s">
        <v>11</v>
      </c>
      <c r="CY141" s="59" t="s">
        <v>11</v>
      </c>
      <c r="CZ141" s="60" t="s">
        <v>11</v>
      </c>
      <c r="DA141" s="60" t="s">
        <v>11</v>
      </c>
      <c r="DB141" s="59" t="s">
        <v>11</v>
      </c>
      <c r="DC141" s="59" t="s">
        <v>1577</v>
      </c>
      <c r="DD141" s="60"/>
      <c r="DE141" s="59"/>
      <c r="DF141" s="59"/>
      <c r="DG141" s="59"/>
      <c r="DH141" s="59"/>
      <c r="DI141" s="59"/>
      <c r="DJ141" s="59"/>
      <c r="DK141" s="59"/>
      <c r="DL141" s="59"/>
      <c r="DM141" s="59"/>
      <c r="DN141" s="59"/>
      <c r="DO141" s="59"/>
      <c r="DP141" s="59"/>
      <c r="DQ141" s="59"/>
      <c r="DR141" s="59"/>
      <c r="DS141" s="59"/>
      <c r="DT141" s="59"/>
      <c r="DU141" s="59"/>
    </row>
    <row r="142" spans="1:125" s="61" customFormat="1" ht="12.75" customHeight="1" x14ac:dyDescent="0.25">
      <c r="A142" s="39" t="s">
        <v>454</v>
      </c>
      <c r="B142" s="39" t="s">
        <v>856</v>
      </c>
      <c r="C142" s="39"/>
      <c r="D142" s="39" t="s">
        <v>73</v>
      </c>
      <c r="E142" s="39" t="s">
        <v>2216</v>
      </c>
      <c r="F142" s="55">
        <v>44273.714733796296</v>
      </c>
      <c r="G142" s="55">
        <v>44274.395289351851</v>
      </c>
      <c r="H142" s="23" t="s">
        <v>2309</v>
      </c>
      <c r="I142" s="40" t="str">
        <f t="shared" si="2"/>
        <v>OUTSIDE WDC</v>
      </c>
      <c r="J142" s="39"/>
      <c r="K142" s="39"/>
      <c r="L142" s="56">
        <v>44274</v>
      </c>
      <c r="M142" s="57"/>
      <c r="N142" s="59" t="str">
        <f>IFERROR(VLOOKUP(B:B,'GID 29 JUNI 21'!V:Y,4,0),"")</f>
        <v/>
      </c>
      <c r="O142" s="59" t="str">
        <f>IFERROR(VLOOKUP(B142,#REF!,4,0),"")</f>
        <v/>
      </c>
      <c r="P142" s="59" t="str">
        <f>IFERROR(VLOOKUP(B:B,'GID 27 Juni 21'!V:Y,4,0),"")</f>
        <v/>
      </c>
      <c r="Q142" s="59" t="str">
        <f>IFERROR(VLOOKUP(B:B,'GID 26 Juni 21'!V:Y,4,0),"")</f>
        <v/>
      </c>
      <c r="R142" s="59" t="str">
        <f>IFERROR(VLOOKUP(B:B,'GID 25 JNI 21'!V:Y,4,0),"")</f>
        <v/>
      </c>
      <c r="S142" s="59" t="s">
        <v>11</v>
      </c>
      <c r="T142" s="59" t="s">
        <v>11</v>
      </c>
      <c r="U142" s="59" t="s">
        <v>11</v>
      </c>
      <c r="V142" s="59" t="s">
        <v>11</v>
      </c>
      <c r="W142" s="59" t="s">
        <v>11</v>
      </c>
      <c r="X142" s="59" t="s">
        <v>11</v>
      </c>
      <c r="Y142" s="59" t="s">
        <v>11</v>
      </c>
      <c r="Z142" s="59" t="s">
        <v>11</v>
      </c>
      <c r="AA142" s="59" t="s">
        <v>11</v>
      </c>
      <c r="AB142" s="59" t="s">
        <v>11</v>
      </c>
      <c r="AC142" s="59" t="s">
        <v>11</v>
      </c>
      <c r="AD142" s="59" t="s">
        <v>11</v>
      </c>
      <c r="AE142" s="59" t="s">
        <v>11</v>
      </c>
      <c r="AF142" s="59" t="s">
        <v>11</v>
      </c>
      <c r="AG142" s="59" t="s">
        <v>11</v>
      </c>
      <c r="AH142" s="59" t="s">
        <v>11</v>
      </c>
      <c r="AI142" s="59" t="s">
        <v>11</v>
      </c>
      <c r="AJ142" s="59" t="s">
        <v>11</v>
      </c>
      <c r="AK142" s="59" t="s">
        <v>11</v>
      </c>
      <c r="AL142" s="57" t="s">
        <v>11</v>
      </c>
      <c r="AM142" s="57" t="s">
        <v>11</v>
      </c>
      <c r="AN142" s="57" t="s">
        <v>11</v>
      </c>
      <c r="AO142" s="57" t="s">
        <v>11</v>
      </c>
      <c r="AP142" s="57" t="s">
        <v>11</v>
      </c>
      <c r="AQ142" s="57" t="s">
        <v>11</v>
      </c>
      <c r="AR142" s="57" t="s">
        <v>11</v>
      </c>
      <c r="AS142" s="57" t="s">
        <v>11</v>
      </c>
      <c r="AT142" s="57" t="s">
        <v>11</v>
      </c>
      <c r="AU142" s="57" t="s">
        <v>11</v>
      </c>
      <c r="AV142" s="57" t="s">
        <v>11</v>
      </c>
      <c r="AW142" s="57" t="s">
        <v>11</v>
      </c>
      <c r="AX142" s="57" t="s">
        <v>11</v>
      </c>
      <c r="AY142" s="57" t="s">
        <v>11</v>
      </c>
      <c r="AZ142" s="57" t="s">
        <v>11</v>
      </c>
      <c r="BA142" s="57" t="s">
        <v>11</v>
      </c>
      <c r="BB142" s="57" t="s">
        <v>11</v>
      </c>
      <c r="BC142" s="57" t="s">
        <v>11</v>
      </c>
      <c r="BD142" s="57" t="s">
        <v>11</v>
      </c>
      <c r="BE142" s="57" t="s">
        <v>11</v>
      </c>
      <c r="BF142" s="57" t="s">
        <v>11</v>
      </c>
      <c r="BG142" s="57" t="s">
        <v>11</v>
      </c>
      <c r="BH142" s="57" t="s">
        <v>11</v>
      </c>
      <c r="BI142" s="57" t="s">
        <v>11</v>
      </c>
      <c r="BJ142" s="57" t="s">
        <v>11</v>
      </c>
      <c r="BK142" s="57" t="s">
        <v>11</v>
      </c>
      <c r="BL142" s="57" t="s">
        <v>11</v>
      </c>
      <c r="BM142" s="57" t="s">
        <v>11</v>
      </c>
      <c r="BN142" s="57" t="s">
        <v>11</v>
      </c>
      <c r="BO142" s="57" t="s">
        <v>11</v>
      </c>
      <c r="BP142" s="57" t="s">
        <v>11</v>
      </c>
      <c r="BQ142" s="57" t="s">
        <v>11</v>
      </c>
      <c r="BR142" s="57" t="s">
        <v>11</v>
      </c>
      <c r="BS142" s="57" t="s">
        <v>11</v>
      </c>
      <c r="BT142" s="57" t="s">
        <v>11</v>
      </c>
      <c r="BU142" s="57" t="s">
        <v>11</v>
      </c>
      <c r="BV142" s="57" t="s">
        <v>11</v>
      </c>
      <c r="BW142" s="57" t="s">
        <v>11</v>
      </c>
      <c r="BX142" s="57" t="s">
        <v>11</v>
      </c>
      <c r="BY142" s="57" t="s">
        <v>11</v>
      </c>
      <c r="BZ142" s="57" t="s">
        <v>11</v>
      </c>
      <c r="CA142" s="57" t="s">
        <v>11</v>
      </c>
      <c r="CB142" s="57" t="s">
        <v>11</v>
      </c>
      <c r="CC142" s="57" t="s">
        <v>11</v>
      </c>
      <c r="CD142" s="57" t="s">
        <v>11</v>
      </c>
      <c r="CE142" s="57" t="s">
        <v>11</v>
      </c>
      <c r="CF142" s="57" t="s">
        <v>11</v>
      </c>
      <c r="CG142" s="57" t="s">
        <v>11</v>
      </c>
      <c r="CH142" s="57" t="s">
        <v>11</v>
      </c>
      <c r="CI142" s="57" t="s">
        <v>11</v>
      </c>
      <c r="CJ142" s="57" t="s">
        <v>11</v>
      </c>
      <c r="CK142" s="57" t="s">
        <v>11</v>
      </c>
      <c r="CL142" s="58" t="s">
        <v>11</v>
      </c>
      <c r="CM142" s="59" t="s">
        <v>11</v>
      </c>
      <c r="CN142" s="59" t="s">
        <v>11</v>
      </c>
      <c r="CO142" s="59" t="s">
        <v>11</v>
      </c>
      <c r="CP142" s="59" t="s">
        <v>11</v>
      </c>
      <c r="CQ142" s="59" t="s">
        <v>11</v>
      </c>
      <c r="CR142" s="59" t="s">
        <v>11</v>
      </c>
      <c r="CS142" s="59" t="s">
        <v>11</v>
      </c>
      <c r="CT142" s="59" t="s">
        <v>11</v>
      </c>
      <c r="CU142" s="59" t="s">
        <v>11</v>
      </c>
      <c r="CV142" s="59" t="s">
        <v>11</v>
      </c>
      <c r="CW142" s="59" t="s">
        <v>11</v>
      </c>
      <c r="CX142" s="59" t="s">
        <v>11</v>
      </c>
      <c r="CY142" s="59" t="s">
        <v>11</v>
      </c>
      <c r="CZ142" s="60" t="s">
        <v>11</v>
      </c>
      <c r="DA142" s="60" t="s">
        <v>11</v>
      </c>
      <c r="DB142" s="59" t="s">
        <v>11</v>
      </c>
      <c r="DC142" s="59" t="s">
        <v>1578</v>
      </c>
      <c r="DD142" s="60"/>
      <c r="DE142" s="59"/>
      <c r="DF142" s="59"/>
      <c r="DG142" s="59"/>
      <c r="DH142" s="59"/>
      <c r="DI142" s="59"/>
      <c r="DJ142" s="59"/>
      <c r="DK142" s="59"/>
      <c r="DL142" s="59"/>
      <c r="DM142" s="59"/>
      <c r="DN142" s="59"/>
      <c r="DO142" s="59"/>
      <c r="DP142" s="59"/>
      <c r="DQ142" s="59"/>
      <c r="DR142" s="59"/>
      <c r="DS142" s="59"/>
      <c r="DT142" s="59"/>
      <c r="DU142" s="59"/>
    </row>
    <row r="143" spans="1:125" s="61" customFormat="1" ht="12.75" customHeight="1" x14ac:dyDescent="0.25">
      <c r="A143" s="39" t="s">
        <v>454</v>
      </c>
      <c r="B143" s="39" t="s">
        <v>854</v>
      </c>
      <c r="C143" s="39"/>
      <c r="D143" s="39" t="s">
        <v>73</v>
      </c>
      <c r="E143" s="39" t="s">
        <v>613</v>
      </c>
      <c r="F143" s="55">
        <v>44273.752881944441</v>
      </c>
      <c r="G143" s="55">
        <v>44274.934282407405</v>
      </c>
      <c r="H143" s="23" t="s">
        <v>2309</v>
      </c>
      <c r="I143" s="40" t="str">
        <f t="shared" si="2"/>
        <v>OUTSIDE WDC</v>
      </c>
      <c r="J143" s="39"/>
      <c r="K143" s="39"/>
      <c r="L143" s="56">
        <v>44274</v>
      </c>
      <c r="M143" s="57"/>
      <c r="N143" s="59" t="str">
        <f>IFERROR(VLOOKUP(B:B,'GID 29 JUNI 21'!V:Y,4,0),"")</f>
        <v/>
      </c>
      <c r="O143" s="59" t="str">
        <f>IFERROR(VLOOKUP(B143,#REF!,4,0),"")</f>
        <v/>
      </c>
      <c r="P143" s="59" t="str">
        <f>IFERROR(VLOOKUP(B:B,'GID 27 Juni 21'!V:Y,4,0),"")</f>
        <v/>
      </c>
      <c r="Q143" s="59" t="str">
        <f>IFERROR(VLOOKUP(B:B,'GID 26 Juni 21'!V:Y,4,0),"")</f>
        <v/>
      </c>
      <c r="R143" s="59" t="str">
        <f>IFERROR(VLOOKUP(B:B,'GID 25 JNI 21'!V:Y,4,0),"")</f>
        <v/>
      </c>
      <c r="S143" s="59" t="s">
        <v>11</v>
      </c>
      <c r="T143" s="59" t="s">
        <v>11</v>
      </c>
      <c r="U143" s="59" t="s">
        <v>11</v>
      </c>
      <c r="V143" s="59" t="s">
        <v>11</v>
      </c>
      <c r="W143" s="59" t="s">
        <v>11</v>
      </c>
      <c r="X143" s="59" t="s">
        <v>11</v>
      </c>
      <c r="Y143" s="59" t="s">
        <v>11</v>
      </c>
      <c r="Z143" s="59" t="s">
        <v>11</v>
      </c>
      <c r="AA143" s="59" t="s">
        <v>11</v>
      </c>
      <c r="AB143" s="59" t="s">
        <v>11</v>
      </c>
      <c r="AC143" s="59" t="s">
        <v>11</v>
      </c>
      <c r="AD143" s="59" t="s">
        <v>11</v>
      </c>
      <c r="AE143" s="59" t="s">
        <v>11</v>
      </c>
      <c r="AF143" s="59" t="s">
        <v>11</v>
      </c>
      <c r="AG143" s="59" t="s">
        <v>11</v>
      </c>
      <c r="AH143" s="59" t="s">
        <v>11</v>
      </c>
      <c r="AI143" s="59" t="s">
        <v>11</v>
      </c>
      <c r="AJ143" s="59" t="s">
        <v>11</v>
      </c>
      <c r="AK143" s="59" t="s">
        <v>11</v>
      </c>
      <c r="AL143" s="57" t="s">
        <v>11</v>
      </c>
      <c r="AM143" s="57" t="s">
        <v>11</v>
      </c>
      <c r="AN143" s="57" t="s">
        <v>11</v>
      </c>
      <c r="AO143" s="57" t="s">
        <v>11</v>
      </c>
      <c r="AP143" s="57" t="s">
        <v>11</v>
      </c>
      <c r="AQ143" s="57" t="s">
        <v>11</v>
      </c>
      <c r="AR143" s="57" t="s">
        <v>11</v>
      </c>
      <c r="AS143" s="57" t="s">
        <v>11</v>
      </c>
      <c r="AT143" s="57" t="s">
        <v>11</v>
      </c>
      <c r="AU143" s="57" t="s">
        <v>11</v>
      </c>
      <c r="AV143" s="57" t="s">
        <v>11</v>
      </c>
      <c r="AW143" s="57" t="s">
        <v>11</v>
      </c>
      <c r="AX143" s="57" t="s">
        <v>11</v>
      </c>
      <c r="AY143" s="57" t="s">
        <v>11</v>
      </c>
      <c r="AZ143" s="57" t="s">
        <v>11</v>
      </c>
      <c r="BA143" s="57" t="s">
        <v>11</v>
      </c>
      <c r="BB143" s="57" t="s">
        <v>11</v>
      </c>
      <c r="BC143" s="57" t="s">
        <v>11</v>
      </c>
      <c r="BD143" s="57" t="s">
        <v>11</v>
      </c>
      <c r="BE143" s="57" t="s">
        <v>11</v>
      </c>
      <c r="BF143" s="57" t="s">
        <v>11</v>
      </c>
      <c r="BG143" s="57" t="s">
        <v>11</v>
      </c>
      <c r="BH143" s="57" t="s">
        <v>11</v>
      </c>
      <c r="BI143" s="57" t="s">
        <v>11</v>
      </c>
      <c r="BJ143" s="57" t="s">
        <v>11</v>
      </c>
      <c r="BK143" s="57" t="s">
        <v>11</v>
      </c>
      <c r="BL143" s="57" t="s">
        <v>11</v>
      </c>
      <c r="BM143" s="57" t="s">
        <v>11</v>
      </c>
      <c r="BN143" s="57" t="s">
        <v>11</v>
      </c>
      <c r="BO143" s="57" t="s">
        <v>11</v>
      </c>
      <c r="BP143" s="57" t="s">
        <v>11</v>
      </c>
      <c r="BQ143" s="57" t="s">
        <v>11</v>
      </c>
      <c r="BR143" s="57" t="s">
        <v>11</v>
      </c>
      <c r="BS143" s="57" t="s">
        <v>11</v>
      </c>
      <c r="BT143" s="57" t="s">
        <v>11</v>
      </c>
      <c r="BU143" s="57" t="s">
        <v>11</v>
      </c>
      <c r="BV143" s="57" t="s">
        <v>11</v>
      </c>
      <c r="BW143" s="57" t="s">
        <v>11</v>
      </c>
      <c r="BX143" s="57" t="s">
        <v>11</v>
      </c>
      <c r="BY143" s="57" t="s">
        <v>11</v>
      </c>
      <c r="BZ143" s="57" t="s">
        <v>11</v>
      </c>
      <c r="CA143" s="57" t="s">
        <v>11</v>
      </c>
      <c r="CB143" s="57" t="s">
        <v>11</v>
      </c>
      <c r="CC143" s="57" t="s">
        <v>11</v>
      </c>
      <c r="CD143" s="57" t="s">
        <v>11</v>
      </c>
      <c r="CE143" s="57" t="s">
        <v>11</v>
      </c>
      <c r="CF143" s="57" t="s">
        <v>11</v>
      </c>
      <c r="CG143" s="57" t="s">
        <v>11</v>
      </c>
      <c r="CH143" s="57" t="s">
        <v>11</v>
      </c>
      <c r="CI143" s="57" t="s">
        <v>11</v>
      </c>
      <c r="CJ143" s="57" t="s">
        <v>11</v>
      </c>
      <c r="CK143" s="57" t="s">
        <v>11</v>
      </c>
      <c r="CL143" s="58" t="s">
        <v>11</v>
      </c>
      <c r="CM143" s="59" t="s">
        <v>11</v>
      </c>
      <c r="CN143" s="59" t="s">
        <v>11</v>
      </c>
      <c r="CO143" s="59" t="s">
        <v>11</v>
      </c>
      <c r="CP143" s="59" t="s">
        <v>11</v>
      </c>
      <c r="CQ143" s="59" t="s">
        <v>11</v>
      </c>
      <c r="CR143" s="59" t="s">
        <v>11</v>
      </c>
      <c r="CS143" s="59" t="s">
        <v>11</v>
      </c>
      <c r="CT143" s="59" t="s">
        <v>11</v>
      </c>
      <c r="CU143" s="59" t="s">
        <v>11</v>
      </c>
      <c r="CV143" s="59" t="s">
        <v>11</v>
      </c>
      <c r="CW143" s="59" t="s">
        <v>11</v>
      </c>
      <c r="CX143" s="59" t="s">
        <v>11</v>
      </c>
      <c r="CY143" s="59" t="s">
        <v>11</v>
      </c>
      <c r="CZ143" s="60" t="s">
        <v>11</v>
      </c>
      <c r="DA143" s="60" t="s">
        <v>11</v>
      </c>
      <c r="DB143" s="59" t="s">
        <v>11</v>
      </c>
      <c r="DC143" s="59" t="s">
        <v>1579</v>
      </c>
      <c r="DD143" s="60"/>
      <c r="DE143" s="59"/>
      <c r="DF143" s="59"/>
      <c r="DG143" s="59"/>
      <c r="DH143" s="59"/>
      <c r="DI143" s="59"/>
      <c r="DJ143" s="59"/>
      <c r="DK143" s="59"/>
      <c r="DL143" s="59"/>
      <c r="DM143" s="59"/>
      <c r="DN143" s="59"/>
      <c r="DO143" s="59"/>
      <c r="DP143" s="59"/>
      <c r="DQ143" s="59"/>
      <c r="DR143" s="59"/>
      <c r="DS143" s="59"/>
      <c r="DT143" s="59"/>
      <c r="DU143" s="59"/>
    </row>
    <row r="144" spans="1:125" s="61" customFormat="1" ht="12.75" customHeight="1" x14ac:dyDescent="0.25">
      <c r="A144" s="39" t="s">
        <v>454</v>
      </c>
      <c r="B144" s="39" t="s">
        <v>234</v>
      </c>
      <c r="C144" s="39"/>
      <c r="D144" s="39" t="s">
        <v>73</v>
      </c>
      <c r="E144" s="39" t="s">
        <v>2206</v>
      </c>
      <c r="F144" s="55">
        <v>44273.848078703704</v>
      </c>
      <c r="G144" s="55">
        <v>44274.484976851854</v>
      </c>
      <c r="H144" s="23" t="s">
        <v>2309</v>
      </c>
      <c r="I144" s="40" t="str">
        <f t="shared" si="2"/>
        <v>OUTSIDE WDC</v>
      </c>
      <c r="J144" s="39"/>
      <c r="K144" s="39"/>
      <c r="L144" s="56">
        <v>44274</v>
      </c>
      <c r="M144" s="57"/>
      <c r="N144" s="59" t="str">
        <f>IFERROR(VLOOKUP(B:B,'GID 29 JUNI 21'!V:Y,4,0),"")</f>
        <v/>
      </c>
      <c r="O144" s="59" t="str">
        <f>IFERROR(VLOOKUP(B144,#REF!,4,0),"")</f>
        <v/>
      </c>
      <c r="P144" s="59" t="str">
        <f>IFERROR(VLOOKUP(B:B,'GID 27 Juni 21'!V:Y,4,0),"")</f>
        <v/>
      </c>
      <c r="Q144" s="59" t="str">
        <f>IFERROR(VLOOKUP(B:B,'GID 26 Juni 21'!V:Y,4,0),"")</f>
        <v/>
      </c>
      <c r="R144" s="59" t="str">
        <f>IFERROR(VLOOKUP(B:B,'GID 25 JNI 21'!V:Y,4,0),"")</f>
        <v/>
      </c>
      <c r="S144" s="59" t="s">
        <v>11</v>
      </c>
      <c r="T144" s="59" t="s">
        <v>11</v>
      </c>
      <c r="U144" s="59" t="s">
        <v>11</v>
      </c>
      <c r="V144" s="59" t="s">
        <v>11</v>
      </c>
      <c r="W144" s="59" t="s">
        <v>11</v>
      </c>
      <c r="X144" s="59" t="s">
        <v>11</v>
      </c>
      <c r="Y144" s="59" t="s">
        <v>11</v>
      </c>
      <c r="Z144" s="59" t="s">
        <v>11</v>
      </c>
      <c r="AA144" s="59" t="s">
        <v>11</v>
      </c>
      <c r="AB144" s="59" t="s">
        <v>11</v>
      </c>
      <c r="AC144" s="59" t="s">
        <v>11</v>
      </c>
      <c r="AD144" s="59" t="s">
        <v>11</v>
      </c>
      <c r="AE144" s="59" t="s">
        <v>11</v>
      </c>
      <c r="AF144" s="59" t="s">
        <v>11</v>
      </c>
      <c r="AG144" s="59" t="s">
        <v>11</v>
      </c>
      <c r="AH144" s="59" t="s">
        <v>11</v>
      </c>
      <c r="AI144" s="59" t="s">
        <v>11</v>
      </c>
      <c r="AJ144" s="59" t="s">
        <v>11</v>
      </c>
      <c r="AK144" s="59" t="s">
        <v>11</v>
      </c>
      <c r="AL144" s="57" t="s">
        <v>11</v>
      </c>
      <c r="AM144" s="57" t="s">
        <v>11</v>
      </c>
      <c r="AN144" s="57" t="s">
        <v>11</v>
      </c>
      <c r="AO144" s="57" t="s">
        <v>11</v>
      </c>
      <c r="AP144" s="57" t="s">
        <v>11</v>
      </c>
      <c r="AQ144" s="57" t="s">
        <v>11</v>
      </c>
      <c r="AR144" s="57" t="s">
        <v>11</v>
      </c>
      <c r="AS144" s="57" t="s">
        <v>11</v>
      </c>
      <c r="AT144" s="57" t="s">
        <v>11</v>
      </c>
      <c r="AU144" s="57" t="s">
        <v>11</v>
      </c>
      <c r="AV144" s="57" t="s">
        <v>11</v>
      </c>
      <c r="AW144" s="57" t="s">
        <v>11</v>
      </c>
      <c r="AX144" s="57" t="s">
        <v>11</v>
      </c>
      <c r="AY144" s="57" t="s">
        <v>11</v>
      </c>
      <c r="AZ144" s="57" t="s">
        <v>11</v>
      </c>
      <c r="BA144" s="57" t="s">
        <v>11</v>
      </c>
      <c r="BB144" s="57" t="s">
        <v>11</v>
      </c>
      <c r="BC144" s="57" t="s">
        <v>11</v>
      </c>
      <c r="BD144" s="57" t="s">
        <v>11</v>
      </c>
      <c r="BE144" s="57" t="s">
        <v>11</v>
      </c>
      <c r="BF144" s="57" t="s">
        <v>11</v>
      </c>
      <c r="BG144" s="57" t="s">
        <v>11</v>
      </c>
      <c r="BH144" s="57" t="s">
        <v>11</v>
      </c>
      <c r="BI144" s="57" t="s">
        <v>11</v>
      </c>
      <c r="BJ144" s="57" t="s">
        <v>11</v>
      </c>
      <c r="BK144" s="57" t="s">
        <v>11</v>
      </c>
      <c r="BL144" s="57" t="s">
        <v>11</v>
      </c>
      <c r="BM144" s="57" t="s">
        <v>11</v>
      </c>
      <c r="BN144" s="57" t="s">
        <v>11</v>
      </c>
      <c r="BO144" s="57" t="s">
        <v>11</v>
      </c>
      <c r="BP144" s="57" t="s">
        <v>11</v>
      </c>
      <c r="BQ144" s="57" t="s">
        <v>11</v>
      </c>
      <c r="BR144" s="57" t="s">
        <v>11</v>
      </c>
      <c r="BS144" s="57" t="s">
        <v>11</v>
      </c>
      <c r="BT144" s="57" t="s">
        <v>11</v>
      </c>
      <c r="BU144" s="57" t="s">
        <v>11</v>
      </c>
      <c r="BV144" s="57" t="s">
        <v>11</v>
      </c>
      <c r="BW144" s="57" t="s">
        <v>11</v>
      </c>
      <c r="BX144" s="57" t="s">
        <v>11</v>
      </c>
      <c r="BY144" s="57" t="s">
        <v>11</v>
      </c>
      <c r="BZ144" s="57" t="s">
        <v>11</v>
      </c>
      <c r="CA144" s="57" t="s">
        <v>11</v>
      </c>
      <c r="CB144" s="57" t="s">
        <v>11</v>
      </c>
      <c r="CC144" s="57" t="s">
        <v>11</v>
      </c>
      <c r="CD144" s="57" t="s">
        <v>11</v>
      </c>
      <c r="CE144" s="57" t="s">
        <v>11</v>
      </c>
      <c r="CF144" s="57" t="s">
        <v>11</v>
      </c>
      <c r="CG144" s="57" t="s">
        <v>11</v>
      </c>
      <c r="CH144" s="57" t="s">
        <v>11</v>
      </c>
      <c r="CI144" s="57" t="s">
        <v>11</v>
      </c>
      <c r="CJ144" s="57" t="s">
        <v>11</v>
      </c>
      <c r="CK144" s="57" t="s">
        <v>11</v>
      </c>
      <c r="CL144" s="58" t="s">
        <v>11</v>
      </c>
      <c r="CM144" s="59" t="s">
        <v>11</v>
      </c>
      <c r="CN144" s="59" t="s">
        <v>11</v>
      </c>
      <c r="CO144" s="59" t="s">
        <v>11</v>
      </c>
      <c r="CP144" s="59" t="s">
        <v>11</v>
      </c>
      <c r="CQ144" s="59" t="s">
        <v>11</v>
      </c>
      <c r="CR144" s="59" t="s">
        <v>11</v>
      </c>
      <c r="CS144" s="59" t="s">
        <v>11</v>
      </c>
      <c r="CT144" s="59" t="s">
        <v>11</v>
      </c>
      <c r="CU144" s="59" t="s">
        <v>11</v>
      </c>
      <c r="CV144" s="59" t="s">
        <v>11</v>
      </c>
      <c r="CW144" s="59" t="s">
        <v>11</v>
      </c>
      <c r="CX144" s="59" t="s">
        <v>11</v>
      </c>
      <c r="CY144" s="59" t="s">
        <v>11</v>
      </c>
      <c r="CZ144" s="60" t="s">
        <v>11</v>
      </c>
      <c r="DA144" s="60" t="s">
        <v>11</v>
      </c>
      <c r="DB144" s="59" t="s">
        <v>11</v>
      </c>
      <c r="DC144" s="59" t="s">
        <v>1580</v>
      </c>
      <c r="DD144" s="60"/>
      <c r="DE144" s="59"/>
      <c r="DF144" s="59"/>
      <c r="DG144" s="59"/>
      <c r="DH144" s="59"/>
      <c r="DI144" s="59"/>
      <c r="DJ144" s="59"/>
      <c r="DK144" s="59"/>
      <c r="DL144" s="59"/>
      <c r="DM144" s="59"/>
      <c r="DN144" s="59"/>
      <c r="DO144" s="59"/>
      <c r="DP144" s="59"/>
      <c r="DQ144" s="59"/>
      <c r="DR144" s="59"/>
      <c r="DS144" s="59"/>
      <c r="DT144" s="59"/>
      <c r="DU144" s="59"/>
    </row>
    <row r="145" spans="1:125" s="61" customFormat="1" ht="12.75" customHeight="1" x14ac:dyDescent="0.25">
      <c r="A145" s="39" t="s">
        <v>454</v>
      </c>
      <c r="B145" s="39" t="s">
        <v>515</v>
      </c>
      <c r="C145" s="39"/>
      <c r="D145" s="39" t="s">
        <v>73</v>
      </c>
      <c r="E145" s="39" t="s">
        <v>613</v>
      </c>
      <c r="F145" s="55">
        <v>44301.818981481483</v>
      </c>
      <c r="G145" s="55">
        <v>44302.265497685185</v>
      </c>
      <c r="H145" s="23" t="s">
        <v>2309</v>
      </c>
      <c r="I145" s="40" t="str">
        <f t="shared" si="2"/>
        <v>OUTSIDE WDC</v>
      </c>
      <c r="J145" s="39"/>
      <c r="K145" s="39"/>
      <c r="L145" s="56">
        <v>44302</v>
      </c>
      <c r="M145" s="57"/>
      <c r="N145" s="59" t="str">
        <f>IFERROR(VLOOKUP(B:B,'GID 29 JUNI 21'!V:Y,4,0),"")</f>
        <v/>
      </c>
      <c r="O145" s="59" t="str">
        <f>IFERROR(VLOOKUP(B145,#REF!,4,0),"")</f>
        <v/>
      </c>
      <c r="P145" s="59" t="str">
        <f>IFERROR(VLOOKUP(B:B,'GID 27 Juni 21'!V:Y,4,0),"")</f>
        <v/>
      </c>
      <c r="Q145" s="59" t="str">
        <f>IFERROR(VLOOKUP(B:B,'GID 26 Juni 21'!V:Y,4,0),"")</f>
        <v/>
      </c>
      <c r="R145" s="59" t="str">
        <f>IFERROR(VLOOKUP(B:B,'GID 25 JNI 21'!V:Y,4,0),"")</f>
        <v/>
      </c>
      <c r="S145" s="59" t="s">
        <v>11</v>
      </c>
      <c r="T145" s="59" t="s">
        <v>11</v>
      </c>
      <c r="U145" s="59" t="s">
        <v>11</v>
      </c>
      <c r="V145" s="59" t="s">
        <v>11</v>
      </c>
      <c r="W145" s="59" t="s">
        <v>11</v>
      </c>
      <c r="X145" s="59" t="s">
        <v>11</v>
      </c>
      <c r="Y145" s="59" t="s">
        <v>11</v>
      </c>
      <c r="Z145" s="59" t="s">
        <v>11</v>
      </c>
      <c r="AA145" s="59" t="s">
        <v>11</v>
      </c>
      <c r="AB145" s="59" t="s">
        <v>11</v>
      </c>
      <c r="AC145" s="59" t="s">
        <v>11</v>
      </c>
      <c r="AD145" s="59" t="s">
        <v>11</v>
      </c>
      <c r="AE145" s="59" t="s">
        <v>11</v>
      </c>
      <c r="AF145" s="59" t="s">
        <v>11</v>
      </c>
      <c r="AG145" s="59" t="s">
        <v>11</v>
      </c>
      <c r="AH145" s="59" t="s">
        <v>11</v>
      </c>
      <c r="AI145" s="59" t="s">
        <v>11</v>
      </c>
      <c r="AJ145" s="59" t="s">
        <v>11</v>
      </c>
      <c r="AK145" s="59" t="s">
        <v>11</v>
      </c>
      <c r="AL145" s="57" t="s">
        <v>11</v>
      </c>
      <c r="AM145" s="57" t="s">
        <v>11</v>
      </c>
      <c r="AN145" s="57" t="s">
        <v>11</v>
      </c>
      <c r="AO145" s="57" t="s">
        <v>11</v>
      </c>
      <c r="AP145" s="57" t="s">
        <v>11</v>
      </c>
      <c r="AQ145" s="57" t="s">
        <v>11</v>
      </c>
      <c r="AR145" s="57" t="s">
        <v>11</v>
      </c>
      <c r="AS145" s="57" t="s">
        <v>11</v>
      </c>
      <c r="AT145" s="57" t="s">
        <v>11</v>
      </c>
      <c r="AU145" s="57" t="s">
        <v>11</v>
      </c>
      <c r="AV145" s="57" t="s">
        <v>11</v>
      </c>
      <c r="AW145" s="57" t="s">
        <v>11</v>
      </c>
      <c r="AX145" s="57" t="s">
        <v>11</v>
      </c>
      <c r="AY145" s="57" t="s">
        <v>11</v>
      </c>
      <c r="AZ145" s="57" t="s">
        <v>11</v>
      </c>
      <c r="BA145" s="57" t="s">
        <v>11</v>
      </c>
      <c r="BB145" s="57" t="s">
        <v>11</v>
      </c>
      <c r="BC145" s="57" t="s">
        <v>11</v>
      </c>
      <c r="BD145" s="57" t="s">
        <v>11</v>
      </c>
      <c r="BE145" s="57" t="s">
        <v>11</v>
      </c>
      <c r="BF145" s="57" t="s">
        <v>11</v>
      </c>
      <c r="BG145" s="57" t="s">
        <v>11</v>
      </c>
      <c r="BH145" s="57" t="s">
        <v>11</v>
      </c>
      <c r="BI145" s="57" t="s">
        <v>11</v>
      </c>
      <c r="BJ145" s="57" t="s">
        <v>11</v>
      </c>
      <c r="BK145" s="57" t="s">
        <v>11</v>
      </c>
      <c r="BL145" s="57" t="s">
        <v>11</v>
      </c>
      <c r="BM145" s="57" t="s">
        <v>11</v>
      </c>
      <c r="BN145" s="57" t="s">
        <v>11</v>
      </c>
      <c r="BO145" s="57" t="s">
        <v>11</v>
      </c>
      <c r="BP145" s="57" t="s">
        <v>11</v>
      </c>
      <c r="BQ145" s="57" t="s">
        <v>11</v>
      </c>
      <c r="BR145" s="57" t="s">
        <v>11</v>
      </c>
      <c r="BS145" s="57" t="s">
        <v>11</v>
      </c>
      <c r="BT145" s="57" t="s">
        <v>11</v>
      </c>
      <c r="BU145" s="57" t="s">
        <v>11</v>
      </c>
      <c r="BV145" s="57" t="s">
        <v>11</v>
      </c>
      <c r="BW145" s="57" t="s">
        <v>11</v>
      </c>
      <c r="BX145" s="57" t="s">
        <v>11</v>
      </c>
      <c r="BY145" s="57" t="s">
        <v>11</v>
      </c>
      <c r="BZ145" s="57" t="s">
        <v>11</v>
      </c>
      <c r="CA145" s="57" t="s">
        <v>11</v>
      </c>
      <c r="CB145" s="57" t="s">
        <v>3152</v>
      </c>
      <c r="CC145" s="57" t="s">
        <v>11</v>
      </c>
      <c r="CD145" s="57" t="s">
        <v>11</v>
      </c>
      <c r="CE145" s="57" t="s">
        <v>11</v>
      </c>
      <c r="CF145" s="57" t="s">
        <v>11</v>
      </c>
      <c r="CG145" s="57" t="s">
        <v>11</v>
      </c>
      <c r="CH145" s="57" t="s">
        <v>11</v>
      </c>
      <c r="CI145" s="57" t="s">
        <v>11</v>
      </c>
      <c r="CJ145" s="57" t="s">
        <v>2109</v>
      </c>
      <c r="CK145" s="57" t="s">
        <v>11</v>
      </c>
      <c r="CL145" s="58" t="s">
        <v>11</v>
      </c>
      <c r="CM145" s="59" t="s">
        <v>11</v>
      </c>
      <c r="CN145" s="59" t="s">
        <v>11</v>
      </c>
      <c r="CO145" s="59" t="s">
        <v>11</v>
      </c>
      <c r="CP145" s="59" t="s">
        <v>11</v>
      </c>
      <c r="CQ145" s="59" t="s">
        <v>11</v>
      </c>
      <c r="CR145" s="59" t="s">
        <v>1581</v>
      </c>
      <c r="CS145" s="59" t="s">
        <v>11</v>
      </c>
      <c r="CT145" s="59" t="s">
        <v>11</v>
      </c>
      <c r="CU145" s="59" t="s">
        <v>11</v>
      </c>
      <c r="CV145" s="59" t="s">
        <v>11</v>
      </c>
      <c r="CW145" s="59" t="s">
        <v>11</v>
      </c>
      <c r="CX145" s="59" t="s">
        <v>11</v>
      </c>
      <c r="CY145" s="59" t="s">
        <v>11</v>
      </c>
      <c r="CZ145" s="60" t="s">
        <v>11</v>
      </c>
      <c r="DA145" s="60" t="s">
        <v>11</v>
      </c>
      <c r="DB145" s="59" t="s">
        <v>11</v>
      </c>
      <c r="DC145" s="59" t="s">
        <v>1582</v>
      </c>
      <c r="DD145" s="60"/>
      <c r="DE145" s="59"/>
      <c r="DF145" s="59"/>
      <c r="DG145" s="59"/>
      <c r="DH145" s="59"/>
      <c r="DI145" s="59"/>
      <c r="DJ145" s="59"/>
      <c r="DK145" s="59"/>
      <c r="DL145" s="59"/>
      <c r="DM145" s="59"/>
      <c r="DN145" s="59"/>
      <c r="DO145" s="59"/>
      <c r="DP145" s="59"/>
      <c r="DQ145" s="59"/>
      <c r="DR145" s="59"/>
      <c r="DS145" s="59"/>
      <c r="DT145" s="59"/>
      <c r="DU145" s="59"/>
    </row>
    <row r="146" spans="1:125" s="61" customFormat="1" ht="12.75" customHeight="1" x14ac:dyDescent="0.25">
      <c r="A146" s="39" t="s">
        <v>454</v>
      </c>
      <c r="B146" s="39" t="s">
        <v>410</v>
      </c>
      <c r="C146" s="39"/>
      <c r="D146" s="39" t="s">
        <v>73</v>
      </c>
      <c r="E146" s="39" t="s">
        <v>197</v>
      </c>
      <c r="F146" s="55">
        <v>44337.954722222225</v>
      </c>
      <c r="G146" s="55">
        <v>44338.271087962959</v>
      </c>
      <c r="H146" s="23" t="s">
        <v>2309</v>
      </c>
      <c r="I146" s="40" t="str">
        <f t="shared" si="2"/>
        <v>OUTSIDE WDC</v>
      </c>
      <c r="J146" s="39"/>
      <c r="K146" s="39"/>
      <c r="L146" s="56">
        <v>44303</v>
      </c>
      <c r="M146" s="57"/>
      <c r="N146" s="59" t="str">
        <f>IFERROR(VLOOKUP(B:B,'GID 29 JUNI 21'!V:Y,4,0),"")</f>
        <v/>
      </c>
      <c r="O146" s="59" t="str">
        <f>IFERROR(VLOOKUP(B146,#REF!,4,0),"")</f>
        <v/>
      </c>
      <c r="P146" s="59" t="str">
        <f>IFERROR(VLOOKUP(B:B,'GID 27 Juni 21'!V:Y,4,0),"")</f>
        <v/>
      </c>
      <c r="Q146" s="59" t="str">
        <f>IFERROR(VLOOKUP(B:B,'GID 26 Juni 21'!V:Y,4,0),"")</f>
        <v/>
      </c>
      <c r="R146" s="59" t="str">
        <f>IFERROR(VLOOKUP(B:B,'GID 25 JNI 21'!V:Y,4,0),"")</f>
        <v/>
      </c>
      <c r="S146" s="59" t="s">
        <v>11</v>
      </c>
      <c r="T146" s="59" t="s">
        <v>11</v>
      </c>
      <c r="U146" s="59" t="s">
        <v>11</v>
      </c>
      <c r="V146" s="59" t="s">
        <v>11</v>
      </c>
      <c r="W146" s="59" t="s">
        <v>11</v>
      </c>
      <c r="X146" s="59" t="s">
        <v>11</v>
      </c>
      <c r="Y146" s="59" t="s">
        <v>11</v>
      </c>
      <c r="Z146" s="59" t="s">
        <v>11</v>
      </c>
      <c r="AA146" s="59" t="s">
        <v>11</v>
      </c>
      <c r="AB146" s="59" t="s">
        <v>11</v>
      </c>
      <c r="AC146" s="59" t="s">
        <v>11</v>
      </c>
      <c r="AD146" s="59" t="s">
        <v>11</v>
      </c>
      <c r="AE146" s="59" t="s">
        <v>11</v>
      </c>
      <c r="AF146" s="59" t="s">
        <v>11</v>
      </c>
      <c r="AG146" s="59" t="s">
        <v>11</v>
      </c>
      <c r="AH146" s="59" t="s">
        <v>11</v>
      </c>
      <c r="AI146" s="59" t="s">
        <v>11</v>
      </c>
      <c r="AJ146" s="59" t="s">
        <v>11</v>
      </c>
      <c r="AK146" s="59" t="s">
        <v>11</v>
      </c>
      <c r="AL146" s="57" t="s">
        <v>11</v>
      </c>
      <c r="AM146" s="57" t="s">
        <v>11</v>
      </c>
      <c r="AN146" s="57" t="s">
        <v>11</v>
      </c>
      <c r="AO146" s="57" t="s">
        <v>11</v>
      </c>
      <c r="AP146" s="57" t="s">
        <v>11</v>
      </c>
      <c r="AQ146" s="57" t="s">
        <v>11</v>
      </c>
      <c r="AR146" s="57" t="s">
        <v>11</v>
      </c>
      <c r="AS146" s="57" t="s">
        <v>11</v>
      </c>
      <c r="AT146" s="57" t="s">
        <v>11</v>
      </c>
      <c r="AU146" s="57" t="s">
        <v>11</v>
      </c>
      <c r="AV146" s="57" t="s">
        <v>11</v>
      </c>
      <c r="AW146" s="57" t="s">
        <v>11</v>
      </c>
      <c r="AX146" s="57" t="s">
        <v>11</v>
      </c>
      <c r="AY146" s="57" t="s">
        <v>2588</v>
      </c>
      <c r="AZ146" s="57" t="s">
        <v>11</v>
      </c>
      <c r="BA146" s="57" t="s">
        <v>11</v>
      </c>
      <c r="BB146" s="57" t="s">
        <v>11</v>
      </c>
      <c r="BC146" s="57" t="s">
        <v>11</v>
      </c>
      <c r="BD146" s="57" t="s">
        <v>11</v>
      </c>
      <c r="BE146" s="57" t="s">
        <v>11</v>
      </c>
      <c r="BF146" s="57" t="s">
        <v>11</v>
      </c>
      <c r="BG146" s="57" t="s">
        <v>11</v>
      </c>
      <c r="BH146" s="57" t="s">
        <v>11</v>
      </c>
      <c r="BI146" s="57" t="s">
        <v>11</v>
      </c>
      <c r="BJ146" s="57" t="s">
        <v>11</v>
      </c>
      <c r="BK146" s="57" t="s">
        <v>11</v>
      </c>
      <c r="BL146" s="57" t="s">
        <v>11</v>
      </c>
      <c r="BM146" s="57" t="s">
        <v>11</v>
      </c>
      <c r="BN146" s="57" t="s">
        <v>11</v>
      </c>
      <c r="BO146" s="57" t="s">
        <v>11</v>
      </c>
      <c r="BP146" s="57" t="s">
        <v>11</v>
      </c>
      <c r="BQ146" s="57" t="s">
        <v>11</v>
      </c>
      <c r="BR146" s="57" t="s">
        <v>11</v>
      </c>
      <c r="BS146" s="57" t="s">
        <v>11</v>
      </c>
      <c r="BT146" s="57" t="s">
        <v>11</v>
      </c>
      <c r="BU146" s="57" t="s">
        <v>11</v>
      </c>
      <c r="BV146" s="57" t="s">
        <v>11</v>
      </c>
      <c r="BW146" s="57" t="s">
        <v>11</v>
      </c>
      <c r="BX146" s="57" t="s">
        <v>11</v>
      </c>
      <c r="BY146" s="57" t="s">
        <v>11</v>
      </c>
      <c r="BZ146" s="57" t="s">
        <v>11</v>
      </c>
      <c r="CA146" s="57" t="s">
        <v>3153</v>
      </c>
      <c r="CB146" s="57" t="s">
        <v>11</v>
      </c>
      <c r="CC146" s="57" t="s">
        <v>11</v>
      </c>
      <c r="CD146" s="57" t="s">
        <v>11</v>
      </c>
      <c r="CE146" s="57" t="s">
        <v>11</v>
      </c>
      <c r="CF146" s="57" t="s">
        <v>11</v>
      </c>
      <c r="CG146" s="57" t="s">
        <v>11</v>
      </c>
      <c r="CH146" s="57" t="s">
        <v>11</v>
      </c>
      <c r="CI146" s="57" t="s">
        <v>11</v>
      </c>
      <c r="CJ146" s="57" t="s">
        <v>11</v>
      </c>
      <c r="CK146" s="57" t="s">
        <v>11</v>
      </c>
      <c r="CL146" s="58" t="s">
        <v>11</v>
      </c>
      <c r="CM146" s="59" t="s">
        <v>11</v>
      </c>
      <c r="CN146" s="59" t="s">
        <v>11</v>
      </c>
      <c r="CO146" s="59" t="s">
        <v>11</v>
      </c>
      <c r="CP146" s="59" t="s">
        <v>11</v>
      </c>
      <c r="CQ146" s="59" t="s">
        <v>11</v>
      </c>
      <c r="CR146" s="59" t="s">
        <v>11</v>
      </c>
      <c r="CS146" s="59" t="s">
        <v>1583</v>
      </c>
      <c r="CT146" s="59" t="s">
        <v>11</v>
      </c>
      <c r="CU146" s="59" t="s">
        <v>11</v>
      </c>
      <c r="CV146" s="59" t="s">
        <v>11</v>
      </c>
      <c r="CW146" s="59" t="s">
        <v>11</v>
      </c>
      <c r="CX146" s="59" t="s">
        <v>11</v>
      </c>
      <c r="CY146" s="59" t="s">
        <v>11</v>
      </c>
      <c r="CZ146" s="60" t="s">
        <v>11</v>
      </c>
      <c r="DA146" s="60" t="s">
        <v>11</v>
      </c>
      <c r="DB146" s="59" t="s">
        <v>11</v>
      </c>
      <c r="DC146" s="59" t="s">
        <v>1584</v>
      </c>
      <c r="DD146" s="60"/>
      <c r="DE146" s="59"/>
      <c r="DF146" s="59"/>
      <c r="DG146" s="59"/>
      <c r="DH146" s="59"/>
      <c r="DI146" s="59"/>
      <c r="DJ146" s="59"/>
      <c r="DK146" s="59"/>
      <c r="DL146" s="59"/>
      <c r="DM146" s="59"/>
      <c r="DN146" s="59"/>
      <c r="DO146" s="59"/>
      <c r="DP146" s="59"/>
      <c r="DQ146" s="59"/>
      <c r="DR146" s="59"/>
      <c r="DS146" s="59"/>
      <c r="DT146" s="59"/>
      <c r="DU146" s="59"/>
    </row>
    <row r="147" spans="1:125" s="61" customFormat="1" ht="12.75" customHeight="1" x14ac:dyDescent="0.25">
      <c r="A147" s="39" t="s">
        <v>454</v>
      </c>
      <c r="B147" s="39" t="s">
        <v>612</v>
      </c>
      <c r="C147" s="39"/>
      <c r="D147" s="39" t="s">
        <v>73</v>
      </c>
      <c r="E147" s="39" t="s">
        <v>613</v>
      </c>
      <c r="F147" s="55">
        <v>44300.835081018522</v>
      </c>
      <c r="G147" s="55">
        <v>44301.352384259262</v>
      </c>
      <c r="H147" s="23" t="s">
        <v>2309</v>
      </c>
      <c r="I147" s="40" t="str">
        <f t="shared" si="2"/>
        <v>OUTSIDE WDC</v>
      </c>
      <c r="J147" s="39"/>
      <c r="K147" s="39"/>
      <c r="L147" s="56">
        <v>44301</v>
      </c>
      <c r="M147" s="57"/>
      <c r="N147" s="59" t="str">
        <f>IFERROR(VLOOKUP(B:B,'GID 29 JUNI 21'!V:Y,4,0),"")</f>
        <v/>
      </c>
      <c r="O147" s="59" t="str">
        <f>IFERROR(VLOOKUP(B147,#REF!,4,0),"")</f>
        <v/>
      </c>
      <c r="P147" s="59" t="str">
        <f>IFERROR(VLOOKUP(B:B,'GID 27 Juni 21'!V:Y,4,0),"")</f>
        <v/>
      </c>
      <c r="Q147" s="59" t="str">
        <f>IFERROR(VLOOKUP(B:B,'GID 26 Juni 21'!V:Y,4,0),"")</f>
        <v/>
      </c>
      <c r="R147" s="59" t="str">
        <f>IFERROR(VLOOKUP(B:B,'GID 25 JNI 21'!V:Y,4,0),"")</f>
        <v/>
      </c>
      <c r="S147" s="59" t="s">
        <v>11</v>
      </c>
      <c r="T147" s="59" t="s">
        <v>11</v>
      </c>
      <c r="U147" s="59" t="s">
        <v>11</v>
      </c>
      <c r="V147" s="59" t="s">
        <v>11</v>
      </c>
      <c r="W147" s="59" t="s">
        <v>11</v>
      </c>
      <c r="X147" s="59" t="s">
        <v>11</v>
      </c>
      <c r="Y147" s="59" t="s">
        <v>11</v>
      </c>
      <c r="Z147" s="59" t="s">
        <v>11</v>
      </c>
      <c r="AA147" s="59" t="s">
        <v>11</v>
      </c>
      <c r="AB147" s="59" t="s">
        <v>11</v>
      </c>
      <c r="AC147" s="59" t="s">
        <v>11</v>
      </c>
      <c r="AD147" s="59" t="s">
        <v>11</v>
      </c>
      <c r="AE147" s="59" t="s">
        <v>11</v>
      </c>
      <c r="AF147" s="59" t="s">
        <v>11</v>
      </c>
      <c r="AG147" s="59" t="s">
        <v>11</v>
      </c>
      <c r="AH147" s="59" t="s">
        <v>11</v>
      </c>
      <c r="AI147" s="59" t="s">
        <v>11</v>
      </c>
      <c r="AJ147" s="59" t="s">
        <v>11</v>
      </c>
      <c r="AK147" s="59" t="s">
        <v>11</v>
      </c>
      <c r="AL147" s="57" t="s">
        <v>11</v>
      </c>
      <c r="AM147" s="57" t="s">
        <v>11</v>
      </c>
      <c r="AN147" s="57" t="s">
        <v>11</v>
      </c>
      <c r="AO147" s="57" t="s">
        <v>11</v>
      </c>
      <c r="AP147" s="57" t="s">
        <v>11</v>
      </c>
      <c r="AQ147" s="57" t="s">
        <v>11</v>
      </c>
      <c r="AR147" s="57" t="s">
        <v>11</v>
      </c>
      <c r="AS147" s="57" t="s">
        <v>11</v>
      </c>
      <c r="AT147" s="57" t="s">
        <v>11</v>
      </c>
      <c r="AU147" s="57" t="s">
        <v>11</v>
      </c>
      <c r="AV147" s="57" t="s">
        <v>11</v>
      </c>
      <c r="AW147" s="57" t="s">
        <v>11</v>
      </c>
      <c r="AX147" s="57" t="s">
        <v>11</v>
      </c>
      <c r="AY147" s="57" t="s">
        <v>11</v>
      </c>
      <c r="AZ147" s="57" t="s">
        <v>11</v>
      </c>
      <c r="BA147" s="57" t="s">
        <v>11</v>
      </c>
      <c r="BB147" s="57" t="s">
        <v>11</v>
      </c>
      <c r="BC147" s="57" t="s">
        <v>11</v>
      </c>
      <c r="BD147" s="57" t="s">
        <v>11</v>
      </c>
      <c r="BE147" s="57" t="s">
        <v>11</v>
      </c>
      <c r="BF147" s="57" t="s">
        <v>11</v>
      </c>
      <c r="BG147" s="57" t="s">
        <v>11</v>
      </c>
      <c r="BH147" s="57" t="s">
        <v>11</v>
      </c>
      <c r="BI147" s="57" t="s">
        <v>11</v>
      </c>
      <c r="BJ147" s="57" t="s">
        <v>11</v>
      </c>
      <c r="BK147" s="57" t="s">
        <v>11</v>
      </c>
      <c r="BL147" s="57" t="s">
        <v>11</v>
      </c>
      <c r="BM147" s="57" t="s">
        <v>11</v>
      </c>
      <c r="BN147" s="57" t="s">
        <v>11</v>
      </c>
      <c r="BO147" s="57" t="s">
        <v>11</v>
      </c>
      <c r="BP147" s="57" t="s">
        <v>11</v>
      </c>
      <c r="BQ147" s="57" t="s">
        <v>11</v>
      </c>
      <c r="BR147" s="57" t="s">
        <v>11</v>
      </c>
      <c r="BS147" s="57" t="s">
        <v>11</v>
      </c>
      <c r="BT147" s="57" t="s">
        <v>11</v>
      </c>
      <c r="BU147" s="57" t="s">
        <v>11</v>
      </c>
      <c r="BV147" s="57" t="s">
        <v>11</v>
      </c>
      <c r="BW147" s="57" t="s">
        <v>11</v>
      </c>
      <c r="BX147" s="57" t="s">
        <v>11</v>
      </c>
      <c r="BY147" s="57" t="s">
        <v>11</v>
      </c>
      <c r="BZ147" s="57" t="s">
        <v>11</v>
      </c>
      <c r="CA147" s="57" t="s">
        <v>11</v>
      </c>
      <c r="CB147" s="57" t="s">
        <v>11</v>
      </c>
      <c r="CC147" s="57" t="s">
        <v>2110</v>
      </c>
      <c r="CD147" s="57" t="s">
        <v>11</v>
      </c>
      <c r="CE147" s="57" t="s">
        <v>11</v>
      </c>
      <c r="CF147" s="57" t="s">
        <v>11</v>
      </c>
      <c r="CG147" s="57" t="s">
        <v>11</v>
      </c>
      <c r="CH147" s="57" t="s">
        <v>11</v>
      </c>
      <c r="CI147" s="57" t="s">
        <v>11</v>
      </c>
      <c r="CJ147" s="57" t="s">
        <v>11</v>
      </c>
      <c r="CK147" s="57" t="s">
        <v>11</v>
      </c>
      <c r="CL147" s="58" t="s">
        <v>11</v>
      </c>
      <c r="CM147" s="59" t="s">
        <v>11</v>
      </c>
      <c r="CN147" s="59" t="s">
        <v>11</v>
      </c>
      <c r="CO147" s="59" t="s">
        <v>11</v>
      </c>
      <c r="CP147" s="59" t="s">
        <v>11</v>
      </c>
      <c r="CQ147" s="59" t="s">
        <v>11</v>
      </c>
      <c r="CR147" s="59" t="s">
        <v>11</v>
      </c>
      <c r="CS147" s="59" t="s">
        <v>11</v>
      </c>
      <c r="CT147" s="59" t="s">
        <v>11</v>
      </c>
      <c r="CU147" s="59" t="s">
        <v>11</v>
      </c>
      <c r="CV147" s="59" t="s">
        <v>1585</v>
      </c>
      <c r="CW147" s="59" t="s">
        <v>11</v>
      </c>
      <c r="CX147" s="59" t="s">
        <v>11</v>
      </c>
      <c r="CY147" s="59" t="s">
        <v>11</v>
      </c>
      <c r="CZ147" s="60" t="s">
        <v>11</v>
      </c>
      <c r="DA147" s="60" t="s">
        <v>11</v>
      </c>
      <c r="DB147" s="59" t="s">
        <v>11</v>
      </c>
      <c r="DC147" s="59" t="s">
        <v>1586</v>
      </c>
      <c r="DD147" s="60"/>
      <c r="DE147" s="59"/>
      <c r="DF147" s="59"/>
      <c r="DG147" s="59"/>
      <c r="DH147" s="59"/>
      <c r="DI147" s="59"/>
      <c r="DJ147" s="59"/>
      <c r="DK147" s="59"/>
      <c r="DL147" s="59"/>
      <c r="DM147" s="59"/>
      <c r="DN147" s="59"/>
      <c r="DO147" s="59"/>
      <c r="DP147" s="59"/>
      <c r="DQ147" s="59"/>
      <c r="DR147" s="59"/>
      <c r="DS147" s="59"/>
      <c r="DT147" s="59"/>
      <c r="DU147" s="59"/>
    </row>
    <row r="148" spans="1:125" s="61" customFormat="1" ht="12.75" customHeight="1" x14ac:dyDescent="0.25">
      <c r="A148" s="39" t="s">
        <v>454</v>
      </c>
      <c r="B148" s="39" t="s">
        <v>857</v>
      </c>
      <c r="C148" s="39"/>
      <c r="D148" s="39" t="s">
        <v>73</v>
      </c>
      <c r="E148" s="39" t="s">
        <v>613</v>
      </c>
      <c r="F148" s="55">
        <v>44274.049641203703</v>
      </c>
      <c r="G148" s="55">
        <v>44274.932928240742</v>
      </c>
      <c r="H148" s="23" t="s">
        <v>2309</v>
      </c>
      <c r="I148" s="40" t="str">
        <f t="shared" si="2"/>
        <v>OUTSIDE WDC</v>
      </c>
      <c r="J148" s="39"/>
      <c r="K148" s="39"/>
      <c r="L148" s="56">
        <v>44274</v>
      </c>
      <c r="M148" s="57"/>
      <c r="N148" s="59" t="str">
        <f>IFERROR(VLOOKUP(B:B,'GID 29 JUNI 21'!V:Y,4,0),"")</f>
        <v/>
      </c>
      <c r="O148" s="59" t="str">
        <f>IFERROR(VLOOKUP(B148,#REF!,4,0),"")</f>
        <v/>
      </c>
      <c r="P148" s="59" t="str">
        <f>IFERROR(VLOOKUP(B:B,'GID 27 Juni 21'!V:Y,4,0),"")</f>
        <v/>
      </c>
      <c r="Q148" s="59" t="str">
        <f>IFERROR(VLOOKUP(B:B,'GID 26 Juni 21'!V:Y,4,0),"")</f>
        <v/>
      </c>
      <c r="R148" s="59" t="str">
        <f>IFERROR(VLOOKUP(B:B,'GID 25 JNI 21'!V:Y,4,0),"")</f>
        <v/>
      </c>
      <c r="S148" s="59" t="s">
        <v>11</v>
      </c>
      <c r="T148" s="59" t="s">
        <v>11</v>
      </c>
      <c r="U148" s="59" t="s">
        <v>11</v>
      </c>
      <c r="V148" s="59" t="s">
        <v>11</v>
      </c>
      <c r="W148" s="59" t="s">
        <v>11</v>
      </c>
      <c r="X148" s="59" t="s">
        <v>11</v>
      </c>
      <c r="Y148" s="59" t="s">
        <v>11</v>
      </c>
      <c r="Z148" s="59" t="s">
        <v>11</v>
      </c>
      <c r="AA148" s="59" t="s">
        <v>11</v>
      </c>
      <c r="AB148" s="59" t="s">
        <v>11</v>
      </c>
      <c r="AC148" s="59" t="s">
        <v>11</v>
      </c>
      <c r="AD148" s="59" t="s">
        <v>11</v>
      </c>
      <c r="AE148" s="59" t="s">
        <v>11</v>
      </c>
      <c r="AF148" s="59" t="s">
        <v>11</v>
      </c>
      <c r="AG148" s="59" t="s">
        <v>11</v>
      </c>
      <c r="AH148" s="59" t="s">
        <v>11</v>
      </c>
      <c r="AI148" s="59" t="s">
        <v>11</v>
      </c>
      <c r="AJ148" s="59" t="s">
        <v>11</v>
      </c>
      <c r="AK148" s="59" t="s">
        <v>11</v>
      </c>
      <c r="AL148" s="57" t="s">
        <v>11</v>
      </c>
      <c r="AM148" s="57" t="s">
        <v>11</v>
      </c>
      <c r="AN148" s="57" t="s">
        <v>11</v>
      </c>
      <c r="AO148" s="57" t="s">
        <v>11</v>
      </c>
      <c r="AP148" s="57" t="s">
        <v>11</v>
      </c>
      <c r="AQ148" s="57" t="s">
        <v>11</v>
      </c>
      <c r="AR148" s="57" t="s">
        <v>11</v>
      </c>
      <c r="AS148" s="57" t="s">
        <v>11</v>
      </c>
      <c r="AT148" s="57" t="s">
        <v>11</v>
      </c>
      <c r="AU148" s="57" t="s">
        <v>11</v>
      </c>
      <c r="AV148" s="57" t="s">
        <v>11</v>
      </c>
      <c r="AW148" s="57" t="s">
        <v>11</v>
      </c>
      <c r="AX148" s="57" t="s">
        <v>11</v>
      </c>
      <c r="AY148" s="57" t="s">
        <v>11</v>
      </c>
      <c r="AZ148" s="57" t="s">
        <v>11</v>
      </c>
      <c r="BA148" s="57" t="s">
        <v>11</v>
      </c>
      <c r="BB148" s="57" t="s">
        <v>11</v>
      </c>
      <c r="BC148" s="57" t="s">
        <v>11</v>
      </c>
      <c r="BD148" s="57" t="s">
        <v>11</v>
      </c>
      <c r="BE148" s="57" t="s">
        <v>11</v>
      </c>
      <c r="BF148" s="57" t="s">
        <v>11</v>
      </c>
      <c r="BG148" s="57" t="s">
        <v>11</v>
      </c>
      <c r="BH148" s="57" t="s">
        <v>11</v>
      </c>
      <c r="BI148" s="57" t="s">
        <v>11</v>
      </c>
      <c r="BJ148" s="57" t="s">
        <v>11</v>
      </c>
      <c r="BK148" s="57" t="s">
        <v>11</v>
      </c>
      <c r="BL148" s="57" t="s">
        <v>11</v>
      </c>
      <c r="BM148" s="57" t="s">
        <v>11</v>
      </c>
      <c r="BN148" s="57" t="s">
        <v>11</v>
      </c>
      <c r="BO148" s="57" t="s">
        <v>11</v>
      </c>
      <c r="BP148" s="57" t="s">
        <v>11</v>
      </c>
      <c r="BQ148" s="57" t="s">
        <v>11</v>
      </c>
      <c r="BR148" s="57" t="s">
        <v>11</v>
      </c>
      <c r="BS148" s="57" t="s">
        <v>11</v>
      </c>
      <c r="BT148" s="57" t="s">
        <v>11</v>
      </c>
      <c r="BU148" s="57" t="s">
        <v>11</v>
      </c>
      <c r="BV148" s="57" t="s">
        <v>11</v>
      </c>
      <c r="BW148" s="57" t="s">
        <v>11</v>
      </c>
      <c r="BX148" s="57" t="s">
        <v>11</v>
      </c>
      <c r="BY148" s="57" t="s">
        <v>11</v>
      </c>
      <c r="BZ148" s="57" t="s">
        <v>11</v>
      </c>
      <c r="CA148" s="57" t="s">
        <v>11</v>
      </c>
      <c r="CB148" s="57" t="s">
        <v>11</v>
      </c>
      <c r="CC148" s="57" t="s">
        <v>11</v>
      </c>
      <c r="CD148" s="57" t="s">
        <v>11</v>
      </c>
      <c r="CE148" s="57" t="s">
        <v>11</v>
      </c>
      <c r="CF148" s="57" t="s">
        <v>11</v>
      </c>
      <c r="CG148" s="57" t="s">
        <v>11</v>
      </c>
      <c r="CH148" s="57" t="s">
        <v>11</v>
      </c>
      <c r="CI148" s="57" t="s">
        <v>11</v>
      </c>
      <c r="CJ148" s="57" t="s">
        <v>11</v>
      </c>
      <c r="CK148" s="57" t="s">
        <v>11</v>
      </c>
      <c r="CL148" s="58" t="s">
        <v>11</v>
      </c>
      <c r="CM148" s="59" t="s">
        <v>11</v>
      </c>
      <c r="CN148" s="59" t="s">
        <v>11</v>
      </c>
      <c r="CO148" s="59" t="s">
        <v>11</v>
      </c>
      <c r="CP148" s="59" t="s">
        <v>11</v>
      </c>
      <c r="CQ148" s="59" t="s">
        <v>11</v>
      </c>
      <c r="CR148" s="59" t="s">
        <v>11</v>
      </c>
      <c r="CS148" s="59" t="s">
        <v>11</v>
      </c>
      <c r="CT148" s="59" t="s">
        <v>11</v>
      </c>
      <c r="CU148" s="59" t="s">
        <v>11</v>
      </c>
      <c r="CV148" s="59" t="s">
        <v>11</v>
      </c>
      <c r="CW148" s="59" t="s">
        <v>11</v>
      </c>
      <c r="CX148" s="59" t="s">
        <v>11</v>
      </c>
      <c r="CY148" s="59" t="s">
        <v>11</v>
      </c>
      <c r="CZ148" s="60" t="s">
        <v>11</v>
      </c>
      <c r="DA148" s="60" t="s">
        <v>11</v>
      </c>
      <c r="DB148" s="59" t="s">
        <v>11</v>
      </c>
      <c r="DC148" s="59" t="s">
        <v>1587</v>
      </c>
      <c r="DD148" s="60"/>
      <c r="DE148" s="59"/>
      <c r="DF148" s="59"/>
      <c r="DG148" s="59"/>
      <c r="DH148" s="59"/>
      <c r="DI148" s="59"/>
      <c r="DJ148" s="59"/>
      <c r="DK148" s="59"/>
      <c r="DL148" s="59"/>
      <c r="DM148" s="59"/>
      <c r="DN148" s="59"/>
      <c r="DO148" s="59"/>
      <c r="DP148" s="59"/>
      <c r="DQ148" s="59"/>
      <c r="DR148" s="59"/>
      <c r="DS148" s="59"/>
      <c r="DT148" s="59"/>
      <c r="DU148" s="59"/>
    </row>
    <row r="149" spans="1:125" s="61" customFormat="1" ht="12.75" customHeight="1" x14ac:dyDescent="0.25">
      <c r="A149" s="39" t="s">
        <v>454</v>
      </c>
      <c r="B149" s="39" t="s">
        <v>380</v>
      </c>
      <c r="C149" s="39"/>
      <c r="D149" s="39" t="s">
        <v>73</v>
      </c>
      <c r="E149" s="39" t="s">
        <v>197</v>
      </c>
      <c r="F149" s="55">
        <v>44325.006898148145</v>
      </c>
      <c r="G149" s="55">
        <v>44325.640590277777</v>
      </c>
      <c r="H149" s="23" t="s">
        <v>2309</v>
      </c>
      <c r="I149" s="40" t="str">
        <f t="shared" si="2"/>
        <v>OUTSIDE WDC</v>
      </c>
      <c r="J149" s="39" t="s">
        <v>461</v>
      </c>
      <c r="K149" s="39"/>
      <c r="L149" s="56">
        <v>44325</v>
      </c>
      <c r="M149" s="57"/>
      <c r="N149" s="59" t="str">
        <f>IFERROR(VLOOKUP(B:B,'GID 29 JUNI 21'!V:Y,4,0),"")</f>
        <v/>
      </c>
      <c r="O149" s="59" t="str">
        <f>IFERROR(VLOOKUP(B149,#REF!,4,0),"")</f>
        <v/>
      </c>
      <c r="P149" s="59" t="str">
        <f>IFERROR(VLOOKUP(B:B,'GID 27 Juni 21'!V:Y,4,0),"")</f>
        <v/>
      </c>
      <c r="Q149" s="59" t="str">
        <f>IFERROR(VLOOKUP(B:B,'GID 26 Juni 21'!V:Y,4,0),"")</f>
        <v/>
      </c>
      <c r="R149" s="59" t="str">
        <f>IFERROR(VLOOKUP(B:B,'GID 25 JNI 21'!V:Y,4,0),"")</f>
        <v/>
      </c>
      <c r="S149" s="59" t="s">
        <v>11</v>
      </c>
      <c r="T149" s="59" t="s">
        <v>11</v>
      </c>
      <c r="U149" s="59" t="s">
        <v>11</v>
      </c>
      <c r="V149" s="59" t="s">
        <v>11</v>
      </c>
      <c r="W149" s="59" t="s">
        <v>11</v>
      </c>
      <c r="X149" s="59" t="s">
        <v>11</v>
      </c>
      <c r="Y149" s="59" t="s">
        <v>11</v>
      </c>
      <c r="Z149" s="59" t="s">
        <v>11</v>
      </c>
      <c r="AA149" s="59" t="s">
        <v>11</v>
      </c>
      <c r="AB149" s="59" t="s">
        <v>11</v>
      </c>
      <c r="AC149" s="59" t="s">
        <v>11</v>
      </c>
      <c r="AD149" s="59" t="s">
        <v>11</v>
      </c>
      <c r="AE149" s="59" t="s">
        <v>11</v>
      </c>
      <c r="AF149" s="59" t="s">
        <v>11</v>
      </c>
      <c r="AG149" s="59" t="s">
        <v>11</v>
      </c>
      <c r="AH149" s="59" t="s">
        <v>11</v>
      </c>
      <c r="AI149" s="59" t="s">
        <v>11</v>
      </c>
      <c r="AJ149" s="59" t="s">
        <v>11</v>
      </c>
      <c r="AK149" s="59" t="s">
        <v>11</v>
      </c>
      <c r="AL149" s="57" t="s">
        <v>11</v>
      </c>
      <c r="AM149" s="57" t="s">
        <v>11</v>
      </c>
      <c r="AN149" s="57" t="s">
        <v>11</v>
      </c>
      <c r="AO149" s="57" t="s">
        <v>11</v>
      </c>
      <c r="AP149" s="57" t="s">
        <v>11</v>
      </c>
      <c r="AQ149" s="57" t="s">
        <v>11</v>
      </c>
      <c r="AR149" s="57" t="s">
        <v>11</v>
      </c>
      <c r="AS149" s="57" t="s">
        <v>11</v>
      </c>
      <c r="AT149" s="57" t="s">
        <v>11</v>
      </c>
      <c r="AU149" s="57" t="s">
        <v>11</v>
      </c>
      <c r="AV149" s="57" t="s">
        <v>11</v>
      </c>
      <c r="AW149" s="57" t="s">
        <v>11</v>
      </c>
      <c r="AX149" s="57" t="s">
        <v>11</v>
      </c>
      <c r="AY149" s="57" t="s">
        <v>11</v>
      </c>
      <c r="AZ149" s="57" t="s">
        <v>11</v>
      </c>
      <c r="BA149" s="57" t="s">
        <v>11</v>
      </c>
      <c r="BB149" s="57" t="s">
        <v>11</v>
      </c>
      <c r="BC149" s="57" t="s">
        <v>11</v>
      </c>
      <c r="BD149" s="57" t="s">
        <v>11</v>
      </c>
      <c r="BE149" s="57" t="s">
        <v>11</v>
      </c>
      <c r="BF149" s="57" t="s">
        <v>3154</v>
      </c>
      <c r="BG149" s="57" t="s">
        <v>11</v>
      </c>
      <c r="BH149" s="57" t="s">
        <v>11</v>
      </c>
      <c r="BI149" s="57" t="s">
        <v>11</v>
      </c>
      <c r="BJ149" s="57" t="s">
        <v>11</v>
      </c>
      <c r="BK149" s="57" t="s">
        <v>11</v>
      </c>
      <c r="BL149" s="57" t="s">
        <v>11</v>
      </c>
      <c r="BM149" s="57" t="s">
        <v>11</v>
      </c>
      <c r="BN149" s="57" t="s">
        <v>11</v>
      </c>
      <c r="BO149" s="57" t="s">
        <v>11</v>
      </c>
      <c r="BP149" s="57" t="s">
        <v>11</v>
      </c>
      <c r="BQ149" s="57" t="s">
        <v>11</v>
      </c>
      <c r="BR149" s="57" t="s">
        <v>11</v>
      </c>
      <c r="BS149" s="57" t="s">
        <v>11</v>
      </c>
      <c r="BT149" s="57" t="s">
        <v>11</v>
      </c>
      <c r="BU149" s="57" t="s">
        <v>11</v>
      </c>
      <c r="BV149" s="57" t="s">
        <v>11</v>
      </c>
      <c r="BW149" s="57" t="s">
        <v>11</v>
      </c>
      <c r="BX149" s="57" t="s">
        <v>11</v>
      </c>
      <c r="BY149" s="57" t="s">
        <v>11</v>
      </c>
      <c r="BZ149" s="57" t="s">
        <v>11</v>
      </c>
      <c r="CA149" s="57" t="s">
        <v>11</v>
      </c>
      <c r="CB149" s="57" t="s">
        <v>1709</v>
      </c>
      <c r="CC149" s="57" t="s">
        <v>11</v>
      </c>
      <c r="CD149" s="57" t="s">
        <v>11</v>
      </c>
      <c r="CE149" s="57" t="s">
        <v>11</v>
      </c>
      <c r="CF149" s="57" t="s">
        <v>11</v>
      </c>
      <c r="CG149" s="57" t="s">
        <v>2111</v>
      </c>
      <c r="CH149" s="57" t="s">
        <v>11</v>
      </c>
      <c r="CI149" s="57" t="s">
        <v>11</v>
      </c>
      <c r="CJ149" s="57" t="s">
        <v>11</v>
      </c>
      <c r="CK149" s="57" t="s">
        <v>2112</v>
      </c>
      <c r="CL149" s="58" t="s">
        <v>11</v>
      </c>
      <c r="CM149" s="59" t="s">
        <v>11</v>
      </c>
      <c r="CN149" s="59" t="s">
        <v>11</v>
      </c>
      <c r="CO149" s="59" t="s">
        <v>2113</v>
      </c>
      <c r="CP149" s="59" t="s">
        <v>11</v>
      </c>
      <c r="CQ149" s="59" t="s">
        <v>11</v>
      </c>
      <c r="CR149" s="59" t="s">
        <v>11</v>
      </c>
      <c r="CS149" s="59" t="s">
        <v>11</v>
      </c>
      <c r="CT149" s="59" t="s">
        <v>11</v>
      </c>
      <c r="CU149" s="59" t="s">
        <v>11</v>
      </c>
      <c r="CV149" s="59" t="s">
        <v>11</v>
      </c>
      <c r="CW149" s="59" t="s">
        <v>11</v>
      </c>
      <c r="CX149" s="59" t="s">
        <v>11</v>
      </c>
      <c r="CY149" s="59" t="s">
        <v>11</v>
      </c>
      <c r="CZ149" s="60" t="s">
        <v>11</v>
      </c>
      <c r="DA149" s="60" t="s">
        <v>11</v>
      </c>
      <c r="DB149" s="59" t="s">
        <v>11</v>
      </c>
      <c r="DC149" s="59" t="s">
        <v>1588</v>
      </c>
      <c r="DD149" s="60"/>
      <c r="DE149" s="59"/>
      <c r="DF149" s="59"/>
      <c r="DG149" s="59"/>
      <c r="DH149" s="59"/>
      <c r="DI149" s="59"/>
      <c r="DJ149" s="59"/>
      <c r="DK149" s="59"/>
      <c r="DL149" s="59"/>
      <c r="DM149" s="59"/>
      <c r="DN149" s="59"/>
      <c r="DO149" s="59"/>
      <c r="DP149" s="59"/>
      <c r="DQ149" s="59"/>
      <c r="DR149" s="59"/>
      <c r="DS149" s="59"/>
      <c r="DT149" s="59"/>
      <c r="DU149" s="59"/>
    </row>
    <row r="150" spans="1:125" s="61" customFormat="1" ht="12.75" customHeight="1" x14ac:dyDescent="0.25">
      <c r="A150" s="39" t="s">
        <v>454</v>
      </c>
      <c r="B150" s="39" t="s">
        <v>225</v>
      </c>
      <c r="C150" s="39"/>
      <c r="D150" s="39" t="s">
        <v>73</v>
      </c>
      <c r="E150" s="39" t="s">
        <v>197</v>
      </c>
      <c r="F150" s="55">
        <v>44304.557384259257</v>
      </c>
      <c r="G150" s="55">
        <v>44304.925567129627</v>
      </c>
      <c r="H150" s="23" t="s">
        <v>2309</v>
      </c>
      <c r="I150" s="40" t="str">
        <f t="shared" si="2"/>
        <v>OUTSIDE WDC</v>
      </c>
      <c r="J150" s="39" t="s">
        <v>10</v>
      </c>
      <c r="K150" s="39"/>
      <c r="L150" s="56">
        <v>44304</v>
      </c>
      <c r="M150" s="57"/>
      <c r="N150" s="59" t="str">
        <f>IFERROR(VLOOKUP(B:B,'GID 29 JUNI 21'!V:Y,4,0),"")</f>
        <v/>
      </c>
      <c r="O150" s="59" t="str">
        <f>IFERROR(VLOOKUP(B150,#REF!,4,0),"")</f>
        <v/>
      </c>
      <c r="P150" s="59" t="str">
        <f>IFERROR(VLOOKUP(B:B,'GID 27 Juni 21'!V:Y,4,0),"")</f>
        <v/>
      </c>
      <c r="Q150" s="59" t="str">
        <f>IFERROR(VLOOKUP(B:B,'GID 26 Juni 21'!V:Y,4,0),"")</f>
        <v/>
      </c>
      <c r="R150" s="59" t="str">
        <f>IFERROR(VLOOKUP(B:B,'GID 25 JNI 21'!V:Y,4,0),"")</f>
        <v/>
      </c>
      <c r="S150" s="59" t="s">
        <v>11</v>
      </c>
      <c r="T150" s="59" t="s">
        <v>11</v>
      </c>
      <c r="U150" s="59" t="s">
        <v>11</v>
      </c>
      <c r="V150" s="59" t="s">
        <v>11</v>
      </c>
      <c r="W150" s="59" t="s">
        <v>11</v>
      </c>
      <c r="X150" s="59" t="s">
        <v>11</v>
      </c>
      <c r="Y150" s="59" t="s">
        <v>11</v>
      </c>
      <c r="Z150" s="59" t="s">
        <v>11</v>
      </c>
      <c r="AA150" s="59" t="s">
        <v>11</v>
      </c>
      <c r="AB150" s="59" t="s">
        <v>11</v>
      </c>
      <c r="AC150" s="59" t="s">
        <v>11</v>
      </c>
      <c r="AD150" s="59" t="s">
        <v>11</v>
      </c>
      <c r="AE150" s="59" t="s">
        <v>11</v>
      </c>
      <c r="AF150" s="59" t="s">
        <v>11</v>
      </c>
      <c r="AG150" s="59" t="s">
        <v>11</v>
      </c>
      <c r="AH150" s="59" t="s">
        <v>11</v>
      </c>
      <c r="AI150" s="59" t="s">
        <v>11</v>
      </c>
      <c r="AJ150" s="59" t="s">
        <v>11</v>
      </c>
      <c r="AK150" s="59" t="s">
        <v>11</v>
      </c>
      <c r="AL150" s="57" t="s">
        <v>11</v>
      </c>
      <c r="AM150" s="57" t="s">
        <v>11</v>
      </c>
      <c r="AN150" s="57" t="s">
        <v>11</v>
      </c>
      <c r="AO150" s="57" t="s">
        <v>11</v>
      </c>
      <c r="AP150" s="57" t="s">
        <v>11</v>
      </c>
      <c r="AQ150" s="57" t="s">
        <v>11</v>
      </c>
      <c r="AR150" s="57" t="s">
        <v>11</v>
      </c>
      <c r="AS150" s="57" t="s">
        <v>11</v>
      </c>
      <c r="AT150" s="57" t="s">
        <v>11</v>
      </c>
      <c r="AU150" s="57" t="s">
        <v>11</v>
      </c>
      <c r="AV150" s="57" t="s">
        <v>11</v>
      </c>
      <c r="AW150" s="57" t="s">
        <v>11</v>
      </c>
      <c r="AX150" s="57" t="s">
        <v>11</v>
      </c>
      <c r="AY150" s="57" t="s">
        <v>11</v>
      </c>
      <c r="AZ150" s="57" t="s">
        <v>11</v>
      </c>
      <c r="BA150" s="57" t="s">
        <v>11</v>
      </c>
      <c r="BB150" s="57" t="s">
        <v>11</v>
      </c>
      <c r="BC150" s="57" t="s">
        <v>11</v>
      </c>
      <c r="BD150" s="57" t="s">
        <v>11</v>
      </c>
      <c r="BE150" s="57" t="s">
        <v>11</v>
      </c>
      <c r="BF150" s="57" t="s">
        <v>11</v>
      </c>
      <c r="BG150" s="57" t="s">
        <v>11</v>
      </c>
      <c r="BH150" s="57" t="s">
        <v>11</v>
      </c>
      <c r="BI150" s="57" t="s">
        <v>11</v>
      </c>
      <c r="BJ150" s="57" t="s">
        <v>11</v>
      </c>
      <c r="BK150" s="57" t="s">
        <v>11</v>
      </c>
      <c r="BL150" s="57" t="s">
        <v>11</v>
      </c>
      <c r="BM150" s="57" t="s">
        <v>11</v>
      </c>
      <c r="BN150" s="57" t="s">
        <v>11</v>
      </c>
      <c r="BO150" s="57" t="s">
        <v>11</v>
      </c>
      <c r="BP150" s="57" t="s">
        <v>11</v>
      </c>
      <c r="BQ150" s="57" t="s">
        <v>11</v>
      </c>
      <c r="BR150" s="57" t="s">
        <v>11</v>
      </c>
      <c r="BS150" s="57" t="s">
        <v>11</v>
      </c>
      <c r="BT150" s="57" t="s">
        <v>11</v>
      </c>
      <c r="BU150" s="57" t="s">
        <v>11</v>
      </c>
      <c r="BV150" s="57" t="s">
        <v>11</v>
      </c>
      <c r="BW150" s="57" t="s">
        <v>11</v>
      </c>
      <c r="BX150" s="57" t="s">
        <v>11</v>
      </c>
      <c r="BY150" s="57" t="s">
        <v>3155</v>
      </c>
      <c r="BZ150" s="57" t="s">
        <v>3155</v>
      </c>
      <c r="CA150" s="57" t="s">
        <v>11</v>
      </c>
      <c r="CB150" s="57" t="s">
        <v>11</v>
      </c>
      <c r="CC150" s="57" t="s">
        <v>11</v>
      </c>
      <c r="CD150" s="57" t="s">
        <v>11</v>
      </c>
      <c r="CE150" s="57" t="s">
        <v>11</v>
      </c>
      <c r="CF150" s="57" t="s">
        <v>11</v>
      </c>
      <c r="CG150" s="57" t="s">
        <v>11</v>
      </c>
      <c r="CH150" s="57" t="s">
        <v>11</v>
      </c>
      <c r="CI150" s="57" t="s">
        <v>11</v>
      </c>
      <c r="CJ150" s="57" t="s">
        <v>11</v>
      </c>
      <c r="CK150" s="57" t="s">
        <v>11</v>
      </c>
      <c r="CL150" s="58" t="s">
        <v>11</v>
      </c>
      <c r="CM150" s="59"/>
      <c r="CN150" s="59" t="s">
        <v>2114</v>
      </c>
      <c r="CO150" s="59" t="s">
        <v>11</v>
      </c>
      <c r="CP150" s="59" t="s">
        <v>11</v>
      </c>
      <c r="CQ150" s="59" t="s">
        <v>11</v>
      </c>
      <c r="CR150" s="59" t="s">
        <v>11</v>
      </c>
      <c r="CS150" s="59" t="s">
        <v>11</v>
      </c>
      <c r="CT150" s="59" t="s">
        <v>11</v>
      </c>
      <c r="CU150" s="59" t="s">
        <v>1589</v>
      </c>
      <c r="CV150" s="59" t="s">
        <v>11</v>
      </c>
      <c r="CW150" s="59" t="s">
        <v>11</v>
      </c>
      <c r="CX150" s="59" t="s">
        <v>11</v>
      </c>
      <c r="CY150" s="59" t="s">
        <v>11</v>
      </c>
      <c r="CZ150" s="60" t="s">
        <v>11</v>
      </c>
      <c r="DA150" s="60" t="s">
        <v>11</v>
      </c>
      <c r="DB150" s="59" t="s">
        <v>862</v>
      </c>
      <c r="DC150" s="59"/>
      <c r="DD150" s="60"/>
      <c r="DE150" s="59"/>
      <c r="DF150" s="59"/>
      <c r="DG150" s="59"/>
      <c r="DH150" s="59"/>
      <c r="DI150" s="59"/>
      <c r="DJ150" s="59"/>
      <c r="DK150" s="59"/>
      <c r="DL150" s="59"/>
      <c r="DM150" s="59"/>
      <c r="DN150" s="59"/>
      <c r="DO150" s="59"/>
      <c r="DP150" s="59"/>
      <c r="DQ150" s="59"/>
      <c r="DR150" s="59"/>
      <c r="DS150" s="59"/>
      <c r="DT150" s="59"/>
      <c r="DU150" s="59"/>
    </row>
    <row r="151" spans="1:125" s="61" customFormat="1" ht="12.75" customHeight="1" x14ac:dyDescent="0.25">
      <c r="A151" s="39" t="s">
        <v>454</v>
      </c>
      <c r="B151" s="39" t="s">
        <v>164</v>
      </c>
      <c r="C151" s="39"/>
      <c r="D151" s="39" t="s">
        <v>73</v>
      </c>
      <c r="E151" s="39" t="s">
        <v>28</v>
      </c>
      <c r="F151" s="55">
        <v>44301.856956018521</v>
      </c>
      <c r="G151" s="55">
        <v>44302.168587962966</v>
      </c>
      <c r="H151" s="23" t="s">
        <v>2309</v>
      </c>
      <c r="I151" s="40" t="str">
        <f t="shared" si="2"/>
        <v>OUTSIDE WDC</v>
      </c>
      <c r="J151" s="39"/>
      <c r="K151" s="39"/>
      <c r="L151" s="56">
        <v>44302</v>
      </c>
      <c r="M151" s="57"/>
      <c r="N151" s="59" t="str">
        <f>IFERROR(VLOOKUP(B:B,'GID 29 JUNI 21'!V:Y,4,0),"")</f>
        <v/>
      </c>
      <c r="O151" s="59" t="str">
        <f>IFERROR(VLOOKUP(B151,#REF!,4,0),"")</f>
        <v/>
      </c>
      <c r="P151" s="59" t="str">
        <f>IFERROR(VLOOKUP(B:B,'GID 27 Juni 21'!V:Y,4,0),"")</f>
        <v/>
      </c>
      <c r="Q151" s="59" t="str">
        <f>IFERROR(VLOOKUP(B:B,'GID 26 Juni 21'!V:Y,4,0),"")</f>
        <v/>
      </c>
      <c r="R151" s="59" t="str">
        <f>IFERROR(VLOOKUP(B:B,'GID 25 JNI 21'!V:Y,4,0),"")</f>
        <v/>
      </c>
      <c r="S151" s="59" t="s">
        <v>11</v>
      </c>
      <c r="T151" s="59" t="s">
        <v>11</v>
      </c>
      <c r="U151" s="59" t="s">
        <v>11</v>
      </c>
      <c r="V151" s="59" t="s">
        <v>11</v>
      </c>
      <c r="W151" s="59" t="s">
        <v>11</v>
      </c>
      <c r="X151" s="59" t="s">
        <v>11</v>
      </c>
      <c r="Y151" s="59" t="s">
        <v>11</v>
      </c>
      <c r="Z151" s="59" t="s">
        <v>11</v>
      </c>
      <c r="AA151" s="59" t="s">
        <v>11</v>
      </c>
      <c r="AB151" s="59" t="s">
        <v>11</v>
      </c>
      <c r="AC151" s="59" t="s">
        <v>11</v>
      </c>
      <c r="AD151" s="59" t="s">
        <v>11</v>
      </c>
      <c r="AE151" s="59" t="s">
        <v>11</v>
      </c>
      <c r="AF151" s="59" t="s">
        <v>11</v>
      </c>
      <c r="AG151" s="59" t="s">
        <v>11</v>
      </c>
      <c r="AH151" s="59" t="s">
        <v>11</v>
      </c>
      <c r="AI151" s="59" t="s">
        <v>11</v>
      </c>
      <c r="AJ151" s="59" t="s">
        <v>11</v>
      </c>
      <c r="AK151" s="59" t="s">
        <v>11</v>
      </c>
      <c r="AL151" s="57" t="s">
        <v>11</v>
      </c>
      <c r="AM151" s="57" t="s">
        <v>11</v>
      </c>
      <c r="AN151" s="57" t="s">
        <v>11</v>
      </c>
      <c r="AO151" s="57" t="s">
        <v>11</v>
      </c>
      <c r="AP151" s="57" t="s">
        <v>11</v>
      </c>
      <c r="AQ151" s="57" t="s">
        <v>11</v>
      </c>
      <c r="AR151" s="57" t="s">
        <v>11</v>
      </c>
      <c r="AS151" s="57" t="s">
        <v>11</v>
      </c>
      <c r="AT151" s="57" t="s">
        <v>11</v>
      </c>
      <c r="AU151" s="57" t="s">
        <v>11</v>
      </c>
      <c r="AV151" s="57" t="s">
        <v>11</v>
      </c>
      <c r="AW151" s="57" t="s">
        <v>11</v>
      </c>
      <c r="AX151" s="57" t="s">
        <v>11</v>
      </c>
      <c r="AY151" s="57" t="s">
        <v>11</v>
      </c>
      <c r="AZ151" s="57" t="s">
        <v>11</v>
      </c>
      <c r="BA151" s="57" t="s">
        <v>11</v>
      </c>
      <c r="BB151" s="57" t="s">
        <v>11</v>
      </c>
      <c r="BC151" s="57" t="s">
        <v>11</v>
      </c>
      <c r="BD151" s="57" t="s">
        <v>11</v>
      </c>
      <c r="BE151" s="57" t="s">
        <v>11</v>
      </c>
      <c r="BF151" s="57" t="s">
        <v>11</v>
      </c>
      <c r="BG151" s="57" t="s">
        <v>11</v>
      </c>
      <c r="BH151" s="57" t="s">
        <v>11</v>
      </c>
      <c r="BI151" s="57" t="s">
        <v>11</v>
      </c>
      <c r="BJ151" s="57" t="s">
        <v>11</v>
      </c>
      <c r="BK151" s="57" t="s">
        <v>11</v>
      </c>
      <c r="BL151" s="57" t="s">
        <v>11</v>
      </c>
      <c r="BM151" s="57" t="s">
        <v>11</v>
      </c>
      <c r="BN151" s="57" t="s">
        <v>11</v>
      </c>
      <c r="BO151" s="57" t="s">
        <v>11</v>
      </c>
      <c r="BP151" s="57" t="s">
        <v>11</v>
      </c>
      <c r="BQ151" s="57" t="s">
        <v>11</v>
      </c>
      <c r="BR151" s="57" t="s">
        <v>11</v>
      </c>
      <c r="BS151" s="57" t="s">
        <v>11</v>
      </c>
      <c r="BT151" s="57" t="s">
        <v>11</v>
      </c>
      <c r="BU151" s="57" t="s">
        <v>11</v>
      </c>
      <c r="BV151" s="57" t="s">
        <v>11</v>
      </c>
      <c r="BW151" s="57" t="s">
        <v>11</v>
      </c>
      <c r="BX151" s="57" t="s">
        <v>11</v>
      </c>
      <c r="BY151" s="57" t="s">
        <v>11</v>
      </c>
      <c r="BZ151" s="57" t="s">
        <v>11</v>
      </c>
      <c r="CA151" s="57" t="s">
        <v>11</v>
      </c>
      <c r="CB151" s="57" t="s">
        <v>1711</v>
      </c>
      <c r="CC151" s="57" t="s">
        <v>11</v>
      </c>
      <c r="CD151" s="57" t="s">
        <v>11</v>
      </c>
      <c r="CE151" s="57" t="s">
        <v>11</v>
      </c>
      <c r="CF151" s="57" t="s">
        <v>11</v>
      </c>
      <c r="CG151" s="57" t="s">
        <v>11</v>
      </c>
      <c r="CH151" s="57" t="s">
        <v>11</v>
      </c>
      <c r="CI151" s="57" t="s">
        <v>11</v>
      </c>
      <c r="CJ151" s="57" t="s">
        <v>11</v>
      </c>
      <c r="CK151" s="57" t="s">
        <v>11</v>
      </c>
      <c r="CL151" s="58" t="s">
        <v>11</v>
      </c>
      <c r="CM151" s="59" t="s">
        <v>11</v>
      </c>
      <c r="CN151" s="59" t="s">
        <v>11</v>
      </c>
      <c r="CO151" s="59" t="s">
        <v>11</v>
      </c>
      <c r="CP151" s="59" t="s">
        <v>11</v>
      </c>
      <c r="CQ151" s="59" t="s">
        <v>11</v>
      </c>
      <c r="CR151" s="59" t="s">
        <v>11</v>
      </c>
      <c r="CS151" s="59" t="s">
        <v>11</v>
      </c>
      <c r="CT151" s="59" t="s">
        <v>11</v>
      </c>
      <c r="CU151" s="59" t="s">
        <v>11</v>
      </c>
      <c r="CV151" s="59" t="s">
        <v>11</v>
      </c>
      <c r="CW151" s="59" t="s">
        <v>11</v>
      </c>
      <c r="CX151" s="59" t="s">
        <v>11</v>
      </c>
      <c r="CY151" s="59" t="s">
        <v>11</v>
      </c>
      <c r="CZ151" s="60" t="s">
        <v>11</v>
      </c>
      <c r="DA151" s="60" t="s">
        <v>11</v>
      </c>
      <c r="DB151" s="59" t="s">
        <v>1590</v>
      </c>
      <c r="DC151" s="59"/>
      <c r="DD151" s="60"/>
      <c r="DE151" s="59"/>
      <c r="DF151" s="59"/>
      <c r="DG151" s="59"/>
      <c r="DH151" s="59"/>
      <c r="DI151" s="59"/>
      <c r="DJ151" s="59"/>
      <c r="DK151" s="59"/>
      <c r="DL151" s="59"/>
      <c r="DM151" s="59"/>
      <c r="DN151" s="59"/>
      <c r="DO151" s="59"/>
      <c r="DP151" s="59"/>
      <c r="DQ151" s="59"/>
      <c r="DR151" s="59"/>
      <c r="DS151" s="59"/>
      <c r="DT151" s="59"/>
      <c r="DU151" s="59"/>
    </row>
    <row r="152" spans="1:125" s="61" customFormat="1" ht="12.75" customHeight="1" x14ac:dyDescent="0.25">
      <c r="A152" s="39" t="s">
        <v>454</v>
      </c>
      <c r="B152" s="39" t="s">
        <v>514</v>
      </c>
      <c r="C152" s="39"/>
      <c r="D152" s="39" t="s">
        <v>73</v>
      </c>
      <c r="E152" s="39" t="s">
        <v>613</v>
      </c>
      <c r="F152" s="55">
        <v>44274.863298611112</v>
      </c>
      <c r="G152" s="55">
        <v>44275.279710648145</v>
      </c>
      <c r="H152" s="23" t="s">
        <v>2309</v>
      </c>
      <c r="I152" s="40" t="str">
        <f t="shared" si="2"/>
        <v>OUTSIDE WDC</v>
      </c>
      <c r="J152" s="39"/>
      <c r="K152" s="39"/>
      <c r="L152" s="56">
        <v>44275</v>
      </c>
      <c r="M152" s="57"/>
      <c r="N152" s="59" t="str">
        <f>IFERROR(VLOOKUP(B:B,'GID 29 JUNI 21'!V:Y,4,0),"")</f>
        <v/>
      </c>
      <c r="O152" s="59" t="str">
        <f>IFERROR(VLOOKUP(B152,#REF!,4,0),"")</f>
        <v/>
      </c>
      <c r="P152" s="59" t="str">
        <f>IFERROR(VLOOKUP(B:B,'GID 27 Juni 21'!V:Y,4,0),"")</f>
        <v/>
      </c>
      <c r="Q152" s="59" t="str">
        <f>IFERROR(VLOOKUP(B:B,'GID 26 Juni 21'!V:Y,4,0),"")</f>
        <v/>
      </c>
      <c r="R152" s="59" t="str">
        <f>IFERROR(VLOOKUP(B:B,'GID 25 JNI 21'!V:Y,4,0),"")</f>
        <v/>
      </c>
      <c r="S152" s="59" t="s">
        <v>11</v>
      </c>
      <c r="T152" s="59" t="s">
        <v>11</v>
      </c>
      <c r="U152" s="59" t="s">
        <v>11</v>
      </c>
      <c r="V152" s="59" t="s">
        <v>11</v>
      </c>
      <c r="W152" s="59" t="s">
        <v>11</v>
      </c>
      <c r="X152" s="59" t="s">
        <v>11</v>
      </c>
      <c r="Y152" s="59" t="s">
        <v>11</v>
      </c>
      <c r="Z152" s="59" t="s">
        <v>11</v>
      </c>
      <c r="AA152" s="59" t="s">
        <v>11</v>
      </c>
      <c r="AB152" s="59" t="s">
        <v>11</v>
      </c>
      <c r="AC152" s="59" t="s">
        <v>11</v>
      </c>
      <c r="AD152" s="59" t="s">
        <v>11</v>
      </c>
      <c r="AE152" s="59" t="s">
        <v>11</v>
      </c>
      <c r="AF152" s="59" t="s">
        <v>11</v>
      </c>
      <c r="AG152" s="59" t="s">
        <v>11</v>
      </c>
      <c r="AH152" s="59" t="s">
        <v>11</v>
      </c>
      <c r="AI152" s="59" t="s">
        <v>11</v>
      </c>
      <c r="AJ152" s="59" t="s">
        <v>11</v>
      </c>
      <c r="AK152" s="59" t="s">
        <v>11</v>
      </c>
      <c r="AL152" s="57" t="s">
        <v>11</v>
      </c>
      <c r="AM152" s="57" t="s">
        <v>11</v>
      </c>
      <c r="AN152" s="57" t="s">
        <v>11</v>
      </c>
      <c r="AO152" s="57" t="s">
        <v>11</v>
      </c>
      <c r="AP152" s="57" t="s">
        <v>11</v>
      </c>
      <c r="AQ152" s="57" t="s">
        <v>11</v>
      </c>
      <c r="AR152" s="57" t="s">
        <v>11</v>
      </c>
      <c r="AS152" s="57" t="s">
        <v>11</v>
      </c>
      <c r="AT152" s="57" t="s">
        <v>11</v>
      </c>
      <c r="AU152" s="57" t="s">
        <v>11</v>
      </c>
      <c r="AV152" s="57" t="s">
        <v>11</v>
      </c>
      <c r="AW152" s="57" t="s">
        <v>11</v>
      </c>
      <c r="AX152" s="57" t="s">
        <v>11</v>
      </c>
      <c r="AY152" s="57" t="s">
        <v>11</v>
      </c>
      <c r="AZ152" s="57" t="s">
        <v>11</v>
      </c>
      <c r="BA152" s="57" t="s">
        <v>11</v>
      </c>
      <c r="BB152" s="57" t="s">
        <v>11</v>
      </c>
      <c r="BC152" s="57" t="s">
        <v>11</v>
      </c>
      <c r="BD152" s="57" t="s">
        <v>11</v>
      </c>
      <c r="BE152" s="57" t="s">
        <v>11</v>
      </c>
      <c r="BF152" s="57" t="s">
        <v>11</v>
      </c>
      <c r="BG152" s="57" t="s">
        <v>11</v>
      </c>
      <c r="BH152" s="57" t="s">
        <v>11</v>
      </c>
      <c r="BI152" s="57" t="s">
        <v>11</v>
      </c>
      <c r="BJ152" s="57" t="s">
        <v>11</v>
      </c>
      <c r="BK152" s="57" t="s">
        <v>11</v>
      </c>
      <c r="BL152" s="57" t="s">
        <v>11</v>
      </c>
      <c r="BM152" s="57" t="s">
        <v>11</v>
      </c>
      <c r="BN152" s="57" t="s">
        <v>11</v>
      </c>
      <c r="BO152" s="57" t="s">
        <v>11</v>
      </c>
      <c r="BP152" s="57" t="s">
        <v>11</v>
      </c>
      <c r="BQ152" s="57" t="s">
        <v>11</v>
      </c>
      <c r="BR152" s="57" t="s">
        <v>11</v>
      </c>
      <c r="BS152" s="57" t="s">
        <v>11</v>
      </c>
      <c r="BT152" s="57" t="s">
        <v>11</v>
      </c>
      <c r="BU152" s="57" t="s">
        <v>11</v>
      </c>
      <c r="BV152" s="57" t="s">
        <v>11</v>
      </c>
      <c r="BW152" s="57" t="s">
        <v>11</v>
      </c>
      <c r="BX152" s="57" t="s">
        <v>11</v>
      </c>
      <c r="BY152" s="57" t="s">
        <v>11</v>
      </c>
      <c r="BZ152" s="57" t="s">
        <v>11</v>
      </c>
      <c r="CA152" s="57" t="s">
        <v>11</v>
      </c>
      <c r="CB152" s="57" t="s">
        <v>11</v>
      </c>
      <c r="CC152" s="57" t="s">
        <v>11</v>
      </c>
      <c r="CD152" s="57" t="s">
        <v>11</v>
      </c>
      <c r="CE152" s="57" t="s">
        <v>11</v>
      </c>
      <c r="CF152" s="57" t="s">
        <v>11</v>
      </c>
      <c r="CG152" s="57" t="s">
        <v>11</v>
      </c>
      <c r="CH152" s="57" t="s">
        <v>11</v>
      </c>
      <c r="CI152" s="57" t="s">
        <v>11</v>
      </c>
      <c r="CJ152" s="57" t="s">
        <v>11</v>
      </c>
      <c r="CK152" s="57" t="s">
        <v>11</v>
      </c>
      <c r="CL152" s="58" t="s">
        <v>11</v>
      </c>
      <c r="CM152" s="59" t="s">
        <v>11</v>
      </c>
      <c r="CN152" s="59" t="s">
        <v>11</v>
      </c>
      <c r="CO152" s="59" t="s">
        <v>11</v>
      </c>
      <c r="CP152" s="59" t="s">
        <v>11</v>
      </c>
      <c r="CQ152" s="59" t="s">
        <v>11</v>
      </c>
      <c r="CR152" s="59" t="s">
        <v>11</v>
      </c>
      <c r="CS152" s="59" t="s">
        <v>11</v>
      </c>
      <c r="CT152" s="59" t="s">
        <v>11</v>
      </c>
      <c r="CU152" s="59" t="s">
        <v>11</v>
      </c>
      <c r="CV152" s="59" t="s">
        <v>11</v>
      </c>
      <c r="CW152" s="59" t="s">
        <v>11</v>
      </c>
      <c r="CX152" s="59" t="s">
        <v>11</v>
      </c>
      <c r="CY152" s="59" t="s">
        <v>11</v>
      </c>
      <c r="CZ152" s="60" t="s">
        <v>11</v>
      </c>
      <c r="DA152" s="60" t="s">
        <v>11</v>
      </c>
      <c r="DB152" s="59" t="s">
        <v>860</v>
      </c>
      <c r="DC152" s="59"/>
      <c r="DD152" s="60"/>
      <c r="DE152" s="59"/>
      <c r="DF152" s="59"/>
      <c r="DG152" s="59"/>
      <c r="DH152" s="59"/>
      <c r="DI152" s="59"/>
      <c r="DJ152" s="59"/>
      <c r="DK152" s="59"/>
      <c r="DL152" s="59"/>
      <c r="DM152" s="59"/>
      <c r="DN152" s="59"/>
      <c r="DO152" s="59"/>
      <c r="DP152" s="59"/>
      <c r="DQ152" s="59"/>
      <c r="DR152" s="59"/>
      <c r="DS152" s="59"/>
      <c r="DT152" s="59"/>
      <c r="DU152" s="59"/>
    </row>
    <row r="153" spans="1:125" s="61" customFormat="1" ht="12.75" customHeight="1" x14ac:dyDescent="0.25">
      <c r="A153" s="39" t="s">
        <v>454</v>
      </c>
      <c r="B153" s="39" t="s">
        <v>448</v>
      </c>
      <c r="C153" s="39"/>
      <c r="D153" s="39" t="s">
        <v>73</v>
      </c>
      <c r="E153" s="39" t="s">
        <v>2207</v>
      </c>
      <c r="F153" s="55">
        <v>44374.872743055559</v>
      </c>
      <c r="G153" s="55">
        <v>44375.54828703704</v>
      </c>
      <c r="H153" s="23" t="s">
        <v>2309</v>
      </c>
      <c r="I153" s="40" t="str">
        <f t="shared" si="2"/>
        <v>OUTSIDE WDC</v>
      </c>
      <c r="J153" s="39"/>
      <c r="K153" s="39"/>
      <c r="L153" s="56">
        <v>44304</v>
      </c>
      <c r="M153" s="57"/>
      <c r="N153" s="59" t="str">
        <f>IFERROR(VLOOKUP(B:B,'GID 29 JUNI 21'!V:Y,4,0),"")</f>
        <v/>
      </c>
      <c r="O153" s="59" t="str">
        <f>IFERROR(VLOOKUP(B153,#REF!,4,0),"")</f>
        <v/>
      </c>
      <c r="P153" s="59" t="str">
        <f>IFERROR(VLOOKUP(B:B,'GID 27 Juni 21'!V:Y,4,0),"")</f>
        <v/>
      </c>
      <c r="Q153" s="59" t="str">
        <f>IFERROR(VLOOKUP(B:B,'GID 26 Juni 21'!V:Y,4,0),"")</f>
        <v/>
      </c>
      <c r="R153" s="59" t="str">
        <f>IFERROR(VLOOKUP(B:B,'GID 25 JNI 21'!V:Y,4,0),"")</f>
        <v/>
      </c>
      <c r="S153" s="59" t="s">
        <v>11</v>
      </c>
      <c r="T153" s="59" t="s">
        <v>11</v>
      </c>
      <c r="U153" s="59" t="s">
        <v>11</v>
      </c>
      <c r="V153" s="59" t="s">
        <v>11</v>
      </c>
      <c r="W153" s="59" t="s">
        <v>11</v>
      </c>
      <c r="X153" s="59" t="s">
        <v>11</v>
      </c>
      <c r="Y153" s="59" t="s">
        <v>11</v>
      </c>
      <c r="Z153" s="59" t="s">
        <v>11</v>
      </c>
      <c r="AA153" s="59" t="s">
        <v>11</v>
      </c>
      <c r="AB153" s="59" t="s">
        <v>11</v>
      </c>
      <c r="AC153" s="59" t="s">
        <v>11</v>
      </c>
      <c r="AD153" s="59" t="s">
        <v>11</v>
      </c>
      <c r="AE153" s="59" t="s">
        <v>11</v>
      </c>
      <c r="AF153" s="59" t="s">
        <v>11</v>
      </c>
      <c r="AG153" s="59" t="s">
        <v>11</v>
      </c>
      <c r="AH153" s="59" t="s">
        <v>11</v>
      </c>
      <c r="AI153" s="59" t="s">
        <v>11</v>
      </c>
      <c r="AJ153" s="59" t="s">
        <v>11</v>
      </c>
      <c r="AK153" s="59" t="s">
        <v>11</v>
      </c>
      <c r="AL153" s="57" t="s">
        <v>11</v>
      </c>
      <c r="AM153" s="57" t="s">
        <v>11</v>
      </c>
      <c r="AN153" s="57" t="s">
        <v>11</v>
      </c>
      <c r="AO153" s="57" t="s">
        <v>11</v>
      </c>
      <c r="AP153" s="57" t="s">
        <v>11</v>
      </c>
      <c r="AQ153" s="57" t="s">
        <v>11</v>
      </c>
      <c r="AR153" s="57" t="s">
        <v>11</v>
      </c>
      <c r="AS153" s="57" t="s">
        <v>11</v>
      </c>
      <c r="AT153" s="57" t="s">
        <v>11</v>
      </c>
      <c r="AU153" s="57" t="s">
        <v>11</v>
      </c>
      <c r="AV153" s="57" t="s">
        <v>11</v>
      </c>
      <c r="AW153" s="57" t="s">
        <v>11</v>
      </c>
      <c r="AX153" s="57" t="s">
        <v>11</v>
      </c>
      <c r="AY153" s="57" t="s">
        <v>11</v>
      </c>
      <c r="AZ153" s="57" t="s">
        <v>11</v>
      </c>
      <c r="BA153" s="57" t="s">
        <v>11</v>
      </c>
      <c r="BB153" s="57" t="s">
        <v>11</v>
      </c>
      <c r="BC153" s="57" t="s">
        <v>11</v>
      </c>
      <c r="BD153" s="57" t="s">
        <v>11</v>
      </c>
      <c r="BE153" s="57" t="s">
        <v>11</v>
      </c>
      <c r="BF153" s="57" t="s">
        <v>11</v>
      </c>
      <c r="BG153" s="57" t="s">
        <v>11</v>
      </c>
      <c r="BH153" s="57" t="s">
        <v>11</v>
      </c>
      <c r="BI153" s="57" t="s">
        <v>11</v>
      </c>
      <c r="BJ153" s="57" t="s">
        <v>11</v>
      </c>
      <c r="BK153" s="57" t="s">
        <v>11</v>
      </c>
      <c r="BL153" s="57" t="s">
        <v>11</v>
      </c>
      <c r="BM153" s="57" t="s">
        <v>11</v>
      </c>
      <c r="BN153" s="57" t="s">
        <v>11</v>
      </c>
      <c r="BO153" s="57" t="s">
        <v>11</v>
      </c>
      <c r="BP153" s="57" t="s">
        <v>11</v>
      </c>
      <c r="BQ153" s="57" t="s">
        <v>11</v>
      </c>
      <c r="BR153" s="57" t="s">
        <v>11</v>
      </c>
      <c r="BS153" s="57" t="s">
        <v>11</v>
      </c>
      <c r="BT153" s="57" t="s">
        <v>11</v>
      </c>
      <c r="BU153" s="57" t="s">
        <v>11</v>
      </c>
      <c r="BV153" s="57" t="s">
        <v>11</v>
      </c>
      <c r="BW153" s="57" t="s">
        <v>11</v>
      </c>
      <c r="BX153" s="57" t="s">
        <v>11</v>
      </c>
      <c r="BY153" s="57" t="s">
        <v>11</v>
      </c>
      <c r="BZ153" s="57" t="s">
        <v>3156</v>
      </c>
      <c r="CA153" s="57" t="s">
        <v>11</v>
      </c>
      <c r="CB153" s="57" t="s">
        <v>11</v>
      </c>
      <c r="CC153" s="57" t="s">
        <v>11</v>
      </c>
      <c r="CD153" s="57" t="s">
        <v>11</v>
      </c>
      <c r="CE153" s="57" t="s">
        <v>11</v>
      </c>
      <c r="CF153" s="57" t="s">
        <v>11</v>
      </c>
      <c r="CG153" s="57" t="s">
        <v>11</v>
      </c>
      <c r="CH153" s="57" t="s">
        <v>11</v>
      </c>
      <c r="CI153" s="57" t="s">
        <v>11</v>
      </c>
      <c r="CJ153" s="57" t="s">
        <v>11</v>
      </c>
      <c r="CK153" s="57" t="s">
        <v>11</v>
      </c>
      <c r="CL153" s="58" t="s">
        <v>11</v>
      </c>
      <c r="CM153" s="59" t="s">
        <v>11</v>
      </c>
      <c r="CN153" s="59" t="s">
        <v>11</v>
      </c>
      <c r="CO153" s="59" t="s">
        <v>2115</v>
      </c>
      <c r="CP153" s="59" t="s">
        <v>11</v>
      </c>
      <c r="CQ153" s="59" t="s">
        <v>11</v>
      </c>
      <c r="CR153" s="59" t="s">
        <v>11</v>
      </c>
      <c r="CS153" s="59" t="s">
        <v>11</v>
      </c>
      <c r="CT153" s="59" t="s">
        <v>11</v>
      </c>
      <c r="CU153" s="59" t="s">
        <v>1591</v>
      </c>
      <c r="CV153" s="59" t="s">
        <v>11</v>
      </c>
      <c r="CW153" s="59" t="s">
        <v>11</v>
      </c>
      <c r="CX153" s="59" t="s">
        <v>11</v>
      </c>
      <c r="CY153" s="59" t="s">
        <v>11</v>
      </c>
      <c r="CZ153" s="60" t="s">
        <v>11</v>
      </c>
      <c r="DA153" s="60" t="s">
        <v>11</v>
      </c>
      <c r="DB153" s="59" t="s">
        <v>1592</v>
      </c>
      <c r="DC153" s="59"/>
      <c r="DD153" s="60"/>
      <c r="DE153" s="59"/>
      <c r="DF153" s="59"/>
      <c r="DG153" s="59"/>
      <c r="DH153" s="59"/>
      <c r="DI153" s="59"/>
      <c r="DJ153" s="59"/>
      <c r="DK153" s="59"/>
      <c r="DL153" s="59"/>
      <c r="DM153" s="59"/>
      <c r="DN153" s="59"/>
      <c r="DO153" s="59"/>
      <c r="DP153" s="59"/>
      <c r="DQ153" s="59"/>
      <c r="DR153" s="59"/>
      <c r="DS153" s="59"/>
      <c r="DT153" s="59"/>
      <c r="DU153" s="59"/>
    </row>
    <row r="154" spans="1:125" s="61" customFormat="1" ht="12.75" customHeight="1" x14ac:dyDescent="0.25">
      <c r="A154" s="39" t="s">
        <v>454</v>
      </c>
      <c r="B154" s="39" t="s">
        <v>464</v>
      </c>
      <c r="C154" s="39"/>
      <c r="D154" s="39" t="s">
        <v>73</v>
      </c>
      <c r="E154" s="39" t="s">
        <v>2207</v>
      </c>
      <c r="F154" s="55">
        <v>44287.960289351853</v>
      </c>
      <c r="G154" s="55">
        <v>44288.499675925923</v>
      </c>
      <c r="H154" s="23" t="s">
        <v>2309</v>
      </c>
      <c r="I154" s="40" t="str">
        <f t="shared" si="2"/>
        <v>OUTSIDE WDC</v>
      </c>
      <c r="J154" s="39"/>
      <c r="K154" s="39"/>
      <c r="L154" s="56">
        <v>44288</v>
      </c>
      <c r="M154" s="57"/>
      <c r="N154" s="59" t="str">
        <f>IFERROR(VLOOKUP(B:B,'GID 29 JUNI 21'!V:Y,4,0),"")</f>
        <v/>
      </c>
      <c r="O154" s="59" t="str">
        <f>IFERROR(VLOOKUP(B154,#REF!,4,0),"")</f>
        <v/>
      </c>
      <c r="P154" s="59" t="str">
        <f>IFERROR(VLOOKUP(B:B,'GID 27 Juni 21'!V:Y,4,0),"")</f>
        <v/>
      </c>
      <c r="Q154" s="59" t="str">
        <f>IFERROR(VLOOKUP(B:B,'GID 26 Juni 21'!V:Y,4,0),"")</f>
        <v/>
      </c>
      <c r="R154" s="59" t="str">
        <f>IFERROR(VLOOKUP(B:B,'GID 25 JNI 21'!V:Y,4,0),"")</f>
        <v/>
      </c>
      <c r="S154" s="59" t="s">
        <v>11</v>
      </c>
      <c r="T154" s="59" t="s">
        <v>11</v>
      </c>
      <c r="U154" s="59" t="s">
        <v>11</v>
      </c>
      <c r="V154" s="59" t="s">
        <v>11</v>
      </c>
      <c r="W154" s="59" t="s">
        <v>11</v>
      </c>
      <c r="X154" s="59" t="s">
        <v>11</v>
      </c>
      <c r="Y154" s="59" t="s">
        <v>11</v>
      </c>
      <c r="Z154" s="59" t="s">
        <v>11</v>
      </c>
      <c r="AA154" s="59" t="s">
        <v>11</v>
      </c>
      <c r="AB154" s="59" t="s">
        <v>11</v>
      </c>
      <c r="AC154" s="59" t="s">
        <v>11</v>
      </c>
      <c r="AD154" s="59" t="s">
        <v>11</v>
      </c>
      <c r="AE154" s="59" t="s">
        <v>11</v>
      </c>
      <c r="AF154" s="59" t="s">
        <v>11</v>
      </c>
      <c r="AG154" s="59" t="s">
        <v>11</v>
      </c>
      <c r="AH154" s="59" t="s">
        <v>11</v>
      </c>
      <c r="AI154" s="59" t="s">
        <v>11</v>
      </c>
      <c r="AJ154" s="59" t="s">
        <v>11</v>
      </c>
      <c r="AK154" s="59" t="s">
        <v>11</v>
      </c>
      <c r="AL154" s="57" t="s">
        <v>11</v>
      </c>
      <c r="AM154" s="57" t="s">
        <v>11</v>
      </c>
      <c r="AN154" s="57" t="s">
        <v>11</v>
      </c>
      <c r="AO154" s="57" t="s">
        <v>11</v>
      </c>
      <c r="AP154" s="57" t="s">
        <v>11</v>
      </c>
      <c r="AQ154" s="57" t="s">
        <v>11</v>
      </c>
      <c r="AR154" s="57" t="s">
        <v>11</v>
      </c>
      <c r="AS154" s="57" t="s">
        <v>11</v>
      </c>
      <c r="AT154" s="57" t="s">
        <v>11</v>
      </c>
      <c r="AU154" s="57" t="s">
        <v>11</v>
      </c>
      <c r="AV154" s="57" t="s">
        <v>11</v>
      </c>
      <c r="AW154" s="57" t="s">
        <v>11</v>
      </c>
      <c r="AX154" s="57" t="s">
        <v>11</v>
      </c>
      <c r="AY154" s="57" t="s">
        <v>11</v>
      </c>
      <c r="AZ154" s="57" t="s">
        <v>11</v>
      </c>
      <c r="BA154" s="57" t="s">
        <v>11</v>
      </c>
      <c r="BB154" s="57" t="s">
        <v>11</v>
      </c>
      <c r="BC154" s="57" t="s">
        <v>11</v>
      </c>
      <c r="BD154" s="57" t="s">
        <v>11</v>
      </c>
      <c r="BE154" s="57" t="s">
        <v>11</v>
      </c>
      <c r="BF154" s="57" t="s">
        <v>11</v>
      </c>
      <c r="BG154" s="57" t="s">
        <v>11</v>
      </c>
      <c r="BH154" s="57" t="s">
        <v>11</v>
      </c>
      <c r="BI154" s="57" t="s">
        <v>11</v>
      </c>
      <c r="BJ154" s="57" t="s">
        <v>11</v>
      </c>
      <c r="BK154" s="57" t="s">
        <v>11</v>
      </c>
      <c r="BL154" s="57" t="s">
        <v>11</v>
      </c>
      <c r="BM154" s="57" t="s">
        <v>11</v>
      </c>
      <c r="BN154" s="57" t="s">
        <v>11</v>
      </c>
      <c r="BO154" s="57" t="s">
        <v>11</v>
      </c>
      <c r="BP154" s="57" t="s">
        <v>11</v>
      </c>
      <c r="BQ154" s="57" t="s">
        <v>11</v>
      </c>
      <c r="BR154" s="57" t="s">
        <v>11</v>
      </c>
      <c r="BS154" s="57" t="s">
        <v>11</v>
      </c>
      <c r="BT154" s="57" t="s">
        <v>11</v>
      </c>
      <c r="BU154" s="57" t="s">
        <v>11</v>
      </c>
      <c r="BV154" s="57" t="s">
        <v>11</v>
      </c>
      <c r="BW154" s="57" t="s">
        <v>11</v>
      </c>
      <c r="BX154" s="57" t="s">
        <v>11</v>
      </c>
      <c r="BY154" s="57" t="s">
        <v>11</v>
      </c>
      <c r="BZ154" s="57" t="s">
        <v>11</v>
      </c>
      <c r="CA154" s="57" t="s">
        <v>11</v>
      </c>
      <c r="CB154" s="57" t="s">
        <v>11</v>
      </c>
      <c r="CC154" s="57" t="s">
        <v>11</v>
      </c>
      <c r="CD154" s="57" t="s">
        <v>11</v>
      </c>
      <c r="CE154" s="57" t="s">
        <v>11</v>
      </c>
      <c r="CF154" s="57" t="s">
        <v>11</v>
      </c>
      <c r="CG154" s="57" t="s">
        <v>11</v>
      </c>
      <c r="CH154" s="57" t="s">
        <v>11</v>
      </c>
      <c r="CI154" s="57" t="s">
        <v>11</v>
      </c>
      <c r="CJ154" s="57" t="s">
        <v>11</v>
      </c>
      <c r="CK154" s="57" t="s">
        <v>11</v>
      </c>
      <c r="CL154" s="58" t="s">
        <v>11</v>
      </c>
      <c r="CM154" s="59" t="s">
        <v>11</v>
      </c>
      <c r="CN154" s="59" t="s">
        <v>11</v>
      </c>
      <c r="CO154" s="59" t="s">
        <v>2116</v>
      </c>
      <c r="CP154" s="59" t="s">
        <v>11</v>
      </c>
      <c r="CQ154" s="59" t="s">
        <v>11</v>
      </c>
      <c r="CR154" s="59" t="s">
        <v>11</v>
      </c>
      <c r="CS154" s="59" t="s">
        <v>11</v>
      </c>
      <c r="CT154" s="59" t="s">
        <v>11</v>
      </c>
      <c r="CU154" s="59" t="s">
        <v>11</v>
      </c>
      <c r="CV154" s="59" t="s">
        <v>11</v>
      </c>
      <c r="CW154" s="59" t="s">
        <v>11</v>
      </c>
      <c r="CX154" s="59" t="s">
        <v>11</v>
      </c>
      <c r="CY154" s="59" t="s">
        <v>11</v>
      </c>
      <c r="CZ154" s="60" t="s">
        <v>11</v>
      </c>
      <c r="DA154" s="60" t="s">
        <v>11</v>
      </c>
      <c r="DB154" s="59" t="s">
        <v>1593</v>
      </c>
      <c r="DC154" s="59"/>
      <c r="DD154" s="60"/>
      <c r="DE154" s="59"/>
      <c r="DF154" s="59"/>
      <c r="DG154" s="59"/>
      <c r="DH154" s="59"/>
      <c r="DI154" s="59"/>
      <c r="DJ154" s="59"/>
      <c r="DK154" s="59"/>
      <c r="DL154" s="59"/>
      <c r="DM154" s="59"/>
      <c r="DN154" s="59"/>
      <c r="DO154" s="59"/>
      <c r="DP154" s="59"/>
      <c r="DQ154" s="59"/>
      <c r="DR154" s="59"/>
      <c r="DS154" s="59"/>
      <c r="DT154" s="59"/>
      <c r="DU154" s="59"/>
    </row>
    <row r="155" spans="1:125" s="61" customFormat="1" ht="12.75" customHeight="1" x14ac:dyDescent="0.25">
      <c r="A155" s="39" t="s">
        <v>454</v>
      </c>
      <c r="B155" s="39" t="s">
        <v>333</v>
      </c>
      <c r="C155" s="39"/>
      <c r="D155" s="39" t="s">
        <v>73</v>
      </c>
      <c r="E155" s="39" t="s">
        <v>2216</v>
      </c>
      <c r="F155" s="55">
        <v>44344.990902777776</v>
      </c>
      <c r="G155" s="55">
        <v>44345.172766203701</v>
      </c>
      <c r="H155" s="23" t="s">
        <v>2309</v>
      </c>
      <c r="I155" s="40" t="str">
        <f t="shared" si="2"/>
        <v>OUTSIDE WDC</v>
      </c>
      <c r="J155" s="39"/>
      <c r="K155" s="39"/>
      <c r="L155" s="56">
        <v>44318</v>
      </c>
      <c r="M155" s="57"/>
      <c r="N155" s="59" t="str">
        <f>IFERROR(VLOOKUP(B:B,'GID 29 JUNI 21'!V:Y,4,0),"")</f>
        <v/>
      </c>
      <c r="O155" s="59" t="str">
        <f>IFERROR(VLOOKUP(B155,#REF!,4,0),"")</f>
        <v/>
      </c>
      <c r="P155" s="59" t="str">
        <f>IFERROR(VLOOKUP(B:B,'GID 27 Juni 21'!V:Y,4,0),"")</f>
        <v/>
      </c>
      <c r="Q155" s="59" t="str">
        <f>IFERROR(VLOOKUP(B:B,'GID 26 Juni 21'!V:Y,4,0),"")</f>
        <v/>
      </c>
      <c r="R155" s="59" t="str">
        <f>IFERROR(VLOOKUP(B:B,'GID 25 JNI 21'!V:Y,4,0),"")</f>
        <v/>
      </c>
      <c r="S155" s="59" t="s">
        <v>11</v>
      </c>
      <c r="T155" s="59" t="s">
        <v>11</v>
      </c>
      <c r="U155" s="59" t="s">
        <v>11</v>
      </c>
      <c r="V155" s="59" t="s">
        <v>11</v>
      </c>
      <c r="W155" s="59" t="s">
        <v>11</v>
      </c>
      <c r="X155" s="59" t="s">
        <v>11</v>
      </c>
      <c r="Y155" s="59" t="s">
        <v>11</v>
      </c>
      <c r="Z155" s="59" t="s">
        <v>11</v>
      </c>
      <c r="AA155" s="59" t="s">
        <v>11</v>
      </c>
      <c r="AB155" s="59" t="s">
        <v>11</v>
      </c>
      <c r="AC155" s="59" t="s">
        <v>11</v>
      </c>
      <c r="AD155" s="59" t="s">
        <v>11</v>
      </c>
      <c r="AE155" s="59" t="s">
        <v>11</v>
      </c>
      <c r="AF155" s="59" t="s">
        <v>11</v>
      </c>
      <c r="AG155" s="59" t="s">
        <v>11</v>
      </c>
      <c r="AH155" s="59" t="s">
        <v>11</v>
      </c>
      <c r="AI155" s="59" t="s">
        <v>11</v>
      </c>
      <c r="AJ155" s="59" t="s">
        <v>11</v>
      </c>
      <c r="AK155" s="59" t="s">
        <v>11</v>
      </c>
      <c r="AL155" s="57" t="s">
        <v>11</v>
      </c>
      <c r="AM155" s="57" t="s">
        <v>11</v>
      </c>
      <c r="AN155" s="57" t="s">
        <v>11</v>
      </c>
      <c r="AO155" s="57" t="s">
        <v>11</v>
      </c>
      <c r="AP155" s="57" t="s">
        <v>11</v>
      </c>
      <c r="AQ155" s="57" t="s">
        <v>11</v>
      </c>
      <c r="AR155" s="57" t="s">
        <v>11</v>
      </c>
      <c r="AS155" s="57" t="s">
        <v>11</v>
      </c>
      <c r="AT155" s="57" t="s">
        <v>11</v>
      </c>
      <c r="AU155" s="57" t="s">
        <v>11</v>
      </c>
      <c r="AV155" s="57" t="s">
        <v>11</v>
      </c>
      <c r="AW155" s="57" t="s">
        <v>11</v>
      </c>
      <c r="AX155" s="57" t="s">
        <v>11</v>
      </c>
      <c r="AY155" s="57" t="s">
        <v>11</v>
      </c>
      <c r="AZ155" s="57" t="s">
        <v>11</v>
      </c>
      <c r="BA155" s="57" t="s">
        <v>11</v>
      </c>
      <c r="BB155" s="57" t="s">
        <v>11</v>
      </c>
      <c r="BC155" s="57" t="s">
        <v>11</v>
      </c>
      <c r="BD155" s="57" t="s">
        <v>11</v>
      </c>
      <c r="BE155" s="57" t="s">
        <v>11</v>
      </c>
      <c r="BF155" s="57" t="s">
        <v>11</v>
      </c>
      <c r="BG155" s="57" t="s">
        <v>11</v>
      </c>
      <c r="BH155" s="57" t="s">
        <v>11</v>
      </c>
      <c r="BI155" s="57" t="s">
        <v>11</v>
      </c>
      <c r="BJ155" s="57" t="s">
        <v>11</v>
      </c>
      <c r="BK155" s="57" t="s">
        <v>11</v>
      </c>
      <c r="BL155" s="57" t="s">
        <v>11</v>
      </c>
      <c r="BM155" s="57" t="s">
        <v>3157</v>
      </c>
      <c r="BN155" s="57" t="s">
        <v>11</v>
      </c>
      <c r="BO155" s="57" t="s">
        <v>11</v>
      </c>
      <c r="BP155" s="57" t="s">
        <v>11</v>
      </c>
      <c r="BQ155" s="57" t="s">
        <v>11</v>
      </c>
      <c r="BR155" s="57" t="s">
        <v>11</v>
      </c>
      <c r="BS155" s="57" t="s">
        <v>11</v>
      </c>
      <c r="BT155" s="57" t="s">
        <v>11</v>
      </c>
      <c r="BU155" s="57" t="s">
        <v>11</v>
      </c>
      <c r="BV155" s="57" t="s">
        <v>11</v>
      </c>
      <c r="BW155" s="57" t="s">
        <v>11</v>
      </c>
      <c r="BX155" s="57" t="s">
        <v>11</v>
      </c>
      <c r="BY155" s="57" t="s">
        <v>11</v>
      </c>
      <c r="BZ155" s="57" t="s">
        <v>11</v>
      </c>
      <c r="CA155" s="57" t="s">
        <v>11</v>
      </c>
      <c r="CB155" s="57" t="s">
        <v>11</v>
      </c>
      <c r="CC155" s="57" t="s">
        <v>11</v>
      </c>
      <c r="CD155" s="57" t="s">
        <v>11</v>
      </c>
      <c r="CE155" s="57" t="s">
        <v>11</v>
      </c>
      <c r="CF155" s="57" t="s">
        <v>11</v>
      </c>
      <c r="CG155" s="57" t="s">
        <v>11</v>
      </c>
      <c r="CH155" s="57" t="s">
        <v>11</v>
      </c>
      <c r="CI155" s="57" t="s">
        <v>2117</v>
      </c>
      <c r="CJ155" s="57" t="s">
        <v>11</v>
      </c>
      <c r="CK155" s="57" t="s">
        <v>11</v>
      </c>
      <c r="CL155" s="58" t="s">
        <v>11</v>
      </c>
      <c r="CM155" s="59" t="s">
        <v>11</v>
      </c>
      <c r="CN155" s="59" t="s">
        <v>11</v>
      </c>
      <c r="CO155" s="59" t="s">
        <v>11</v>
      </c>
      <c r="CP155" s="59" t="s">
        <v>11</v>
      </c>
      <c r="CQ155" s="59" t="s">
        <v>11</v>
      </c>
      <c r="CR155" s="59" t="s">
        <v>11</v>
      </c>
      <c r="CS155" s="59" t="s">
        <v>11</v>
      </c>
      <c r="CT155" s="59" t="s">
        <v>1594</v>
      </c>
      <c r="CU155" s="59" t="s">
        <v>11</v>
      </c>
      <c r="CV155" s="59" t="s">
        <v>11</v>
      </c>
      <c r="CW155" s="59" t="s">
        <v>11</v>
      </c>
      <c r="CX155" s="59" t="s">
        <v>11</v>
      </c>
      <c r="CY155" s="59" t="s">
        <v>11</v>
      </c>
      <c r="CZ155" s="60" t="s">
        <v>11</v>
      </c>
      <c r="DA155" s="60" t="s">
        <v>11</v>
      </c>
      <c r="DB155" s="59" t="s">
        <v>1595</v>
      </c>
      <c r="DC155" s="59"/>
      <c r="DD155" s="60"/>
      <c r="DE155" s="59"/>
      <c r="DF155" s="59"/>
      <c r="DG155" s="59"/>
      <c r="DH155" s="59"/>
      <c r="DI155" s="59"/>
      <c r="DJ155" s="59"/>
      <c r="DK155" s="59"/>
      <c r="DL155" s="59"/>
      <c r="DM155" s="59"/>
      <c r="DN155" s="59"/>
      <c r="DO155" s="59"/>
      <c r="DP155" s="59"/>
      <c r="DQ155" s="59"/>
      <c r="DR155" s="59"/>
      <c r="DS155" s="59"/>
      <c r="DT155" s="59"/>
      <c r="DU155" s="59"/>
    </row>
    <row r="156" spans="1:125" s="61" customFormat="1" ht="12.75" customHeight="1" x14ac:dyDescent="0.25">
      <c r="A156" s="39" t="s">
        <v>454</v>
      </c>
      <c r="B156" s="39" t="s">
        <v>498</v>
      </c>
      <c r="C156" s="39"/>
      <c r="D156" s="39" t="s">
        <v>73</v>
      </c>
      <c r="E156" s="39" t="s">
        <v>2206</v>
      </c>
      <c r="F156" s="55">
        <v>44275.112118055556</v>
      </c>
      <c r="G156" s="55">
        <v>44275.638923611114</v>
      </c>
      <c r="H156" s="23" t="s">
        <v>2309</v>
      </c>
      <c r="I156" s="40" t="str">
        <f t="shared" si="2"/>
        <v>OUTSIDE WDC</v>
      </c>
      <c r="J156" s="39"/>
      <c r="K156" s="39"/>
      <c r="L156" s="56">
        <v>44275</v>
      </c>
      <c r="M156" s="57"/>
      <c r="N156" s="59" t="str">
        <f>IFERROR(VLOOKUP(B:B,'GID 29 JUNI 21'!V:Y,4,0),"")</f>
        <v/>
      </c>
      <c r="O156" s="59" t="str">
        <f>IFERROR(VLOOKUP(B156,#REF!,4,0),"")</f>
        <v/>
      </c>
      <c r="P156" s="59" t="str">
        <f>IFERROR(VLOOKUP(B:B,'GID 27 Juni 21'!V:Y,4,0),"")</f>
        <v/>
      </c>
      <c r="Q156" s="59" t="str">
        <f>IFERROR(VLOOKUP(B:B,'GID 26 Juni 21'!V:Y,4,0),"")</f>
        <v/>
      </c>
      <c r="R156" s="59" t="str">
        <f>IFERROR(VLOOKUP(B:B,'GID 25 JNI 21'!V:Y,4,0),"")</f>
        <v/>
      </c>
      <c r="S156" s="59" t="s">
        <v>11</v>
      </c>
      <c r="T156" s="59" t="s">
        <v>11</v>
      </c>
      <c r="U156" s="59" t="s">
        <v>11</v>
      </c>
      <c r="V156" s="59" t="s">
        <v>11</v>
      </c>
      <c r="W156" s="59" t="s">
        <v>11</v>
      </c>
      <c r="X156" s="59" t="s">
        <v>11</v>
      </c>
      <c r="Y156" s="59" t="s">
        <v>11</v>
      </c>
      <c r="Z156" s="59" t="s">
        <v>11</v>
      </c>
      <c r="AA156" s="59" t="s">
        <v>11</v>
      </c>
      <c r="AB156" s="59" t="s">
        <v>11</v>
      </c>
      <c r="AC156" s="59" t="s">
        <v>11</v>
      </c>
      <c r="AD156" s="59" t="s">
        <v>11</v>
      </c>
      <c r="AE156" s="59" t="s">
        <v>11</v>
      </c>
      <c r="AF156" s="59" t="s">
        <v>11</v>
      </c>
      <c r="AG156" s="59" t="s">
        <v>11</v>
      </c>
      <c r="AH156" s="59" t="s">
        <v>11</v>
      </c>
      <c r="AI156" s="59" t="s">
        <v>11</v>
      </c>
      <c r="AJ156" s="59" t="s">
        <v>11</v>
      </c>
      <c r="AK156" s="59" t="s">
        <v>11</v>
      </c>
      <c r="AL156" s="57" t="s">
        <v>11</v>
      </c>
      <c r="AM156" s="57" t="s">
        <v>11</v>
      </c>
      <c r="AN156" s="57" t="s">
        <v>11</v>
      </c>
      <c r="AO156" s="57" t="s">
        <v>11</v>
      </c>
      <c r="AP156" s="57" t="s">
        <v>11</v>
      </c>
      <c r="AQ156" s="57" t="s">
        <v>11</v>
      </c>
      <c r="AR156" s="57" t="s">
        <v>11</v>
      </c>
      <c r="AS156" s="57" t="s">
        <v>11</v>
      </c>
      <c r="AT156" s="57" t="s">
        <v>11</v>
      </c>
      <c r="AU156" s="57" t="s">
        <v>11</v>
      </c>
      <c r="AV156" s="57" t="s">
        <v>11</v>
      </c>
      <c r="AW156" s="57" t="s">
        <v>11</v>
      </c>
      <c r="AX156" s="57" t="s">
        <v>11</v>
      </c>
      <c r="AY156" s="57" t="s">
        <v>11</v>
      </c>
      <c r="AZ156" s="57" t="s">
        <v>11</v>
      </c>
      <c r="BA156" s="57" t="s">
        <v>11</v>
      </c>
      <c r="BB156" s="57" t="s">
        <v>11</v>
      </c>
      <c r="BC156" s="57" t="s">
        <v>11</v>
      </c>
      <c r="BD156" s="57" t="s">
        <v>11</v>
      </c>
      <c r="BE156" s="57" t="s">
        <v>11</v>
      </c>
      <c r="BF156" s="57" t="s">
        <v>11</v>
      </c>
      <c r="BG156" s="57" t="s">
        <v>11</v>
      </c>
      <c r="BH156" s="57" t="s">
        <v>11</v>
      </c>
      <c r="BI156" s="57" t="s">
        <v>11</v>
      </c>
      <c r="BJ156" s="57" t="s">
        <v>11</v>
      </c>
      <c r="BK156" s="57" t="s">
        <v>11</v>
      </c>
      <c r="BL156" s="57" t="s">
        <v>11</v>
      </c>
      <c r="BM156" s="57" t="s">
        <v>11</v>
      </c>
      <c r="BN156" s="57" t="s">
        <v>11</v>
      </c>
      <c r="BO156" s="57" t="s">
        <v>11</v>
      </c>
      <c r="BP156" s="57" t="s">
        <v>11</v>
      </c>
      <c r="BQ156" s="57" t="s">
        <v>11</v>
      </c>
      <c r="BR156" s="57" t="s">
        <v>11</v>
      </c>
      <c r="BS156" s="57" t="s">
        <v>11</v>
      </c>
      <c r="BT156" s="57" t="s">
        <v>11</v>
      </c>
      <c r="BU156" s="57" t="s">
        <v>11</v>
      </c>
      <c r="BV156" s="57" t="s">
        <v>11</v>
      </c>
      <c r="BW156" s="57" t="s">
        <v>11</v>
      </c>
      <c r="BX156" s="57" t="s">
        <v>11</v>
      </c>
      <c r="BY156" s="57" t="s">
        <v>11</v>
      </c>
      <c r="BZ156" s="57" t="s">
        <v>11</v>
      </c>
      <c r="CA156" s="57" t="s">
        <v>11</v>
      </c>
      <c r="CB156" s="57" t="s">
        <v>11</v>
      </c>
      <c r="CC156" s="57" t="s">
        <v>11</v>
      </c>
      <c r="CD156" s="57" t="s">
        <v>11</v>
      </c>
      <c r="CE156" s="57" t="s">
        <v>11</v>
      </c>
      <c r="CF156" s="57" t="s">
        <v>11</v>
      </c>
      <c r="CG156" s="57" t="s">
        <v>11</v>
      </c>
      <c r="CH156" s="57" t="s">
        <v>11</v>
      </c>
      <c r="CI156" s="57" t="s">
        <v>11</v>
      </c>
      <c r="CJ156" s="57" t="s">
        <v>11</v>
      </c>
      <c r="CK156" s="57" t="s">
        <v>11</v>
      </c>
      <c r="CL156" s="58" t="s">
        <v>11</v>
      </c>
      <c r="CM156" s="59" t="s">
        <v>11</v>
      </c>
      <c r="CN156" s="59" t="s">
        <v>11</v>
      </c>
      <c r="CO156" s="59" t="s">
        <v>11</v>
      </c>
      <c r="CP156" s="59" t="s">
        <v>11</v>
      </c>
      <c r="CQ156" s="59" t="s">
        <v>11</v>
      </c>
      <c r="CR156" s="59" t="s">
        <v>11</v>
      </c>
      <c r="CS156" s="59" t="s">
        <v>11</v>
      </c>
      <c r="CT156" s="59" t="s">
        <v>11</v>
      </c>
      <c r="CU156" s="59" t="s">
        <v>11</v>
      </c>
      <c r="CV156" s="59" t="s">
        <v>11</v>
      </c>
      <c r="CW156" s="59" t="s">
        <v>11</v>
      </c>
      <c r="CX156" s="59" t="s">
        <v>11</v>
      </c>
      <c r="CY156" s="59" t="s">
        <v>11</v>
      </c>
      <c r="CZ156" s="60" t="s">
        <v>11</v>
      </c>
      <c r="DA156" s="60" t="s">
        <v>11</v>
      </c>
      <c r="DB156" s="59" t="s">
        <v>1596</v>
      </c>
      <c r="DC156" s="59"/>
      <c r="DD156" s="60"/>
      <c r="DE156" s="59"/>
      <c r="DF156" s="59"/>
      <c r="DG156" s="59"/>
      <c r="DH156" s="59"/>
      <c r="DI156" s="59"/>
      <c r="DJ156" s="59"/>
      <c r="DK156" s="59"/>
      <c r="DL156" s="59"/>
      <c r="DM156" s="59"/>
      <c r="DN156" s="59"/>
      <c r="DO156" s="59"/>
      <c r="DP156" s="59"/>
      <c r="DQ156" s="59"/>
      <c r="DR156" s="59"/>
      <c r="DS156" s="59"/>
      <c r="DT156" s="59"/>
      <c r="DU156" s="59"/>
    </row>
    <row r="157" spans="1:125" s="61" customFormat="1" ht="12.75" customHeight="1" x14ac:dyDescent="0.25">
      <c r="A157" s="39" t="s">
        <v>454</v>
      </c>
      <c r="B157" s="39" t="s">
        <v>421</v>
      </c>
      <c r="C157" s="39"/>
      <c r="D157" s="39" t="s">
        <v>73</v>
      </c>
      <c r="E157" s="39" t="s">
        <v>2206</v>
      </c>
      <c r="F157" s="55">
        <v>44275.139062499999</v>
      </c>
      <c r="G157" s="55">
        <v>44275.517627314817</v>
      </c>
      <c r="H157" s="23" t="s">
        <v>2309</v>
      </c>
      <c r="I157" s="40" t="str">
        <f t="shared" si="2"/>
        <v>OUTSIDE WDC</v>
      </c>
      <c r="J157" s="39"/>
      <c r="K157" s="39"/>
      <c r="L157" s="56">
        <v>44275</v>
      </c>
      <c r="M157" s="57"/>
      <c r="N157" s="59" t="str">
        <f>IFERROR(VLOOKUP(B:B,'GID 29 JUNI 21'!V:Y,4,0),"")</f>
        <v/>
      </c>
      <c r="O157" s="59" t="str">
        <f>IFERROR(VLOOKUP(B157,#REF!,4,0),"")</f>
        <v/>
      </c>
      <c r="P157" s="59" t="str">
        <f>IFERROR(VLOOKUP(B:B,'GID 27 Juni 21'!V:Y,4,0),"")</f>
        <v/>
      </c>
      <c r="Q157" s="59" t="str">
        <f>IFERROR(VLOOKUP(B:B,'GID 26 Juni 21'!V:Y,4,0),"")</f>
        <v/>
      </c>
      <c r="R157" s="59" t="str">
        <f>IFERROR(VLOOKUP(B:B,'GID 25 JNI 21'!V:Y,4,0),"")</f>
        <v/>
      </c>
      <c r="S157" s="59" t="s">
        <v>11</v>
      </c>
      <c r="T157" s="59" t="s">
        <v>11</v>
      </c>
      <c r="U157" s="59" t="s">
        <v>11</v>
      </c>
      <c r="V157" s="59" t="s">
        <v>11</v>
      </c>
      <c r="W157" s="59" t="s">
        <v>11</v>
      </c>
      <c r="X157" s="59" t="s">
        <v>11</v>
      </c>
      <c r="Y157" s="59" t="s">
        <v>11</v>
      </c>
      <c r="Z157" s="59" t="s">
        <v>11</v>
      </c>
      <c r="AA157" s="59" t="s">
        <v>11</v>
      </c>
      <c r="AB157" s="59" t="s">
        <v>11</v>
      </c>
      <c r="AC157" s="59" t="s">
        <v>11</v>
      </c>
      <c r="AD157" s="59" t="s">
        <v>11</v>
      </c>
      <c r="AE157" s="59" t="s">
        <v>11</v>
      </c>
      <c r="AF157" s="59" t="s">
        <v>11</v>
      </c>
      <c r="AG157" s="59" t="s">
        <v>11</v>
      </c>
      <c r="AH157" s="59" t="s">
        <v>11</v>
      </c>
      <c r="AI157" s="59" t="s">
        <v>11</v>
      </c>
      <c r="AJ157" s="59" t="s">
        <v>11</v>
      </c>
      <c r="AK157" s="59" t="s">
        <v>11</v>
      </c>
      <c r="AL157" s="57" t="s">
        <v>11</v>
      </c>
      <c r="AM157" s="57" t="s">
        <v>11</v>
      </c>
      <c r="AN157" s="57" t="s">
        <v>11</v>
      </c>
      <c r="AO157" s="57" t="s">
        <v>11</v>
      </c>
      <c r="AP157" s="57" t="s">
        <v>11</v>
      </c>
      <c r="AQ157" s="57" t="s">
        <v>11</v>
      </c>
      <c r="AR157" s="57" t="s">
        <v>11</v>
      </c>
      <c r="AS157" s="57" t="s">
        <v>11</v>
      </c>
      <c r="AT157" s="57" t="s">
        <v>11</v>
      </c>
      <c r="AU157" s="57" t="s">
        <v>11</v>
      </c>
      <c r="AV157" s="57" t="s">
        <v>11</v>
      </c>
      <c r="AW157" s="57" t="s">
        <v>11</v>
      </c>
      <c r="AX157" s="57" t="s">
        <v>11</v>
      </c>
      <c r="AY157" s="57" t="s">
        <v>11</v>
      </c>
      <c r="AZ157" s="57" t="s">
        <v>11</v>
      </c>
      <c r="BA157" s="57" t="s">
        <v>11</v>
      </c>
      <c r="BB157" s="57" t="s">
        <v>11</v>
      </c>
      <c r="BC157" s="57" t="s">
        <v>11</v>
      </c>
      <c r="BD157" s="57" t="s">
        <v>11</v>
      </c>
      <c r="BE157" s="57" t="s">
        <v>11</v>
      </c>
      <c r="BF157" s="57" t="s">
        <v>11</v>
      </c>
      <c r="BG157" s="57" t="s">
        <v>11</v>
      </c>
      <c r="BH157" s="57" t="s">
        <v>11</v>
      </c>
      <c r="BI157" s="57" t="s">
        <v>11</v>
      </c>
      <c r="BJ157" s="57" t="s">
        <v>11</v>
      </c>
      <c r="BK157" s="57" t="s">
        <v>11</v>
      </c>
      <c r="BL157" s="57" t="s">
        <v>11</v>
      </c>
      <c r="BM157" s="57" t="s">
        <v>11</v>
      </c>
      <c r="BN157" s="57" t="s">
        <v>11</v>
      </c>
      <c r="BO157" s="57" t="s">
        <v>11</v>
      </c>
      <c r="BP157" s="57" t="s">
        <v>11</v>
      </c>
      <c r="BQ157" s="57" t="s">
        <v>11</v>
      </c>
      <c r="BR157" s="57" t="s">
        <v>11</v>
      </c>
      <c r="BS157" s="57" t="s">
        <v>11</v>
      </c>
      <c r="BT157" s="57" t="s">
        <v>11</v>
      </c>
      <c r="BU157" s="57" t="s">
        <v>11</v>
      </c>
      <c r="BV157" s="57" t="s">
        <v>11</v>
      </c>
      <c r="BW157" s="57" t="s">
        <v>11</v>
      </c>
      <c r="BX157" s="57" t="s">
        <v>11</v>
      </c>
      <c r="BY157" s="57" t="s">
        <v>11</v>
      </c>
      <c r="BZ157" s="57" t="s">
        <v>11</v>
      </c>
      <c r="CA157" s="57" t="s">
        <v>11</v>
      </c>
      <c r="CB157" s="57" t="s">
        <v>11</v>
      </c>
      <c r="CC157" s="57" t="s">
        <v>11</v>
      </c>
      <c r="CD157" s="57" t="s">
        <v>11</v>
      </c>
      <c r="CE157" s="57" t="s">
        <v>11</v>
      </c>
      <c r="CF157" s="57" t="s">
        <v>11</v>
      </c>
      <c r="CG157" s="57" t="s">
        <v>11</v>
      </c>
      <c r="CH157" s="57" t="s">
        <v>11</v>
      </c>
      <c r="CI157" s="57" t="s">
        <v>11</v>
      </c>
      <c r="CJ157" s="57" t="s">
        <v>11</v>
      </c>
      <c r="CK157" s="57" t="s">
        <v>11</v>
      </c>
      <c r="CL157" s="58" t="s">
        <v>11</v>
      </c>
      <c r="CM157" s="59" t="s">
        <v>11</v>
      </c>
      <c r="CN157" s="59" t="s">
        <v>11</v>
      </c>
      <c r="CO157" s="59" t="s">
        <v>11</v>
      </c>
      <c r="CP157" s="59" t="s">
        <v>11</v>
      </c>
      <c r="CQ157" s="59" t="s">
        <v>11</v>
      </c>
      <c r="CR157" s="59" t="s">
        <v>11</v>
      </c>
      <c r="CS157" s="59" t="s">
        <v>11</v>
      </c>
      <c r="CT157" s="59" t="s">
        <v>11</v>
      </c>
      <c r="CU157" s="59" t="s">
        <v>11</v>
      </c>
      <c r="CV157" s="59" t="s">
        <v>11</v>
      </c>
      <c r="CW157" s="59" t="s">
        <v>11</v>
      </c>
      <c r="CX157" s="59" t="s">
        <v>11</v>
      </c>
      <c r="CY157" s="59" t="s">
        <v>11</v>
      </c>
      <c r="CZ157" s="60" t="s">
        <v>11</v>
      </c>
      <c r="DA157" s="60" t="s">
        <v>11</v>
      </c>
      <c r="DB157" s="59" t="s">
        <v>1597</v>
      </c>
      <c r="DC157" s="59"/>
      <c r="DD157" s="60"/>
      <c r="DE157" s="59"/>
      <c r="DF157" s="59"/>
      <c r="DG157" s="59"/>
      <c r="DH157" s="59"/>
      <c r="DI157" s="59"/>
      <c r="DJ157" s="59"/>
      <c r="DK157" s="59"/>
      <c r="DL157" s="59"/>
      <c r="DM157" s="59"/>
      <c r="DN157" s="59"/>
      <c r="DO157" s="59"/>
      <c r="DP157" s="59"/>
      <c r="DQ157" s="59"/>
      <c r="DR157" s="59"/>
      <c r="DS157" s="59"/>
      <c r="DT157" s="59"/>
      <c r="DU157" s="59"/>
    </row>
    <row r="158" spans="1:125" s="61" customFormat="1" ht="12.75" customHeight="1" x14ac:dyDescent="0.25">
      <c r="A158" s="39" t="s">
        <v>454</v>
      </c>
      <c r="B158" s="39" t="s">
        <v>865</v>
      </c>
      <c r="C158" s="39"/>
      <c r="D158" s="39" t="s">
        <v>73</v>
      </c>
      <c r="E158" s="39" t="s">
        <v>198</v>
      </c>
      <c r="F158" s="55">
        <v>44339.289618055554</v>
      </c>
      <c r="G158" s="55">
        <v>44339.627326388887</v>
      </c>
      <c r="H158" s="23" t="s">
        <v>2309</v>
      </c>
      <c r="I158" s="40" t="str">
        <f t="shared" si="2"/>
        <v>OUTSIDE WDC</v>
      </c>
      <c r="J158" s="39"/>
      <c r="K158" s="39"/>
      <c r="L158" s="56">
        <v>44322</v>
      </c>
      <c r="M158" s="57"/>
      <c r="N158" s="59" t="str">
        <f>IFERROR(VLOOKUP(B:B,'GID 29 JUNI 21'!V:Y,4,0),"")</f>
        <v/>
      </c>
      <c r="O158" s="59" t="str">
        <f>IFERROR(VLOOKUP(B158,#REF!,4,0),"")</f>
        <v/>
      </c>
      <c r="P158" s="59" t="str">
        <f>IFERROR(VLOOKUP(B:B,'GID 27 Juni 21'!V:Y,4,0),"")</f>
        <v/>
      </c>
      <c r="Q158" s="59" t="str">
        <f>IFERROR(VLOOKUP(B:B,'GID 26 Juni 21'!V:Y,4,0),"")</f>
        <v/>
      </c>
      <c r="R158" s="59" t="str">
        <f>IFERROR(VLOOKUP(B:B,'GID 25 JNI 21'!V:Y,4,0),"")</f>
        <v/>
      </c>
      <c r="S158" s="59" t="s">
        <v>11</v>
      </c>
      <c r="T158" s="59" t="s">
        <v>11</v>
      </c>
      <c r="U158" s="59" t="s">
        <v>11</v>
      </c>
      <c r="V158" s="59" t="s">
        <v>11</v>
      </c>
      <c r="W158" s="59" t="s">
        <v>11</v>
      </c>
      <c r="X158" s="59" t="s">
        <v>11</v>
      </c>
      <c r="Y158" s="59" t="s">
        <v>11</v>
      </c>
      <c r="Z158" s="59" t="s">
        <v>11</v>
      </c>
      <c r="AA158" s="59" t="s">
        <v>11</v>
      </c>
      <c r="AB158" s="59" t="s">
        <v>11</v>
      </c>
      <c r="AC158" s="59" t="s">
        <v>11</v>
      </c>
      <c r="AD158" s="59" t="s">
        <v>11</v>
      </c>
      <c r="AE158" s="59" t="s">
        <v>11</v>
      </c>
      <c r="AF158" s="59" t="s">
        <v>11</v>
      </c>
      <c r="AG158" s="59" t="s">
        <v>11</v>
      </c>
      <c r="AH158" s="59" t="s">
        <v>11</v>
      </c>
      <c r="AI158" s="59" t="s">
        <v>11</v>
      </c>
      <c r="AJ158" s="59" t="s">
        <v>11</v>
      </c>
      <c r="AK158" s="59" t="s">
        <v>11</v>
      </c>
      <c r="AL158" s="57" t="s">
        <v>11</v>
      </c>
      <c r="AM158" s="57" t="s">
        <v>11</v>
      </c>
      <c r="AN158" s="57" t="s">
        <v>11</v>
      </c>
      <c r="AO158" s="57" t="s">
        <v>11</v>
      </c>
      <c r="AP158" s="57" t="s">
        <v>11</v>
      </c>
      <c r="AQ158" s="57" t="s">
        <v>11</v>
      </c>
      <c r="AR158" s="57" t="s">
        <v>11</v>
      </c>
      <c r="AS158" s="57" t="s">
        <v>11</v>
      </c>
      <c r="AT158" s="57" t="s">
        <v>11</v>
      </c>
      <c r="AU158" s="57" t="s">
        <v>11</v>
      </c>
      <c r="AV158" s="57" t="s">
        <v>11</v>
      </c>
      <c r="AW158" s="57" t="s">
        <v>11</v>
      </c>
      <c r="AX158" s="57" t="s">
        <v>2589</v>
      </c>
      <c r="AY158" s="57" t="s">
        <v>11</v>
      </c>
      <c r="AZ158" s="57" t="s">
        <v>11</v>
      </c>
      <c r="BA158" s="57" t="s">
        <v>11</v>
      </c>
      <c r="BB158" s="57" t="s">
        <v>11</v>
      </c>
      <c r="BC158" s="57" t="s">
        <v>11</v>
      </c>
      <c r="BD158" s="57" t="s">
        <v>11</v>
      </c>
      <c r="BE158" s="57" t="s">
        <v>11</v>
      </c>
      <c r="BF158" s="57" t="s">
        <v>11</v>
      </c>
      <c r="BG158" s="57" t="s">
        <v>11</v>
      </c>
      <c r="BH158" s="57" t="s">
        <v>11</v>
      </c>
      <c r="BI158" s="57" t="s">
        <v>2378</v>
      </c>
      <c r="BJ158" s="57" t="s">
        <v>11</v>
      </c>
      <c r="BK158" s="57" t="s">
        <v>11</v>
      </c>
      <c r="BL158" s="57" t="s">
        <v>11</v>
      </c>
      <c r="BM158" s="57" t="s">
        <v>11</v>
      </c>
      <c r="BN158" s="57" t="s">
        <v>11</v>
      </c>
      <c r="BO158" s="57" t="s">
        <v>11</v>
      </c>
      <c r="BP158" s="57" t="s">
        <v>11</v>
      </c>
      <c r="BQ158" s="57" t="s">
        <v>11</v>
      </c>
      <c r="BR158" s="57" t="s">
        <v>11</v>
      </c>
      <c r="BS158" s="57" t="s">
        <v>11</v>
      </c>
      <c r="BT158" s="57" t="s">
        <v>11</v>
      </c>
      <c r="BU158" s="57" t="s">
        <v>11</v>
      </c>
      <c r="BV158" s="57" t="s">
        <v>11</v>
      </c>
      <c r="BW158" s="57" t="s">
        <v>11</v>
      </c>
      <c r="BX158" s="57" t="s">
        <v>11</v>
      </c>
      <c r="BY158" s="57" t="s">
        <v>11</v>
      </c>
      <c r="BZ158" s="57" t="s">
        <v>11</v>
      </c>
      <c r="CA158" s="57" t="s">
        <v>11</v>
      </c>
      <c r="CB158" s="57" t="s">
        <v>3158</v>
      </c>
      <c r="CC158" s="57" t="s">
        <v>11</v>
      </c>
      <c r="CD158" s="57" t="s">
        <v>11</v>
      </c>
      <c r="CE158" s="57" t="s">
        <v>11</v>
      </c>
      <c r="CF158" s="57" t="s">
        <v>11</v>
      </c>
      <c r="CG158" s="57" t="s">
        <v>11</v>
      </c>
      <c r="CH158" s="57" t="s">
        <v>11</v>
      </c>
      <c r="CI158" s="57" t="s">
        <v>11</v>
      </c>
      <c r="CJ158" s="57" t="s">
        <v>11</v>
      </c>
      <c r="CK158" s="57" t="s">
        <v>11</v>
      </c>
      <c r="CL158" s="58" t="s">
        <v>2118</v>
      </c>
      <c r="CM158" s="59" t="s">
        <v>11</v>
      </c>
      <c r="CN158" s="59" t="s">
        <v>11</v>
      </c>
      <c r="CO158" s="59" t="s">
        <v>11</v>
      </c>
      <c r="CP158" s="59" t="s">
        <v>11</v>
      </c>
      <c r="CQ158" s="59" t="s">
        <v>11</v>
      </c>
      <c r="CR158" s="59" t="s">
        <v>11</v>
      </c>
      <c r="CS158" s="59" t="s">
        <v>11</v>
      </c>
      <c r="CT158" s="59" t="s">
        <v>11</v>
      </c>
      <c r="CU158" s="59" t="s">
        <v>1598</v>
      </c>
      <c r="CV158" s="59" t="s">
        <v>11</v>
      </c>
      <c r="CW158" s="59" t="s">
        <v>11</v>
      </c>
      <c r="CX158" s="59" t="s">
        <v>11</v>
      </c>
      <c r="CY158" s="59" t="s">
        <v>11</v>
      </c>
      <c r="CZ158" s="60" t="s">
        <v>11</v>
      </c>
      <c r="DA158" s="60" t="s">
        <v>11</v>
      </c>
      <c r="DB158" s="59" t="s">
        <v>1599</v>
      </c>
      <c r="DC158" s="59"/>
      <c r="DD158" s="60"/>
      <c r="DE158" s="59"/>
      <c r="DF158" s="59"/>
      <c r="DG158" s="59"/>
      <c r="DH158" s="59"/>
      <c r="DI158" s="59"/>
      <c r="DJ158" s="59"/>
      <c r="DK158" s="59"/>
      <c r="DL158" s="59"/>
      <c r="DM158" s="59"/>
      <c r="DN158" s="59"/>
      <c r="DO158" s="59"/>
      <c r="DP158" s="59"/>
      <c r="DQ158" s="59"/>
      <c r="DR158" s="59"/>
      <c r="DS158" s="59"/>
      <c r="DT158" s="59"/>
      <c r="DU158" s="59"/>
    </row>
    <row r="159" spans="1:125" s="61" customFormat="1" ht="12.75" customHeight="1" x14ac:dyDescent="0.25">
      <c r="A159" s="39" t="s">
        <v>454</v>
      </c>
      <c r="B159" s="39" t="s">
        <v>233</v>
      </c>
      <c r="C159" s="39"/>
      <c r="D159" s="39" t="s">
        <v>73</v>
      </c>
      <c r="E159" s="39" t="s">
        <v>2206</v>
      </c>
      <c r="F159" s="55">
        <v>44275.380104166667</v>
      </c>
      <c r="G159" s="55">
        <v>44275.662002314813</v>
      </c>
      <c r="H159" s="23" t="s">
        <v>2309</v>
      </c>
      <c r="I159" s="40" t="str">
        <f t="shared" si="2"/>
        <v>OUTSIDE WDC</v>
      </c>
      <c r="J159" s="39"/>
      <c r="K159" s="39"/>
      <c r="L159" s="56">
        <v>44275</v>
      </c>
      <c r="M159" s="57"/>
      <c r="N159" s="59" t="str">
        <f>IFERROR(VLOOKUP(B:B,'GID 29 JUNI 21'!V:Y,4,0),"")</f>
        <v/>
      </c>
      <c r="O159" s="59" t="str">
        <f>IFERROR(VLOOKUP(B159,#REF!,4,0),"")</f>
        <v/>
      </c>
      <c r="P159" s="59" t="str">
        <f>IFERROR(VLOOKUP(B:B,'GID 27 Juni 21'!V:Y,4,0),"")</f>
        <v/>
      </c>
      <c r="Q159" s="59" t="str">
        <f>IFERROR(VLOOKUP(B:B,'GID 26 Juni 21'!V:Y,4,0),"")</f>
        <v/>
      </c>
      <c r="R159" s="59" t="str">
        <f>IFERROR(VLOOKUP(B:B,'GID 25 JNI 21'!V:Y,4,0),"")</f>
        <v/>
      </c>
      <c r="S159" s="59" t="s">
        <v>11</v>
      </c>
      <c r="T159" s="59" t="s">
        <v>11</v>
      </c>
      <c r="U159" s="59" t="s">
        <v>11</v>
      </c>
      <c r="V159" s="59" t="s">
        <v>11</v>
      </c>
      <c r="W159" s="59" t="s">
        <v>11</v>
      </c>
      <c r="X159" s="59" t="s">
        <v>11</v>
      </c>
      <c r="Y159" s="59" t="s">
        <v>11</v>
      </c>
      <c r="Z159" s="59" t="s">
        <v>11</v>
      </c>
      <c r="AA159" s="59" t="s">
        <v>11</v>
      </c>
      <c r="AB159" s="59" t="s">
        <v>11</v>
      </c>
      <c r="AC159" s="59" t="s">
        <v>11</v>
      </c>
      <c r="AD159" s="59" t="s">
        <v>11</v>
      </c>
      <c r="AE159" s="59" t="s">
        <v>11</v>
      </c>
      <c r="AF159" s="59" t="s">
        <v>11</v>
      </c>
      <c r="AG159" s="59" t="s">
        <v>11</v>
      </c>
      <c r="AH159" s="59" t="s">
        <v>11</v>
      </c>
      <c r="AI159" s="59" t="s">
        <v>11</v>
      </c>
      <c r="AJ159" s="59" t="s">
        <v>11</v>
      </c>
      <c r="AK159" s="59" t="s">
        <v>11</v>
      </c>
      <c r="AL159" s="57" t="s">
        <v>11</v>
      </c>
      <c r="AM159" s="57" t="s">
        <v>11</v>
      </c>
      <c r="AN159" s="57" t="s">
        <v>11</v>
      </c>
      <c r="AO159" s="57" t="s">
        <v>11</v>
      </c>
      <c r="AP159" s="57" t="s">
        <v>11</v>
      </c>
      <c r="AQ159" s="57" t="s">
        <v>11</v>
      </c>
      <c r="AR159" s="57" t="s">
        <v>11</v>
      </c>
      <c r="AS159" s="57" t="s">
        <v>11</v>
      </c>
      <c r="AT159" s="57" t="s">
        <v>11</v>
      </c>
      <c r="AU159" s="57" t="s">
        <v>11</v>
      </c>
      <c r="AV159" s="57" t="s">
        <v>11</v>
      </c>
      <c r="AW159" s="57" t="s">
        <v>11</v>
      </c>
      <c r="AX159" s="57" t="s">
        <v>11</v>
      </c>
      <c r="AY159" s="57" t="s">
        <v>11</v>
      </c>
      <c r="AZ159" s="57" t="s">
        <v>11</v>
      </c>
      <c r="BA159" s="57" t="s">
        <v>11</v>
      </c>
      <c r="BB159" s="57" t="s">
        <v>11</v>
      </c>
      <c r="BC159" s="57" t="s">
        <v>11</v>
      </c>
      <c r="BD159" s="57" t="s">
        <v>11</v>
      </c>
      <c r="BE159" s="57" t="s">
        <v>11</v>
      </c>
      <c r="BF159" s="57" t="s">
        <v>11</v>
      </c>
      <c r="BG159" s="57" t="s">
        <v>11</v>
      </c>
      <c r="BH159" s="57" t="s">
        <v>11</v>
      </c>
      <c r="BI159" s="57" t="s">
        <v>11</v>
      </c>
      <c r="BJ159" s="57" t="s">
        <v>11</v>
      </c>
      <c r="BK159" s="57" t="s">
        <v>11</v>
      </c>
      <c r="BL159" s="57" t="s">
        <v>11</v>
      </c>
      <c r="BM159" s="57" t="s">
        <v>11</v>
      </c>
      <c r="BN159" s="57" t="s">
        <v>11</v>
      </c>
      <c r="BO159" s="57" t="s">
        <v>11</v>
      </c>
      <c r="BP159" s="57" t="s">
        <v>11</v>
      </c>
      <c r="BQ159" s="57" t="s">
        <v>11</v>
      </c>
      <c r="BR159" s="57" t="s">
        <v>11</v>
      </c>
      <c r="BS159" s="57" t="s">
        <v>11</v>
      </c>
      <c r="BT159" s="57" t="s">
        <v>11</v>
      </c>
      <c r="BU159" s="57" t="s">
        <v>11</v>
      </c>
      <c r="BV159" s="57" t="s">
        <v>11</v>
      </c>
      <c r="BW159" s="57" t="s">
        <v>11</v>
      </c>
      <c r="BX159" s="57" t="s">
        <v>11</v>
      </c>
      <c r="BY159" s="57" t="s">
        <v>11</v>
      </c>
      <c r="BZ159" s="57" t="s">
        <v>11</v>
      </c>
      <c r="CA159" s="57" t="s">
        <v>11</v>
      </c>
      <c r="CB159" s="57" t="s">
        <v>11</v>
      </c>
      <c r="CC159" s="57" t="s">
        <v>11</v>
      </c>
      <c r="CD159" s="57" t="s">
        <v>11</v>
      </c>
      <c r="CE159" s="57" t="s">
        <v>11</v>
      </c>
      <c r="CF159" s="57" t="s">
        <v>11</v>
      </c>
      <c r="CG159" s="57" t="s">
        <v>11</v>
      </c>
      <c r="CH159" s="57" t="s">
        <v>11</v>
      </c>
      <c r="CI159" s="57" t="s">
        <v>11</v>
      </c>
      <c r="CJ159" s="57" t="s">
        <v>11</v>
      </c>
      <c r="CK159" s="57" t="s">
        <v>11</v>
      </c>
      <c r="CL159" s="58" t="s">
        <v>11</v>
      </c>
      <c r="CM159" s="59" t="s">
        <v>11</v>
      </c>
      <c r="CN159" s="59" t="s">
        <v>11</v>
      </c>
      <c r="CO159" s="59" t="s">
        <v>11</v>
      </c>
      <c r="CP159" s="59" t="s">
        <v>11</v>
      </c>
      <c r="CQ159" s="59" t="s">
        <v>11</v>
      </c>
      <c r="CR159" s="59" t="s">
        <v>11</v>
      </c>
      <c r="CS159" s="59" t="s">
        <v>11</v>
      </c>
      <c r="CT159" s="59" t="s">
        <v>11</v>
      </c>
      <c r="CU159" s="59" t="s">
        <v>11</v>
      </c>
      <c r="CV159" s="59" t="s">
        <v>11</v>
      </c>
      <c r="CW159" s="59" t="s">
        <v>11</v>
      </c>
      <c r="CX159" s="59" t="s">
        <v>11</v>
      </c>
      <c r="CY159" s="59" t="s">
        <v>11</v>
      </c>
      <c r="CZ159" s="60" t="s">
        <v>11</v>
      </c>
      <c r="DA159" s="60" t="s">
        <v>11</v>
      </c>
      <c r="DB159" s="59" t="s">
        <v>1600</v>
      </c>
      <c r="DC159" s="59"/>
      <c r="DD159" s="60"/>
      <c r="DE159" s="59"/>
      <c r="DF159" s="59"/>
      <c r="DG159" s="59"/>
      <c r="DH159" s="59"/>
      <c r="DI159" s="59"/>
      <c r="DJ159" s="59"/>
      <c r="DK159" s="59"/>
      <c r="DL159" s="59"/>
      <c r="DM159" s="59"/>
      <c r="DN159" s="59"/>
      <c r="DO159" s="59"/>
      <c r="DP159" s="59"/>
      <c r="DQ159" s="59"/>
      <c r="DR159" s="59"/>
      <c r="DS159" s="59"/>
      <c r="DT159" s="59"/>
      <c r="DU159" s="59"/>
    </row>
    <row r="160" spans="1:125" s="61" customFormat="1" ht="12.75" customHeight="1" x14ac:dyDescent="0.25">
      <c r="A160" s="39" t="s">
        <v>454</v>
      </c>
      <c r="B160" s="39" t="s">
        <v>615</v>
      </c>
      <c r="C160" s="39"/>
      <c r="D160" s="39" t="s">
        <v>73</v>
      </c>
      <c r="E160" s="39" t="s">
        <v>2209</v>
      </c>
      <c r="F160" s="55">
        <v>44275.59547453704</v>
      </c>
      <c r="G160" s="55">
        <v>44275.909884259258</v>
      </c>
      <c r="H160" s="23" t="s">
        <v>2309</v>
      </c>
      <c r="I160" s="40" t="str">
        <f t="shared" si="2"/>
        <v>OUTSIDE WDC</v>
      </c>
      <c r="J160" s="39"/>
      <c r="K160" s="39"/>
      <c r="L160" s="56">
        <v>44275</v>
      </c>
      <c r="M160" s="57"/>
      <c r="N160" s="59" t="str">
        <f>IFERROR(VLOOKUP(B:B,'GID 29 JUNI 21'!V:Y,4,0),"")</f>
        <v/>
      </c>
      <c r="O160" s="59" t="str">
        <f>IFERROR(VLOOKUP(B160,#REF!,4,0),"")</f>
        <v/>
      </c>
      <c r="P160" s="59" t="str">
        <f>IFERROR(VLOOKUP(B:B,'GID 27 Juni 21'!V:Y,4,0),"")</f>
        <v/>
      </c>
      <c r="Q160" s="59" t="str">
        <f>IFERROR(VLOOKUP(B:B,'GID 26 Juni 21'!V:Y,4,0),"")</f>
        <v/>
      </c>
      <c r="R160" s="59" t="str">
        <f>IFERROR(VLOOKUP(B:B,'GID 25 JNI 21'!V:Y,4,0),"")</f>
        <v/>
      </c>
      <c r="S160" s="59" t="s">
        <v>11</v>
      </c>
      <c r="T160" s="59" t="s">
        <v>11</v>
      </c>
      <c r="U160" s="59" t="s">
        <v>11</v>
      </c>
      <c r="V160" s="59" t="s">
        <v>11</v>
      </c>
      <c r="W160" s="59" t="s">
        <v>11</v>
      </c>
      <c r="X160" s="59" t="s">
        <v>11</v>
      </c>
      <c r="Y160" s="59" t="s">
        <v>11</v>
      </c>
      <c r="Z160" s="59" t="s">
        <v>11</v>
      </c>
      <c r="AA160" s="59" t="s">
        <v>11</v>
      </c>
      <c r="AB160" s="59" t="s">
        <v>11</v>
      </c>
      <c r="AC160" s="59" t="s">
        <v>11</v>
      </c>
      <c r="AD160" s="59" t="s">
        <v>11</v>
      </c>
      <c r="AE160" s="59" t="s">
        <v>11</v>
      </c>
      <c r="AF160" s="59" t="s">
        <v>11</v>
      </c>
      <c r="AG160" s="59" t="s">
        <v>11</v>
      </c>
      <c r="AH160" s="59" t="s">
        <v>11</v>
      </c>
      <c r="AI160" s="59" t="s">
        <v>11</v>
      </c>
      <c r="AJ160" s="59" t="s">
        <v>11</v>
      </c>
      <c r="AK160" s="59" t="s">
        <v>11</v>
      </c>
      <c r="AL160" s="57" t="s">
        <v>11</v>
      </c>
      <c r="AM160" s="57" t="s">
        <v>11</v>
      </c>
      <c r="AN160" s="57" t="s">
        <v>11</v>
      </c>
      <c r="AO160" s="57" t="s">
        <v>11</v>
      </c>
      <c r="AP160" s="57" t="s">
        <v>11</v>
      </c>
      <c r="AQ160" s="57" t="s">
        <v>11</v>
      </c>
      <c r="AR160" s="57" t="s">
        <v>11</v>
      </c>
      <c r="AS160" s="57" t="s">
        <v>11</v>
      </c>
      <c r="AT160" s="57" t="s">
        <v>11</v>
      </c>
      <c r="AU160" s="57" t="s">
        <v>11</v>
      </c>
      <c r="AV160" s="57" t="s">
        <v>11</v>
      </c>
      <c r="AW160" s="57" t="s">
        <v>11</v>
      </c>
      <c r="AX160" s="57" t="s">
        <v>11</v>
      </c>
      <c r="AY160" s="57" t="s">
        <v>11</v>
      </c>
      <c r="AZ160" s="57" t="s">
        <v>11</v>
      </c>
      <c r="BA160" s="57" t="s">
        <v>11</v>
      </c>
      <c r="BB160" s="57" t="s">
        <v>11</v>
      </c>
      <c r="BC160" s="57" t="s">
        <v>11</v>
      </c>
      <c r="BD160" s="57" t="s">
        <v>11</v>
      </c>
      <c r="BE160" s="57" t="s">
        <v>11</v>
      </c>
      <c r="BF160" s="57" t="s">
        <v>11</v>
      </c>
      <c r="BG160" s="57" t="s">
        <v>11</v>
      </c>
      <c r="BH160" s="57" t="s">
        <v>11</v>
      </c>
      <c r="BI160" s="57" t="s">
        <v>11</v>
      </c>
      <c r="BJ160" s="57" t="s">
        <v>11</v>
      </c>
      <c r="BK160" s="57" t="s">
        <v>11</v>
      </c>
      <c r="BL160" s="57" t="s">
        <v>11</v>
      </c>
      <c r="BM160" s="57" t="s">
        <v>11</v>
      </c>
      <c r="BN160" s="57" t="s">
        <v>11</v>
      </c>
      <c r="BO160" s="57" t="s">
        <v>11</v>
      </c>
      <c r="BP160" s="57" t="s">
        <v>11</v>
      </c>
      <c r="BQ160" s="57" t="s">
        <v>11</v>
      </c>
      <c r="BR160" s="57" t="s">
        <v>11</v>
      </c>
      <c r="BS160" s="57" t="s">
        <v>11</v>
      </c>
      <c r="BT160" s="57" t="s">
        <v>11</v>
      </c>
      <c r="BU160" s="57" t="s">
        <v>11</v>
      </c>
      <c r="BV160" s="57" t="s">
        <v>11</v>
      </c>
      <c r="BW160" s="57" t="s">
        <v>11</v>
      </c>
      <c r="BX160" s="57" t="s">
        <v>11</v>
      </c>
      <c r="BY160" s="57" t="s">
        <v>11</v>
      </c>
      <c r="BZ160" s="57" t="s">
        <v>11</v>
      </c>
      <c r="CA160" s="57" t="s">
        <v>11</v>
      </c>
      <c r="CB160" s="57" t="s">
        <v>11</v>
      </c>
      <c r="CC160" s="57" t="s">
        <v>11</v>
      </c>
      <c r="CD160" s="57" t="s">
        <v>11</v>
      </c>
      <c r="CE160" s="57" t="s">
        <v>11</v>
      </c>
      <c r="CF160" s="57" t="s">
        <v>11</v>
      </c>
      <c r="CG160" s="57" t="s">
        <v>11</v>
      </c>
      <c r="CH160" s="57" t="s">
        <v>11</v>
      </c>
      <c r="CI160" s="57" t="s">
        <v>11</v>
      </c>
      <c r="CJ160" s="57" t="s">
        <v>11</v>
      </c>
      <c r="CK160" s="57" t="s">
        <v>11</v>
      </c>
      <c r="CL160" s="58" t="s">
        <v>11</v>
      </c>
      <c r="CM160" s="59" t="s">
        <v>11</v>
      </c>
      <c r="CN160" s="59" t="s">
        <v>11</v>
      </c>
      <c r="CO160" s="59" t="s">
        <v>11</v>
      </c>
      <c r="CP160" s="59" t="s">
        <v>11</v>
      </c>
      <c r="CQ160" s="59" t="s">
        <v>11</v>
      </c>
      <c r="CR160" s="59" t="s">
        <v>11</v>
      </c>
      <c r="CS160" s="59" t="s">
        <v>11</v>
      </c>
      <c r="CT160" s="59" t="s">
        <v>11</v>
      </c>
      <c r="CU160" s="59" t="s">
        <v>11</v>
      </c>
      <c r="CV160" s="59" t="s">
        <v>11</v>
      </c>
      <c r="CW160" s="59" t="s">
        <v>11</v>
      </c>
      <c r="CX160" s="59" t="s">
        <v>11</v>
      </c>
      <c r="CY160" s="59" t="s">
        <v>11</v>
      </c>
      <c r="CZ160" s="60" t="s">
        <v>11</v>
      </c>
      <c r="DA160" s="60" t="s">
        <v>11</v>
      </c>
      <c r="DB160" s="59" t="s">
        <v>1601</v>
      </c>
      <c r="DC160" s="59"/>
      <c r="DD160" s="60"/>
      <c r="DE160" s="59"/>
      <c r="DF160" s="59"/>
      <c r="DG160" s="59"/>
      <c r="DH160" s="59"/>
      <c r="DI160" s="59"/>
      <c r="DJ160" s="59"/>
      <c r="DK160" s="59"/>
      <c r="DL160" s="59"/>
      <c r="DM160" s="59"/>
      <c r="DN160" s="59"/>
      <c r="DO160" s="59"/>
      <c r="DP160" s="59"/>
      <c r="DQ160" s="59"/>
      <c r="DR160" s="59"/>
      <c r="DS160" s="59"/>
      <c r="DT160" s="59"/>
      <c r="DU160" s="59"/>
    </row>
    <row r="161" spans="1:125" s="61" customFormat="1" ht="12.75" customHeight="1" x14ac:dyDescent="0.25">
      <c r="A161" s="39" t="s">
        <v>454</v>
      </c>
      <c r="B161" s="39" t="s">
        <v>497</v>
      </c>
      <c r="C161" s="39"/>
      <c r="D161" s="39" t="s">
        <v>73</v>
      </c>
      <c r="E161" s="39" t="s">
        <v>2209</v>
      </c>
      <c r="F161" s="55">
        <v>44275.594942129632</v>
      </c>
      <c r="G161" s="55">
        <v>44275.96025462963</v>
      </c>
      <c r="H161" s="23" t="s">
        <v>2309</v>
      </c>
      <c r="I161" s="40" t="str">
        <f t="shared" si="2"/>
        <v>OUTSIDE WDC</v>
      </c>
      <c r="J161" s="39"/>
      <c r="K161" s="39"/>
      <c r="L161" s="56">
        <v>44275</v>
      </c>
      <c r="M161" s="57"/>
      <c r="N161" s="59" t="str">
        <f>IFERROR(VLOOKUP(B:B,'GID 29 JUNI 21'!V:Y,4,0),"")</f>
        <v/>
      </c>
      <c r="O161" s="59" t="str">
        <f>IFERROR(VLOOKUP(B161,#REF!,4,0),"")</f>
        <v/>
      </c>
      <c r="P161" s="59" t="str">
        <f>IFERROR(VLOOKUP(B:B,'GID 27 Juni 21'!V:Y,4,0),"")</f>
        <v/>
      </c>
      <c r="Q161" s="59" t="str">
        <f>IFERROR(VLOOKUP(B:B,'GID 26 Juni 21'!V:Y,4,0),"")</f>
        <v/>
      </c>
      <c r="R161" s="59" t="str">
        <f>IFERROR(VLOOKUP(B:B,'GID 25 JNI 21'!V:Y,4,0),"")</f>
        <v/>
      </c>
      <c r="S161" s="59" t="s">
        <v>11</v>
      </c>
      <c r="T161" s="59" t="s">
        <v>11</v>
      </c>
      <c r="U161" s="59" t="s">
        <v>11</v>
      </c>
      <c r="V161" s="59" t="s">
        <v>11</v>
      </c>
      <c r="W161" s="59" t="s">
        <v>11</v>
      </c>
      <c r="X161" s="59" t="s">
        <v>11</v>
      </c>
      <c r="Y161" s="59" t="s">
        <v>11</v>
      </c>
      <c r="Z161" s="59" t="s">
        <v>11</v>
      </c>
      <c r="AA161" s="59" t="s">
        <v>11</v>
      </c>
      <c r="AB161" s="59" t="s">
        <v>11</v>
      </c>
      <c r="AC161" s="59" t="s">
        <v>11</v>
      </c>
      <c r="AD161" s="59" t="s">
        <v>11</v>
      </c>
      <c r="AE161" s="59" t="s">
        <v>11</v>
      </c>
      <c r="AF161" s="59" t="s">
        <v>11</v>
      </c>
      <c r="AG161" s="59" t="s">
        <v>11</v>
      </c>
      <c r="AH161" s="59" t="s">
        <v>11</v>
      </c>
      <c r="AI161" s="59" t="s">
        <v>11</v>
      </c>
      <c r="AJ161" s="59" t="s">
        <v>11</v>
      </c>
      <c r="AK161" s="59" t="s">
        <v>11</v>
      </c>
      <c r="AL161" s="57" t="s">
        <v>11</v>
      </c>
      <c r="AM161" s="57" t="s">
        <v>11</v>
      </c>
      <c r="AN161" s="57" t="s">
        <v>11</v>
      </c>
      <c r="AO161" s="57" t="s">
        <v>11</v>
      </c>
      <c r="AP161" s="57" t="s">
        <v>11</v>
      </c>
      <c r="AQ161" s="57" t="s">
        <v>11</v>
      </c>
      <c r="AR161" s="57" t="s">
        <v>11</v>
      </c>
      <c r="AS161" s="57" t="s">
        <v>11</v>
      </c>
      <c r="AT161" s="57" t="s">
        <v>11</v>
      </c>
      <c r="AU161" s="57" t="s">
        <v>11</v>
      </c>
      <c r="AV161" s="57" t="s">
        <v>11</v>
      </c>
      <c r="AW161" s="57" t="s">
        <v>11</v>
      </c>
      <c r="AX161" s="57" t="s">
        <v>11</v>
      </c>
      <c r="AY161" s="57" t="s">
        <v>11</v>
      </c>
      <c r="AZ161" s="57" t="s">
        <v>11</v>
      </c>
      <c r="BA161" s="57" t="s">
        <v>11</v>
      </c>
      <c r="BB161" s="57" t="s">
        <v>11</v>
      </c>
      <c r="BC161" s="57" t="s">
        <v>11</v>
      </c>
      <c r="BD161" s="57" t="s">
        <v>11</v>
      </c>
      <c r="BE161" s="57" t="s">
        <v>11</v>
      </c>
      <c r="BF161" s="57" t="s">
        <v>11</v>
      </c>
      <c r="BG161" s="57" t="s">
        <v>11</v>
      </c>
      <c r="BH161" s="57" t="s">
        <v>11</v>
      </c>
      <c r="BI161" s="57" t="s">
        <v>11</v>
      </c>
      <c r="BJ161" s="57" t="s">
        <v>11</v>
      </c>
      <c r="BK161" s="57" t="s">
        <v>11</v>
      </c>
      <c r="BL161" s="57" t="s">
        <v>11</v>
      </c>
      <c r="BM161" s="57" t="s">
        <v>11</v>
      </c>
      <c r="BN161" s="57" t="s">
        <v>11</v>
      </c>
      <c r="BO161" s="57" t="s">
        <v>11</v>
      </c>
      <c r="BP161" s="57" t="s">
        <v>11</v>
      </c>
      <c r="BQ161" s="57" t="s">
        <v>11</v>
      </c>
      <c r="BR161" s="57" t="s">
        <v>11</v>
      </c>
      <c r="BS161" s="57" t="s">
        <v>11</v>
      </c>
      <c r="BT161" s="57" t="s">
        <v>11</v>
      </c>
      <c r="BU161" s="57" t="s">
        <v>11</v>
      </c>
      <c r="BV161" s="57" t="s">
        <v>11</v>
      </c>
      <c r="BW161" s="57" t="s">
        <v>11</v>
      </c>
      <c r="BX161" s="57" t="s">
        <v>11</v>
      </c>
      <c r="BY161" s="57" t="s">
        <v>11</v>
      </c>
      <c r="BZ161" s="57" t="s">
        <v>11</v>
      </c>
      <c r="CA161" s="57" t="s">
        <v>11</v>
      </c>
      <c r="CB161" s="57" t="s">
        <v>11</v>
      </c>
      <c r="CC161" s="57" t="s">
        <v>11</v>
      </c>
      <c r="CD161" s="57" t="s">
        <v>11</v>
      </c>
      <c r="CE161" s="57" t="s">
        <v>11</v>
      </c>
      <c r="CF161" s="57" t="s">
        <v>11</v>
      </c>
      <c r="CG161" s="57" t="s">
        <v>11</v>
      </c>
      <c r="CH161" s="57" t="s">
        <v>11</v>
      </c>
      <c r="CI161" s="57" t="s">
        <v>11</v>
      </c>
      <c r="CJ161" s="57" t="s">
        <v>11</v>
      </c>
      <c r="CK161" s="57" t="s">
        <v>11</v>
      </c>
      <c r="CL161" s="58" t="s">
        <v>11</v>
      </c>
      <c r="CM161" s="59" t="s">
        <v>11</v>
      </c>
      <c r="CN161" s="59" t="s">
        <v>11</v>
      </c>
      <c r="CO161" s="59" t="s">
        <v>11</v>
      </c>
      <c r="CP161" s="59" t="s">
        <v>11</v>
      </c>
      <c r="CQ161" s="59" t="s">
        <v>11</v>
      </c>
      <c r="CR161" s="59" t="s">
        <v>11</v>
      </c>
      <c r="CS161" s="59" t="s">
        <v>11</v>
      </c>
      <c r="CT161" s="59" t="s">
        <v>11</v>
      </c>
      <c r="CU161" s="59" t="s">
        <v>11</v>
      </c>
      <c r="CV161" s="59" t="s">
        <v>11</v>
      </c>
      <c r="CW161" s="59" t="s">
        <v>11</v>
      </c>
      <c r="CX161" s="59" t="s">
        <v>11</v>
      </c>
      <c r="CY161" s="59" t="s">
        <v>11</v>
      </c>
      <c r="CZ161" s="60" t="s">
        <v>11</v>
      </c>
      <c r="DA161" s="60" t="s">
        <v>11</v>
      </c>
      <c r="DB161" s="59" t="s">
        <v>1602</v>
      </c>
      <c r="DC161" s="59"/>
      <c r="DD161" s="60"/>
      <c r="DE161" s="59"/>
      <c r="DF161" s="59"/>
      <c r="DG161" s="59"/>
      <c r="DH161" s="59"/>
      <c r="DI161" s="59"/>
      <c r="DJ161" s="59"/>
      <c r="DK161" s="59"/>
      <c r="DL161" s="59"/>
      <c r="DM161" s="59"/>
      <c r="DN161" s="59"/>
      <c r="DO161" s="59"/>
      <c r="DP161" s="59"/>
      <c r="DQ161" s="59"/>
      <c r="DR161" s="59"/>
      <c r="DS161" s="59"/>
      <c r="DT161" s="59"/>
      <c r="DU161" s="59"/>
    </row>
    <row r="162" spans="1:125" s="61" customFormat="1" ht="12.75" customHeight="1" x14ac:dyDescent="0.25">
      <c r="A162" s="39" t="s">
        <v>454</v>
      </c>
      <c r="B162" s="39" t="s">
        <v>381</v>
      </c>
      <c r="C162" s="39"/>
      <c r="D162" s="39" t="s">
        <v>73</v>
      </c>
      <c r="E162" s="39" t="s">
        <v>2204</v>
      </c>
      <c r="F162" s="55">
        <v>44307.41337962963</v>
      </c>
      <c r="G162" s="55">
        <v>44307.896631944444</v>
      </c>
      <c r="H162" s="23" t="s">
        <v>2309</v>
      </c>
      <c r="I162" s="40" t="str">
        <f t="shared" si="2"/>
        <v>OUTSIDE WDC</v>
      </c>
      <c r="J162" s="39" t="s">
        <v>10</v>
      </c>
      <c r="K162" s="39"/>
      <c r="L162" s="56">
        <v>44307</v>
      </c>
      <c r="M162" s="57"/>
      <c r="N162" s="59" t="str">
        <f>IFERROR(VLOOKUP(B:B,'GID 29 JUNI 21'!V:Y,4,0),"")</f>
        <v/>
      </c>
      <c r="O162" s="59" t="str">
        <f>IFERROR(VLOOKUP(B162,#REF!,4,0),"")</f>
        <v/>
      </c>
      <c r="P162" s="59" t="str">
        <f>IFERROR(VLOOKUP(B:B,'GID 27 Juni 21'!V:Y,4,0),"")</f>
        <v/>
      </c>
      <c r="Q162" s="59" t="str">
        <f>IFERROR(VLOOKUP(B:B,'GID 26 Juni 21'!V:Y,4,0),"")</f>
        <v/>
      </c>
      <c r="R162" s="59" t="str">
        <f>IFERROR(VLOOKUP(B:B,'GID 25 JNI 21'!V:Y,4,0),"")</f>
        <v/>
      </c>
      <c r="S162" s="59" t="s">
        <v>11</v>
      </c>
      <c r="T162" s="59" t="s">
        <v>11</v>
      </c>
      <c r="U162" s="59" t="s">
        <v>11</v>
      </c>
      <c r="V162" s="59" t="s">
        <v>11</v>
      </c>
      <c r="W162" s="59" t="s">
        <v>11</v>
      </c>
      <c r="X162" s="59" t="s">
        <v>11</v>
      </c>
      <c r="Y162" s="59" t="s">
        <v>11</v>
      </c>
      <c r="Z162" s="59" t="s">
        <v>11</v>
      </c>
      <c r="AA162" s="59" t="s">
        <v>11</v>
      </c>
      <c r="AB162" s="59" t="s">
        <v>11</v>
      </c>
      <c r="AC162" s="59" t="s">
        <v>11</v>
      </c>
      <c r="AD162" s="59" t="s">
        <v>11</v>
      </c>
      <c r="AE162" s="59" t="s">
        <v>11</v>
      </c>
      <c r="AF162" s="59" t="s">
        <v>11</v>
      </c>
      <c r="AG162" s="59" t="s">
        <v>11</v>
      </c>
      <c r="AH162" s="59" t="s">
        <v>11</v>
      </c>
      <c r="AI162" s="59" t="s">
        <v>11</v>
      </c>
      <c r="AJ162" s="59" t="s">
        <v>11</v>
      </c>
      <c r="AK162" s="59" t="s">
        <v>11</v>
      </c>
      <c r="AL162" s="57" t="s">
        <v>11</v>
      </c>
      <c r="AM162" s="57" t="s">
        <v>11</v>
      </c>
      <c r="AN162" s="57" t="s">
        <v>11</v>
      </c>
      <c r="AO162" s="57" t="s">
        <v>11</v>
      </c>
      <c r="AP162" s="57" t="s">
        <v>11</v>
      </c>
      <c r="AQ162" s="57" t="s">
        <v>11</v>
      </c>
      <c r="AR162" s="57" t="s">
        <v>11</v>
      </c>
      <c r="AS162" s="57" t="s">
        <v>11</v>
      </c>
      <c r="AT162" s="57" t="s">
        <v>11</v>
      </c>
      <c r="AU162" s="57" t="s">
        <v>11</v>
      </c>
      <c r="AV162" s="57" t="s">
        <v>11</v>
      </c>
      <c r="AW162" s="57" t="s">
        <v>11</v>
      </c>
      <c r="AX162" s="57" t="s">
        <v>11</v>
      </c>
      <c r="AY162" s="57" t="s">
        <v>11</v>
      </c>
      <c r="AZ162" s="57" t="s">
        <v>11</v>
      </c>
      <c r="BA162" s="57" t="s">
        <v>11</v>
      </c>
      <c r="BB162" s="57" t="s">
        <v>11</v>
      </c>
      <c r="BC162" s="57" t="s">
        <v>11</v>
      </c>
      <c r="BD162" s="57" t="s">
        <v>11</v>
      </c>
      <c r="BE162" s="57" t="s">
        <v>11</v>
      </c>
      <c r="BF162" s="57" t="s">
        <v>11</v>
      </c>
      <c r="BG162" s="57" t="s">
        <v>11</v>
      </c>
      <c r="BH162" s="57" t="s">
        <v>11</v>
      </c>
      <c r="BI162" s="57" t="s">
        <v>11</v>
      </c>
      <c r="BJ162" s="57" t="s">
        <v>11</v>
      </c>
      <c r="BK162" s="57" t="s">
        <v>11</v>
      </c>
      <c r="BL162" s="57" t="s">
        <v>11</v>
      </c>
      <c r="BM162" s="57" t="s">
        <v>11</v>
      </c>
      <c r="BN162" s="57" t="s">
        <v>11</v>
      </c>
      <c r="BO162" s="57" t="s">
        <v>11</v>
      </c>
      <c r="BP162" s="57" t="s">
        <v>11</v>
      </c>
      <c r="BQ162" s="57" t="s">
        <v>11</v>
      </c>
      <c r="BR162" s="57" t="s">
        <v>11</v>
      </c>
      <c r="BS162" s="57" t="s">
        <v>11</v>
      </c>
      <c r="BT162" s="57" t="s">
        <v>11</v>
      </c>
      <c r="BU162" s="57" t="s">
        <v>11</v>
      </c>
      <c r="BV162" s="57" t="s">
        <v>11</v>
      </c>
      <c r="BW162" s="57" t="s">
        <v>3159</v>
      </c>
      <c r="BX162" s="57" t="s">
        <v>11</v>
      </c>
      <c r="BY162" s="57" t="s">
        <v>11</v>
      </c>
      <c r="BZ162" s="57" t="s">
        <v>11</v>
      </c>
      <c r="CA162" s="57" t="s">
        <v>11</v>
      </c>
      <c r="CB162" s="57" t="s">
        <v>11</v>
      </c>
      <c r="CC162" s="57" t="s">
        <v>11</v>
      </c>
      <c r="CD162" s="57" t="s">
        <v>11</v>
      </c>
      <c r="CE162" s="57" t="s">
        <v>2119</v>
      </c>
      <c r="CF162" s="57" t="s">
        <v>11</v>
      </c>
      <c r="CG162" s="57" t="s">
        <v>11</v>
      </c>
      <c r="CH162" s="57" t="s">
        <v>11</v>
      </c>
      <c r="CI162" s="57" t="s">
        <v>11</v>
      </c>
      <c r="CJ162" s="57" t="s">
        <v>11</v>
      </c>
      <c r="CK162" s="57" t="s">
        <v>11</v>
      </c>
      <c r="CL162" s="58" t="s">
        <v>11</v>
      </c>
      <c r="CM162" s="59" t="s">
        <v>11</v>
      </c>
      <c r="CN162" s="59" t="s">
        <v>11</v>
      </c>
      <c r="CO162" s="59" t="s">
        <v>11</v>
      </c>
      <c r="CP162" s="59" t="s">
        <v>11</v>
      </c>
      <c r="CQ162" s="59" t="s">
        <v>11</v>
      </c>
      <c r="CR162" s="59" t="s">
        <v>11</v>
      </c>
      <c r="CS162" s="59" t="s">
        <v>11</v>
      </c>
      <c r="CT162" s="59" t="s">
        <v>11</v>
      </c>
      <c r="CU162" s="59" t="s">
        <v>11</v>
      </c>
      <c r="CV162" s="59" t="s">
        <v>11</v>
      </c>
      <c r="CW162" s="59" t="s">
        <v>11</v>
      </c>
      <c r="CX162" s="59" t="s">
        <v>11</v>
      </c>
      <c r="CY162" s="59" t="s">
        <v>11</v>
      </c>
      <c r="CZ162" s="60" t="s">
        <v>11</v>
      </c>
      <c r="DA162" s="60" t="s">
        <v>11</v>
      </c>
      <c r="DB162" s="59" t="s">
        <v>1603</v>
      </c>
      <c r="DC162" s="59"/>
      <c r="DD162" s="60"/>
      <c r="DE162" s="59"/>
      <c r="DF162" s="59"/>
      <c r="DG162" s="59"/>
      <c r="DH162" s="59"/>
      <c r="DI162" s="59"/>
      <c r="DJ162" s="59"/>
      <c r="DK162" s="59"/>
      <c r="DL162" s="59"/>
      <c r="DM162" s="59"/>
      <c r="DN162" s="59"/>
      <c r="DO162" s="59"/>
      <c r="DP162" s="59"/>
      <c r="DQ162" s="59"/>
      <c r="DR162" s="59"/>
      <c r="DS162" s="59"/>
      <c r="DT162" s="59"/>
      <c r="DU162" s="59"/>
    </row>
    <row r="163" spans="1:125" s="61" customFormat="1" ht="12.75" customHeight="1" x14ac:dyDescent="0.25">
      <c r="A163" s="39" t="s">
        <v>454</v>
      </c>
      <c r="B163" s="39" t="s">
        <v>867</v>
      </c>
      <c r="C163" s="39"/>
      <c r="D163" s="39" t="s">
        <v>73</v>
      </c>
      <c r="E163" s="39" t="s">
        <v>613</v>
      </c>
      <c r="F163" s="55">
        <v>44299.596284722225</v>
      </c>
      <c r="G163" s="55">
        <v>44300.279652777775</v>
      </c>
      <c r="H163" s="23" t="s">
        <v>2309</v>
      </c>
      <c r="I163" s="40" t="str">
        <f t="shared" si="2"/>
        <v>OUTSIDE WDC</v>
      </c>
      <c r="J163" s="39"/>
      <c r="K163" s="39"/>
      <c r="L163" s="56">
        <v>44300</v>
      </c>
      <c r="M163" s="57"/>
      <c r="N163" s="59" t="str">
        <f>IFERROR(VLOOKUP(B:B,'GID 29 JUNI 21'!V:Y,4,0),"")</f>
        <v/>
      </c>
      <c r="O163" s="59" t="str">
        <f>IFERROR(VLOOKUP(B163,#REF!,4,0),"")</f>
        <v/>
      </c>
      <c r="P163" s="59" t="str">
        <f>IFERROR(VLOOKUP(B:B,'GID 27 Juni 21'!V:Y,4,0),"")</f>
        <v/>
      </c>
      <c r="Q163" s="59" t="str">
        <f>IFERROR(VLOOKUP(B:B,'GID 26 Juni 21'!V:Y,4,0),"")</f>
        <v/>
      </c>
      <c r="R163" s="59" t="str">
        <f>IFERROR(VLOOKUP(B:B,'GID 25 JNI 21'!V:Y,4,0),"")</f>
        <v/>
      </c>
      <c r="S163" s="59" t="s">
        <v>11</v>
      </c>
      <c r="T163" s="59" t="s">
        <v>11</v>
      </c>
      <c r="U163" s="59" t="s">
        <v>11</v>
      </c>
      <c r="V163" s="59" t="s">
        <v>11</v>
      </c>
      <c r="W163" s="59" t="s">
        <v>11</v>
      </c>
      <c r="X163" s="59" t="s">
        <v>11</v>
      </c>
      <c r="Y163" s="59" t="s">
        <v>11</v>
      </c>
      <c r="Z163" s="59" t="s">
        <v>11</v>
      </c>
      <c r="AA163" s="59" t="s">
        <v>11</v>
      </c>
      <c r="AB163" s="59" t="s">
        <v>11</v>
      </c>
      <c r="AC163" s="59" t="s">
        <v>11</v>
      </c>
      <c r="AD163" s="59" t="s">
        <v>11</v>
      </c>
      <c r="AE163" s="59" t="s">
        <v>11</v>
      </c>
      <c r="AF163" s="59" t="s">
        <v>11</v>
      </c>
      <c r="AG163" s="59" t="s">
        <v>11</v>
      </c>
      <c r="AH163" s="59" t="s">
        <v>11</v>
      </c>
      <c r="AI163" s="59" t="s">
        <v>11</v>
      </c>
      <c r="AJ163" s="59" t="s">
        <v>11</v>
      </c>
      <c r="AK163" s="59" t="s">
        <v>11</v>
      </c>
      <c r="AL163" s="57" t="s">
        <v>11</v>
      </c>
      <c r="AM163" s="57" t="s">
        <v>11</v>
      </c>
      <c r="AN163" s="57" t="s">
        <v>11</v>
      </c>
      <c r="AO163" s="57" t="s">
        <v>11</v>
      </c>
      <c r="AP163" s="57" t="s">
        <v>11</v>
      </c>
      <c r="AQ163" s="57" t="s">
        <v>11</v>
      </c>
      <c r="AR163" s="57" t="s">
        <v>11</v>
      </c>
      <c r="AS163" s="57" t="s">
        <v>11</v>
      </c>
      <c r="AT163" s="57" t="s">
        <v>11</v>
      </c>
      <c r="AU163" s="57" t="s">
        <v>11</v>
      </c>
      <c r="AV163" s="57" t="s">
        <v>11</v>
      </c>
      <c r="AW163" s="57" t="s">
        <v>11</v>
      </c>
      <c r="AX163" s="57" t="s">
        <v>11</v>
      </c>
      <c r="AY163" s="57" t="s">
        <v>11</v>
      </c>
      <c r="AZ163" s="57" t="s">
        <v>11</v>
      </c>
      <c r="BA163" s="57" t="s">
        <v>11</v>
      </c>
      <c r="BB163" s="57" t="s">
        <v>11</v>
      </c>
      <c r="BC163" s="57" t="s">
        <v>11</v>
      </c>
      <c r="BD163" s="57" t="s">
        <v>11</v>
      </c>
      <c r="BE163" s="57" t="s">
        <v>11</v>
      </c>
      <c r="BF163" s="57" t="s">
        <v>11</v>
      </c>
      <c r="BG163" s="57" t="s">
        <v>11</v>
      </c>
      <c r="BH163" s="57" t="s">
        <v>11</v>
      </c>
      <c r="BI163" s="57" t="s">
        <v>11</v>
      </c>
      <c r="BJ163" s="57" t="s">
        <v>11</v>
      </c>
      <c r="BK163" s="57" t="s">
        <v>11</v>
      </c>
      <c r="BL163" s="57" t="s">
        <v>11</v>
      </c>
      <c r="BM163" s="57" t="s">
        <v>11</v>
      </c>
      <c r="BN163" s="57" t="s">
        <v>11</v>
      </c>
      <c r="BO163" s="57" t="s">
        <v>11</v>
      </c>
      <c r="BP163" s="57" t="s">
        <v>11</v>
      </c>
      <c r="BQ163" s="57" t="s">
        <v>11</v>
      </c>
      <c r="BR163" s="57" t="s">
        <v>11</v>
      </c>
      <c r="BS163" s="57" t="s">
        <v>11</v>
      </c>
      <c r="BT163" s="57" t="s">
        <v>11</v>
      </c>
      <c r="BU163" s="57" t="s">
        <v>11</v>
      </c>
      <c r="BV163" s="57" t="s">
        <v>11</v>
      </c>
      <c r="BW163" s="57" t="s">
        <v>11</v>
      </c>
      <c r="BX163" s="57" t="s">
        <v>11</v>
      </c>
      <c r="BY163" s="57" t="s">
        <v>11</v>
      </c>
      <c r="BZ163" s="57" t="s">
        <v>11</v>
      </c>
      <c r="CA163" s="57" t="s">
        <v>11</v>
      </c>
      <c r="CB163" s="57" t="s">
        <v>11</v>
      </c>
      <c r="CC163" s="57" t="s">
        <v>11</v>
      </c>
      <c r="CD163" s="57" t="s">
        <v>2120</v>
      </c>
      <c r="CE163" s="57" t="s">
        <v>11</v>
      </c>
      <c r="CF163" s="57" t="s">
        <v>11</v>
      </c>
      <c r="CG163" s="57" t="s">
        <v>11</v>
      </c>
      <c r="CH163" s="57" t="s">
        <v>11</v>
      </c>
      <c r="CI163" s="57" t="s">
        <v>11</v>
      </c>
      <c r="CJ163" s="57" t="s">
        <v>11</v>
      </c>
      <c r="CK163" s="57" t="s">
        <v>11</v>
      </c>
      <c r="CL163" s="58" t="s">
        <v>11</v>
      </c>
      <c r="CM163" s="59" t="s">
        <v>11</v>
      </c>
      <c r="CN163" s="59" t="s">
        <v>11</v>
      </c>
      <c r="CO163" s="59" t="s">
        <v>11</v>
      </c>
      <c r="CP163" s="59" t="s">
        <v>11</v>
      </c>
      <c r="CQ163" s="59" t="s">
        <v>11</v>
      </c>
      <c r="CR163" s="59" t="s">
        <v>11</v>
      </c>
      <c r="CS163" s="59" t="s">
        <v>11</v>
      </c>
      <c r="CT163" s="59" t="s">
        <v>11</v>
      </c>
      <c r="CU163" s="59" t="s">
        <v>11</v>
      </c>
      <c r="CV163" s="59" t="s">
        <v>11</v>
      </c>
      <c r="CW163" s="59" t="s">
        <v>11</v>
      </c>
      <c r="CX163" s="59" t="s">
        <v>895</v>
      </c>
      <c r="CY163" s="59" t="s">
        <v>11</v>
      </c>
      <c r="CZ163" s="60" t="s">
        <v>11</v>
      </c>
      <c r="DA163" s="60" t="s">
        <v>11</v>
      </c>
      <c r="DB163" s="59" t="s">
        <v>1604</v>
      </c>
      <c r="DC163" s="59"/>
      <c r="DD163" s="60"/>
      <c r="DE163" s="59"/>
      <c r="DF163" s="59"/>
      <c r="DG163" s="59"/>
      <c r="DH163" s="59"/>
      <c r="DI163" s="59"/>
      <c r="DJ163" s="59"/>
      <c r="DK163" s="59"/>
      <c r="DL163" s="59"/>
      <c r="DM163" s="59"/>
      <c r="DN163" s="59"/>
      <c r="DO163" s="59"/>
      <c r="DP163" s="59"/>
      <c r="DQ163" s="59"/>
      <c r="DR163" s="59"/>
      <c r="DS163" s="59"/>
      <c r="DT163" s="59"/>
      <c r="DU163" s="59"/>
    </row>
    <row r="164" spans="1:125" s="61" customFormat="1" ht="12.75" customHeight="1" x14ac:dyDescent="0.25">
      <c r="A164" s="39" t="s">
        <v>454</v>
      </c>
      <c r="B164" s="39" t="s">
        <v>610</v>
      </c>
      <c r="C164" s="39"/>
      <c r="D164" s="39" t="s">
        <v>73</v>
      </c>
      <c r="E164" s="39" t="s">
        <v>2216</v>
      </c>
      <c r="F164" s="55">
        <v>44316.663703703707</v>
      </c>
      <c r="G164" s="55">
        <v>44317.284513888888</v>
      </c>
      <c r="H164" s="23" t="s">
        <v>2309</v>
      </c>
      <c r="I164" s="40" t="str">
        <f t="shared" si="2"/>
        <v>OUTSIDE WDC</v>
      </c>
      <c r="J164" s="39"/>
      <c r="K164" s="39"/>
      <c r="L164" s="56">
        <v>44317</v>
      </c>
      <c r="M164" s="57"/>
      <c r="N164" s="59" t="str">
        <f>IFERROR(VLOOKUP(B:B,'GID 29 JUNI 21'!V:Y,4,0),"")</f>
        <v/>
      </c>
      <c r="O164" s="59" t="str">
        <f>IFERROR(VLOOKUP(B164,#REF!,4,0),"")</f>
        <v/>
      </c>
      <c r="P164" s="59" t="str">
        <f>IFERROR(VLOOKUP(B:B,'GID 27 Juni 21'!V:Y,4,0),"")</f>
        <v/>
      </c>
      <c r="Q164" s="59" t="str">
        <f>IFERROR(VLOOKUP(B:B,'GID 26 Juni 21'!V:Y,4,0),"")</f>
        <v/>
      </c>
      <c r="R164" s="59" t="str">
        <f>IFERROR(VLOOKUP(B:B,'GID 25 JNI 21'!V:Y,4,0),"")</f>
        <v/>
      </c>
      <c r="S164" s="59" t="s">
        <v>11</v>
      </c>
      <c r="T164" s="59" t="s">
        <v>11</v>
      </c>
      <c r="U164" s="59" t="s">
        <v>11</v>
      </c>
      <c r="V164" s="59" t="s">
        <v>11</v>
      </c>
      <c r="W164" s="59" t="s">
        <v>11</v>
      </c>
      <c r="X164" s="59" t="s">
        <v>11</v>
      </c>
      <c r="Y164" s="59" t="s">
        <v>11</v>
      </c>
      <c r="Z164" s="59" t="s">
        <v>11</v>
      </c>
      <c r="AA164" s="59" t="s">
        <v>11</v>
      </c>
      <c r="AB164" s="59" t="s">
        <v>11</v>
      </c>
      <c r="AC164" s="59" t="s">
        <v>11</v>
      </c>
      <c r="AD164" s="59" t="s">
        <v>11</v>
      </c>
      <c r="AE164" s="59" t="s">
        <v>11</v>
      </c>
      <c r="AF164" s="59" t="s">
        <v>11</v>
      </c>
      <c r="AG164" s="59" t="s">
        <v>11</v>
      </c>
      <c r="AH164" s="59" t="s">
        <v>11</v>
      </c>
      <c r="AI164" s="59" t="s">
        <v>11</v>
      </c>
      <c r="AJ164" s="59" t="s">
        <v>11</v>
      </c>
      <c r="AK164" s="59" t="s">
        <v>11</v>
      </c>
      <c r="AL164" s="57" t="s">
        <v>11</v>
      </c>
      <c r="AM164" s="57" t="s">
        <v>11</v>
      </c>
      <c r="AN164" s="57" t="s">
        <v>11</v>
      </c>
      <c r="AO164" s="57" t="s">
        <v>11</v>
      </c>
      <c r="AP164" s="57" t="s">
        <v>11</v>
      </c>
      <c r="AQ164" s="57" t="s">
        <v>11</v>
      </c>
      <c r="AR164" s="57" t="s">
        <v>11</v>
      </c>
      <c r="AS164" s="57" t="s">
        <v>11</v>
      </c>
      <c r="AT164" s="57" t="s">
        <v>11</v>
      </c>
      <c r="AU164" s="57" t="s">
        <v>11</v>
      </c>
      <c r="AV164" s="57" t="s">
        <v>11</v>
      </c>
      <c r="AW164" s="57" t="s">
        <v>11</v>
      </c>
      <c r="AX164" s="57" t="s">
        <v>11</v>
      </c>
      <c r="AY164" s="57" t="s">
        <v>11</v>
      </c>
      <c r="AZ164" s="57" t="s">
        <v>11</v>
      </c>
      <c r="BA164" s="57" t="s">
        <v>11</v>
      </c>
      <c r="BB164" s="57" t="s">
        <v>11</v>
      </c>
      <c r="BC164" s="57" t="s">
        <v>11</v>
      </c>
      <c r="BD164" s="57" t="s">
        <v>11</v>
      </c>
      <c r="BE164" s="57" t="s">
        <v>11</v>
      </c>
      <c r="BF164" s="57" t="s">
        <v>11</v>
      </c>
      <c r="BG164" s="57" t="s">
        <v>11</v>
      </c>
      <c r="BH164" s="57" t="s">
        <v>11</v>
      </c>
      <c r="BI164" s="57" t="s">
        <v>11</v>
      </c>
      <c r="BJ164" s="57" t="s">
        <v>11</v>
      </c>
      <c r="BK164" s="57" t="s">
        <v>11</v>
      </c>
      <c r="BL164" s="57" t="s">
        <v>11</v>
      </c>
      <c r="BM164" s="57" t="s">
        <v>3160</v>
      </c>
      <c r="BN164" s="57" t="s">
        <v>11</v>
      </c>
      <c r="BO164" s="57" t="s">
        <v>11</v>
      </c>
      <c r="BP164" s="57" t="s">
        <v>11</v>
      </c>
      <c r="BQ164" s="57" t="s">
        <v>11</v>
      </c>
      <c r="BR164" s="57" t="s">
        <v>11</v>
      </c>
      <c r="BS164" s="57" t="s">
        <v>11</v>
      </c>
      <c r="BT164" s="57" t="s">
        <v>11</v>
      </c>
      <c r="BU164" s="57" t="s">
        <v>11</v>
      </c>
      <c r="BV164" s="57" t="s">
        <v>11</v>
      </c>
      <c r="BW164" s="57" t="s">
        <v>11</v>
      </c>
      <c r="BX164" s="57" t="s">
        <v>11</v>
      </c>
      <c r="BY164" s="57" t="s">
        <v>11</v>
      </c>
      <c r="BZ164" s="57" t="s">
        <v>11</v>
      </c>
      <c r="CA164" s="57" t="s">
        <v>11</v>
      </c>
      <c r="CB164" s="57" t="s">
        <v>11</v>
      </c>
      <c r="CC164" s="57" t="s">
        <v>11</v>
      </c>
      <c r="CD164" s="57" t="s">
        <v>11</v>
      </c>
      <c r="CE164" s="57" t="s">
        <v>11</v>
      </c>
      <c r="CF164" s="57" t="s">
        <v>11</v>
      </c>
      <c r="CG164" s="57" t="s">
        <v>11</v>
      </c>
      <c r="CH164" s="57" t="s">
        <v>11</v>
      </c>
      <c r="CI164" s="57" t="s">
        <v>11</v>
      </c>
      <c r="CJ164" s="57" t="s">
        <v>11</v>
      </c>
      <c r="CK164" s="57" t="s">
        <v>11</v>
      </c>
      <c r="CL164" s="58" t="s">
        <v>11</v>
      </c>
      <c r="CM164" s="59" t="s">
        <v>11</v>
      </c>
      <c r="CN164" s="59" t="s">
        <v>11</v>
      </c>
      <c r="CO164" s="59" t="s">
        <v>11</v>
      </c>
      <c r="CP164" s="59" t="s">
        <v>11</v>
      </c>
      <c r="CQ164" s="59" t="s">
        <v>11</v>
      </c>
      <c r="CR164" s="59" t="s">
        <v>11</v>
      </c>
      <c r="CS164" s="59" t="s">
        <v>11</v>
      </c>
      <c r="CT164" s="59" t="s">
        <v>11</v>
      </c>
      <c r="CU164" s="59" t="s">
        <v>11</v>
      </c>
      <c r="CV164" s="59" t="s">
        <v>11</v>
      </c>
      <c r="CW164" s="59" t="s">
        <v>11</v>
      </c>
      <c r="CX164" s="59" t="s">
        <v>11</v>
      </c>
      <c r="CY164" s="59" t="s">
        <v>11</v>
      </c>
      <c r="CZ164" s="60" t="s">
        <v>11</v>
      </c>
      <c r="DA164" s="60" t="s">
        <v>1605</v>
      </c>
      <c r="DB164" s="59" t="s">
        <v>11</v>
      </c>
      <c r="DC164" s="59"/>
      <c r="DD164" s="60"/>
      <c r="DE164" s="59"/>
      <c r="DF164" s="59"/>
      <c r="DG164" s="59"/>
      <c r="DH164" s="59"/>
      <c r="DI164" s="59"/>
      <c r="DJ164" s="59"/>
      <c r="DK164" s="59"/>
      <c r="DL164" s="59"/>
      <c r="DM164" s="59"/>
      <c r="DN164" s="59"/>
      <c r="DO164" s="59"/>
      <c r="DP164" s="59"/>
      <c r="DQ164" s="59"/>
      <c r="DR164" s="59"/>
      <c r="DS164" s="59"/>
      <c r="DT164" s="59"/>
      <c r="DU164" s="59"/>
    </row>
    <row r="165" spans="1:125" s="61" customFormat="1" ht="12.75" customHeight="1" x14ac:dyDescent="0.25">
      <c r="A165" s="39" t="s">
        <v>454</v>
      </c>
      <c r="B165" s="39" t="s">
        <v>350</v>
      </c>
      <c r="C165" s="39"/>
      <c r="D165" s="39" t="s">
        <v>73</v>
      </c>
      <c r="E165" s="39" t="s">
        <v>2216</v>
      </c>
      <c r="F165" s="55">
        <v>44276.022372685184</v>
      </c>
      <c r="G165" s="55">
        <v>44276.630173611113</v>
      </c>
      <c r="H165" s="23" t="s">
        <v>2309</v>
      </c>
      <c r="I165" s="40" t="str">
        <f t="shared" si="2"/>
        <v>OUTSIDE WDC</v>
      </c>
      <c r="J165" s="39"/>
      <c r="K165" s="39"/>
      <c r="L165" s="56">
        <v>44276</v>
      </c>
      <c r="M165" s="57"/>
      <c r="N165" s="59" t="str">
        <f>IFERROR(VLOOKUP(B:B,'GID 29 JUNI 21'!V:Y,4,0),"")</f>
        <v/>
      </c>
      <c r="O165" s="59" t="str">
        <f>IFERROR(VLOOKUP(B165,#REF!,4,0),"")</f>
        <v/>
      </c>
      <c r="P165" s="59" t="str">
        <f>IFERROR(VLOOKUP(B:B,'GID 27 Juni 21'!V:Y,4,0),"")</f>
        <v/>
      </c>
      <c r="Q165" s="59" t="str">
        <f>IFERROR(VLOOKUP(B:B,'GID 26 Juni 21'!V:Y,4,0),"")</f>
        <v/>
      </c>
      <c r="R165" s="59" t="str">
        <f>IFERROR(VLOOKUP(B:B,'GID 25 JNI 21'!V:Y,4,0),"")</f>
        <v/>
      </c>
      <c r="S165" s="59" t="s">
        <v>11</v>
      </c>
      <c r="T165" s="59" t="s">
        <v>11</v>
      </c>
      <c r="U165" s="59" t="s">
        <v>11</v>
      </c>
      <c r="V165" s="59" t="s">
        <v>11</v>
      </c>
      <c r="W165" s="59" t="s">
        <v>11</v>
      </c>
      <c r="X165" s="59" t="s">
        <v>11</v>
      </c>
      <c r="Y165" s="59" t="s">
        <v>11</v>
      </c>
      <c r="Z165" s="59" t="s">
        <v>11</v>
      </c>
      <c r="AA165" s="59" t="s">
        <v>11</v>
      </c>
      <c r="AB165" s="59" t="s">
        <v>11</v>
      </c>
      <c r="AC165" s="59" t="s">
        <v>11</v>
      </c>
      <c r="AD165" s="59" t="s">
        <v>11</v>
      </c>
      <c r="AE165" s="59" t="s">
        <v>11</v>
      </c>
      <c r="AF165" s="59" t="s">
        <v>11</v>
      </c>
      <c r="AG165" s="59" t="s">
        <v>11</v>
      </c>
      <c r="AH165" s="59" t="s">
        <v>11</v>
      </c>
      <c r="AI165" s="59" t="s">
        <v>11</v>
      </c>
      <c r="AJ165" s="59" t="s">
        <v>11</v>
      </c>
      <c r="AK165" s="59" t="s">
        <v>11</v>
      </c>
      <c r="AL165" s="57" t="s">
        <v>11</v>
      </c>
      <c r="AM165" s="57" t="s">
        <v>11</v>
      </c>
      <c r="AN165" s="57" t="s">
        <v>11</v>
      </c>
      <c r="AO165" s="57" t="s">
        <v>11</v>
      </c>
      <c r="AP165" s="57" t="s">
        <v>11</v>
      </c>
      <c r="AQ165" s="57" t="s">
        <v>11</v>
      </c>
      <c r="AR165" s="57" t="s">
        <v>11</v>
      </c>
      <c r="AS165" s="57" t="s">
        <v>11</v>
      </c>
      <c r="AT165" s="57" t="s">
        <v>11</v>
      </c>
      <c r="AU165" s="57" t="s">
        <v>11</v>
      </c>
      <c r="AV165" s="57" t="s">
        <v>11</v>
      </c>
      <c r="AW165" s="57" t="s">
        <v>11</v>
      </c>
      <c r="AX165" s="57" t="s">
        <v>11</v>
      </c>
      <c r="AY165" s="57" t="s">
        <v>11</v>
      </c>
      <c r="AZ165" s="57" t="s">
        <v>11</v>
      </c>
      <c r="BA165" s="57" t="s">
        <v>11</v>
      </c>
      <c r="BB165" s="57" t="s">
        <v>11</v>
      </c>
      <c r="BC165" s="57" t="s">
        <v>11</v>
      </c>
      <c r="BD165" s="57" t="s">
        <v>11</v>
      </c>
      <c r="BE165" s="57" t="s">
        <v>11</v>
      </c>
      <c r="BF165" s="57" t="s">
        <v>11</v>
      </c>
      <c r="BG165" s="57" t="s">
        <v>11</v>
      </c>
      <c r="BH165" s="57" t="s">
        <v>11</v>
      </c>
      <c r="BI165" s="57" t="s">
        <v>11</v>
      </c>
      <c r="BJ165" s="57" t="s">
        <v>11</v>
      </c>
      <c r="BK165" s="57" t="s">
        <v>11</v>
      </c>
      <c r="BL165" s="57" t="s">
        <v>11</v>
      </c>
      <c r="BM165" s="57" t="s">
        <v>11</v>
      </c>
      <c r="BN165" s="57" t="s">
        <v>11</v>
      </c>
      <c r="BO165" s="57" t="s">
        <v>11</v>
      </c>
      <c r="BP165" s="57" t="s">
        <v>11</v>
      </c>
      <c r="BQ165" s="57" t="s">
        <v>11</v>
      </c>
      <c r="BR165" s="57" t="s">
        <v>11</v>
      </c>
      <c r="BS165" s="57" t="s">
        <v>11</v>
      </c>
      <c r="BT165" s="57" t="s">
        <v>11</v>
      </c>
      <c r="BU165" s="57" t="s">
        <v>11</v>
      </c>
      <c r="BV165" s="57" t="s">
        <v>11</v>
      </c>
      <c r="BW165" s="57" t="s">
        <v>11</v>
      </c>
      <c r="BX165" s="57" t="s">
        <v>11</v>
      </c>
      <c r="BY165" s="57" t="s">
        <v>11</v>
      </c>
      <c r="BZ165" s="57" t="s">
        <v>11</v>
      </c>
      <c r="CA165" s="57" t="s">
        <v>11</v>
      </c>
      <c r="CB165" s="57" t="s">
        <v>11</v>
      </c>
      <c r="CC165" s="57" t="s">
        <v>11</v>
      </c>
      <c r="CD165" s="57" t="s">
        <v>11</v>
      </c>
      <c r="CE165" s="57" t="s">
        <v>11</v>
      </c>
      <c r="CF165" s="57" t="s">
        <v>11</v>
      </c>
      <c r="CG165" s="57" t="s">
        <v>11</v>
      </c>
      <c r="CH165" s="57" t="s">
        <v>11</v>
      </c>
      <c r="CI165" s="57" t="s">
        <v>11</v>
      </c>
      <c r="CJ165" s="57" t="s">
        <v>11</v>
      </c>
      <c r="CK165" s="57" t="s">
        <v>11</v>
      </c>
      <c r="CL165" s="58" t="s">
        <v>11</v>
      </c>
      <c r="CM165" s="59" t="s">
        <v>11</v>
      </c>
      <c r="CN165" s="59" t="s">
        <v>11</v>
      </c>
      <c r="CO165" s="59" t="s">
        <v>11</v>
      </c>
      <c r="CP165" s="59" t="s">
        <v>11</v>
      </c>
      <c r="CQ165" s="59" t="s">
        <v>11</v>
      </c>
      <c r="CR165" s="59" t="s">
        <v>11</v>
      </c>
      <c r="CS165" s="59" t="s">
        <v>11</v>
      </c>
      <c r="CT165" s="59" t="s">
        <v>11</v>
      </c>
      <c r="CU165" s="59" t="s">
        <v>11</v>
      </c>
      <c r="CV165" s="59" t="s">
        <v>11</v>
      </c>
      <c r="CW165" s="59" t="s">
        <v>11</v>
      </c>
      <c r="CX165" s="59" t="s">
        <v>11</v>
      </c>
      <c r="CY165" s="59" t="s">
        <v>11</v>
      </c>
      <c r="CZ165" s="60" t="s">
        <v>11</v>
      </c>
      <c r="DA165" s="60" t="s">
        <v>1606</v>
      </c>
      <c r="DB165" s="59" t="s">
        <v>11</v>
      </c>
      <c r="DC165" s="59"/>
      <c r="DD165" s="60"/>
      <c r="DE165" s="59"/>
      <c r="DF165" s="59"/>
      <c r="DG165" s="59"/>
      <c r="DH165" s="59"/>
      <c r="DI165" s="59"/>
      <c r="DJ165" s="59"/>
      <c r="DK165" s="59"/>
      <c r="DL165" s="59"/>
      <c r="DM165" s="59"/>
      <c r="DN165" s="59"/>
      <c r="DO165" s="59"/>
      <c r="DP165" s="59"/>
      <c r="DQ165" s="59"/>
      <c r="DR165" s="59"/>
      <c r="DS165" s="59"/>
      <c r="DT165" s="59"/>
      <c r="DU165" s="59"/>
    </row>
    <row r="166" spans="1:125" s="61" customFormat="1" ht="12.75" customHeight="1" x14ac:dyDescent="0.25">
      <c r="A166" s="39" t="s">
        <v>454</v>
      </c>
      <c r="B166" s="39" t="s">
        <v>871</v>
      </c>
      <c r="C166" s="39"/>
      <c r="D166" s="39" t="s">
        <v>73</v>
      </c>
      <c r="E166" s="39" t="s">
        <v>2216</v>
      </c>
      <c r="F166" s="55">
        <v>44276.880891203706</v>
      </c>
      <c r="G166" s="55">
        <v>44277.36278935185</v>
      </c>
      <c r="H166" s="23" t="s">
        <v>2309</v>
      </c>
      <c r="I166" s="40" t="str">
        <f t="shared" si="2"/>
        <v>OUTSIDE WDC</v>
      </c>
      <c r="J166" s="39" t="s">
        <v>461</v>
      </c>
      <c r="K166" s="39" t="s">
        <v>461</v>
      </c>
      <c r="L166" s="56">
        <v>44277</v>
      </c>
      <c r="M166" s="57"/>
      <c r="N166" s="59" t="str">
        <f>IFERROR(VLOOKUP(B:B,'GID 29 JUNI 21'!V:Y,4,0),"")</f>
        <v/>
      </c>
      <c r="O166" s="59" t="str">
        <f>IFERROR(VLOOKUP(B166,#REF!,4,0),"")</f>
        <v/>
      </c>
      <c r="P166" s="59" t="str">
        <f>IFERROR(VLOOKUP(B:B,'GID 27 Juni 21'!V:Y,4,0),"")</f>
        <v/>
      </c>
      <c r="Q166" s="59" t="str">
        <f>IFERROR(VLOOKUP(B:B,'GID 26 Juni 21'!V:Y,4,0),"")</f>
        <v/>
      </c>
      <c r="R166" s="59" t="str">
        <f>IFERROR(VLOOKUP(B:B,'GID 25 JNI 21'!V:Y,4,0),"")</f>
        <v/>
      </c>
      <c r="S166" s="59" t="s">
        <v>11</v>
      </c>
      <c r="T166" s="59" t="s">
        <v>11</v>
      </c>
      <c r="U166" s="59" t="s">
        <v>11</v>
      </c>
      <c r="V166" s="59" t="s">
        <v>11</v>
      </c>
      <c r="W166" s="59" t="s">
        <v>11</v>
      </c>
      <c r="X166" s="59" t="s">
        <v>11</v>
      </c>
      <c r="Y166" s="59" t="s">
        <v>11</v>
      </c>
      <c r="Z166" s="59" t="s">
        <v>11</v>
      </c>
      <c r="AA166" s="59" t="s">
        <v>11</v>
      </c>
      <c r="AB166" s="59" t="s">
        <v>11</v>
      </c>
      <c r="AC166" s="59" t="s">
        <v>11</v>
      </c>
      <c r="AD166" s="59" t="s">
        <v>11</v>
      </c>
      <c r="AE166" s="59" t="s">
        <v>11</v>
      </c>
      <c r="AF166" s="59" t="s">
        <v>11</v>
      </c>
      <c r="AG166" s="59" t="s">
        <v>11</v>
      </c>
      <c r="AH166" s="59" t="s">
        <v>11</v>
      </c>
      <c r="AI166" s="59" t="s">
        <v>11</v>
      </c>
      <c r="AJ166" s="59" t="s">
        <v>11</v>
      </c>
      <c r="AK166" s="59" t="s">
        <v>11</v>
      </c>
      <c r="AL166" s="57" t="s">
        <v>11</v>
      </c>
      <c r="AM166" s="57" t="s">
        <v>11</v>
      </c>
      <c r="AN166" s="57" t="s">
        <v>11</v>
      </c>
      <c r="AO166" s="57" t="s">
        <v>11</v>
      </c>
      <c r="AP166" s="57" t="s">
        <v>11</v>
      </c>
      <c r="AQ166" s="57" t="s">
        <v>11</v>
      </c>
      <c r="AR166" s="57" t="s">
        <v>11</v>
      </c>
      <c r="AS166" s="57" t="s">
        <v>11</v>
      </c>
      <c r="AT166" s="57" t="s">
        <v>11</v>
      </c>
      <c r="AU166" s="57" t="s">
        <v>11</v>
      </c>
      <c r="AV166" s="57" t="s">
        <v>11</v>
      </c>
      <c r="AW166" s="57" t="s">
        <v>11</v>
      </c>
      <c r="AX166" s="57" t="s">
        <v>11</v>
      </c>
      <c r="AY166" s="57" t="s">
        <v>11</v>
      </c>
      <c r="AZ166" s="57" t="s">
        <v>11</v>
      </c>
      <c r="BA166" s="57" t="s">
        <v>11</v>
      </c>
      <c r="BB166" s="57" t="s">
        <v>11</v>
      </c>
      <c r="BC166" s="57" t="s">
        <v>11</v>
      </c>
      <c r="BD166" s="57" t="s">
        <v>11</v>
      </c>
      <c r="BE166" s="57" t="s">
        <v>11</v>
      </c>
      <c r="BF166" s="57" t="s">
        <v>11</v>
      </c>
      <c r="BG166" s="57" t="s">
        <v>11</v>
      </c>
      <c r="BH166" s="57" t="s">
        <v>11</v>
      </c>
      <c r="BI166" s="57" t="s">
        <v>11</v>
      </c>
      <c r="BJ166" s="57" t="s">
        <v>11</v>
      </c>
      <c r="BK166" s="57" t="s">
        <v>11</v>
      </c>
      <c r="BL166" s="57" t="s">
        <v>11</v>
      </c>
      <c r="BM166" s="57" t="s">
        <v>11</v>
      </c>
      <c r="BN166" s="57" t="s">
        <v>11</v>
      </c>
      <c r="BO166" s="57" t="s">
        <v>11</v>
      </c>
      <c r="BP166" s="57" t="s">
        <v>11</v>
      </c>
      <c r="BQ166" s="57" t="s">
        <v>11</v>
      </c>
      <c r="BR166" s="57" t="s">
        <v>11</v>
      </c>
      <c r="BS166" s="57" t="s">
        <v>11</v>
      </c>
      <c r="BT166" s="57" t="s">
        <v>11</v>
      </c>
      <c r="BU166" s="57" t="s">
        <v>11</v>
      </c>
      <c r="BV166" s="57" t="s">
        <v>11</v>
      </c>
      <c r="BW166" s="57" t="s">
        <v>11</v>
      </c>
      <c r="BX166" s="57" t="s">
        <v>11</v>
      </c>
      <c r="BY166" s="57" t="s">
        <v>11</v>
      </c>
      <c r="BZ166" s="57" t="s">
        <v>11</v>
      </c>
      <c r="CA166" s="57" t="s">
        <v>11</v>
      </c>
      <c r="CB166" s="57" t="s">
        <v>11</v>
      </c>
      <c r="CC166" s="57" t="s">
        <v>11</v>
      </c>
      <c r="CD166" s="57" t="s">
        <v>11</v>
      </c>
      <c r="CE166" s="57" t="s">
        <v>11</v>
      </c>
      <c r="CF166" s="57" t="s">
        <v>11</v>
      </c>
      <c r="CG166" s="57" t="s">
        <v>11</v>
      </c>
      <c r="CH166" s="57" t="s">
        <v>11</v>
      </c>
      <c r="CI166" s="57" t="s">
        <v>11</v>
      </c>
      <c r="CJ166" s="57" t="s">
        <v>11</v>
      </c>
      <c r="CK166" s="57" t="s">
        <v>11</v>
      </c>
      <c r="CL166" s="58" t="s">
        <v>11</v>
      </c>
      <c r="CM166" s="59" t="s">
        <v>11</v>
      </c>
      <c r="CN166" s="59" t="s">
        <v>11</v>
      </c>
      <c r="CO166" s="59" t="s">
        <v>11</v>
      </c>
      <c r="CP166" s="59" t="s">
        <v>11</v>
      </c>
      <c r="CQ166" s="59" t="s">
        <v>11</v>
      </c>
      <c r="CR166" s="59" t="s">
        <v>11</v>
      </c>
      <c r="CS166" s="59" t="s">
        <v>11</v>
      </c>
      <c r="CT166" s="59" t="s">
        <v>11</v>
      </c>
      <c r="CU166" s="59" t="s">
        <v>11</v>
      </c>
      <c r="CV166" s="59" t="s">
        <v>11</v>
      </c>
      <c r="CW166" s="59" t="s">
        <v>11</v>
      </c>
      <c r="CX166" s="59" t="s">
        <v>11</v>
      </c>
      <c r="CY166" s="59" t="s">
        <v>11</v>
      </c>
      <c r="CZ166" s="60" t="s">
        <v>1607</v>
      </c>
      <c r="DA166" s="60"/>
      <c r="DB166" s="59"/>
      <c r="DC166" s="59"/>
      <c r="DD166" s="60"/>
      <c r="DE166" s="59"/>
      <c r="DF166" s="59"/>
      <c r="DG166" s="59"/>
      <c r="DH166" s="59"/>
      <c r="DI166" s="59"/>
      <c r="DJ166" s="59"/>
      <c r="DK166" s="59"/>
      <c r="DL166" s="59"/>
      <c r="DM166" s="59"/>
      <c r="DN166" s="59"/>
      <c r="DO166" s="59"/>
      <c r="DP166" s="59"/>
      <c r="DQ166" s="59"/>
      <c r="DR166" s="59"/>
      <c r="DS166" s="59"/>
      <c r="DT166" s="59"/>
      <c r="DU166" s="59"/>
    </row>
    <row r="167" spans="1:125" s="61" customFormat="1" ht="12.75" customHeight="1" x14ac:dyDescent="0.25">
      <c r="A167" s="39" t="s">
        <v>454</v>
      </c>
      <c r="B167" s="39" t="s">
        <v>477</v>
      </c>
      <c r="C167" s="39"/>
      <c r="D167" s="39" t="s">
        <v>73</v>
      </c>
      <c r="E167" s="39" t="s">
        <v>2216</v>
      </c>
      <c r="F167" s="55">
        <v>44358.061493055553</v>
      </c>
      <c r="G167" s="55">
        <v>44358.019826388889</v>
      </c>
      <c r="H167" s="23" t="s">
        <v>2309</v>
      </c>
      <c r="I167" s="40" t="str">
        <f t="shared" si="2"/>
        <v>OUTSIDE WDC</v>
      </c>
      <c r="J167" s="39"/>
      <c r="K167" s="39"/>
      <c r="L167" s="56">
        <v>44277</v>
      </c>
      <c r="M167" s="57"/>
      <c r="N167" s="59" t="str">
        <f>IFERROR(VLOOKUP(B:B,'GID 29 JUNI 21'!V:Y,4,0),"")</f>
        <v/>
      </c>
      <c r="O167" s="59" t="str">
        <f>IFERROR(VLOOKUP(B167,#REF!,4,0),"")</f>
        <v/>
      </c>
      <c r="P167" s="59" t="str">
        <f>IFERROR(VLOOKUP(B:B,'GID 27 Juni 21'!V:Y,4,0),"")</f>
        <v/>
      </c>
      <c r="Q167" s="59" t="str">
        <f>IFERROR(VLOOKUP(B:B,'GID 26 Juni 21'!V:Y,4,0),"")</f>
        <v/>
      </c>
      <c r="R167" s="59" t="str">
        <f>IFERROR(VLOOKUP(B:B,'GID 25 JNI 21'!V:Y,4,0),"")</f>
        <v/>
      </c>
      <c r="S167" s="59" t="s">
        <v>11</v>
      </c>
      <c r="T167" s="59" t="s">
        <v>11</v>
      </c>
      <c r="U167" s="59" t="s">
        <v>11</v>
      </c>
      <c r="V167" s="59" t="s">
        <v>11</v>
      </c>
      <c r="W167" s="59" t="s">
        <v>11</v>
      </c>
      <c r="X167" s="59" t="s">
        <v>11</v>
      </c>
      <c r="Y167" s="59" t="s">
        <v>11</v>
      </c>
      <c r="Z167" s="59" t="s">
        <v>11</v>
      </c>
      <c r="AA167" s="59" t="s">
        <v>11</v>
      </c>
      <c r="AB167" s="59" t="s">
        <v>11</v>
      </c>
      <c r="AC167" s="59" t="s">
        <v>11</v>
      </c>
      <c r="AD167" s="59" t="s">
        <v>11</v>
      </c>
      <c r="AE167" s="59" t="s">
        <v>11</v>
      </c>
      <c r="AF167" s="59" t="s">
        <v>4570</v>
      </c>
      <c r="AG167" s="59" t="s">
        <v>11</v>
      </c>
      <c r="AH167" s="59" t="s">
        <v>11</v>
      </c>
      <c r="AI167" s="59" t="s">
        <v>11</v>
      </c>
      <c r="AJ167" s="59" t="s">
        <v>11</v>
      </c>
      <c r="AK167" s="59" t="s">
        <v>11</v>
      </c>
      <c r="AL167" s="57" t="s">
        <v>11</v>
      </c>
      <c r="AM167" s="57" t="s">
        <v>11</v>
      </c>
      <c r="AN167" s="57" t="s">
        <v>11</v>
      </c>
      <c r="AO167" s="57" t="s">
        <v>11</v>
      </c>
      <c r="AP167" s="57" t="s">
        <v>11</v>
      </c>
      <c r="AQ167" s="57" t="s">
        <v>11</v>
      </c>
      <c r="AR167" s="57" t="s">
        <v>11</v>
      </c>
      <c r="AS167" s="57" t="s">
        <v>11</v>
      </c>
      <c r="AT167" s="57" t="s">
        <v>11</v>
      </c>
      <c r="AU167" s="57" t="s">
        <v>11</v>
      </c>
      <c r="AV167" s="57" t="s">
        <v>11</v>
      </c>
      <c r="AW167" s="57" t="s">
        <v>11</v>
      </c>
      <c r="AX167" s="57" t="s">
        <v>11</v>
      </c>
      <c r="AY167" s="57" t="s">
        <v>11</v>
      </c>
      <c r="AZ167" s="57" t="s">
        <v>11</v>
      </c>
      <c r="BA167" s="57" t="s">
        <v>11</v>
      </c>
      <c r="BB167" s="57" t="s">
        <v>11</v>
      </c>
      <c r="BC167" s="57" t="s">
        <v>11</v>
      </c>
      <c r="BD167" s="57" t="s">
        <v>11</v>
      </c>
      <c r="BE167" s="57" t="s">
        <v>11</v>
      </c>
      <c r="BF167" s="57" t="s">
        <v>11</v>
      </c>
      <c r="BG167" s="57" t="s">
        <v>11</v>
      </c>
      <c r="BH167" s="57" t="s">
        <v>11</v>
      </c>
      <c r="BI167" s="57" t="s">
        <v>11</v>
      </c>
      <c r="BJ167" s="57" t="s">
        <v>11</v>
      </c>
      <c r="BK167" s="57" t="s">
        <v>11</v>
      </c>
      <c r="BL167" s="57" t="s">
        <v>11</v>
      </c>
      <c r="BM167" s="57" t="s">
        <v>11</v>
      </c>
      <c r="BN167" s="57" t="s">
        <v>11</v>
      </c>
      <c r="BO167" s="57" t="s">
        <v>11</v>
      </c>
      <c r="BP167" s="57" t="s">
        <v>11</v>
      </c>
      <c r="BQ167" s="57" t="s">
        <v>11</v>
      </c>
      <c r="BR167" s="57" t="s">
        <v>11</v>
      </c>
      <c r="BS167" s="57" t="s">
        <v>11</v>
      </c>
      <c r="BT167" s="57" t="s">
        <v>11</v>
      </c>
      <c r="BU167" s="57" t="s">
        <v>11</v>
      </c>
      <c r="BV167" s="57" t="s">
        <v>11</v>
      </c>
      <c r="BW167" s="57" t="s">
        <v>11</v>
      </c>
      <c r="BX167" s="57" t="s">
        <v>11</v>
      </c>
      <c r="BY167" s="57" t="s">
        <v>11</v>
      </c>
      <c r="BZ167" s="57" t="s">
        <v>11</v>
      </c>
      <c r="CA167" s="57" t="s">
        <v>11</v>
      </c>
      <c r="CB167" s="57" t="s">
        <v>11</v>
      </c>
      <c r="CC167" s="57" t="s">
        <v>11</v>
      </c>
      <c r="CD167" s="57" t="s">
        <v>11</v>
      </c>
      <c r="CE167" s="57" t="s">
        <v>11</v>
      </c>
      <c r="CF167" s="57" t="s">
        <v>11</v>
      </c>
      <c r="CG167" s="57" t="s">
        <v>11</v>
      </c>
      <c r="CH167" s="57" t="s">
        <v>11</v>
      </c>
      <c r="CI167" s="57" t="s">
        <v>11</v>
      </c>
      <c r="CJ167" s="57" t="s">
        <v>11</v>
      </c>
      <c r="CK167" s="57" t="s">
        <v>11</v>
      </c>
      <c r="CL167" s="58" t="s">
        <v>11</v>
      </c>
      <c r="CM167" s="59" t="s">
        <v>11</v>
      </c>
      <c r="CN167" s="59" t="s">
        <v>11</v>
      </c>
      <c r="CO167" s="59" t="s">
        <v>11</v>
      </c>
      <c r="CP167" s="59" t="s">
        <v>11</v>
      </c>
      <c r="CQ167" s="59" t="s">
        <v>11</v>
      </c>
      <c r="CR167" s="59" t="s">
        <v>11</v>
      </c>
      <c r="CS167" s="59" t="s">
        <v>11</v>
      </c>
      <c r="CT167" s="59" t="s">
        <v>11</v>
      </c>
      <c r="CU167" s="59" t="s">
        <v>11</v>
      </c>
      <c r="CV167" s="59" t="s">
        <v>11</v>
      </c>
      <c r="CW167" s="59" t="s">
        <v>11</v>
      </c>
      <c r="CX167" s="59" t="s">
        <v>11</v>
      </c>
      <c r="CY167" s="59" t="s">
        <v>11</v>
      </c>
      <c r="CZ167" s="60" t="s">
        <v>1608</v>
      </c>
      <c r="DA167" s="60"/>
      <c r="DB167" s="59"/>
      <c r="DC167" s="59"/>
      <c r="DD167" s="60"/>
      <c r="DE167" s="59"/>
      <c r="DF167" s="59"/>
      <c r="DG167" s="59"/>
      <c r="DH167" s="59"/>
      <c r="DI167" s="59"/>
      <c r="DJ167" s="59"/>
      <c r="DK167" s="59"/>
      <c r="DL167" s="59"/>
      <c r="DM167" s="59"/>
      <c r="DN167" s="59"/>
      <c r="DO167" s="59"/>
      <c r="DP167" s="59"/>
      <c r="DQ167" s="59"/>
      <c r="DR167" s="59"/>
      <c r="DS167" s="59"/>
      <c r="DT167" s="59"/>
      <c r="DU167" s="59"/>
    </row>
    <row r="168" spans="1:125" s="61" customFormat="1" ht="12.75" customHeight="1" x14ac:dyDescent="0.25">
      <c r="A168" s="39" t="s">
        <v>454</v>
      </c>
      <c r="B168" s="39" t="s">
        <v>478</v>
      </c>
      <c r="C168" s="39"/>
      <c r="D168" s="39" t="s">
        <v>73</v>
      </c>
      <c r="E168" s="39" t="s">
        <v>2216</v>
      </c>
      <c r="F168" s="55">
        <v>44302.72252314815</v>
      </c>
      <c r="G168" s="55">
        <v>44303.217997685184</v>
      </c>
      <c r="H168" s="23" t="s">
        <v>2309</v>
      </c>
      <c r="I168" s="40" t="str">
        <f t="shared" si="2"/>
        <v>OUTSIDE WDC</v>
      </c>
      <c r="J168" s="39" t="s">
        <v>10</v>
      </c>
      <c r="K168" s="39"/>
      <c r="L168" s="56">
        <v>44303</v>
      </c>
      <c r="M168" s="57"/>
      <c r="N168" s="59" t="str">
        <f>IFERROR(VLOOKUP(B:B,'GID 29 JUNI 21'!V:Y,4,0),"")</f>
        <v/>
      </c>
      <c r="O168" s="59" t="str">
        <f>IFERROR(VLOOKUP(B168,#REF!,4,0),"")</f>
        <v/>
      </c>
      <c r="P168" s="59" t="str">
        <f>IFERROR(VLOOKUP(B:B,'GID 27 Juni 21'!V:Y,4,0),"")</f>
        <v/>
      </c>
      <c r="Q168" s="59" t="str">
        <f>IFERROR(VLOOKUP(B:B,'GID 26 Juni 21'!V:Y,4,0),"")</f>
        <v/>
      </c>
      <c r="R168" s="59" t="str">
        <f>IFERROR(VLOOKUP(B:B,'GID 25 JNI 21'!V:Y,4,0),"")</f>
        <v/>
      </c>
      <c r="S168" s="59" t="s">
        <v>11</v>
      </c>
      <c r="T168" s="59" t="s">
        <v>11</v>
      </c>
      <c r="U168" s="59" t="s">
        <v>11</v>
      </c>
      <c r="V168" s="59" t="s">
        <v>11</v>
      </c>
      <c r="W168" s="59" t="s">
        <v>11</v>
      </c>
      <c r="X168" s="59" t="s">
        <v>11</v>
      </c>
      <c r="Y168" s="59" t="s">
        <v>11</v>
      </c>
      <c r="Z168" s="59" t="s">
        <v>11</v>
      </c>
      <c r="AA168" s="59" t="s">
        <v>11</v>
      </c>
      <c r="AB168" s="59" t="s">
        <v>11</v>
      </c>
      <c r="AC168" s="59" t="s">
        <v>11</v>
      </c>
      <c r="AD168" s="59" t="s">
        <v>11</v>
      </c>
      <c r="AE168" s="59" t="s">
        <v>11</v>
      </c>
      <c r="AF168" s="59" t="s">
        <v>11</v>
      </c>
      <c r="AG168" s="59" t="s">
        <v>11</v>
      </c>
      <c r="AH168" s="59" t="s">
        <v>11</v>
      </c>
      <c r="AI168" s="59" t="s">
        <v>11</v>
      </c>
      <c r="AJ168" s="59" t="s">
        <v>11</v>
      </c>
      <c r="AK168" s="59" t="s">
        <v>11</v>
      </c>
      <c r="AL168" s="57" t="s">
        <v>11</v>
      </c>
      <c r="AM168" s="57" t="s">
        <v>11</v>
      </c>
      <c r="AN168" s="57" t="s">
        <v>11</v>
      </c>
      <c r="AO168" s="57" t="s">
        <v>11</v>
      </c>
      <c r="AP168" s="57" t="s">
        <v>11</v>
      </c>
      <c r="AQ168" s="57" t="s">
        <v>11</v>
      </c>
      <c r="AR168" s="57" t="s">
        <v>11</v>
      </c>
      <c r="AS168" s="57" t="s">
        <v>11</v>
      </c>
      <c r="AT168" s="57" t="s">
        <v>11</v>
      </c>
      <c r="AU168" s="57" t="s">
        <v>11</v>
      </c>
      <c r="AV168" s="57" t="s">
        <v>11</v>
      </c>
      <c r="AW168" s="57" t="s">
        <v>11</v>
      </c>
      <c r="AX168" s="57" t="s">
        <v>11</v>
      </c>
      <c r="AY168" s="57" t="s">
        <v>11</v>
      </c>
      <c r="AZ168" s="57" t="s">
        <v>11</v>
      </c>
      <c r="BA168" s="57" t="s">
        <v>11</v>
      </c>
      <c r="BB168" s="57" t="s">
        <v>11</v>
      </c>
      <c r="BC168" s="57" t="s">
        <v>11</v>
      </c>
      <c r="BD168" s="57" t="s">
        <v>11</v>
      </c>
      <c r="BE168" s="57" t="s">
        <v>11</v>
      </c>
      <c r="BF168" s="57" t="s">
        <v>11</v>
      </c>
      <c r="BG168" s="57" t="s">
        <v>11</v>
      </c>
      <c r="BH168" s="57" t="s">
        <v>11</v>
      </c>
      <c r="BI168" s="57" t="s">
        <v>11</v>
      </c>
      <c r="BJ168" s="57" t="s">
        <v>11</v>
      </c>
      <c r="BK168" s="57" t="s">
        <v>11</v>
      </c>
      <c r="BL168" s="57" t="s">
        <v>11</v>
      </c>
      <c r="BM168" s="57" t="s">
        <v>11</v>
      </c>
      <c r="BN168" s="57" t="s">
        <v>11</v>
      </c>
      <c r="BO168" s="57" t="s">
        <v>11</v>
      </c>
      <c r="BP168" s="57" t="s">
        <v>11</v>
      </c>
      <c r="BQ168" s="57" t="s">
        <v>11</v>
      </c>
      <c r="BR168" s="57" t="s">
        <v>11</v>
      </c>
      <c r="BS168" s="57" t="s">
        <v>11</v>
      </c>
      <c r="BT168" s="57" t="s">
        <v>11</v>
      </c>
      <c r="BU168" s="57" t="s">
        <v>11</v>
      </c>
      <c r="BV168" s="57" t="s">
        <v>11</v>
      </c>
      <c r="BW168" s="57" t="s">
        <v>11</v>
      </c>
      <c r="BX168" s="57" t="s">
        <v>11</v>
      </c>
      <c r="BY168" s="57" t="s">
        <v>11</v>
      </c>
      <c r="BZ168" s="57" t="s">
        <v>11</v>
      </c>
      <c r="CA168" s="57" t="s">
        <v>3161</v>
      </c>
      <c r="CB168" s="57" t="s">
        <v>11</v>
      </c>
      <c r="CC168" s="57" t="s">
        <v>11</v>
      </c>
      <c r="CD168" s="57" t="s">
        <v>11</v>
      </c>
      <c r="CE168" s="57" t="s">
        <v>11</v>
      </c>
      <c r="CF168" s="57" t="s">
        <v>11</v>
      </c>
      <c r="CG168" s="57" t="s">
        <v>11</v>
      </c>
      <c r="CH168" s="57" t="s">
        <v>11</v>
      </c>
      <c r="CI168" s="57" t="s">
        <v>11</v>
      </c>
      <c r="CJ168" s="57" t="s">
        <v>11</v>
      </c>
      <c r="CK168" s="57" t="s">
        <v>11</v>
      </c>
      <c r="CL168" s="58" t="s">
        <v>11</v>
      </c>
      <c r="CM168" s="59" t="s">
        <v>11</v>
      </c>
      <c r="CN168" s="59" t="s">
        <v>11</v>
      </c>
      <c r="CO168" s="59" t="s">
        <v>11</v>
      </c>
      <c r="CP168" s="59" t="s">
        <v>11</v>
      </c>
      <c r="CQ168" s="59" t="s">
        <v>11</v>
      </c>
      <c r="CR168" s="59" t="s">
        <v>11</v>
      </c>
      <c r="CS168" s="59" t="s">
        <v>11</v>
      </c>
      <c r="CT168" s="59" t="s">
        <v>11</v>
      </c>
      <c r="CU168" s="59" t="s">
        <v>11</v>
      </c>
      <c r="CV168" s="59" t="s">
        <v>11</v>
      </c>
      <c r="CW168" s="59" t="s">
        <v>11</v>
      </c>
      <c r="CX168" s="59" t="s">
        <v>11</v>
      </c>
      <c r="CY168" s="59" t="s">
        <v>11</v>
      </c>
      <c r="CZ168" s="60" t="s">
        <v>1609</v>
      </c>
      <c r="DA168" s="60"/>
      <c r="DB168" s="59"/>
      <c r="DC168" s="59"/>
      <c r="DD168" s="60"/>
      <c r="DE168" s="59"/>
      <c r="DF168" s="59"/>
      <c r="DG168" s="59"/>
      <c r="DH168" s="59"/>
      <c r="DI168" s="59"/>
      <c r="DJ168" s="59"/>
      <c r="DK168" s="59"/>
      <c r="DL168" s="59"/>
      <c r="DM168" s="59"/>
      <c r="DN168" s="59"/>
      <c r="DO168" s="59"/>
      <c r="DP168" s="59"/>
      <c r="DQ168" s="59"/>
      <c r="DR168" s="59"/>
      <c r="DS168" s="59"/>
      <c r="DT168" s="59"/>
      <c r="DU168" s="59"/>
    </row>
    <row r="169" spans="1:125" s="61" customFormat="1" ht="12.75" customHeight="1" x14ac:dyDescent="0.25">
      <c r="A169" s="39" t="s">
        <v>454</v>
      </c>
      <c r="B169" s="39" t="s">
        <v>74</v>
      </c>
      <c r="C169" s="39"/>
      <c r="D169" s="39" t="s">
        <v>73</v>
      </c>
      <c r="E169" s="39" t="s">
        <v>197</v>
      </c>
      <c r="F169" s="55">
        <v>44300.068460648145</v>
      </c>
      <c r="G169" s="55">
        <v>44300.831493055557</v>
      </c>
      <c r="H169" s="23" t="s">
        <v>2309</v>
      </c>
      <c r="I169" s="40" t="str">
        <f t="shared" si="2"/>
        <v>OUTSIDE WDC</v>
      </c>
      <c r="J169" s="39"/>
      <c r="K169" s="39"/>
      <c r="L169" s="56">
        <v>44300</v>
      </c>
      <c r="M169" s="57"/>
      <c r="N169" s="59" t="str">
        <f>IFERROR(VLOOKUP(B:B,'GID 29 JUNI 21'!V:Y,4,0),"")</f>
        <v/>
      </c>
      <c r="O169" s="59" t="str">
        <f>IFERROR(VLOOKUP(B169,#REF!,4,0),"")</f>
        <v/>
      </c>
      <c r="P169" s="59" t="str">
        <f>IFERROR(VLOOKUP(B:B,'GID 27 Juni 21'!V:Y,4,0),"")</f>
        <v/>
      </c>
      <c r="Q169" s="59" t="str">
        <f>IFERROR(VLOOKUP(B:B,'GID 26 Juni 21'!V:Y,4,0),"")</f>
        <v/>
      </c>
      <c r="R169" s="59" t="str">
        <f>IFERROR(VLOOKUP(B:B,'GID 25 JNI 21'!V:Y,4,0),"")</f>
        <v/>
      </c>
      <c r="S169" s="59" t="s">
        <v>11</v>
      </c>
      <c r="T169" s="59" t="s">
        <v>11</v>
      </c>
      <c r="U169" s="59" t="s">
        <v>11</v>
      </c>
      <c r="V169" s="59" t="s">
        <v>11</v>
      </c>
      <c r="W169" s="59" t="s">
        <v>11</v>
      </c>
      <c r="X169" s="59" t="s">
        <v>11</v>
      </c>
      <c r="Y169" s="59" t="s">
        <v>11</v>
      </c>
      <c r="Z169" s="59" t="s">
        <v>11</v>
      </c>
      <c r="AA169" s="59" t="s">
        <v>11</v>
      </c>
      <c r="AB169" s="59" t="s">
        <v>11</v>
      </c>
      <c r="AC169" s="59" t="s">
        <v>11</v>
      </c>
      <c r="AD169" s="59" t="s">
        <v>11</v>
      </c>
      <c r="AE169" s="59" t="s">
        <v>11</v>
      </c>
      <c r="AF169" s="59" t="s">
        <v>11</v>
      </c>
      <c r="AG169" s="59" t="s">
        <v>11</v>
      </c>
      <c r="AH169" s="59" t="s">
        <v>11</v>
      </c>
      <c r="AI169" s="59" t="s">
        <v>11</v>
      </c>
      <c r="AJ169" s="59" t="s">
        <v>11</v>
      </c>
      <c r="AK169" s="59" t="s">
        <v>11</v>
      </c>
      <c r="AL169" s="57" t="s">
        <v>11</v>
      </c>
      <c r="AM169" s="57" t="s">
        <v>11</v>
      </c>
      <c r="AN169" s="57" t="s">
        <v>11</v>
      </c>
      <c r="AO169" s="57" t="s">
        <v>11</v>
      </c>
      <c r="AP169" s="57" t="s">
        <v>11</v>
      </c>
      <c r="AQ169" s="57" t="s">
        <v>11</v>
      </c>
      <c r="AR169" s="57" t="s">
        <v>11</v>
      </c>
      <c r="AS169" s="57" t="s">
        <v>11</v>
      </c>
      <c r="AT169" s="57" t="s">
        <v>11</v>
      </c>
      <c r="AU169" s="57" t="s">
        <v>11</v>
      </c>
      <c r="AV169" s="57" t="s">
        <v>11</v>
      </c>
      <c r="AW169" s="57" t="s">
        <v>11</v>
      </c>
      <c r="AX169" s="57" t="s">
        <v>11</v>
      </c>
      <c r="AY169" s="57" t="s">
        <v>11</v>
      </c>
      <c r="AZ169" s="57" t="s">
        <v>11</v>
      </c>
      <c r="BA169" s="57" t="s">
        <v>11</v>
      </c>
      <c r="BB169" s="57" t="s">
        <v>11</v>
      </c>
      <c r="BC169" s="57" t="s">
        <v>11</v>
      </c>
      <c r="BD169" s="57" t="s">
        <v>11</v>
      </c>
      <c r="BE169" s="57" t="s">
        <v>11</v>
      </c>
      <c r="BF169" s="57" t="s">
        <v>11</v>
      </c>
      <c r="BG169" s="57" t="s">
        <v>11</v>
      </c>
      <c r="BH169" s="57" t="s">
        <v>11</v>
      </c>
      <c r="BI169" s="57" t="s">
        <v>11</v>
      </c>
      <c r="BJ169" s="57" t="s">
        <v>11</v>
      </c>
      <c r="BK169" s="57" t="s">
        <v>11</v>
      </c>
      <c r="BL169" s="57" t="s">
        <v>11</v>
      </c>
      <c r="BM169" s="57" t="s">
        <v>11</v>
      </c>
      <c r="BN169" s="57" t="s">
        <v>11</v>
      </c>
      <c r="BO169" s="57" t="s">
        <v>11</v>
      </c>
      <c r="BP169" s="57" t="s">
        <v>11</v>
      </c>
      <c r="BQ169" s="57" t="s">
        <v>11</v>
      </c>
      <c r="BR169" s="57" t="s">
        <v>11</v>
      </c>
      <c r="BS169" s="57" t="s">
        <v>11</v>
      </c>
      <c r="BT169" s="57" t="s">
        <v>11</v>
      </c>
      <c r="BU169" s="57" t="s">
        <v>11</v>
      </c>
      <c r="BV169" s="57" t="s">
        <v>11</v>
      </c>
      <c r="BW169" s="57" t="s">
        <v>11</v>
      </c>
      <c r="BX169" s="57" t="s">
        <v>11</v>
      </c>
      <c r="BY169" s="57" t="s">
        <v>11</v>
      </c>
      <c r="BZ169" s="57" t="s">
        <v>11</v>
      </c>
      <c r="CA169" s="57" t="s">
        <v>11</v>
      </c>
      <c r="CB169" s="57" t="s">
        <v>11</v>
      </c>
      <c r="CC169" s="57" t="s">
        <v>11</v>
      </c>
      <c r="CD169" s="57" t="s">
        <v>2121</v>
      </c>
      <c r="CE169" s="57" t="s">
        <v>11</v>
      </c>
      <c r="CF169" s="57" t="s">
        <v>11</v>
      </c>
      <c r="CG169" s="57" t="s">
        <v>11</v>
      </c>
      <c r="CH169" s="57" t="s">
        <v>11</v>
      </c>
      <c r="CI169" s="57" t="s">
        <v>1677</v>
      </c>
      <c r="CJ169" s="57" t="s">
        <v>11</v>
      </c>
      <c r="CK169" s="57" t="s">
        <v>11</v>
      </c>
      <c r="CL169" s="58" t="s">
        <v>11</v>
      </c>
      <c r="CM169" s="59"/>
      <c r="CN169" s="59" t="s">
        <v>2122</v>
      </c>
      <c r="CO169" s="59" t="s">
        <v>11</v>
      </c>
      <c r="CP169" s="59" t="s">
        <v>2123</v>
      </c>
      <c r="CQ169" s="59" t="s">
        <v>11</v>
      </c>
      <c r="CR169" s="59" t="s">
        <v>11</v>
      </c>
      <c r="CS169" s="59" t="s">
        <v>11</v>
      </c>
      <c r="CT169" s="59" t="s">
        <v>11</v>
      </c>
      <c r="CU169" s="59" t="s">
        <v>11</v>
      </c>
      <c r="CV169" s="59" t="s">
        <v>11</v>
      </c>
      <c r="CW169" s="59" t="s">
        <v>11</v>
      </c>
      <c r="CX169" s="59" t="s">
        <v>11</v>
      </c>
      <c r="CY169" s="59" t="s">
        <v>11</v>
      </c>
      <c r="CZ169" s="60" t="s">
        <v>1610</v>
      </c>
      <c r="DA169" s="60"/>
      <c r="DB169" s="59"/>
      <c r="DC169" s="59"/>
      <c r="DD169" s="60"/>
      <c r="DE169" s="59"/>
      <c r="DF169" s="59"/>
      <c r="DG169" s="59"/>
      <c r="DH169" s="59"/>
      <c r="DI169" s="59"/>
      <c r="DJ169" s="59"/>
      <c r="DK169" s="59"/>
      <c r="DL169" s="59"/>
      <c r="DM169" s="59"/>
      <c r="DN169" s="59"/>
      <c r="DO169" s="59"/>
      <c r="DP169" s="59"/>
      <c r="DQ169" s="59"/>
      <c r="DR169" s="59"/>
      <c r="DS169" s="59"/>
      <c r="DT169" s="59"/>
      <c r="DU169" s="59"/>
    </row>
    <row r="170" spans="1:125" s="61" customFormat="1" ht="12.75" customHeight="1" x14ac:dyDescent="0.25">
      <c r="A170" s="39" t="s">
        <v>454</v>
      </c>
      <c r="B170" s="39" t="s">
        <v>475</v>
      </c>
      <c r="C170" s="39"/>
      <c r="D170" s="39" t="s">
        <v>73</v>
      </c>
      <c r="E170" s="39" t="s">
        <v>2206</v>
      </c>
      <c r="F170" s="55">
        <v>44277.582928240743</v>
      </c>
      <c r="G170" s="55">
        <v>44277.992824074077</v>
      </c>
      <c r="H170" s="23" t="s">
        <v>2309</v>
      </c>
      <c r="I170" s="40" t="str">
        <f t="shared" si="2"/>
        <v>OUTSIDE WDC</v>
      </c>
      <c r="J170" s="39"/>
      <c r="K170" s="39"/>
      <c r="L170" s="56">
        <v>44277</v>
      </c>
      <c r="M170" s="57"/>
      <c r="N170" s="59" t="str">
        <f>IFERROR(VLOOKUP(B:B,'GID 29 JUNI 21'!V:Y,4,0),"")</f>
        <v/>
      </c>
      <c r="O170" s="59" t="str">
        <f>IFERROR(VLOOKUP(B170,#REF!,4,0),"")</f>
        <v/>
      </c>
      <c r="P170" s="59" t="str">
        <f>IFERROR(VLOOKUP(B:B,'GID 27 Juni 21'!V:Y,4,0),"")</f>
        <v/>
      </c>
      <c r="Q170" s="59" t="str">
        <f>IFERROR(VLOOKUP(B:B,'GID 26 Juni 21'!V:Y,4,0),"")</f>
        <v/>
      </c>
      <c r="R170" s="59" t="str">
        <f>IFERROR(VLOOKUP(B:B,'GID 25 JNI 21'!V:Y,4,0),"")</f>
        <v/>
      </c>
      <c r="S170" s="59" t="s">
        <v>11</v>
      </c>
      <c r="T170" s="59" t="s">
        <v>11</v>
      </c>
      <c r="U170" s="59" t="s">
        <v>11</v>
      </c>
      <c r="V170" s="59" t="s">
        <v>11</v>
      </c>
      <c r="W170" s="59" t="s">
        <v>11</v>
      </c>
      <c r="X170" s="59" t="s">
        <v>11</v>
      </c>
      <c r="Y170" s="59" t="s">
        <v>11</v>
      </c>
      <c r="Z170" s="59" t="s">
        <v>11</v>
      </c>
      <c r="AA170" s="59" t="s">
        <v>11</v>
      </c>
      <c r="AB170" s="59" t="s">
        <v>11</v>
      </c>
      <c r="AC170" s="59" t="s">
        <v>11</v>
      </c>
      <c r="AD170" s="59" t="s">
        <v>11</v>
      </c>
      <c r="AE170" s="59" t="s">
        <v>11</v>
      </c>
      <c r="AF170" s="59" t="s">
        <v>11</v>
      </c>
      <c r="AG170" s="59" t="s">
        <v>11</v>
      </c>
      <c r="AH170" s="59" t="s">
        <v>11</v>
      </c>
      <c r="AI170" s="59" t="s">
        <v>11</v>
      </c>
      <c r="AJ170" s="59" t="s">
        <v>11</v>
      </c>
      <c r="AK170" s="59" t="s">
        <v>11</v>
      </c>
      <c r="AL170" s="57" t="s">
        <v>11</v>
      </c>
      <c r="AM170" s="57" t="s">
        <v>11</v>
      </c>
      <c r="AN170" s="57" t="s">
        <v>11</v>
      </c>
      <c r="AO170" s="57" t="s">
        <v>11</v>
      </c>
      <c r="AP170" s="57" t="s">
        <v>11</v>
      </c>
      <c r="AQ170" s="57" t="s">
        <v>11</v>
      </c>
      <c r="AR170" s="57" t="s">
        <v>11</v>
      </c>
      <c r="AS170" s="57" t="s">
        <v>11</v>
      </c>
      <c r="AT170" s="57" t="s">
        <v>11</v>
      </c>
      <c r="AU170" s="57" t="s">
        <v>11</v>
      </c>
      <c r="AV170" s="57" t="s">
        <v>11</v>
      </c>
      <c r="AW170" s="57" t="s">
        <v>11</v>
      </c>
      <c r="AX170" s="57" t="s">
        <v>11</v>
      </c>
      <c r="AY170" s="57" t="s">
        <v>11</v>
      </c>
      <c r="AZ170" s="57" t="s">
        <v>11</v>
      </c>
      <c r="BA170" s="57" t="s">
        <v>11</v>
      </c>
      <c r="BB170" s="57" t="s">
        <v>11</v>
      </c>
      <c r="BC170" s="57" t="s">
        <v>11</v>
      </c>
      <c r="BD170" s="57" t="s">
        <v>11</v>
      </c>
      <c r="BE170" s="57" t="s">
        <v>11</v>
      </c>
      <c r="BF170" s="57" t="s">
        <v>11</v>
      </c>
      <c r="BG170" s="57" t="s">
        <v>11</v>
      </c>
      <c r="BH170" s="57" t="s">
        <v>11</v>
      </c>
      <c r="BI170" s="57" t="s">
        <v>11</v>
      </c>
      <c r="BJ170" s="57" t="s">
        <v>11</v>
      </c>
      <c r="BK170" s="57" t="s">
        <v>11</v>
      </c>
      <c r="BL170" s="57" t="s">
        <v>11</v>
      </c>
      <c r="BM170" s="57" t="s">
        <v>11</v>
      </c>
      <c r="BN170" s="57" t="s">
        <v>11</v>
      </c>
      <c r="BO170" s="57" t="s">
        <v>11</v>
      </c>
      <c r="BP170" s="57" t="s">
        <v>11</v>
      </c>
      <c r="BQ170" s="57" t="s">
        <v>11</v>
      </c>
      <c r="BR170" s="57" t="s">
        <v>11</v>
      </c>
      <c r="BS170" s="57" t="s">
        <v>11</v>
      </c>
      <c r="BT170" s="57" t="s">
        <v>11</v>
      </c>
      <c r="BU170" s="57" t="s">
        <v>11</v>
      </c>
      <c r="BV170" s="57" t="s">
        <v>11</v>
      </c>
      <c r="BW170" s="57" t="s">
        <v>11</v>
      </c>
      <c r="BX170" s="57" t="s">
        <v>11</v>
      </c>
      <c r="BY170" s="57" t="s">
        <v>11</v>
      </c>
      <c r="BZ170" s="57" t="s">
        <v>11</v>
      </c>
      <c r="CA170" s="57" t="s">
        <v>11</v>
      </c>
      <c r="CB170" s="57" t="s">
        <v>11</v>
      </c>
      <c r="CC170" s="57" t="s">
        <v>11</v>
      </c>
      <c r="CD170" s="57" t="s">
        <v>11</v>
      </c>
      <c r="CE170" s="57" t="s">
        <v>11</v>
      </c>
      <c r="CF170" s="57" t="s">
        <v>11</v>
      </c>
      <c r="CG170" s="57" t="s">
        <v>11</v>
      </c>
      <c r="CH170" s="57" t="s">
        <v>11</v>
      </c>
      <c r="CI170" s="57" t="s">
        <v>11</v>
      </c>
      <c r="CJ170" s="57" t="s">
        <v>11</v>
      </c>
      <c r="CK170" s="57" t="s">
        <v>11</v>
      </c>
      <c r="CL170" s="58" t="s">
        <v>11</v>
      </c>
      <c r="CM170" s="59" t="s">
        <v>11</v>
      </c>
      <c r="CN170" s="59" t="s">
        <v>11</v>
      </c>
      <c r="CO170" s="59" t="s">
        <v>11</v>
      </c>
      <c r="CP170" s="59" t="s">
        <v>11</v>
      </c>
      <c r="CQ170" s="59" t="s">
        <v>11</v>
      </c>
      <c r="CR170" s="59" t="s">
        <v>11</v>
      </c>
      <c r="CS170" s="59" t="s">
        <v>11</v>
      </c>
      <c r="CT170" s="59" t="s">
        <v>11</v>
      </c>
      <c r="CU170" s="59" t="s">
        <v>11</v>
      </c>
      <c r="CV170" s="59" t="s">
        <v>11</v>
      </c>
      <c r="CW170" s="59" t="s">
        <v>11</v>
      </c>
      <c r="CX170" s="59" t="s">
        <v>11</v>
      </c>
      <c r="CY170" s="59" t="s">
        <v>874</v>
      </c>
      <c r="CZ170" s="60"/>
      <c r="DA170" s="60"/>
      <c r="DB170" s="59"/>
      <c r="DC170" s="59"/>
      <c r="DD170" s="60"/>
      <c r="DE170" s="59"/>
      <c r="DF170" s="59"/>
      <c r="DG170" s="59"/>
      <c r="DH170" s="59"/>
      <c r="DI170" s="59"/>
      <c r="DJ170" s="59"/>
      <c r="DK170" s="59"/>
      <c r="DL170" s="59"/>
      <c r="DM170" s="59"/>
      <c r="DN170" s="59"/>
      <c r="DO170" s="59"/>
      <c r="DP170" s="59"/>
      <c r="DQ170" s="59"/>
      <c r="DR170" s="59"/>
      <c r="DS170" s="59"/>
      <c r="DT170" s="59"/>
      <c r="DU170" s="59"/>
    </row>
    <row r="171" spans="1:125" s="61" customFormat="1" ht="12.75" customHeight="1" x14ac:dyDescent="0.25">
      <c r="A171" s="39" t="s">
        <v>454</v>
      </c>
      <c r="B171" s="39" t="s">
        <v>622</v>
      </c>
      <c r="C171" s="39"/>
      <c r="D171" s="39" t="s">
        <v>170</v>
      </c>
      <c r="E171" s="39" t="s">
        <v>2203</v>
      </c>
      <c r="F171" s="55">
        <v>44366.90824074074</v>
      </c>
      <c r="G171" s="55">
        <v>44367.271724537037</v>
      </c>
      <c r="H171" s="23" t="s">
        <v>2309</v>
      </c>
      <c r="I171" s="40" t="str">
        <f t="shared" si="2"/>
        <v>OUTSIDE WDC</v>
      </c>
      <c r="J171" s="39" t="s">
        <v>10</v>
      </c>
      <c r="K171" s="39"/>
      <c r="L171" s="56">
        <v>44303</v>
      </c>
      <c r="M171" s="57"/>
      <c r="N171" s="59" t="str">
        <f>IFERROR(VLOOKUP(B:B,'GID 29 JUNI 21'!V:Y,4,0),"")</f>
        <v/>
      </c>
      <c r="O171" s="59" t="str">
        <f>IFERROR(VLOOKUP(B171,#REF!,4,0),"")</f>
        <v/>
      </c>
      <c r="P171" s="59" t="str">
        <f>IFERROR(VLOOKUP(B:B,'GID 27 Juni 21'!V:Y,4,0),"")</f>
        <v/>
      </c>
      <c r="Q171" s="59" t="str">
        <f>IFERROR(VLOOKUP(B:B,'GID 26 Juni 21'!V:Y,4,0),"")</f>
        <v/>
      </c>
      <c r="R171" s="59" t="str">
        <f>IFERROR(VLOOKUP(B:B,'GID 25 JNI 21'!V:Y,4,0),"")</f>
        <v/>
      </c>
      <c r="S171" s="59" t="s">
        <v>11</v>
      </c>
      <c r="T171" s="59" t="s">
        <v>11</v>
      </c>
      <c r="U171" s="59" t="s">
        <v>11</v>
      </c>
      <c r="V171" s="59" t="s">
        <v>11</v>
      </c>
      <c r="W171" s="59" t="s">
        <v>5099</v>
      </c>
      <c r="X171" s="59" t="s">
        <v>11</v>
      </c>
      <c r="Y171" s="59" t="s">
        <v>11</v>
      </c>
      <c r="Z171" s="59" t="s">
        <v>11</v>
      </c>
      <c r="AA171" s="59" t="s">
        <v>11</v>
      </c>
      <c r="AB171" s="59" t="s">
        <v>11</v>
      </c>
      <c r="AC171" s="59" t="s">
        <v>11</v>
      </c>
      <c r="AD171" s="59" t="s">
        <v>11</v>
      </c>
      <c r="AE171" s="59" t="s">
        <v>11</v>
      </c>
      <c r="AF171" s="59" t="s">
        <v>11</v>
      </c>
      <c r="AG171" s="59" t="s">
        <v>11</v>
      </c>
      <c r="AH171" s="59" t="s">
        <v>11</v>
      </c>
      <c r="AI171" s="59" t="s">
        <v>11</v>
      </c>
      <c r="AJ171" s="59" t="s">
        <v>11</v>
      </c>
      <c r="AK171" s="59" t="s">
        <v>11</v>
      </c>
      <c r="AL171" s="57" t="s">
        <v>11</v>
      </c>
      <c r="AM171" s="57" t="s">
        <v>11</v>
      </c>
      <c r="AN171" s="57" t="s">
        <v>11</v>
      </c>
      <c r="AO171" s="57" t="s">
        <v>11</v>
      </c>
      <c r="AP171" s="57" t="s">
        <v>11</v>
      </c>
      <c r="AQ171" s="57" t="s">
        <v>11</v>
      </c>
      <c r="AR171" s="57" t="s">
        <v>11</v>
      </c>
      <c r="AS171" s="57" t="s">
        <v>11</v>
      </c>
      <c r="AT171" s="57" t="s">
        <v>11</v>
      </c>
      <c r="AU171" s="57" t="s">
        <v>11</v>
      </c>
      <c r="AV171" s="57" t="s">
        <v>11</v>
      </c>
      <c r="AW171" s="57" t="s">
        <v>11</v>
      </c>
      <c r="AX171" s="57" t="s">
        <v>11</v>
      </c>
      <c r="AY171" s="57" t="s">
        <v>11</v>
      </c>
      <c r="AZ171" s="57" t="s">
        <v>11</v>
      </c>
      <c r="BA171" s="57" t="s">
        <v>11</v>
      </c>
      <c r="BB171" s="57" t="s">
        <v>11</v>
      </c>
      <c r="BC171" s="57" t="s">
        <v>11</v>
      </c>
      <c r="BD171" s="57" t="s">
        <v>11</v>
      </c>
      <c r="BE171" s="57" t="s">
        <v>11</v>
      </c>
      <c r="BF171" s="57" t="s">
        <v>11</v>
      </c>
      <c r="BG171" s="57" t="s">
        <v>11</v>
      </c>
      <c r="BH171" s="57" t="s">
        <v>11</v>
      </c>
      <c r="BI171" s="57" t="s">
        <v>11</v>
      </c>
      <c r="BJ171" s="57" t="s">
        <v>11</v>
      </c>
      <c r="BK171" s="57" t="s">
        <v>11</v>
      </c>
      <c r="BL171" s="57" t="s">
        <v>11</v>
      </c>
      <c r="BM171" s="57" t="s">
        <v>11</v>
      </c>
      <c r="BN171" s="57" t="s">
        <v>11</v>
      </c>
      <c r="BO171" s="57" t="s">
        <v>11</v>
      </c>
      <c r="BP171" s="57" t="s">
        <v>11</v>
      </c>
      <c r="BQ171" s="57" t="s">
        <v>11</v>
      </c>
      <c r="BR171" s="57" t="s">
        <v>11</v>
      </c>
      <c r="BS171" s="57" t="s">
        <v>11</v>
      </c>
      <c r="BT171" s="57" t="s">
        <v>11</v>
      </c>
      <c r="BU171" s="57" t="s">
        <v>11</v>
      </c>
      <c r="BV171" s="57" t="s">
        <v>11</v>
      </c>
      <c r="BW171" s="57" t="s">
        <v>11</v>
      </c>
      <c r="BX171" s="57" t="s">
        <v>11</v>
      </c>
      <c r="BY171" s="57" t="s">
        <v>11</v>
      </c>
      <c r="BZ171" s="57" t="s">
        <v>3162</v>
      </c>
      <c r="CA171" s="57" t="s">
        <v>11</v>
      </c>
      <c r="CB171" s="57" t="s">
        <v>11</v>
      </c>
      <c r="CC171" s="57" t="s">
        <v>11</v>
      </c>
      <c r="CD171" s="57" t="s">
        <v>11</v>
      </c>
      <c r="CE171" s="57" t="s">
        <v>11</v>
      </c>
      <c r="CF171" s="57" t="s">
        <v>11</v>
      </c>
      <c r="CG171" s="57" t="s">
        <v>11</v>
      </c>
      <c r="CH171" s="57" t="s">
        <v>11</v>
      </c>
      <c r="CI171" s="57" t="s">
        <v>11</v>
      </c>
      <c r="CJ171" s="57" t="s">
        <v>11</v>
      </c>
      <c r="CK171" s="57" t="s">
        <v>11</v>
      </c>
      <c r="CL171" s="58" t="s">
        <v>11</v>
      </c>
      <c r="CM171" s="59" t="s">
        <v>11</v>
      </c>
      <c r="CN171" s="59" t="s">
        <v>11</v>
      </c>
      <c r="CO171" s="59" t="s">
        <v>11</v>
      </c>
      <c r="CP171" s="59" t="s">
        <v>11</v>
      </c>
      <c r="CQ171" s="59" t="s">
        <v>11</v>
      </c>
      <c r="CR171" s="59" t="s">
        <v>11</v>
      </c>
      <c r="CS171" s="59" t="s">
        <v>11</v>
      </c>
      <c r="CT171" s="59" t="s">
        <v>11</v>
      </c>
      <c r="CU171" s="59" t="s">
        <v>11</v>
      </c>
      <c r="CV171" s="59" t="s">
        <v>11</v>
      </c>
      <c r="CW171" s="59" t="s">
        <v>11</v>
      </c>
      <c r="CX171" s="59" t="s">
        <v>11</v>
      </c>
      <c r="CY171" s="59" t="s">
        <v>872</v>
      </c>
      <c r="CZ171" s="60"/>
      <c r="DA171" s="60"/>
      <c r="DB171" s="59"/>
      <c r="DC171" s="59"/>
      <c r="DD171" s="60"/>
      <c r="DE171" s="59"/>
      <c r="DF171" s="59"/>
      <c r="DG171" s="59"/>
      <c r="DH171" s="59"/>
      <c r="DI171" s="59"/>
      <c r="DJ171" s="59"/>
      <c r="DK171" s="59"/>
      <c r="DL171" s="59"/>
      <c r="DM171" s="59"/>
      <c r="DN171" s="59"/>
      <c r="DO171" s="59"/>
      <c r="DP171" s="59"/>
      <c r="DQ171" s="59"/>
      <c r="DR171" s="59"/>
      <c r="DS171" s="59"/>
      <c r="DT171" s="59"/>
      <c r="DU171" s="59"/>
    </row>
    <row r="172" spans="1:125" s="61" customFormat="1" ht="12.75" customHeight="1" x14ac:dyDescent="0.25">
      <c r="A172" s="39" t="s">
        <v>454</v>
      </c>
      <c r="B172" s="39" t="s">
        <v>471</v>
      </c>
      <c r="C172" s="39"/>
      <c r="D172" s="39" t="s">
        <v>73</v>
      </c>
      <c r="E172" s="39" t="s">
        <v>2206</v>
      </c>
      <c r="F172" s="55">
        <v>44277.821435185186</v>
      </c>
      <c r="G172" s="55">
        <v>44278.270752314813</v>
      </c>
      <c r="H172" s="23" t="s">
        <v>2309</v>
      </c>
      <c r="I172" s="40" t="str">
        <f t="shared" si="2"/>
        <v>OUTSIDE WDC</v>
      </c>
      <c r="J172" s="39"/>
      <c r="K172" s="39"/>
      <c r="L172" s="56">
        <v>44278</v>
      </c>
      <c r="M172" s="57"/>
      <c r="N172" s="59" t="str">
        <f>IFERROR(VLOOKUP(B:B,'GID 29 JUNI 21'!V:Y,4,0),"")</f>
        <v/>
      </c>
      <c r="O172" s="59" t="str">
        <f>IFERROR(VLOOKUP(B172,#REF!,4,0),"")</f>
        <v/>
      </c>
      <c r="P172" s="59" t="str">
        <f>IFERROR(VLOOKUP(B:B,'GID 27 Juni 21'!V:Y,4,0),"")</f>
        <v/>
      </c>
      <c r="Q172" s="59" t="str">
        <f>IFERROR(VLOOKUP(B:B,'GID 26 Juni 21'!V:Y,4,0),"")</f>
        <v/>
      </c>
      <c r="R172" s="59" t="str">
        <f>IFERROR(VLOOKUP(B:B,'GID 25 JNI 21'!V:Y,4,0),"")</f>
        <v/>
      </c>
      <c r="S172" s="59" t="s">
        <v>11</v>
      </c>
      <c r="T172" s="59" t="s">
        <v>11</v>
      </c>
      <c r="U172" s="59" t="s">
        <v>11</v>
      </c>
      <c r="V172" s="59" t="s">
        <v>11</v>
      </c>
      <c r="W172" s="59" t="s">
        <v>11</v>
      </c>
      <c r="X172" s="59" t="s">
        <v>11</v>
      </c>
      <c r="Y172" s="59" t="s">
        <v>11</v>
      </c>
      <c r="Z172" s="59" t="s">
        <v>11</v>
      </c>
      <c r="AA172" s="59" t="s">
        <v>11</v>
      </c>
      <c r="AB172" s="59" t="s">
        <v>11</v>
      </c>
      <c r="AC172" s="59" t="s">
        <v>11</v>
      </c>
      <c r="AD172" s="59" t="s">
        <v>11</v>
      </c>
      <c r="AE172" s="59" t="s">
        <v>11</v>
      </c>
      <c r="AF172" s="59" t="s">
        <v>11</v>
      </c>
      <c r="AG172" s="59" t="s">
        <v>11</v>
      </c>
      <c r="AH172" s="59" t="s">
        <v>11</v>
      </c>
      <c r="AI172" s="59" t="s">
        <v>11</v>
      </c>
      <c r="AJ172" s="59" t="s">
        <v>11</v>
      </c>
      <c r="AK172" s="59" t="s">
        <v>11</v>
      </c>
      <c r="AL172" s="57" t="s">
        <v>11</v>
      </c>
      <c r="AM172" s="57" t="s">
        <v>11</v>
      </c>
      <c r="AN172" s="57" t="s">
        <v>11</v>
      </c>
      <c r="AO172" s="57" t="s">
        <v>11</v>
      </c>
      <c r="AP172" s="57" t="s">
        <v>11</v>
      </c>
      <c r="AQ172" s="57" t="s">
        <v>11</v>
      </c>
      <c r="AR172" s="57" t="s">
        <v>11</v>
      </c>
      <c r="AS172" s="57" t="s">
        <v>11</v>
      </c>
      <c r="AT172" s="57" t="s">
        <v>11</v>
      </c>
      <c r="AU172" s="57" t="s">
        <v>11</v>
      </c>
      <c r="AV172" s="57" t="s">
        <v>11</v>
      </c>
      <c r="AW172" s="57" t="s">
        <v>11</v>
      </c>
      <c r="AX172" s="57" t="s">
        <v>11</v>
      </c>
      <c r="AY172" s="57" t="s">
        <v>11</v>
      </c>
      <c r="AZ172" s="57" t="s">
        <v>11</v>
      </c>
      <c r="BA172" s="57" t="s">
        <v>11</v>
      </c>
      <c r="BB172" s="57" t="s">
        <v>11</v>
      </c>
      <c r="BC172" s="57" t="s">
        <v>11</v>
      </c>
      <c r="BD172" s="57" t="s">
        <v>11</v>
      </c>
      <c r="BE172" s="57" t="s">
        <v>11</v>
      </c>
      <c r="BF172" s="57" t="s">
        <v>11</v>
      </c>
      <c r="BG172" s="57" t="s">
        <v>11</v>
      </c>
      <c r="BH172" s="57" t="s">
        <v>11</v>
      </c>
      <c r="BI172" s="57" t="s">
        <v>11</v>
      </c>
      <c r="BJ172" s="57" t="s">
        <v>11</v>
      </c>
      <c r="BK172" s="57" t="s">
        <v>11</v>
      </c>
      <c r="BL172" s="57" t="s">
        <v>11</v>
      </c>
      <c r="BM172" s="57" t="s">
        <v>11</v>
      </c>
      <c r="BN172" s="57" t="s">
        <v>11</v>
      </c>
      <c r="BO172" s="57" t="s">
        <v>11</v>
      </c>
      <c r="BP172" s="57" t="s">
        <v>11</v>
      </c>
      <c r="BQ172" s="57" t="s">
        <v>11</v>
      </c>
      <c r="BR172" s="57" t="s">
        <v>11</v>
      </c>
      <c r="BS172" s="57" t="s">
        <v>11</v>
      </c>
      <c r="BT172" s="57" t="s">
        <v>11</v>
      </c>
      <c r="BU172" s="57" t="s">
        <v>11</v>
      </c>
      <c r="BV172" s="57" t="s">
        <v>11</v>
      </c>
      <c r="BW172" s="57" t="s">
        <v>11</v>
      </c>
      <c r="BX172" s="57" t="s">
        <v>11</v>
      </c>
      <c r="BY172" s="57" t="s">
        <v>11</v>
      </c>
      <c r="BZ172" s="57" t="s">
        <v>11</v>
      </c>
      <c r="CA172" s="57" t="s">
        <v>11</v>
      </c>
      <c r="CB172" s="57" t="s">
        <v>11</v>
      </c>
      <c r="CC172" s="57" t="s">
        <v>11</v>
      </c>
      <c r="CD172" s="57" t="s">
        <v>11</v>
      </c>
      <c r="CE172" s="57" t="s">
        <v>11</v>
      </c>
      <c r="CF172" s="57" t="s">
        <v>11</v>
      </c>
      <c r="CG172" s="57" t="s">
        <v>11</v>
      </c>
      <c r="CH172" s="57" t="s">
        <v>11</v>
      </c>
      <c r="CI172" s="57" t="s">
        <v>11</v>
      </c>
      <c r="CJ172" s="57" t="s">
        <v>11</v>
      </c>
      <c r="CK172" s="57" t="s">
        <v>11</v>
      </c>
      <c r="CL172" s="58" t="s">
        <v>11</v>
      </c>
      <c r="CM172" s="59" t="s">
        <v>11</v>
      </c>
      <c r="CN172" s="59" t="s">
        <v>11</v>
      </c>
      <c r="CO172" s="59" t="s">
        <v>11</v>
      </c>
      <c r="CP172" s="59" t="s">
        <v>11</v>
      </c>
      <c r="CQ172" s="59" t="s">
        <v>11</v>
      </c>
      <c r="CR172" s="59" t="s">
        <v>11</v>
      </c>
      <c r="CS172" s="59" t="s">
        <v>11</v>
      </c>
      <c r="CT172" s="59" t="s">
        <v>11</v>
      </c>
      <c r="CU172" s="59" t="s">
        <v>11</v>
      </c>
      <c r="CV172" s="59" t="s">
        <v>11</v>
      </c>
      <c r="CW172" s="59" t="s">
        <v>11</v>
      </c>
      <c r="CX172" s="59" t="s">
        <v>11</v>
      </c>
      <c r="CY172" s="59" t="s">
        <v>875</v>
      </c>
      <c r="CZ172" s="60"/>
      <c r="DA172" s="60"/>
      <c r="DB172" s="59"/>
      <c r="DC172" s="59"/>
      <c r="DD172" s="60"/>
      <c r="DE172" s="59"/>
      <c r="DF172" s="59"/>
      <c r="DG172" s="59"/>
      <c r="DH172" s="59"/>
      <c r="DI172" s="59"/>
      <c r="DJ172" s="59"/>
      <c r="DK172" s="59"/>
      <c r="DL172" s="59"/>
      <c r="DM172" s="59"/>
      <c r="DN172" s="59"/>
      <c r="DO172" s="59"/>
      <c r="DP172" s="59"/>
      <c r="DQ172" s="59"/>
      <c r="DR172" s="59"/>
      <c r="DS172" s="59"/>
      <c r="DT172" s="59"/>
      <c r="DU172" s="59"/>
    </row>
    <row r="173" spans="1:125" s="61" customFormat="1" ht="12.75" customHeight="1" x14ac:dyDescent="0.25">
      <c r="A173" s="39" t="s">
        <v>454</v>
      </c>
      <c r="B173" s="39" t="s">
        <v>877</v>
      </c>
      <c r="C173" s="39"/>
      <c r="D173" s="39" t="s">
        <v>73</v>
      </c>
      <c r="E173" s="39" t="s">
        <v>2216</v>
      </c>
      <c r="F173" s="55">
        <v>44278.0934375</v>
      </c>
      <c r="G173" s="55">
        <v>44278.6252662037</v>
      </c>
      <c r="H173" s="23" t="s">
        <v>2309</v>
      </c>
      <c r="I173" s="40" t="str">
        <f t="shared" si="2"/>
        <v>OUTSIDE WDC</v>
      </c>
      <c r="J173" s="39"/>
      <c r="K173" s="39"/>
      <c r="L173" s="56">
        <v>44278</v>
      </c>
      <c r="M173" s="57"/>
      <c r="N173" s="59" t="str">
        <f>IFERROR(VLOOKUP(B:B,'GID 29 JUNI 21'!V:Y,4,0),"")</f>
        <v/>
      </c>
      <c r="O173" s="59" t="str">
        <f>IFERROR(VLOOKUP(B173,#REF!,4,0),"")</f>
        <v/>
      </c>
      <c r="P173" s="59" t="str">
        <f>IFERROR(VLOOKUP(B:B,'GID 27 Juni 21'!V:Y,4,0),"")</f>
        <v/>
      </c>
      <c r="Q173" s="59" t="str">
        <f>IFERROR(VLOOKUP(B:B,'GID 26 Juni 21'!V:Y,4,0),"")</f>
        <v/>
      </c>
      <c r="R173" s="59" t="str">
        <f>IFERROR(VLOOKUP(B:B,'GID 25 JNI 21'!V:Y,4,0),"")</f>
        <v/>
      </c>
      <c r="S173" s="59" t="s">
        <v>11</v>
      </c>
      <c r="T173" s="59" t="s">
        <v>11</v>
      </c>
      <c r="U173" s="59" t="s">
        <v>11</v>
      </c>
      <c r="V173" s="59" t="s">
        <v>11</v>
      </c>
      <c r="W173" s="59" t="s">
        <v>11</v>
      </c>
      <c r="X173" s="59" t="s">
        <v>11</v>
      </c>
      <c r="Y173" s="59" t="s">
        <v>11</v>
      </c>
      <c r="Z173" s="59" t="s">
        <v>11</v>
      </c>
      <c r="AA173" s="59" t="s">
        <v>11</v>
      </c>
      <c r="AB173" s="59" t="s">
        <v>11</v>
      </c>
      <c r="AC173" s="59" t="s">
        <v>11</v>
      </c>
      <c r="AD173" s="59" t="s">
        <v>11</v>
      </c>
      <c r="AE173" s="59" t="s">
        <v>11</v>
      </c>
      <c r="AF173" s="59" t="s">
        <v>11</v>
      </c>
      <c r="AG173" s="59" t="s">
        <v>11</v>
      </c>
      <c r="AH173" s="59" t="s">
        <v>11</v>
      </c>
      <c r="AI173" s="59" t="s">
        <v>11</v>
      </c>
      <c r="AJ173" s="59" t="s">
        <v>11</v>
      </c>
      <c r="AK173" s="59" t="s">
        <v>11</v>
      </c>
      <c r="AL173" s="57" t="s">
        <v>11</v>
      </c>
      <c r="AM173" s="57" t="s">
        <v>11</v>
      </c>
      <c r="AN173" s="57" t="s">
        <v>11</v>
      </c>
      <c r="AO173" s="57" t="s">
        <v>11</v>
      </c>
      <c r="AP173" s="57" t="s">
        <v>11</v>
      </c>
      <c r="AQ173" s="57" t="s">
        <v>11</v>
      </c>
      <c r="AR173" s="57" t="s">
        <v>11</v>
      </c>
      <c r="AS173" s="57" t="s">
        <v>11</v>
      </c>
      <c r="AT173" s="57" t="s">
        <v>11</v>
      </c>
      <c r="AU173" s="57" t="s">
        <v>11</v>
      </c>
      <c r="AV173" s="57" t="s">
        <v>11</v>
      </c>
      <c r="AW173" s="57" t="s">
        <v>11</v>
      </c>
      <c r="AX173" s="57" t="s">
        <v>11</v>
      </c>
      <c r="AY173" s="57" t="s">
        <v>11</v>
      </c>
      <c r="AZ173" s="57" t="s">
        <v>11</v>
      </c>
      <c r="BA173" s="57" t="s">
        <v>11</v>
      </c>
      <c r="BB173" s="57" t="s">
        <v>11</v>
      </c>
      <c r="BC173" s="57" t="s">
        <v>11</v>
      </c>
      <c r="BD173" s="57" t="s">
        <v>11</v>
      </c>
      <c r="BE173" s="57" t="s">
        <v>11</v>
      </c>
      <c r="BF173" s="57" t="s">
        <v>11</v>
      </c>
      <c r="BG173" s="57" t="s">
        <v>11</v>
      </c>
      <c r="BH173" s="57" t="s">
        <v>11</v>
      </c>
      <c r="BI173" s="57" t="s">
        <v>11</v>
      </c>
      <c r="BJ173" s="57" t="s">
        <v>11</v>
      </c>
      <c r="BK173" s="57" t="s">
        <v>11</v>
      </c>
      <c r="BL173" s="57" t="s">
        <v>11</v>
      </c>
      <c r="BM173" s="57" t="s">
        <v>11</v>
      </c>
      <c r="BN173" s="57" t="s">
        <v>11</v>
      </c>
      <c r="BO173" s="57" t="s">
        <v>11</v>
      </c>
      <c r="BP173" s="57" t="s">
        <v>11</v>
      </c>
      <c r="BQ173" s="57" t="s">
        <v>11</v>
      </c>
      <c r="BR173" s="57" t="s">
        <v>11</v>
      </c>
      <c r="BS173" s="57" t="s">
        <v>11</v>
      </c>
      <c r="BT173" s="57" t="s">
        <v>11</v>
      </c>
      <c r="BU173" s="57" t="s">
        <v>11</v>
      </c>
      <c r="BV173" s="57" t="s">
        <v>11</v>
      </c>
      <c r="BW173" s="57" t="s">
        <v>11</v>
      </c>
      <c r="BX173" s="57" t="s">
        <v>11</v>
      </c>
      <c r="BY173" s="57" t="s">
        <v>11</v>
      </c>
      <c r="BZ173" s="57" t="s">
        <v>11</v>
      </c>
      <c r="CA173" s="57" t="s">
        <v>11</v>
      </c>
      <c r="CB173" s="57" t="s">
        <v>11</v>
      </c>
      <c r="CC173" s="57" t="s">
        <v>11</v>
      </c>
      <c r="CD173" s="57" t="s">
        <v>11</v>
      </c>
      <c r="CE173" s="57" t="s">
        <v>11</v>
      </c>
      <c r="CF173" s="57" t="s">
        <v>11</v>
      </c>
      <c r="CG173" s="57" t="s">
        <v>11</v>
      </c>
      <c r="CH173" s="57" t="s">
        <v>11</v>
      </c>
      <c r="CI173" s="57" t="s">
        <v>11</v>
      </c>
      <c r="CJ173" s="57" t="s">
        <v>11</v>
      </c>
      <c r="CK173" s="57" t="s">
        <v>11</v>
      </c>
      <c r="CL173" s="58" t="s">
        <v>11</v>
      </c>
      <c r="CM173" s="59" t="s">
        <v>11</v>
      </c>
      <c r="CN173" s="59" t="s">
        <v>11</v>
      </c>
      <c r="CO173" s="59" t="s">
        <v>11</v>
      </c>
      <c r="CP173" s="59" t="s">
        <v>11</v>
      </c>
      <c r="CQ173" s="59" t="s">
        <v>11</v>
      </c>
      <c r="CR173" s="59" t="s">
        <v>11</v>
      </c>
      <c r="CS173" s="59" t="s">
        <v>11</v>
      </c>
      <c r="CT173" s="59" t="s">
        <v>11</v>
      </c>
      <c r="CU173" s="59" t="s">
        <v>11</v>
      </c>
      <c r="CV173" s="59" t="s">
        <v>11</v>
      </c>
      <c r="CW173" s="59" t="s">
        <v>11</v>
      </c>
      <c r="CX173" s="59" t="s">
        <v>11</v>
      </c>
      <c r="CY173" s="59" t="s">
        <v>1611</v>
      </c>
      <c r="CZ173" s="60"/>
      <c r="DA173" s="60"/>
      <c r="DB173" s="59"/>
      <c r="DC173" s="59"/>
      <c r="DD173" s="60"/>
      <c r="DE173" s="59"/>
      <c r="DF173" s="59"/>
      <c r="DG173" s="59"/>
      <c r="DH173" s="59"/>
      <c r="DI173" s="59"/>
      <c r="DJ173" s="59"/>
      <c r="DK173" s="59"/>
      <c r="DL173" s="59"/>
      <c r="DM173" s="59"/>
      <c r="DN173" s="59"/>
      <c r="DO173" s="59"/>
      <c r="DP173" s="59"/>
      <c r="DQ173" s="59"/>
      <c r="DR173" s="59"/>
      <c r="DS173" s="59"/>
      <c r="DT173" s="59"/>
      <c r="DU173" s="59"/>
    </row>
    <row r="174" spans="1:125" s="61" customFormat="1" ht="12.75" customHeight="1" x14ac:dyDescent="0.25">
      <c r="A174" s="39" t="s">
        <v>454</v>
      </c>
      <c r="B174" s="39" t="s">
        <v>617</v>
      </c>
      <c r="C174" s="39"/>
      <c r="D174" s="39" t="s">
        <v>73</v>
      </c>
      <c r="E174" s="39" t="s">
        <v>2216</v>
      </c>
      <c r="F174" s="55">
        <v>44278.092152777775</v>
      </c>
      <c r="G174" s="55">
        <v>44278.62537037037</v>
      </c>
      <c r="H174" s="23" t="s">
        <v>2309</v>
      </c>
      <c r="I174" s="40" t="str">
        <f t="shared" si="2"/>
        <v>OUTSIDE WDC</v>
      </c>
      <c r="J174" s="39"/>
      <c r="K174" s="39"/>
      <c r="L174" s="56">
        <v>44278</v>
      </c>
      <c r="M174" s="57"/>
      <c r="N174" s="59" t="str">
        <f>IFERROR(VLOOKUP(B:B,'GID 29 JUNI 21'!V:Y,4,0),"")</f>
        <v/>
      </c>
      <c r="O174" s="59" t="str">
        <f>IFERROR(VLOOKUP(B174,#REF!,4,0),"")</f>
        <v/>
      </c>
      <c r="P174" s="59" t="str">
        <f>IFERROR(VLOOKUP(B:B,'GID 27 Juni 21'!V:Y,4,0),"")</f>
        <v/>
      </c>
      <c r="Q174" s="59" t="str">
        <f>IFERROR(VLOOKUP(B:B,'GID 26 Juni 21'!V:Y,4,0),"")</f>
        <v/>
      </c>
      <c r="R174" s="59" t="str">
        <f>IFERROR(VLOOKUP(B:B,'GID 25 JNI 21'!V:Y,4,0),"")</f>
        <v/>
      </c>
      <c r="S174" s="59" t="s">
        <v>11</v>
      </c>
      <c r="T174" s="59" t="s">
        <v>11</v>
      </c>
      <c r="U174" s="59" t="s">
        <v>11</v>
      </c>
      <c r="V174" s="59" t="s">
        <v>11</v>
      </c>
      <c r="W174" s="59" t="s">
        <v>11</v>
      </c>
      <c r="X174" s="59" t="s">
        <v>11</v>
      </c>
      <c r="Y174" s="59" t="s">
        <v>11</v>
      </c>
      <c r="Z174" s="59" t="s">
        <v>11</v>
      </c>
      <c r="AA174" s="59" t="s">
        <v>11</v>
      </c>
      <c r="AB174" s="59" t="s">
        <v>11</v>
      </c>
      <c r="AC174" s="59" t="s">
        <v>11</v>
      </c>
      <c r="AD174" s="59" t="s">
        <v>11</v>
      </c>
      <c r="AE174" s="59" t="s">
        <v>11</v>
      </c>
      <c r="AF174" s="59" t="s">
        <v>11</v>
      </c>
      <c r="AG174" s="59" t="s">
        <v>11</v>
      </c>
      <c r="AH174" s="59" t="s">
        <v>11</v>
      </c>
      <c r="AI174" s="59" t="s">
        <v>11</v>
      </c>
      <c r="AJ174" s="59" t="s">
        <v>11</v>
      </c>
      <c r="AK174" s="59" t="s">
        <v>11</v>
      </c>
      <c r="AL174" s="57" t="s">
        <v>11</v>
      </c>
      <c r="AM174" s="57" t="s">
        <v>11</v>
      </c>
      <c r="AN174" s="57" t="s">
        <v>11</v>
      </c>
      <c r="AO174" s="57" t="s">
        <v>11</v>
      </c>
      <c r="AP174" s="57" t="s">
        <v>11</v>
      </c>
      <c r="AQ174" s="57" t="s">
        <v>11</v>
      </c>
      <c r="AR174" s="57" t="s">
        <v>11</v>
      </c>
      <c r="AS174" s="57" t="s">
        <v>11</v>
      </c>
      <c r="AT174" s="57" t="s">
        <v>11</v>
      </c>
      <c r="AU174" s="57" t="s">
        <v>11</v>
      </c>
      <c r="AV174" s="57" t="s">
        <v>11</v>
      </c>
      <c r="AW174" s="57" t="s">
        <v>11</v>
      </c>
      <c r="AX174" s="57" t="s">
        <v>11</v>
      </c>
      <c r="AY174" s="57" t="s">
        <v>11</v>
      </c>
      <c r="AZ174" s="57" t="s">
        <v>11</v>
      </c>
      <c r="BA174" s="57" t="s">
        <v>11</v>
      </c>
      <c r="BB174" s="57" t="s">
        <v>11</v>
      </c>
      <c r="BC174" s="57" t="s">
        <v>11</v>
      </c>
      <c r="BD174" s="57" t="s">
        <v>11</v>
      </c>
      <c r="BE174" s="57" t="s">
        <v>11</v>
      </c>
      <c r="BF174" s="57" t="s">
        <v>11</v>
      </c>
      <c r="BG174" s="57" t="s">
        <v>11</v>
      </c>
      <c r="BH174" s="57" t="s">
        <v>11</v>
      </c>
      <c r="BI174" s="57" t="s">
        <v>11</v>
      </c>
      <c r="BJ174" s="57" t="s">
        <v>11</v>
      </c>
      <c r="BK174" s="57" t="s">
        <v>11</v>
      </c>
      <c r="BL174" s="57" t="s">
        <v>11</v>
      </c>
      <c r="BM174" s="57" t="s">
        <v>11</v>
      </c>
      <c r="BN174" s="57" t="s">
        <v>11</v>
      </c>
      <c r="BO174" s="57" t="s">
        <v>11</v>
      </c>
      <c r="BP174" s="57" t="s">
        <v>11</v>
      </c>
      <c r="BQ174" s="57" t="s">
        <v>11</v>
      </c>
      <c r="BR174" s="57" t="s">
        <v>11</v>
      </c>
      <c r="BS174" s="57" t="s">
        <v>11</v>
      </c>
      <c r="BT174" s="57" t="s">
        <v>11</v>
      </c>
      <c r="BU174" s="57" t="s">
        <v>11</v>
      </c>
      <c r="BV174" s="57" t="s">
        <v>11</v>
      </c>
      <c r="BW174" s="57" t="s">
        <v>11</v>
      </c>
      <c r="BX174" s="57" t="s">
        <v>11</v>
      </c>
      <c r="BY174" s="57" t="s">
        <v>11</v>
      </c>
      <c r="BZ174" s="57" t="s">
        <v>11</v>
      </c>
      <c r="CA174" s="57" t="s">
        <v>11</v>
      </c>
      <c r="CB174" s="57" t="s">
        <v>11</v>
      </c>
      <c r="CC174" s="57" t="s">
        <v>11</v>
      </c>
      <c r="CD174" s="57" t="s">
        <v>11</v>
      </c>
      <c r="CE174" s="57" t="s">
        <v>11</v>
      </c>
      <c r="CF174" s="57" t="s">
        <v>11</v>
      </c>
      <c r="CG174" s="57" t="s">
        <v>11</v>
      </c>
      <c r="CH174" s="57" t="s">
        <v>11</v>
      </c>
      <c r="CI174" s="57" t="s">
        <v>11</v>
      </c>
      <c r="CJ174" s="57" t="s">
        <v>11</v>
      </c>
      <c r="CK174" s="57" t="s">
        <v>11</v>
      </c>
      <c r="CL174" s="58" t="s">
        <v>11</v>
      </c>
      <c r="CM174" s="59" t="s">
        <v>11</v>
      </c>
      <c r="CN174" s="59" t="s">
        <v>11</v>
      </c>
      <c r="CO174" s="59" t="s">
        <v>11</v>
      </c>
      <c r="CP174" s="59" t="s">
        <v>11</v>
      </c>
      <c r="CQ174" s="59" t="s">
        <v>11</v>
      </c>
      <c r="CR174" s="59" t="s">
        <v>11</v>
      </c>
      <c r="CS174" s="59" t="s">
        <v>11</v>
      </c>
      <c r="CT174" s="59" t="s">
        <v>11</v>
      </c>
      <c r="CU174" s="59" t="s">
        <v>11</v>
      </c>
      <c r="CV174" s="59" t="s">
        <v>11</v>
      </c>
      <c r="CW174" s="59" t="s">
        <v>11</v>
      </c>
      <c r="CX174" s="59" t="s">
        <v>11</v>
      </c>
      <c r="CY174" s="59" t="s">
        <v>1612</v>
      </c>
      <c r="CZ174" s="60"/>
      <c r="DA174" s="60"/>
      <c r="DB174" s="59"/>
      <c r="DC174" s="59"/>
      <c r="DD174" s="60"/>
      <c r="DE174" s="59"/>
      <c r="DF174" s="59"/>
      <c r="DG174" s="59"/>
      <c r="DH174" s="59"/>
      <c r="DI174" s="59"/>
      <c r="DJ174" s="59"/>
      <c r="DK174" s="59"/>
      <c r="DL174" s="59"/>
      <c r="DM174" s="59"/>
      <c r="DN174" s="59"/>
      <c r="DO174" s="59"/>
      <c r="DP174" s="59"/>
      <c r="DQ174" s="59"/>
      <c r="DR174" s="59"/>
      <c r="DS174" s="59"/>
      <c r="DT174" s="59"/>
      <c r="DU174" s="59"/>
    </row>
    <row r="175" spans="1:125" s="61" customFormat="1" ht="12.75" customHeight="1" x14ac:dyDescent="0.25">
      <c r="A175" s="39" t="s">
        <v>454</v>
      </c>
      <c r="B175" s="39" t="s">
        <v>878</v>
      </c>
      <c r="C175" s="39"/>
      <c r="D175" s="39" t="s">
        <v>73</v>
      </c>
      <c r="E175" s="39" t="s">
        <v>2216</v>
      </c>
      <c r="F175" s="55">
        <v>44278.091574074075</v>
      </c>
      <c r="G175" s="55">
        <v>44278.519282407404</v>
      </c>
      <c r="H175" s="23" t="s">
        <v>2309</v>
      </c>
      <c r="I175" s="40" t="str">
        <f t="shared" si="2"/>
        <v>OUTSIDE WDC</v>
      </c>
      <c r="J175" s="39"/>
      <c r="K175" s="39"/>
      <c r="L175" s="56">
        <v>44278</v>
      </c>
      <c r="M175" s="57"/>
      <c r="N175" s="59" t="str">
        <f>IFERROR(VLOOKUP(B:B,'GID 29 JUNI 21'!V:Y,4,0),"")</f>
        <v/>
      </c>
      <c r="O175" s="59" t="str">
        <f>IFERROR(VLOOKUP(B175,#REF!,4,0),"")</f>
        <v/>
      </c>
      <c r="P175" s="59" t="str">
        <f>IFERROR(VLOOKUP(B:B,'GID 27 Juni 21'!V:Y,4,0),"")</f>
        <v/>
      </c>
      <c r="Q175" s="59" t="str">
        <f>IFERROR(VLOOKUP(B:B,'GID 26 Juni 21'!V:Y,4,0),"")</f>
        <v/>
      </c>
      <c r="R175" s="59" t="str">
        <f>IFERROR(VLOOKUP(B:B,'GID 25 JNI 21'!V:Y,4,0),"")</f>
        <v/>
      </c>
      <c r="S175" s="59" t="s">
        <v>11</v>
      </c>
      <c r="T175" s="59" t="s">
        <v>11</v>
      </c>
      <c r="U175" s="59" t="s">
        <v>11</v>
      </c>
      <c r="V175" s="59" t="s">
        <v>11</v>
      </c>
      <c r="W175" s="59" t="s">
        <v>11</v>
      </c>
      <c r="X175" s="59" t="s">
        <v>11</v>
      </c>
      <c r="Y175" s="59" t="s">
        <v>11</v>
      </c>
      <c r="Z175" s="59" t="s">
        <v>11</v>
      </c>
      <c r="AA175" s="59" t="s">
        <v>11</v>
      </c>
      <c r="AB175" s="59" t="s">
        <v>11</v>
      </c>
      <c r="AC175" s="59" t="s">
        <v>11</v>
      </c>
      <c r="AD175" s="59" t="s">
        <v>11</v>
      </c>
      <c r="AE175" s="59" t="s">
        <v>11</v>
      </c>
      <c r="AF175" s="59" t="s">
        <v>11</v>
      </c>
      <c r="AG175" s="59" t="s">
        <v>11</v>
      </c>
      <c r="AH175" s="59" t="s">
        <v>11</v>
      </c>
      <c r="AI175" s="59" t="s">
        <v>11</v>
      </c>
      <c r="AJ175" s="59" t="s">
        <v>11</v>
      </c>
      <c r="AK175" s="59" t="s">
        <v>11</v>
      </c>
      <c r="AL175" s="57" t="s">
        <v>11</v>
      </c>
      <c r="AM175" s="57" t="s">
        <v>11</v>
      </c>
      <c r="AN175" s="57" t="s">
        <v>11</v>
      </c>
      <c r="AO175" s="57" t="s">
        <v>11</v>
      </c>
      <c r="AP175" s="57" t="s">
        <v>11</v>
      </c>
      <c r="AQ175" s="57" t="s">
        <v>11</v>
      </c>
      <c r="AR175" s="57" t="s">
        <v>11</v>
      </c>
      <c r="AS175" s="57" t="s">
        <v>11</v>
      </c>
      <c r="AT175" s="57" t="s">
        <v>11</v>
      </c>
      <c r="AU175" s="57" t="s">
        <v>11</v>
      </c>
      <c r="AV175" s="57" t="s">
        <v>11</v>
      </c>
      <c r="AW175" s="57" t="s">
        <v>11</v>
      </c>
      <c r="AX175" s="57" t="s">
        <v>11</v>
      </c>
      <c r="AY175" s="57" t="s">
        <v>11</v>
      </c>
      <c r="AZ175" s="57" t="s">
        <v>11</v>
      </c>
      <c r="BA175" s="57" t="s">
        <v>11</v>
      </c>
      <c r="BB175" s="57" t="s">
        <v>11</v>
      </c>
      <c r="BC175" s="57" t="s">
        <v>11</v>
      </c>
      <c r="BD175" s="57" t="s">
        <v>11</v>
      </c>
      <c r="BE175" s="57" t="s">
        <v>11</v>
      </c>
      <c r="BF175" s="57" t="s">
        <v>11</v>
      </c>
      <c r="BG175" s="57" t="s">
        <v>11</v>
      </c>
      <c r="BH175" s="57" t="s">
        <v>11</v>
      </c>
      <c r="BI175" s="57" t="s">
        <v>11</v>
      </c>
      <c r="BJ175" s="57" t="s">
        <v>11</v>
      </c>
      <c r="BK175" s="57" t="s">
        <v>11</v>
      </c>
      <c r="BL175" s="57" t="s">
        <v>11</v>
      </c>
      <c r="BM175" s="57" t="s">
        <v>11</v>
      </c>
      <c r="BN175" s="57" t="s">
        <v>11</v>
      </c>
      <c r="BO175" s="57" t="s">
        <v>11</v>
      </c>
      <c r="BP175" s="57" t="s">
        <v>11</v>
      </c>
      <c r="BQ175" s="57" t="s">
        <v>11</v>
      </c>
      <c r="BR175" s="57" t="s">
        <v>11</v>
      </c>
      <c r="BS175" s="57" t="s">
        <v>11</v>
      </c>
      <c r="BT175" s="57" t="s">
        <v>11</v>
      </c>
      <c r="BU175" s="57" t="s">
        <v>11</v>
      </c>
      <c r="BV175" s="57" t="s">
        <v>11</v>
      </c>
      <c r="BW175" s="57" t="s">
        <v>11</v>
      </c>
      <c r="BX175" s="57" t="s">
        <v>11</v>
      </c>
      <c r="BY175" s="57" t="s">
        <v>11</v>
      </c>
      <c r="BZ175" s="57" t="s">
        <v>11</v>
      </c>
      <c r="CA175" s="57" t="s">
        <v>11</v>
      </c>
      <c r="CB175" s="57" t="s">
        <v>11</v>
      </c>
      <c r="CC175" s="57" t="s">
        <v>11</v>
      </c>
      <c r="CD175" s="57" t="s">
        <v>11</v>
      </c>
      <c r="CE175" s="57" t="s">
        <v>11</v>
      </c>
      <c r="CF175" s="57" t="s">
        <v>11</v>
      </c>
      <c r="CG175" s="57" t="s">
        <v>11</v>
      </c>
      <c r="CH175" s="57" t="s">
        <v>11</v>
      </c>
      <c r="CI175" s="57" t="s">
        <v>11</v>
      </c>
      <c r="CJ175" s="57" t="s">
        <v>11</v>
      </c>
      <c r="CK175" s="57" t="s">
        <v>11</v>
      </c>
      <c r="CL175" s="58" t="s">
        <v>11</v>
      </c>
      <c r="CM175" s="59" t="s">
        <v>11</v>
      </c>
      <c r="CN175" s="59" t="s">
        <v>11</v>
      </c>
      <c r="CO175" s="59" t="s">
        <v>11</v>
      </c>
      <c r="CP175" s="59" t="s">
        <v>11</v>
      </c>
      <c r="CQ175" s="59" t="s">
        <v>11</v>
      </c>
      <c r="CR175" s="59" t="s">
        <v>11</v>
      </c>
      <c r="CS175" s="59" t="s">
        <v>11</v>
      </c>
      <c r="CT175" s="59" t="s">
        <v>11</v>
      </c>
      <c r="CU175" s="59" t="s">
        <v>11</v>
      </c>
      <c r="CV175" s="59" t="s">
        <v>11</v>
      </c>
      <c r="CW175" s="59" t="s">
        <v>11</v>
      </c>
      <c r="CX175" s="59" t="s">
        <v>11</v>
      </c>
      <c r="CY175" s="59" t="s">
        <v>1613</v>
      </c>
      <c r="CZ175" s="60"/>
      <c r="DA175" s="60"/>
      <c r="DB175" s="59"/>
      <c r="DC175" s="59"/>
      <c r="DD175" s="60"/>
      <c r="DE175" s="59"/>
      <c r="DF175" s="59"/>
      <c r="DG175" s="59"/>
      <c r="DH175" s="59"/>
      <c r="DI175" s="59"/>
      <c r="DJ175" s="59"/>
      <c r="DK175" s="59"/>
      <c r="DL175" s="59"/>
      <c r="DM175" s="59"/>
      <c r="DN175" s="59"/>
      <c r="DO175" s="59"/>
      <c r="DP175" s="59"/>
      <c r="DQ175" s="59"/>
      <c r="DR175" s="59"/>
      <c r="DS175" s="59"/>
      <c r="DT175" s="59"/>
      <c r="DU175" s="59"/>
    </row>
    <row r="176" spans="1:125" s="61" customFormat="1" ht="12.75" customHeight="1" x14ac:dyDescent="0.25">
      <c r="A176" s="39" t="s">
        <v>454</v>
      </c>
      <c r="B176" s="39" t="s">
        <v>516</v>
      </c>
      <c r="C176" s="39"/>
      <c r="D176" s="39" t="s">
        <v>73</v>
      </c>
      <c r="E176" s="39" t="s">
        <v>2209</v>
      </c>
      <c r="F176" s="55">
        <v>44278.362337962964</v>
      </c>
      <c r="G176" s="55">
        <v>44278.821793981479</v>
      </c>
      <c r="H176" s="23" t="s">
        <v>2309</v>
      </c>
      <c r="I176" s="40" t="str">
        <f t="shared" si="2"/>
        <v>OUTSIDE WDC</v>
      </c>
      <c r="J176" s="39"/>
      <c r="K176" s="39"/>
      <c r="L176" s="56">
        <v>44278</v>
      </c>
      <c r="M176" s="57"/>
      <c r="N176" s="59" t="str">
        <f>IFERROR(VLOOKUP(B:B,'GID 29 JUNI 21'!V:Y,4,0),"")</f>
        <v/>
      </c>
      <c r="O176" s="59" t="str">
        <f>IFERROR(VLOOKUP(B176,#REF!,4,0),"")</f>
        <v/>
      </c>
      <c r="P176" s="59" t="str">
        <f>IFERROR(VLOOKUP(B:B,'GID 27 Juni 21'!V:Y,4,0),"")</f>
        <v/>
      </c>
      <c r="Q176" s="59" t="str">
        <f>IFERROR(VLOOKUP(B:B,'GID 26 Juni 21'!V:Y,4,0),"")</f>
        <v/>
      </c>
      <c r="R176" s="59" t="str">
        <f>IFERROR(VLOOKUP(B:B,'GID 25 JNI 21'!V:Y,4,0),"")</f>
        <v/>
      </c>
      <c r="S176" s="59" t="s">
        <v>11</v>
      </c>
      <c r="T176" s="59" t="s">
        <v>11</v>
      </c>
      <c r="U176" s="59" t="s">
        <v>11</v>
      </c>
      <c r="V176" s="59" t="s">
        <v>11</v>
      </c>
      <c r="W176" s="59" t="s">
        <v>11</v>
      </c>
      <c r="X176" s="59" t="s">
        <v>11</v>
      </c>
      <c r="Y176" s="59" t="s">
        <v>11</v>
      </c>
      <c r="Z176" s="59" t="s">
        <v>11</v>
      </c>
      <c r="AA176" s="59" t="s">
        <v>11</v>
      </c>
      <c r="AB176" s="59" t="s">
        <v>11</v>
      </c>
      <c r="AC176" s="59" t="s">
        <v>11</v>
      </c>
      <c r="AD176" s="59" t="s">
        <v>11</v>
      </c>
      <c r="AE176" s="59" t="s">
        <v>11</v>
      </c>
      <c r="AF176" s="59" t="s">
        <v>11</v>
      </c>
      <c r="AG176" s="59" t="s">
        <v>11</v>
      </c>
      <c r="AH176" s="59" t="s">
        <v>11</v>
      </c>
      <c r="AI176" s="59" t="s">
        <v>11</v>
      </c>
      <c r="AJ176" s="59" t="s">
        <v>11</v>
      </c>
      <c r="AK176" s="59" t="s">
        <v>11</v>
      </c>
      <c r="AL176" s="57" t="s">
        <v>11</v>
      </c>
      <c r="AM176" s="57" t="s">
        <v>11</v>
      </c>
      <c r="AN176" s="57" t="s">
        <v>11</v>
      </c>
      <c r="AO176" s="57" t="s">
        <v>11</v>
      </c>
      <c r="AP176" s="57" t="s">
        <v>11</v>
      </c>
      <c r="AQ176" s="57" t="s">
        <v>11</v>
      </c>
      <c r="AR176" s="57" t="s">
        <v>11</v>
      </c>
      <c r="AS176" s="57" t="s">
        <v>11</v>
      </c>
      <c r="AT176" s="57" t="s">
        <v>11</v>
      </c>
      <c r="AU176" s="57" t="s">
        <v>11</v>
      </c>
      <c r="AV176" s="57" t="s">
        <v>11</v>
      </c>
      <c r="AW176" s="57" t="s">
        <v>11</v>
      </c>
      <c r="AX176" s="57" t="s">
        <v>11</v>
      </c>
      <c r="AY176" s="57" t="s">
        <v>11</v>
      </c>
      <c r="AZ176" s="57" t="s">
        <v>11</v>
      </c>
      <c r="BA176" s="57" t="s">
        <v>11</v>
      </c>
      <c r="BB176" s="57" t="s">
        <v>11</v>
      </c>
      <c r="BC176" s="57" t="s">
        <v>11</v>
      </c>
      <c r="BD176" s="57" t="s">
        <v>11</v>
      </c>
      <c r="BE176" s="57" t="s">
        <v>11</v>
      </c>
      <c r="BF176" s="57" t="s">
        <v>11</v>
      </c>
      <c r="BG176" s="57" t="s">
        <v>11</v>
      </c>
      <c r="BH176" s="57" t="s">
        <v>11</v>
      </c>
      <c r="BI176" s="57" t="s">
        <v>11</v>
      </c>
      <c r="BJ176" s="57" t="s">
        <v>11</v>
      </c>
      <c r="BK176" s="57" t="s">
        <v>11</v>
      </c>
      <c r="BL176" s="57" t="s">
        <v>11</v>
      </c>
      <c r="BM176" s="57" t="s">
        <v>11</v>
      </c>
      <c r="BN176" s="57" t="s">
        <v>11</v>
      </c>
      <c r="BO176" s="57" t="s">
        <v>11</v>
      </c>
      <c r="BP176" s="57" t="s">
        <v>11</v>
      </c>
      <c r="BQ176" s="57" t="s">
        <v>11</v>
      </c>
      <c r="BR176" s="57" t="s">
        <v>11</v>
      </c>
      <c r="BS176" s="57" t="s">
        <v>11</v>
      </c>
      <c r="BT176" s="57" t="s">
        <v>11</v>
      </c>
      <c r="BU176" s="57" t="s">
        <v>11</v>
      </c>
      <c r="BV176" s="57" t="s">
        <v>11</v>
      </c>
      <c r="BW176" s="57" t="s">
        <v>11</v>
      </c>
      <c r="BX176" s="57" t="s">
        <v>11</v>
      </c>
      <c r="BY176" s="57" t="s">
        <v>11</v>
      </c>
      <c r="BZ176" s="57" t="s">
        <v>11</v>
      </c>
      <c r="CA176" s="57" t="s">
        <v>11</v>
      </c>
      <c r="CB176" s="57" t="s">
        <v>11</v>
      </c>
      <c r="CC176" s="57" t="s">
        <v>11</v>
      </c>
      <c r="CD176" s="57" t="s">
        <v>11</v>
      </c>
      <c r="CE176" s="57" t="s">
        <v>11</v>
      </c>
      <c r="CF176" s="57" t="s">
        <v>11</v>
      </c>
      <c r="CG176" s="57" t="s">
        <v>11</v>
      </c>
      <c r="CH176" s="57" t="s">
        <v>11</v>
      </c>
      <c r="CI176" s="57" t="s">
        <v>11</v>
      </c>
      <c r="CJ176" s="57" t="s">
        <v>11</v>
      </c>
      <c r="CK176" s="57" t="s">
        <v>11</v>
      </c>
      <c r="CL176" s="58" t="s">
        <v>11</v>
      </c>
      <c r="CM176" s="59" t="s">
        <v>11</v>
      </c>
      <c r="CN176" s="59" t="s">
        <v>11</v>
      </c>
      <c r="CO176" s="59" t="s">
        <v>11</v>
      </c>
      <c r="CP176" s="59" t="s">
        <v>11</v>
      </c>
      <c r="CQ176" s="59" t="s">
        <v>11</v>
      </c>
      <c r="CR176" s="59" t="s">
        <v>11</v>
      </c>
      <c r="CS176" s="59" t="s">
        <v>11</v>
      </c>
      <c r="CT176" s="59" t="s">
        <v>11</v>
      </c>
      <c r="CU176" s="59" t="s">
        <v>11</v>
      </c>
      <c r="CV176" s="59" t="s">
        <v>11</v>
      </c>
      <c r="CW176" s="59" t="s">
        <v>11</v>
      </c>
      <c r="CX176" s="59" t="s">
        <v>11</v>
      </c>
      <c r="CY176" s="59" t="s">
        <v>1614</v>
      </c>
      <c r="CZ176" s="60"/>
      <c r="DA176" s="60"/>
      <c r="DB176" s="59"/>
      <c r="DC176" s="59"/>
      <c r="DD176" s="60"/>
      <c r="DE176" s="59"/>
      <c r="DF176" s="59"/>
      <c r="DG176" s="59"/>
      <c r="DH176" s="59"/>
      <c r="DI176" s="59"/>
      <c r="DJ176" s="59"/>
      <c r="DK176" s="59"/>
      <c r="DL176" s="59"/>
      <c r="DM176" s="59"/>
      <c r="DN176" s="59"/>
      <c r="DO176" s="59"/>
      <c r="DP176" s="59"/>
      <c r="DQ176" s="59"/>
      <c r="DR176" s="59"/>
      <c r="DS176" s="59"/>
      <c r="DT176" s="59"/>
      <c r="DU176" s="59"/>
    </row>
    <row r="177" spans="1:125" s="61" customFormat="1" ht="12.75" customHeight="1" x14ac:dyDescent="0.25">
      <c r="A177" s="39" t="s">
        <v>454</v>
      </c>
      <c r="B177" s="39" t="s">
        <v>507</v>
      </c>
      <c r="C177" s="39"/>
      <c r="D177" s="39" t="s">
        <v>73</v>
      </c>
      <c r="E177" s="39" t="s">
        <v>223</v>
      </c>
      <c r="F177" s="55">
        <v>44318.311307870368</v>
      </c>
      <c r="G177" s="55">
        <v>44318.618634259255</v>
      </c>
      <c r="H177" s="23" t="s">
        <v>2309</v>
      </c>
      <c r="I177" s="40" t="str">
        <f t="shared" si="2"/>
        <v>OUTSIDE WDC</v>
      </c>
      <c r="J177" s="39"/>
      <c r="K177" s="39"/>
      <c r="L177" s="56">
        <v>44318</v>
      </c>
      <c r="M177" s="57"/>
      <c r="N177" s="59" t="str">
        <f>IFERROR(VLOOKUP(B:B,'GID 29 JUNI 21'!V:Y,4,0),"")</f>
        <v/>
      </c>
      <c r="O177" s="59" t="str">
        <f>IFERROR(VLOOKUP(B177,#REF!,4,0),"")</f>
        <v/>
      </c>
      <c r="P177" s="59" t="str">
        <f>IFERROR(VLOOKUP(B:B,'GID 27 Juni 21'!V:Y,4,0),"")</f>
        <v/>
      </c>
      <c r="Q177" s="59" t="str">
        <f>IFERROR(VLOOKUP(B:B,'GID 26 Juni 21'!V:Y,4,0),"")</f>
        <v/>
      </c>
      <c r="R177" s="59" t="str">
        <f>IFERROR(VLOOKUP(B:B,'GID 25 JNI 21'!V:Y,4,0),"")</f>
        <v/>
      </c>
      <c r="S177" s="59" t="s">
        <v>11</v>
      </c>
      <c r="T177" s="59" t="s">
        <v>11</v>
      </c>
      <c r="U177" s="59" t="s">
        <v>11</v>
      </c>
      <c r="V177" s="59" t="s">
        <v>11</v>
      </c>
      <c r="W177" s="59" t="s">
        <v>11</v>
      </c>
      <c r="X177" s="59" t="s">
        <v>11</v>
      </c>
      <c r="Y177" s="59" t="s">
        <v>11</v>
      </c>
      <c r="Z177" s="59" t="s">
        <v>11</v>
      </c>
      <c r="AA177" s="59" t="s">
        <v>11</v>
      </c>
      <c r="AB177" s="59" t="s">
        <v>11</v>
      </c>
      <c r="AC177" s="59" t="s">
        <v>11</v>
      </c>
      <c r="AD177" s="59" t="s">
        <v>11</v>
      </c>
      <c r="AE177" s="59" t="s">
        <v>11</v>
      </c>
      <c r="AF177" s="59" t="s">
        <v>11</v>
      </c>
      <c r="AG177" s="59" t="s">
        <v>11</v>
      </c>
      <c r="AH177" s="59" t="s">
        <v>11</v>
      </c>
      <c r="AI177" s="59" t="s">
        <v>11</v>
      </c>
      <c r="AJ177" s="59" t="s">
        <v>11</v>
      </c>
      <c r="AK177" s="59" t="s">
        <v>11</v>
      </c>
      <c r="AL177" s="57" t="s">
        <v>11</v>
      </c>
      <c r="AM177" s="57" t="s">
        <v>11</v>
      </c>
      <c r="AN177" s="57" t="s">
        <v>11</v>
      </c>
      <c r="AO177" s="57" t="s">
        <v>11</v>
      </c>
      <c r="AP177" s="57" t="s">
        <v>11</v>
      </c>
      <c r="AQ177" s="57" t="s">
        <v>11</v>
      </c>
      <c r="AR177" s="57" t="s">
        <v>11</v>
      </c>
      <c r="AS177" s="57" t="s">
        <v>11</v>
      </c>
      <c r="AT177" s="57" t="s">
        <v>11</v>
      </c>
      <c r="AU177" s="57" t="s">
        <v>11</v>
      </c>
      <c r="AV177" s="57" t="s">
        <v>11</v>
      </c>
      <c r="AW177" s="57" t="s">
        <v>11</v>
      </c>
      <c r="AX177" s="57" t="s">
        <v>11</v>
      </c>
      <c r="AY177" s="57" t="s">
        <v>11</v>
      </c>
      <c r="AZ177" s="57" t="s">
        <v>11</v>
      </c>
      <c r="BA177" s="57" t="s">
        <v>11</v>
      </c>
      <c r="BB177" s="57" t="s">
        <v>11</v>
      </c>
      <c r="BC177" s="57" t="s">
        <v>11</v>
      </c>
      <c r="BD177" s="57" t="s">
        <v>11</v>
      </c>
      <c r="BE177" s="57" t="s">
        <v>11</v>
      </c>
      <c r="BF177" s="57" t="s">
        <v>11</v>
      </c>
      <c r="BG177" s="57" t="s">
        <v>11</v>
      </c>
      <c r="BH177" s="57" t="s">
        <v>11</v>
      </c>
      <c r="BI177" s="57" t="s">
        <v>11</v>
      </c>
      <c r="BJ177" s="57" t="s">
        <v>11</v>
      </c>
      <c r="BK177" s="57" t="s">
        <v>11</v>
      </c>
      <c r="BL177" s="57" t="s">
        <v>11</v>
      </c>
      <c r="BM177" s="57" t="s">
        <v>3163</v>
      </c>
      <c r="BN177" s="57" t="s">
        <v>11</v>
      </c>
      <c r="BO177" s="57" t="s">
        <v>11</v>
      </c>
      <c r="BP177" s="57" t="s">
        <v>11</v>
      </c>
      <c r="BQ177" s="57" t="s">
        <v>11</v>
      </c>
      <c r="BR177" s="57" t="s">
        <v>11</v>
      </c>
      <c r="BS177" s="57" t="s">
        <v>11</v>
      </c>
      <c r="BT177" s="57" t="s">
        <v>11</v>
      </c>
      <c r="BU177" s="57" t="s">
        <v>11</v>
      </c>
      <c r="BV177" s="57" t="s">
        <v>11</v>
      </c>
      <c r="BW177" s="57" t="s">
        <v>11</v>
      </c>
      <c r="BX177" s="57" t="s">
        <v>11</v>
      </c>
      <c r="BY177" s="57" t="s">
        <v>11</v>
      </c>
      <c r="BZ177" s="57" t="s">
        <v>11</v>
      </c>
      <c r="CA177" s="57" t="s">
        <v>11</v>
      </c>
      <c r="CB177" s="57" t="s">
        <v>11</v>
      </c>
      <c r="CC177" s="57" t="s">
        <v>11</v>
      </c>
      <c r="CD177" s="57" t="s">
        <v>11</v>
      </c>
      <c r="CE177" s="57" t="s">
        <v>11</v>
      </c>
      <c r="CF177" s="57" t="s">
        <v>11</v>
      </c>
      <c r="CG177" s="57" t="s">
        <v>11</v>
      </c>
      <c r="CH177" s="57" t="s">
        <v>11</v>
      </c>
      <c r="CI177" s="57" t="s">
        <v>11</v>
      </c>
      <c r="CJ177" s="57" t="s">
        <v>11</v>
      </c>
      <c r="CK177" s="57" t="s">
        <v>11</v>
      </c>
      <c r="CL177" s="58" t="s">
        <v>11</v>
      </c>
      <c r="CM177" s="59" t="s">
        <v>11</v>
      </c>
      <c r="CN177" s="59" t="s">
        <v>11</v>
      </c>
      <c r="CO177" s="59" t="s">
        <v>11</v>
      </c>
      <c r="CP177" s="59" t="s">
        <v>2124</v>
      </c>
      <c r="CQ177" s="59" t="s">
        <v>11</v>
      </c>
      <c r="CR177" s="59" t="s">
        <v>11</v>
      </c>
      <c r="CS177" s="59" t="s">
        <v>11</v>
      </c>
      <c r="CT177" s="59" t="s">
        <v>11</v>
      </c>
      <c r="CU177" s="59" t="s">
        <v>11</v>
      </c>
      <c r="CV177" s="59" t="s">
        <v>11</v>
      </c>
      <c r="CW177" s="59" t="s">
        <v>11</v>
      </c>
      <c r="CX177" s="59" t="s">
        <v>11</v>
      </c>
      <c r="CY177" s="59" t="s">
        <v>11</v>
      </c>
      <c r="CZ177" s="60"/>
      <c r="DA177" s="60"/>
      <c r="DB177" s="59"/>
      <c r="DC177" s="59"/>
      <c r="DD177" s="60"/>
      <c r="DE177" s="59"/>
      <c r="DF177" s="59"/>
      <c r="DG177" s="59"/>
      <c r="DH177" s="59"/>
      <c r="DI177" s="59"/>
      <c r="DJ177" s="59"/>
      <c r="DK177" s="59"/>
      <c r="DL177" s="59"/>
      <c r="DM177" s="59"/>
      <c r="DN177" s="59"/>
      <c r="DO177" s="59"/>
      <c r="DP177" s="59"/>
      <c r="DQ177" s="59"/>
      <c r="DR177" s="59"/>
      <c r="DS177" s="59"/>
      <c r="DT177" s="59"/>
      <c r="DU177" s="59"/>
    </row>
    <row r="178" spans="1:125" s="61" customFormat="1" ht="12.75" customHeight="1" x14ac:dyDescent="0.25">
      <c r="A178" s="39" t="s">
        <v>454</v>
      </c>
      <c r="B178" s="39" t="s">
        <v>880</v>
      </c>
      <c r="C178" s="39"/>
      <c r="D178" s="39" t="s">
        <v>73</v>
      </c>
      <c r="E178" s="39" t="s">
        <v>613</v>
      </c>
      <c r="F178" s="55">
        <v>44278.807650462964</v>
      </c>
      <c r="G178" s="55">
        <v>44279.469664351855</v>
      </c>
      <c r="H178" s="23" t="s">
        <v>2309</v>
      </c>
      <c r="I178" s="40" t="str">
        <f t="shared" si="2"/>
        <v>OUTSIDE WDC</v>
      </c>
      <c r="J178" s="39"/>
      <c r="K178" s="39"/>
      <c r="L178" s="56">
        <v>44279</v>
      </c>
      <c r="M178" s="57"/>
      <c r="N178" s="59" t="str">
        <f>IFERROR(VLOOKUP(B:B,'GID 29 JUNI 21'!V:Y,4,0),"")</f>
        <v/>
      </c>
      <c r="O178" s="59" t="str">
        <f>IFERROR(VLOOKUP(B178,#REF!,4,0),"")</f>
        <v/>
      </c>
      <c r="P178" s="59" t="str">
        <f>IFERROR(VLOOKUP(B:B,'GID 27 Juni 21'!V:Y,4,0),"")</f>
        <v/>
      </c>
      <c r="Q178" s="59" t="str">
        <f>IFERROR(VLOOKUP(B:B,'GID 26 Juni 21'!V:Y,4,0),"")</f>
        <v/>
      </c>
      <c r="R178" s="59" t="str">
        <f>IFERROR(VLOOKUP(B:B,'GID 25 JNI 21'!V:Y,4,0),"")</f>
        <v/>
      </c>
      <c r="S178" s="59" t="s">
        <v>11</v>
      </c>
      <c r="T178" s="59" t="s">
        <v>11</v>
      </c>
      <c r="U178" s="59" t="s">
        <v>11</v>
      </c>
      <c r="V178" s="59" t="s">
        <v>11</v>
      </c>
      <c r="W178" s="59" t="s">
        <v>11</v>
      </c>
      <c r="X178" s="59" t="s">
        <v>11</v>
      </c>
      <c r="Y178" s="59" t="s">
        <v>11</v>
      </c>
      <c r="Z178" s="59" t="s">
        <v>11</v>
      </c>
      <c r="AA178" s="59" t="s">
        <v>11</v>
      </c>
      <c r="AB178" s="59" t="s">
        <v>11</v>
      </c>
      <c r="AC178" s="59" t="s">
        <v>11</v>
      </c>
      <c r="AD178" s="59" t="s">
        <v>11</v>
      </c>
      <c r="AE178" s="59" t="s">
        <v>11</v>
      </c>
      <c r="AF178" s="59" t="s">
        <v>11</v>
      </c>
      <c r="AG178" s="59" t="s">
        <v>11</v>
      </c>
      <c r="AH178" s="59" t="s">
        <v>11</v>
      </c>
      <c r="AI178" s="59" t="s">
        <v>11</v>
      </c>
      <c r="AJ178" s="59" t="s">
        <v>11</v>
      </c>
      <c r="AK178" s="59" t="s">
        <v>11</v>
      </c>
      <c r="AL178" s="57" t="s">
        <v>11</v>
      </c>
      <c r="AM178" s="57" t="s">
        <v>11</v>
      </c>
      <c r="AN178" s="57" t="s">
        <v>11</v>
      </c>
      <c r="AO178" s="57" t="s">
        <v>11</v>
      </c>
      <c r="AP178" s="57" t="s">
        <v>11</v>
      </c>
      <c r="AQ178" s="57" t="s">
        <v>11</v>
      </c>
      <c r="AR178" s="57" t="s">
        <v>11</v>
      </c>
      <c r="AS178" s="57" t="s">
        <v>11</v>
      </c>
      <c r="AT178" s="57" t="s">
        <v>11</v>
      </c>
      <c r="AU178" s="57" t="s">
        <v>11</v>
      </c>
      <c r="AV178" s="57" t="s">
        <v>11</v>
      </c>
      <c r="AW178" s="57" t="s">
        <v>11</v>
      </c>
      <c r="AX178" s="57" t="s">
        <v>11</v>
      </c>
      <c r="AY178" s="57" t="s">
        <v>11</v>
      </c>
      <c r="AZ178" s="57" t="s">
        <v>11</v>
      </c>
      <c r="BA178" s="57" t="s">
        <v>11</v>
      </c>
      <c r="BB178" s="57" t="s">
        <v>11</v>
      </c>
      <c r="BC178" s="57" t="s">
        <v>11</v>
      </c>
      <c r="BD178" s="57" t="s">
        <v>11</v>
      </c>
      <c r="BE178" s="57" t="s">
        <v>11</v>
      </c>
      <c r="BF178" s="57" t="s">
        <v>11</v>
      </c>
      <c r="BG178" s="57" t="s">
        <v>11</v>
      </c>
      <c r="BH178" s="57" t="s">
        <v>11</v>
      </c>
      <c r="BI178" s="57" t="s">
        <v>11</v>
      </c>
      <c r="BJ178" s="57" t="s">
        <v>11</v>
      </c>
      <c r="BK178" s="57" t="s">
        <v>11</v>
      </c>
      <c r="BL178" s="57" t="s">
        <v>11</v>
      </c>
      <c r="BM178" s="57" t="s">
        <v>11</v>
      </c>
      <c r="BN178" s="57" t="s">
        <v>11</v>
      </c>
      <c r="BO178" s="57" t="s">
        <v>11</v>
      </c>
      <c r="BP178" s="57" t="s">
        <v>11</v>
      </c>
      <c r="BQ178" s="57" t="s">
        <v>11</v>
      </c>
      <c r="BR178" s="57" t="s">
        <v>11</v>
      </c>
      <c r="BS178" s="57" t="s">
        <v>11</v>
      </c>
      <c r="BT178" s="57" t="s">
        <v>11</v>
      </c>
      <c r="BU178" s="57" t="s">
        <v>11</v>
      </c>
      <c r="BV178" s="57" t="s">
        <v>11</v>
      </c>
      <c r="BW178" s="57" t="s">
        <v>11</v>
      </c>
      <c r="BX178" s="57" t="s">
        <v>11</v>
      </c>
      <c r="BY178" s="57" t="s">
        <v>11</v>
      </c>
      <c r="BZ178" s="57" t="s">
        <v>11</v>
      </c>
      <c r="CA178" s="57" t="s">
        <v>11</v>
      </c>
      <c r="CB178" s="57" t="s">
        <v>11</v>
      </c>
      <c r="CC178" s="57" t="s">
        <v>11</v>
      </c>
      <c r="CD178" s="57" t="s">
        <v>11</v>
      </c>
      <c r="CE178" s="57" t="s">
        <v>11</v>
      </c>
      <c r="CF178" s="57" t="s">
        <v>11</v>
      </c>
      <c r="CG178" s="57" t="s">
        <v>11</v>
      </c>
      <c r="CH178" s="57" t="s">
        <v>11</v>
      </c>
      <c r="CI178" s="57" t="s">
        <v>11</v>
      </c>
      <c r="CJ178" s="57" t="s">
        <v>11</v>
      </c>
      <c r="CK178" s="57" t="s">
        <v>11</v>
      </c>
      <c r="CL178" s="58" t="s">
        <v>11</v>
      </c>
      <c r="CM178" s="59" t="s">
        <v>11</v>
      </c>
      <c r="CN178" s="59" t="s">
        <v>11</v>
      </c>
      <c r="CO178" s="59" t="s">
        <v>11</v>
      </c>
      <c r="CP178" s="59" t="s">
        <v>11</v>
      </c>
      <c r="CQ178" s="59" t="s">
        <v>11</v>
      </c>
      <c r="CR178" s="59" t="s">
        <v>11</v>
      </c>
      <c r="CS178" s="59" t="s">
        <v>11</v>
      </c>
      <c r="CT178" s="59" t="s">
        <v>11</v>
      </c>
      <c r="CU178" s="59" t="s">
        <v>11</v>
      </c>
      <c r="CV178" s="59" t="s">
        <v>11</v>
      </c>
      <c r="CW178" s="59" t="s">
        <v>11</v>
      </c>
      <c r="CX178" s="59" t="s">
        <v>892</v>
      </c>
      <c r="CY178" s="59"/>
      <c r="CZ178" s="60"/>
      <c r="DA178" s="60"/>
      <c r="DB178" s="59"/>
      <c r="DC178" s="59"/>
      <c r="DD178" s="60"/>
      <c r="DE178" s="59"/>
      <c r="DF178" s="59"/>
      <c r="DG178" s="59"/>
      <c r="DH178" s="59"/>
      <c r="DI178" s="59"/>
      <c r="DJ178" s="59"/>
      <c r="DK178" s="59"/>
      <c r="DL178" s="59"/>
      <c r="DM178" s="59"/>
      <c r="DN178" s="59"/>
      <c r="DO178" s="59"/>
      <c r="DP178" s="59"/>
      <c r="DQ178" s="59"/>
      <c r="DR178" s="59"/>
      <c r="DS178" s="59"/>
      <c r="DT178" s="59"/>
      <c r="DU178" s="59"/>
    </row>
    <row r="179" spans="1:125" s="61" customFormat="1" ht="12.75" customHeight="1" x14ac:dyDescent="0.25">
      <c r="A179" s="39" t="s">
        <v>454</v>
      </c>
      <c r="B179" s="39" t="s">
        <v>447</v>
      </c>
      <c r="C179" s="39"/>
      <c r="D179" s="39" t="s">
        <v>73</v>
      </c>
      <c r="E179" s="39" t="s">
        <v>223</v>
      </c>
      <c r="F179" s="55">
        <v>44362.90861111111</v>
      </c>
      <c r="G179" s="55">
        <v>44363.276805555557</v>
      </c>
      <c r="H179" s="23" t="s">
        <v>2309</v>
      </c>
      <c r="I179" s="40" t="str">
        <f t="shared" si="2"/>
        <v>OUTSIDE WDC</v>
      </c>
      <c r="J179" s="39"/>
      <c r="K179" s="39"/>
      <c r="L179" s="56">
        <v>44335</v>
      </c>
      <c r="M179" s="57"/>
      <c r="N179" s="59" t="str">
        <f>IFERROR(VLOOKUP(B:B,'GID 29 JUNI 21'!V:Y,4,0),"")</f>
        <v/>
      </c>
      <c r="O179" s="59" t="str">
        <f>IFERROR(VLOOKUP(B179,#REF!,4,0),"")</f>
        <v/>
      </c>
      <c r="P179" s="59" t="str">
        <f>IFERROR(VLOOKUP(B:B,'GID 27 Juni 21'!V:Y,4,0),"")</f>
        <v/>
      </c>
      <c r="Q179" s="59" t="str">
        <f>IFERROR(VLOOKUP(B:B,'GID 26 Juni 21'!V:Y,4,0),"")</f>
        <v/>
      </c>
      <c r="R179" s="59" t="str">
        <f>IFERROR(VLOOKUP(B:B,'GID 25 JNI 21'!V:Y,4,0),"")</f>
        <v/>
      </c>
      <c r="S179" s="59" t="s">
        <v>11</v>
      </c>
      <c r="T179" s="59" t="s">
        <v>11</v>
      </c>
      <c r="U179" s="59" t="s">
        <v>11</v>
      </c>
      <c r="V179" s="59" t="s">
        <v>11</v>
      </c>
      <c r="W179" s="59" t="s">
        <v>11</v>
      </c>
      <c r="X179" s="59" t="s">
        <v>11</v>
      </c>
      <c r="Y179" s="59" t="s">
        <v>11</v>
      </c>
      <c r="Z179" s="59" t="s">
        <v>11</v>
      </c>
      <c r="AA179" s="59" t="s">
        <v>4874</v>
      </c>
      <c r="AB179" s="59" t="s">
        <v>11</v>
      </c>
      <c r="AC179" s="59" t="s">
        <v>11</v>
      </c>
      <c r="AD179" s="59" t="s">
        <v>11</v>
      </c>
      <c r="AE179" s="59" t="s">
        <v>11</v>
      </c>
      <c r="AF179" s="59" t="s">
        <v>11</v>
      </c>
      <c r="AG179" s="59" t="s">
        <v>11</v>
      </c>
      <c r="AH179" s="59" t="s">
        <v>11</v>
      </c>
      <c r="AI179" s="59" t="s">
        <v>11</v>
      </c>
      <c r="AJ179" s="59" t="s">
        <v>11</v>
      </c>
      <c r="AK179" s="59" t="s">
        <v>11</v>
      </c>
      <c r="AL179" s="57" t="s">
        <v>11</v>
      </c>
      <c r="AM179" s="57" t="s">
        <v>11</v>
      </c>
      <c r="AN179" s="57" t="s">
        <v>11</v>
      </c>
      <c r="AO179" s="57" t="s">
        <v>11</v>
      </c>
      <c r="AP179" s="57" t="s">
        <v>11</v>
      </c>
      <c r="AQ179" s="57" t="s">
        <v>11</v>
      </c>
      <c r="AR179" s="57" t="s">
        <v>11</v>
      </c>
      <c r="AS179" s="57" t="s">
        <v>11</v>
      </c>
      <c r="AT179" s="57" t="s">
        <v>11</v>
      </c>
      <c r="AU179" s="57" t="s">
        <v>11</v>
      </c>
      <c r="AV179" s="57" t="s">
        <v>11</v>
      </c>
      <c r="AW179" s="57" t="s">
        <v>11</v>
      </c>
      <c r="AX179" s="57" t="s">
        <v>11</v>
      </c>
      <c r="AY179" s="57" t="s">
        <v>11</v>
      </c>
      <c r="AZ179" s="57" t="s">
        <v>11</v>
      </c>
      <c r="BA179" s="57" t="s">
        <v>11</v>
      </c>
      <c r="BB179" s="57" t="s">
        <v>11</v>
      </c>
      <c r="BC179" s="57" t="s">
        <v>2448</v>
      </c>
      <c r="BD179" s="57" t="s">
        <v>11</v>
      </c>
      <c r="BE179" s="57" t="s">
        <v>11</v>
      </c>
      <c r="BF179" s="57" t="s">
        <v>11</v>
      </c>
      <c r="BG179" s="57" t="s">
        <v>11</v>
      </c>
      <c r="BH179" s="57" t="s">
        <v>11</v>
      </c>
      <c r="BI179" s="57" t="s">
        <v>11</v>
      </c>
      <c r="BJ179" s="57" t="s">
        <v>11</v>
      </c>
      <c r="BK179" s="57" t="s">
        <v>11</v>
      </c>
      <c r="BL179" s="57" t="s">
        <v>11</v>
      </c>
      <c r="BM179" s="57" t="s">
        <v>11</v>
      </c>
      <c r="BN179" s="57" t="s">
        <v>11</v>
      </c>
      <c r="BO179" s="57" t="s">
        <v>11</v>
      </c>
      <c r="BP179" s="57" t="s">
        <v>11</v>
      </c>
      <c r="BQ179" s="57" t="s">
        <v>11</v>
      </c>
      <c r="BR179" s="57" t="s">
        <v>11</v>
      </c>
      <c r="BS179" s="57" t="s">
        <v>11</v>
      </c>
      <c r="BT179" s="57" t="s">
        <v>11</v>
      </c>
      <c r="BU179" s="57" t="s">
        <v>11</v>
      </c>
      <c r="BV179" s="57" t="s">
        <v>11</v>
      </c>
      <c r="BW179" s="57" t="s">
        <v>11</v>
      </c>
      <c r="BX179" s="57" t="s">
        <v>11</v>
      </c>
      <c r="BY179" s="57" t="s">
        <v>11</v>
      </c>
      <c r="BZ179" s="57" t="s">
        <v>11</v>
      </c>
      <c r="CA179" s="57" t="s">
        <v>11</v>
      </c>
      <c r="CB179" s="57" t="s">
        <v>3164</v>
      </c>
      <c r="CC179" s="57" t="s">
        <v>11</v>
      </c>
      <c r="CD179" s="57" t="s">
        <v>11</v>
      </c>
      <c r="CE179" s="57" t="s">
        <v>11</v>
      </c>
      <c r="CF179" s="57" t="s">
        <v>11</v>
      </c>
      <c r="CG179" s="57" t="s">
        <v>11</v>
      </c>
      <c r="CH179" s="57" t="s">
        <v>2125</v>
      </c>
      <c r="CI179" s="57" t="s">
        <v>11</v>
      </c>
      <c r="CJ179" s="57" t="s">
        <v>11</v>
      </c>
      <c r="CK179" s="57" t="s">
        <v>11</v>
      </c>
      <c r="CL179" s="58" t="s">
        <v>11</v>
      </c>
      <c r="CM179" s="59" t="s">
        <v>11</v>
      </c>
      <c r="CN179" s="59" t="s">
        <v>11</v>
      </c>
      <c r="CO179" s="59" t="s">
        <v>11</v>
      </c>
      <c r="CP179" s="59" t="s">
        <v>11</v>
      </c>
      <c r="CQ179" s="59" t="s">
        <v>11</v>
      </c>
      <c r="CR179" s="59" t="s">
        <v>11</v>
      </c>
      <c r="CS179" s="59" t="s">
        <v>11</v>
      </c>
      <c r="CT179" s="59" t="s">
        <v>11</v>
      </c>
      <c r="CU179" s="59" t="s">
        <v>11</v>
      </c>
      <c r="CV179" s="59" t="s">
        <v>11</v>
      </c>
      <c r="CW179" s="59" t="s">
        <v>11</v>
      </c>
      <c r="CX179" s="59" t="s">
        <v>891</v>
      </c>
      <c r="CY179" s="59"/>
      <c r="CZ179" s="60"/>
      <c r="DA179" s="60"/>
      <c r="DB179" s="59"/>
      <c r="DC179" s="59"/>
      <c r="DD179" s="60"/>
      <c r="DE179" s="59"/>
      <c r="DF179" s="59"/>
      <c r="DG179" s="59"/>
      <c r="DH179" s="59"/>
      <c r="DI179" s="59"/>
      <c r="DJ179" s="59"/>
      <c r="DK179" s="59"/>
      <c r="DL179" s="59"/>
      <c r="DM179" s="59"/>
      <c r="DN179" s="59"/>
      <c r="DO179" s="59"/>
      <c r="DP179" s="59"/>
      <c r="DQ179" s="59"/>
      <c r="DR179" s="59"/>
      <c r="DS179" s="59"/>
      <c r="DT179" s="59"/>
      <c r="DU179" s="59"/>
    </row>
    <row r="180" spans="1:125" s="61" customFormat="1" ht="12.75" customHeight="1" x14ac:dyDescent="0.25">
      <c r="A180" s="39" t="s">
        <v>454</v>
      </c>
      <c r="B180" s="39" t="s">
        <v>882</v>
      </c>
      <c r="C180" s="39"/>
      <c r="D180" s="39" t="s">
        <v>170</v>
      </c>
      <c r="E180" s="39" t="s">
        <v>2203</v>
      </c>
      <c r="F180" s="55">
        <v>44363.889664351853</v>
      </c>
      <c r="G180" s="55">
        <v>44364.222442129627</v>
      </c>
      <c r="H180" s="23" t="s">
        <v>2309</v>
      </c>
      <c r="I180" s="40" t="str">
        <f t="shared" si="2"/>
        <v>OUTSIDE WDC</v>
      </c>
      <c r="J180" s="39"/>
      <c r="K180" s="39"/>
      <c r="L180" s="56">
        <v>44279</v>
      </c>
      <c r="M180" s="57"/>
      <c r="N180" s="59" t="str">
        <f>IFERROR(VLOOKUP(B:B,'GID 29 JUNI 21'!V:Y,4,0),"")</f>
        <v/>
      </c>
      <c r="O180" s="59" t="str">
        <f>IFERROR(VLOOKUP(B180,#REF!,4,0),"")</f>
        <v/>
      </c>
      <c r="P180" s="59" t="str">
        <f>IFERROR(VLOOKUP(B:B,'GID 27 Juni 21'!V:Y,4,0),"")</f>
        <v/>
      </c>
      <c r="Q180" s="59" t="str">
        <f>IFERROR(VLOOKUP(B:B,'GID 26 Juni 21'!V:Y,4,0),"")</f>
        <v/>
      </c>
      <c r="R180" s="59" t="str">
        <f>IFERROR(VLOOKUP(B:B,'GID 25 JNI 21'!V:Y,4,0),"")</f>
        <v/>
      </c>
      <c r="S180" s="59" t="s">
        <v>11</v>
      </c>
      <c r="T180" s="59" t="s">
        <v>11</v>
      </c>
      <c r="U180" s="59" t="s">
        <v>11</v>
      </c>
      <c r="V180" s="59" t="s">
        <v>11</v>
      </c>
      <c r="W180" s="59" t="s">
        <v>11</v>
      </c>
      <c r="X180" s="59" t="s">
        <v>11</v>
      </c>
      <c r="Y180" s="59" t="s">
        <v>11</v>
      </c>
      <c r="Z180" s="59" t="s">
        <v>4978</v>
      </c>
      <c r="AA180" s="59" t="s">
        <v>11</v>
      </c>
      <c r="AB180" s="59" t="s">
        <v>11</v>
      </c>
      <c r="AC180" s="59" t="s">
        <v>11</v>
      </c>
      <c r="AD180" s="59" t="s">
        <v>11</v>
      </c>
      <c r="AE180" s="59" t="s">
        <v>11</v>
      </c>
      <c r="AF180" s="59" t="s">
        <v>11</v>
      </c>
      <c r="AG180" s="59" t="s">
        <v>11</v>
      </c>
      <c r="AH180" s="59" t="s">
        <v>11</v>
      </c>
      <c r="AI180" s="59" t="s">
        <v>11</v>
      </c>
      <c r="AJ180" s="59" t="s">
        <v>11</v>
      </c>
      <c r="AK180" s="59" t="s">
        <v>11</v>
      </c>
      <c r="AL180" s="57" t="s">
        <v>11</v>
      </c>
      <c r="AM180" s="57" t="s">
        <v>11</v>
      </c>
      <c r="AN180" s="57" t="s">
        <v>11</v>
      </c>
      <c r="AO180" s="57" t="s">
        <v>11</v>
      </c>
      <c r="AP180" s="57" t="s">
        <v>11</v>
      </c>
      <c r="AQ180" s="57" t="s">
        <v>11</v>
      </c>
      <c r="AR180" s="57" t="s">
        <v>11</v>
      </c>
      <c r="AS180" s="57" t="s">
        <v>11</v>
      </c>
      <c r="AT180" s="57" t="s">
        <v>11</v>
      </c>
      <c r="AU180" s="57" t="s">
        <v>11</v>
      </c>
      <c r="AV180" s="57" t="s">
        <v>11</v>
      </c>
      <c r="AW180" s="57" t="s">
        <v>11</v>
      </c>
      <c r="AX180" s="57" t="s">
        <v>11</v>
      </c>
      <c r="AY180" s="57" t="s">
        <v>11</v>
      </c>
      <c r="AZ180" s="57" t="s">
        <v>11</v>
      </c>
      <c r="BA180" s="57" t="s">
        <v>11</v>
      </c>
      <c r="BB180" s="57" t="s">
        <v>11</v>
      </c>
      <c r="BC180" s="57" t="s">
        <v>11</v>
      </c>
      <c r="BD180" s="57" t="s">
        <v>11</v>
      </c>
      <c r="BE180" s="57" t="s">
        <v>11</v>
      </c>
      <c r="BF180" s="57" t="s">
        <v>11</v>
      </c>
      <c r="BG180" s="57" t="s">
        <v>11</v>
      </c>
      <c r="BH180" s="57" t="s">
        <v>11</v>
      </c>
      <c r="BI180" s="57" t="s">
        <v>11</v>
      </c>
      <c r="BJ180" s="57" t="s">
        <v>11</v>
      </c>
      <c r="BK180" s="57" t="s">
        <v>11</v>
      </c>
      <c r="BL180" s="57" t="s">
        <v>11</v>
      </c>
      <c r="BM180" s="57" t="s">
        <v>11</v>
      </c>
      <c r="BN180" s="57" t="s">
        <v>11</v>
      </c>
      <c r="BO180" s="57" t="s">
        <v>11</v>
      </c>
      <c r="BP180" s="57" t="s">
        <v>11</v>
      </c>
      <c r="BQ180" s="57" t="s">
        <v>11</v>
      </c>
      <c r="BR180" s="57" t="s">
        <v>11</v>
      </c>
      <c r="BS180" s="57" t="s">
        <v>11</v>
      </c>
      <c r="BT180" s="57" t="s">
        <v>11</v>
      </c>
      <c r="BU180" s="57" t="s">
        <v>11</v>
      </c>
      <c r="BV180" s="57" t="s">
        <v>11</v>
      </c>
      <c r="BW180" s="57" t="s">
        <v>11</v>
      </c>
      <c r="BX180" s="57" t="s">
        <v>11</v>
      </c>
      <c r="BY180" s="57" t="s">
        <v>11</v>
      </c>
      <c r="BZ180" s="57" t="s">
        <v>11</v>
      </c>
      <c r="CA180" s="57" t="s">
        <v>11</v>
      </c>
      <c r="CB180" s="57" t="s">
        <v>11</v>
      </c>
      <c r="CC180" s="57" t="s">
        <v>11</v>
      </c>
      <c r="CD180" s="57" t="s">
        <v>11</v>
      </c>
      <c r="CE180" s="57" t="s">
        <v>11</v>
      </c>
      <c r="CF180" s="57" t="s">
        <v>11</v>
      </c>
      <c r="CG180" s="57" t="s">
        <v>11</v>
      </c>
      <c r="CH180" s="57" t="s">
        <v>11</v>
      </c>
      <c r="CI180" s="57" t="s">
        <v>11</v>
      </c>
      <c r="CJ180" s="57" t="s">
        <v>11</v>
      </c>
      <c r="CK180" s="57" t="s">
        <v>11</v>
      </c>
      <c r="CL180" s="58" t="s">
        <v>11</v>
      </c>
      <c r="CM180" s="59" t="s">
        <v>11</v>
      </c>
      <c r="CN180" s="59" t="s">
        <v>11</v>
      </c>
      <c r="CO180" s="59" t="s">
        <v>11</v>
      </c>
      <c r="CP180" s="59" t="s">
        <v>11</v>
      </c>
      <c r="CQ180" s="59" t="s">
        <v>11</v>
      </c>
      <c r="CR180" s="59" t="s">
        <v>11</v>
      </c>
      <c r="CS180" s="59" t="s">
        <v>11</v>
      </c>
      <c r="CT180" s="59" t="s">
        <v>11</v>
      </c>
      <c r="CU180" s="59" t="s">
        <v>11</v>
      </c>
      <c r="CV180" s="59" t="s">
        <v>11</v>
      </c>
      <c r="CW180" s="59" t="s">
        <v>11</v>
      </c>
      <c r="CX180" s="59" t="s">
        <v>924</v>
      </c>
      <c r="CY180" s="59"/>
      <c r="CZ180" s="60"/>
      <c r="DA180" s="60"/>
      <c r="DB180" s="59"/>
      <c r="DC180" s="59"/>
      <c r="DD180" s="60"/>
      <c r="DE180" s="59"/>
      <c r="DF180" s="59"/>
      <c r="DG180" s="59"/>
      <c r="DH180" s="59"/>
      <c r="DI180" s="59"/>
      <c r="DJ180" s="59"/>
      <c r="DK180" s="59"/>
      <c r="DL180" s="59"/>
      <c r="DM180" s="59"/>
      <c r="DN180" s="59"/>
      <c r="DO180" s="59"/>
      <c r="DP180" s="59"/>
      <c r="DQ180" s="59"/>
      <c r="DR180" s="59"/>
      <c r="DS180" s="59"/>
      <c r="DT180" s="59"/>
      <c r="DU180" s="59"/>
    </row>
    <row r="181" spans="1:125" s="61" customFormat="1" ht="12.75" customHeight="1" x14ac:dyDescent="0.25">
      <c r="A181" s="39" t="s">
        <v>454</v>
      </c>
      <c r="B181" s="39" t="s">
        <v>491</v>
      </c>
      <c r="C181" s="39"/>
      <c r="D181" s="39" t="s">
        <v>73</v>
      </c>
      <c r="E181" s="39" t="s">
        <v>197</v>
      </c>
      <c r="F181" s="55">
        <v>44337.951678240737</v>
      </c>
      <c r="G181" s="55">
        <v>44338.271689814814</v>
      </c>
      <c r="H181" s="23" t="s">
        <v>2309</v>
      </c>
      <c r="I181" s="40" t="str">
        <f t="shared" si="2"/>
        <v>OUTSIDE WDC</v>
      </c>
      <c r="J181" s="39"/>
      <c r="K181" s="39"/>
      <c r="L181" s="56">
        <v>44324</v>
      </c>
      <c r="M181" s="57"/>
      <c r="N181" s="59" t="str">
        <f>IFERROR(VLOOKUP(B:B,'GID 29 JUNI 21'!V:Y,4,0),"")</f>
        <v/>
      </c>
      <c r="O181" s="59" t="str">
        <f>IFERROR(VLOOKUP(B181,#REF!,4,0),"")</f>
        <v/>
      </c>
      <c r="P181" s="59" t="str">
        <f>IFERROR(VLOOKUP(B:B,'GID 27 Juni 21'!V:Y,4,0),"")</f>
        <v/>
      </c>
      <c r="Q181" s="59" t="str">
        <f>IFERROR(VLOOKUP(B:B,'GID 26 Juni 21'!V:Y,4,0),"")</f>
        <v/>
      </c>
      <c r="R181" s="59" t="str">
        <f>IFERROR(VLOOKUP(B:B,'GID 25 JNI 21'!V:Y,4,0),"")</f>
        <v/>
      </c>
      <c r="S181" s="59" t="s">
        <v>11</v>
      </c>
      <c r="T181" s="59" t="s">
        <v>11</v>
      </c>
      <c r="U181" s="59" t="s">
        <v>11</v>
      </c>
      <c r="V181" s="59" t="s">
        <v>11</v>
      </c>
      <c r="W181" s="59" t="s">
        <v>11</v>
      </c>
      <c r="X181" s="59" t="s">
        <v>11</v>
      </c>
      <c r="Y181" s="59" t="s">
        <v>11</v>
      </c>
      <c r="Z181" s="59" t="s">
        <v>11</v>
      </c>
      <c r="AA181" s="59" t="s">
        <v>11</v>
      </c>
      <c r="AB181" s="59" t="s">
        <v>11</v>
      </c>
      <c r="AC181" s="59" t="s">
        <v>11</v>
      </c>
      <c r="AD181" s="59" t="s">
        <v>11</v>
      </c>
      <c r="AE181" s="59" t="s">
        <v>11</v>
      </c>
      <c r="AF181" s="59" t="s">
        <v>11</v>
      </c>
      <c r="AG181" s="59" t="s">
        <v>11</v>
      </c>
      <c r="AH181" s="59" t="s">
        <v>11</v>
      </c>
      <c r="AI181" s="59" t="s">
        <v>11</v>
      </c>
      <c r="AJ181" s="59" t="s">
        <v>11</v>
      </c>
      <c r="AK181" s="59" t="s">
        <v>11</v>
      </c>
      <c r="AL181" s="57" t="s">
        <v>11</v>
      </c>
      <c r="AM181" s="57" t="s">
        <v>11</v>
      </c>
      <c r="AN181" s="57" t="s">
        <v>11</v>
      </c>
      <c r="AO181" s="57" t="s">
        <v>11</v>
      </c>
      <c r="AP181" s="57" t="s">
        <v>11</v>
      </c>
      <c r="AQ181" s="57" t="s">
        <v>11</v>
      </c>
      <c r="AR181" s="57" t="s">
        <v>11</v>
      </c>
      <c r="AS181" s="57" t="s">
        <v>11</v>
      </c>
      <c r="AT181" s="57" t="s">
        <v>11</v>
      </c>
      <c r="AU181" s="57" t="s">
        <v>11</v>
      </c>
      <c r="AV181" s="57" t="s">
        <v>11</v>
      </c>
      <c r="AW181" s="57" t="s">
        <v>11</v>
      </c>
      <c r="AX181" s="57" t="s">
        <v>11</v>
      </c>
      <c r="AY181" s="57" t="s">
        <v>2590</v>
      </c>
      <c r="AZ181" s="57" t="s">
        <v>11</v>
      </c>
      <c r="BA181" s="57" t="s">
        <v>11</v>
      </c>
      <c r="BB181" s="57" t="s">
        <v>11</v>
      </c>
      <c r="BC181" s="57" t="s">
        <v>11</v>
      </c>
      <c r="BD181" s="57" t="s">
        <v>11</v>
      </c>
      <c r="BE181" s="57" t="s">
        <v>11</v>
      </c>
      <c r="BF181" s="57" t="s">
        <v>11</v>
      </c>
      <c r="BG181" s="57" t="s">
        <v>3165</v>
      </c>
      <c r="BH181" s="57" t="s">
        <v>11</v>
      </c>
      <c r="BI181" s="57" t="s">
        <v>11</v>
      </c>
      <c r="BJ181" s="57" t="s">
        <v>11</v>
      </c>
      <c r="BK181" s="57" t="s">
        <v>11</v>
      </c>
      <c r="BL181" s="57" t="s">
        <v>11</v>
      </c>
      <c r="BM181" s="57" t="s">
        <v>11</v>
      </c>
      <c r="BN181" s="57" t="s">
        <v>11</v>
      </c>
      <c r="BO181" s="57" t="s">
        <v>11</v>
      </c>
      <c r="BP181" s="57" t="s">
        <v>11</v>
      </c>
      <c r="BQ181" s="57" t="s">
        <v>11</v>
      </c>
      <c r="BR181" s="57" t="s">
        <v>11</v>
      </c>
      <c r="BS181" s="57" t="s">
        <v>11</v>
      </c>
      <c r="BT181" s="57" t="s">
        <v>11</v>
      </c>
      <c r="BU181" s="57" t="s">
        <v>11</v>
      </c>
      <c r="BV181" s="57" t="s">
        <v>11</v>
      </c>
      <c r="BW181" s="57" t="s">
        <v>11</v>
      </c>
      <c r="BX181" s="57" t="s">
        <v>11</v>
      </c>
      <c r="BY181" s="57" t="s">
        <v>11</v>
      </c>
      <c r="BZ181" s="57" t="s">
        <v>11</v>
      </c>
      <c r="CA181" s="57" t="s">
        <v>11</v>
      </c>
      <c r="CB181" s="57" t="s">
        <v>11</v>
      </c>
      <c r="CC181" s="57" t="s">
        <v>11</v>
      </c>
      <c r="CD181" s="57" t="s">
        <v>11</v>
      </c>
      <c r="CE181" s="57" t="s">
        <v>11</v>
      </c>
      <c r="CF181" s="57" t="s">
        <v>11</v>
      </c>
      <c r="CG181" s="57" t="s">
        <v>2126</v>
      </c>
      <c r="CH181" s="57" t="s">
        <v>11</v>
      </c>
      <c r="CI181" s="57" t="s">
        <v>11</v>
      </c>
      <c r="CJ181" s="57" t="s">
        <v>11</v>
      </c>
      <c r="CK181" s="57" t="s">
        <v>11</v>
      </c>
      <c r="CL181" s="58" t="s">
        <v>11</v>
      </c>
      <c r="CM181" s="59" t="s">
        <v>11</v>
      </c>
      <c r="CN181" s="59" t="s">
        <v>11</v>
      </c>
      <c r="CO181" s="59" t="s">
        <v>11</v>
      </c>
      <c r="CP181" s="59" t="s">
        <v>11</v>
      </c>
      <c r="CQ181" s="59" t="s">
        <v>11</v>
      </c>
      <c r="CR181" s="59" t="s">
        <v>11</v>
      </c>
      <c r="CS181" s="59" t="s">
        <v>11</v>
      </c>
      <c r="CT181" s="59" t="s">
        <v>11</v>
      </c>
      <c r="CU181" s="59" t="s">
        <v>11</v>
      </c>
      <c r="CV181" s="59" t="s">
        <v>11</v>
      </c>
      <c r="CW181" s="59" t="s">
        <v>11</v>
      </c>
      <c r="CX181" s="59" t="s">
        <v>913</v>
      </c>
      <c r="CY181" s="59"/>
      <c r="CZ181" s="60"/>
      <c r="DA181" s="60"/>
      <c r="DB181" s="59"/>
      <c r="DC181" s="59"/>
      <c r="DD181" s="60"/>
      <c r="DE181" s="59"/>
      <c r="DF181" s="59"/>
      <c r="DG181" s="59"/>
      <c r="DH181" s="59"/>
      <c r="DI181" s="59"/>
      <c r="DJ181" s="59"/>
      <c r="DK181" s="59"/>
      <c r="DL181" s="59"/>
      <c r="DM181" s="59"/>
      <c r="DN181" s="59"/>
      <c r="DO181" s="59"/>
      <c r="DP181" s="59"/>
      <c r="DQ181" s="59"/>
      <c r="DR181" s="59"/>
      <c r="DS181" s="59"/>
      <c r="DT181" s="59"/>
      <c r="DU181" s="59"/>
    </row>
    <row r="182" spans="1:125" s="61" customFormat="1" ht="12.75" customHeight="1" x14ac:dyDescent="0.25">
      <c r="A182" s="39" t="s">
        <v>454</v>
      </c>
      <c r="B182" s="39" t="s">
        <v>884</v>
      </c>
      <c r="C182" s="39"/>
      <c r="D182" s="39" t="s">
        <v>73</v>
      </c>
      <c r="E182" s="39" t="s">
        <v>2217</v>
      </c>
      <c r="F182" s="55">
        <v>44279.152557870373</v>
      </c>
      <c r="G182" s="55">
        <v>44279.57439814815</v>
      </c>
      <c r="H182" s="23" t="s">
        <v>2309</v>
      </c>
      <c r="I182" s="40" t="str">
        <f t="shared" si="2"/>
        <v>OUTSIDE WDC</v>
      </c>
      <c r="J182" s="39"/>
      <c r="K182" s="39"/>
      <c r="L182" s="56">
        <v>44279</v>
      </c>
      <c r="M182" s="57"/>
      <c r="N182" s="59" t="str">
        <f>IFERROR(VLOOKUP(B:B,'GID 29 JUNI 21'!V:Y,4,0),"")</f>
        <v/>
      </c>
      <c r="O182" s="59" t="str">
        <f>IFERROR(VLOOKUP(B182,#REF!,4,0),"")</f>
        <v/>
      </c>
      <c r="P182" s="59" t="str">
        <f>IFERROR(VLOOKUP(B:B,'GID 27 Juni 21'!V:Y,4,0),"")</f>
        <v/>
      </c>
      <c r="Q182" s="59" t="str">
        <f>IFERROR(VLOOKUP(B:B,'GID 26 Juni 21'!V:Y,4,0),"")</f>
        <v/>
      </c>
      <c r="R182" s="59" t="str">
        <f>IFERROR(VLOOKUP(B:B,'GID 25 JNI 21'!V:Y,4,0),"")</f>
        <v/>
      </c>
      <c r="S182" s="59" t="s">
        <v>11</v>
      </c>
      <c r="T182" s="59" t="s">
        <v>11</v>
      </c>
      <c r="U182" s="59" t="s">
        <v>11</v>
      </c>
      <c r="V182" s="59" t="s">
        <v>11</v>
      </c>
      <c r="W182" s="59" t="s">
        <v>11</v>
      </c>
      <c r="X182" s="59" t="s">
        <v>11</v>
      </c>
      <c r="Y182" s="59" t="s">
        <v>11</v>
      </c>
      <c r="Z182" s="59" t="s">
        <v>11</v>
      </c>
      <c r="AA182" s="59" t="s">
        <v>11</v>
      </c>
      <c r="AB182" s="59" t="s">
        <v>11</v>
      </c>
      <c r="AC182" s="59" t="s">
        <v>11</v>
      </c>
      <c r="AD182" s="59" t="s">
        <v>11</v>
      </c>
      <c r="AE182" s="59" t="s">
        <v>11</v>
      </c>
      <c r="AF182" s="59" t="s">
        <v>11</v>
      </c>
      <c r="AG182" s="59" t="s">
        <v>11</v>
      </c>
      <c r="AH182" s="59" t="s">
        <v>11</v>
      </c>
      <c r="AI182" s="59" t="s">
        <v>11</v>
      </c>
      <c r="AJ182" s="59" t="s">
        <v>11</v>
      </c>
      <c r="AK182" s="59" t="s">
        <v>11</v>
      </c>
      <c r="AL182" s="57" t="s">
        <v>11</v>
      </c>
      <c r="AM182" s="57" t="s">
        <v>11</v>
      </c>
      <c r="AN182" s="57" t="s">
        <v>11</v>
      </c>
      <c r="AO182" s="57" t="s">
        <v>11</v>
      </c>
      <c r="AP182" s="57" t="s">
        <v>11</v>
      </c>
      <c r="AQ182" s="57" t="s">
        <v>11</v>
      </c>
      <c r="AR182" s="57" t="s">
        <v>11</v>
      </c>
      <c r="AS182" s="57" t="s">
        <v>11</v>
      </c>
      <c r="AT182" s="57" t="s">
        <v>11</v>
      </c>
      <c r="AU182" s="57" t="s">
        <v>11</v>
      </c>
      <c r="AV182" s="57" t="s">
        <v>11</v>
      </c>
      <c r="AW182" s="57" t="s">
        <v>11</v>
      </c>
      <c r="AX182" s="57" t="s">
        <v>11</v>
      </c>
      <c r="AY182" s="57" t="s">
        <v>11</v>
      </c>
      <c r="AZ182" s="57" t="s">
        <v>11</v>
      </c>
      <c r="BA182" s="57" t="s">
        <v>11</v>
      </c>
      <c r="BB182" s="57" t="s">
        <v>11</v>
      </c>
      <c r="BC182" s="57" t="s">
        <v>11</v>
      </c>
      <c r="BD182" s="57" t="s">
        <v>11</v>
      </c>
      <c r="BE182" s="57" t="s">
        <v>11</v>
      </c>
      <c r="BF182" s="57" t="s">
        <v>11</v>
      </c>
      <c r="BG182" s="57" t="s">
        <v>11</v>
      </c>
      <c r="BH182" s="57" t="s">
        <v>11</v>
      </c>
      <c r="BI182" s="57" t="s">
        <v>11</v>
      </c>
      <c r="BJ182" s="57" t="s">
        <v>11</v>
      </c>
      <c r="BK182" s="57" t="s">
        <v>11</v>
      </c>
      <c r="BL182" s="57" t="s">
        <v>11</v>
      </c>
      <c r="BM182" s="57" t="s">
        <v>11</v>
      </c>
      <c r="BN182" s="57" t="s">
        <v>11</v>
      </c>
      <c r="BO182" s="57" t="s">
        <v>11</v>
      </c>
      <c r="BP182" s="57" t="s">
        <v>11</v>
      </c>
      <c r="BQ182" s="57" t="s">
        <v>11</v>
      </c>
      <c r="BR182" s="57" t="s">
        <v>11</v>
      </c>
      <c r="BS182" s="57" t="s">
        <v>11</v>
      </c>
      <c r="BT182" s="57" t="s">
        <v>11</v>
      </c>
      <c r="BU182" s="57" t="s">
        <v>11</v>
      </c>
      <c r="BV182" s="57" t="s">
        <v>11</v>
      </c>
      <c r="BW182" s="57" t="s">
        <v>11</v>
      </c>
      <c r="BX182" s="57" t="s">
        <v>11</v>
      </c>
      <c r="BY182" s="57" t="s">
        <v>11</v>
      </c>
      <c r="BZ182" s="57" t="s">
        <v>11</v>
      </c>
      <c r="CA182" s="57" t="s">
        <v>11</v>
      </c>
      <c r="CB182" s="57" t="s">
        <v>11</v>
      </c>
      <c r="CC182" s="57" t="s">
        <v>11</v>
      </c>
      <c r="CD182" s="57" t="s">
        <v>11</v>
      </c>
      <c r="CE182" s="57" t="s">
        <v>11</v>
      </c>
      <c r="CF182" s="57" t="s">
        <v>11</v>
      </c>
      <c r="CG182" s="57" t="s">
        <v>11</v>
      </c>
      <c r="CH182" s="57" t="s">
        <v>11</v>
      </c>
      <c r="CI182" s="57" t="s">
        <v>11</v>
      </c>
      <c r="CJ182" s="57" t="s">
        <v>11</v>
      </c>
      <c r="CK182" s="57" t="s">
        <v>11</v>
      </c>
      <c r="CL182" s="58" t="s">
        <v>11</v>
      </c>
      <c r="CM182" s="59" t="s">
        <v>11</v>
      </c>
      <c r="CN182" s="59" t="s">
        <v>11</v>
      </c>
      <c r="CO182" s="59" t="s">
        <v>11</v>
      </c>
      <c r="CP182" s="59" t="s">
        <v>11</v>
      </c>
      <c r="CQ182" s="59" t="s">
        <v>11</v>
      </c>
      <c r="CR182" s="59" t="s">
        <v>11</v>
      </c>
      <c r="CS182" s="59" t="s">
        <v>11</v>
      </c>
      <c r="CT182" s="59" t="s">
        <v>11</v>
      </c>
      <c r="CU182" s="59" t="s">
        <v>11</v>
      </c>
      <c r="CV182" s="59" t="s">
        <v>11</v>
      </c>
      <c r="CW182" s="59" t="s">
        <v>11</v>
      </c>
      <c r="CX182" s="59" t="s">
        <v>930</v>
      </c>
      <c r="CY182" s="59"/>
      <c r="CZ182" s="60"/>
      <c r="DA182" s="60"/>
      <c r="DB182" s="59"/>
      <c r="DC182" s="59"/>
      <c r="DD182" s="60"/>
      <c r="DE182" s="59"/>
      <c r="DF182" s="59"/>
      <c r="DG182" s="59"/>
      <c r="DH182" s="59"/>
      <c r="DI182" s="59"/>
      <c r="DJ182" s="59"/>
      <c r="DK182" s="59"/>
      <c r="DL182" s="59"/>
      <c r="DM182" s="59"/>
      <c r="DN182" s="59"/>
      <c r="DO182" s="59"/>
      <c r="DP182" s="59"/>
      <c r="DQ182" s="59"/>
      <c r="DR182" s="59"/>
      <c r="DS182" s="59"/>
      <c r="DT182" s="59"/>
      <c r="DU182" s="59"/>
    </row>
    <row r="183" spans="1:125" s="61" customFormat="1" ht="12.75" customHeight="1" x14ac:dyDescent="0.25">
      <c r="A183" s="39" t="s">
        <v>454</v>
      </c>
      <c r="B183" s="39" t="s">
        <v>169</v>
      </c>
      <c r="C183" s="39"/>
      <c r="D183" s="39" t="s">
        <v>73</v>
      </c>
      <c r="E183" s="39" t="s">
        <v>197</v>
      </c>
      <c r="F183" s="55">
        <v>44279.371932870374</v>
      </c>
      <c r="G183" s="55">
        <v>44279.634166666663</v>
      </c>
      <c r="H183" s="23" t="s">
        <v>2309</v>
      </c>
      <c r="I183" s="40" t="str">
        <f t="shared" si="2"/>
        <v>OUTSIDE WDC</v>
      </c>
      <c r="J183" s="39"/>
      <c r="K183" s="39"/>
      <c r="L183" s="56">
        <v>44279</v>
      </c>
      <c r="M183" s="57"/>
      <c r="N183" s="59" t="str">
        <f>IFERROR(VLOOKUP(B:B,'GID 29 JUNI 21'!V:Y,4,0),"")</f>
        <v/>
      </c>
      <c r="O183" s="59" t="str">
        <f>IFERROR(VLOOKUP(B183,#REF!,4,0),"")</f>
        <v/>
      </c>
      <c r="P183" s="59" t="str">
        <f>IFERROR(VLOOKUP(B:B,'GID 27 Juni 21'!V:Y,4,0),"")</f>
        <v/>
      </c>
      <c r="Q183" s="59" t="str">
        <f>IFERROR(VLOOKUP(B:B,'GID 26 Juni 21'!V:Y,4,0),"")</f>
        <v/>
      </c>
      <c r="R183" s="59" t="str">
        <f>IFERROR(VLOOKUP(B:B,'GID 25 JNI 21'!V:Y,4,0),"")</f>
        <v/>
      </c>
      <c r="S183" s="59" t="s">
        <v>11</v>
      </c>
      <c r="T183" s="59" t="s">
        <v>11</v>
      </c>
      <c r="U183" s="59" t="s">
        <v>11</v>
      </c>
      <c r="V183" s="59" t="s">
        <v>11</v>
      </c>
      <c r="W183" s="59" t="s">
        <v>11</v>
      </c>
      <c r="X183" s="59" t="s">
        <v>11</v>
      </c>
      <c r="Y183" s="59" t="s">
        <v>11</v>
      </c>
      <c r="Z183" s="59" t="s">
        <v>11</v>
      </c>
      <c r="AA183" s="59" t="s">
        <v>11</v>
      </c>
      <c r="AB183" s="59" t="s">
        <v>11</v>
      </c>
      <c r="AC183" s="59" t="s">
        <v>11</v>
      </c>
      <c r="AD183" s="59" t="s">
        <v>11</v>
      </c>
      <c r="AE183" s="59" t="s">
        <v>11</v>
      </c>
      <c r="AF183" s="59" t="s">
        <v>11</v>
      </c>
      <c r="AG183" s="59" t="s">
        <v>11</v>
      </c>
      <c r="AH183" s="59" t="s">
        <v>11</v>
      </c>
      <c r="AI183" s="59" t="s">
        <v>11</v>
      </c>
      <c r="AJ183" s="59" t="s">
        <v>11</v>
      </c>
      <c r="AK183" s="59" t="s">
        <v>11</v>
      </c>
      <c r="AL183" s="57" t="s">
        <v>11</v>
      </c>
      <c r="AM183" s="57" t="s">
        <v>11</v>
      </c>
      <c r="AN183" s="57" t="s">
        <v>11</v>
      </c>
      <c r="AO183" s="57" t="s">
        <v>11</v>
      </c>
      <c r="AP183" s="57" t="s">
        <v>11</v>
      </c>
      <c r="AQ183" s="57" t="s">
        <v>11</v>
      </c>
      <c r="AR183" s="57" t="s">
        <v>11</v>
      </c>
      <c r="AS183" s="57" t="s">
        <v>11</v>
      </c>
      <c r="AT183" s="57" t="s">
        <v>11</v>
      </c>
      <c r="AU183" s="57" t="s">
        <v>11</v>
      </c>
      <c r="AV183" s="57" t="s">
        <v>11</v>
      </c>
      <c r="AW183" s="57" t="s">
        <v>11</v>
      </c>
      <c r="AX183" s="57" t="s">
        <v>11</v>
      </c>
      <c r="AY183" s="57" t="s">
        <v>11</v>
      </c>
      <c r="AZ183" s="57" t="s">
        <v>11</v>
      </c>
      <c r="BA183" s="57" t="s">
        <v>11</v>
      </c>
      <c r="BB183" s="57" t="s">
        <v>11</v>
      </c>
      <c r="BC183" s="57" t="s">
        <v>11</v>
      </c>
      <c r="BD183" s="57" t="s">
        <v>11</v>
      </c>
      <c r="BE183" s="57" t="s">
        <v>11</v>
      </c>
      <c r="BF183" s="57" t="s">
        <v>11</v>
      </c>
      <c r="BG183" s="57" t="s">
        <v>11</v>
      </c>
      <c r="BH183" s="57" t="s">
        <v>11</v>
      </c>
      <c r="BI183" s="57" t="s">
        <v>11</v>
      </c>
      <c r="BJ183" s="57" t="s">
        <v>11</v>
      </c>
      <c r="BK183" s="57" t="s">
        <v>11</v>
      </c>
      <c r="BL183" s="57" t="s">
        <v>11</v>
      </c>
      <c r="BM183" s="57" t="s">
        <v>11</v>
      </c>
      <c r="BN183" s="57" t="s">
        <v>11</v>
      </c>
      <c r="BO183" s="57" t="s">
        <v>11</v>
      </c>
      <c r="BP183" s="57" t="s">
        <v>11</v>
      </c>
      <c r="BQ183" s="57" t="s">
        <v>11</v>
      </c>
      <c r="BR183" s="57" t="s">
        <v>11</v>
      </c>
      <c r="BS183" s="57" t="s">
        <v>11</v>
      </c>
      <c r="BT183" s="57" t="s">
        <v>11</v>
      </c>
      <c r="BU183" s="57" t="s">
        <v>11</v>
      </c>
      <c r="BV183" s="57" t="s">
        <v>11</v>
      </c>
      <c r="BW183" s="57" t="s">
        <v>11</v>
      </c>
      <c r="BX183" s="57" t="s">
        <v>11</v>
      </c>
      <c r="BY183" s="57" t="s">
        <v>11</v>
      </c>
      <c r="BZ183" s="57" t="s">
        <v>11</v>
      </c>
      <c r="CA183" s="57" t="s">
        <v>11</v>
      </c>
      <c r="CB183" s="57" t="s">
        <v>11</v>
      </c>
      <c r="CC183" s="57" t="s">
        <v>11</v>
      </c>
      <c r="CD183" s="57" t="s">
        <v>11</v>
      </c>
      <c r="CE183" s="57" t="s">
        <v>11</v>
      </c>
      <c r="CF183" s="57" t="s">
        <v>11</v>
      </c>
      <c r="CG183" s="57" t="s">
        <v>11</v>
      </c>
      <c r="CH183" s="57" t="s">
        <v>11</v>
      </c>
      <c r="CI183" s="57" t="s">
        <v>11</v>
      </c>
      <c r="CJ183" s="57" t="s">
        <v>11</v>
      </c>
      <c r="CK183" s="57" t="s">
        <v>11</v>
      </c>
      <c r="CL183" s="58" t="s">
        <v>11</v>
      </c>
      <c r="CM183" s="59" t="s">
        <v>11</v>
      </c>
      <c r="CN183" s="59" t="s">
        <v>11</v>
      </c>
      <c r="CO183" s="59" t="s">
        <v>11</v>
      </c>
      <c r="CP183" s="59" t="s">
        <v>11</v>
      </c>
      <c r="CQ183" s="59" t="s">
        <v>11</v>
      </c>
      <c r="CR183" s="59" t="s">
        <v>11</v>
      </c>
      <c r="CS183" s="59" t="s">
        <v>11</v>
      </c>
      <c r="CT183" s="59" t="s">
        <v>11</v>
      </c>
      <c r="CU183" s="59" t="s">
        <v>11</v>
      </c>
      <c r="CV183" s="59" t="s">
        <v>11</v>
      </c>
      <c r="CW183" s="59" t="s">
        <v>11</v>
      </c>
      <c r="CX183" s="59" t="s">
        <v>931</v>
      </c>
      <c r="CY183" s="59"/>
      <c r="CZ183" s="60"/>
      <c r="DA183" s="60"/>
      <c r="DB183" s="59"/>
      <c r="DC183" s="59"/>
      <c r="DD183" s="60"/>
      <c r="DE183" s="59"/>
      <c r="DF183" s="59"/>
      <c r="DG183" s="59"/>
      <c r="DH183" s="59"/>
      <c r="DI183" s="59"/>
      <c r="DJ183" s="59"/>
      <c r="DK183" s="59"/>
      <c r="DL183" s="59"/>
      <c r="DM183" s="59"/>
      <c r="DN183" s="59"/>
      <c r="DO183" s="59"/>
      <c r="DP183" s="59"/>
      <c r="DQ183" s="59"/>
      <c r="DR183" s="59"/>
      <c r="DS183" s="59"/>
      <c r="DT183" s="59"/>
      <c r="DU183" s="59"/>
    </row>
    <row r="184" spans="1:125" s="61" customFormat="1" ht="12.75" customHeight="1" x14ac:dyDescent="0.25">
      <c r="A184" s="39" t="s">
        <v>454</v>
      </c>
      <c r="B184" s="39" t="s">
        <v>885</v>
      </c>
      <c r="C184" s="39"/>
      <c r="D184" s="39" t="s">
        <v>73</v>
      </c>
      <c r="E184" s="39" t="s">
        <v>2217</v>
      </c>
      <c r="F184" s="55">
        <v>44279.418194444443</v>
      </c>
      <c r="G184" s="55">
        <v>44280.071828703702</v>
      </c>
      <c r="H184" s="23" t="s">
        <v>2309</v>
      </c>
      <c r="I184" s="40" t="str">
        <f t="shared" si="2"/>
        <v>OUTSIDE WDC</v>
      </c>
      <c r="J184" s="39"/>
      <c r="K184" s="39"/>
      <c r="L184" s="56">
        <v>44280</v>
      </c>
      <c r="M184" s="57"/>
      <c r="N184" s="59" t="str">
        <f>IFERROR(VLOOKUP(B:B,'GID 29 JUNI 21'!V:Y,4,0),"")</f>
        <v/>
      </c>
      <c r="O184" s="59" t="str">
        <f>IFERROR(VLOOKUP(B184,#REF!,4,0),"")</f>
        <v/>
      </c>
      <c r="P184" s="59" t="str">
        <f>IFERROR(VLOOKUP(B:B,'GID 27 Juni 21'!V:Y,4,0),"")</f>
        <v/>
      </c>
      <c r="Q184" s="59" t="str">
        <f>IFERROR(VLOOKUP(B:B,'GID 26 Juni 21'!V:Y,4,0),"")</f>
        <v/>
      </c>
      <c r="R184" s="59" t="str">
        <f>IFERROR(VLOOKUP(B:B,'GID 25 JNI 21'!V:Y,4,0),"")</f>
        <v/>
      </c>
      <c r="S184" s="59" t="s">
        <v>11</v>
      </c>
      <c r="T184" s="59" t="s">
        <v>11</v>
      </c>
      <c r="U184" s="59" t="s">
        <v>11</v>
      </c>
      <c r="V184" s="59" t="s">
        <v>11</v>
      </c>
      <c r="W184" s="59" t="s">
        <v>11</v>
      </c>
      <c r="X184" s="59" t="s">
        <v>11</v>
      </c>
      <c r="Y184" s="59" t="s">
        <v>11</v>
      </c>
      <c r="Z184" s="59" t="s">
        <v>11</v>
      </c>
      <c r="AA184" s="59" t="s">
        <v>11</v>
      </c>
      <c r="AB184" s="59" t="s">
        <v>11</v>
      </c>
      <c r="AC184" s="59" t="s">
        <v>11</v>
      </c>
      <c r="AD184" s="59" t="s">
        <v>11</v>
      </c>
      <c r="AE184" s="59" t="s">
        <v>11</v>
      </c>
      <c r="AF184" s="59" t="s">
        <v>11</v>
      </c>
      <c r="AG184" s="59" t="s">
        <v>11</v>
      </c>
      <c r="AH184" s="59" t="s">
        <v>11</v>
      </c>
      <c r="AI184" s="59" t="s">
        <v>11</v>
      </c>
      <c r="AJ184" s="59" t="s">
        <v>11</v>
      </c>
      <c r="AK184" s="59" t="s">
        <v>11</v>
      </c>
      <c r="AL184" s="57" t="s">
        <v>11</v>
      </c>
      <c r="AM184" s="57" t="s">
        <v>11</v>
      </c>
      <c r="AN184" s="57" t="s">
        <v>11</v>
      </c>
      <c r="AO184" s="57" t="s">
        <v>11</v>
      </c>
      <c r="AP184" s="57" t="s">
        <v>11</v>
      </c>
      <c r="AQ184" s="57" t="s">
        <v>11</v>
      </c>
      <c r="AR184" s="57" t="s">
        <v>11</v>
      </c>
      <c r="AS184" s="57" t="s">
        <v>11</v>
      </c>
      <c r="AT184" s="57" t="s">
        <v>11</v>
      </c>
      <c r="AU184" s="57" t="s">
        <v>11</v>
      </c>
      <c r="AV184" s="57" t="s">
        <v>11</v>
      </c>
      <c r="AW184" s="57" t="s">
        <v>11</v>
      </c>
      <c r="AX184" s="57" t="s">
        <v>11</v>
      </c>
      <c r="AY184" s="57" t="s">
        <v>11</v>
      </c>
      <c r="AZ184" s="57" t="s">
        <v>11</v>
      </c>
      <c r="BA184" s="57" t="s">
        <v>11</v>
      </c>
      <c r="BB184" s="57" t="s">
        <v>11</v>
      </c>
      <c r="BC184" s="57" t="s">
        <v>11</v>
      </c>
      <c r="BD184" s="57" t="s">
        <v>11</v>
      </c>
      <c r="BE184" s="57" t="s">
        <v>11</v>
      </c>
      <c r="BF184" s="57" t="s">
        <v>11</v>
      </c>
      <c r="BG184" s="57" t="s">
        <v>11</v>
      </c>
      <c r="BH184" s="57" t="s">
        <v>11</v>
      </c>
      <c r="BI184" s="57" t="s">
        <v>11</v>
      </c>
      <c r="BJ184" s="57" t="s">
        <v>11</v>
      </c>
      <c r="BK184" s="57" t="s">
        <v>11</v>
      </c>
      <c r="BL184" s="57" t="s">
        <v>11</v>
      </c>
      <c r="BM184" s="57" t="s">
        <v>11</v>
      </c>
      <c r="BN184" s="57" t="s">
        <v>11</v>
      </c>
      <c r="BO184" s="57" t="s">
        <v>11</v>
      </c>
      <c r="BP184" s="57" t="s">
        <v>11</v>
      </c>
      <c r="BQ184" s="57" t="s">
        <v>11</v>
      </c>
      <c r="BR184" s="57" t="s">
        <v>11</v>
      </c>
      <c r="BS184" s="57" t="s">
        <v>11</v>
      </c>
      <c r="BT184" s="57" t="s">
        <v>11</v>
      </c>
      <c r="BU184" s="57" t="s">
        <v>11</v>
      </c>
      <c r="BV184" s="57" t="s">
        <v>11</v>
      </c>
      <c r="BW184" s="57" t="s">
        <v>11</v>
      </c>
      <c r="BX184" s="57" t="s">
        <v>11</v>
      </c>
      <c r="BY184" s="57" t="s">
        <v>11</v>
      </c>
      <c r="BZ184" s="57" t="s">
        <v>11</v>
      </c>
      <c r="CA184" s="57" t="s">
        <v>11</v>
      </c>
      <c r="CB184" s="57" t="s">
        <v>11</v>
      </c>
      <c r="CC184" s="57" t="s">
        <v>11</v>
      </c>
      <c r="CD184" s="57" t="s">
        <v>11</v>
      </c>
      <c r="CE184" s="57" t="s">
        <v>11</v>
      </c>
      <c r="CF184" s="57" t="s">
        <v>11</v>
      </c>
      <c r="CG184" s="57" t="s">
        <v>11</v>
      </c>
      <c r="CH184" s="57" t="s">
        <v>11</v>
      </c>
      <c r="CI184" s="57" t="s">
        <v>11</v>
      </c>
      <c r="CJ184" s="57" t="s">
        <v>11</v>
      </c>
      <c r="CK184" s="57" t="s">
        <v>11</v>
      </c>
      <c r="CL184" s="58" t="s">
        <v>11</v>
      </c>
      <c r="CM184" s="59" t="s">
        <v>11</v>
      </c>
      <c r="CN184" s="59" t="s">
        <v>11</v>
      </c>
      <c r="CO184" s="59" t="s">
        <v>11</v>
      </c>
      <c r="CP184" s="59" t="s">
        <v>11</v>
      </c>
      <c r="CQ184" s="59" t="s">
        <v>11</v>
      </c>
      <c r="CR184" s="59" t="s">
        <v>11</v>
      </c>
      <c r="CS184" s="59" t="s">
        <v>11</v>
      </c>
      <c r="CT184" s="59" t="s">
        <v>11</v>
      </c>
      <c r="CU184" s="59" t="s">
        <v>11</v>
      </c>
      <c r="CV184" s="59" t="s">
        <v>11</v>
      </c>
      <c r="CW184" s="59" t="s">
        <v>11</v>
      </c>
      <c r="CX184" s="59" t="s">
        <v>926</v>
      </c>
      <c r="CY184" s="59"/>
      <c r="CZ184" s="60"/>
      <c r="DA184" s="60"/>
      <c r="DB184" s="59"/>
      <c r="DC184" s="59"/>
      <c r="DD184" s="60"/>
      <c r="DE184" s="59"/>
      <c r="DF184" s="59"/>
      <c r="DG184" s="59"/>
      <c r="DH184" s="59"/>
      <c r="DI184" s="59"/>
      <c r="DJ184" s="59"/>
      <c r="DK184" s="59"/>
      <c r="DL184" s="59"/>
      <c r="DM184" s="59"/>
      <c r="DN184" s="59"/>
      <c r="DO184" s="59"/>
      <c r="DP184" s="59"/>
      <c r="DQ184" s="59"/>
      <c r="DR184" s="59"/>
      <c r="DS184" s="59"/>
      <c r="DT184" s="59"/>
      <c r="DU184" s="59"/>
    </row>
    <row r="185" spans="1:125" s="61" customFormat="1" ht="12.75" customHeight="1" x14ac:dyDescent="0.25">
      <c r="A185" s="39" t="s">
        <v>454</v>
      </c>
      <c r="B185" s="39" t="s">
        <v>935</v>
      </c>
      <c r="C185" s="39"/>
      <c r="D185" s="39" t="s">
        <v>73</v>
      </c>
      <c r="E185" s="39" t="s">
        <v>2217</v>
      </c>
      <c r="F185" s="55">
        <v>44280.231412037036</v>
      </c>
      <c r="G185" s="55">
        <v>44280.57136574074</v>
      </c>
      <c r="H185" s="23" t="s">
        <v>2309</v>
      </c>
      <c r="I185" s="40" t="str">
        <f t="shared" si="2"/>
        <v>OUTSIDE WDC</v>
      </c>
      <c r="J185" s="39"/>
      <c r="K185" s="39"/>
      <c r="L185" s="56">
        <v>44280</v>
      </c>
      <c r="M185" s="57"/>
      <c r="N185" s="59" t="str">
        <f>IFERROR(VLOOKUP(B:B,'GID 29 JUNI 21'!V:Y,4,0),"")</f>
        <v/>
      </c>
      <c r="O185" s="59" t="str">
        <f>IFERROR(VLOOKUP(B185,#REF!,4,0),"")</f>
        <v/>
      </c>
      <c r="P185" s="59" t="str">
        <f>IFERROR(VLOOKUP(B:B,'GID 27 Juni 21'!V:Y,4,0),"")</f>
        <v/>
      </c>
      <c r="Q185" s="59" t="str">
        <f>IFERROR(VLOOKUP(B:B,'GID 26 Juni 21'!V:Y,4,0),"")</f>
        <v/>
      </c>
      <c r="R185" s="59" t="str">
        <f>IFERROR(VLOOKUP(B:B,'GID 25 JNI 21'!V:Y,4,0),"")</f>
        <v/>
      </c>
      <c r="S185" s="59" t="s">
        <v>11</v>
      </c>
      <c r="T185" s="59" t="s">
        <v>11</v>
      </c>
      <c r="U185" s="59" t="s">
        <v>11</v>
      </c>
      <c r="V185" s="59" t="s">
        <v>11</v>
      </c>
      <c r="W185" s="59" t="s">
        <v>11</v>
      </c>
      <c r="X185" s="59" t="s">
        <v>11</v>
      </c>
      <c r="Y185" s="59" t="s">
        <v>11</v>
      </c>
      <c r="Z185" s="59" t="s">
        <v>11</v>
      </c>
      <c r="AA185" s="59" t="s">
        <v>11</v>
      </c>
      <c r="AB185" s="59" t="s">
        <v>11</v>
      </c>
      <c r="AC185" s="59" t="s">
        <v>11</v>
      </c>
      <c r="AD185" s="59" t="s">
        <v>11</v>
      </c>
      <c r="AE185" s="59" t="s">
        <v>11</v>
      </c>
      <c r="AF185" s="59" t="s">
        <v>11</v>
      </c>
      <c r="AG185" s="59" t="s">
        <v>11</v>
      </c>
      <c r="AH185" s="59" t="s">
        <v>11</v>
      </c>
      <c r="AI185" s="59" t="s">
        <v>11</v>
      </c>
      <c r="AJ185" s="59" t="s">
        <v>11</v>
      </c>
      <c r="AK185" s="59" t="s">
        <v>11</v>
      </c>
      <c r="AL185" s="57" t="s">
        <v>11</v>
      </c>
      <c r="AM185" s="57" t="s">
        <v>11</v>
      </c>
      <c r="AN185" s="57" t="s">
        <v>11</v>
      </c>
      <c r="AO185" s="57" t="s">
        <v>11</v>
      </c>
      <c r="AP185" s="57" t="s">
        <v>11</v>
      </c>
      <c r="AQ185" s="57" t="s">
        <v>11</v>
      </c>
      <c r="AR185" s="57" t="s">
        <v>11</v>
      </c>
      <c r="AS185" s="57" t="s">
        <v>11</v>
      </c>
      <c r="AT185" s="57" t="s">
        <v>11</v>
      </c>
      <c r="AU185" s="57" t="s">
        <v>11</v>
      </c>
      <c r="AV185" s="57" t="s">
        <v>11</v>
      </c>
      <c r="AW185" s="57" t="s">
        <v>11</v>
      </c>
      <c r="AX185" s="57" t="s">
        <v>11</v>
      </c>
      <c r="AY185" s="57" t="s">
        <v>11</v>
      </c>
      <c r="AZ185" s="57" t="s">
        <v>11</v>
      </c>
      <c r="BA185" s="57" t="s">
        <v>11</v>
      </c>
      <c r="BB185" s="57" t="s">
        <v>11</v>
      </c>
      <c r="BC185" s="57" t="s">
        <v>11</v>
      </c>
      <c r="BD185" s="57" t="s">
        <v>11</v>
      </c>
      <c r="BE185" s="57" t="s">
        <v>11</v>
      </c>
      <c r="BF185" s="57" t="s">
        <v>11</v>
      </c>
      <c r="BG185" s="57" t="s">
        <v>11</v>
      </c>
      <c r="BH185" s="57" t="s">
        <v>11</v>
      </c>
      <c r="BI185" s="57" t="s">
        <v>11</v>
      </c>
      <c r="BJ185" s="57" t="s">
        <v>11</v>
      </c>
      <c r="BK185" s="57" t="s">
        <v>11</v>
      </c>
      <c r="BL185" s="57" t="s">
        <v>11</v>
      </c>
      <c r="BM185" s="57" t="s">
        <v>11</v>
      </c>
      <c r="BN185" s="57" t="s">
        <v>11</v>
      </c>
      <c r="BO185" s="57" t="s">
        <v>11</v>
      </c>
      <c r="BP185" s="57" t="s">
        <v>11</v>
      </c>
      <c r="BQ185" s="57" t="s">
        <v>11</v>
      </c>
      <c r="BR185" s="57" t="s">
        <v>11</v>
      </c>
      <c r="BS185" s="57" t="s">
        <v>11</v>
      </c>
      <c r="BT185" s="57" t="s">
        <v>11</v>
      </c>
      <c r="BU185" s="57" t="s">
        <v>11</v>
      </c>
      <c r="BV185" s="57" t="s">
        <v>11</v>
      </c>
      <c r="BW185" s="57" t="s">
        <v>11</v>
      </c>
      <c r="BX185" s="57" t="s">
        <v>11</v>
      </c>
      <c r="BY185" s="57" t="s">
        <v>11</v>
      </c>
      <c r="BZ185" s="57" t="s">
        <v>11</v>
      </c>
      <c r="CA185" s="57" t="s">
        <v>11</v>
      </c>
      <c r="CB185" s="57" t="s">
        <v>11</v>
      </c>
      <c r="CC185" s="57" t="s">
        <v>11</v>
      </c>
      <c r="CD185" s="57" t="s">
        <v>11</v>
      </c>
      <c r="CE185" s="57" t="s">
        <v>11</v>
      </c>
      <c r="CF185" s="57" t="s">
        <v>11</v>
      </c>
      <c r="CG185" s="57" t="s">
        <v>11</v>
      </c>
      <c r="CH185" s="57" t="s">
        <v>11</v>
      </c>
      <c r="CI185" s="57" t="s">
        <v>11</v>
      </c>
      <c r="CJ185" s="57" t="s">
        <v>11</v>
      </c>
      <c r="CK185" s="57" t="s">
        <v>11</v>
      </c>
      <c r="CL185" s="58" t="s">
        <v>11</v>
      </c>
      <c r="CM185" s="59" t="s">
        <v>11</v>
      </c>
      <c r="CN185" s="59" t="s">
        <v>11</v>
      </c>
      <c r="CO185" s="59" t="s">
        <v>11</v>
      </c>
      <c r="CP185" s="59" t="s">
        <v>11</v>
      </c>
      <c r="CQ185" s="59" t="s">
        <v>11</v>
      </c>
      <c r="CR185" s="59" t="s">
        <v>11</v>
      </c>
      <c r="CS185" s="59" t="s">
        <v>11</v>
      </c>
      <c r="CT185" s="59" t="s">
        <v>11</v>
      </c>
      <c r="CU185" s="59" t="s">
        <v>11</v>
      </c>
      <c r="CV185" s="59" t="s">
        <v>11</v>
      </c>
      <c r="CW185" s="59" t="s">
        <v>1615</v>
      </c>
      <c r="CX185" s="59" t="s">
        <v>11</v>
      </c>
      <c r="CY185" s="59"/>
      <c r="CZ185" s="60"/>
      <c r="DA185" s="60"/>
      <c r="DB185" s="59"/>
      <c r="DC185" s="59"/>
      <c r="DD185" s="60"/>
      <c r="DE185" s="59"/>
      <c r="DF185" s="59"/>
      <c r="DG185" s="59"/>
      <c r="DH185" s="59"/>
      <c r="DI185" s="59"/>
      <c r="DJ185" s="59"/>
      <c r="DK185" s="59"/>
      <c r="DL185" s="59"/>
      <c r="DM185" s="59"/>
      <c r="DN185" s="59"/>
      <c r="DO185" s="59"/>
      <c r="DP185" s="59"/>
      <c r="DQ185" s="59"/>
      <c r="DR185" s="59"/>
      <c r="DS185" s="59"/>
      <c r="DT185" s="59"/>
      <c r="DU185" s="59"/>
    </row>
    <row r="186" spans="1:125" s="61" customFormat="1" ht="12.75" customHeight="1" x14ac:dyDescent="0.25">
      <c r="A186" s="39" t="s">
        <v>454</v>
      </c>
      <c r="B186" s="39" t="s">
        <v>932</v>
      </c>
      <c r="C186" s="39"/>
      <c r="D186" s="39" t="s">
        <v>73</v>
      </c>
      <c r="E186" s="39" t="s">
        <v>2217</v>
      </c>
      <c r="F186" s="55">
        <v>44280.230636574073</v>
      </c>
      <c r="G186" s="55">
        <v>44280.649837962963</v>
      </c>
      <c r="H186" s="23" t="s">
        <v>2309</v>
      </c>
      <c r="I186" s="40" t="str">
        <f t="shared" si="2"/>
        <v>OUTSIDE WDC</v>
      </c>
      <c r="J186" s="39"/>
      <c r="K186" s="39"/>
      <c r="L186" s="56">
        <v>44280</v>
      </c>
      <c r="M186" s="57"/>
      <c r="N186" s="59" t="str">
        <f>IFERROR(VLOOKUP(B:B,'GID 29 JUNI 21'!V:Y,4,0),"")</f>
        <v/>
      </c>
      <c r="O186" s="59" t="str">
        <f>IFERROR(VLOOKUP(B186,#REF!,4,0),"")</f>
        <v/>
      </c>
      <c r="P186" s="59" t="str">
        <f>IFERROR(VLOOKUP(B:B,'GID 27 Juni 21'!V:Y,4,0),"")</f>
        <v/>
      </c>
      <c r="Q186" s="59" t="str">
        <f>IFERROR(VLOOKUP(B:B,'GID 26 Juni 21'!V:Y,4,0),"")</f>
        <v/>
      </c>
      <c r="R186" s="59" t="str">
        <f>IFERROR(VLOOKUP(B:B,'GID 25 JNI 21'!V:Y,4,0),"")</f>
        <v/>
      </c>
      <c r="S186" s="59" t="s">
        <v>11</v>
      </c>
      <c r="T186" s="59" t="s">
        <v>11</v>
      </c>
      <c r="U186" s="59" t="s">
        <v>11</v>
      </c>
      <c r="V186" s="59" t="s">
        <v>11</v>
      </c>
      <c r="W186" s="59" t="s">
        <v>11</v>
      </c>
      <c r="X186" s="59" t="s">
        <v>11</v>
      </c>
      <c r="Y186" s="59" t="s">
        <v>11</v>
      </c>
      <c r="Z186" s="59" t="s">
        <v>11</v>
      </c>
      <c r="AA186" s="59" t="s">
        <v>11</v>
      </c>
      <c r="AB186" s="59" t="s">
        <v>11</v>
      </c>
      <c r="AC186" s="59" t="s">
        <v>11</v>
      </c>
      <c r="AD186" s="59" t="s">
        <v>11</v>
      </c>
      <c r="AE186" s="59" t="s">
        <v>11</v>
      </c>
      <c r="AF186" s="59" t="s">
        <v>11</v>
      </c>
      <c r="AG186" s="59" t="s">
        <v>11</v>
      </c>
      <c r="AH186" s="59" t="s">
        <v>11</v>
      </c>
      <c r="AI186" s="59" t="s">
        <v>11</v>
      </c>
      <c r="AJ186" s="59" t="s">
        <v>11</v>
      </c>
      <c r="AK186" s="59" t="s">
        <v>11</v>
      </c>
      <c r="AL186" s="57" t="s">
        <v>11</v>
      </c>
      <c r="AM186" s="57" t="s">
        <v>11</v>
      </c>
      <c r="AN186" s="57" t="s">
        <v>11</v>
      </c>
      <c r="AO186" s="57" t="s">
        <v>11</v>
      </c>
      <c r="AP186" s="57" t="s">
        <v>11</v>
      </c>
      <c r="AQ186" s="57" t="s">
        <v>11</v>
      </c>
      <c r="AR186" s="57" t="s">
        <v>11</v>
      </c>
      <c r="AS186" s="57" t="s">
        <v>11</v>
      </c>
      <c r="AT186" s="57" t="s">
        <v>11</v>
      </c>
      <c r="AU186" s="57" t="s">
        <v>11</v>
      </c>
      <c r="AV186" s="57" t="s">
        <v>11</v>
      </c>
      <c r="AW186" s="57" t="s">
        <v>11</v>
      </c>
      <c r="AX186" s="57" t="s">
        <v>11</v>
      </c>
      <c r="AY186" s="57" t="s">
        <v>11</v>
      </c>
      <c r="AZ186" s="57" t="s">
        <v>11</v>
      </c>
      <c r="BA186" s="57" t="s">
        <v>11</v>
      </c>
      <c r="BB186" s="57" t="s">
        <v>11</v>
      </c>
      <c r="BC186" s="57" t="s">
        <v>11</v>
      </c>
      <c r="BD186" s="57" t="s">
        <v>11</v>
      </c>
      <c r="BE186" s="57" t="s">
        <v>11</v>
      </c>
      <c r="BF186" s="57" t="s">
        <v>11</v>
      </c>
      <c r="BG186" s="57" t="s">
        <v>11</v>
      </c>
      <c r="BH186" s="57" t="s">
        <v>11</v>
      </c>
      <c r="BI186" s="57" t="s">
        <v>11</v>
      </c>
      <c r="BJ186" s="57" t="s">
        <v>11</v>
      </c>
      <c r="BK186" s="57" t="s">
        <v>11</v>
      </c>
      <c r="BL186" s="57" t="s">
        <v>11</v>
      </c>
      <c r="BM186" s="57" t="s">
        <v>11</v>
      </c>
      <c r="BN186" s="57" t="s">
        <v>11</v>
      </c>
      <c r="BO186" s="57" t="s">
        <v>11</v>
      </c>
      <c r="BP186" s="57" t="s">
        <v>11</v>
      </c>
      <c r="BQ186" s="57" t="s">
        <v>11</v>
      </c>
      <c r="BR186" s="57" t="s">
        <v>11</v>
      </c>
      <c r="BS186" s="57" t="s">
        <v>11</v>
      </c>
      <c r="BT186" s="57" t="s">
        <v>11</v>
      </c>
      <c r="BU186" s="57" t="s">
        <v>11</v>
      </c>
      <c r="BV186" s="57" t="s">
        <v>11</v>
      </c>
      <c r="BW186" s="57" t="s">
        <v>11</v>
      </c>
      <c r="BX186" s="57" t="s">
        <v>11</v>
      </c>
      <c r="BY186" s="57" t="s">
        <v>11</v>
      </c>
      <c r="BZ186" s="57" t="s">
        <v>11</v>
      </c>
      <c r="CA186" s="57" t="s">
        <v>11</v>
      </c>
      <c r="CB186" s="57" t="s">
        <v>11</v>
      </c>
      <c r="CC186" s="57" t="s">
        <v>11</v>
      </c>
      <c r="CD186" s="57" t="s">
        <v>11</v>
      </c>
      <c r="CE186" s="57" t="s">
        <v>11</v>
      </c>
      <c r="CF186" s="57" t="s">
        <v>11</v>
      </c>
      <c r="CG186" s="57" t="s">
        <v>11</v>
      </c>
      <c r="CH186" s="57" t="s">
        <v>11</v>
      </c>
      <c r="CI186" s="57" t="s">
        <v>11</v>
      </c>
      <c r="CJ186" s="57" t="s">
        <v>11</v>
      </c>
      <c r="CK186" s="57" t="s">
        <v>11</v>
      </c>
      <c r="CL186" s="58" t="s">
        <v>11</v>
      </c>
      <c r="CM186" s="59" t="s">
        <v>11</v>
      </c>
      <c r="CN186" s="59" t="s">
        <v>11</v>
      </c>
      <c r="CO186" s="59" t="s">
        <v>11</v>
      </c>
      <c r="CP186" s="59" t="s">
        <v>11</v>
      </c>
      <c r="CQ186" s="59" t="s">
        <v>11</v>
      </c>
      <c r="CR186" s="59" t="s">
        <v>11</v>
      </c>
      <c r="CS186" s="59" t="s">
        <v>11</v>
      </c>
      <c r="CT186" s="59" t="s">
        <v>11</v>
      </c>
      <c r="CU186" s="59" t="s">
        <v>11</v>
      </c>
      <c r="CV186" s="59" t="s">
        <v>11</v>
      </c>
      <c r="CW186" s="59" t="s">
        <v>1616</v>
      </c>
      <c r="CX186" s="59" t="s">
        <v>11</v>
      </c>
      <c r="CY186" s="59"/>
      <c r="CZ186" s="60"/>
      <c r="DA186" s="60"/>
      <c r="DB186" s="59"/>
      <c r="DC186" s="59"/>
      <c r="DD186" s="60"/>
      <c r="DE186" s="59"/>
      <c r="DF186" s="59"/>
      <c r="DG186" s="59"/>
      <c r="DH186" s="59"/>
      <c r="DI186" s="59"/>
      <c r="DJ186" s="59"/>
      <c r="DK186" s="59"/>
      <c r="DL186" s="59"/>
      <c r="DM186" s="59"/>
      <c r="DN186" s="59"/>
      <c r="DO186" s="59"/>
      <c r="DP186" s="59"/>
      <c r="DQ186" s="59"/>
      <c r="DR186" s="59"/>
      <c r="DS186" s="59"/>
      <c r="DT186" s="59"/>
      <c r="DU186" s="59"/>
    </row>
    <row r="187" spans="1:125" s="61" customFormat="1" ht="12.75" customHeight="1" x14ac:dyDescent="0.25">
      <c r="A187" s="39" t="s">
        <v>454</v>
      </c>
      <c r="B187" s="39" t="s">
        <v>481</v>
      </c>
      <c r="C187" s="39"/>
      <c r="D187" s="39" t="s">
        <v>73</v>
      </c>
      <c r="E187" s="39" t="s">
        <v>2216</v>
      </c>
      <c r="F187" s="55">
        <v>44293.968506944446</v>
      </c>
      <c r="G187" s="55">
        <v>44294.639328703706</v>
      </c>
      <c r="H187" s="23" t="s">
        <v>2309</v>
      </c>
      <c r="I187" s="40" t="str">
        <f t="shared" si="2"/>
        <v>OUTSIDE WDC</v>
      </c>
      <c r="J187" s="39"/>
      <c r="K187" s="39"/>
      <c r="L187" s="56">
        <v>44294</v>
      </c>
      <c r="M187" s="57"/>
      <c r="N187" s="59" t="str">
        <f>IFERROR(VLOOKUP(B:B,'GID 29 JUNI 21'!V:Y,4,0),"")</f>
        <v/>
      </c>
      <c r="O187" s="59" t="str">
        <f>IFERROR(VLOOKUP(B187,#REF!,4,0),"")</f>
        <v/>
      </c>
      <c r="P187" s="59" t="str">
        <f>IFERROR(VLOOKUP(B:B,'GID 27 Juni 21'!V:Y,4,0),"")</f>
        <v/>
      </c>
      <c r="Q187" s="59" t="str">
        <f>IFERROR(VLOOKUP(B:B,'GID 26 Juni 21'!V:Y,4,0),"")</f>
        <v/>
      </c>
      <c r="R187" s="59" t="str">
        <f>IFERROR(VLOOKUP(B:B,'GID 25 JNI 21'!V:Y,4,0),"")</f>
        <v/>
      </c>
      <c r="S187" s="59" t="s">
        <v>11</v>
      </c>
      <c r="T187" s="59" t="s">
        <v>11</v>
      </c>
      <c r="U187" s="59" t="s">
        <v>11</v>
      </c>
      <c r="V187" s="59" t="s">
        <v>11</v>
      </c>
      <c r="W187" s="59" t="s">
        <v>11</v>
      </c>
      <c r="X187" s="59" t="s">
        <v>11</v>
      </c>
      <c r="Y187" s="59" t="s">
        <v>11</v>
      </c>
      <c r="Z187" s="59" t="s">
        <v>11</v>
      </c>
      <c r="AA187" s="59" t="s">
        <v>11</v>
      </c>
      <c r="AB187" s="59" t="s">
        <v>11</v>
      </c>
      <c r="AC187" s="59" t="s">
        <v>11</v>
      </c>
      <c r="AD187" s="59" t="s">
        <v>11</v>
      </c>
      <c r="AE187" s="59" t="s">
        <v>11</v>
      </c>
      <c r="AF187" s="59" t="s">
        <v>11</v>
      </c>
      <c r="AG187" s="59" t="s">
        <v>11</v>
      </c>
      <c r="AH187" s="59" t="s">
        <v>11</v>
      </c>
      <c r="AI187" s="59" t="s">
        <v>11</v>
      </c>
      <c r="AJ187" s="59" t="s">
        <v>11</v>
      </c>
      <c r="AK187" s="59" t="s">
        <v>11</v>
      </c>
      <c r="AL187" s="57" t="s">
        <v>11</v>
      </c>
      <c r="AM187" s="57" t="s">
        <v>11</v>
      </c>
      <c r="AN187" s="57" t="s">
        <v>11</v>
      </c>
      <c r="AO187" s="57" t="s">
        <v>11</v>
      </c>
      <c r="AP187" s="57" t="s">
        <v>11</v>
      </c>
      <c r="AQ187" s="57" t="s">
        <v>11</v>
      </c>
      <c r="AR187" s="57" t="s">
        <v>11</v>
      </c>
      <c r="AS187" s="57" t="s">
        <v>11</v>
      </c>
      <c r="AT187" s="57" t="s">
        <v>11</v>
      </c>
      <c r="AU187" s="57" t="s">
        <v>11</v>
      </c>
      <c r="AV187" s="57" t="s">
        <v>11</v>
      </c>
      <c r="AW187" s="57" t="s">
        <v>11</v>
      </c>
      <c r="AX187" s="57" t="s">
        <v>11</v>
      </c>
      <c r="AY187" s="57" t="s">
        <v>11</v>
      </c>
      <c r="AZ187" s="57" t="s">
        <v>11</v>
      </c>
      <c r="BA187" s="57" t="s">
        <v>11</v>
      </c>
      <c r="BB187" s="57" t="s">
        <v>11</v>
      </c>
      <c r="BC187" s="57" t="s">
        <v>11</v>
      </c>
      <c r="BD187" s="57" t="s">
        <v>11</v>
      </c>
      <c r="BE187" s="57" t="s">
        <v>11</v>
      </c>
      <c r="BF187" s="57" t="s">
        <v>11</v>
      </c>
      <c r="BG187" s="57" t="s">
        <v>11</v>
      </c>
      <c r="BH187" s="57" t="s">
        <v>11</v>
      </c>
      <c r="BI187" s="57" t="s">
        <v>11</v>
      </c>
      <c r="BJ187" s="57" t="s">
        <v>11</v>
      </c>
      <c r="BK187" s="57" t="s">
        <v>11</v>
      </c>
      <c r="BL187" s="57" t="s">
        <v>11</v>
      </c>
      <c r="BM187" s="57" t="s">
        <v>11</v>
      </c>
      <c r="BN187" s="57" t="s">
        <v>11</v>
      </c>
      <c r="BO187" s="57" t="s">
        <v>11</v>
      </c>
      <c r="BP187" s="57" t="s">
        <v>11</v>
      </c>
      <c r="BQ187" s="57" t="s">
        <v>11</v>
      </c>
      <c r="BR187" s="57" t="s">
        <v>11</v>
      </c>
      <c r="BS187" s="57" t="s">
        <v>11</v>
      </c>
      <c r="BT187" s="57" t="s">
        <v>11</v>
      </c>
      <c r="BU187" s="57" t="s">
        <v>11</v>
      </c>
      <c r="BV187" s="57" t="s">
        <v>11</v>
      </c>
      <c r="BW187" s="57" t="s">
        <v>11</v>
      </c>
      <c r="BX187" s="57" t="s">
        <v>11</v>
      </c>
      <c r="BY187" s="57" t="s">
        <v>11</v>
      </c>
      <c r="BZ187" s="57" t="s">
        <v>11</v>
      </c>
      <c r="CA187" s="57" t="s">
        <v>11</v>
      </c>
      <c r="CB187" s="57" t="s">
        <v>11</v>
      </c>
      <c r="CC187" s="57" t="s">
        <v>11</v>
      </c>
      <c r="CD187" s="57" t="s">
        <v>11</v>
      </c>
      <c r="CE187" s="57" t="s">
        <v>11</v>
      </c>
      <c r="CF187" s="57" t="s">
        <v>11</v>
      </c>
      <c r="CG187" s="57" t="s">
        <v>11</v>
      </c>
      <c r="CH187" s="57" t="s">
        <v>11</v>
      </c>
      <c r="CI187" s="57" t="s">
        <v>11</v>
      </c>
      <c r="CJ187" s="57" t="s">
        <v>2127</v>
      </c>
      <c r="CK187" s="57" t="s">
        <v>11</v>
      </c>
      <c r="CL187" s="58" t="s">
        <v>11</v>
      </c>
      <c r="CM187" s="59" t="s">
        <v>11</v>
      </c>
      <c r="CN187" s="59" t="s">
        <v>11</v>
      </c>
      <c r="CO187" s="59" t="s">
        <v>11</v>
      </c>
      <c r="CP187" s="59" t="s">
        <v>11</v>
      </c>
      <c r="CQ187" s="59" t="s">
        <v>11</v>
      </c>
      <c r="CR187" s="59" t="s">
        <v>11</v>
      </c>
      <c r="CS187" s="59" t="s">
        <v>11</v>
      </c>
      <c r="CT187" s="59" t="s">
        <v>11</v>
      </c>
      <c r="CU187" s="59" t="s">
        <v>11</v>
      </c>
      <c r="CV187" s="59" t="s">
        <v>11</v>
      </c>
      <c r="CW187" s="59" t="s">
        <v>1617</v>
      </c>
      <c r="CX187" s="59" t="s">
        <v>11</v>
      </c>
      <c r="CY187" s="59"/>
      <c r="CZ187" s="60"/>
      <c r="DA187" s="60"/>
      <c r="DB187" s="59"/>
      <c r="DC187" s="59"/>
      <c r="DD187" s="60"/>
      <c r="DE187" s="59"/>
      <c r="DF187" s="59"/>
      <c r="DG187" s="59"/>
      <c r="DH187" s="59"/>
      <c r="DI187" s="59"/>
      <c r="DJ187" s="59"/>
      <c r="DK187" s="59"/>
      <c r="DL187" s="59"/>
      <c r="DM187" s="59"/>
      <c r="DN187" s="59"/>
      <c r="DO187" s="59"/>
      <c r="DP187" s="59"/>
      <c r="DQ187" s="59"/>
      <c r="DR187" s="59"/>
      <c r="DS187" s="59"/>
      <c r="DT187" s="59"/>
      <c r="DU187" s="59"/>
    </row>
    <row r="188" spans="1:125" s="61" customFormat="1" ht="12.75" customHeight="1" x14ac:dyDescent="0.25">
      <c r="A188" s="39" t="s">
        <v>454</v>
      </c>
      <c r="B188" s="39" t="s">
        <v>934</v>
      </c>
      <c r="C188" s="39"/>
      <c r="D188" s="39" t="s">
        <v>73</v>
      </c>
      <c r="E188" s="39" t="s">
        <v>2216</v>
      </c>
      <c r="F188" s="55">
        <v>44343.926365740743</v>
      </c>
      <c r="G188" s="55">
        <v>44344.320208333331</v>
      </c>
      <c r="H188" s="23" t="s">
        <v>2309</v>
      </c>
      <c r="I188" s="40" t="str">
        <f t="shared" si="2"/>
        <v>OUTSIDE WDC</v>
      </c>
      <c r="J188" s="39"/>
      <c r="K188" s="39"/>
      <c r="L188" s="56">
        <v>44280</v>
      </c>
      <c r="M188" s="57"/>
      <c r="N188" s="59" t="str">
        <f>IFERROR(VLOOKUP(B:B,'GID 29 JUNI 21'!V:Y,4,0),"")</f>
        <v/>
      </c>
      <c r="O188" s="59" t="str">
        <f>IFERROR(VLOOKUP(B188,#REF!,4,0),"")</f>
        <v/>
      </c>
      <c r="P188" s="59" t="str">
        <f>IFERROR(VLOOKUP(B:B,'GID 27 Juni 21'!V:Y,4,0),"")</f>
        <v/>
      </c>
      <c r="Q188" s="59" t="str">
        <f>IFERROR(VLOOKUP(B:B,'GID 26 Juni 21'!V:Y,4,0),"")</f>
        <v/>
      </c>
      <c r="R188" s="59" t="str">
        <f>IFERROR(VLOOKUP(B:B,'GID 25 JNI 21'!V:Y,4,0),"")</f>
        <v/>
      </c>
      <c r="S188" s="59" t="s">
        <v>11</v>
      </c>
      <c r="T188" s="59" t="s">
        <v>11</v>
      </c>
      <c r="U188" s="59" t="s">
        <v>11</v>
      </c>
      <c r="V188" s="59" t="s">
        <v>11</v>
      </c>
      <c r="W188" s="59" t="s">
        <v>11</v>
      </c>
      <c r="X188" s="59" t="s">
        <v>11</v>
      </c>
      <c r="Y188" s="59" t="s">
        <v>11</v>
      </c>
      <c r="Z188" s="59" t="s">
        <v>11</v>
      </c>
      <c r="AA188" s="59" t="s">
        <v>11</v>
      </c>
      <c r="AB188" s="59" t="s">
        <v>11</v>
      </c>
      <c r="AC188" s="59" t="s">
        <v>11</v>
      </c>
      <c r="AD188" s="59" t="s">
        <v>11</v>
      </c>
      <c r="AE188" s="59" t="s">
        <v>11</v>
      </c>
      <c r="AF188" s="59" t="s">
        <v>11</v>
      </c>
      <c r="AG188" s="59" t="s">
        <v>11</v>
      </c>
      <c r="AH188" s="59" t="s">
        <v>11</v>
      </c>
      <c r="AI188" s="59" t="s">
        <v>11</v>
      </c>
      <c r="AJ188" s="59" t="s">
        <v>11</v>
      </c>
      <c r="AK188" s="59" t="s">
        <v>11</v>
      </c>
      <c r="AL188" s="57" t="s">
        <v>11</v>
      </c>
      <c r="AM188" s="57" t="s">
        <v>11</v>
      </c>
      <c r="AN188" s="57" t="s">
        <v>11</v>
      </c>
      <c r="AO188" s="57" t="s">
        <v>11</v>
      </c>
      <c r="AP188" s="57" t="s">
        <v>11</v>
      </c>
      <c r="AQ188" s="57" t="s">
        <v>11</v>
      </c>
      <c r="AR188" s="57" t="s">
        <v>11</v>
      </c>
      <c r="AS188" s="57" t="s">
        <v>11</v>
      </c>
      <c r="AT188" s="57" t="s">
        <v>11</v>
      </c>
      <c r="AU188" s="57" t="s">
        <v>11</v>
      </c>
      <c r="AV188" s="57" t="s">
        <v>11</v>
      </c>
      <c r="AW188" s="57" t="s">
        <v>11</v>
      </c>
      <c r="AX188" s="57" t="s">
        <v>11</v>
      </c>
      <c r="AY188" s="57" t="s">
        <v>11</v>
      </c>
      <c r="AZ188" s="57" t="s">
        <v>11</v>
      </c>
      <c r="BA188" s="57" t="s">
        <v>11</v>
      </c>
      <c r="BB188" s="57" t="s">
        <v>11</v>
      </c>
      <c r="BC188" s="57" t="s">
        <v>11</v>
      </c>
      <c r="BD188" s="57" t="s">
        <v>11</v>
      </c>
      <c r="BE188" s="57" t="s">
        <v>11</v>
      </c>
      <c r="BF188" s="57" t="s">
        <v>11</v>
      </c>
      <c r="BG188" s="57" t="s">
        <v>11</v>
      </c>
      <c r="BH188" s="57" t="s">
        <v>11</v>
      </c>
      <c r="BI188" s="57" t="s">
        <v>11</v>
      </c>
      <c r="BJ188" s="57" t="s">
        <v>11</v>
      </c>
      <c r="BK188" s="57" t="s">
        <v>11</v>
      </c>
      <c r="BL188" s="57" t="s">
        <v>11</v>
      </c>
      <c r="BM188" s="57" t="s">
        <v>11</v>
      </c>
      <c r="BN188" s="57" t="s">
        <v>11</v>
      </c>
      <c r="BO188" s="57" t="s">
        <v>11</v>
      </c>
      <c r="BP188" s="57" t="s">
        <v>11</v>
      </c>
      <c r="BQ188" s="57" t="s">
        <v>11</v>
      </c>
      <c r="BR188" s="57" t="s">
        <v>11</v>
      </c>
      <c r="BS188" s="57" t="s">
        <v>11</v>
      </c>
      <c r="BT188" s="57" t="s">
        <v>11</v>
      </c>
      <c r="BU188" s="57" t="s">
        <v>11</v>
      </c>
      <c r="BV188" s="57" t="s">
        <v>11</v>
      </c>
      <c r="BW188" s="57" t="s">
        <v>11</v>
      </c>
      <c r="BX188" s="57" t="s">
        <v>11</v>
      </c>
      <c r="BY188" s="57" t="s">
        <v>11</v>
      </c>
      <c r="BZ188" s="57" t="s">
        <v>11</v>
      </c>
      <c r="CA188" s="57" t="s">
        <v>11</v>
      </c>
      <c r="CB188" s="57" t="s">
        <v>11</v>
      </c>
      <c r="CC188" s="57" t="s">
        <v>11</v>
      </c>
      <c r="CD188" s="57" t="s">
        <v>11</v>
      </c>
      <c r="CE188" s="57" t="s">
        <v>11</v>
      </c>
      <c r="CF188" s="57" t="s">
        <v>11</v>
      </c>
      <c r="CG188" s="57" t="s">
        <v>11</v>
      </c>
      <c r="CH188" s="57" t="s">
        <v>11</v>
      </c>
      <c r="CI188" s="57" t="s">
        <v>11</v>
      </c>
      <c r="CJ188" s="57" t="s">
        <v>11</v>
      </c>
      <c r="CK188" s="57" t="s">
        <v>11</v>
      </c>
      <c r="CL188" s="58" t="s">
        <v>11</v>
      </c>
      <c r="CM188" s="59" t="s">
        <v>11</v>
      </c>
      <c r="CN188" s="59" t="s">
        <v>11</v>
      </c>
      <c r="CO188" s="59" t="s">
        <v>11</v>
      </c>
      <c r="CP188" s="59" t="s">
        <v>11</v>
      </c>
      <c r="CQ188" s="59" t="s">
        <v>11</v>
      </c>
      <c r="CR188" s="59" t="s">
        <v>11</v>
      </c>
      <c r="CS188" s="59" t="s">
        <v>11</v>
      </c>
      <c r="CT188" s="59" t="s">
        <v>11</v>
      </c>
      <c r="CU188" s="59" t="s">
        <v>11</v>
      </c>
      <c r="CV188" s="59" t="s">
        <v>11</v>
      </c>
      <c r="CW188" s="59" t="s">
        <v>898</v>
      </c>
      <c r="CX188" s="59" t="s">
        <v>11</v>
      </c>
      <c r="CY188" s="59"/>
      <c r="CZ188" s="60"/>
      <c r="DA188" s="60"/>
      <c r="DB188" s="59"/>
      <c r="DC188" s="59"/>
      <c r="DD188" s="60"/>
      <c r="DE188" s="59"/>
      <c r="DF188" s="59"/>
      <c r="DG188" s="59"/>
      <c r="DH188" s="59"/>
      <c r="DI188" s="59"/>
      <c r="DJ188" s="59"/>
      <c r="DK188" s="59"/>
      <c r="DL188" s="59"/>
      <c r="DM188" s="59"/>
      <c r="DN188" s="59"/>
      <c r="DO188" s="59"/>
      <c r="DP188" s="59"/>
      <c r="DQ188" s="59"/>
      <c r="DR188" s="59"/>
      <c r="DS188" s="59"/>
      <c r="DT188" s="59"/>
      <c r="DU188" s="59"/>
    </row>
    <row r="189" spans="1:125" s="61" customFormat="1" ht="12.75" customHeight="1" x14ac:dyDescent="0.25">
      <c r="A189" s="39" t="s">
        <v>454</v>
      </c>
      <c r="B189" s="39" t="s">
        <v>933</v>
      </c>
      <c r="C189" s="39"/>
      <c r="D189" s="39" t="s">
        <v>73</v>
      </c>
      <c r="E189" s="39" t="s">
        <v>2216</v>
      </c>
      <c r="F189" s="55">
        <v>44280.224317129629</v>
      </c>
      <c r="G189" s="55">
        <v>44280.600439814814</v>
      </c>
      <c r="H189" s="23" t="s">
        <v>2309</v>
      </c>
      <c r="I189" s="40" t="str">
        <f t="shared" si="2"/>
        <v>OUTSIDE WDC</v>
      </c>
      <c r="J189" s="39"/>
      <c r="K189" s="39"/>
      <c r="L189" s="56">
        <v>44280</v>
      </c>
      <c r="M189" s="57"/>
      <c r="N189" s="59" t="str">
        <f>IFERROR(VLOOKUP(B:B,'GID 29 JUNI 21'!V:Y,4,0),"")</f>
        <v/>
      </c>
      <c r="O189" s="59" t="str">
        <f>IFERROR(VLOOKUP(B189,#REF!,4,0),"")</f>
        <v/>
      </c>
      <c r="P189" s="59" t="str">
        <f>IFERROR(VLOOKUP(B:B,'GID 27 Juni 21'!V:Y,4,0),"")</f>
        <v/>
      </c>
      <c r="Q189" s="59" t="str">
        <f>IFERROR(VLOOKUP(B:B,'GID 26 Juni 21'!V:Y,4,0),"")</f>
        <v/>
      </c>
      <c r="R189" s="59" t="str">
        <f>IFERROR(VLOOKUP(B:B,'GID 25 JNI 21'!V:Y,4,0),"")</f>
        <v/>
      </c>
      <c r="S189" s="59" t="s">
        <v>11</v>
      </c>
      <c r="T189" s="59" t="s">
        <v>11</v>
      </c>
      <c r="U189" s="59" t="s">
        <v>11</v>
      </c>
      <c r="V189" s="59" t="s">
        <v>11</v>
      </c>
      <c r="W189" s="59" t="s">
        <v>11</v>
      </c>
      <c r="X189" s="59" t="s">
        <v>11</v>
      </c>
      <c r="Y189" s="59" t="s">
        <v>11</v>
      </c>
      <c r="Z189" s="59" t="s">
        <v>11</v>
      </c>
      <c r="AA189" s="59" t="s">
        <v>11</v>
      </c>
      <c r="AB189" s="59" t="s">
        <v>11</v>
      </c>
      <c r="AC189" s="59" t="s">
        <v>11</v>
      </c>
      <c r="AD189" s="59" t="s">
        <v>11</v>
      </c>
      <c r="AE189" s="59" t="s">
        <v>11</v>
      </c>
      <c r="AF189" s="59" t="s">
        <v>11</v>
      </c>
      <c r="AG189" s="59" t="s">
        <v>11</v>
      </c>
      <c r="AH189" s="59" t="s">
        <v>11</v>
      </c>
      <c r="AI189" s="59" t="s">
        <v>11</v>
      </c>
      <c r="AJ189" s="59" t="s">
        <v>11</v>
      </c>
      <c r="AK189" s="59" t="s">
        <v>11</v>
      </c>
      <c r="AL189" s="57" t="s">
        <v>11</v>
      </c>
      <c r="AM189" s="57" t="s">
        <v>11</v>
      </c>
      <c r="AN189" s="57" t="s">
        <v>11</v>
      </c>
      <c r="AO189" s="57" t="s">
        <v>11</v>
      </c>
      <c r="AP189" s="57" t="s">
        <v>11</v>
      </c>
      <c r="AQ189" s="57" t="s">
        <v>11</v>
      </c>
      <c r="AR189" s="57" t="s">
        <v>11</v>
      </c>
      <c r="AS189" s="57" t="s">
        <v>11</v>
      </c>
      <c r="AT189" s="57" t="s">
        <v>11</v>
      </c>
      <c r="AU189" s="57" t="s">
        <v>11</v>
      </c>
      <c r="AV189" s="57" t="s">
        <v>11</v>
      </c>
      <c r="AW189" s="57" t="s">
        <v>11</v>
      </c>
      <c r="AX189" s="57" t="s">
        <v>11</v>
      </c>
      <c r="AY189" s="57" t="s">
        <v>11</v>
      </c>
      <c r="AZ189" s="57" t="s">
        <v>11</v>
      </c>
      <c r="BA189" s="57" t="s">
        <v>11</v>
      </c>
      <c r="BB189" s="57" t="s">
        <v>11</v>
      </c>
      <c r="BC189" s="57" t="s">
        <v>11</v>
      </c>
      <c r="BD189" s="57" t="s">
        <v>11</v>
      </c>
      <c r="BE189" s="57" t="s">
        <v>11</v>
      </c>
      <c r="BF189" s="57" t="s">
        <v>11</v>
      </c>
      <c r="BG189" s="57" t="s">
        <v>11</v>
      </c>
      <c r="BH189" s="57" t="s">
        <v>11</v>
      </c>
      <c r="BI189" s="57" t="s">
        <v>11</v>
      </c>
      <c r="BJ189" s="57" t="s">
        <v>11</v>
      </c>
      <c r="BK189" s="57" t="s">
        <v>11</v>
      </c>
      <c r="BL189" s="57" t="s">
        <v>11</v>
      </c>
      <c r="BM189" s="57" t="s">
        <v>11</v>
      </c>
      <c r="BN189" s="57" t="s">
        <v>11</v>
      </c>
      <c r="BO189" s="57" t="s">
        <v>11</v>
      </c>
      <c r="BP189" s="57" t="s">
        <v>11</v>
      </c>
      <c r="BQ189" s="57" t="s">
        <v>11</v>
      </c>
      <c r="BR189" s="57" t="s">
        <v>11</v>
      </c>
      <c r="BS189" s="57" t="s">
        <v>11</v>
      </c>
      <c r="BT189" s="57" t="s">
        <v>11</v>
      </c>
      <c r="BU189" s="57" t="s">
        <v>11</v>
      </c>
      <c r="BV189" s="57" t="s">
        <v>11</v>
      </c>
      <c r="BW189" s="57" t="s">
        <v>11</v>
      </c>
      <c r="BX189" s="57" t="s">
        <v>11</v>
      </c>
      <c r="BY189" s="57" t="s">
        <v>11</v>
      </c>
      <c r="BZ189" s="57" t="s">
        <v>11</v>
      </c>
      <c r="CA189" s="57" t="s">
        <v>11</v>
      </c>
      <c r="CB189" s="57" t="s">
        <v>11</v>
      </c>
      <c r="CC189" s="57" t="s">
        <v>11</v>
      </c>
      <c r="CD189" s="57" t="s">
        <v>11</v>
      </c>
      <c r="CE189" s="57" t="s">
        <v>11</v>
      </c>
      <c r="CF189" s="57" t="s">
        <v>11</v>
      </c>
      <c r="CG189" s="57" t="s">
        <v>11</v>
      </c>
      <c r="CH189" s="57" t="s">
        <v>11</v>
      </c>
      <c r="CI189" s="57" t="s">
        <v>11</v>
      </c>
      <c r="CJ189" s="57" t="s">
        <v>11</v>
      </c>
      <c r="CK189" s="57" t="s">
        <v>11</v>
      </c>
      <c r="CL189" s="58" t="s">
        <v>11</v>
      </c>
      <c r="CM189" s="59" t="s">
        <v>11</v>
      </c>
      <c r="CN189" s="59" t="s">
        <v>11</v>
      </c>
      <c r="CO189" s="59" t="s">
        <v>11</v>
      </c>
      <c r="CP189" s="59" t="s">
        <v>11</v>
      </c>
      <c r="CQ189" s="59" t="s">
        <v>11</v>
      </c>
      <c r="CR189" s="59" t="s">
        <v>11</v>
      </c>
      <c r="CS189" s="59" t="s">
        <v>11</v>
      </c>
      <c r="CT189" s="59" t="s">
        <v>11</v>
      </c>
      <c r="CU189" s="59" t="s">
        <v>11</v>
      </c>
      <c r="CV189" s="59" t="s">
        <v>11</v>
      </c>
      <c r="CW189" s="59" t="s">
        <v>897</v>
      </c>
      <c r="CX189" s="59" t="s">
        <v>11</v>
      </c>
      <c r="CY189" s="59"/>
      <c r="CZ189" s="60"/>
      <c r="DA189" s="60"/>
      <c r="DB189" s="59"/>
      <c r="DC189" s="59"/>
      <c r="DD189" s="60"/>
      <c r="DE189" s="59"/>
      <c r="DF189" s="59"/>
      <c r="DG189" s="59"/>
      <c r="DH189" s="59"/>
      <c r="DI189" s="59"/>
      <c r="DJ189" s="59"/>
      <c r="DK189" s="59"/>
      <c r="DL189" s="59"/>
      <c r="DM189" s="59"/>
      <c r="DN189" s="59"/>
      <c r="DO189" s="59"/>
      <c r="DP189" s="59"/>
      <c r="DQ189" s="59"/>
      <c r="DR189" s="59"/>
      <c r="DS189" s="59"/>
      <c r="DT189" s="59"/>
      <c r="DU189" s="59"/>
    </row>
    <row r="190" spans="1:125" s="61" customFormat="1" ht="12.75" customHeight="1" x14ac:dyDescent="0.25">
      <c r="A190" s="39" t="s">
        <v>454</v>
      </c>
      <c r="B190" s="39" t="s">
        <v>404</v>
      </c>
      <c r="C190" s="39"/>
      <c r="D190" s="39" t="s">
        <v>73</v>
      </c>
      <c r="E190" s="39" t="s">
        <v>2216</v>
      </c>
      <c r="F190" s="55">
        <v>44280.223738425928</v>
      </c>
      <c r="G190" s="55">
        <v>44280.599143518521</v>
      </c>
      <c r="H190" s="23" t="s">
        <v>2309</v>
      </c>
      <c r="I190" s="40" t="str">
        <f t="shared" si="2"/>
        <v>OUTSIDE WDC</v>
      </c>
      <c r="J190" s="39"/>
      <c r="K190" s="39"/>
      <c r="L190" s="56">
        <v>44280</v>
      </c>
      <c r="M190" s="57"/>
      <c r="N190" s="59" t="str">
        <f>IFERROR(VLOOKUP(B:B,'GID 29 JUNI 21'!V:Y,4,0),"")</f>
        <v/>
      </c>
      <c r="O190" s="59" t="str">
        <f>IFERROR(VLOOKUP(B190,#REF!,4,0),"")</f>
        <v/>
      </c>
      <c r="P190" s="59" t="str">
        <f>IFERROR(VLOOKUP(B:B,'GID 27 Juni 21'!V:Y,4,0),"")</f>
        <v/>
      </c>
      <c r="Q190" s="59" t="str">
        <f>IFERROR(VLOOKUP(B:B,'GID 26 Juni 21'!V:Y,4,0),"")</f>
        <v/>
      </c>
      <c r="R190" s="59" t="str">
        <f>IFERROR(VLOOKUP(B:B,'GID 25 JNI 21'!V:Y,4,0),"")</f>
        <v/>
      </c>
      <c r="S190" s="59" t="s">
        <v>11</v>
      </c>
      <c r="T190" s="59" t="s">
        <v>11</v>
      </c>
      <c r="U190" s="59" t="s">
        <v>11</v>
      </c>
      <c r="V190" s="59" t="s">
        <v>11</v>
      </c>
      <c r="W190" s="59" t="s">
        <v>11</v>
      </c>
      <c r="X190" s="59" t="s">
        <v>11</v>
      </c>
      <c r="Y190" s="59" t="s">
        <v>11</v>
      </c>
      <c r="Z190" s="59" t="s">
        <v>11</v>
      </c>
      <c r="AA190" s="59" t="s">
        <v>11</v>
      </c>
      <c r="AB190" s="59" t="s">
        <v>11</v>
      </c>
      <c r="AC190" s="59" t="s">
        <v>11</v>
      </c>
      <c r="AD190" s="59" t="s">
        <v>11</v>
      </c>
      <c r="AE190" s="59" t="s">
        <v>11</v>
      </c>
      <c r="AF190" s="59" t="s">
        <v>11</v>
      </c>
      <c r="AG190" s="59" t="s">
        <v>11</v>
      </c>
      <c r="AH190" s="59" t="s">
        <v>11</v>
      </c>
      <c r="AI190" s="59" t="s">
        <v>11</v>
      </c>
      <c r="AJ190" s="59" t="s">
        <v>11</v>
      </c>
      <c r="AK190" s="59" t="s">
        <v>11</v>
      </c>
      <c r="AL190" s="57" t="s">
        <v>11</v>
      </c>
      <c r="AM190" s="57" t="s">
        <v>11</v>
      </c>
      <c r="AN190" s="57" t="s">
        <v>11</v>
      </c>
      <c r="AO190" s="57" t="s">
        <v>11</v>
      </c>
      <c r="AP190" s="57" t="s">
        <v>11</v>
      </c>
      <c r="AQ190" s="57" t="s">
        <v>11</v>
      </c>
      <c r="AR190" s="57" t="s">
        <v>11</v>
      </c>
      <c r="AS190" s="57" t="s">
        <v>11</v>
      </c>
      <c r="AT190" s="57" t="s">
        <v>11</v>
      </c>
      <c r="AU190" s="57" t="s">
        <v>11</v>
      </c>
      <c r="AV190" s="57" t="s">
        <v>11</v>
      </c>
      <c r="AW190" s="57" t="s">
        <v>11</v>
      </c>
      <c r="AX190" s="57" t="s">
        <v>11</v>
      </c>
      <c r="AY190" s="57" t="s">
        <v>11</v>
      </c>
      <c r="AZ190" s="57" t="s">
        <v>11</v>
      </c>
      <c r="BA190" s="57" t="s">
        <v>11</v>
      </c>
      <c r="BB190" s="57" t="s">
        <v>11</v>
      </c>
      <c r="BC190" s="57" t="s">
        <v>11</v>
      </c>
      <c r="BD190" s="57" t="s">
        <v>11</v>
      </c>
      <c r="BE190" s="57" t="s">
        <v>11</v>
      </c>
      <c r="BF190" s="57" t="s">
        <v>11</v>
      </c>
      <c r="BG190" s="57" t="s">
        <v>11</v>
      </c>
      <c r="BH190" s="57" t="s">
        <v>11</v>
      </c>
      <c r="BI190" s="57" t="s">
        <v>11</v>
      </c>
      <c r="BJ190" s="57" t="s">
        <v>11</v>
      </c>
      <c r="BK190" s="57" t="s">
        <v>11</v>
      </c>
      <c r="BL190" s="57" t="s">
        <v>11</v>
      </c>
      <c r="BM190" s="57" t="s">
        <v>11</v>
      </c>
      <c r="BN190" s="57" t="s">
        <v>11</v>
      </c>
      <c r="BO190" s="57" t="s">
        <v>11</v>
      </c>
      <c r="BP190" s="57" t="s">
        <v>11</v>
      </c>
      <c r="BQ190" s="57" t="s">
        <v>11</v>
      </c>
      <c r="BR190" s="57" t="s">
        <v>11</v>
      </c>
      <c r="BS190" s="57" t="s">
        <v>11</v>
      </c>
      <c r="BT190" s="57" t="s">
        <v>11</v>
      </c>
      <c r="BU190" s="57" t="s">
        <v>11</v>
      </c>
      <c r="BV190" s="57" t="s">
        <v>11</v>
      </c>
      <c r="BW190" s="57" t="s">
        <v>11</v>
      </c>
      <c r="BX190" s="57" t="s">
        <v>11</v>
      </c>
      <c r="BY190" s="57" t="s">
        <v>11</v>
      </c>
      <c r="BZ190" s="57" t="s">
        <v>11</v>
      </c>
      <c r="CA190" s="57" t="s">
        <v>11</v>
      </c>
      <c r="CB190" s="57" t="s">
        <v>11</v>
      </c>
      <c r="CC190" s="57" t="s">
        <v>11</v>
      </c>
      <c r="CD190" s="57" t="s">
        <v>11</v>
      </c>
      <c r="CE190" s="57" t="s">
        <v>11</v>
      </c>
      <c r="CF190" s="57" t="s">
        <v>11</v>
      </c>
      <c r="CG190" s="57" t="s">
        <v>11</v>
      </c>
      <c r="CH190" s="57" t="s">
        <v>11</v>
      </c>
      <c r="CI190" s="57" t="s">
        <v>11</v>
      </c>
      <c r="CJ190" s="57" t="s">
        <v>11</v>
      </c>
      <c r="CK190" s="57" t="s">
        <v>11</v>
      </c>
      <c r="CL190" s="58" t="s">
        <v>11</v>
      </c>
      <c r="CM190" s="59" t="s">
        <v>11</v>
      </c>
      <c r="CN190" s="59" t="s">
        <v>11</v>
      </c>
      <c r="CO190" s="59" t="s">
        <v>11</v>
      </c>
      <c r="CP190" s="59" t="s">
        <v>11</v>
      </c>
      <c r="CQ190" s="59" t="s">
        <v>11</v>
      </c>
      <c r="CR190" s="59" t="s">
        <v>11</v>
      </c>
      <c r="CS190" s="59" t="s">
        <v>11</v>
      </c>
      <c r="CT190" s="59" t="s">
        <v>11</v>
      </c>
      <c r="CU190" s="59" t="s">
        <v>11</v>
      </c>
      <c r="CV190" s="59" t="s">
        <v>11</v>
      </c>
      <c r="CW190" s="59" t="s">
        <v>894</v>
      </c>
      <c r="CX190" s="59" t="s">
        <v>11</v>
      </c>
      <c r="CY190" s="59"/>
      <c r="CZ190" s="60"/>
      <c r="DA190" s="60"/>
      <c r="DB190" s="59"/>
      <c r="DC190" s="59"/>
      <c r="DD190" s="60"/>
      <c r="DE190" s="59"/>
      <c r="DF190" s="59"/>
      <c r="DG190" s="59"/>
      <c r="DH190" s="59"/>
      <c r="DI190" s="59"/>
      <c r="DJ190" s="59"/>
      <c r="DK190" s="59"/>
      <c r="DL190" s="59"/>
      <c r="DM190" s="59"/>
      <c r="DN190" s="59"/>
      <c r="DO190" s="59"/>
      <c r="DP190" s="59"/>
      <c r="DQ190" s="59"/>
      <c r="DR190" s="59"/>
      <c r="DS190" s="59"/>
      <c r="DT190" s="59"/>
      <c r="DU190" s="59"/>
    </row>
    <row r="191" spans="1:125" s="61" customFormat="1" ht="12.75" customHeight="1" x14ac:dyDescent="0.25">
      <c r="A191" s="39" t="s">
        <v>454</v>
      </c>
      <c r="B191" s="39" t="s">
        <v>349</v>
      </c>
      <c r="C191" s="39"/>
      <c r="D191" s="39" t="s">
        <v>73</v>
      </c>
      <c r="E191" s="39" t="s">
        <v>2216</v>
      </c>
      <c r="F191" s="55">
        <v>44280.223182870373</v>
      </c>
      <c r="G191" s="55">
        <v>44280.597893518519</v>
      </c>
      <c r="H191" s="23" t="s">
        <v>2309</v>
      </c>
      <c r="I191" s="40" t="str">
        <f t="shared" si="2"/>
        <v>OUTSIDE WDC</v>
      </c>
      <c r="J191" s="39"/>
      <c r="K191" s="39"/>
      <c r="L191" s="56">
        <v>44280</v>
      </c>
      <c r="M191" s="57"/>
      <c r="N191" s="59" t="str">
        <f>IFERROR(VLOOKUP(B:B,'GID 29 JUNI 21'!V:Y,4,0),"")</f>
        <v/>
      </c>
      <c r="O191" s="59" t="str">
        <f>IFERROR(VLOOKUP(B191,#REF!,4,0),"")</f>
        <v/>
      </c>
      <c r="P191" s="59" t="str">
        <f>IFERROR(VLOOKUP(B:B,'GID 27 Juni 21'!V:Y,4,0),"")</f>
        <v/>
      </c>
      <c r="Q191" s="59" t="str">
        <f>IFERROR(VLOOKUP(B:B,'GID 26 Juni 21'!V:Y,4,0),"")</f>
        <v/>
      </c>
      <c r="R191" s="59" t="str">
        <f>IFERROR(VLOOKUP(B:B,'GID 25 JNI 21'!V:Y,4,0),"")</f>
        <v/>
      </c>
      <c r="S191" s="59" t="s">
        <v>11</v>
      </c>
      <c r="T191" s="59" t="s">
        <v>11</v>
      </c>
      <c r="U191" s="59" t="s">
        <v>11</v>
      </c>
      <c r="V191" s="59" t="s">
        <v>11</v>
      </c>
      <c r="W191" s="59" t="s">
        <v>11</v>
      </c>
      <c r="X191" s="59" t="s">
        <v>11</v>
      </c>
      <c r="Y191" s="59" t="s">
        <v>11</v>
      </c>
      <c r="Z191" s="59" t="s">
        <v>11</v>
      </c>
      <c r="AA191" s="59" t="s">
        <v>11</v>
      </c>
      <c r="AB191" s="59" t="s">
        <v>11</v>
      </c>
      <c r="AC191" s="59" t="s">
        <v>11</v>
      </c>
      <c r="AD191" s="59" t="s">
        <v>11</v>
      </c>
      <c r="AE191" s="59" t="s">
        <v>11</v>
      </c>
      <c r="AF191" s="59" t="s">
        <v>11</v>
      </c>
      <c r="AG191" s="59" t="s">
        <v>11</v>
      </c>
      <c r="AH191" s="59" t="s">
        <v>11</v>
      </c>
      <c r="AI191" s="59" t="s">
        <v>11</v>
      </c>
      <c r="AJ191" s="59" t="s">
        <v>11</v>
      </c>
      <c r="AK191" s="59" t="s">
        <v>11</v>
      </c>
      <c r="AL191" s="57" t="s">
        <v>11</v>
      </c>
      <c r="AM191" s="57" t="s">
        <v>11</v>
      </c>
      <c r="AN191" s="57" t="s">
        <v>11</v>
      </c>
      <c r="AO191" s="57" t="s">
        <v>11</v>
      </c>
      <c r="AP191" s="57" t="s">
        <v>11</v>
      </c>
      <c r="AQ191" s="57" t="s">
        <v>11</v>
      </c>
      <c r="AR191" s="57" t="s">
        <v>11</v>
      </c>
      <c r="AS191" s="57" t="s">
        <v>11</v>
      </c>
      <c r="AT191" s="57" t="s">
        <v>11</v>
      </c>
      <c r="AU191" s="57" t="s">
        <v>11</v>
      </c>
      <c r="AV191" s="57" t="s">
        <v>11</v>
      </c>
      <c r="AW191" s="57" t="s">
        <v>11</v>
      </c>
      <c r="AX191" s="57" t="s">
        <v>11</v>
      </c>
      <c r="AY191" s="57" t="s">
        <v>11</v>
      </c>
      <c r="AZ191" s="57" t="s">
        <v>11</v>
      </c>
      <c r="BA191" s="57" t="s">
        <v>11</v>
      </c>
      <c r="BB191" s="57" t="s">
        <v>11</v>
      </c>
      <c r="BC191" s="57" t="s">
        <v>11</v>
      </c>
      <c r="BD191" s="57" t="s">
        <v>11</v>
      </c>
      <c r="BE191" s="57" t="s">
        <v>11</v>
      </c>
      <c r="BF191" s="57" t="s">
        <v>11</v>
      </c>
      <c r="BG191" s="57" t="s">
        <v>11</v>
      </c>
      <c r="BH191" s="57" t="s">
        <v>11</v>
      </c>
      <c r="BI191" s="57" t="s">
        <v>11</v>
      </c>
      <c r="BJ191" s="57" t="s">
        <v>11</v>
      </c>
      <c r="BK191" s="57" t="s">
        <v>11</v>
      </c>
      <c r="BL191" s="57" t="s">
        <v>11</v>
      </c>
      <c r="BM191" s="57" t="s">
        <v>11</v>
      </c>
      <c r="BN191" s="57" t="s">
        <v>11</v>
      </c>
      <c r="BO191" s="57" t="s">
        <v>11</v>
      </c>
      <c r="BP191" s="57" t="s">
        <v>11</v>
      </c>
      <c r="BQ191" s="57" t="s">
        <v>11</v>
      </c>
      <c r="BR191" s="57" t="s">
        <v>11</v>
      </c>
      <c r="BS191" s="57" t="s">
        <v>11</v>
      </c>
      <c r="BT191" s="57" t="s">
        <v>11</v>
      </c>
      <c r="BU191" s="57" t="s">
        <v>11</v>
      </c>
      <c r="BV191" s="57" t="s">
        <v>11</v>
      </c>
      <c r="BW191" s="57" t="s">
        <v>11</v>
      </c>
      <c r="BX191" s="57" t="s">
        <v>11</v>
      </c>
      <c r="BY191" s="57" t="s">
        <v>11</v>
      </c>
      <c r="BZ191" s="57" t="s">
        <v>11</v>
      </c>
      <c r="CA191" s="57" t="s">
        <v>11</v>
      </c>
      <c r="CB191" s="57" t="s">
        <v>11</v>
      </c>
      <c r="CC191" s="57" t="s">
        <v>11</v>
      </c>
      <c r="CD191" s="57" t="s">
        <v>11</v>
      </c>
      <c r="CE191" s="57" t="s">
        <v>11</v>
      </c>
      <c r="CF191" s="57" t="s">
        <v>11</v>
      </c>
      <c r="CG191" s="57" t="s">
        <v>11</v>
      </c>
      <c r="CH191" s="57" t="s">
        <v>11</v>
      </c>
      <c r="CI191" s="57" t="s">
        <v>11</v>
      </c>
      <c r="CJ191" s="57" t="s">
        <v>11</v>
      </c>
      <c r="CK191" s="57" t="s">
        <v>11</v>
      </c>
      <c r="CL191" s="58" t="s">
        <v>11</v>
      </c>
      <c r="CM191" s="59" t="s">
        <v>11</v>
      </c>
      <c r="CN191" s="59" t="s">
        <v>11</v>
      </c>
      <c r="CO191" s="59" t="s">
        <v>11</v>
      </c>
      <c r="CP191" s="59" t="s">
        <v>11</v>
      </c>
      <c r="CQ191" s="59" t="s">
        <v>11</v>
      </c>
      <c r="CR191" s="59" t="s">
        <v>11</v>
      </c>
      <c r="CS191" s="59" t="s">
        <v>11</v>
      </c>
      <c r="CT191" s="59" t="s">
        <v>11</v>
      </c>
      <c r="CU191" s="59" t="s">
        <v>11</v>
      </c>
      <c r="CV191" s="59" t="s">
        <v>11</v>
      </c>
      <c r="CW191" s="59" t="s">
        <v>1618</v>
      </c>
      <c r="CX191" s="59" t="s">
        <v>11</v>
      </c>
      <c r="CY191" s="59"/>
      <c r="CZ191" s="60"/>
      <c r="DA191" s="60"/>
      <c r="DB191" s="59"/>
      <c r="DC191" s="59"/>
      <c r="DD191" s="60"/>
      <c r="DE191" s="59"/>
      <c r="DF191" s="59"/>
      <c r="DG191" s="59"/>
      <c r="DH191" s="59"/>
      <c r="DI191" s="59"/>
      <c r="DJ191" s="59"/>
      <c r="DK191" s="59"/>
      <c r="DL191" s="59"/>
      <c r="DM191" s="59"/>
      <c r="DN191" s="59"/>
      <c r="DO191" s="59"/>
      <c r="DP191" s="59"/>
      <c r="DQ191" s="59"/>
      <c r="DR191" s="59"/>
      <c r="DS191" s="59"/>
      <c r="DT191" s="59"/>
      <c r="DU191" s="59"/>
    </row>
    <row r="192" spans="1:125" s="61" customFormat="1" ht="12.75" customHeight="1" x14ac:dyDescent="0.25">
      <c r="A192" s="39" t="s">
        <v>454</v>
      </c>
      <c r="B192" s="39" t="s">
        <v>936</v>
      </c>
      <c r="C192" s="39"/>
      <c r="D192" s="39" t="s">
        <v>73</v>
      </c>
      <c r="E192" s="39" t="s">
        <v>2216</v>
      </c>
      <c r="F192" s="55">
        <v>44294.94021990741</v>
      </c>
      <c r="G192" s="55">
        <v>44295.400497685187</v>
      </c>
      <c r="H192" s="23" t="s">
        <v>2309</v>
      </c>
      <c r="I192" s="40" t="str">
        <f t="shared" si="2"/>
        <v>OUTSIDE WDC</v>
      </c>
      <c r="J192" s="39"/>
      <c r="K192" s="39"/>
      <c r="L192" s="56">
        <v>44295</v>
      </c>
      <c r="M192" s="57"/>
      <c r="N192" s="59" t="str">
        <f>IFERROR(VLOOKUP(B:B,'GID 29 JUNI 21'!V:Y,4,0),"")</f>
        <v/>
      </c>
      <c r="O192" s="59" t="str">
        <f>IFERROR(VLOOKUP(B192,#REF!,4,0),"")</f>
        <v/>
      </c>
      <c r="P192" s="59" t="str">
        <f>IFERROR(VLOOKUP(B:B,'GID 27 Juni 21'!V:Y,4,0),"")</f>
        <v/>
      </c>
      <c r="Q192" s="59" t="str">
        <f>IFERROR(VLOOKUP(B:B,'GID 26 Juni 21'!V:Y,4,0),"")</f>
        <v/>
      </c>
      <c r="R192" s="59" t="str">
        <f>IFERROR(VLOOKUP(B:B,'GID 25 JNI 21'!V:Y,4,0),"")</f>
        <v/>
      </c>
      <c r="S192" s="59" t="s">
        <v>11</v>
      </c>
      <c r="T192" s="59" t="s">
        <v>11</v>
      </c>
      <c r="U192" s="59" t="s">
        <v>11</v>
      </c>
      <c r="V192" s="59" t="s">
        <v>11</v>
      </c>
      <c r="W192" s="59" t="s">
        <v>11</v>
      </c>
      <c r="X192" s="59" t="s">
        <v>11</v>
      </c>
      <c r="Y192" s="59" t="s">
        <v>11</v>
      </c>
      <c r="Z192" s="59" t="s">
        <v>11</v>
      </c>
      <c r="AA192" s="59" t="s">
        <v>11</v>
      </c>
      <c r="AB192" s="59" t="s">
        <v>11</v>
      </c>
      <c r="AC192" s="59" t="s">
        <v>11</v>
      </c>
      <c r="AD192" s="59" t="s">
        <v>11</v>
      </c>
      <c r="AE192" s="59" t="s">
        <v>11</v>
      </c>
      <c r="AF192" s="59" t="s">
        <v>11</v>
      </c>
      <c r="AG192" s="59" t="s">
        <v>11</v>
      </c>
      <c r="AH192" s="59" t="s">
        <v>11</v>
      </c>
      <c r="AI192" s="59" t="s">
        <v>11</v>
      </c>
      <c r="AJ192" s="59" t="s">
        <v>11</v>
      </c>
      <c r="AK192" s="59" t="s">
        <v>11</v>
      </c>
      <c r="AL192" s="57" t="s">
        <v>11</v>
      </c>
      <c r="AM192" s="57" t="s">
        <v>11</v>
      </c>
      <c r="AN192" s="57" t="s">
        <v>11</v>
      </c>
      <c r="AO192" s="57" t="s">
        <v>11</v>
      </c>
      <c r="AP192" s="57" t="s">
        <v>11</v>
      </c>
      <c r="AQ192" s="57" t="s">
        <v>11</v>
      </c>
      <c r="AR192" s="57" t="s">
        <v>11</v>
      </c>
      <c r="AS192" s="57" t="s">
        <v>11</v>
      </c>
      <c r="AT192" s="57" t="s">
        <v>11</v>
      </c>
      <c r="AU192" s="57" t="s">
        <v>11</v>
      </c>
      <c r="AV192" s="57" t="s">
        <v>11</v>
      </c>
      <c r="AW192" s="57" t="s">
        <v>11</v>
      </c>
      <c r="AX192" s="57" t="s">
        <v>11</v>
      </c>
      <c r="AY192" s="57" t="s">
        <v>11</v>
      </c>
      <c r="AZ192" s="57" t="s">
        <v>11</v>
      </c>
      <c r="BA192" s="57" t="s">
        <v>11</v>
      </c>
      <c r="BB192" s="57" t="s">
        <v>11</v>
      </c>
      <c r="BC192" s="57" t="s">
        <v>11</v>
      </c>
      <c r="BD192" s="57" t="s">
        <v>11</v>
      </c>
      <c r="BE192" s="57" t="s">
        <v>11</v>
      </c>
      <c r="BF192" s="57" t="s">
        <v>11</v>
      </c>
      <c r="BG192" s="57" t="s">
        <v>11</v>
      </c>
      <c r="BH192" s="57" t="s">
        <v>11</v>
      </c>
      <c r="BI192" s="57" t="s">
        <v>11</v>
      </c>
      <c r="BJ192" s="57" t="s">
        <v>11</v>
      </c>
      <c r="BK192" s="57" t="s">
        <v>11</v>
      </c>
      <c r="BL192" s="57" t="s">
        <v>11</v>
      </c>
      <c r="BM192" s="57" t="s">
        <v>11</v>
      </c>
      <c r="BN192" s="57" t="s">
        <v>11</v>
      </c>
      <c r="BO192" s="57" t="s">
        <v>11</v>
      </c>
      <c r="BP192" s="57" t="s">
        <v>11</v>
      </c>
      <c r="BQ192" s="57" t="s">
        <v>11</v>
      </c>
      <c r="BR192" s="57" t="s">
        <v>11</v>
      </c>
      <c r="BS192" s="57" t="s">
        <v>11</v>
      </c>
      <c r="BT192" s="57" t="s">
        <v>11</v>
      </c>
      <c r="BU192" s="57" t="s">
        <v>11</v>
      </c>
      <c r="BV192" s="57" t="s">
        <v>11</v>
      </c>
      <c r="BW192" s="57" t="s">
        <v>11</v>
      </c>
      <c r="BX192" s="57" t="s">
        <v>11</v>
      </c>
      <c r="BY192" s="57" t="s">
        <v>11</v>
      </c>
      <c r="BZ192" s="57" t="s">
        <v>11</v>
      </c>
      <c r="CA192" s="57" t="s">
        <v>11</v>
      </c>
      <c r="CB192" s="57" t="s">
        <v>11</v>
      </c>
      <c r="CC192" s="57" t="s">
        <v>11</v>
      </c>
      <c r="CD192" s="57" t="s">
        <v>11</v>
      </c>
      <c r="CE192" s="57" t="s">
        <v>11</v>
      </c>
      <c r="CF192" s="57" t="s">
        <v>11</v>
      </c>
      <c r="CG192" s="57" t="s">
        <v>11</v>
      </c>
      <c r="CH192" s="57" t="s">
        <v>11</v>
      </c>
      <c r="CI192" s="57" t="s">
        <v>2128</v>
      </c>
      <c r="CJ192" s="57" t="s">
        <v>11</v>
      </c>
      <c r="CK192" s="57" t="s">
        <v>11</v>
      </c>
      <c r="CL192" s="58" t="s">
        <v>11</v>
      </c>
      <c r="CM192" s="59" t="s">
        <v>11</v>
      </c>
      <c r="CN192" s="59" t="s">
        <v>11</v>
      </c>
      <c r="CO192" s="59" t="s">
        <v>11</v>
      </c>
      <c r="CP192" s="59" t="s">
        <v>11</v>
      </c>
      <c r="CQ192" s="59" t="s">
        <v>11</v>
      </c>
      <c r="CR192" s="59" t="s">
        <v>11</v>
      </c>
      <c r="CS192" s="59" t="s">
        <v>11</v>
      </c>
      <c r="CT192" s="59" t="s">
        <v>11</v>
      </c>
      <c r="CU192" s="59" t="s">
        <v>11</v>
      </c>
      <c r="CV192" s="59" t="s">
        <v>11</v>
      </c>
      <c r="CW192" s="59" t="s">
        <v>1619</v>
      </c>
      <c r="CX192" s="59" t="s">
        <v>11</v>
      </c>
      <c r="CY192" s="59"/>
      <c r="CZ192" s="60"/>
      <c r="DA192" s="60"/>
      <c r="DB192" s="59"/>
      <c r="DC192" s="59"/>
      <c r="DD192" s="60"/>
      <c r="DE192" s="59"/>
      <c r="DF192" s="59"/>
      <c r="DG192" s="59"/>
      <c r="DH192" s="59"/>
      <c r="DI192" s="59"/>
      <c r="DJ192" s="59"/>
      <c r="DK192" s="59"/>
      <c r="DL192" s="59"/>
      <c r="DM192" s="59"/>
      <c r="DN192" s="59"/>
      <c r="DO192" s="59"/>
      <c r="DP192" s="59"/>
      <c r="DQ192" s="59"/>
      <c r="DR192" s="59"/>
      <c r="DS192" s="59"/>
      <c r="DT192" s="59"/>
      <c r="DU192" s="59"/>
    </row>
    <row r="193" spans="1:125" s="61" customFormat="1" ht="12.75" customHeight="1" x14ac:dyDescent="0.25">
      <c r="A193" s="39" t="s">
        <v>454</v>
      </c>
      <c r="B193" s="39" t="s">
        <v>226</v>
      </c>
      <c r="C193" s="39"/>
      <c r="D193" s="39" t="s">
        <v>73</v>
      </c>
      <c r="E193" s="39" t="s">
        <v>223</v>
      </c>
      <c r="F193" s="55">
        <v>44335.872256944444</v>
      </c>
      <c r="G193" s="55">
        <v>44336.143553240741</v>
      </c>
      <c r="H193" s="23" t="s">
        <v>2309</v>
      </c>
      <c r="I193" s="40" t="str">
        <f t="shared" si="2"/>
        <v>OUTSIDE WDC</v>
      </c>
      <c r="J193" s="39"/>
      <c r="K193" s="39"/>
      <c r="L193" s="56">
        <v>44336</v>
      </c>
      <c r="M193" s="57"/>
      <c r="N193" s="59" t="str">
        <f>IFERROR(VLOOKUP(B:B,'GID 29 JUNI 21'!V:Y,4,0),"")</f>
        <v/>
      </c>
      <c r="O193" s="59" t="str">
        <f>IFERROR(VLOOKUP(B193,#REF!,4,0),"")</f>
        <v/>
      </c>
      <c r="P193" s="59" t="str">
        <f>IFERROR(VLOOKUP(B:B,'GID 27 Juni 21'!V:Y,4,0),"")</f>
        <v/>
      </c>
      <c r="Q193" s="59" t="str">
        <f>IFERROR(VLOOKUP(B:B,'GID 26 Juni 21'!V:Y,4,0),"")</f>
        <v/>
      </c>
      <c r="R193" s="59" t="str">
        <f>IFERROR(VLOOKUP(B:B,'GID 25 JNI 21'!V:Y,4,0),"")</f>
        <v/>
      </c>
      <c r="S193" s="59" t="s">
        <v>11</v>
      </c>
      <c r="T193" s="59" t="s">
        <v>11</v>
      </c>
      <c r="U193" s="59" t="s">
        <v>11</v>
      </c>
      <c r="V193" s="59" t="s">
        <v>11</v>
      </c>
      <c r="W193" s="59" t="s">
        <v>11</v>
      </c>
      <c r="X193" s="59" t="s">
        <v>11</v>
      </c>
      <c r="Y193" s="59" t="s">
        <v>11</v>
      </c>
      <c r="Z193" s="59" t="s">
        <v>11</v>
      </c>
      <c r="AA193" s="59" t="s">
        <v>11</v>
      </c>
      <c r="AB193" s="59" t="s">
        <v>11</v>
      </c>
      <c r="AC193" s="59" t="s">
        <v>11</v>
      </c>
      <c r="AD193" s="59" t="s">
        <v>11</v>
      </c>
      <c r="AE193" s="59" t="s">
        <v>11</v>
      </c>
      <c r="AF193" s="59" t="s">
        <v>11</v>
      </c>
      <c r="AG193" s="59" t="s">
        <v>11</v>
      </c>
      <c r="AH193" s="59" t="s">
        <v>11</v>
      </c>
      <c r="AI193" s="59" t="s">
        <v>11</v>
      </c>
      <c r="AJ193" s="59" t="s">
        <v>11</v>
      </c>
      <c r="AK193" s="59" t="s">
        <v>11</v>
      </c>
      <c r="AL193" s="57" t="s">
        <v>11</v>
      </c>
      <c r="AM193" s="57" t="s">
        <v>11</v>
      </c>
      <c r="AN193" s="57" t="s">
        <v>11</v>
      </c>
      <c r="AO193" s="57" t="s">
        <v>11</v>
      </c>
      <c r="AP193" s="57" t="s">
        <v>11</v>
      </c>
      <c r="AQ193" s="57" t="s">
        <v>11</v>
      </c>
      <c r="AR193" s="57" t="s">
        <v>11</v>
      </c>
      <c r="AS193" s="57" t="s">
        <v>11</v>
      </c>
      <c r="AT193" s="57" t="s">
        <v>11</v>
      </c>
      <c r="AU193" s="57" t="s">
        <v>11</v>
      </c>
      <c r="AV193" s="57" t="s">
        <v>11</v>
      </c>
      <c r="AW193" s="57" t="s">
        <v>11</v>
      </c>
      <c r="AX193" s="57" t="s">
        <v>11</v>
      </c>
      <c r="AY193" s="57" t="s">
        <v>11</v>
      </c>
      <c r="AZ193" s="57" t="s">
        <v>11</v>
      </c>
      <c r="BA193" s="57" t="s">
        <v>2491</v>
      </c>
      <c r="BB193" s="57" t="s">
        <v>11</v>
      </c>
      <c r="BC193" s="57" t="s">
        <v>11</v>
      </c>
      <c r="BD193" s="57" t="s">
        <v>11</v>
      </c>
      <c r="BE193" s="57" t="s">
        <v>11</v>
      </c>
      <c r="BF193" s="57" t="s">
        <v>11</v>
      </c>
      <c r="BG193" s="57" t="s">
        <v>11</v>
      </c>
      <c r="BH193" s="57" t="s">
        <v>11</v>
      </c>
      <c r="BI193" s="57" t="s">
        <v>11</v>
      </c>
      <c r="BJ193" s="57" t="s">
        <v>11</v>
      </c>
      <c r="BK193" s="57" t="s">
        <v>11</v>
      </c>
      <c r="BL193" s="57" t="s">
        <v>11</v>
      </c>
      <c r="BM193" s="57" t="s">
        <v>11</v>
      </c>
      <c r="BN193" s="57" t="s">
        <v>11</v>
      </c>
      <c r="BO193" s="57" t="s">
        <v>11</v>
      </c>
      <c r="BP193" s="57" t="s">
        <v>2296</v>
      </c>
      <c r="BQ193" s="57" t="s">
        <v>11</v>
      </c>
      <c r="BR193" s="57" t="s">
        <v>11</v>
      </c>
      <c r="BS193" s="57" t="s">
        <v>11</v>
      </c>
      <c r="BT193" s="57" t="s">
        <v>11</v>
      </c>
      <c r="BU193" s="57" t="s">
        <v>11</v>
      </c>
      <c r="BV193" s="57" t="s">
        <v>11</v>
      </c>
      <c r="BW193" s="57" t="s">
        <v>11</v>
      </c>
      <c r="BX193" s="57" t="s">
        <v>11</v>
      </c>
      <c r="BY193" s="57" t="s">
        <v>11</v>
      </c>
      <c r="BZ193" s="57" t="s">
        <v>11</v>
      </c>
      <c r="CA193" s="57" t="s">
        <v>11</v>
      </c>
      <c r="CB193" s="57" t="s">
        <v>11</v>
      </c>
      <c r="CC193" s="57" t="s">
        <v>11</v>
      </c>
      <c r="CD193" s="57" t="s">
        <v>11</v>
      </c>
      <c r="CE193" s="57" t="s">
        <v>11</v>
      </c>
      <c r="CF193" s="57" t="s">
        <v>11</v>
      </c>
      <c r="CG193" s="57" t="s">
        <v>11</v>
      </c>
      <c r="CH193" s="57" t="s">
        <v>2129</v>
      </c>
      <c r="CI193" s="57" t="s">
        <v>11</v>
      </c>
      <c r="CJ193" s="57" t="s">
        <v>11</v>
      </c>
      <c r="CK193" s="57" t="s">
        <v>11</v>
      </c>
      <c r="CL193" s="58" t="s">
        <v>11</v>
      </c>
      <c r="CM193" s="59" t="s">
        <v>11</v>
      </c>
      <c r="CN193" s="59" t="s">
        <v>11</v>
      </c>
      <c r="CO193" s="59" t="s">
        <v>2130</v>
      </c>
      <c r="CP193" s="59" t="s">
        <v>11</v>
      </c>
      <c r="CQ193" s="59" t="s">
        <v>11</v>
      </c>
      <c r="CR193" s="59" t="s">
        <v>11</v>
      </c>
      <c r="CS193" s="59" t="s">
        <v>11</v>
      </c>
      <c r="CT193" s="59" t="s">
        <v>11</v>
      </c>
      <c r="CU193" s="59" t="s">
        <v>11</v>
      </c>
      <c r="CV193" s="59" t="s">
        <v>11</v>
      </c>
      <c r="CW193" s="59" t="s">
        <v>1620</v>
      </c>
      <c r="CX193" s="59"/>
      <c r="CY193" s="59"/>
      <c r="CZ193" s="60"/>
      <c r="DA193" s="60"/>
      <c r="DB193" s="59"/>
      <c r="DC193" s="59"/>
      <c r="DD193" s="60"/>
      <c r="DE193" s="59"/>
      <c r="DF193" s="59"/>
      <c r="DG193" s="59"/>
      <c r="DH193" s="59"/>
      <c r="DI193" s="59"/>
      <c r="DJ193" s="59"/>
      <c r="DK193" s="59"/>
      <c r="DL193" s="59"/>
      <c r="DM193" s="59"/>
      <c r="DN193" s="59"/>
      <c r="DO193" s="59"/>
      <c r="DP193" s="59"/>
      <c r="DQ193" s="59"/>
      <c r="DR193" s="59"/>
      <c r="DS193" s="59"/>
      <c r="DT193" s="59"/>
      <c r="DU193" s="59"/>
    </row>
    <row r="194" spans="1:125" s="61" customFormat="1" ht="12.75" customHeight="1" x14ac:dyDescent="0.25">
      <c r="A194" s="39" t="s">
        <v>454</v>
      </c>
      <c r="B194" s="39" t="s">
        <v>937</v>
      </c>
      <c r="C194" s="39"/>
      <c r="D194" s="39" t="s">
        <v>170</v>
      </c>
      <c r="E194" s="39" t="s">
        <v>2203</v>
      </c>
      <c r="F194" s="55">
        <v>44280.391539351855</v>
      </c>
      <c r="G194" s="55">
        <v>44281.027002314811</v>
      </c>
      <c r="H194" s="23" t="s">
        <v>2309</v>
      </c>
      <c r="I194" s="40" t="str">
        <f t="shared" ref="I194:I257" si="3">IF(F194&lt;&gt;G194,IF(ISBLANK(G194),"IN WDC","OUTSIDE WDC"),"OUTSIDE WDC")</f>
        <v>OUTSIDE WDC</v>
      </c>
      <c r="J194" s="39"/>
      <c r="K194" s="39"/>
      <c r="L194" s="56">
        <v>44281</v>
      </c>
      <c r="M194" s="57"/>
      <c r="N194" s="59" t="str">
        <f>IFERROR(VLOOKUP(B:B,'GID 29 JUNI 21'!V:Y,4,0),"")</f>
        <v/>
      </c>
      <c r="O194" s="59" t="str">
        <f>IFERROR(VLOOKUP(B194,#REF!,4,0),"")</f>
        <v/>
      </c>
      <c r="P194" s="59" t="str">
        <f>IFERROR(VLOOKUP(B:B,'GID 27 Juni 21'!V:Y,4,0),"")</f>
        <v/>
      </c>
      <c r="Q194" s="59" t="str">
        <f>IFERROR(VLOOKUP(B:B,'GID 26 Juni 21'!V:Y,4,0),"")</f>
        <v/>
      </c>
      <c r="R194" s="59" t="str">
        <f>IFERROR(VLOOKUP(B:B,'GID 25 JNI 21'!V:Y,4,0),"")</f>
        <v/>
      </c>
      <c r="S194" s="59" t="s">
        <v>11</v>
      </c>
      <c r="T194" s="59" t="s">
        <v>11</v>
      </c>
      <c r="U194" s="59" t="s">
        <v>11</v>
      </c>
      <c r="V194" s="59" t="s">
        <v>11</v>
      </c>
      <c r="W194" s="59" t="s">
        <v>11</v>
      </c>
      <c r="X194" s="59" t="s">
        <v>11</v>
      </c>
      <c r="Y194" s="59" t="s">
        <v>11</v>
      </c>
      <c r="Z194" s="59" t="s">
        <v>11</v>
      </c>
      <c r="AA194" s="59" t="s">
        <v>11</v>
      </c>
      <c r="AB194" s="59" t="s">
        <v>11</v>
      </c>
      <c r="AC194" s="59" t="s">
        <v>11</v>
      </c>
      <c r="AD194" s="59" t="s">
        <v>11</v>
      </c>
      <c r="AE194" s="59" t="s">
        <v>11</v>
      </c>
      <c r="AF194" s="59" t="s">
        <v>11</v>
      </c>
      <c r="AG194" s="59" t="s">
        <v>11</v>
      </c>
      <c r="AH194" s="59" t="s">
        <v>11</v>
      </c>
      <c r="AI194" s="59" t="s">
        <v>11</v>
      </c>
      <c r="AJ194" s="59" t="s">
        <v>11</v>
      </c>
      <c r="AK194" s="59" t="s">
        <v>11</v>
      </c>
      <c r="AL194" s="57" t="s">
        <v>11</v>
      </c>
      <c r="AM194" s="57" t="s">
        <v>11</v>
      </c>
      <c r="AN194" s="57" t="s">
        <v>11</v>
      </c>
      <c r="AO194" s="57" t="s">
        <v>11</v>
      </c>
      <c r="AP194" s="57" t="s">
        <v>11</v>
      </c>
      <c r="AQ194" s="57" t="s">
        <v>11</v>
      </c>
      <c r="AR194" s="57" t="s">
        <v>11</v>
      </c>
      <c r="AS194" s="57" t="s">
        <v>11</v>
      </c>
      <c r="AT194" s="57" t="s">
        <v>11</v>
      </c>
      <c r="AU194" s="57" t="s">
        <v>11</v>
      </c>
      <c r="AV194" s="57" t="s">
        <v>11</v>
      </c>
      <c r="AW194" s="57" t="s">
        <v>11</v>
      </c>
      <c r="AX194" s="57" t="s">
        <v>11</v>
      </c>
      <c r="AY194" s="57" t="s">
        <v>11</v>
      </c>
      <c r="AZ194" s="57" t="s">
        <v>11</v>
      </c>
      <c r="BA194" s="57" t="s">
        <v>11</v>
      </c>
      <c r="BB194" s="57" t="s">
        <v>11</v>
      </c>
      <c r="BC194" s="57" t="s">
        <v>11</v>
      </c>
      <c r="BD194" s="57" t="s">
        <v>11</v>
      </c>
      <c r="BE194" s="57" t="s">
        <v>11</v>
      </c>
      <c r="BF194" s="57" t="s">
        <v>11</v>
      </c>
      <c r="BG194" s="57" t="s">
        <v>11</v>
      </c>
      <c r="BH194" s="57" t="s">
        <v>11</v>
      </c>
      <c r="BI194" s="57" t="s">
        <v>11</v>
      </c>
      <c r="BJ194" s="57" t="s">
        <v>11</v>
      </c>
      <c r="BK194" s="57" t="s">
        <v>11</v>
      </c>
      <c r="BL194" s="57" t="s">
        <v>11</v>
      </c>
      <c r="BM194" s="57" t="s">
        <v>11</v>
      </c>
      <c r="BN194" s="57" t="s">
        <v>11</v>
      </c>
      <c r="BO194" s="57" t="s">
        <v>11</v>
      </c>
      <c r="BP194" s="57" t="s">
        <v>11</v>
      </c>
      <c r="BQ194" s="57" t="s">
        <v>11</v>
      </c>
      <c r="BR194" s="57" t="s">
        <v>11</v>
      </c>
      <c r="BS194" s="57" t="s">
        <v>11</v>
      </c>
      <c r="BT194" s="57" t="s">
        <v>11</v>
      </c>
      <c r="BU194" s="57" t="s">
        <v>11</v>
      </c>
      <c r="BV194" s="57" t="s">
        <v>11</v>
      </c>
      <c r="BW194" s="57" t="s">
        <v>11</v>
      </c>
      <c r="BX194" s="57" t="s">
        <v>11</v>
      </c>
      <c r="BY194" s="57" t="s">
        <v>11</v>
      </c>
      <c r="BZ194" s="57" t="s">
        <v>11</v>
      </c>
      <c r="CA194" s="57" t="s">
        <v>11</v>
      </c>
      <c r="CB194" s="57" t="s">
        <v>11</v>
      </c>
      <c r="CC194" s="57" t="s">
        <v>11</v>
      </c>
      <c r="CD194" s="57" t="s">
        <v>11</v>
      </c>
      <c r="CE194" s="57" t="s">
        <v>11</v>
      </c>
      <c r="CF194" s="57" t="s">
        <v>11</v>
      </c>
      <c r="CG194" s="57" t="s">
        <v>11</v>
      </c>
      <c r="CH194" s="57" t="s">
        <v>11</v>
      </c>
      <c r="CI194" s="57" t="s">
        <v>11</v>
      </c>
      <c r="CJ194" s="57" t="s">
        <v>11</v>
      </c>
      <c r="CK194" s="57" t="s">
        <v>11</v>
      </c>
      <c r="CL194" s="58" t="s">
        <v>11</v>
      </c>
      <c r="CM194" s="59" t="s">
        <v>11</v>
      </c>
      <c r="CN194" s="59" t="s">
        <v>11</v>
      </c>
      <c r="CO194" s="59" t="s">
        <v>11</v>
      </c>
      <c r="CP194" s="59" t="s">
        <v>11</v>
      </c>
      <c r="CQ194" s="59" t="s">
        <v>11</v>
      </c>
      <c r="CR194" s="59" t="s">
        <v>11</v>
      </c>
      <c r="CS194" s="59" t="s">
        <v>11</v>
      </c>
      <c r="CT194" s="59" t="s">
        <v>11</v>
      </c>
      <c r="CU194" s="59" t="s">
        <v>11</v>
      </c>
      <c r="CV194" s="59" t="s">
        <v>11</v>
      </c>
      <c r="CW194" s="59" t="s">
        <v>1621</v>
      </c>
      <c r="CX194" s="59"/>
      <c r="CY194" s="59"/>
      <c r="CZ194" s="60"/>
      <c r="DA194" s="60"/>
      <c r="DB194" s="59"/>
      <c r="DC194" s="59"/>
      <c r="DD194" s="60"/>
      <c r="DE194" s="59"/>
      <c r="DF194" s="59"/>
      <c r="DG194" s="59"/>
      <c r="DH194" s="59"/>
      <c r="DI194" s="59"/>
      <c r="DJ194" s="59"/>
      <c r="DK194" s="59"/>
      <c r="DL194" s="59"/>
      <c r="DM194" s="59"/>
      <c r="DN194" s="59"/>
      <c r="DO194" s="59"/>
      <c r="DP194" s="59"/>
      <c r="DQ194" s="59"/>
      <c r="DR194" s="59"/>
      <c r="DS194" s="59"/>
      <c r="DT194" s="59"/>
      <c r="DU194" s="59"/>
    </row>
    <row r="195" spans="1:125" s="61" customFormat="1" ht="12.75" customHeight="1" x14ac:dyDescent="0.25">
      <c r="A195" s="39" t="s">
        <v>454</v>
      </c>
      <c r="B195" s="39" t="s">
        <v>940</v>
      </c>
      <c r="C195" s="39"/>
      <c r="D195" s="39" t="s">
        <v>73</v>
      </c>
      <c r="E195" s="39" t="s">
        <v>2218</v>
      </c>
      <c r="F195" s="55">
        <v>44281.191932870373</v>
      </c>
      <c r="G195" s="55">
        <v>44281.652141203704</v>
      </c>
      <c r="H195" s="23" t="s">
        <v>2309</v>
      </c>
      <c r="I195" s="40" t="str">
        <f t="shared" si="3"/>
        <v>OUTSIDE WDC</v>
      </c>
      <c r="J195" s="39"/>
      <c r="K195" s="39"/>
      <c r="L195" s="56">
        <v>44281</v>
      </c>
      <c r="M195" s="57"/>
      <c r="N195" s="59" t="str">
        <f>IFERROR(VLOOKUP(B:B,'GID 29 JUNI 21'!V:Y,4,0),"")</f>
        <v/>
      </c>
      <c r="O195" s="59" t="str">
        <f>IFERROR(VLOOKUP(B195,#REF!,4,0),"")</f>
        <v/>
      </c>
      <c r="P195" s="59" t="str">
        <f>IFERROR(VLOOKUP(B:B,'GID 27 Juni 21'!V:Y,4,0),"")</f>
        <v/>
      </c>
      <c r="Q195" s="59" t="str">
        <f>IFERROR(VLOOKUP(B:B,'GID 26 Juni 21'!V:Y,4,0),"")</f>
        <v/>
      </c>
      <c r="R195" s="59" t="str">
        <f>IFERROR(VLOOKUP(B:B,'GID 25 JNI 21'!V:Y,4,0),"")</f>
        <v/>
      </c>
      <c r="S195" s="59" t="s">
        <v>11</v>
      </c>
      <c r="T195" s="59" t="s">
        <v>11</v>
      </c>
      <c r="U195" s="59" t="s">
        <v>11</v>
      </c>
      <c r="V195" s="59" t="s">
        <v>11</v>
      </c>
      <c r="W195" s="59" t="s">
        <v>11</v>
      </c>
      <c r="X195" s="59" t="s">
        <v>11</v>
      </c>
      <c r="Y195" s="59" t="s">
        <v>11</v>
      </c>
      <c r="Z195" s="59" t="s">
        <v>11</v>
      </c>
      <c r="AA195" s="59" t="s">
        <v>11</v>
      </c>
      <c r="AB195" s="59" t="s">
        <v>11</v>
      </c>
      <c r="AC195" s="59" t="s">
        <v>11</v>
      </c>
      <c r="AD195" s="59" t="s">
        <v>11</v>
      </c>
      <c r="AE195" s="59" t="s">
        <v>11</v>
      </c>
      <c r="AF195" s="59" t="s">
        <v>11</v>
      </c>
      <c r="AG195" s="59" t="s">
        <v>11</v>
      </c>
      <c r="AH195" s="59" t="s">
        <v>11</v>
      </c>
      <c r="AI195" s="59" t="s">
        <v>11</v>
      </c>
      <c r="AJ195" s="59" t="s">
        <v>11</v>
      </c>
      <c r="AK195" s="59" t="s">
        <v>11</v>
      </c>
      <c r="AL195" s="57" t="s">
        <v>11</v>
      </c>
      <c r="AM195" s="57" t="s">
        <v>11</v>
      </c>
      <c r="AN195" s="57" t="s">
        <v>11</v>
      </c>
      <c r="AO195" s="57" t="s">
        <v>11</v>
      </c>
      <c r="AP195" s="57" t="s">
        <v>11</v>
      </c>
      <c r="AQ195" s="57" t="s">
        <v>11</v>
      </c>
      <c r="AR195" s="57" t="s">
        <v>11</v>
      </c>
      <c r="AS195" s="57" t="s">
        <v>11</v>
      </c>
      <c r="AT195" s="57" t="s">
        <v>11</v>
      </c>
      <c r="AU195" s="57" t="s">
        <v>11</v>
      </c>
      <c r="AV195" s="57" t="s">
        <v>11</v>
      </c>
      <c r="AW195" s="57" t="s">
        <v>11</v>
      </c>
      <c r="AX195" s="57" t="s">
        <v>11</v>
      </c>
      <c r="AY195" s="57" t="s">
        <v>11</v>
      </c>
      <c r="AZ195" s="57" t="s">
        <v>11</v>
      </c>
      <c r="BA195" s="57" t="s">
        <v>11</v>
      </c>
      <c r="BB195" s="57" t="s">
        <v>11</v>
      </c>
      <c r="BC195" s="57" t="s">
        <v>11</v>
      </c>
      <c r="BD195" s="57" t="s">
        <v>11</v>
      </c>
      <c r="BE195" s="57" t="s">
        <v>11</v>
      </c>
      <c r="BF195" s="57" t="s">
        <v>11</v>
      </c>
      <c r="BG195" s="57" t="s">
        <v>11</v>
      </c>
      <c r="BH195" s="57" t="s">
        <v>11</v>
      </c>
      <c r="BI195" s="57" t="s">
        <v>11</v>
      </c>
      <c r="BJ195" s="57" t="s">
        <v>11</v>
      </c>
      <c r="BK195" s="57" t="s">
        <v>11</v>
      </c>
      <c r="BL195" s="57" t="s">
        <v>11</v>
      </c>
      <c r="BM195" s="57" t="s">
        <v>11</v>
      </c>
      <c r="BN195" s="57" t="s">
        <v>11</v>
      </c>
      <c r="BO195" s="57" t="s">
        <v>11</v>
      </c>
      <c r="BP195" s="57" t="s">
        <v>11</v>
      </c>
      <c r="BQ195" s="57" t="s">
        <v>11</v>
      </c>
      <c r="BR195" s="57" t="s">
        <v>11</v>
      </c>
      <c r="BS195" s="57" t="s">
        <v>11</v>
      </c>
      <c r="BT195" s="57" t="s">
        <v>11</v>
      </c>
      <c r="BU195" s="57" t="s">
        <v>11</v>
      </c>
      <c r="BV195" s="57" t="s">
        <v>11</v>
      </c>
      <c r="BW195" s="57" t="s">
        <v>11</v>
      </c>
      <c r="BX195" s="57" t="s">
        <v>11</v>
      </c>
      <c r="BY195" s="57" t="s">
        <v>11</v>
      </c>
      <c r="BZ195" s="57" t="s">
        <v>11</v>
      </c>
      <c r="CA195" s="57" t="s">
        <v>11</v>
      </c>
      <c r="CB195" s="57" t="s">
        <v>11</v>
      </c>
      <c r="CC195" s="57" t="s">
        <v>11</v>
      </c>
      <c r="CD195" s="57" t="s">
        <v>11</v>
      </c>
      <c r="CE195" s="57" t="s">
        <v>11</v>
      </c>
      <c r="CF195" s="57" t="s">
        <v>11</v>
      </c>
      <c r="CG195" s="57" t="s">
        <v>11</v>
      </c>
      <c r="CH195" s="57" t="s">
        <v>11</v>
      </c>
      <c r="CI195" s="57" t="s">
        <v>11</v>
      </c>
      <c r="CJ195" s="57" t="s">
        <v>11</v>
      </c>
      <c r="CK195" s="57" t="s">
        <v>11</v>
      </c>
      <c r="CL195" s="58" t="s">
        <v>11</v>
      </c>
      <c r="CM195" s="59" t="s">
        <v>11</v>
      </c>
      <c r="CN195" s="59" t="s">
        <v>11</v>
      </c>
      <c r="CO195" s="59" t="s">
        <v>11</v>
      </c>
      <c r="CP195" s="59" t="s">
        <v>11</v>
      </c>
      <c r="CQ195" s="59" t="s">
        <v>11</v>
      </c>
      <c r="CR195" s="59" t="s">
        <v>11</v>
      </c>
      <c r="CS195" s="59" t="s">
        <v>11</v>
      </c>
      <c r="CT195" s="59" t="s">
        <v>11</v>
      </c>
      <c r="CU195" s="59" t="s">
        <v>11</v>
      </c>
      <c r="CV195" s="59" t="s">
        <v>1622</v>
      </c>
      <c r="CW195" s="59"/>
      <c r="CX195" s="59"/>
      <c r="CY195" s="59"/>
      <c r="CZ195" s="60"/>
      <c r="DA195" s="60"/>
      <c r="DB195" s="59"/>
      <c r="DC195" s="59"/>
      <c r="DD195" s="60"/>
      <c r="DE195" s="59"/>
      <c r="DF195" s="59"/>
      <c r="DG195" s="59"/>
      <c r="DH195" s="59"/>
      <c r="DI195" s="59"/>
      <c r="DJ195" s="59"/>
      <c r="DK195" s="59"/>
      <c r="DL195" s="59"/>
      <c r="DM195" s="59"/>
      <c r="DN195" s="59"/>
      <c r="DO195" s="59"/>
      <c r="DP195" s="59"/>
      <c r="DQ195" s="59"/>
      <c r="DR195" s="59"/>
      <c r="DS195" s="59"/>
      <c r="DT195" s="59"/>
      <c r="DU195" s="59"/>
    </row>
    <row r="196" spans="1:125" s="61" customFormat="1" ht="12.75" customHeight="1" x14ac:dyDescent="0.25">
      <c r="A196" s="39" t="s">
        <v>454</v>
      </c>
      <c r="B196" s="39" t="s">
        <v>941</v>
      </c>
      <c r="C196" s="39"/>
      <c r="D196" s="39" t="s">
        <v>73</v>
      </c>
      <c r="E196" s="39" t="s">
        <v>2219</v>
      </c>
      <c r="F196" s="55">
        <v>44281.691168981481</v>
      </c>
      <c r="G196" s="55">
        <v>44282.021909722222</v>
      </c>
      <c r="H196" s="23" t="s">
        <v>2309</v>
      </c>
      <c r="I196" s="40" t="str">
        <f t="shared" si="3"/>
        <v>OUTSIDE WDC</v>
      </c>
      <c r="J196" s="39"/>
      <c r="K196" s="39"/>
      <c r="L196" s="56">
        <v>44282</v>
      </c>
      <c r="M196" s="57"/>
      <c r="N196" s="59" t="str">
        <f>IFERROR(VLOOKUP(B:B,'GID 29 JUNI 21'!V:Y,4,0),"")</f>
        <v/>
      </c>
      <c r="O196" s="59" t="str">
        <f>IFERROR(VLOOKUP(B196,#REF!,4,0),"")</f>
        <v/>
      </c>
      <c r="P196" s="59" t="str">
        <f>IFERROR(VLOOKUP(B:B,'GID 27 Juni 21'!V:Y,4,0),"")</f>
        <v/>
      </c>
      <c r="Q196" s="59" t="str">
        <f>IFERROR(VLOOKUP(B:B,'GID 26 Juni 21'!V:Y,4,0),"")</f>
        <v/>
      </c>
      <c r="R196" s="59" t="str">
        <f>IFERROR(VLOOKUP(B:B,'GID 25 JNI 21'!V:Y,4,0),"")</f>
        <v/>
      </c>
      <c r="S196" s="59" t="s">
        <v>11</v>
      </c>
      <c r="T196" s="59" t="s">
        <v>11</v>
      </c>
      <c r="U196" s="59" t="s">
        <v>11</v>
      </c>
      <c r="V196" s="59" t="s">
        <v>11</v>
      </c>
      <c r="W196" s="59" t="s">
        <v>11</v>
      </c>
      <c r="X196" s="59" t="s">
        <v>11</v>
      </c>
      <c r="Y196" s="59" t="s">
        <v>11</v>
      </c>
      <c r="Z196" s="59" t="s">
        <v>11</v>
      </c>
      <c r="AA196" s="59" t="s">
        <v>11</v>
      </c>
      <c r="AB196" s="59" t="s">
        <v>11</v>
      </c>
      <c r="AC196" s="59" t="s">
        <v>11</v>
      </c>
      <c r="AD196" s="59" t="s">
        <v>11</v>
      </c>
      <c r="AE196" s="59" t="s">
        <v>11</v>
      </c>
      <c r="AF196" s="59" t="s">
        <v>11</v>
      </c>
      <c r="AG196" s="59" t="s">
        <v>11</v>
      </c>
      <c r="AH196" s="59" t="s">
        <v>11</v>
      </c>
      <c r="AI196" s="59" t="s">
        <v>11</v>
      </c>
      <c r="AJ196" s="59" t="s">
        <v>11</v>
      </c>
      <c r="AK196" s="59" t="s">
        <v>11</v>
      </c>
      <c r="AL196" s="57" t="s">
        <v>11</v>
      </c>
      <c r="AM196" s="57" t="s">
        <v>11</v>
      </c>
      <c r="AN196" s="57" t="s">
        <v>11</v>
      </c>
      <c r="AO196" s="57" t="s">
        <v>11</v>
      </c>
      <c r="AP196" s="57" t="s">
        <v>11</v>
      </c>
      <c r="AQ196" s="57" t="s">
        <v>11</v>
      </c>
      <c r="AR196" s="57" t="s">
        <v>11</v>
      </c>
      <c r="AS196" s="57" t="s">
        <v>11</v>
      </c>
      <c r="AT196" s="57" t="s">
        <v>11</v>
      </c>
      <c r="AU196" s="57" t="s">
        <v>11</v>
      </c>
      <c r="AV196" s="57" t="s">
        <v>11</v>
      </c>
      <c r="AW196" s="57" t="s">
        <v>11</v>
      </c>
      <c r="AX196" s="57" t="s">
        <v>11</v>
      </c>
      <c r="AY196" s="57" t="s">
        <v>11</v>
      </c>
      <c r="AZ196" s="57" t="s">
        <v>11</v>
      </c>
      <c r="BA196" s="57" t="s">
        <v>11</v>
      </c>
      <c r="BB196" s="57" t="s">
        <v>11</v>
      </c>
      <c r="BC196" s="57" t="s">
        <v>11</v>
      </c>
      <c r="BD196" s="57" t="s">
        <v>11</v>
      </c>
      <c r="BE196" s="57" t="s">
        <v>11</v>
      </c>
      <c r="BF196" s="57" t="s">
        <v>11</v>
      </c>
      <c r="BG196" s="57" t="s">
        <v>11</v>
      </c>
      <c r="BH196" s="57" t="s">
        <v>11</v>
      </c>
      <c r="BI196" s="57" t="s">
        <v>11</v>
      </c>
      <c r="BJ196" s="57" t="s">
        <v>11</v>
      </c>
      <c r="BK196" s="57" t="s">
        <v>11</v>
      </c>
      <c r="BL196" s="57" t="s">
        <v>11</v>
      </c>
      <c r="BM196" s="57" t="s">
        <v>11</v>
      </c>
      <c r="BN196" s="57" t="s">
        <v>11</v>
      </c>
      <c r="BO196" s="57" t="s">
        <v>11</v>
      </c>
      <c r="BP196" s="57" t="s">
        <v>11</v>
      </c>
      <c r="BQ196" s="57" t="s">
        <v>11</v>
      </c>
      <c r="BR196" s="57" t="s">
        <v>11</v>
      </c>
      <c r="BS196" s="57" t="s">
        <v>11</v>
      </c>
      <c r="BT196" s="57" t="s">
        <v>11</v>
      </c>
      <c r="BU196" s="57" t="s">
        <v>11</v>
      </c>
      <c r="BV196" s="57" t="s">
        <v>11</v>
      </c>
      <c r="BW196" s="57" t="s">
        <v>11</v>
      </c>
      <c r="BX196" s="57" t="s">
        <v>11</v>
      </c>
      <c r="BY196" s="57" t="s">
        <v>11</v>
      </c>
      <c r="BZ196" s="57" t="s">
        <v>11</v>
      </c>
      <c r="CA196" s="57" t="s">
        <v>11</v>
      </c>
      <c r="CB196" s="57" t="s">
        <v>11</v>
      </c>
      <c r="CC196" s="57" t="s">
        <v>11</v>
      </c>
      <c r="CD196" s="57" t="s">
        <v>11</v>
      </c>
      <c r="CE196" s="57" t="s">
        <v>11</v>
      </c>
      <c r="CF196" s="57" t="s">
        <v>11</v>
      </c>
      <c r="CG196" s="57" t="s">
        <v>11</v>
      </c>
      <c r="CH196" s="57" t="s">
        <v>11</v>
      </c>
      <c r="CI196" s="57" t="s">
        <v>11</v>
      </c>
      <c r="CJ196" s="57" t="s">
        <v>11</v>
      </c>
      <c r="CK196" s="57" t="s">
        <v>11</v>
      </c>
      <c r="CL196" s="58" t="s">
        <v>11</v>
      </c>
      <c r="CM196" s="59" t="s">
        <v>11</v>
      </c>
      <c r="CN196" s="59" t="s">
        <v>11</v>
      </c>
      <c r="CO196" s="59" t="s">
        <v>11</v>
      </c>
      <c r="CP196" s="59" t="s">
        <v>11</v>
      </c>
      <c r="CQ196" s="59" t="s">
        <v>11</v>
      </c>
      <c r="CR196" s="59" t="s">
        <v>11</v>
      </c>
      <c r="CS196" s="59" t="s">
        <v>11</v>
      </c>
      <c r="CT196" s="59" t="s">
        <v>11</v>
      </c>
      <c r="CU196" s="59"/>
      <c r="CV196" s="59" t="s">
        <v>1623</v>
      </c>
      <c r="CW196" s="59"/>
      <c r="CX196" s="59"/>
      <c r="CY196" s="59"/>
      <c r="CZ196" s="60"/>
      <c r="DA196" s="60"/>
      <c r="DB196" s="59"/>
      <c r="DC196" s="59"/>
      <c r="DD196" s="60"/>
      <c r="DE196" s="59"/>
      <c r="DF196" s="59"/>
      <c r="DG196" s="59"/>
      <c r="DH196" s="59"/>
      <c r="DI196" s="59"/>
      <c r="DJ196" s="59"/>
      <c r="DK196" s="59"/>
      <c r="DL196" s="59"/>
      <c r="DM196" s="59"/>
      <c r="DN196" s="59"/>
      <c r="DO196" s="59"/>
      <c r="DP196" s="59"/>
      <c r="DQ196" s="59"/>
      <c r="DR196" s="59"/>
      <c r="DS196" s="59"/>
      <c r="DT196" s="59"/>
      <c r="DU196" s="59"/>
    </row>
    <row r="197" spans="1:125" s="61" customFormat="1" ht="12.75" customHeight="1" x14ac:dyDescent="0.25">
      <c r="A197" s="39" t="s">
        <v>454</v>
      </c>
      <c r="B197" s="39" t="s">
        <v>942</v>
      </c>
      <c r="C197" s="39"/>
      <c r="D197" s="39" t="s">
        <v>73</v>
      </c>
      <c r="E197" s="39" t="s">
        <v>2218</v>
      </c>
      <c r="F197" s="55">
        <v>44281.744513888887</v>
      </c>
      <c r="G197" s="55">
        <v>44282.246168981481</v>
      </c>
      <c r="H197" s="23" t="s">
        <v>2309</v>
      </c>
      <c r="I197" s="40" t="str">
        <f t="shared" si="3"/>
        <v>OUTSIDE WDC</v>
      </c>
      <c r="J197" s="39" t="s">
        <v>10</v>
      </c>
      <c r="K197" s="39"/>
      <c r="L197" s="56">
        <v>44282</v>
      </c>
      <c r="M197" s="57"/>
      <c r="N197" s="59" t="str">
        <f>IFERROR(VLOOKUP(B:B,'GID 29 JUNI 21'!V:Y,4,0),"")</f>
        <v/>
      </c>
      <c r="O197" s="59" t="str">
        <f>IFERROR(VLOOKUP(B197,#REF!,4,0),"")</f>
        <v/>
      </c>
      <c r="P197" s="59" t="str">
        <f>IFERROR(VLOOKUP(B:B,'GID 27 Juni 21'!V:Y,4,0),"")</f>
        <v/>
      </c>
      <c r="Q197" s="59" t="str">
        <f>IFERROR(VLOOKUP(B:B,'GID 26 Juni 21'!V:Y,4,0),"")</f>
        <v/>
      </c>
      <c r="R197" s="59" t="str">
        <f>IFERROR(VLOOKUP(B:B,'GID 25 JNI 21'!V:Y,4,0),"")</f>
        <v/>
      </c>
      <c r="S197" s="59" t="s">
        <v>11</v>
      </c>
      <c r="T197" s="59" t="s">
        <v>11</v>
      </c>
      <c r="U197" s="59" t="s">
        <v>11</v>
      </c>
      <c r="V197" s="59" t="s">
        <v>11</v>
      </c>
      <c r="W197" s="59" t="s">
        <v>11</v>
      </c>
      <c r="X197" s="59" t="s">
        <v>11</v>
      </c>
      <c r="Y197" s="59" t="s">
        <v>11</v>
      </c>
      <c r="Z197" s="59" t="s">
        <v>11</v>
      </c>
      <c r="AA197" s="59" t="s">
        <v>11</v>
      </c>
      <c r="AB197" s="59" t="s">
        <v>11</v>
      </c>
      <c r="AC197" s="59" t="s">
        <v>11</v>
      </c>
      <c r="AD197" s="59" t="s">
        <v>11</v>
      </c>
      <c r="AE197" s="59" t="s">
        <v>11</v>
      </c>
      <c r="AF197" s="59" t="s">
        <v>11</v>
      </c>
      <c r="AG197" s="59" t="s">
        <v>11</v>
      </c>
      <c r="AH197" s="59" t="s">
        <v>11</v>
      </c>
      <c r="AI197" s="59" t="s">
        <v>11</v>
      </c>
      <c r="AJ197" s="59" t="s">
        <v>11</v>
      </c>
      <c r="AK197" s="59" t="s">
        <v>11</v>
      </c>
      <c r="AL197" s="57" t="s">
        <v>11</v>
      </c>
      <c r="AM197" s="57" t="s">
        <v>11</v>
      </c>
      <c r="AN197" s="57" t="s">
        <v>11</v>
      </c>
      <c r="AO197" s="57" t="s">
        <v>11</v>
      </c>
      <c r="AP197" s="57" t="s">
        <v>11</v>
      </c>
      <c r="AQ197" s="57" t="s">
        <v>11</v>
      </c>
      <c r="AR197" s="57" t="s">
        <v>11</v>
      </c>
      <c r="AS197" s="57" t="s">
        <v>11</v>
      </c>
      <c r="AT197" s="57" t="s">
        <v>11</v>
      </c>
      <c r="AU197" s="57" t="s">
        <v>11</v>
      </c>
      <c r="AV197" s="57" t="s">
        <v>11</v>
      </c>
      <c r="AW197" s="57" t="s">
        <v>11</v>
      </c>
      <c r="AX197" s="57" t="s">
        <v>11</v>
      </c>
      <c r="AY197" s="57" t="s">
        <v>11</v>
      </c>
      <c r="AZ197" s="57" t="s">
        <v>11</v>
      </c>
      <c r="BA197" s="57" t="s">
        <v>11</v>
      </c>
      <c r="BB197" s="57" t="s">
        <v>11</v>
      </c>
      <c r="BC197" s="57" t="s">
        <v>11</v>
      </c>
      <c r="BD197" s="57" t="s">
        <v>11</v>
      </c>
      <c r="BE197" s="57" t="s">
        <v>11</v>
      </c>
      <c r="BF197" s="57" t="s">
        <v>11</v>
      </c>
      <c r="BG197" s="57" t="s">
        <v>11</v>
      </c>
      <c r="BH197" s="57" t="s">
        <v>11</v>
      </c>
      <c r="BI197" s="57" t="s">
        <v>11</v>
      </c>
      <c r="BJ197" s="57" t="s">
        <v>11</v>
      </c>
      <c r="BK197" s="57" t="s">
        <v>11</v>
      </c>
      <c r="BL197" s="57" t="s">
        <v>11</v>
      </c>
      <c r="BM197" s="57" t="s">
        <v>11</v>
      </c>
      <c r="BN197" s="57" t="s">
        <v>11</v>
      </c>
      <c r="BO197" s="57" t="s">
        <v>11</v>
      </c>
      <c r="BP197" s="57" t="s">
        <v>11</v>
      </c>
      <c r="BQ197" s="57" t="s">
        <v>11</v>
      </c>
      <c r="BR197" s="57" t="s">
        <v>11</v>
      </c>
      <c r="BS197" s="57" t="s">
        <v>11</v>
      </c>
      <c r="BT197" s="57" t="s">
        <v>11</v>
      </c>
      <c r="BU197" s="57" t="s">
        <v>11</v>
      </c>
      <c r="BV197" s="57" t="s">
        <v>11</v>
      </c>
      <c r="BW197" s="57" t="s">
        <v>11</v>
      </c>
      <c r="BX197" s="57" t="s">
        <v>11</v>
      </c>
      <c r="BY197" s="57" t="s">
        <v>11</v>
      </c>
      <c r="BZ197" s="57" t="s">
        <v>11</v>
      </c>
      <c r="CA197" s="57" t="s">
        <v>11</v>
      </c>
      <c r="CB197" s="57" t="s">
        <v>11</v>
      </c>
      <c r="CC197" s="57" t="s">
        <v>11</v>
      </c>
      <c r="CD197" s="57" t="s">
        <v>11</v>
      </c>
      <c r="CE197" s="57" t="s">
        <v>11</v>
      </c>
      <c r="CF197" s="57" t="s">
        <v>11</v>
      </c>
      <c r="CG197" s="57" t="s">
        <v>11</v>
      </c>
      <c r="CH197" s="57" t="s">
        <v>11</v>
      </c>
      <c r="CI197" s="57" t="s">
        <v>11</v>
      </c>
      <c r="CJ197" s="57" t="s">
        <v>11</v>
      </c>
      <c r="CK197" s="57" t="s">
        <v>11</v>
      </c>
      <c r="CL197" s="58" t="s">
        <v>11</v>
      </c>
      <c r="CM197" s="59" t="s">
        <v>11</v>
      </c>
      <c r="CN197" s="59" t="s">
        <v>11</v>
      </c>
      <c r="CO197" s="59" t="s">
        <v>11</v>
      </c>
      <c r="CP197" s="59" t="s">
        <v>11</v>
      </c>
      <c r="CQ197" s="59" t="s">
        <v>11</v>
      </c>
      <c r="CR197" s="59" t="s">
        <v>11</v>
      </c>
      <c r="CS197" s="59" t="s">
        <v>11</v>
      </c>
      <c r="CT197" s="59" t="s">
        <v>11</v>
      </c>
      <c r="CU197" s="59"/>
      <c r="CV197" s="59" t="s">
        <v>1624</v>
      </c>
      <c r="CW197" s="59"/>
      <c r="CX197" s="59"/>
      <c r="CY197" s="59"/>
      <c r="CZ197" s="60"/>
      <c r="DA197" s="60"/>
      <c r="DB197" s="59"/>
      <c r="DC197" s="59"/>
      <c r="DD197" s="60"/>
      <c r="DE197" s="59"/>
      <c r="DF197" s="59"/>
      <c r="DG197" s="59"/>
      <c r="DH197" s="59"/>
      <c r="DI197" s="59"/>
      <c r="DJ197" s="59"/>
      <c r="DK197" s="59"/>
      <c r="DL197" s="59"/>
      <c r="DM197" s="59"/>
      <c r="DN197" s="59"/>
      <c r="DO197" s="59"/>
      <c r="DP197" s="59"/>
      <c r="DQ197" s="59"/>
      <c r="DR197" s="59"/>
      <c r="DS197" s="59"/>
      <c r="DT197" s="59"/>
      <c r="DU197" s="59"/>
    </row>
    <row r="198" spans="1:125" s="61" customFormat="1" ht="12.75" customHeight="1" x14ac:dyDescent="0.25">
      <c r="A198" s="39" t="s">
        <v>454</v>
      </c>
      <c r="B198" s="39" t="s">
        <v>453</v>
      </c>
      <c r="C198" s="39"/>
      <c r="D198" s="39" t="s">
        <v>73</v>
      </c>
      <c r="E198" s="39" t="s">
        <v>2207</v>
      </c>
      <c r="F198" s="55">
        <v>44347.950925925928</v>
      </c>
      <c r="G198" s="55">
        <v>44348.281134259261</v>
      </c>
      <c r="H198" s="23" t="s">
        <v>2309</v>
      </c>
      <c r="I198" s="40" t="str">
        <f t="shared" si="3"/>
        <v>OUTSIDE WDC</v>
      </c>
      <c r="J198" s="39"/>
      <c r="K198" s="39"/>
      <c r="L198" s="56">
        <v>44294</v>
      </c>
      <c r="M198" s="57"/>
      <c r="N198" s="59" t="str">
        <f>IFERROR(VLOOKUP(B:B,'GID 29 JUNI 21'!V:Y,4,0),"")</f>
        <v/>
      </c>
      <c r="O198" s="59" t="str">
        <f>IFERROR(VLOOKUP(B198,#REF!,4,0),"")</f>
        <v/>
      </c>
      <c r="P198" s="59" t="str">
        <f>IFERROR(VLOOKUP(B:B,'GID 27 Juni 21'!V:Y,4,0),"")</f>
        <v/>
      </c>
      <c r="Q198" s="59" t="str">
        <f>IFERROR(VLOOKUP(B:B,'GID 26 Juni 21'!V:Y,4,0),"")</f>
        <v/>
      </c>
      <c r="R198" s="59" t="str">
        <f>IFERROR(VLOOKUP(B:B,'GID 25 JNI 21'!V:Y,4,0),"")</f>
        <v/>
      </c>
      <c r="S198" s="59" t="s">
        <v>11</v>
      </c>
      <c r="T198" s="59" t="s">
        <v>11</v>
      </c>
      <c r="U198" s="59" t="s">
        <v>11</v>
      </c>
      <c r="V198" s="59" t="s">
        <v>11</v>
      </c>
      <c r="W198" s="59" t="s">
        <v>11</v>
      </c>
      <c r="X198" s="59" t="s">
        <v>11</v>
      </c>
      <c r="Y198" s="59" t="s">
        <v>11</v>
      </c>
      <c r="Z198" s="59" t="s">
        <v>11</v>
      </c>
      <c r="AA198" s="59" t="s">
        <v>11</v>
      </c>
      <c r="AB198" s="59" t="s">
        <v>11</v>
      </c>
      <c r="AC198" s="59" t="s">
        <v>11</v>
      </c>
      <c r="AD198" s="59" t="s">
        <v>11</v>
      </c>
      <c r="AE198" s="59" t="s">
        <v>11</v>
      </c>
      <c r="AF198" s="59" t="s">
        <v>11</v>
      </c>
      <c r="AG198" s="59" t="s">
        <v>11</v>
      </c>
      <c r="AH198" s="59" t="s">
        <v>11</v>
      </c>
      <c r="AI198" s="59" t="s">
        <v>11</v>
      </c>
      <c r="AJ198" s="59" t="s">
        <v>11</v>
      </c>
      <c r="AK198" s="59" t="s">
        <v>11</v>
      </c>
      <c r="AL198" s="57" t="s">
        <v>11</v>
      </c>
      <c r="AM198" s="57" t="s">
        <v>11</v>
      </c>
      <c r="AN198" s="57" t="s">
        <v>11</v>
      </c>
      <c r="AO198" s="57" t="s">
        <v>5277</v>
      </c>
      <c r="AP198" s="57" t="s">
        <v>11</v>
      </c>
      <c r="AQ198" s="57" t="s">
        <v>11</v>
      </c>
      <c r="AR198" s="57" t="s">
        <v>11</v>
      </c>
      <c r="AS198" s="57" t="s">
        <v>11</v>
      </c>
      <c r="AT198" s="57" t="s">
        <v>11</v>
      </c>
      <c r="AU198" s="57" t="s">
        <v>11</v>
      </c>
      <c r="AV198" s="57" t="s">
        <v>11</v>
      </c>
      <c r="AW198" s="57" t="s">
        <v>11</v>
      </c>
      <c r="AX198" s="57" t="s">
        <v>11</v>
      </c>
      <c r="AY198" s="57" t="s">
        <v>11</v>
      </c>
      <c r="AZ198" s="57" t="s">
        <v>11</v>
      </c>
      <c r="BA198" s="57" t="s">
        <v>11</v>
      </c>
      <c r="BB198" s="57" t="s">
        <v>11</v>
      </c>
      <c r="BC198" s="57" t="s">
        <v>11</v>
      </c>
      <c r="BD198" s="57" t="s">
        <v>11</v>
      </c>
      <c r="BE198" s="57" t="s">
        <v>11</v>
      </c>
      <c r="BF198" s="57" t="s">
        <v>11</v>
      </c>
      <c r="BG198" s="57" t="s">
        <v>11</v>
      </c>
      <c r="BH198" s="57" t="s">
        <v>11</v>
      </c>
      <c r="BI198" s="57" t="s">
        <v>11</v>
      </c>
      <c r="BJ198" s="57" t="s">
        <v>11</v>
      </c>
      <c r="BK198" s="57" t="s">
        <v>11</v>
      </c>
      <c r="BL198" s="57" t="s">
        <v>11</v>
      </c>
      <c r="BM198" s="57" t="s">
        <v>11</v>
      </c>
      <c r="BN198" s="57" t="s">
        <v>11</v>
      </c>
      <c r="BO198" s="57" t="s">
        <v>11</v>
      </c>
      <c r="BP198" s="57" t="s">
        <v>11</v>
      </c>
      <c r="BQ198" s="57" t="s">
        <v>11</v>
      </c>
      <c r="BR198" s="57" t="s">
        <v>11</v>
      </c>
      <c r="BS198" s="57" t="s">
        <v>11</v>
      </c>
      <c r="BT198" s="57" t="s">
        <v>11</v>
      </c>
      <c r="BU198" s="57" t="s">
        <v>11</v>
      </c>
      <c r="BV198" s="57" t="s">
        <v>11</v>
      </c>
      <c r="BW198" s="57" t="s">
        <v>11</v>
      </c>
      <c r="BX198" s="57" t="s">
        <v>11</v>
      </c>
      <c r="BY198" s="57" t="s">
        <v>11</v>
      </c>
      <c r="BZ198" s="57" t="s">
        <v>11</v>
      </c>
      <c r="CA198" s="57" t="s">
        <v>11</v>
      </c>
      <c r="CB198" s="57" t="s">
        <v>11</v>
      </c>
      <c r="CC198" s="57" t="s">
        <v>11</v>
      </c>
      <c r="CD198" s="57" t="s">
        <v>11</v>
      </c>
      <c r="CE198" s="57" t="s">
        <v>11</v>
      </c>
      <c r="CF198" s="57" t="s">
        <v>11</v>
      </c>
      <c r="CG198" s="57" t="s">
        <v>11</v>
      </c>
      <c r="CH198" s="57" t="s">
        <v>11</v>
      </c>
      <c r="CI198" s="57" t="s">
        <v>11</v>
      </c>
      <c r="CJ198" s="57" t="s">
        <v>2131</v>
      </c>
      <c r="CK198" s="57" t="s">
        <v>11</v>
      </c>
      <c r="CL198" s="58" t="s">
        <v>11</v>
      </c>
      <c r="CM198" s="59" t="s">
        <v>11</v>
      </c>
      <c r="CN198" s="59" t="s">
        <v>11</v>
      </c>
      <c r="CO198" s="59" t="s">
        <v>11</v>
      </c>
      <c r="CP198" s="59" t="s">
        <v>11</v>
      </c>
      <c r="CQ198" s="59" t="s">
        <v>11</v>
      </c>
      <c r="CR198" s="59" t="s">
        <v>11</v>
      </c>
      <c r="CS198" s="59" t="s">
        <v>11</v>
      </c>
      <c r="CT198" s="59" t="s">
        <v>11</v>
      </c>
      <c r="CU198" s="59" t="s">
        <v>1625</v>
      </c>
      <c r="CV198" s="59" t="s">
        <v>1625</v>
      </c>
      <c r="CW198" s="59"/>
      <c r="CX198" s="59"/>
      <c r="CY198" s="59"/>
      <c r="CZ198" s="60"/>
      <c r="DA198" s="60"/>
      <c r="DB198" s="59"/>
      <c r="DC198" s="59"/>
      <c r="DD198" s="60"/>
      <c r="DE198" s="59"/>
      <c r="DF198" s="59"/>
      <c r="DG198" s="59"/>
      <c r="DH198" s="59"/>
      <c r="DI198" s="59"/>
      <c r="DJ198" s="59"/>
      <c r="DK198" s="59"/>
      <c r="DL198" s="59"/>
      <c r="DM198" s="59"/>
      <c r="DN198" s="59"/>
      <c r="DO198" s="59"/>
      <c r="DP198" s="59"/>
      <c r="DQ198" s="59"/>
      <c r="DR198" s="59"/>
      <c r="DS198" s="59"/>
      <c r="DT198" s="59"/>
      <c r="DU198" s="59"/>
    </row>
    <row r="199" spans="1:125" s="61" customFormat="1" ht="12.75" customHeight="1" x14ac:dyDescent="0.25">
      <c r="A199" s="39" t="s">
        <v>454</v>
      </c>
      <c r="B199" s="39" t="s">
        <v>946</v>
      </c>
      <c r="C199" s="39"/>
      <c r="D199" s="39" t="s">
        <v>73</v>
      </c>
      <c r="E199" s="39" t="s">
        <v>2216</v>
      </c>
      <c r="F199" s="55">
        <v>44282.804814814815</v>
      </c>
      <c r="G199" s="55">
        <v>44283.620219907411</v>
      </c>
      <c r="H199" s="23" t="s">
        <v>2309</v>
      </c>
      <c r="I199" s="40" t="str">
        <f t="shared" si="3"/>
        <v>OUTSIDE WDC</v>
      </c>
      <c r="J199" s="39"/>
      <c r="K199" s="39"/>
      <c r="L199" s="56">
        <v>44283</v>
      </c>
      <c r="M199" s="57"/>
      <c r="N199" s="59" t="str">
        <f>IFERROR(VLOOKUP(B:B,'GID 29 JUNI 21'!V:Y,4,0),"")</f>
        <v/>
      </c>
      <c r="O199" s="59" t="str">
        <f>IFERROR(VLOOKUP(B199,#REF!,4,0),"")</f>
        <v/>
      </c>
      <c r="P199" s="59" t="str">
        <f>IFERROR(VLOOKUP(B:B,'GID 27 Juni 21'!V:Y,4,0),"")</f>
        <v/>
      </c>
      <c r="Q199" s="59" t="str">
        <f>IFERROR(VLOOKUP(B:B,'GID 26 Juni 21'!V:Y,4,0),"")</f>
        <v/>
      </c>
      <c r="R199" s="59" t="str">
        <f>IFERROR(VLOOKUP(B:B,'GID 25 JNI 21'!V:Y,4,0),"")</f>
        <v/>
      </c>
      <c r="S199" s="59" t="s">
        <v>11</v>
      </c>
      <c r="T199" s="59" t="s">
        <v>11</v>
      </c>
      <c r="U199" s="59" t="s">
        <v>11</v>
      </c>
      <c r="V199" s="59" t="s">
        <v>11</v>
      </c>
      <c r="W199" s="59" t="s">
        <v>11</v>
      </c>
      <c r="X199" s="59" t="s">
        <v>11</v>
      </c>
      <c r="Y199" s="59" t="s">
        <v>11</v>
      </c>
      <c r="Z199" s="59" t="s">
        <v>11</v>
      </c>
      <c r="AA199" s="59" t="s">
        <v>11</v>
      </c>
      <c r="AB199" s="59" t="s">
        <v>11</v>
      </c>
      <c r="AC199" s="59" t="s">
        <v>11</v>
      </c>
      <c r="AD199" s="59" t="s">
        <v>11</v>
      </c>
      <c r="AE199" s="59" t="s">
        <v>11</v>
      </c>
      <c r="AF199" s="59" t="s">
        <v>11</v>
      </c>
      <c r="AG199" s="59" t="s">
        <v>11</v>
      </c>
      <c r="AH199" s="59" t="s">
        <v>11</v>
      </c>
      <c r="AI199" s="59" t="s">
        <v>11</v>
      </c>
      <c r="AJ199" s="59" t="s">
        <v>11</v>
      </c>
      <c r="AK199" s="59" t="s">
        <v>11</v>
      </c>
      <c r="AL199" s="57" t="s">
        <v>11</v>
      </c>
      <c r="AM199" s="57" t="s">
        <v>11</v>
      </c>
      <c r="AN199" s="57" t="s">
        <v>11</v>
      </c>
      <c r="AO199" s="57" t="s">
        <v>11</v>
      </c>
      <c r="AP199" s="57" t="s">
        <v>11</v>
      </c>
      <c r="AQ199" s="57" t="s">
        <v>11</v>
      </c>
      <c r="AR199" s="57" t="s">
        <v>11</v>
      </c>
      <c r="AS199" s="57" t="s">
        <v>11</v>
      </c>
      <c r="AT199" s="57" t="s">
        <v>11</v>
      </c>
      <c r="AU199" s="57" t="s">
        <v>11</v>
      </c>
      <c r="AV199" s="57" t="s">
        <v>11</v>
      </c>
      <c r="AW199" s="57" t="s">
        <v>11</v>
      </c>
      <c r="AX199" s="57" t="s">
        <v>11</v>
      </c>
      <c r="AY199" s="57" t="s">
        <v>11</v>
      </c>
      <c r="AZ199" s="57" t="s">
        <v>11</v>
      </c>
      <c r="BA199" s="57" t="s">
        <v>11</v>
      </c>
      <c r="BB199" s="57" t="s">
        <v>11</v>
      </c>
      <c r="BC199" s="57" t="s">
        <v>11</v>
      </c>
      <c r="BD199" s="57" t="s">
        <v>11</v>
      </c>
      <c r="BE199" s="57" t="s">
        <v>11</v>
      </c>
      <c r="BF199" s="57" t="s">
        <v>11</v>
      </c>
      <c r="BG199" s="57" t="s">
        <v>11</v>
      </c>
      <c r="BH199" s="57" t="s">
        <v>11</v>
      </c>
      <c r="BI199" s="57" t="s">
        <v>11</v>
      </c>
      <c r="BJ199" s="57" t="s">
        <v>11</v>
      </c>
      <c r="BK199" s="57" t="s">
        <v>11</v>
      </c>
      <c r="BL199" s="57" t="s">
        <v>11</v>
      </c>
      <c r="BM199" s="57" t="s">
        <v>11</v>
      </c>
      <c r="BN199" s="57" t="s">
        <v>11</v>
      </c>
      <c r="BO199" s="57" t="s">
        <v>11</v>
      </c>
      <c r="BP199" s="57" t="s">
        <v>11</v>
      </c>
      <c r="BQ199" s="57" t="s">
        <v>11</v>
      </c>
      <c r="BR199" s="57" t="s">
        <v>11</v>
      </c>
      <c r="BS199" s="57" t="s">
        <v>11</v>
      </c>
      <c r="BT199" s="57" t="s">
        <v>11</v>
      </c>
      <c r="BU199" s="57" t="s">
        <v>11</v>
      </c>
      <c r="BV199" s="57" t="s">
        <v>11</v>
      </c>
      <c r="BW199" s="57" t="s">
        <v>11</v>
      </c>
      <c r="BX199" s="57" t="s">
        <v>11</v>
      </c>
      <c r="BY199" s="57" t="s">
        <v>11</v>
      </c>
      <c r="BZ199" s="57" t="s">
        <v>11</v>
      </c>
      <c r="CA199" s="57" t="s">
        <v>11</v>
      </c>
      <c r="CB199" s="57" t="s">
        <v>11</v>
      </c>
      <c r="CC199" s="57" t="s">
        <v>11</v>
      </c>
      <c r="CD199" s="57" t="s">
        <v>11</v>
      </c>
      <c r="CE199" s="57" t="s">
        <v>11</v>
      </c>
      <c r="CF199" s="57" t="s">
        <v>11</v>
      </c>
      <c r="CG199" s="57" t="s">
        <v>11</v>
      </c>
      <c r="CH199" s="57" t="s">
        <v>11</v>
      </c>
      <c r="CI199" s="57" t="s">
        <v>11</v>
      </c>
      <c r="CJ199" s="57" t="s">
        <v>11</v>
      </c>
      <c r="CK199" s="57" t="s">
        <v>11</v>
      </c>
      <c r="CL199" s="58" t="s">
        <v>11</v>
      </c>
      <c r="CM199" s="59" t="s">
        <v>11</v>
      </c>
      <c r="CN199" s="59" t="s">
        <v>11</v>
      </c>
      <c r="CO199" s="59" t="s">
        <v>11</v>
      </c>
      <c r="CP199" s="59" t="s">
        <v>11</v>
      </c>
      <c r="CQ199" s="59" t="s">
        <v>11</v>
      </c>
      <c r="CR199" s="59" t="s">
        <v>11</v>
      </c>
      <c r="CS199" s="59" t="s">
        <v>11</v>
      </c>
      <c r="CT199" s="59" t="s">
        <v>1626</v>
      </c>
      <c r="CU199" s="59" t="s">
        <v>11</v>
      </c>
      <c r="CV199" s="59"/>
      <c r="CW199" s="59"/>
      <c r="CX199" s="59"/>
      <c r="CY199" s="59"/>
      <c r="CZ199" s="60"/>
      <c r="DA199" s="60"/>
      <c r="DB199" s="59"/>
      <c r="DC199" s="59"/>
      <c r="DD199" s="60"/>
      <c r="DE199" s="59"/>
      <c r="DF199" s="59"/>
      <c r="DG199" s="59"/>
      <c r="DH199" s="59"/>
      <c r="DI199" s="59"/>
      <c r="DJ199" s="59"/>
      <c r="DK199" s="59"/>
      <c r="DL199" s="59"/>
      <c r="DM199" s="59"/>
      <c r="DN199" s="59"/>
      <c r="DO199" s="59"/>
      <c r="DP199" s="59"/>
      <c r="DQ199" s="59"/>
      <c r="DR199" s="59"/>
      <c r="DS199" s="59"/>
      <c r="DT199" s="59"/>
      <c r="DU199" s="59"/>
    </row>
    <row r="200" spans="1:125" s="61" customFormat="1" ht="12.75" customHeight="1" x14ac:dyDescent="0.25">
      <c r="A200" s="39" t="s">
        <v>454</v>
      </c>
      <c r="B200" s="39" t="s">
        <v>947</v>
      </c>
      <c r="C200" s="39"/>
      <c r="D200" s="39" t="s">
        <v>73</v>
      </c>
      <c r="E200" s="39" t="s">
        <v>2218</v>
      </c>
      <c r="F200" s="55">
        <v>44283.347222222219</v>
      </c>
      <c r="G200" s="55">
        <v>44283.728865740741</v>
      </c>
      <c r="H200" s="23" t="s">
        <v>2309</v>
      </c>
      <c r="I200" s="40" t="str">
        <f t="shared" si="3"/>
        <v>OUTSIDE WDC</v>
      </c>
      <c r="J200" s="39"/>
      <c r="K200" s="39"/>
      <c r="L200" s="56">
        <v>44283</v>
      </c>
      <c r="M200" s="57"/>
      <c r="N200" s="59" t="str">
        <f>IFERROR(VLOOKUP(B:B,'GID 29 JUNI 21'!V:Y,4,0),"")</f>
        <v/>
      </c>
      <c r="O200" s="59" t="str">
        <f>IFERROR(VLOOKUP(B200,#REF!,4,0),"")</f>
        <v/>
      </c>
      <c r="P200" s="59" t="str">
        <f>IFERROR(VLOOKUP(B:B,'GID 27 Juni 21'!V:Y,4,0),"")</f>
        <v/>
      </c>
      <c r="Q200" s="59" t="str">
        <f>IFERROR(VLOOKUP(B:B,'GID 26 Juni 21'!V:Y,4,0),"")</f>
        <v/>
      </c>
      <c r="R200" s="59" t="str">
        <f>IFERROR(VLOOKUP(B:B,'GID 25 JNI 21'!V:Y,4,0),"")</f>
        <v/>
      </c>
      <c r="S200" s="59" t="s">
        <v>11</v>
      </c>
      <c r="T200" s="59" t="s">
        <v>11</v>
      </c>
      <c r="U200" s="59" t="s">
        <v>11</v>
      </c>
      <c r="V200" s="59" t="s">
        <v>11</v>
      </c>
      <c r="W200" s="59" t="s">
        <v>11</v>
      </c>
      <c r="X200" s="59" t="s">
        <v>11</v>
      </c>
      <c r="Y200" s="59" t="s">
        <v>11</v>
      </c>
      <c r="Z200" s="59" t="s">
        <v>11</v>
      </c>
      <c r="AA200" s="59" t="s">
        <v>11</v>
      </c>
      <c r="AB200" s="59" t="s">
        <v>11</v>
      </c>
      <c r="AC200" s="59" t="s">
        <v>11</v>
      </c>
      <c r="AD200" s="59" t="s">
        <v>11</v>
      </c>
      <c r="AE200" s="59" t="s">
        <v>11</v>
      </c>
      <c r="AF200" s="59" t="s">
        <v>11</v>
      </c>
      <c r="AG200" s="59" t="s">
        <v>11</v>
      </c>
      <c r="AH200" s="59" t="s">
        <v>11</v>
      </c>
      <c r="AI200" s="59" t="s">
        <v>11</v>
      </c>
      <c r="AJ200" s="59" t="s">
        <v>11</v>
      </c>
      <c r="AK200" s="59" t="s">
        <v>11</v>
      </c>
      <c r="AL200" s="57" t="s">
        <v>11</v>
      </c>
      <c r="AM200" s="57" t="s">
        <v>11</v>
      </c>
      <c r="AN200" s="57" t="s">
        <v>11</v>
      </c>
      <c r="AO200" s="57" t="s">
        <v>11</v>
      </c>
      <c r="AP200" s="57" t="s">
        <v>11</v>
      </c>
      <c r="AQ200" s="57" t="s">
        <v>11</v>
      </c>
      <c r="AR200" s="57" t="s">
        <v>11</v>
      </c>
      <c r="AS200" s="57" t="s">
        <v>11</v>
      </c>
      <c r="AT200" s="57" t="s">
        <v>11</v>
      </c>
      <c r="AU200" s="57" t="s">
        <v>11</v>
      </c>
      <c r="AV200" s="57" t="s">
        <v>11</v>
      </c>
      <c r="AW200" s="57" t="s">
        <v>11</v>
      </c>
      <c r="AX200" s="57" t="s">
        <v>11</v>
      </c>
      <c r="AY200" s="57" t="s">
        <v>11</v>
      </c>
      <c r="AZ200" s="57" t="s">
        <v>11</v>
      </c>
      <c r="BA200" s="57" t="s">
        <v>11</v>
      </c>
      <c r="BB200" s="57" t="s">
        <v>11</v>
      </c>
      <c r="BC200" s="57" t="s">
        <v>11</v>
      </c>
      <c r="BD200" s="57" t="s">
        <v>11</v>
      </c>
      <c r="BE200" s="57" t="s">
        <v>11</v>
      </c>
      <c r="BF200" s="57" t="s">
        <v>11</v>
      </c>
      <c r="BG200" s="57" t="s">
        <v>11</v>
      </c>
      <c r="BH200" s="57" t="s">
        <v>11</v>
      </c>
      <c r="BI200" s="57" t="s">
        <v>11</v>
      </c>
      <c r="BJ200" s="57" t="s">
        <v>11</v>
      </c>
      <c r="BK200" s="57" t="s">
        <v>11</v>
      </c>
      <c r="BL200" s="57" t="s">
        <v>11</v>
      </c>
      <c r="BM200" s="57" t="s">
        <v>11</v>
      </c>
      <c r="BN200" s="57" t="s">
        <v>11</v>
      </c>
      <c r="BO200" s="57" t="s">
        <v>11</v>
      </c>
      <c r="BP200" s="57" t="s">
        <v>11</v>
      </c>
      <c r="BQ200" s="57" t="s">
        <v>11</v>
      </c>
      <c r="BR200" s="57" t="s">
        <v>11</v>
      </c>
      <c r="BS200" s="57" t="s">
        <v>11</v>
      </c>
      <c r="BT200" s="57" t="s">
        <v>11</v>
      </c>
      <c r="BU200" s="57" t="s">
        <v>11</v>
      </c>
      <c r="BV200" s="57" t="s">
        <v>11</v>
      </c>
      <c r="BW200" s="57" t="s">
        <v>11</v>
      </c>
      <c r="BX200" s="57" t="s">
        <v>11</v>
      </c>
      <c r="BY200" s="57" t="s">
        <v>11</v>
      </c>
      <c r="BZ200" s="57" t="s">
        <v>11</v>
      </c>
      <c r="CA200" s="57" t="s">
        <v>11</v>
      </c>
      <c r="CB200" s="57" t="s">
        <v>11</v>
      </c>
      <c r="CC200" s="57" t="s">
        <v>11</v>
      </c>
      <c r="CD200" s="57" t="s">
        <v>11</v>
      </c>
      <c r="CE200" s="57" t="s">
        <v>11</v>
      </c>
      <c r="CF200" s="57" t="s">
        <v>11</v>
      </c>
      <c r="CG200" s="57" t="s">
        <v>11</v>
      </c>
      <c r="CH200" s="57" t="s">
        <v>11</v>
      </c>
      <c r="CI200" s="57" t="s">
        <v>11</v>
      </c>
      <c r="CJ200" s="57" t="s">
        <v>11</v>
      </c>
      <c r="CK200" s="57" t="s">
        <v>11</v>
      </c>
      <c r="CL200" s="58" t="s">
        <v>11</v>
      </c>
      <c r="CM200" s="59" t="s">
        <v>11</v>
      </c>
      <c r="CN200" s="59" t="s">
        <v>11</v>
      </c>
      <c r="CO200" s="59" t="s">
        <v>11</v>
      </c>
      <c r="CP200" s="59" t="s">
        <v>11</v>
      </c>
      <c r="CQ200" s="59" t="s">
        <v>11</v>
      </c>
      <c r="CR200" s="59" t="s">
        <v>11</v>
      </c>
      <c r="CS200" s="59" t="s">
        <v>11</v>
      </c>
      <c r="CT200" s="59" t="s">
        <v>1627</v>
      </c>
      <c r="CU200" s="59"/>
      <c r="CV200" s="59"/>
      <c r="CW200" s="59"/>
      <c r="CX200" s="59"/>
      <c r="CY200" s="59"/>
      <c r="CZ200" s="60"/>
      <c r="DA200" s="60"/>
      <c r="DB200" s="59"/>
      <c r="DC200" s="59"/>
      <c r="DD200" s="60"/>
      <c r="DE200" s="59"/>
      <c r="DF200" s="59"/>
      <c r="DG200" s="59"/>
      <c r="DH200" s="59"/>
      <c r="DI200" s="59"/>
      <c r="DJ200" s="59"/>
      <c r="DK200" s="59"/>
      <c r="DL200" s="59"/>
      <c r="DM200" s="59"/>
      <c r="DN200" s="59"/>
      <c r="DO200" s="59"/>
      <c r="DP200" s="59"/>
      <c r="DQ200" s="59"/>
      <c r="DR200" s="59"/>
      <c r="DS200" s="59"/>
      <c r="DT200" s="59"/>
      <c r="DU200" s="59"/>
    </row>
    <row r="201" spans="1:125" s="61" customFormat="1" ht="12.75" customHeight="1" x14ac:dyDescent="0.25">
      <c r="A201" s="39" t="s">
        <v>454</v>
      </c>
      <c r="B201" s="39" t="s">
        <v>948</v>
      </c>
      <c r="C201" s="39"/>
      <c r="D201" s="39" t="s">
        <v>73</v>
      </c>
      <c r="E201" s="39" t="s">
        <v>2218</v>
      </c>
      <c r="F201" s="55">
        <v>44283.385844907411</v>
      </c>
      <c r="G201" s="55">
        <v>44283.619826388887</v>
      </c>
      <c r="H201" s="23" t="s">
        <v>2309</v>
      </c>
      <c r="I201" s="40" t="str">
        <f t="shared" si="3"/>
        <v>OUTSIDE WDC</v>
      </c>
      <c r="J201" s="39"/>
      <c r="K201" s="39"/>
      <c r="L201" s="56">
        <v>44283</v>
      </c>
      <c r="M201" s="57"/>
      <c r="N201" s="59" t="str">
        <f>IFERROR(VLOOKUP(B:B,'GID 29 JUNI 21'!V:Y,4,0),"")</f>
        <v/>
      </c>
      <c r="O201" s="59" t="str">
        <f>IFERROR(VLOOKUP(B201,#REF!,4,0),"")</f>
        <v/>
      </c>
      <c r="P201" s="59" t="str">
        <f>IFERROR(VLOOKUP(B:B,'GID 27 Juni 21'!V:Y,4,0),"")</f>
        <v/>
      </c>
      <c r="Q201" s="59" t="str">
        <f>IFERROR(VLOOKUP(B:B,'GID 26 Juni 21'!V:Y,4,0),"")</f>
        <v/>
      </c>
      <c r="R201" s="59" t="str">
        <f>IFERROR(VLOOKUP(B:B,'GID 25 JNI 21'!V:Y,4,0),"")</f>
        <v/>
      </c>
      <c r="S201" s="59" t="s">
        <v>11</v>
      </c>
      <c r="T201" s="59" t="s">
        <v>11</v>
      </c>
      <c r="U201" s="59" t="s">
        <v>11</v>
      </c>
      <c r="V201" s="59" t="s">
        <v>11</v>
      </c>
      <c r="W201" s="59" t="s">
        <v>11</v>
      </c>
      <c r="X201" s="59" t="s">
        <v>11</v>
      </c>
      <c r="Y201" s="59" t="s">
        <v>11</v>
      </c>
      <c r="Z201" s="59" t="s">
        <v>11</v>
      </c>
      <c r="AA201" s="59" t="s">
        <v>11</v>
      </c>
      <c r="AB201" s="59" t="s">
        <v>11</v>
      </c>
      <c r="AC201" s="59" t="s">
        <v>11</v>
      </c>
      <c r="AD201" s="59" t="s">
        <v>11</v>
      </c>
      <c r="AE201" s="59" t="s">
        <v>11</v>
      </c>
      <c r="AF201" s="59" t="s">
        <v>11</v>
      </c>
      <c r="AG201" s="59" t="s">
        <v>11</v>
      </c>
      <c r="AH201" s="59" t="s">
        <v>11</v>
      </c>
      <c r="AI201" s="59" t="s">
        <v>11</v>
      </c>
      <c r="AJ201" s="59" t="s">
        <v>11</v>
      </c>
      <c r="AK201" s="59" t="s">
        <v>11</v>
      </c>
      <c r="AL201" s="57" t="s">
        <v>11</v>
      </c>
      <c r="AM201" s="57" t="s">
        <v>11</v>
      </c>
      <c r="AN201" s="57" t="s">
        <v>11</v>
      </c>
      <c r="AO201" s="57" t="s">
        <v>11</v>
      </c>
      <c r="AP201" s="57" t="s">
        <v>11</v>
      </c>
      <c r="AQ201" s="57" t="s">
        <v>11</v>
      </c>
      <c r="AR201" s="57" t="s">
        <v>11</v>
      </c>
      <c r="AS201" s="57" t="s">
        <v>11</v>
      </c>
      <c r="AT201" s="57" t="s">
        <v>11</v>
      </c>
      <c r="AU201" s="57" t="s">
        <v>11</v>
      </c>
      <c r="AV201" s="57" t="s">
        <v>11</v>
      </c>
      <c r="AW201" s="57" t="s">
        <v>11</v>
      </c>
      <c r="AX201" s="57" t="s">
        <v>11</v>
      </c>
      <c r="AY201" s="57" t="s">
        <v>11</v>
      </c>
      <c r="AZ201" s="57" t="s">
        <v>11</v>
      </c>
      <c r="BA201" s="57" t="s">
        <v>11</v>
      </c>
      <c r="BB201" s="57" t="s">
        <v>11</v>
      </c>
      <c r="BC201" s="57" t="s">
        <v>11</v>
      </c>
      <c r="BD201" s="57" t="s">
        <v>11</v>
      </c>
      <c r="BE201" s="57" t="s">
        <v>11</v>
      </c>
      <c r="BF201" s="57" t="s">
        <v>11</v>
      </c>
      <c r="BG201" s="57" t="s">
        <v>11</v>
      </c>
      <c r="BH201" s="57" t="s">
        <v>11</v>
      </c>
      <c r="BI201" s="57" t="s">
        <v>11</v>
      </c>
      <c r="BJ201" s="57" t="s">
        <v>11</v>
      </c>
      <c r="BK201" s="57" t="s">
        <v>11</v>
      </c>
      <c r="BL201" s="57" t="s">
        <v>11</v>
      </c>
      <c r="BM201" s="57" t="s">
        <v>11</v>
      </c>
      <c r="BN201" s="57" t="s">
        <v>11</v>
      </c>
      <c r="BO201" s="57" t="s">
        <v>11</v>
      </c>
      <c r="BP201" s="57" t="s">
        <v>11</v>
      </c>
      <c r="BQ201" s="57" t="s">
        <v>11</v>
      </c>
      <c r="BR201" s="57" t="s">
        <v>11</v>
      </c>
      <c r="BS201" s="57" t="s">
        <v>11</v>
      </c>
      <c r="BT201" s="57" t="s">
        <v>11</v>
      </c>
      <c r="BU201" s="57" t="s">
        <v>11</v>
      </c>
      <c r="BV201" s="57" t="s">
        <v>11</v>
      </c>
      <c r="BW201" s="57" t="s">
        <v>11</v>
      </c>
      <c r="BX201" s="57" t="s">
        <v>11</v>
      </c>
      <c r="BY201" s="57" t="s">
        <v>11</v>
      </c>
      <c r="BZ201" s="57" t="s">
        <v>11</v>
      </c>
      <c r="CA201" s="57" t="s">
        <v>11</v>
      </c>
      <c r="CB201" s="57" t="s">
        <v>11</v>
      </c>
      <c r="CC201" s="57" t="s">
        <v>11</v>
      </c>
      <c r="CD201" s="57" t="s">
        <v>11</v>
      </c>
      <c r="CE201" s="57" t="s">
        <v>11</v>
      </c>
      <c r="CF201" s="57" t="s">
        <v>11</v>
      </c>
      <c r="CG201" s="57" t="s">
        <v>11</v>
      </c>
      <c r="CH201" s="57" t="s">
        <v>11</v>
      </c>
      <c r="CI201" s="57" t="s">
        <v>11</v>
      </c>
      <c r="CJ201" s="57" t="s">
        <v>11</v>
      </c>
      <c r="CK201" s="57" t="s">
        <v>11</v>
      </c>
      <c r="CL201" s="58" t="s">
        <v>11</v>
      </c>
      <c r="CM201" s="59" t="s">
        <v>11</v>
      </c>
      <c r="CN201" s="59" t="s">
        <v>11</v>
      </c>
      <c r="CO201" s="59" t="s">
        <v>11</v>
      </c>
      <c r="CP201" s="59" t="s">
        <v>11</v>
      </c>
      <c r="CQ201" s="59" t="s">
        <v>11</v>
      </c>
      <c r="CR201" s="59" t="s">
        <v>11</v>
      </c>
      <c r="CS201" s="59" t="s">
        <v>11</v>
      </c>
      <c r="CT201" s="59" t="s">
        <v>1628</v>
      </c>
      <c r="CU201" s="59"/>
      <c r="CV201" s="59"/>
      <c r="CW201" s="59"/>
      <c r="CX201" s="59"/>
      <c r="CY201" s="59"/>
      <c r="CZ201" s="60"/>
      <c r="DA201" s="60"/>
      <c r="DB201" s="59"/>
      <c r="DC201" s="59"/>
      <c r="DD201" s="60"/>
      <c r="DE201" s="59"/>
      <c r="DF201" s="59"/>
      <c r="DG201" s="59"/>
      <c r="DH201" s="59"/>
      <c r="DI201" s="59"/>
      <c r="DJ201" s="59"/>
      <c r="DK201" s="59"/>
      <c r="DL201" s="59"/>
      <c r="DM201" s="59"/>
      <c r="DN201" s="59"/>
      <c r="DO201" s="59"/>
      <c r="DP201" s="59"/>
      <c r="DQ201" s="59"/>
      <c r="DR201" s="59"/>
      <c r="DS201" s="59"/>
      <c r="DT201" s="59"/>
      <c r="DU201" s="59"/>
    </row>
    <row r="202" spans="1:125" s="61" customFormat="1" ht="12.75" customHeight="1" x14ac:dyDescent="0.25">
      <c r="A202" s="39" t="s">
        <v>454</v>
      </c>
      <c r="B202" s="39" t="s">
        <v>950</v>
      </c>
      <c r="C202" s="39"/>
      <c r="D202" s="39" t="s">
        <v>73</v>
      </c>
      <c r="E202" s="39" t="s">
        <v>2218</v>
      </c>
      <c r="F202" s="55">
        <v>44283.385844907411</v>
      </c>
      <c r="G202" s="55">
        <v>44283.949236111112</v>
      </c>
      <c r="H202" s="23" t="s">
        <v>2309</v>
      </c>
      <c r="I202" s="40" t="str">
        <f t="shared" si="3"/>
        <v>OUTSIDE WDC</v>
      </c>
      <c r="J202" s="39"/>
      <c r="K202" s="39"/>
      <c r="L202" s="56">
        <v>44283</v>
      </c>
      <c r="M202" s="57"/>
      <c r="N202" s="59" t="str">
        <f>IFERROR(VLOOKUP(B:B,'GID 29 JUNI 21'!V:Y,4,0),"")</f>
        <v/>
      </c>
      <c r="O202" s="59" t="str">
        <f>IFERROR(VLOOKUP(B202,#REF!,4,0),"")</f>
        <v/>
      </c>
      <c r="P202" s="59" t="str">
        <f>IFERROR(VLOOKUP(B:B,'GID 27 Juni 21'!V:Y,4,0),"")</f>
        <v/>
      </c>
      <c r="Q202" s="59" t="str">
        <f>IFERROR(VLOOKUP(B:B,'GID 26 Juni 21'!V:Y,4,0),"")</f>
        <v/>
      </c>
      <c r="R202" s="59" t="str">
        <f>IFERROR(VLOOKUP(B:B,'GID 25 JNI 21'!V:Y,4,0),"")</f>
        <v/>
      </c>
      <c r="S202" s="59" t="s">
        <v>11</v>
      </c>
      <c r="T202" s="59" t="s">
        <v>11</v>
      </c>
      <c r="U202" s="59" t="s">
        <v>11</v>
      </c>
      <c r="V202" s="59" t="s">
        <v>11</v>
      </c>
      <c r="W202" s="59" t="s">
        <v>11</v>
      </c>
      <c r="X202" s="59" t="s">
        <v>11</v>
      </c>
      <c r="Y202" s="59" t="s">
        <v>11</v>
      </c>
      <c r="Z202" s="59" t="s">
        <v>11</v>
      </c>
      <c r="AA202" s="59" t="s">
        <v>11</v>
      </c>
      <c r="AB202" s="59" t="s">
        <v>11</v>
      </c>
      <c r="AC202" s="59" t="s">
        <v>11</v>
      </c>
      <c r="AD202" s="59" t="s">
        <v>11</v>
      </c>
      <c r="AE202" s="59" t="s">
        <v>11</v>
      </c>
      <c r="AF202" s="59" t="s">
        <v>11</v>
      </c>
      <c r="AG202" s="59" t="s">
        <v>11</v>
      </c>
      <c r="AH202" s="59" t="s">
        <v>11</v>
      </c>
      <c r="AI202" s="59" t="s">
        <v>11</v>
      </c>
      <c r="AJ202" s="59" t="s">
        <v>11</v>
      </c>
      <c r="AK202" s="59" t="s">
        <v>11</v>
      </c>
      <c r="AL202" s="57" t="s">
        <v>11</v>
      </c>
      <c r="AM202" s="57" t="s">
        <v>11</v>
      </c>
      <c r="AN202" s="57" t="s">
        <v>11</v>
      </c>
      <c r="AO202" s="57" t="s">
        <v>11</v>
      </c>
      <c r="AP202" s="57" t="s">
        <v>11</v>
      </c>
      <c r="AQ202" s="57" t="s">
        <v>11</v>
      </c>
      <c r="AR202" s="57" t="s">
        <v>11</v>
      </c>
      <c r="AS202" s="57" t="s">
        <v>11</v>
      </c>
      <c r="AT202" s="57" t="s">
        <v>11</v>
      </c>
      <c r="AU202" s="57" t="s">
        <v>11</v>
      </c>
      <c r="AV202" s="57" t="s">
        <v>11</v>
      </c>
      <c r="AW202" s="57" t="s">
        <v>11</v>
      </c>
      <c r="AX202" s="57" t="s">
        <v>11</v>
      </c>
      <c r="AY202" s="57" t="s">
        <v>11</v>
      </c>
      <c r="AZ202" s="57" t="s">
        <v>11</v>
      </c>
      <c r="BA202" s="57" t="s">
        <v>11</v>
      </c>
      <c r="BB202" s="57" t="s">
        <v>11</v>
      </c>
      <c r="BC202" s="57" t="s">
        <v>11</v>
      </c>
      <c r="BD202" s="57" t="s">
        <v>11</v>
      </c>
      <c r="BE202" s="57" t="s">
        <v>11</v>
      </c>
      <c r="BF202" s="57" t="s">
        <v>11</v>
      </c>
      <c r="BG202" s="57" t="s">
        <v>11</v>
      </c>
      <c r="BH202" s="57" t="s">
        <v>11</v>
      </c>
      <c r="BI202" s="57" t="s">
        <v>11</v>
      </c>
      <c r="BJ202" s="57" t="s">
        <v>11</v>
      </c>
      <c r="BK202" s="57" t="s">
        <v>11</v>
      </c>
      <c r="BL202" s="57" t="s">
        <v>11</v>
      </c>
      <c r="BM202" s="57" t="s">
        <v>11</v>
      </c>
      <c r="BN202" s="57" t="s">
        <v>11</v>
      </c>
      <c r="BO202" s="57" t="s">
        <v>11</v>
      </c>
      <c r="BP202" s="57" t="s">
        <v>11</v>
      </c>
      <c r="BQ202" s="57" t="s">
        <v>11</v>
      </c>
      <c r="BR202" s="57" t="s">
        <v>11</v>
      </c>
      <c r="BS202" s="57" t="s">
        <v>11</v>
      </c>
      <c r="BT202" s="57" t="s">
        <v>11</v>
      </c>
      <c r="BU202" s="57" t="s">
        <v>11</v>
      </c>
      <c r="BV202" s="57" t="s">
        <v>11</v>
      </c>
      <c r="BW202" s="57" t="s">
        <v>11</v>
      </c>
      <c r="BX202" s="57" t="s">
        <v>11</v>
      </c>
      <c r="BY202" s="57" t="s">
        <v>11</v>
      </c>
      <c r="BZ202" s="57" t="s">
        <v>11</v>
      </c>
      <c r="CA202" s="57" t="s">
        <v>11</v>
      </c>
      <c r="CB202" s="57" t="s">
        <v>11</v>
      </c>
      <c r="CC202" s="57" t="s">
        <v>11</v>
      </c>
      <c r="CD202" s="57" t="s">
        <v>11</v>
      </c>
      <c r="CE202" s="57" t="s">
        <v>11</v>
      </c>
      <c r="CF202" s="57" t="s">
        <v>11</v>
      </c>
      <c r="CG202" s="57" t="s">
        <v>11</v>
      </c>
      <c r="CH202" s="57" t="s">
        <v>11</v>
      </c>
      <c r="CI202" s="57" t="s">
        <v>11</v>
      </c>
      <c r="CJ202" s="57" t="s">
        <v>11</v>
      </c>
      <c r="CK202" s="57" t="s">
        <v>11</v>
      </c>
      <c r="CL202" s="58" t="s">
        <v>11</v>
      </c>
      <c r="CM202" s="59" t="s">
        <v>11</v>
      </c>
      <c r="CN202" s="59" t="s">
        <v>11</v>
      </c>
      <c r="CO202" s="59" t="s">
        <v>11</v>
      </c>
      <c r="CP202" s="59" t="s">
        <v>11</v>
      </c>
      <c r="CQ202" s="59" t="s">
        <v>11</v>
      </c>
      <c r="CR202" s="59" t="s">
        <v>11</v>
      </c>
      <c r="CS202" s="59" t="s">
        <v>11</v>
      </c>
      <c r="CT202" s="59" t="s">
        <v>1629</v>
      </c>
      <c r="CU202" s="59"/>
      <c r="CV202" s="59"/>
      <c r="CW202" s="59"/>
      <c r="CX202" s="59"/>
      <c r="CY202" s="59"/>
      <c r="CZ202" s="60"/>
      <c r="DA202" s="60"/>
      <c r="DB202" s="59"/>
      <c r="DC202" s="59"/>
      <c r="DD202" s="60"/>
      <c r="DE202" s="59"/>
      <c r="DF202" s="59"/>
      <c r="DG202" s="59"/>
      <c r="DH202" s="59"/>
      <c r="DI202" s="59"/>
      <c r="DJ202" s="59"/>
      <c r="DK202" s="59"/>
      <c r="DL202" s="59"/>
      <c r="DM202" s="59"/>
      <c r="DN202" s="59"/>
      <c r="DO202" s="59"/>
      <c r="DP202" s="59"/>
      <c r="DQ202" s="59"/>
      <c r="DR202" s="59"/>
      <c r="DS202" s="59"/>
      <c r="DT202" s="59"/>
      <c r="DU202" s="59"/>
    </row>
    <row r="203" spans="1:125" s="61" customFormat="1" ht="12.75" customHeight="1" x14ac:dyDescent="0.25">
      <c r="A203" s="39" t="s">
        <v>454</v>
      </c>
      <c r="B203" s="39" t="s">
        <v>527</v>
      </c>
      <c r="C203" s="39"/>
      <c r="D203" s="39" t="s">
        <v>170</v>
      </c>
      <c r="E203" s="39" t="s">
        <v>2220</v>
      </c>
      <c r="F203" s="55">
        <v>44293.914664351854</v>
      </c>
      <c r="G203" s="55">
        <v>44294.398055555554</v>
      </c>
      <c r="H203" s="23" t="s">
        <v>2309</v>
      </c>
      <c r="I203" s="40" t="str">
        <f t="shared" si="3"/>
        <v>OUTSIDE WDC</v>
      </c>
      <c r="J203" s="39"/>
      <c r="K203" s="39"/>
      <c r="L203" s="56">
        <v>44294</v>
      </c>
      <c r="M203" s="57"/>
      <c r="N203" s="59" t="str">
        <f>IFERROR(VLOOKUP(B:B,'GID 29 JUNI 21'!V:Y,4,0),"")</f>
        <v/>
      </c>
      <c r="O203" s="59" t="str">
        <f>IFERROR(VLOOKUP(B203,#REF!,4,0),"")</f>
        <v/>
      </c>
      <c r="P203" s="59" t="str">
        <f>IFERROR(VLOOKUP(B:B,'GID 27 Juni 21'!V:Y,4,0),"")</f>
        <v/>
      </c>
      <c r="Q203" s="59" t="str">
        <f>IFERROR(VLOOKUP(B:B,'GID 26 Juni 21'!V:Y,4,0),"")</f>
        <v/>
      </c>
      <c r="R203" s="59" t="str">
        <f>IFERROR(VLOOKUP(B:B,'GID 25 JNI 21'!V:Y,4,0),"")</f>
        <v/>
      </c>
      <c r="S203" s="59" t="s">
        <v>11</v>
      </c>
      <c r="T203" s="59" t="s">
        <v>11</v>
      </c>
      <c r="U203" s="59" t="s">
        <v>11</v>
      </c>
      <c r="V203" s="59" t="s">
        <v>11</v>
      </c>
      <c r="W203" s="59" t="s">
        <v>11</v>
      </c>
      <c r="X203" s="59" t="s">
        <v>11</v>
      </c>
      <c r="Y203" s="59" t="s">
        <v>11</v>
      </c>
      <c r="Z203" s="59" t="s">
        <v>11</v>
      </c>
      <c r="AA203" s="59" t="s">
        <v>11</v>
      </c>
      <c r="AB203" s="59" t="s">
        <v>11</v>
      </c>
      <c r="AC203" s="59" t="s">
        <v>11</v>
      </c>
      <c r="AD203" s="59" t="s">
        <v>11</v>
      </c>
      <c r="AE203" s="59" t="s">
        <v>11</v>
      </c>
      <c r="AF203" s="59" t="s">
        <v>11</v>
      </c>
      <c r="AG203" s="59" t="s">
        <v>11</v>
      </c>
      <c r="AH203" s="59" t="s">
        <v>11</v>
      </c>
      <c r="AI203" s="59" t="s">
        <v>11</v>
      </c>
      <c r="AJ203" s="59" t="s">
        <v>11</v>
      </c>
      <c r="AK203" s="59" t="s">
        <v>11</v>
      </c>
      <c r="AL203" s="57" t="s">
        <v>11</v>
      </c>
      <c r="AM203" s="57" t="s">
        <v>11</v>
      </c>
      <c r="AN203" s="57" t="s">
        <v>11</v>
      </c>
      <c r="AO203" s="57" t="s">
        <v>11</v>
      </c>
      <c r="AP203" s="57" t="s">
        <v>11</v>
      </c>
      <c r="AQ203" s="57" t="s">
        <v>11</v>
      </c>
      <c r="AR203" s="57" t="s">
        <v>11</v>
      </c>
      <c r="AS203" s="57" t="s">
        <v>11</v>
      </c>
      <c r="AT203" s="57" t="s">
        <v>11</v>
      </c>
      <c r="AU203" s="57" t="s">
        <v>11</v>
      </c>
      <c r="AV203" s="57" t="s">
        <v>11</v>
      </c>
      <c r="AW203" s="57" t="s">
        <v>11</v>
      </c>
      <c r="AX203" s="57" t="s">
        <v>11</v>
      </c>
      <c r="AY203" s="57" t="s">
        <v>11</v>
      </c>
      <c r="AZ203" s="57" t="s">
        <v>11</v>
      </c>
      <c r="BA203" s="57" t="s">
        <v>11</v>
      </c>
      <c r="BB203" s="57" t="s">
        <v>11</v>
      </c>
      <c r="BC203" s="57" t="s">
        <v>11</v>
      </c>
      <c r="BD203" s="57" t="s">
        <v>11</v>
      </c>
      <c r="BE203" s="57" t="s">
        <v>11</v>
      </c>
      <c r="BF203" s="57" t="s">
        <v>11</v>
      </c>
      <c r="BG203" s="57" t="s">
        <v>11</v>
      </c>
      <c r="BH203" s="57" t="s">
        <v>11</v>
      </c>
      <c r="BI203" s="57" t="s">
        <v>11</v>
      </c>
      <c r="BJ203" s="57" t="s">
        <v>11</v>
      </c>
      <c r="BK203" s="57" t="s">
        <v>11</v>
      </c>
      <c r="BL203" s="57" t="s">
        <v>11</v>
      </c>
      <c r="BM203" s="57" t="s">
        <v>11</v>
      </c>
      <c r="BN203" s="57" t="s">
        <v>11</v>
      </c>
      <c r="BO203" s="57" t="s">
        <v>11</v>
      </c>
      <c r="BP203" s="57" t="s">
        <v>11</v>
      </c>
      <c r="BQ203" s="57" t="s">
        <v>11</v>
      </c>
      <c r="BR203" s="57" t="s">
        <v>11</v>
      </c>
      <c r="BS203" s="57" t="s">
        <v>11</v>
      </c>
      <c r="BT203" s="57" t="s">
        <v>11</v>
      </c>
      <c r="BU203" s="57" t="s">
        <v>11</v>
      </c>
      <c r="BV203" s="57" t="s">
        <v>11</v>
      </c>
      <c r="BW203" s="57" t="s">
        <v>11</v>
      </c>
      <c r="BX203" s="57" t="s">
        <v>11</v>
      </c>
      <c r="BY203" s="57" t="s">
        <v>11</v>
      </c>
      <c r="BZ203" s="57" t="s">
        <v>11</v>
      </c>
      <c r="CA203" s="57" t="s">
        <v>11</v>
      </c>
      <c r="CB203" s="57" t="s">
        <v>11</v>
      </c>
      <c r="CC203" s="57" t="s">
        <v>11</v>
      </c>
      <c r="CD203" s="57" t="s">
        <v>11</v>
      </c>
      <c r="CE203" s="57" t="s">
        <v>11</v>
      </c>
      <c r="CF203" s="57" t="s">
        <v>11</v>
      </c>
      <c r="CG203" s="57" t="s">
        <v>11</v>
      </c>
      <c r="CH203" s="57" t="s">
        <v>11</v>
      </c>
      <c r="CI203" s="57" t="s">
        <v>11</v>
      </c>
      <c r="CJ203" s="57" t="s">
        <v>2132</v>
      </c>
      <c r="CK203" s="57" t="s">
        <v>11</v>
      </c>
      <c r="CL203" s="58" t="s">
        <v>11</v>
      </c>
      <c r="CM203" s="59" t="s">
        <v>11</v>
      </c>
      <c r="CN203" s="59" t="s">
        <v>11</v>
      </c>
      <c r="CO203" s="59" t="s">
        <v>11</v>
      </c>
      <c r="CP203" s="59" t="s">
        <v>11</v>
      </c>
      <c r="CQ203" s="59" t="s">
        <v>11</v>
      </c>
      <c r="CR203" s="59" t="s">
        <v>11</v>
      </c>
      <c r="CS203" s="59" t="s">
        <v>1630</v>
      </c>
      <c r="CT203" s="59"/>
      <c r="CU203" s="59"/>
      <c r="CV203" s="59"/>
      <c r="CW203" s="59"/>
      <c r="CX203" s="59"/>
      <c r="CY203" s="59"/>
      <c r="CZ203" s="60"/>
      <c r="DA203" s="60"/>
      <c r="DB203" s="59"/>
      <c r="DC203" s="59"/>
      <c r="DD203" s="60"/>
      <c r="DE203" s="59"/>
      <c r="DF203" s="59"/>
      <c r="DG203" s="59"/>
      <c r="DH203" s="59"/>
      <c r="DI203" s="59"/>
      <c r="DJ203" s="59"/>
      <c r="DK203" s="59"/>
      <c r="DL203" s="59"/>
      <c r="DM203" s="59"/>
      <c r="DN203" s="59"/>
      <c r="DO203" s="59"/>
      <c r="DP203" s="59"/>
      <c r="DQ203" s="59"/>
      <c r="DR203" s="59"/>
      <c r="DS203" s="59"/>
      <c r="DT203" s="59"/>
      <c r="DU203" s="59"/>
    </row>
    <row r="204" spans="1:125" s="61" customFormat="1" ht="12.75" customHeight="1" x14ac:dyDescent="0.25">
      <c r="A204" s="39" t="s">
        <v>454</v>
      </c>
      <c r="B204" s="39" t="s">
        <v>951</v>
      </c>
      <c r="C204" s="39"/>
      <c r="D204" s="39" t="s">
        <v>73</v>
      </c>
      <c r="E204" s="39" t="s">
        <v>2218</v>
      </c>
      <c r="F204" s="55">
        <v>44374.382916666669</v>
      </c>
      <c r="G204" s="65">
        <v>44374.6409375</v>
      </c>
      <c r="H204" s="41" t="s">
        <v>2309</v>
      </c>
      <c r="I204" s="40" t="str">
        <f t="shared" si="3"/>
        <v>OUTSIDE WDC</v>
      </c>
      <c r="J204" s="39"/>
      <c r="K204" s="39"/>
      <c r="L204" s="56">
        <v>44284</v>
      </c>
      <c r="M204" s="57"/>
      <c r="N204" s="59" t="str">
        <f>IFERROR(VLOOKUP(B:B,'GID 29 JUNI 21'!V:Y,4,0),"")</f>
        <v/>
      </c>
      <c r="O204" s="59" t="str">
        <f>IFERROR(VLOOKUP(B204,#REF!,4,0),"")</f>
        <v/>
      </c>
      <c r="P204" s="59" t="str">
        <f>IFERROR(VLOOKUP(B:B,'GID 27 Juni 21'!V:Y,4,0),"")</f>
        <v xml:space="preserve">4002943406 GID 27 P3 29 </v>
      </c>
      <c r="Q204" s="59" t="str">
        <f>IFERROR(VLOOKUP(B:B,'GID 26 Juni 21'!V:Y,4,0),"")</f>
        <v/>
      </c>
      <c r="R204" s="59" t="str">
        <f>IFERROR(VLOOKUP(B:B,'GID 25 JNI 21'!V:Y,4,0),"")</f>
        <v/>
      </c>
      <c r="S204" s="59" t="s">
        <v>11</v>
      </c>
      <c r="T204" s="59" t="s">
        <v>11</v>
      </c>
      <c r="U204" s="59" t="s">
        <v>11</v>
      </c>
      <c r="V204" s="59" t="s">
        <v>11</v>
      </c>
      <c r="W204" s="59" t="s">
        <v>11</v>
      </c>
      <c r="X204" s="59" t="s">
        <v>11</v>
      </c>
      <c r="Y204" s="59" t="s">
        <v>11</v>
      </c>
      <c r="Z204" s="59" t="s">
        <v>11</v>
      </c>
      <c r="AA204" s="59" t="s">
        <v>11</v>
      </c>
      <c r="AB204" s="59" t="s">
        <v>11</v>
      </c>
      <c r="AC204" s="59" t="s">
        <v>11</v>
      </c>
      <c r="AD204" s="59" t="s">
        <v>11</v>
      </c>
      <c r="AE204" s="59" t="s">
        <v>11</v>
      </c>
      <c r="AF204" s="59" t="s">
        <v>11</v>
      </c>
      <c r="AG204" s="59" t="s">
        <v>11</v>
      </c>
      <c r="AH204" s="59" t="s">
        <v>11</v>
      </c>
      <c r="AI204" s="59" t="s">
        <v>11</v>
      </c>
      <c r="AJ204" s="59" t="s">
        <v>11</v>
      </c>
      <c r="AK204" s="59" t="s">
        <v>11</v>
      </c>
      <c r="AL204" s="57" t="s">
        <v>11</v>
      </c>
      <c r="AM204" s="57" t="s">
        <v>11</v>
      </c>
      <c r="AN204" s="57" t="s">
        <v>11</v>
      </c>
      <c r="AO204" s="57" t="s">
        <v>11</v>
      </c>
      <c r="AP204" s="57" t="s">
        <v>11</v>
      </c>
      <c r="AQ204" s="57" t="s">
        <v>11</v>
      </c>
      <c r="AR204" s="57" t="s">
        <v>11</v>
      </c>
      <c r="AS204" s="57" t="s">
        <v>11</v>
      </c>
      <c r="AT204" s="57" t="s">
        <v>11</v>
      </c>
      <c r="AU204" s="57" t="s">
        <v>11</v>
      </c>
      <c r="AV204" s="57" t="s">
        <v>11</v>
      </c>
      <c r="AW204" s="57" t="s">
        <v>11</v>
      </c>
      <c r="AX204" s="57" t="s">
        <v>11</v>
      </c>
      <c r="AY204" s="57" t="s">
        <v>11</v>
      </c>
      <c r="AZ204" s="57" t="s">
        <v>11</v>
      </c>
      <c r="BA204" s="57" t="s">
        <v>11</v>
      </c>
      <c r="BB204" s="57" t="s">
        <v>11</v>
      </c>
      <c r="BC204" s="57" t="s">
        <v>11</v>
      </c>
      <c r="BD204" s="57" t="s">
        <v>11</v>
      </c>
      <c r="BE204" s="57" t="s">
        <v>11</v>
      </c>
      <c r="BF204" s="57" t="s">
        <v>11</v>
      </c>
      <c r="BG204" s="57" t="s">
        <v>11</v>
      </c>
      <c r="BH204" s="57" t="s">
        <v>11</v>
      </c>
      <c r="BI204" s="57" t="s">
        <v>11</v>
      </c>
      <c r="BJ204" s="57" t="s">
        <v>11</v>
      </c>
      <c r="BK204" s="57" t="s">
        <v>11</v>
      </c>
      <c r="BL204" s="57" t="s">
        <v>11</v>
      </c>
      <c r="BM204" s="57" t="s">
        <v>11</v>
      </c>
      <c r="BN204" s="57" t="s">
        <v>11</v>
      </c>
      <c r="BO204" s="57" t="s">
        <v>11</v>
      </c>
      <c r="BP204" s="57" t="s">
        <v>11</v>
      </c>
      <c r="BQ204" s="57" t="s">
        <v>11</v>
      </c>
      <c r="BR204" s="57" t="s">
        <v>11</v>
      </c>
      <c r="BS204" s="57" t="s">
        <v>11</v>
      </c>
      <c r="BT204" s="57" t="s">
        <v>11</v>
      </c>
      <c r="BU204" s="57" t="s">
        <v>11</v>
      </c>
      <c r="BV204" s="57" t="s">
        <v>11</v>
      </c>
      <c r="BW204" s="57" t="s">
        <v>11</v>
      </c>
      <c r="BX204" s="57" t="s">
        <v>11</v>
      </c>
      <c r="BY204" s="57" t="s">
        <v>11</v>
      </c>
      <c r="BZ204" s="57" t="s">
        <v>11</v>
      </c>
      <c r="CA204" s="57" t="s">
        <v>11</v>
      </c>
      <c r="CB204" s="57" t="s">
        <v>11</v>
      </c>
      <c r="CC204" s="57" t="s">
        <v>11</v>
      </c>
      <c r="CD204" s="57" t="s">
        <v>11</v>
      </c>
      <c r="CE204" s="57" t="s">
        <v>11</v>
      </c>
      <c r="CF204" s="57" t="s">
        <v>11</v>
      </c>
      <c r="CG204" s="57" t="s">
        <v>11</v>
      </c>
      <c r="CH204" s="57" t="s">
        <v>11</v>
      </c>
      <c r="CI204" s="57" t="s">
        <v>11</v>
      </c>
      <c r="CJ204" s="57" t="s">
        <v>11</v>
      </c>
      <c r="CK204" s="57" t="s">
        <v>11</v>
      </c>
      <c r="CL204" s="58" t="s">
        <v>11</v>
      </c>
      <c r="CM204" s="59" t="s">
        <v>11</v>
      </c>
      <c r="CN204" s="59" t="s">
        <v>11</v>
      </c>
      <c r="CO204" s="59" t="s">
        <v>11</v>
      </c>
      <c r="CP204" s="59" t="s">
        <v>11</v>
      </c>
      <c r="CQ204" s="59" t="s">
        <v>11</v>
      </c>
      <c r="CR204" s="59" t="s">
        <v>11</v>
      </c>
      <c r="CS204" s="59" t="s">
        <v>1631</v>
      </c>
      <c r="CT204" s="59"/>
      <c r="CU204" s="59"/>
      <c r="CV204" s="59"/>
      <c r="CW204" s="59"/>
      <c r="CX204" s="59"/>
      <c r="CY204" s="59"/>
      <c r="CZ204" s="60"/>
      <c r="DA204" s="60"/>
      <c r="DB204" s="59"/>
      <c r="DC204" s="59"/>
      <c r="DD204" s="60"/>
      <c r="DE204" s="59"/>
      <c r="DF204" s="59"/>
      <c r="DG204" s="59"/>
      <c r="DH204" s="59"/>
      <c r="DI204" s="59"/>
      <c r="DJ204" s="59"/>
      <c r="DK204" s="59"/>
      <c r="DL204" s="59"/>
      <c r="DM204" s="59"/>
      <c r="DN204" s="59"/>
      <c r="DO204" s="59"/>
      <c r="DP204" s="59"/>
      <c r="DQ204" s="59"/>
      <c r="DR204" s="59"/>
      <c r="DS204" s="59"/>
      <c r="DT204" s="59"/>
      <c r="DU204" s="59"/>
    </row>
    <row r="205" spans="1:125" s="61" customFormat="1" ht="12.75" customHeight="1" x14ac:dyDescent="0.25">
      <c r="A205" s="39" t="s">
        <v>454</v>
      </c>
      <c r="B205" s="39" t="s">
        <v>953</v>
      </c>
      <c r="C205" s="39"/>
      <c r="D205" s="39" t="s">
        <v>73</v>
      </c>
      <c r="E205" s="39" t="s">
        <v>223</v>
      </c>
      <c r="F205" s="55">
        <v>44284.974641203706</v>
      </c>
      <c r="G205" s="55">
        <v>44285.702719907407</v>
      </c>
      <c r="H205" s="23" t="s">
        <v>2309</v>
      </c>
      <c r="I205" s="40" t="str">
        <f t="shared" si="3"/>
        <v>OUTSIDE WDC</v>
      </c>
      <c r="J205" s="39"/>
      <c r="K205" s="39"/>
      <c r="L205" s="56">
        <v>44285</v>
      </c>
      <c r="M205" s="57"/>
      <c r="N205" s="59" t="str">
        <f>IFERROR(VLOOKUP(B:B,'GID 29 JUNI 21'!V:Y,4,0),"")</f>
        <v/>
      </c>
      <c r="O205" s="59" t="str">
        <f>IFERROR(VLOOKUP(B205,#REF!,4,0),"")</f>
        <v/>
      </c>
      <c r="P205" s="59" t="str">
        <f>IFERROR(VLOOKUP(B:B,'GID 27 Juni 21'!V:Y,4,0),"")</f>
        <v/>
      </c>
      <c r="Q205" s="59" t="str">
        <f>IFERROR(VLOOKUP(B:B,'GID 26 Juni 21'!V:Y,4,0),"")</f>
        <v/>
      </c>
      <c r="R205" s="59" t="str">
        <f>IFERROR(VLOOKUP(B:B,'GID 25 JNI 21'!V:Y,4,0),"")</f>
        <v/>
      </c>
      <c r="S205" s="59" t="s">
        <v>11</v>
      </c>
      <c r="T205" s="59" t="s">
        <v>11</v>
      </c>
      <c r="U205" s="59" t="s">
        <v>11</v>
      </c>
      <c r="V205" s="59" t="s">
        <v>11</v>
      </c>
      <c r="W205" s="59" t="s">
        <v>11</v>
      </c>
      <c r="X205" s="59" t="s">
        <v>11</v>
      </c>
      <c r="Y205" s="59" t="s">
        <v>11</v>
      </c>
      <c r="Z205" s="59" t="s">
        <v>11</v>
      </c>
      <c r="AA205" s="59" t="s">
        <v>11</v>
      </c>
      <c r="AB205" s="59" t="s">
        <v>11</v>
      </c>
      <c r="AC205" s="59" t="s">
        <v>11</v>
      </c>
      <c r="AD205" s="59" t="s">
        <v>11</v>
      </c>
      <c r="AE205" s="59" t="s">
        <v>11</v>
      </c>
      <c r="AF205" s="59" t="s">
        <v>11</v>
      </c>
      <c r="AG205" s="59" t="s">
        <v>11</v>
      </c>
      <c r="AH205" s="59" t="s">
        <v>11</v>
      </c>
      <c r="AI205" s="59" t="s">
        <v>11</v>
      </c>
      <c r="AJ205" s="59" t="s">
        <v>11</v>
      </c>
      <c r="AK205" s="59" t="s">
        <v>11</v>
      </c>
      <c r="AL205" s="57" t="s">
        <v>11</v>
      </c>
      <c r="AM205" s="57" t="s">
        <v>11</v>
      </c>
      <c r="AN205" s="57" t="s">
        <v>11</v>
      </c>
      <c r="AO205" s="57" t="s">
        <v>11</v>
      </c>
      <c r="AP205" s="57" t="s">
        <v>11</v>
      </c>
      <c r="AQ205" s="57" t="s">
        <v>11</v>
      </c>
      <c r="AR205" s="57" t="s">
        <v>11</v>
      </c>
      <c r="AS205" s="57" t="s">
        <v>11</v>
      </c>
      <c r="AT205" s="57" t="s">
        <v>11</v>
      </c>
      <c r="AU205" s="57" t="s">
        <v>11</v>
      </c>
      <c r="AV205" s="57" t="s">
        <v>11</v>
      </c>
      <c r="AW205" s="57" t="s">
        <v>11</v>
      </c>
      <c r="AX205" s="57" t="s">
        <v>11</v>
      </c>
      <c r="AY205" s="57" t="s">
        <v>11</v>
      </c>
      <c r="AZ205" s="57" t="s">
        <v>11</v>
      </c>
      <c r="BA205" s="57" t="s">
        <v>11</v>
      </c>
      <c r="BB205" s="57" t="s">
        <v>11</v>
      </c>
      <c r="BC205" s="57" t="s">
        <v>11</v>
      </c>
      <c r="BD205" s="57" t="s">
        <v>11</v>
      </c>
      <c r="BE205" s="57" t="s">
        <v>11</v>
      </c>
      <c r="BF205" s="57" t="s">
        <v>11</v>
      </c>
      <c r="BG205" s="57" t="s">
        <v>11</v>
      </c>
      <c r="BH205" s="57" t="s">
        <v>11</v>
      </c>
      <c r="BI205" s="57" t="s">
        <v>11</v>
      </c>
      <c r="BJ205" s="57" t="s">
        <v>11</v>
      </c>
      <c r="BK205" s="57" t="s">
        <v>11</v>
      </c>
      <c r="BL205" s="57" t="s">
        <v>11</v>
      </c>
      <c r="BM205" s="57" t="s">
        <v>11</v>
      </c>
      <c r="BN205" s="57" t="s">
        <v>11</v>
      </c>
      <c r="BO205" s="57" t="s">
        <v>11</v>
      </c>
      <c r="BP205" s="57" t="s">
        <v>11</v>
      </c>
      <c r="BQ205" s="57" t="s">
        <v>11</v>
      </c>
      <c r="BR205" s="57" t="s">
        <v>11</v>
      </c>
      <c r="BS205" s="57" t="s">
        <v>11</v>
      </c>
      <c r="BT205" s="57" t="s">
        <v>11</v>
      </c>
      <c r="BU205" s="57" t="s">
        <v>11</v>
      </c>
      <c r="BV205" s="57" t="s">
        <v>11</v>
      </c>
      <c r="BW205" s="57" t="s">
        <v>11</v>
      </c>
      <c r="BX205" s="57" t="s">
        <v>11</v>
      </c>
      <c r="BY205" s="57" t="s">
        <v>11</v>
      </c>
      <c r="BZ205" s="57" t="s">
        <v>11</v>
      </c>
      <c r="CA205" s="57" t="s">
        <v>11</v>
      </c>
      <c r="CB205" s="57" t="s">
        <v>11</v>
      </c>
      <c r="CC205" s="57" t="s">
        <v>11</v>
      </c>
      <c r="CD205" s="57" t="s">
        <v>11</v>
      </c>
      <c r="CE205" s="57" t="s">
        <v>11</v>
      </c>
      <c r="CF205" s="57" t="s">
        <v>11</v>
      </c>
      <c r="CG205" s="57" t="s">
        <v>11</v>
      </c>
      <c r="CH205" s="57" t="s">
        <v>11</v>
      </c>
      <c r="CI205" s="57" t="s">
        <v>11</v>
      </c>
      <c r="CJ205" s="57" t="s">
        <v>11</v>
      </c>
      <c r="CK205" s="57" t="s">
        <v>11</v>
      </c>
      <c r="CL205" s="58" t="s">
        <v>11</v>
      </c>
      <c r="CM205" s="59" t="s">
        <v>11</v>
      </c>
      <c r="CN205" s="59" t="s">
        <v>11</v>
      </c>
      <c r="CO205" s="59" t="s">
        <v>11</v>
      </c>
      <c r="CP205" s="59" t="s">
        <v>11</v>
      </c>
      <c r="CQ205" s="59" t="s">
        <v>11</v>
      </c>
      <c r="CR205" s="59" t="s">
        <v>1632</v>
      </c>
      <c r="CS205" s="59" t="s">
        <v>11</v>
      </c>
      <c r="CT205" s="59"/>
      <c r="CU205" s="59"/>
      <c r="CV205" s="59"/>
      <c r="CW205" s="59"/>
      <c r="CX205" s="59"/>
      <c r="CY205" s="59"/>
      <c r="CZ205" s="60"/>
      <c r="DA205" s="60"/>
      <c r="DB205" s="59"/>
      <c r="DC205" s="59"/>
      <c r="DD205" s="60"/>
      <c r="DE205" s="59"/>
      <c r="DF205" s="59"/>
      <c r="DG205" s="59"/>
      <c r="DH205" s="59"/>
      <c r="DI205" s="59"/>
      <c r="DJ205" s="59"/>
      <c r="DK205" s="59"/>
      <c r="DL205" s="59"/>
      <c r="DM205" s="59"/>
      <c r="DN205" s="59"/>
      <c r="DO205" s="59"/>
      <c r="DP205" s="59"/>
      <c r="DQ205" s="59"/>
      <c r="DR205" s="59"/>
      <c r="DS205" s="59"/>
      <c r="DT205" s="59"/>
      <c r="DU205" s="59"/>
    </row>
    <row r="206" spans="1:125" s="61" customFormat="1" ht="12.75" customHeight="1" x14ac:dyDescent="0.25">
      <c r="A206" s="39" t="s">
        <v>454</v>
      </c>
      <c r="B206" s="39" t="s">
        <v>385</v>
      </c>
      <c r="C206" s="39"/>
      <c r="D206" s="39" t="s">
        <v>73</v>
      </c>
      <c r="E206" s="39" t="s">
        <v>223</v>
      </c>
      <c r="F206" s="55">
        <v>44317.729548611111</v>
      </c>
      <c r="G206" s="55">
        <v>44318.622615740736</v>
      </c>
      <c r="H206" s="23" t="s">
        <v>2309</v>
      </c>
      <c r="I206" s="40" t="str">
        <f t="shared" si="3"/>
        <v>OUTSIDE WDC</v>
      </c>
      <c r="J206" s="39"/>
      <c r="K206" s="39"/>
      <c r="L206" s="56">
        <v>44318</v>
      </c>
      <c r="M206" s="57"/>
      <c r="N206" s="59" t="str">
        <f>IFERROR(VLOOKUP(B:B,'GID 29 JUNI 21'!V:Y,4,0),"")</f>
        <v/>
      </c>
      <c r="O206" s="59" t="str">
        <f>IFERROR(VLOOKUP(B206,#REF!,4,0),"")</f>
        <v/>
      </c>
      <c r="P206" s="59" t="str">
        <f>IFERROR(VLOOKUP(B:B,'GID 27 Juni 21'!V:Y,4,0),"")</f>
        <v/>
      </c>
      <c r="Q206" s="59" t="str">
        <f>IFERROR(VLOOKUP(B:B,'GID 26 Juni 21'!V:Y,4,0),"")</f>
        <v/>
      </c>
      <c r="R206" s="59" t="str">
        <f>IFERROR(VLOOKUP(B:B,'GID 25 JNI 21'!V:Y,4,0),"")</f>
        <v/>
      </c>
      <c r="S206" s="59" t="s">
        <v>11</v>
      </c>
      <c r="T206" s="59" t="s">
        <v>11</v>
      </c>
      <c r="U206" s="59" t="s">
        <v>11</v>
      </c>
      <c r="V206" s="59" t="s">
        <v>11</v>
      </c>
      <c r="W206" s="59" t="s">
        <v>11</v>
      </c>
      <c r="X206" s="59" t="s">
        <v>11</v>
      </c>
      <c r="Y206" s="59" t="s">
        <v>11</v>
      </c>
      <c r="Z206" s="59" t="s">
        <v>11</v>
      </c>
      <c r="AA206" s="59" t="s">
        <v>11</v>
      </c>
      <c r="AB206" s="59" t="s">
        <v>11</v>
      </c>
      <c r="AC206" s="59" t="s">
        <v>11</v>
      </c>
      <c r="AD206" s="59" t="s">
        <v>11</v>
      </c>
      <c r="AE206" s="59" t="s">
        <v>11</v>
      </c>
      <c r="AF206" s="59" t="s">
        <v>11</v>
      </c>
      <c r="AG206" s="59" t="s">
        <v>11</v>
      </c>
      <c r="AH206" s="59" t="s">
        <v>11</v>
      </c>
      <c r="AI206" s="59" t="s">
        <v>11</v>
      </c>
      <c r="AJ206" s="59" t="s">
        <v>11</v>
      </c>
      <c r="AK206" s="59" t="s">
        <v>11</v>
      </c>
      <c r="AL206" s="57" t="s">
        <v>11</v>
      </c>
      <c r="AM206" s="57" t="s">
        <v>11</v>
      </c>
      <c r="AN206" s="57" t="s">
        <v>11</v>
      </c>
      <c r="AO206" s="57" t="s">
        <v>11</v>
      </c>
      <c r="AP206" s="57" t="s">
        <v>11</v>
      </c>
      <c r="AQ206" s="57" t="s">
        <v>11</v>
      </c>
      <c r="AR206" s="57" t="s">
        <v>11</v>
      </c>
      <c r="AS206" s="57" t="s">
        <v>11</v>
      </c>
      <c r="AT206" s="57" t="s">
        <v>11</v>
      </c>
      <c r="AU206" s="57" t="s">
        <v>11</v>
      </c>
      <c r="AV206" s="57" t="s">
        <v>11</v>
      </c>
      <c r="AW206" s="57" t="s">
        <v>11</v>
      </c>
      <c r="AX206" s="57" t="s">
        <v>11</v>
      </c>
      <c r="AY206" s="57" t="s">
        <v>11</v>
      </c>
      <c r="AZ206" s="57" t="s">
        <v>11</v>
      </c>
      <c r="BA206" s="57" t="s">
        <v>11</v>
      </c>
      <c r="BB206" s="57" t="s">
        <v>11</v>
      </c>
      <c r="BC206" s="57" t="s">
        <v>11</v>
      </c>
      <c r="BD206" s="57" t="s">
        <v>11</v>
      </c>
      <c r="BE206" s="57" t="s">
        <v>11</v>
      </c>
      <c r="BF206" s="57" t="s">
        <v>11</v>
      </c>
      <c r="BG206" s="57" t="s">
        <v>11</v>
      </c>
      <c r="BH206" s="57" t="s">
        <v>11</v>
      </c>
      <c r="BI206" s="57" t="s">
        <v>11</v>
      </c>
      <c r="BJ206" s="57" t="s">
        <v>11</v>
      </c>
      <c r="BK206" s="57" t="s">
        <v>11</v>
      </c>
      <c r="BL206" s="57" t="s">
        <v>11</v>
      </c>
      <c r="BM206" s="57" t="s">
        <v>3166</v>
      </c>
      <c r="BN206" s="57" t="s">
        <v>11</v>
      </c>
      <c r="BO206" s="57" t="s">
        <v>11</v>
      </c>
      <c r="BP206" s="57" t="s">
        <v>11</v>
      </c>
      <c r="BQ206" s="57" t="s">
        <v>11</v>
      </c>
      <c r="BR206" s="57" t="s">
        <v>11</v>
      </c>
      <c r="BS206" s="57" t="s">
        <v>11</v>
      </c>
      <c r="BT206" s="57" t="s">
        <v>11</v>
      </c>
      <c r="BU206" s="57" t="s">
        <v>11</v>
      </c>
      <c r="BV206" s="57" t="s">
        <v>11</v>
      </c>
      <c r="BW206" s="57" t="s">
        <v>11</v>
      </c>
      <c r="BX206" s="57" t="s">
        <v>11</v>
      </c>
      <c r="BY206" s="57" t="s">
        <v>11</v>
      </c>
      <c r="BZ206" s="57" t="s">
        <v>11</v>
      </c>
      <c r="CA206" s="57" t="s">
        <v>11</v>
      </c>
      <c r="CB206" s="57" t="s">
        <v>11</v>
      </c>
      <c r="CC206" s="57" t="s">
        <v>2133</v>
      </c>
      <c r="CD206" s="57" t="s">
        <v>11</v>
      </c>
      <c r="CE206" s="57" t="s">
        <v>11</v>
      </c>
      <c r="CF206" s="57" t="s">
        <v>11</v>
      </c>
      <c r="CG206" s="57" t="s">
        <v>11</v>
      </c>
      <c r="CH206" s="57" t="s">
        <v>11</v>
      </c>
      <c r="CI206" s="57" t="s">
        <v>11</v>
      </c>
      <c r="CJ206" s="57" t="s">
        <v>11</v>
      </c>
      <c r="CK206" s="57" t="s">
        <v>2134</v>
      </c>
      <c r="CL206" s="58" t="s">
        <v>11</v>
      </c>
      <c r="CM206" s="59" t="s">
        <v>11</v>
      </c>
      <c r="CN206" s="59" t="s">
        <v>11</v>
      </c>
      <c r="CO206" s="59" t="s">
        <v>11</v>
      </c>
      <c r="CP206" s="59" t="s">
        <v>11</v>
      </c>
      <c r="CQ206" s="59" t="s">
        <v>11</v>
      </c>
      <c r="CR206" s="59" t="s">
        <v>1633</v>
      </c>
      <c r="CS206" s="59" t="s">
        <v>11</v>
      </c>
      <c r="CT206" s="59"/>
      <c r="CU206" s="59"/>
      <c r="CV206" s="59"/>
      <c r="CW206" s="59"/>
      <c r="CX206" s="59"/>
      <c r="CY206" s="59"/>
      <c r="CZ206" s="60"/>
      <c r="DA206" s="60"/>
      <c r="DB206" s="59"/>
      <c r="DC206" s="59"/>
      <c r="DD206" s="60"/>
      <c r="DE206" s="59"/>
      <c r="DF206" s="59"/>
      <c r="DG206" s="59"/>
      <c r="DH206" s="59"/>
      <c r="DI206" s="59"/>
      <c r="DJ206" s="59"/>
      <c r="DK206" s="59"/>
      <c r="DL206" s="59"/>
      <c r="DM206" s="59"/>
      <c r="DN206" s="59"/>
      <c r="DO206" s="59"/>
      <c r="DP206" s="59"/>
      <c r="DQ206" s="59"/>
      <c r="DR206" s="59"/>
      <c r="DS206" s="59"/>
      <c r="DT206" s="59"/>
      <c r="DU206" s="59"/>
    </row>
    <row r="207" spans="1:125" s="61" customFormat="1" ht="12.75" customHeight="1" x14ac:dyDescent="0.25">
      <c r="A207" s="39" t="s">
        <v>454</v>
      </c>
      <c r="B207" s="39" t="s">
        <v>954</v>
      </c>
      <c r="C207" s="39"/>
      <c r="D207" s="39" t="s">
        <v>73</v>
      </c>
      <c r="E207" s="39" t="s">
        <v>2216</v>
      </c>
      <c r="F207" s="55">
        <v>44285.033958333333</v>
      </c>
      <c r="G207" s="55">
        <v>44285.7034375</v>
      </c>
      <c r="H207" s="23" t="s">
        <v>2309</v>
      </c>
      <c r="I207" s="40" t="str">
        <f t="shared" si="3"/>
        <v>OUTSIDE WDC</v>
      </c>
      <c r="J207" s="39"/>
      <c r="K207" s="39"/>
      <c r="L207" s="56">
        <v>44285</v>
      </c>
      <c r="M207" s="57"/>
      <c r="N207" s="59" t="str">
        <f>IFERROR(VLOOKUP(B:B,'GID 29 JUNI 21'!V:Y,4,0),"")</f>
        <v/>
      </c>
      <c r="O207" s="59" t="str">
        <f>IFERROR(VLOOKUP(B207,#REF!,4,0),"")</f>
        <v/>
      </c>
      <c r="P207" s="59" t="str">
        <f>IFERROR(VLOOKUP(B:B,'GID 27 Juni 21'!V:Y,4,0),"")</f>
        <v/>
      </c>
      <c r="Q207" s="59" t="str">
        <f>IFERROR(VLOOKUP(B:B,'GID 26 Juni 21'!V:Y,4,0),"")</f>
        <v/>
      </c>
      <c r="R207" s="59" t="str">
        <f>IFERROR(VLOOKUP(B:B,'GID 25 JNI 21'!V:Y,4,0),"")</f>
        <v/>
      </c>
      <c r="S207" s="59" t="s">
        <v>11</v>
      </c>
      <c r="T207" s="59" t="s">
        <v>11</v>
      </c>
      <c r="U207" s="59" t="s">
        <v>11</v>
      </c>
      <c r="V207" s="59" t="s">
        <v>11</v>
      </c>
      <c r="W207" s="59" t="s">
        <v>11</v>
      </c>
      <c r="X207" s="59" t="s">
        <v>11</v>
      </c>
      <c r="Y207" s="59" t="s">
        <v>11</v>
      </c>
      <c r="Z207" s="59" t="s">
        <v>11</v>
      </c>
      <c r="AA207" s="59" t="s">
        <v>11</v>
      </c>
      <c r="AB207" s="59" t="s">
        <v>11</v>
      </c>
      <c r="AC207" s="59" t="s">
        <v>11</v>
      </c>
      <c r="AD207" s="59" t="s">
        <v>11</v>
      </c>
      <c r="AE207" s="59" t="s">
        <v>11</v>
      </c>
      <c r="AF207" s="59" t="s">
        <v>11</v>
      </c>
      <c r="AG207" s="59" t="s">
        <v>11</v>
      </c>
      <c r="AH207" s="59" t="s">
        <v>11</v>
      </c>
      <c r="AI207" s="59" t="s">
        <v>11</v>
      </c>
      <c r="AJ207" s="59" t="s">
        <v>11</v>
      </c>
      <c r="AK207" s="59" t="s">
        <v>11</v>
      </c>
      <c r="AL207" s="57" t="s">
        <v>11</v>
      </c>
      <c r="AM207" s="57" t="s">
        <v>11</v>
      </c>
      <c r="AN207" s="57" t="s">
        <v>11</v>
      </c>
      <c r="AO207" s="57" t="s">
        <v>11</v>
      </c>
      <c r="AP207" s="57" t="s">
        <v>11</v>
      </c>
      <c r="AQ207" s="57" t="s">
        <v>11</v>
      </c>
      <c r="AR207" s="57" t="s">
        <v>11</v>
      </c>
      <c r="AS207" s="57" t="s">
        <v>11</v>
      </c>
      <c r="AT207" s="57" t="s">
        <v>11</v>
      </c>
      <c r="AU207" s="57" t="s">
        <v>11</v>
      </c>
      <c r="AV207" s="57" t="s">
        <v>11</v>
      </c>
      <c r="AW207" s="57" t="s">
        <v>11</v>
      </c>
      <c r="AX207" s="57" t="s">
        <v>11</v>
      </c>
      <c r="AY207" s="57" t="s">
        <v>11</v>
      </c>
      <c r="AZ207" s="57" t="s">
        <v>11</v>
      </c>
      <c r="BA207" s="57" t="s">
        <v>11</v>
      </c>
      <c r="BB207" s="57" t="s">
        <v>11</v>
      </c>
      <c r="BC207" s="57" t="s">
        <v>11</v>
      </c>
      <c r="BD207" s="57" t="s">
        <v>11</v>
      </c>
      <c r="BE207" s="57" t="s">
        <v>11</v>
      </c>
      <c r="BF207" s="57" t="s">
        <v>11</v>
      </c>
      <c r="BG207" s="57" t="s">
        <v>11</v>
      </c>
      <c r="BH207" s="57" t="s">
        <v>11</v>
      </c>
      <c r="BI207" s="57" t="s">
        <v>11</v>
      </c>
      <c r="BJ207" s="57" t="s">
        <v>11</v>
      </c>
      <c r="BK207" s="57" t="s">
        <v>11</v>
      </c>
      <c r="BL207" s="57" t="s">
        <v>11</v>
      </c>
      <c r="BM207" s="57" t="s">
        <v>11</v>
      </c>
      <c r="BN207" s="57" t="s">
        <v>11</v>
      </c>
      <c r="BO207" s="57" t="s">
        <v>11</v>
      </c>
      <c r="BP207" s="57" t="s">
        <v>11</v>
      </c>
      <c r="BQ207" s="57" t="s">
        <v>11</v>
      </c>
      <c r="BR207" s="57" t="s">
        <v>11</v>
      </c>
      <c r="BS207" s="57" t="s">
        <v>11</v>
      </c>
      <c r="BT207" s="57" t="s">
        <v>11</v>
      </c>
      <c r="BU207" s="57" t="s">
        <v>11</v>
      </c>
      <c r="BV207" s="57" t="s">
        <v>11</v>
      </c>
      <c r="BW207" s="57" t="s">
        <v>11</v>
      </c>
      <c r="BX207" s="57" t="s">
        <v>11</v>
      </c>
      <c r="BY207" s="57" t="s">
        <v>11</v>
      </c>
      <c r="BZ207" s="57" t="s">
        <v>11</v>
      </c>
      <c r="CA207" s="57" t="s">
        <v>11</v>
      </c>
      <c r="CB207" s="57" t="s">
        <v>11</v>
      </c>
      <c r="CC207" s="57" t="s">
        <v>11</v>
      </c>
      <c r="CD207" s="57" t="s">
        <v>11</v>
      </c>
      <c r="CE207" s="57" t="s">
        <v>11</v>
      </c>
      <c r="CF207" s="57" t="s">
        <v>11</v>
      </c>
      <c r="CG207" s="57" t="s">
        <v>11</v>
      </c>
      <c r="CH207" s="57" t="s">
        <v>11</v>
      </c>
      <c r="CI207" s="57" t="s">
        <v>11</v>
      </c>
      <c r="CJ207" s="57" t="s">
        <v>11</v>
      </c>
      <c r="CK207" s="57" t="s">
        <v>11</v>
      </c>
      <c r="CL207" s="58" t="s">
        <v>11</v>
      </c>
      <c r="CM207" s="59" t="s">
        <v>11</v>
      </c>
      <c r="CN207" s="59" t="s">
        <v>11</v>
      </c>
      <c r="CO207" s="59" t="s">
        <v>11</v>
      </c>
      <c r="CP207" s="59" t="s">
        <v>11</v>
      </c>
      <c r="CQ207" s="59" t="s">
        <v>11</v>
      </c>
      <c r="CR207" s="59" t="s">
        <v>1634</v>
      </c>
      <c r="CS207" s="59" t="s">
        <v>11</v>
      </c>
      <c r="CT207" s="59"/>
      <c r="CU207" s="59"/>
      <c r="CV207" s="59"/>
      <c r="CW207" s="59"/>
      <c r="CX207" s="59"/>
      <c r="CY207" s="59"/>
      <c r="CZ207" s="60"/>
      <c r="DA207" s="60"/>
      <c r="DB207" s="59"/>
      <c r="DC207" s="59"/>
      <c r="DD207" s="60"/>
      <c r="DE207" s="59"/>
      <c r="DF207" s="59"/>
      <c r="DG207" s="59"/>
      <c r="DH207" s="59"/>
      <c r="DI207" s="59"/>
      <c r="DJ207" s="59"/>
      <c r="DK207" s="59"/>
      <c r="DL207" s="59"/>
      <c r="DM207" s="59"/>
      <c r="DN207" s="59"/>
      <c r="DO207" s="59"/>
      <c r="DP207" s="59"/>
      <c r="DQ207" s="59"/>
      <c r="DR207" s="59"/>
      <c r="DS207" s="59"/>
      <c r="DT207" s="59"/>
      <c r="DU207" s="59"/>
    </row>
    <row r="208" spans="1:125" s="61" customFormat="1" ht="12.75" customHeight="1" x14ac:dyDescent="0.25">
      <c r="A208" s="39" t="s">
        <v>454</v>
      </c>
      <c r="B208" s="39" t="s">
        <v>955</v>
      </c>
      <c r="C208" s="39"/>
      <c r="D208" s="39" t="s">
        <v>73</v>
      </c>
      <c r="E208" s="39" t="s">
        <v>2216</v>
      </c>
      <c r="F208" s="55">
        <v>44285.1715625</v>
      </c>
      <c r="G208" s="55">
        <v>44285.702499999999</v>
      </c>
      <c r="H208" s="23" t="s">
        <v>2309</v>
      </c>
      <c r="I208" s="40" t="str">
        <f t="shared" si="3"/>
        <v>OUTSIDE WDC</v>
      </c>
      <c r="J208" s="39"/>
      <c r="K208" s="39"/>
      <c r="L208" s="56">
        <v>44285</v>
      </c>
      <c r="M208" s="57"/>
      <c r="N208" s="59" t="str">
        <f>IFERROR(VLOOKUP(B:B,'GID 29 JUNI 21'!V:Y,4,0),"")</f>
        <v/>
      </c>
      <c r="O208" s="59" t="str">
        <f>IFERROR(VLOOKUP(B208,#REF!,4,0),"")</f>
        <v/>
      </c>
      <c r="P208" s="59" t="str">
        <f>IFERROR(VLOOKUP(B:B,'GID 27 Juni 21'!V:Y,4,0),"")</f>
        <v/>
      </c>
      <c r="Q208" s="59" t="str">
        <f>IFERROR(VLOOKUP(B:B,'GID 26 Juni 21'!V:Y,4,0),"")</f>
        <v/>
      </c>
      <c r="R208" s="59" t="str">
        <f>IFERROR(VLOOKUP(B:B,'GID 25 JNI 21'!V:Y,4,0),"")</f>
        <v/>
      </c>
      <c r="S208" s="59" t="s">
        <v>11</v>
      </c>
      <c r="T208" s="59" t="s">
        <v>11</v>
      </c>
      <c r="U208" s="59" t="s">
        <v>11</v>
      </c>
      <c r="V208" s="59" t="s">
        <v>11</v>
      </c>
      <c r="W208" s="59" t="s">
        <v>11</v>
      </c>
      <c r="X208" s="59" t="s">
        <v>11</v>
      </c>
      <c r="Y208" s="59" t="s">
        <v>11</v>
      </c>
      <c r="Z208" s="59" t="s">
        <v>11</v>
      </c>
      <c r="AA208" s="59" t="s">
        <v>11</v>
      </c>
      <c r="AB208" s="59" t="s">
        <v>11</v>
      </c>
      <c r="AC208" s="59" t="s">
        <v>11</v>
      </c>
      <c r="AD208" s="59" t="s">
        <v>11</v>
      </c>
      <c r="AE208" s="59" t="s">
        <v>11</v>
      </c>
      <c r="AF208" s="59" t="s">
        <v>11</v>
      </c>
      <c r="AG208" s="59" t="s">
        <v>11</v>
      </c>
      <c r="AH208" s="59" t="s">
        <v>11</v>
      </c>
      <c r="AI208" s="59" t="s">
        <v>11</v>
      </c>
      <c r="AJ208" s="59" t="s">
        <v>11</v>
      </c>
      <c r="AK208" s="59" t="s">
        <v>11</v>
      </c>
      <c r="AL208" s="57" t="s">
        <v>11</v>
      </c>
      <c r="AM208" s="57" t="s">
        <v>11</v>
      </c>
      <c r="AN208" s="57" t="s">
        <v>11</v>
      </c>
      <c r="AO208" s="57" t="s">
        <v>11</v>
      </c>
      <c r="AP208" s="57" t="s">
        <v>11</v>
      </c>
      <c r="AQ208" s="57" t="s">
        <v>11</v>
      </c>
      <c r="AR208" s="57" t="s">
        <v>11</v>
      </c>
      <c r="AS208" s="57" t="s">
        <v>11</v>
      </c>
      <c r="AT208" s="57" t="s">
        <v>11</v>
      </c>
      <c r="AU208" s="57" t="s">
        <v>11</v>
      </c>
      <c r="AV208" s="57" t="s">
        <v>11</v>
      </c>
      <c r="AW208" s="57" t="s">
        <v>11</v>
      </c>
      <c r="AX208" s="57" t="s">
        <v>11</v>
      </c>
      <c r="AY208" s="57" t="s">
        <v>11</v>
      </c>
      <c r="AZ208" s="57" t="s">
        <v>11</v>
      </c>
      <c r="BA208" s="57" t="s">
        <v>11</v>
      </c>
      <c r="BB208" s="57" t="s">
        <v>11</v>
      </c>
      <c r="BC208" s="57" t="s">
        <v>11</v>
      </c>
      <c r="BD208" s="57" t="s">
        <v>11</v>
      </c>
      <c r="BE208" s="57" t="s">
        <v>11</v>
      </c>
      <c r="BF208" s="57" t="s">
        <v>11</v>
      </c>
      <c r="BG208" s="57" t="s">
        <v>11</v>
      </c>
      <c r="BH208" s="57" t="s">
        <v>11</v>
      </c>
      <c r="BI208" s="57" t="s">
        <v>11</v>
      </c>
      <c r="BJ208" s="57" t="s">
        <v>11</v>
      </c>
      <c r="BK208" s="57" t="s">
        <v>11</v>
      </c>
      <c r="BL208" s="57" t="s">
        <v>11</v>
      </c>
      <c r="BM208" s="57" t="s">
        <v>11</v>
      </c>
      <c r="BN208" s="57" t="s">
        <v>11</v>
      </c>
      <c r="BO208" s="57" t="s">
        <v>11</v>
      </c>
      <c r="BP208" s="57" t="s">
        <v>11</v>
      </c>
      <c r="BQ208" s="57" t="s">
        <v>11</v>
      </c>
      <c r="BR208" s="57" t="s">
        <v>11</v>
      </c>
      <c r="BS208" s="57" t="s">
        <v>11</v>
      </c>
      <c r="BT208" s="57" t="s">
        <v>11</v>
      </c>
      <c r="BU208" s="57" t="s">
        <v>11</v>
      </c>
      <c r="BV208" s="57" t="s">
        <v>11</v>
      </c>
      <c r="BW208" s="57" t="s">
        <v>11</v>
      </c>
      <c r="BX208" s="57" t="s">
        <v>11</v>
      </c>
      <c r="BY208" s="57" t="s">
        <v>11</v>
      </c>
      <c r="BZ208" s="57" t="s">
        <v>11</v>
      </c>
      <c r="CA208" s="57" t="s">
        <v>11</v>
      </c>
      <c r="CB208" s="57" t="s">
        <v>11</v>
      </c>
      <c r="CC208" s="57" t="s">
        <v>11</v>
      </c>
      <c r="CD208" s="57" t="s">
        <v>11</v>
      </c>
      <c r="CE208" s="57" t="s">
        <v>11</v>
      </c>
      <c r="CF208" s="57" t="s">
        <v>11</v>
      </c>
      <c r="CG208" s="57" t="s">
        <v>11</v>
      </c>
      <c r="CH208" s="57" t="s">
        <v>11</v>
      </c>
      <c r="CI208" s="57" t="s">
        <v>11</v>
      </c>
      <c r="CJ208" s="57" t="s">
        <v>11</v>
      </c>
      <c r="CK208" s="57" t="s">
        <v>11</v>
      </c>
      <c r="CL208" s="58" t="s">
        <v>11</v>
      </c>
      <c r="CM208" s="59" t="s">
        <v>11</v>
      </c>
      <c r="CN208" s="59" t="s">
        <v>11</v>
      </c>
      <c r="CO208" s="59" t="s">
        <v>11</v>
      </c>
      <c r="CP208" s="59" t="s">
        <v>11</v>
      </c>
      <c r="CQ208" s="59" t="s">
        <v>11</v>
      </c>
      <c r="CR208" s="59" t="s">
        <v>1635</v>
      </c>
      <c r="CS208" s="59"/>
      <c r="CT208" s="59"/>
      <c r="CU208" s="59"/>
      <c r="CV208" s="59"/>
      <c r="CW208" s="59"/>
      <c r="CX208" s="59"/>
      <c r="CY208" s="59"/>
      <c r="CZ208" s="60"/>
      <c r="DA208" s="60"/>
      <c r="DB208" s="59"/>
      <c r="DC208" s="59"/>
      <c r="DD208" s="60"/>
      <c r="DE208" s="59"/>
      <c r="DF208" s="59"/>
      <c r="DG208" s="59"/>
      <c r="DH208" s="59"/>
      <c r="DI208" s="59"/>
      <c r="DJ208" s="59"/>
      <c r="DK208" s="59"/>
      <c r="DL208" s="59"/>
      <c r="DM208" s="59"/>
      <c r="DN208" s="59"/>
      <c r="DO208" s="59"/>
      <c r="DP208" s="59"/>
      <c r="DQ208" s="59"/>
      <c r="DR208" s="59"/>
      <c r="DS208" s="59"/>
      <c r="DT208" s="59"/>
      <c r="DU208" s="59"/>
    </row>
    <row r="209" spans="1:125" s="61" customFormat="1" ht="12.75" customHeight="1" x14ac:dyDescent="0.25">
      <c r="A209" s="39" t="s">
        <v>454</v>
      </c>
      <c r="B209" s="39" t="s">
        <v>956</v>
      </c>
      <c r="C209" s="39"/>
      <c r="D209" s="39" t="s">
        <v>73</v>
      </c>
      <c r="E209" s="39" t="s">
        <v>613</v>
      </c>
      <c r="F209" s="55">
        <v>44285.323229166665</v>
      </c>
      <c r="G209" s="55">
        <v>44285.702013888891</v>
      </c>
      <c r="H209" s="23" t="s">
        <v>2309</v>
      </c>
      <c r="I209" s="40" t="str">
        <f t="shared" si="3"/>
        <v>OUTSIDE WDC</v>
      </c>
      <c r="J209" s="39"/>
      <c r="K209" s="39"/>
      <c r="L209" s="56">
        <v>44285</v>
      </c>
      <c r="M209" s="57"/>
      <c r="N209" s="59" t="str">
        <f>IFERROR(VLOOKUP(B:B,'GID 29 JUNI 21'!V:Y,4,0),"")</f>
        <v/>
      </c>
      <c r="O209" s="59" t="str">
        <f>IFERROR(VLOOKUP(B209,#REF!,4,0),"")</f>
        <v/>
      </c>
      <c r="P209" s="59" t="str">
        <f>IFERROR(VLOOKUP(B:B,'GID 27 Juni 21'!V:Y,4,0),"")</f>
        <v/>
      </c>
      <c r="Q209" s="59" t="str">
        <f>IFERROR(VLOOKUP(B:B,'GID 26 Juni 21'!V:Y,4,0),"")</f>
        <v/>
      </c>
      <c r="R209" s="59" t="str">
        <f>IFERROR(VLOOKUP(B:B,'GID 25 JNI 21'!V:Y,4,0),"")</f>
        <v/>
      </c>
      <c r="S209" s="59" t="s">
        <v>11</v>
      </c>
      <c r="T209" s="59" t="s">
        <v>11</v>
      </c>
      <c r="U209" s="59" t="s">
        <v>11</v>
      </c>
      <c r="V209" s="59" t="s">
        <v>11</v>
      </c>
      <c r="W209" s="59" t="s">
        <v>11</v>
      </c>
      <c r="X209" s="59" t="s">
        <v>11</v>
      </c>
      <c r="Y209" s="59" t="s">
        <v>11</v>
      </c>
      <c r="Z209" s="59" t="s">
        <v>11</v>
      </c>
      <c r="AA209" s="59" t="s">
        <v>11</v>
      </c>
      <c r="AB209" s="59" t="s">
        <v>11</v>
      </c>
      <c r="AC209" s="59" t="s">
        <v>11</v>
      </c>
      <c r="AD209" s="59" t="s">
        <v>11</v>
      </c>
      <c r="AE209" s="59" t="s">
        <v>11</v>
      </c>
      <c r="AF209" s="59" t="s">
        <v>11</v>
      </c>
      <c r="AG209" s="59" t="s">
        <v>11</v>
      </c>
      <c r="AH209" s="59" t="s">
        <v>11</v>
      </c>
      <c r="AI209" s="59" t="s">
        <v>11</v>
      </c>
      <c r="AJ209" s="59" t="s">
        <v>11</v>
      </c>
      <c r="AK209" s="59" t="s">
        <v>11</v>
      </c>
      <c r="AL209" s="57" t="s">
        <v>11</v>
      </c>
      <c r="AM209" s="57" t="s">
        <v>11</v>
      </c>
      <c r="AN209" s="57" t="s">
        <v>11</v>
      </c>
      <c r="AO209" s="57" t="s">
        <v>11</v>
      </c>
      <c r="AP209" s="57" t="s">
        <v>11</v>
      </c>
      <c r="AQ209" s="57" t="s">
        <v>11</v>
      </c>
      <c r="AR209" s="57" t="s">
        <v>11</v>
      </c>
      <c r="AS209" s="57" t="s">
        <v>11</v>
      </c>
      <c r="AT209" s="57" t="s">
        <v>11</v>
      </c>
      <c r="AU209" s="57" t="s">
        <v>11</v>
      </c>
      <c r="AV209" s="57" t="s">
        <v>11</v>
      </c>
      <c r="AW209" s="57" t="s">
        <v>11</v>
      </c>
      <c r="AX209" s="57" t="s">
        <v>11</v>
      </c>
      <c r="AY209" s="57" t="s">
        <v>11</v>
      </c>
      <c r="AZ209" s="57" t="s">
        <v>11</v>
      </c>
      <c r="BA209" s="57" t="s">
        <v>11</v>
      </c>
      <c r="BB209" s="57" t="s">
        <v>11</v>
      </c>
      <c r="BC209" s="57" t="s">
        <v>11</v>
      </c>
      <c r="BD209" s="57" t="s">
        <v>11</v>
      </c>
      <c r="BE209" s="57" t="s">
        <v>11</v>
      </c>
      <c r="BF209" s="57" t="s">
        <v>11</v>
      </c>
      <c r="BG209" s="57" t="s">
        <v>11</v>
      </c>
      <c r="BH209" s="57" t="s">
        <v>11</v>
      </c>
      <c r="BI209" s="57" t="s">
        <v>11</v>
      </c>
      <c r="BJ209" s="57" t="s">
        <v>11</v>
      </c>
      <c r="BK209" s="57" t="s">
        <v>11</v>
      </c>
      <c r="BL209" s="57" t="s">
        <v>11</v>
      </c>
      <c r="BM209" s="57" t="s">
        <v>11</v>
      </c>
      <c r="BN209" s="57" t="s">
        <v>11</v>
      </c>
      <c r="BO209" s="57" t="s">
        <v>11</v>
      </c>
      <c r="BP209" s="57" t="s">
        <v>11</v>
      </c>
      <c r="BQ209" s="57" t="s">
        <v>11</v>
      </c>
      <c r="BR209" s="57" t="s">
        <v>11</v>
      </c>
      <c r="BS209" s="57" t="s">
        <v>11</v>
      </c>
      <c r="BT209" s="57" t="s">
        <v>11</v>
      </c>
      <c r="BU209" s="57" t="s">
        <v>11</v>
      </c>
      <c r="BV209" s="57" t="s">
        <v>11</v>
      </c>
      <c r="BW209" s="57" t="s">
        <v>11</v>
      </c>
      <c r="BX209" s="57" t="s">
        <v>11</v>
      </c>
      <c r="BY209" s="57" t="s">
        <v>11</v>
      </c>
      <c r="BZ209" s="57" t="s">
        <v>11</v>
      </c>
      <c r="CA209" s="57" t="s">
        <v>11</v>
      </c>
      <c r="CB209" s="57" t="s">
        <v>11</v>
      </c>
      <c r="CC209" s="57" t="s">
        <v>11</v>
      </c>
      <c r="CD209" s="57" t="s">
        <v>11</v>
      </c>
      <c r="CE209" s="57" t="s">
        <v>11</v>
      </c>
      <c r="CF209" s="57" t="s">
        <v>11</v>
      </c>
      <c r="CG209" s="57" t="s">
        <v>11</v>
      </c>
      <c r="CH209" s="57" t="s">
        <v>11</v>
      </c>
      <c r="CI209" s="57" t="s">
        <v>11</v>
      </c>
      <c r="CJ209" s="57" t="s">
        <v>11</v>
      </c>
      <c r="CK209" s="57" t="s">
        <v>11</v>
      </c>
      <c r="CL209" s="58" t="s">
        <v>11</v>
      </c>
      <c r="CM209" s="59" t="s">
        <v>11</v>
      </c>
      <c r="CN209" s="59" t="s">
        <v>11</v>
      </c>
      <c r="CO209" s="59" t="s">
        <v>11</v>
      </c>
      <c r="CP209" s="59" t="s">
        <v>11</v>
      </c>
      <c r="CQ209" s="59" t="s">
        <v>11</v>
      </c>
      <c r="CR209" s="59" t="s">
        <v>1636</v>
      </c>
      <c r="CS209" s="59"/>
      <c r="CT209" s="59"/>
      <c r="CU209" s="59"/>
      <c r="CV209" s="59"/>
      <c r="CW209" s="59"/>
      <c r="CX209" s="59"/>
      <c r="CY209" s="59"/>
      <c r="CZ209" s="60"/>
      <c r="DA209" s="60"/>
      <c r="DB209" s="59"/>
      <c r="DC209" s="59"/>
      <c r="DD209" s="60"/>
      <c r="DE209" s="59"/>
      <c r="DF209" s="59"/>
      <c r="DG209" s="59"/>
      <c r="DH209" s="59"/>
      <c r="DI209" s="59"/>
      <c r="DJ209" s="59"/>
      <c r="DK209" s="59"/>
      <c r="DL209" s="59"/>
      <c r="DM209" s="59"/>
      <c r="DN209" s="59"/>
      <c r="DO209" s="59"/>
      <c r="DP209" s="59"/>
      <c r="DQ209" s="59"/>
      <c r="DR209" s="59"/>
      <c r="DS209" s="59"/>
      <c r="DT209" s="59"/>
      <c r="DU209" s="59"/>
    </row>
    <row r="210" spans="1:125" s="61" customFormat="1" ht="12.75" customHeight="1" x14ac:dyDescent="0.25">
      <c r="A210" s="39" t="s">
        <v>454</v>
      </c>
      <c r="B210" s="39" t="s">
        <v>957</v>
      </c>
      <c r="C210" s="39"/>
      <c r="D210" s="39" t="s">
        <v>73</v>
      </c>
      <c r="E210" s="39" t="s">
        <v>2216</v>
      </c>
      <c r="F210" s="55">
        <v>44285.336782407408</v>
      </c>
      <c r="G210" s="55">
        <v>44285.702268518522</v>
      </c>
      <c r="H210" s="23" t="s">
        <v>2309</v>
      </c>
      <c r="I210" s="40" t="str">
        <f t="shared" si="3"/>
        <v>OUTSIDE WDC</v>
      </c>
      <c r="J210" s="39"/>
      <c r="K210" s="39"/>
      <c r="L210" s="56">
        <v>44285</v>
      </c>
      <c r="M210" s="57"/>
      <c r="N210" s="59" t="str">
        <f>IFERROR(VLOOKUP(B:B,'GID 29 JUNI 21'!V:Y,4,0),"")</f>
        <v/>
      </c>
      <c r="O210" s="59" t="str">
        <f>IFERROR(VLOOKUP(B210,#REF!,4,0),"")</f>
        <v/>
      </c>
      <c r="P210" s="59" t="str">
        <f>IFERROR(VLOOKUP(B:B,'GID 27 Juni 21'!V:Y,4,0),"")</f>
        <v/>
      </c>
      <c r="Q210" s="59" t="str">
        <f>IFERROR(VLOOKUP(B:B,'GID 26 Juni 21'!V:Y,4,0),"")</f>
        <v/>
      </c>
      <c r="R210" s="59" t="str">
        <f>IFERROR(VLOOKUP(B:B,'GID 25 JNI 21'!V:Y,4,0),"")</f>
        <v/>
      </c>
      <c r="S210" s="59" t="s">
        <v>11</v>
      </c>
      <c r="T210" s="59" t="s">
        <v>11</v>
      </c>
      <c r="U210" s="59" t="s">
        <v>11</v>
      </c>
      <c r="V210" s="59" t="s">
        <v>11</v>
      </c>
      <c r="W210" s="59" t="s">
        <v>11</v>
      </c>
      <c r="X210" s="59" t="s">
        <v>11</v>
      </c>
      <c r="Y210" s="59" t="s">
        <v>11</v>
      </c>
      <c r="Z210" s="59" t="s">
        <v>11</v>
      </c>
      <c r="AA210" s="59" t="s">
        <v>11</v>
      </c>
      <c r="AB210" s="59" t="s">
        <v>11</v>
      </c>
      <c r="AC210" s="59" t="s">
        <v>11</v>
      </c>
      <c r="AD210" s="59" t="s">
        <v>11</v>
      </c>
      <c r="AE210" s="59" t="s">
        <v>11</v>
      </c>
      <c r="AF210" s="59" t="s">
        <v>11</v>
      </c>
      <c r="AG210" s="59" t="s">
        <v>11</v>
      </c>
      <c r="AH210" s="59" t="s">
        <v>11</v>
      </c>
      <c r="AI210" s="59" t="s">
        <v>11</v>
      </c>
      <c r="AJ210" s="59" t="s">
        <v>11</v>
      </c>
      <c r="AK210" s="59" t="s">
        <v>11</v>
      </c>
      <c r="AL210" s="57" t="s">
        <v>11</v>
      </c>
      <c r="AM210" s="57" t="s">
        <v>11</v>
      </c>
      <c r="AN210" s="57" t="s">
        <v>11</v>
      </c>
      <c r="AO210" s="57" t="s">
        <v>11</v>
      </c>
      <c r="AP210" s="57" t="s">
        <v>11</v>
      </c>
      <c r="AQ210" s="57" t="s">
        <v>11</v>
      </c>
      <c r="AR210" s="57" t="s">
        <v>11</v>
      </c>
      <c r="AS210" s="57" t="s">
        <v>11</v>
      </c>
      <c r="AT210" s="57" t="s">
        <v>11</v>
      </c>
      <c r="AU210" s="57" t="s">
        <v>11</v>
      </c>
      <c r="AV210" s="57" t="s">
        <v>11</v>
      </c>
      <c r="AW210" s="57" t="s">
        <v>11</v>
      </c>
      <c r="AX210" s="57" t="s">
        <v>11</v>
      </c>
      <c r="AY210" s="57" t="s">
        <v>11</v>
      </c>
      <c r="AZ210" s="57" t="s">
        <v>11</v>
      </c>
      <c r="BA210" s="57" t="s">
        <v>11</v>
      </c>
      <c r="BB210" s="57" t="s">
        <v>11</v>
      </c>
      <c r="BC210" s="57" t="s">
        <v>11</v>
      </c>
      <c r="BD210" s="57" t="s">
        <v>11</v>
      </c>
      <c r="BE210" s="57" t="s">
        <v>11</v>
      </c>
      <c r="BF210" s="57" t="s">
        <v>11</v>
      </c>
      <c r="BG210" s="57" t="s">
        <v>11</v>
      </c>
      <c r="BH210" s="57" t="s">
        <v>11</v>
      </c>
      <c r="BI210" s="57" t="s">
        <v>11</v>
      </c>
      <c r="BJ210" s="57" t="s">
        <v>11</v>
      </c>
      <c r="BK210" s="57" t="s">
        <v>11</v>
      </c>
      <c r="BL210" s="57" t="s">
        <v>11</v>
      </c>
      <c r="BM210" s="57" t="s">
        <v>11</v>
      </c>
      <c r="BN210" s="57" t="s">
        <v>11</v>
      </c>
      <c r="BO210" s="57" t="s">
        <v>11</v>
      </c>
      <c r="BP210" s="57" t="s">
        <v>11</v>
      </c>
      <c r="BQ210" s="57" t="s">
        <v>11</v>
      </c>
      <c r="BR210" s="57" t="s">
        <v>11</v>
      </c>
      <c r="BS210" s="57" t="s">
        <v>11</v>
      </c>
      <c r="BT210" s="57" t="s">
        <v>11</v>
      </c>
      <c r="BU210" s="57" t="s">
        <v>11</v>
      </c>
      <c r="BV210" s="57" t="s">
        <v>11</v>
      </c>
      <c r="BW210" s="57" t="s">
        <v>11</v>
      </c>
      <c r="BX210" s="57" t="s">
        <v>11</v>
      </c>
      <c r="BY210" s="57" t="s">
        <v>11</v>
      </c>
      <c r="BZ210" s="57" t="s">
        <v>11</v>
      </c>
      <c r="CA210" s="57" t="s">
        <v>11</v>
      </c>
      <c r="CB210" s="57" t="s">
        <v>11</v>
      </c>
      <c r="CC210" s="57" t="s">
        <v>11</v>
      </c>
      <c r="CD210" s="57" t="s">
        <v>11</v>
      </c>
      <c r="CE210" s="57" t="s">
        <v>11</v>
      </c>
      <c r="CF210" s="57" t="s">
        <v>11</v>
      </c>
      <c r="CG210" s="57" t="s">
        <v>11</v>
      </c>
      <c r="CH210" s="57" t="s">
        <v>11</v>
      </c>
      <c r="CI210" s="57" t="s">
        <v>11</v>
      </c>
      <c r="CJ210" s="57" t="s">
        <v>11</v>
      </c>
      <c r="CK210" s="57" t="s">
        <v>11</v>
      </c>
      <c r="CL210" s="58" t="s">
        <v>11</v>
      </c>
      <c r="CM210" s="59" t="s">
        <v>11</v>
      </c>
      <c r="CN210" s="59" t="s">
        <v>11</v>
      </c>
      <c r="CO210" s="59" t="s">
        <v>11</v>
      </c>
      <c r="CP210" s="59" t="s">
        <v>11</v>
      </c>
      <c r="CQ210" s="59" t="s">
        <v>11</v>
      </c>
      <c r="CR210" s="59" t="s">
        <v>1637</v>
      </c>
      <c r="CS210" s="59"/>
      <c r="CT210" s="59"/>
      <c r="CU210" s="59"/>
      <c r="CV210" s="59"/>
      <c r="CW210" s="59"/>
      <c r="CX210" s="59"/>
      <c r="CY210" s="59"/>
      <c r="CZ210" s="60"/>
      <c r="DA210" s="60"/>
      <c r="DB210" s="59"/>
      <c r="DC210" s="59"/>
      <c r="DD210" s="60"/>
      <c r="DE210" s="59"/>
      <c r="DF210" s="59"/>
      <c r="DG210" s="59"/>
      <c r="DH210" s="59"/>
      <c r="DI210" s="59"/>
      <c r="DJ210" s="59"/>
      <c r="DK210" s="59"/>
      <c r="DL210" s="59"/>
      <c r="DM210" s="59"/>
      <c r="DN210" s="59"/>
      <c r="DO210" s="59"/>
      <c r="DP210" s="59"/>
      <c r="DQ210" s="59"/>
      <c r="DR210" s="59"/>
      <c r="DS210" s="59"/>
      <c r="DT210" s="59"/>
      <c r="DU210" s="59"/>
    </row>
    <row r="211" spans="1:125" s="61" customFormat="1" ht="12.75" customHeight="1" x14ac:dyDescent="0.25">
      <c r="A211" s="39" t="s">
        <v>454</v>
      </c>
      <c r="B211" s="39" t="s">
        <v>1640</v>
      </c>
      <c r="C211" s="39"/>
      <c r="D211" s="39" t="s">
        <v>73</v>
      </c>
      <c r="E211" s="39" t="s">
        <v>2216</v>
      </c>
      <c r="F211" s="55">
        <v>44287.013472222221</v>
      </c>
      <c r="G211" s="55">
        <v>44287.745729166665</v>
      </c>
      <c r="H211" s="23" t="s">
        <v>2309</v>
      </c>
      <c r="I211" s="40" t="str">
        <f t="shared" si="3"/>
        <v>OUTSIDE WDC</v>
      </c>
      <c r="J211" s="39"/>
      <c r="K211" s="39"/>
      <c r="L211" s="56">
        <v>44287</v>
      </c>
      <c r="M211" s="57"/>
      <c r="N211" s="59" t="str">
        <f>IFERROR(VLOOKUP(B:B,'GID 29 JUNI 21'!V:Y,4,0),"")</f>
        <v/>
      </c>
      <c r="O211" s="59" t="str">
        <f>IFERROR(VLOOKUP(B211,#REF!,4,0),"")</f>
        <v/>
      </c>
      <c r="P211" s="59" t="str">
        <f>IFERROR(VLOOKUP(B:B,'GID 27 Juni 21'!V:Y,4,0),"")</f>
        <v/>
      </c>
      <c r="Q211" s="59" t="str">
        <f>IFERROR(VLOOKUP(B:B,'GID 26 Juni 21'!V:Y,4,0),"")</f>
        <v/>
      </c>
      <c r="R211" s="59" t="str">
        <f>IFERROR(VLOOKUP(B:B,'GID 25 JNI 21'!V:Y,4,0),"")</f>
        <v/>
      </c>
      <c r="S211" s="59" t="s">
        <v>11</v>
      </c>
      <c r="T211" s="59" t="s">
        <v>11</v>
      </c>
      <c r="U211" s="59" t="s">
        <v>11</v>
      </c>
      <c r="V211" s="59" t="s">
        <v>11</v>
      </c>
      <c r="W211" s="59" t="s">
        <v>11</v>
      </c>
      <c r="X211" s="59" t="s">
        <v>11</v>
      </c>
      <c r="Y211" s="59" t="s">
        <v>11</v>
      </c>
      <c r="Z211" s="59" t="s">
        <v>11</v>
      </c>
      <c r="AA211" s="59" t="s">
        <v>11</v>
      </c>
      <c r="AB211" s="59" t="s">
        <v>11</v>
      </c>
      <c r="AC211" s="59" t="s">
        <v>11</v>
      </c>
      <c r="AD211" s="59" t="s">
        <v>11</v>
      </c>
      <c r="AE211" s="59" t="s">
        <v>11</v>
      </c>
      <c r="AF211" s="59" t="s">
        <v>11</v>
      </c>
      <c r="AG211" s="59" t="s">
        <v>11</v>
      </c>
      <c r="AH211" s="59" t="s">
        <v>11</v>
      </c>
      <c r="AI211" s="59" t="s">
        <v>11</v>
      </c>
      <c r="AJ211" s="59" t="s">
        <v>11</v>
      </c>
      <c r="AK211" s="59" t="s">
        <v>11</v>
      </c>
      <c r="AL211" s="57" t="s">
        <v>11</v>
      </c>
      <c r="AM211" s="57" t="s">
        <v>11</v>
      </c>
      <c r="AN211" s="57" t="s">
        <v>11</v>
      </c>
      <c r="AO211" s="57" t="s">
        <v>11</v>
      </c>
      <c r="AP211" s="57" t="s">
        <v>11</v>
      </c>
      <c r="AQ211" s="57" t="s">
        <v>11</v>
      </c>
      <c r="AR211" s="57" t="s">
        <v>11</v>
      </c>
      <c r="AS211" s="57" t="s">
        <v>11</v>
      </c>
      <c r="AT211" s="57" t="s">
        <v>11</v>
      </c>
      <c r="AU211" s="57" t="s">
        <v>11</v>
      </c>
      <c r="AV211" s="57" t="s">
        <v>11</v>
      </c>
      <c r="AW211" s="57" t="s">
        <v>11</v>
      </c>
      <c r="AX211" s="57" t="s">
        <v>11</v>
      </c>
      <c r="AY211" s="57" t="s">
        <v>11</v>
      </c>
      <c r="AZ211" s="57" t="s">
        <v>11</v>
      </c>
      <c r="BA211" s="57" t="s">
        <v>11</v>
      </c>
      <c r="BB211" s="57" t="s">
        <v>11</v>
      </c>
      <c r="BC211" s="57" t="s">
        <v>11</v>
      </c>
      <c r="BD211" s="57" t="s">
        <v>11</v>
      </c>
      <c r="BE211" s="57" t="s">
        <v>11</v>
      </c>
      <c r="BF211" s="57" t="s">
        <v>11</v>
      </c>
      <c r="BG211" s="57" t="s">
        <v>11</v>
      </c>
      <c r="BH211" s="57" t="s">
        <v>11</v>
      </c>
      <c r="BI211" s="57" t="s">
        <v>11</v>
      </c>
      <c r="BJ211" s="57" t="s">
        <v>11</v>
      </c>
      <c r="BK211" s="57" t="s">
        <v>11</v>
      </c>
      <c r="BL211" s="57" t="s">
        <v>11</v>
      </c>
      <c r="BM211" s="57" t="s">
        <v>11</v>
      </c>
      <c r="BN211" s="57" t="s">
        <v>11</v>
      </c>
      <c r="BO211" s="57" t="s">
        <v>11</v>
      </c>
      <c r="BP211" s="57" t="s">
        <v>11</v>
      </c>
      <c r="BQ211" s="57" t="s">
        <v>11</v>
      </c>
      <c r="BR211" s="57" t="s">
        <v>11</v>
      </c>
      <c r="BS211" s="57" t="s">
        <v>11</v>
      </c>
      <c r="BT211" s="57" t="s">
        <v>11</v>
      </c>
      <c r="BU211" s="57" t="s">
        <v>11</v>
      </c>
      <c r="BV211" s="57" t="s">
        <v>11</v>
      </c>
      <c r="BW211" s="57" t="s">
        <v>11</v>
      </c>
      <c r="BX211" s="57" t="s">
        <v>11</v>
      </c>
      <c r="BY211" s="57" t="s">
        <v>11</v>
      </c>
      <c r="BZ211" s="57" t="s">
        <v>11</v>
      </c>
      <c r="CA211" s="57" t="s">
        <v>11</v>
      </c>
      <c r="CB211" s="57" t="s">
        <v>11</v>
      </c>
      <c r="CC211" s="57" t="s">
        <v>11</v>
      </c>
      <c r="CD211" s="57" t="s">
        <v>11</v>
      </c>
      <c r="CE211" s="57" t="s">
        <v>11</v>
      </c>
      <c r="CF211" s="57" t="s">
        <v>11</v>
      </c>
      <c r="CG211" s="57" t="s">
        <v>11</v>
      </c>
      <c r="CH211" s="57" t="s">
        <v>11</v>
      </c>
      <c r="CI211" s="57" t="s">
        <v>11</v>
      </c>
      <c r="CJ211" s="57" t="s">
        <v>11</v>
      </c>
      <c r="CK211" s="57" t="s">
        <v>11</v>
      </c>
      <c r="CL211" s="58" t="s">
        <v>11</v>
      </c>
      <c r="CM211" s="59" t="s">
        <v>11</v>
      </c>
      <c r="CN211" s="59" t="s">
        <v>11</v>
      </c>
      <c r="CO211" s="59" t="s">
        <v>11</v>
      </c>
      <c r="CP211" s="59" t="s">
        <v>2135</v>
      </c>
      <c r="CQ211" s="59"/>
      <c r="CR211" s="59"/>
      <c r="CS211" s="59"/>
      <c r="CT211" s="59"/>
      <c r="CU211" s="59"/>
      <c r="CV211" s="59"/>
      <c r="CW211" s="59"/>
      <c r="CX211" s="59"/>
      <c r="CY211" s="59"/>
      <c r="CZ211" s="60"/>
      <c r="DA211" s="60"/>
      <c r="DB211" s="59"/>
      <c r="DC211" s="59"/>
      <c r="DD211" s="60"/>
      <c r="DE211" s="59"/>
      <c r="DF211" s="59"/>
      <c r="DG211" s="59"/>
      <c r="DH211" s="59"/>
      <c r="DI211" s="59"/>
      <c r="DJ211" s="59"/>
      <c r="DK211" s="59"/>
      <c r="DL211" s="59"/>
      <c r="DM211" s="59"/>
      <c r="DN211" s="59"/>
      <c r="DO211" s="59"/>
      <c r="DP211" s="59"/>
      <c r="DQ211" s="59"/>
      <c r="DR211" s="59"/>
      <c r="DS211" s="59"/>
      <c r="DT211" s="59"/>
      <c r="DU211" s="59"/>
    </row>
    <row r="212" spans="1:125" s="61" customFormat="1" ht="12.75" customHeight="1" x14ac:dyDescent="0.25">
      <c r="A212" s="39" t="s">
        <v>454</v>
      </c>
      <c r="B212" s="39" t="s">
        <v>1644</v>
      </c>
      <c r="C212" s="39"/>
      <c r="D212" s="39" t="s">
        <v>73</v>
      </c>
      <c r="E212" s="39" t="s">
        <v>197</v>
      </c>
      <c r="F212" s="55">
        <v>44337.953090277777</v>
      </c>
      <c r="G212" s="55">
        <v>44337.953090277777</v>
      </c>
      <c r="H212" s="23" t="s">
        <v>2309</v>
      </c>
      <c r="I212" s="40" t="str">
        <f t="shared" si="3"/>
        <v>OUTSIDE WDC</v>
      </c>
      <c r="J212" s="39" t="s">
        <v>461</v>
      </c>
      <c r="K212" s="39" t="s">
        <v>461</v>
      </c>
      <c r="L212" s="56">
        <v>44325</v>
      </c>
      <c r="M212" s="57"/>
      <c r="N212" s="59" t="str">
        <f>IFERROR(VLOOKUP(B:B,'GID 29 JUNI 21'!V:Y,4,0),"")</f>
        <v/>
      </c>
      <c r="O212" s="59" t="str">
        <f>IFERROR(VLOOKUP(B212,#REF!,4,0),"")</f>
        <v/>
      </c>
      <c r="P212" s="59" t="str">
        <f>IFERROR(VLOOKUP(B:B,'GID 27 Juni 21'!V:Y,4,0),"")</f>
        <v/>
      </c>
      <c r="Q212" s="59" t="str">
        <f>IFERROR(VLOOKUP(B:B,'GID 26 Juni 21'!V:Y,4,0),"")</f>
        <v/>
      </c>
      <c r="R212" s="59" t="str">
        <f>IFERROR(VLOOKUP(B:B,'GID 25 JNI 21'!V:Y,4,0),"")</f>
        <v/>
      </c>
      <c r="S212" s="59" t="s">
        <v>11</v>
      </c>
      <c r="T212" s="59" t="s">
        <v>11</v>
      </c>
      <c r="U212" s="59" t="s">
        <v>11</v>
      </c>
      <c r="V212" s="59" t="s">
        <v>11</v>
      </c>
      <c r="W212" s="59" t="s">
        <v>11</v>
      </c>
      <c r="X212" s="59" t="s">
        <v>11</v>
      </c>
      <c r="Y212" s="59" t="s">
        <v>11</v>
      </c>
      <c r="Z212" s="59" t="s">
        <v>11</v>
      </c>
      <c r="AA212" s="59" t="s">
        <v>11</v>
      </c>
      <c r="AB212" s="59" t="s">
        <v>11</v>
      </c>
      <c r="AC212" s="59" t="s">
        <v>11</v>
      </c>
      <c r="AD212" s="59" t="s">
        <v>11</v>
      </c>
      <c r="AE212" s="59" t="s">
        <v>11</v>
      </c>
      <c r="AF212" s="59" t="s">
        <v>11</v>
      </c>
      <c r="AG212" s="59" t="s">
        <v>11</v>
      </c>
      <c r="AH212" s="59" t="s">
        <v>11</v>
      </c>
      <c r="AI212" s="59" t="s">
        <v>11</v>
      </c>
      <c r="AJ212" s="59" t="s">
        <v>11</v>
      </c>
      <c r="AK212" s="59" t="s">
        <v>11</v>
      </c>
      <c r="AL212" s="57" t="s">
        <v>11</v>
      </c>
      <c r="AM212" s="57" t="s">
        <v>11</v>
      </c>
      <c r="AN212" s="57" t="s">
        <v>11</v>
      </c>
      <c r="AO212" s="57" t="s">
        <v>11</v>
      </c>
      <c r="AP212" s="57" t="s">
        <v>11</v>
      </c>
      <c r="AQ212" s="57" t="s">
        <v>11</v>
      </c>
      <c r="AR212" s="57" t="s">
        <v>11</v>
      </c>
      <c r="AS212" s="57" t="s">
        <v>11</v>
      </c>
      <c r="AT212" s="57" t="s">
        <v>11</v>
      </c>
      <c r="AU212" s="57" t="s">
        <v>11</v>
      </c>
      <c r="AV212" s="57" t="s">
        <v>11</v>
      </c>
      <c r="AW212" s="57" t="s">
        <v>11</v>
      </c>
      <c r="AX212" s="57" t="s">
        <v>11</v>
      </c>
      <c r="AY212" s="57" t="s">
        <v>11</v>
      </c>
      <c r="AZ212" s="57" t="s">
        <v>11</v>
      </c>
      <c r="BA212" s="57" t="s">
        <v>11</v>
      </c>
      <c r="BB212" s="57" t="s">
        <v>11</v>
      </c>
      <c r="BC212" s="57" t="s">
        <v>11</v>
      </c>
      <c r="BD212" s="57" t="s">
        <v>11</v>
      </c>
      <c r="BE212" s="57" t="s">
        <v>11</v>
      </c>
      <c r="BF212" s="57" t="s">
        <v>3167</v>
      </c>
      <c r="BG212" s="57" t="s">
        <v>11</v>
      </c>
      <c r="BH212" s="57" t="s">
        <v>11</v>
      </c>
      <c r="BI212" s="57" t="s">
        <v>11</v>
      </c>
      <c r="BJ212" s="57" t="s">
        <v>11</v>
      </c>
      <c r="BK212" s="57" t="s">
        <v>11</v>
      </c>
      <c r="BL212" s="57" t="s">
        <v>11</v>
      </c>
      <c r="BM212" s="57" t="s">
        <v>11</v>
      </c>
      <c r="BN212" s="57" t="s">
        <v>11</v>
      </c>
      <c r="BO212" s="57" t="s">
        <v>11</v>
      </c>
      <c r="BP212" s="57" t="s">
        <v>11</v>
      </c>
      <c r="BQ212" s="57" t="s">
        <v>11</v>
      </c>
      <c r="BR212" s="57" t="s">
        <v>11</v>
      </c>
      <c r="BS212" s="57" t="s">
        <v>2248</v>
      </c>
      <c r="BT212" s="57" t="s">
        <v>11</v>
      </c>
      <c r="BU212" s="57" t="s">
        <v>11</v>
      </c>
      <c r="BV212" s="57" t="s">
        <v>11</v>
      </c>
      <c r="BW212" s="57" t="s">
        <v>11</v>
      </c>
      <c r="BX212" s="57" t="s">
        <v>11</v>
      </c>
      <c r="BY212" s="57" t="s">
        <v>11</v>
      </c>
      <c r="BZ212" s="57" t="s">
        <v>11</v>
      </c>
      <c r="CA212" s="57" t="s">
        <v>11</v>
      </c>
      <c r="CB212" s="57" t="s">
        <v>11</v>
      </c>
      <c r="CC212" s="57" t="s">
        <v>11</v>
      </c>
      <c r="CD212" s="57" t="s">
        <v>11</v>
      </c>
      <c r="CE212" s="57" t="s">
        <v>11</v>
      </c>
      <c r="CF212" s="57" t="s">
        <v>11</v>
      </c>
      <c r="CG212" s="57" t="s">
        <v>11</v>
      </c>
      <c r="CH212" s="57" t="s">
        <v>11</v>
      </c>
      <c r="CI212" s="57" t="s">
        <v>11</v>
      </c>
      <c r="CJ212" s="57" t="s">
        <v>11</v>
      </c>
      <c r="CK212" s="57" t="s">
        <v>2136</v>
      </c>
      <c r="CL212" s="58" t="s">
        <v>11</v>
      </c>
      <c r="CM212" s="59" t="s">
        <v>11</v>
      </c>
      <c r="CN212" s="59" t="s">
        <v>11</v>
      </c>
      <c r="CO212" s="59" t="s">
        <v>2137</v>
      </c>
      <c r="CP212" s="59"/>
      <c r="CQ212" s="59"/>
      <c r="CR212" s="59"/>
      <c r="CS212" s="59"/>
      <c r="CT212" s="59"/>
      <c r="CU212" s="59"/>
      <c r="CV212" s="59"/>
      <c r="CW212" s="59"/>
      <c r="CX212" s="59"/>
      <c r="CY212" s="59"/>
      <c r="CZ212" s="60"/>
      <c r="DA212" s="60"/>
      <c r="DB212" s="59"/>
      <c r="DC212" s="59"/>
      <c r="DD212" s="60"/>
      <c r="DE212" s="59"/>
      <c r="DF212" s="59"/>
      <c r="DG212" s="59"/>
      <c r="DH212" s="59"/>
      <c r="DI212" s="59"/>
      <c r="DJ212" s="59"/>
      <c r="DK212" s="59"/>
      <c r="DL212" s="59"/>
      <c r="DM212" s="59"/>
      <c r="DN212" s="59"/>
      <c r="DO212" s="59"/>
      <c r="DP212" s="59"/>
      <c r="DQ212" s="59"/>
      <c r="DR212" s="59"/>
      <c r="DS212" s="59"/>
      <c r="DT212" s="59"/>
      <c r="DU212" s="59"/>
    </row>
    <row r="213" spans="1:125" s="61" customFormat="1" ht="12.75" customHeight="1" x14ac:dyDescent="0.25">
      <c r="A213" s="39" t="s">
        <v>454</v>
      </c>
      <c r="B213" s="39" t="s">
        <v>1643</v>
      </c>
      <c r="C213" s="39"/>
      <c r="D213" s="39" t="s">
        <v>73</v>
      </c>
      <c r="E213" s="39" t="s">
        <v>2221</v>
      </c>
      <c r="F213" s="55">
        <v>44287.931481481479</v>
      </c>
      <c r="G213" s="55">
        <v>44288.500567129631</v>
      </c>
      <c r="H213" s="23" t="s">
        <v>2309</v>
      </c>
      <c r="I213" s="40" t="str">
        <f t="shared" si="3"/>
        <v>OUTSIDE WDC</v>
      </c>
      <c r="J213" s="39"/>
      <c r="K213" s="39"/>
      <c r="L213" s="56">
        <v>44288</v>
      </c>
      <c r="M213" s="57"/>
      <c r="N213" s="59" t="str">
        <f>IFERROR(VLOOKUP(B:B,'GID 29 JUNI 21'!V:Y,4,0),"")</f>
        <v/>
      </c>
      <c r="O213" s="59" t="str">
        <f>IFERROR(VLOOKUP(B213,#REF!,4,0),"")</f>
        <v/>
      </c>
      <c r="P213" s="59" t="str">
        <f>IFERROR(VLOOKUP(B:B,'GID 27 Juni 21'!V:Y,4,0),"")</f>
        <v/>
      </c>
      <c r="Q213" s="59" t="str">
        <f>IFERROR(VLOOKUP(B:B,'GID 26 Juni 21'!V:Y,4,0),"")</f>
        <v/>
      </c>
      <c r="R213" s="59" t="str">
        <f>IFERROR(VLOOKUP(B:B,'GID 25 JNI 21'!V:Y,4,0),"")</f>
        <v/>
      </c>
      <c r="S213" s="59" t="s">
        <v>11</v>
      </c>
      <c r="T213" s="59" t="s">
        <v>11</v>
      </c>
      <c r="U213" s="59" t="s">
        <v>11</v>
      </c>
      <c r="V213" s="59" t="s">
        <v>11</v>
      </c>
      <c r="W213" s="59" t="s">
        <v>11</v>
      </c>
      <c r="X213" s="59" t="s">
        <v>11</v>
      </c>
      <c r="Y213" s="59" t="s">
        <v>11</v>
      </c>
      <c r="Z213" s="59" t="s">
        <v>11</v>
      </c>
      <c r="AA213" s="59" t="s">
        <v>11</v>
      </c>
      <c r="AB213" s="59" t="s">
        <v>11</v>
      </c>
      <c r="AC213" s="59" t="s">
        <v>11</v>
      </c>
      <c r="AD213" s="59" t="s">
        <v>11</v>
      </c>
      <c r="AE213" s="59" t="s">
        <v>11</v>
      </c>
      <c r="AF213" s="59" t="s">
        <v>11</v>
      </c>
      <c r="AG213" s="59" t="s">
        <v>11</v>
      </c>
      <c r="AH213" s="59" t="s">
        <v>11</v>
      </c>
      <c r="AI213" s="59" t="s">
        <v>11</v>
      </c>
      <c r="AJ213" s="59" t="s">
        <v>11</v>
      </c>
      <c r="AK213" s="59" t="s">
        <v>11</v>
      </c>
      <c r="AL213" s="57" t="s">
        <v>11</v>
      </c>
      <c r="AM213" s="57" t="s">
        <v>11</v>
      </c>
      <c r="AN213" s="57" t="s">
        <v>11</v>
      </c>
      <c r="AO213" s="57" t="s">
        <v>11</v>
      </c>
      <c r="AP213" s="57" t="s">
        <v>11</v>
      </c>
      <c r="AQ213" s="57" t="s">
        <v>11</v>
      </c>
      <c r="AR213" s="57" t="s">
        <v>11</v>
      </c>
      <c r="AS213" s="57" t="s">
        <v>11</v>
      </c>
      <c r="AT213" s="57" t="s">
        <v>11</v>
      </c>
      <c r="AU213" s="57" t="s">
        <v>11</v>
      </c>
      <c r="AV213" s="57" t="s">
        <v>11</v>
      </c>
      <c r="AW213" s="57" t="s">
        <v>11</v>
      </c>
      <c r="AX213" s="57" t="s">
        <v>11</v>
      </c>
      <c r="AY213" s="57" t="s">
        <v>11</v>
      </c>
      <c r="AZ213" s="57" t="s">
        <v>11</v>
      </c>
      <c r="BA213" s="57" t="s">
        <v>11</v>
      </c>
      <c r="BB213" s="57" t="s">
        <v>11</v>
      </c>
      <c r="BC213" s="57" t="s">
        <v>11</v>
      </c>
      <c r="BD213" s="57" t="s">
        <v>11</v>
      </c>
      <c r="BE213" s="57" t="s">
        <v>11</v>
      </c>
      <c r="BF213" s="57" t="s">
        <v>11</v>
      </c>
      <c r="BG213" s="57" t="s">
        <v>11</v>
      </c>
      <c r="BH213" s="57" t="s">
        <v>11</v>
      </c>
      <c r="BI213" s="57" t="s">
        <v>11</v>
      </c>
      <c r="BJ213" s="57" t="s">
        <v>11</v>
      </c>
      <c r="BK213" s="57" t="s">
        <v>11</v>
      </c>
      <c r="BL213" s="57" t="s">
        <v>11</v>
      </c>
      <c r="BM213" s="57" t="s">
        <v>11</v>
      </c>
      <c r="BN213" s="57" t="s">
        <v>11</v>
      </c>
      <c r="BO213" s="57" t="s">
        <v>11</v>
      </c>
      <c r="BP213" s="57" t="s">
        <v>11</v>
      </c>
      <c r="BQ213" s="57" t="s">
        <v>11</v>
      </c>
      <c r="BR213" s="57" t="s">
        <v>11</v>
      </c>
      <c r="BS213" s="57" t="s">
        <v>11</v>
      </c>
      <c r="BT213" s="57" t="s">
        <v>11</v>
      </c>
      <c r="BU213" s="57" t="s">
        <v>11</v>
      </c>
      <c r="BV213" s="57" t="s">
        <v>11</v>
      </c>
      <c r="BW213" s="57" t="s">
        <v>11</v>
      </c>
      <c r="BX213" s="57" t="s">
        <v>11</v>
      </c>
      <c r="BY213" s="57" t="s">
        <v>11</v>
      </c>
      <c r="BZ213" s="57" t="s">
        <v>11</v>
      </c>
      <c r="CA213" s="57" t="s">
        <v>11</v>
      </c>
      <c r="CB213" s="57" t="s">
        <v>11</v>
      </c>
      <c r="CC213" s="57" t="s">
        <v>11</v>
      </c>
      <c r="CD213" s="57" t="s">
        <v>11</v>
      </c>
      <c r="CE213" s="57" t="s">
        <v>11</v>
      </c>
      <c r="CF213" s="57" t="s">
        <v>11</v>
      </c>
      <c r="CG213" s="57" t="s">
        <v>11</v>
      </c>
      <c r="CH213" s="57" t="s">
        <v>11</v>
      </c>
      <c r="CI213" s="57" t="s">
        <v>11</v>
      </c>
      <c r="CJ213" s="57" t="s">
        <v>11</v>
      </c>
      <c r="CK213" s="57" t="s">
        <v>11</v>
      </c>
      <c r="CL213" s="58" t="s">
        <v>11</v>
      </c>
      <c r="CM213" s="59" t="s">
        <v>11</v>
      </c>
      <c r="CN213" s="59" t="s">
        <v>11</v>
      </c>
      <c r="CO213" s="59" t="s">
        <v>2138</v>
      </c>
      <c r="CP213" s="59"/>
      <c r="CQ213" s="59"/>
      <c r="CR213" s="59"/>
      <c r="CS213" s="59"/>
      <c r="CT213" s="59"/>
      <c r="CU213" s="59"/>
      <c r="CV213" s="59"/>
      <c r="CW213" s="59"/>
      <c r="CX213" s="59"/>
      <c r="CY213" s="59"/>
      <c r="CZ213" s="60"/>
      <c r="DA213" s="60"/>
      <c r="DB213" s="59"/>
      <c r="DC213" s="59"/>
      <c r="DD213" s="60"/>
      <c r="DE213" s="59"/>
      <c r="DF213" s="59"/>
      <c r="DG213" s="59"/>
      <c r="DH213" s="59"/>
      <c r="DI213" s="59"/>
      <c r="DJ213" s="59"/>
      <c r="DK213" s="59"/>
      <c r="DL213" s="59"/>
      <c r="DM213" s="59"/>
      <c r="DN213" s="59"/>
      <c r="DO213" s="59"/>
      <c r="DP213" s="59"/>
      <c r="DQ213" s="59"/>
      <c r="DR213" s="59"/>
      <c r="DS213" s="59"/>
      <c r="DT213" s="59"/>
      <c r="DU213" s="59"/>
    </row>
    <row r="214" spans="1:125" s="61" customFormat="1" ht="12.75" customHeight="1" x14ac:dyDescent="0.25">
      <c r="A214" s="39" t="s">
        <v>454</v>
      </c>
      <c r="B214" s="39" t="s">
        <v>1645</v>
      </c>
      <c r="C214" s="39"/>
      <c r="D214" s="39" t="s">
        <v>73</v>
      </c>
      <c r="E214" s="39" t="s">
        <v>2216</v>
      </c>
      <c r="F214" s="55">
        <v>44343.926666666666</v>
      </c>
      <c r="G214" s="55">
        <v>44344.320625</v>
      </c>
      <c r="H214" s="23" t="s">
        <v>2309</v>
      </c>
      <c r="I214" s="40" t="str">
        <f t="shared" si="3"/>
        <v>OUTSIDE WDC</v>
      </c>
      <c r="J214" s="39"/>
      <c r="K214" s="39"/>
      <c r="L214" s="56">
        <v>44288</v>
      </c>
      <c r="M214" s="57"/>
      <c r="N214" s="59" t="str">
        <f>IFERROR(VLOOKUP(B:B,'GID 29 JUNI 21'!V:Y,4,0),"")</f>
        <v/>
      </c>
      <c r="O214" s="59" t="str">
        <f>IFERROR(VLOOKUP(B214,#REF!,4,0),"")</f>
        <v/>
      </c>
      <c r="P214" s="59" t="str">
        <f>IFERROR(VLOOKUP(B:B,'GID 27 Juni 21'!V:Y,4,0),"")</f>
        <v/>
      </c>
      <c r="Q214" s="59" t="str">
        <f>IFERROR(VLOOKUP(B:B,'GID 26 Juni 21'!V:Y,4,0),"")</f>
        <v/>
      </c>
      <c r="R214" s="59" t="str">
        <f>IFERROR(VLOOKUP(B:B,'GID 25 JNI 21'!V:Y,4,0),"")</f>
        <v/>
      </c>
      <c r="S214" s="59" t="s">
        <v>11</v>
      </c>
      <c r="T214" s="59" t="s">
        <v>11</v>
      </c>
      <c r="U214" s="59" t="s">
        <v>11</v>
      </c>
      <c r="V214" s="59" t="s">
        <v>11</v>
      </c>
      <c r="W214" s="59" t="s">
        <v>11</v>
      </c>
      <c r="X214" s="59" t="s">
        <v>11</v>
      </c>
      <c r="Y214" s="59" t="s">
        <v>11</v>
      </c>
      <c r="Z214" s="59" t="s">
        <v>11</v>
      </c>
      <c r="AA214" s="59" t="s">
        <v>11</v>
      </c>
      <c r="AB214" s="59" t="s">
        <v>11</v>
      </c>
      <c r="AC214" s="59" t="s">
        <v>11</v>
      </c>
      <c r="AD214" s="59" t="s">
        <v>11</v>
      </c>
      <c r="AE214" s="59" t="s">
        <v>11</v>
      </c>
      <c r="AF214" s="59" t="s">
        <v>11</v>
      </c>
      <c r="AG214" s="59" t="s">
        <v>11</v>
      </c>
      <c r="AH214" s="59" t="s">
        <v>11</v>
      </c>
      <c r="AI214" s="59" t="s">
        <v>11</v>
      </c>
      <c r="AJ214" s="59" t="s">
        <v>11</v>
      </c>
      <c r="AK214" s="59" t="s">
        <v>11</v>
      </c>
      <c r="AL214" s="57" t="s">
        <v>11</v>
      </c>
      <c r="AM214" s="57" t="s">
        <v>11</v>
      </c>
      <c r="AN214" s="57" t="s">
        <v>11</v>
      </c>
      <c r="AO214" s="57" t="s">
        <v>11</v>
      </c>
      <c r="AP214" s="57" t="s">
        <v>11</v>
      </c>
      <c r="AQ214" s="57" t="s">
        <v>11</v>
      </c>
      <c r="AR214" s="57" t="s">
        <v>11</v>
      </c>
      <c r="AS214" s="57" t="s">
        <v>11</v>
      </c>
      <c r="AT214" s="57" t="s">
        <v>11</v>
      </c>
      <c r="AU214" s="57" t="s">
        <v>11</v>
      </c>
      <c r="AV214" s="57" t="s">
        <v>11</v>
      </c>
      <c r="AW214" s="57" t="s">
        <v>11</v>
      </c>
      <c r="AX214" s="57" t="s">
        <v>11</v>
      </c>
      <c r="AY214" s="57" t="s">
        <v>11</v>
      </c>
      <c r="AZ214" s="57" t="s">
        <v>11</v>
      </c>
      <c r="BA214" s="57" t="s">
        <v>11</v>
      </c>
      <c r="BB214" s="57" t="s">
        <v>11</v>
      </c>
      <c r="BC214" s="57" t="s">
        <v>11</v>
      </c>
      <c r="BD214" s="57" t="s">
        <v>11</v>
      </c>
      <c r="BE214" s="57" t="s">
        <v>11</v>
      </c>
      <c r="BF214" s="57" t="s">
        <v>11</v>
      </c>
      <c r="BG214" s="57" t="s">
        <v>11</v>
      </c>
      <c r="BH214" s="57" t="s">
        <v>11</v>
      </c>
      <c r="BI214" s="57" t="s">
        <v>11</v>
      </c>
      <c r="BJ214" s="57" t="s">
        <v>11</v>
      </c>
      <c r="BK214" s="57" t="s">
        <v>11</v>
      </c>
      <c r="BL214" s="57" t="s">
        <v>11</v>
      </c>
      <c r="BM214" s="57" t="s">
        <v>11</v>
      </c>
      <c r="BN214" s="57" t="s">
        <v>11</v>
      </c>
      <c r="BO214" s="57" t="s">
        <v>11</v>
      </c>
      <c r="BP214" s="57" t="s">
        <v>11</v>
      </c>
      <c r="BQ214" s="57" t="s">
        <v>11</v>
      </c>
      <c r="BR214" s="57" t="s">
        <v>11</v>
      </c>
      <c r="BS214" s="57" t="s">
        <v>11</v>
      </c>
      <c r="BT214" s="57" t="s">
        <v>11</v>
      </c>
      <c r="BU214" s="57" t="s">
        <v>11</v>
      </c>
      <c r="BV214" s="57" t="s">
        <v>11</v>
      </c>
      <c r="BW214" s="57" t="s">
        <v>11</v>
      </c>
      <c r="BX214" s="57" t="s">
        <v>11</v>
      </c>
      <c r="BY214" s="57" t="s">
        <v>11</v>
      </c>
      <c r="BZ214" s="57" t="s">
        <v>11</v>
      </c>
      <c r="CA214" s="57" t="s">
        <v>11</v>
      </c>
      <c r="CB214" s="57" t="s">
        <v>11</v>
      </c>
      <c r="CC214" s="57" t="s">
        <v>11</v>
      </c>
      <c r="CD214" s="57" t="s">
        <v>11</v>
      </c>
      <c r="CE214" s="57" t="s">
        <v>11</v>
      </c>
      <c r="CF214" s="57" t="s">
        <v>11</v>
      </c>
      <c r="CG214" s="57" t="s">
        <v>11</v>
      </c>
      <c r="CH214" s="57" t="s">
        <v>11</v>
      </c>
      <c r="CI214" s="57" t="s">
        <v>11</v>
      </c>
      <c r="CJ214" s="57" t="s">
        <v>11</v>
      </c>
      <c r="CK214" s="57" t="s">
        <v>11</v>
      </c>
      <c r="CL214" s="58" t="s">
        <v>11</v>
      </c>
      <c r="CM214" s="59" t="s">
        <v>11</v>
      </c>
      <c r="CN214" s="59" t="s">
        <v>11</v>
      </c>
      <c r="CO214" s="59" t="s">
        <v>2139</v>
      </c>
      <c r="CP214" s="59"/>
      <c r="CQ214" s="59"/>
      <c r="CR214" s="59"/>
      <c r="CS214" s="59"/>
      <c r="CT214" s="59"/>
      <c r="CU214" s="59"/>
      <c r="CV214" s="59"/>
      <c r="CW214" s="59"/>
      <c r="CX214" s="59"/>
      <c r="CY214" s="59"/>
      <c r="CZ214" s="60"/>
      <c r="DA214" s="60"/>
      <c r="DB214" s="59"/>
      <c r="DC214" s="59"/>
      <c r="DD214" s="60"/>
      <c r="DE214" s="59"/>
      <c r="DF214" s="59"/>
      <c r="DG214" s="59"/>
      <c r="DH214" s="59"/>
      <c r="DI214" s="59"/>
      <c r="DJ214" s="59"/>
      <c r="DK214" s="59"/>
      <c r="DL214" s="59"/>
      <c r="DM214" s="59"/>
      <c r="DN214" s="59"/>
      <c r="DO214" s="59"/>
      <c r="DP214" s="59"/>
      <c r="DQ214" s="59"/>
      <c r="DR214" s="59"/>
      <c r="DS214" s="59"/>
      <c r="DT214" s="59"/>
      <c r="DU214" s="59"/>
    </row>
    <row r="215" spans="1:125" s="61" customFormat="1" ht="12.75" customHeight="1" x14ac:dyDescent="0.25">
      <c r="A215" s="39" t="s">
        <v>454</v>
      </c>
      <c r="B215" s="39" t="s">
        <v>1646</v>
      </c>
      <c r="C215" s="39"/>
      <c r="D215" s="39" t="s">
        <v>73</v>
      </c>
      <c r="E215" s="39" t="s">
        <v>2216</v>
      </c>
      <c r="F215" s="55">
        <v>44288.037372685183</v>
      </c>
      <c r="G215" s="55">
        <v>44288.501087962963</v>
      </c>
      <c r="H215" s="23" t="s">
        <v>2309</v>
      </c>
      <c r="I215" s="40" t="str">
        <f t="shared" si="3"/>
        <v>OUTSIDE WDC</v>
      </c>
      <c r="J215" s="39"/>
      <c r="K215" s="39"/>
      <c r="L215" s="56">
        <v>44288</v>
      </c>
      <c r="M215" s="57"/>
      <c r="N215" s="59" t="str">
        <f>IFERROR(VLOOKUP(B:B,'GID 29 JUNI 21'!V:Y,4,0),"")</f>
        <v/>
      </c>
      <c r="O215" s="59" t="str">
        <f>IFERROR(VLOOKUP(B215,#REF!,4,0),"")</f>
        <v/>
      </c>
      <c r="P215" s="59" t="str">
        <f>IFERROR(VLOOKUP(B:B,'GID 27 Juni 21'!V:Y,4,0),"")</f>
        <v/>
      </c>
      <c r="Q215" s="59" t="str">
        <f>IFERROR(VLOOKUP(B:B,'GID 26 Juni 21'!V:Y,4,0),"")</f>
        <v/>
      </c>
      <c r="R215" s="59" t="str">
        <f>IFERROR(VLOOKUP(B:B,'GID 25 JNI 21'!V:Y,4,0),"")</f>
        <v/>
      </c>
      <c r="S215" s="59" t="s">
        <v>11</v>
      </c>
      <c r="T215" s="59" t="s">
        <v>11</v>
      </c>
      <c r="U215" s="59" t="s">
        <v>11</v>
      </c>
      <c r="V215" s="59" t="s">
        <v>11</v>
      </c>
      <c r="W215" s="59" t="s">
        <v>11</v>
      </c>
      <c r="X215" s="59" t="s">
        <v>11</v>
      </c>
      <c r="Y215" s="59" t="s">
        <v>11</v>
      </c>
      <c r="Z215" s="59" t="s">
        <v>11</v>
      </c>
      <c r="AA215" s="59" t="s">
        <v>11</v>
      </c>
      <c r="AB215" s="59" t="s">
        <v>11</v>
      </c>
      <c r="AC215" s="59" t="s">
        <v>11</v>
      </c>
      <c r="AD215" s="59" t="s">
        <v>11</v>
      </c>
      <c r="AE215" s="59" t="s">
        <v>11</v>
      </c>
      <c r="AF215" s="59" t="s">
        <v>11</v>
      </c>
      <c r="AG215" s="59" t="s">
        <v>11</v>
      </c>
      <c r="AH215" s="59" t="s">
        <v>11</v>
      </c>
      <c r="AI215" s="59" t="s">
        <v>11</v>
      </c>
      <c r="AJ215" s="59" t="s">
        <v>11</v>
      </c>
      <c r="AK215" s="59" t="s">
        <v>11</v>
      </c>
      <c r="AL215" s="57" t="s">
        <v>11</v>
      </c>
      <c r="AM215" s="57" t="s">
        <v>11</v>
      </c>
      <c r="AN215" s="57" t="s">
        <v>11</v>
      </c>
      <c r="AO215" s="57" t="s">
        <v>11</v>
      </c>
      <c r="AP215" s="57" t="s">
        <v>11</v>
      </c>
      <c r="AQ215" s="57" t="s">
        <v>11</v>
      </c>
      <c r="AR215" s="57" t="s">
        <v>11</v>
      </c>
      <c r="AS215" s="57" t="s">
        <v>11</v>
      </c>
      <c r="AT215" s="57" t="s">
        <v>11</v>
      </c>
      <c r="AU215" s="57" t="s">
        <v>11</v>
      </c>
      <c r="AV215" s="57" t="s">
        <v>11</v>
      </c>
      <c r="AW215" s="57" t="s">
        <v>11</v>
      </c>
      <c r="AX215" s="57" t="s">
        <v>11</v>
      </c>
      <c r="AY215" s="57" t="s">
        <v>11</v>
      </c>
      <c r="AZ215" s="57" t="s">
        <v>11</v>
      </c>
      <c r="BA215" s="57" t="s">
        <v>11</v>
      </c>
      <c r="BB215" s="57" t="s">
        <v>11</v>
      </c>
      <c r="BC215" s="57" t="s">
        <v>11</v>
      </c>
      <c r="BD215" s="57" t="s">
        <v>11</v>
      </c>
      <c r="BE215" s="57" t="s">
        <v>11</v>
      </c>
      <c r="BF215" s="57" t="s">
        <v>11</v>
      </c>
      <c r="BG215" s="57" t="s">
        <v>11</v>
      </c>
      <c r="BH215" s="57" t="s">
        <v>11</v>
      </c>
      <c r="BI215" s="57" t="s">
        <v>11</v>
      </c>
      <c r="BJ215" s="57" t="s">
        <v>11</v>
      </c>
      <c r="BK215" s="57" t="s">
        <v>11</v>
      </c>
      <c r="BL215" s="57" t="s">
        <v>11</v>
      </c>
      <c r="BM215" s="57" t="s">
        <v>11</v>
      </c>
      <c r="BN215" s="57" t="s">
        <v>11</v>
      </c>
      <c r="BO215" s="57" t="s">
        <v>11</v>
      </c>
      <c r="BP215" s="57" t="s">
        <v>11</v>
      </c>
      <c r="BQ215" s="57" t="s">
        <v>11</v>
      </c>
      <c r="BR215" s="57" t="s">
        <v>11</v>
      </c>
      <c r="BS215" s="57" t="s">
        <v>11</v>
      </c>
      <c r="BT215" s="57" t="s">
        <v>11</v>
      </c>
      <c r="BU215" s="57" t="s">
        <v>11</v>
      </c>
      <c r="BV215" s="57" t="s">
        <v>11</v>
      </c>
      <c r="BW215" s="57" t="s">
        <v>11</v>
      </c>
      <c r="BX215" s="57" t="s">
        <v>11</v>
      </c>
      <c r="BY215" s="57" t="s">
        <v>11</v>
      </c>
      <c r="BZ215" s="57" t="s">
        <v>11</v>
      </c>
      <c r="CA215" s="57" t="s">
        <v>11</v>
      </c>
      <c r="CB215" s="57" t="s">
        <v>11</v>
      </c>
      <c r="CC215" s="57" t="s">
        <v>11</v>
      </c>
      <c r="CD215" s="57" t="s">
        <v>11</v>
      </c>
      <c r="CE215" s="57" t="s">
        <v>11</v>
      </c>
      <c r="CF215" s="57" t="s">
        <v>11</v>
      </c>
      <c r="CG215" s="57" t="s">
        <v>11</v>
      </c>
      <c r="CH215" s="57" t="s">
        <v>11</v>
      </c>
      <c r="CI215" s="57" t="s">
        <v>11</v>
      </c>
      <c r="CJ215" s="57" t="s">
        <v>11</v>
      </c>
      <c r="CK215" s="57" t="s">
        <v>11</v>
      </c>
      <c r="CL215" s="58" t="s">
        <v>11</v>
      </c>
      <c r="CM215" s="59" t="s">
        <v>11</v>
      </c>
      <c r="CN215" s="59" t="s">
        <v>11</v>
      </c>
      <c r="CO215" s="59" t="s">
        <v>2140</v>
      </c>
      <c r="CP215" s="59"/>
      <c r="CQ215" s="59"/>
      <c r="CR215" s="59"/>
      <c r="CS215" s="59"/>
      <c r="CT215" s="59"/>
      <c r="CU215" s="59"/>
      <c r="CV215" s="59"/>
      <c r="CW215" s="59"/>
      <c r="CX215" s="59"/>
      <c r="CY215" s="59"/>
      <c r="CZ215" s="60"/>
      <c r="DA215" s="60"/>
      <c r="DB215" s="59"/>
      <c r="DC215" s="59"/>
      <c r="DD215" s="60"/>
      <c r="DE215" s="59"/>
      <c r="DF215" s="59"/>
      <c r="DG215" s="59"/>
      <c r="DH215" s="59"/>
      <c r="DI215" s="59"/>
      <c r="DJ215" s="59"/>
      <c r="DK215" s="59"/>
      <c r="DL215" s="59"/>
      <c r="DM215" s="59"/>
      <c r="DN215" s="59"/>
      <c r="DO215" s="59"/>
      <c r="DP215" s="59"/>
      <c r="DQ215" s="59"/>
      <c r="DR215" s="59"/>
      <c r="DS215" s="59"/>
      <c r="DT215" s="59"/>
      <c r="DU215" s="59"/>
    </row>
    <row r="216" spans="1:125" s="61" customFormat="1" ht="12.75" customHeight="1" x14ac:dyDescent="0.25">
      <c r="A216" s="39" t="s">
        <v>454</v>
      </c>
      <c r="B216" s="39" t="s">
        <v>1647</v>
      </c>
      <c r="C216" s="39"/>
      <c r="D216" s="39" t="s">
        <v>73</v>
      </c>
      <c r="E216" s="39" t="s">
        <v>2216</v>
      </c>
      <c r="F216" s="55">
        <v>44288.07439814815</v>
      </c>
      <c r="G216" s="55">
        <v>44289.534733796296</v>
      </c>
      <c r="H216" s="23" t="s">
        <v>2309</v>
      </c>
      <c r="I216" s="40" t="str">
        <f t="shared" si="3"/>
        <v>OUTSIDE WDC</v>
      </c>
      <c r="J216" s="39"/>
      <c r="K216" s="39"/>
      <c r="L216" s="56">
        <v>44289</v>
      </c>
      <c r="M216" s="57"/>
      <c r="N216" s="59" t="str">
        <f>IFERROR(VLOOKUP(B:B,'GID 29 JUNI 21'!V:Y,4,0),"")</f>
        <v/>
      </c>
      <c r="O216" s="59" t="str">
        <f>IFERROR(VLOOKUP(B216,#REF!,4,0),"")</f>
        <v/>
      </c>
      <c r="P216" s="59" t="str">
        <f>IFERROR(VLOOKUP(B:B,'GID 27 Juni 21'!V:Y,4,0),"")</f>
        <v/>
      </c>
      <c r="Q216" s="59" t="str">
        <f>IFERROR(VLOOKUP(B:B,'GID 26 Juni 21'!V:Y,4,0),"")</f>
        <v/>
      </c>
      <c r="R216" s="59" t="str">
        <f>IFERROR(VLOOKUP(B:B,'GID 25 JNI 21'!V:Y,4,0),"")</f>
        <v/>
      </c>
      <c r="S216" s="59" t="s">
        <v>11</v>
      </c>
      <c r="T216" s="59" t="s">
        <v>11</v>
      </c>
      <c r="U216" s="59" t="s">
        <v>11</v>
      </c>
      <c r="V216" s="59" t="s">
        <v>11</v>
      </c>
      <c r="W216" s="59" t="s">
        <v>11</v>
      </c>
      <c r="X216" s="59" t="s">
        <v>11</v>
      </c>
      <c r="Y216" s="59" t="s">
        <v>11</v>
      </c>
      <c r="Z216" s="59" t="s">
        <v>11</v>
      </c>
      <c r="AA216" s="59" t="s">
        <v>11</v>
      </c>
      <c r="AB216" s="59" t="s">
        <v>11</v>
      </c>
      <c r="AC216" s="59" t="s">
        <v>11</v>
      </c>
      <c r="AD216" s="59" t="s">
        <v>11</v>
      </c>
      <c r="AE216" s="59" t="s">
        <v>11</v>
      </c>
      <c r="AF216" s="59" t="s">
        <v>11</v>
      </c>
      <c r="AG216" s="59" t="s">
        <v>11</v>
      </c>
      <c r="AH216" s="59" t="s">
        <v>11</v>
      </c>
      <c r="AI216" s="59" t="s">
        <v>11</v>
      </c>
      <c r="AJ216" s="59" t="s">
        <v>11</v>
      </c>
      <c r="AK216" s="59" t="s">
        <v>11</v>
      </c>
      <c r="AL216" s="57" t="s">
        <v>11</v>
      </c>
      <c r="AM216" s="57" t="s">
        <v>11</v>
      </c>
      <c r="AN216" s="57" t="s">
        <v>11</v>
      </c>
      <c r="AO216" s="57" t="s">
        <v>11</v>
      </c>
      <c r="AP216" s="57" t="s">
        <v>11</v>
      </c>
      <c r="AQ216" s="57" t="s">
        <v>11</v>
      </c>
      <c r="AR216" s="57" t="s">
        <v>11</v>
      </c>
      <c r="AS216" s="57" t="s">
        <v>11</v>
      </c>
      <c r="AT216" s="57" t="s">
        <v>11</v>
      </c>
      <c r="AU216" s="57" t="s">
        <v>11</v>
      </c>
      <c r="AV216" s="57" t="s">
        <v>11</v>
      </c>
      <c r="AW216" s="57" t="s">
        <v>11</v>
      </c>
      <c r="AX216" s="57" t="s">
        <v>11</v>
      </c>
      <c r="AY216" s="57" t="s">
        <v>11</v>
      </c>
      <c r="AZ216" s="57" t="s">
        <v>11</v>
      </c>
      <c r="BA216" s="57" t="s">
        <v>11</v>
      </c>
      <c r="BB216" s="57" t="s">
        <v>11</v>
      </c>
      <c r="BC216" s="57" t="s">
        <v>11</v>
      </c>
      <c r="BD216" s="57" t="s">
        <v>11</v>
      </c>
      <c r="BE216" s="57" t="s">
        <v>11</v>
      </c>
      <c r="BF216" s="57" t="s">
        <v>11</v>
      </c>
      <c r="BG216" s="57" t="s">
        <v>11</v>
      </c>
      <c r="BH216" s="57" t="s">
        <v>11</v>
      </c>
      <c r="BI216" s="57" t="s">
        <v>11</v>
      </c>
      <c r="BJ216" s="57" t="s">
        <v>11</v>
      </c>
      <c r="BK216" s="57" t="s">
        <v>11</v>
      </c>
      <c r="BL216" s="57" t="s">
        <v>11</v>
      </c>
      <c r="BM216" s="57" t="s">
        <v>11</v>
      </c>
      <c r="BN216" s="57" t="s">
        <v>11</v>
      </c>
      <c r="BO216" s="57" t="s">
        <v>11</v>
      </c>
      <c r="BP216" s="57" t="s">
        <v>11</v>
      </c>
      <c r="BQ216" s="57" t="s">
        <v>11</v>
      </c>
      <c r="BR216" s="57" t="s">
        <v>11</v>
      </c>
      <c r="BS216" s="57" t="s">
        <v>11</v>
      </c>
      <c r="BT216" s="57" t="s">
        <v>11</v>
      </c>
      <c r="BU216" s="57" t="s">
        <v>11</v>
      </c>
      <c r="BV216" s="57" t="s">
        <v>11</v>
      </c>
      <c r="BW216" s="57" t="s">
        <v>11</v>
      </c>
      <c r="BX216" s="57" t="s">
        <v>11</v>
      </c>
      <c r="BY216" s="57" t="s">
        <v>11</v>
      </c>
      <c r="BZ216" s="57" t="s">
        <v>11</v>
      </c>
      <c r="CA216" s="57" t="s">
        <v>11</v>
      </c>
      <c r="CB216" s="57" t="s">
        <v>11</v>
      </c>
      <c r="CC216" s="57" t="s">
        <v>11</v>
      </c>
      <c r="CD216" s="57" t="s">
        <v>11</v>
      </c>
      <c r="CE216" s="57" t="s">
        <v>11</v>
      </c>
      <c r="CF216" s="57" t="s">
        <v>11</v>
      </c>
      <c r="CG216" s="57" t="s">
        <v>11</v>
      </c>
      <c r="CH216" s="57" t="s">
        <v>11</v>
      </c>
      <c r="CI216" s="57" t="s">
        <v>11</v>
      </c>
      <c r="CJ216" s="57" t="s">
        <v>11</v>
      </c>
      <c r="CK216" s="57" t="s">
        <v>11</v>
      </c>
      <c r="CL216" s="58" t="s">
        <v>11</v>
      </c>
      <c r="CM216" s="59" t="s">
        <v>11</v>
      </c>
      <c r="CN216" s="59" t="s">
        <v>11</v>
      </c>
      <c r="CO216" s="59" t="s">
        <v>2141</v>
      </c>
      <c r="CP216" s="59"/>
      <c r="CQ216" s="59"/>
      <c r="CR216" s="59"/>
      <c r="CS216" s="59"/>
      <c r="CT216" s="59"/>
      <c r="CU216" s="59"/>
      <c r="CV216" s="59"/>
      <c r="CW216" s="59"/>
      <c r="CX216" s="59"/>
      <c r="CY216" s="59"/>
      <c r="CZ216" s="60"/>
      <c r="DA216" s="60"/>
      <c r="DB216" s="59"/>
      <c r="DC216" s="59"/>
      <c r="DD216" s="60"/>
      <c r="DE216" s="59"/>
      <c r="DF216" s="59"/>
      <c r="DG216" s="59"/>
      <c r="DH216" s="59"/>
      <c r="DI216" s="59"/>
      <c r="DJ216" s="59"/>
      <c r="DK216" s="59"/>
      <c r="DL216" s="59"/>
      <c r="DM216" s="59"/>
      <c r="DN216" s="59"/>
      <c r="DO216" s="59"/>
      <c r="DP216" s="59"/>
      <c r="DQ216" s="59"/>
      <c r="DR216" s="59"/>
      <c r="DS216" s="59"/>
      <c r="DT216" s="59"/>
      <c r="DU216" s="59"/>
    </row>
    <row r="217" spans="1:125" s="61" customFormat="1" ht="12.75" customHeight="1" x14ac:dyDescent="0.25">
      <c r="A217" s="39" t="s">
        <v>454</v>
      </c>
      <c r="B217" s="39" t="s">
        <v>1648</v>
      </c>
      <c r="C217" s="39"/>
      <c r="D217" s="39" t="s">
        <v>73</v>
      </c>
      <c r="E217" s="39" t="s">
        <v>2216</v>
      </c>
      <c r="F217" s="55">
        <v>44302.854456018518</v>
      </c>
      <c r="G217" s="55">
        <v>44303.312905092593</v>
      </c>
      <c r="H217" s="23" t="s">
        <v>2309</v>
      </c>
      <c r="I217" s="40" t="str">
        <f t="shared" si="3"/>
        <v>OUTSIDE WDC</v>
      </c>
      <c r="J217" s="39" t="s">
        <v>10</v>
      </c>
      <c r="K217" s="39"/>
      <c r="L217" s="56">
        <v>44303</v>
      </c>
      <c r="M217" s="57"/>
      <c r="N217" s="59" t="str">
        <f>IFERROR(VLOOKUP(B:B,'GID 29 JUNI 21'!V:Y,4,0),"")</f>
        <v/>
      </c>
      <c r="O217" s="59" t="str">
        <f>IFERROR(VLOOKUP(B217,#REF!,4,0),"")</f>
        <v/>
      </c>
      <c r="P217" s="59" t="str">
        <f>IFERROR(VLOOKUP(B:B,'GID 27 Juni 21'!V:Y,4,0),"")</f>
        <v/>
      </c>
      <c r="Q217" s="59" t="str">
        <f>IFERROR(VLOOKUP(B:B,'GID 26 Juni 21'!V:Y,4,0),"")</f>
        <v/>
      </c>
      <c r="R217" s="59" t="str">
        <f>IFERROR(VLOOKUP(B:B,'GID 25 JNI 21'!V:Y,4,0),"")</f>
        <v/>
      </c>
      <c r="S217" s="59" t="s">
        <v>11</v>
      </c>
      <c r="T217" s="59" t="s">
        <v>11</v>
      </c>
      <c r="U217" s="59" t="s">
        <v>11</v>
      </c>
      <c r="V217" s="59" t="s">
        <v>11</v>
      </c>
      <c r="W217" s="59" t="s">
        <v>11</v>
      </c>
      <c r="X217" s="59" t="s">
        <v>11</v>
      </c>
      <c r="Y217" s="59" t="s">
        <v>11</v>
      </c>
      <c r="Z217" s="59" t="s">
        <v>11</v>
      </c>
      <c r="AA217" s="59" t="s">
        <v>11</v>
      </c>
      <c r="AB217" s="59" t="s">
        <v>11</v>
      </c>
      <c r="AC217" s="59" t="s">
        <v>11</v>
      </c>
      <c r="AD217" s="59" t="s">
        <v>11</v>
      </c>
      <c r="AE217" s="59" t="s">
        <v>11</v>
      </c>
      <c r="AF217" s="59" t="s">
        <v>11</v>
      </c>
      <c r="AG217" s="59" t="s">
        <v>11</v>
      </c>
      <c r="AH217" s="59" t="s">
        <v>11</v>
      </c>
      <c r="AI217" s="59" t="s">
        <v>11</v>
      </c>
      <c r="AJ217" s="59" t="s">
        <v>11</v>
      </c>
      <c r="AK217" s="59" t="s">
        <v>11</v>
      </c>
      <c r="AL217" s="57" t="s">
        <v>11</v>
      </c>
      <c r="AM217" s="57" t="s">
        <v>11</v>
      </c>
      <c r="AN217" s="57" t="s">
        <v>11</v>
      </c>
      <c r="AO217" s="57" t="s">
        <v>11</v>
      </c>
      <c r="AP217" s="57" t="s">
        <v>11</v>
      </c>
      <c r="AQ217" s="57" t="s">
        <v>11</v>
      </c>
      <c r="AR217" s="57" t="s">
        <v>11</v>
      </c>
      <c r="AS217" s="57" t="s">
        <v>11</v>
      </c>
      <c r="AT217" s="57" t="s">
        <v>11</v>
      </c>
      <c r="AU217" s="57" t="s">
        <v>11</v>
      </c>
      <c r="AV217" s="57" t="s">
        <v>11</v>
      </c>
      <c r="AW217" s="57" t="s">
        <v>11</v>
      </c>
      <c r="AX217" s="57" t="s">
        <v>11</v>
      </c>
      <c r="AY217" s="57" t="s">
        <v>11</v>
      </c>
      <c r="AZ217" s="57" t="s">
        <v>11</v>
      </c>
      <c r="BA217" s="57" t="s">
        <v>11</v>
      </c>
      <c r="BB217" s="57" t="s">
        <v>11</v>
      </c>
      <c r="BC217" s="57" t="s">
        <v>11</v>
      </c>
      <c r="BD217" s="57" t="s">
        <v>11</v>
      </c>
      <c r="BE217" s="57" t="s">
        <v>11</v>
      </c>
      <c r="BF217" s="57" t="s">
        <v>11</v>
      </c>
      <c r="BG217" s="57" t="s">
        <v>11</v>
      </c>
      <c r="BH217" s="57" t="s">
        <v>11</v>
      </c>
      <c r="BI217" s="57" t="s">
        <v>11</v>
      </c>
      <c r="BJ217" s="57" t="s">
        <v>11</v>
      </c>
      <c r="BK217" s="57" t="s">
        <v>11</v>
      </c>
      <c r="BL217" s="57" t="s">
        <v>11</v>
      </c>
      <c r="BM217" s="57" t="s">
        <v>11</v>
      </c>
      <c r="BN217" s="57" t="s">
        <v>11</v>
      </c>
      <c r="BO217" s="57" t="s">
        <v>11</v>
      </c>
      <c r="BP217" s="57" t="s">
        <v>11</v>
      </c>
      <c r="BQ217" s="57" t="s">
        <v>11</v>
      </c>
      <c r="BR217" s="57" t="s">
        <v>11</v>
      </c>
      <c r="BS217" s="57" t="s">
        <v>11</v>
      </c>
      <c r="BT217" s="57" t="s">
        <v>11</v>
      </c>
      <c r="BU217" s="57" t="s">
        <v>11</v>
      </c>
      <c r="BV217" s="57" t="s">
        <v>11</v>
      </c>
      <c r="BW217" s="57" t="s">
        <v>11</v>
      </c>
      <c r="BX217" s="57" t="s">
        <v>11</v>
      </c>
      <c r="BY217" s="57" t="s">
        <v>11</v>
      </c>
      <c r="BZ217" s="57" t="s">
        <v>11</v>
      </c>
      <c r="CA217" s="57" t="s">
        <v>3168</v>
      </c>
      <c r="CB217" s="57" t="s">
        <v>11</v>
      </c>
      <c r="CC217" s="57" t="s">
        <v>11</v>
      </c>
      <c r="CD217" s="57" t="s">
        <v>11</v>
      </c>
      <c r="CE217" s="57" t="s">
        <v>11</v>
      </c>
      <c r="CF217" s="57" t="s">
        <v>11</v>
      </c>
      <c r="CG217" s="57" t="s">
        <v>11</v>
      </c>
      <c r="CH217" s="57" t="s">
        <v>11</v>
      </c>
      <c r="CI217" s="57" t="s">
        <v>11</v>
      </c>
      <c r="CJ217" s="57" t="s">
        <v>11</v>
      </c>
      <c r="CK217" s="57" t="s">
        <v>11</v>
      </c>
      <c r="CL217" s="58" t="s">
        <v>11</v>
      </c>
      <c r="CM217" s="59" t="s">
        <v>11</v>
      </c>
      <c r="CN217" s="59" t="s">
        <v>11</v>
      </c>
      <c r="CO217" s="59" t="s">
        <v>2142</v>
      </c>
      <c r="CP217" s="59"/>
      <c r="CQ217" s="59"/>
      <c r="CR217" s="59"/>
      <c r="CS217" s="59"/>
      <c r="CT217" s="59"/>
      <c r="CU217" s="59"/>
      <c r="CV217" s="59"/>
      <c r="CW217" s="59"/>
      <c r="CX217" s="59"/>
      <c r="CY217" s="59"/>
      <c r="CZ217" s="60"/>
      <c r="DA217" s="60"/>
      <c r="DB217" s="59"/>
      <c r="DC217" s="59"/>
      <c r="DD217" s="60"/>
      <c r="DE217" s="59"/>
      <c r="DF217" s="59"/>
      <c r="DG217" s="59"/>
      <c r="DH217" s="59"/>
      <c r="DI217" s="59"/>
      <c r="DJ217" s="59"/>
      <c r="DK217" s="59"/>
      <c r="DL217" s="59"/>
      <c r="DM217" s="59"/>
      <c r="DN217" s="59"/>
      <c r="DO217" s="59"/>
      <c r="DP217" s="59"/>
      <c r="DQ217" s="59"/>
      <c r="DR217" s="59"/>
      <c r="DS217" s="59"/>
      <c r="DT217" s="59"/>
      <c r="DU217" s="59"/>
    </row>
    <row r="218" spans="1:125" s="61" customFormat="1" ht="12.75" customHeight="1" x14ac:dyDescent="0.25">
      <c r="A218" s="39" t="s">
        <v>454</v>
      </c>
      <c r="B218" s="39" t="s">
        <v>1649</v>
      </c>
      <c r="C218" s="39"/>
      <c r="D218" s="39" t="s">
        <v>73</v>
      </c>
      <c r="E218" s="39" t="s">
        <v>223</v>
      </c>
      <c r="F218" s="55">
        <v>44320.494675925926</v>
      </c>
      <c r="G218" s="55">
        <v>44291.66134259259</v>
      </c>
      <c r="H218" s="23" t="s">
        <v>2309</v>
      </c>
      <c r="I218" s="40" t="str">
        <f t="shared" si="3"/>
        <v>OUTSIDE WDC</v>
      </c>
      <c r="J218" s="39"/>
      <c r="K218" s="39"/>
      <c r="L218" s="56">
        <v>44320</v>
      </c>
      <c r="M218" s="57"/>
      <c r="N218" s="59" t="str">
        <f>IFERROR(VLOOKUP(B:B,'GID 29 JUNI 21'!V:Y,4,0),"")</f>
        <v/>
      </c>
      <c r="O218" s="59" t="str">
        <f>IFERROR(VLOOKUP(B218,#REF!,4,0),"")</f>
        <v/>
      </c>
      <c r="P218" s="59" t="str">
        <f>IFERROR(VLOOKUP(B:B,'GID 27 Juni 21'!V:Y,4,0),"")</f>
        <v/>
      </c>
      <c r="Q218" s="59" t="str">
        <f>IFERROR(VLOOKUP(B:B,'GID 26 Juni 21'!V:Y,4,0),"")</f>
        <v/>
      </c>
      <c r="R218" s="59" t="str">
        <f>IFERROR(VLOOKUP(B:B,'GID 25 JNI 21'!V:Y,4,0),"")</f>
        <v/>
      </c>
      <c r="S218" s="59" t="s">
        <v>11</v>
      </c>
      <c r="T218" s="59" t="s">
        <v>11</v>
      </c>
      <c r="U218" s="59" t="s">
        <v>11</v>
      </c>
      <c r="V218" s="59" t="s">
        <v>11</v>
      </c>
      <c r="W218" s="59" t="s">
        <v>11</v>
      </c>
      <c r="X218" s="59" t="s">
        <v>11</v>
      </c>
      <c r="Y218" s="59" t="s">
        <v>11</v>
      </c>
      <c r="Z218" s="59" t="s">
        <v>11</v>
      </c>
      <c r="AA218" s="59" t="s">
        <v>11</v>
      </c>
      <c r="AB218" s="59" t="s">
        <v>11</v>
      </c>
      <c r="AC218" s="59" t="s">
        <v>11</v>
      </c>
      <c r="AD218" s="59" t="s">
        <v>11</v>
      </c>
      <c r="AE218" s="59" t="s">
        <v>11</v>
      </c>
      <c r="AF218" s="59" t="s">
        <v>11</v>
      </c>
      <c r="AG218" s="59" t="s">
        <v>11</v>
      </c>
      <c r="AH218" s="59" t="s">
        <v>11</v>
      </c>
      <c r="AI218" s="59" t="s">
        <v>11</v>
      </c>
      <c r="AJ218" s="59" t="s">
        <v>11</v>
      </c>
      <c r="AK218" s="59" t="s">
        <v>11</v>
      </c>
      <c r="AL218" s="57" t="s">
        <v>11</v>
      </c>
      <c r="AM218" s="57" t="s">
        <v>11</v>
      </c>
      <c r="AN218" s="57" t="s">
        <v>11</v>
      </c>
      <c r="AO218" s="57" t="s">
        <v>11</v>
      </c>
      <c r="AP218" s="57" t="s">
        <v>11</v>
      </c>
      <c r="AQ218" s="57" t="s">
        <v>11</v>
      </c>
      <c r="AR218" s="57" t="s">
        <v>11</v>
      </c>
      <c r="AS218" s="57" t="s">
        <v>11</v>
      </c>
      <c r="AT218" s="57" t="s">
        <v>11</v>
      </c>
      <c r="AU218" s="57" t="s">
        <v>11</v>
      </c>
      <c r="AV218" s="57" t="s">
        <v>11</v>
      </c>
      <c r="AW218" s="57" t="s">
        <v>11</v>
      </c>
      <c r="AX218" s="57" t="s">
        <v>11</v>
      </c>
      <c r="AY218" s="57" t="s">
        <v>11</v>
      </c>
      <c r="AZ218" s="57" t="s">
        <v>11</v>
      </c>
      <c r="BA218" s="57" t="s">
        <v>11</v>
      </c>
      <c r="BB218" s="57" t="s">
        <v>11</v>
      </c>
      <c r="BC218" s="57" t="s">
        <v>11</v>
      </c>
      <c r="BD218" s="57" t="s">
        <v>11</v>
      </c>
      <c r="BE218" s="57" t="s">
        <v>11</v>
      </c>
      <c r="BF218" s="57" t="s">
        <v>11</v>
      </c>
      <c r="BG218" s="57" t="s">
        <v>11</v>
      </c>
      <c r="BH218" s="57" t="s">
        <v>11</v>
      </c>
      <c r="BI218" s="57" t="s">
        <v>11</v>
      </c>
      <c r="BJ218" s="57" t="s">
        <v>3169</v>
      </c>
      <c r="BK218" s="57" t="s">
        <v>11</v>
      </c>
      <c r="BL218" s="57" t="s">
        <v>11</v>
      </c>
      <c r="BM218" s="57" t="s">
        <v>11</v>
      </c>
      <c r="BN218" s="57" t="s">
        <v>11</v>
      </c>
      <c r="BO218" s="57" t="s">
        <v>11</v>
      </c>
      <c r="BP218" s="57" t="s">
        <v>11</v>
      </c>
      <c r="BQ218" s="57" t="s">
        <v>11</v>
      </c>
      <c r="BR218" s="57" t="s">
        <v>11</v>
      </c>
      <c r="BS218" s="57" t="s">
        <v>11</v>
      </c>
      <c r="BT218" s="57" t="s">
        <v>11</v>
      </c>
      <c r="BU218" s="57" t="s">
        <v>11</v>
      </c>
      <c r="BV218" s="57" t="s">
        <v>11</v>
      </c>
      <c r="BW218" s="57" t="s">
        <v>11</v>
      </c>
      <c r="BX218" s="57" t="s">
        <v>11</v>
      </c>
      <c r="BY218" s="57" t="s">
        <v>11</v>
      </c>
      <c r="BZ218" s="57" t="s">
        <v>11</v>
      </c>
      <c r="CA218" s="57" t="s">
        <v>11</v>
      </c>
      <c r="CB218" s="57" t="s">
        <v>11</v>
      </c>
      <c r="CC218" s="57" t="s">
        <v>11</v>
      </c>
      <c r="CD218" s="57" t="s">
        <v>11</v>
      </c>
      <c r="CE218" s="57" t="s">
        <v>11</v>
      </c>
      <c r="CF218" s="57" t="s">
        <v>11</v>
      </c>
      <c r="CG218" s="57" t="s">
        <v>11</v>
      </c>
      <c r="CH218" s="57" t="s">
        <v>11</v>
      </c>
      <c r="CI218" s="57" t="s">
        <v>2143</v>
      </c>
      <c r="CJ218" s="57" t="s">
        <v>11</v>
      </c>
      <c r="CK218" s="57" t="s">
        <v>11</v>
      </c>
      <c r="CL218" s="58" t="s">
        <v>11</v>
      </c>
      <c r="CM218" s="59" t="s">
        <v>11</v>
      </c>
      <c r="CN218" s="59" t="s">
        <v>11</v>
      </c>
      <c r="CO218" s="59" t="s">
        <v>2144</v>
      </c>
      <c r="CP218" s="59"/>
      <c r="CQ218" s="59"/>
      <c r="CR218" s="59"/>
      <c r="CS218" s="59"/>
      <c r="CT218" s="59"/>
      <c r="CU218" s="59"/>
      <c r="CV218" s="59"/>
      <c r="CW218" s="59"/>
      <c r="CX218" s="59"/>
      <c r="CY218" s="59"/>
      <c r="CZ218" s="60"/>
      <c r="DA218" s="60"/>
      <c r="DB218" s="59"/>
      <c r="DC218" s="59"/>
      <c r="DD218" s="60"/>
      <c r="DE218" s="59"/>
      <c r="DF218" s="59"/>
      <c r="DG218" s="59"/>
      <c r="DH218" s="59"/>
      <c r="DI218" s="59"/>
      <c r="DJ218" s="59"/>
      <c r="DK218" s="59"/>
      <c r="DL218" s="59"/>
      <c r="DM218" s="59"/>
      <c r="DN218" s="59"/>
      <c r="DO218" s="59"/>
      <c r="DP218" s="59"/>
      <c r="DQ218" s="59"/>
      <c r="DR218" s="59"/>
      <c r="DS218" s="59"/>
      <c r="DT218" s="59"/>
      <c r="DU218" s="59"/>
    </row>
    <row r="219" spans="1:125" s="61" customFormat="1" ht="12.75" customHeight="1" x14ac:dyDescent="0.25">
      <c r="A219" s="39" t="s">
        <v>454</v>
      </c>
      <c r="B219" s="39" t="s">
        <v>1650</v>
      </c>
      <c r="C219" s="39"/>
      <c r="D219" s="39" t="s">
        <v>73</v>
      </c>
      <c r="E219" s="39" t="s">
        <v>223</v>
      </c>
      <c r="F219" s="55">
        <v>44337.136574074073</v>
      </c>
      <c r="G219" s="55">
        <v>44337.613634259258</v>
      </c>
      <c r="H219" s="23" t="s">
        <v>2309</v>
      </c>
      <c r="I219" s="40" t="str">
        <f t="shared" si="3"/>
        <v>OUTSIDE WDC</v>
      </c>
      <c r="J219" s="39"/>
      <c r="K219" s="39"/>
      <c r="L219" s="56">
        <v>44337</v>
      </c>
      <c r="M219" s="57"/>
      <c r="N219" s="59" t="str">
        <f>IFERROR(VLOOKUP(B:B,'GID 29 JUNI 21'!V:Y,4,0),"")</f>
        <v/>
      </c>
      <c r="O219" s="59" t="str">
        <f>IFERROR(VLOOKUP(B219,#REF!,4,0),"")</f>
        <v/>
      </c>
      <c r="P219" s="59" t="str">
        <f>IFERROR(VLOOKUP(B:B,'GID 27 Juni 21'!V:Y,4,0),"")</f>
        <v/>
      </c>
      <c r="Q219" s="59" t="str">
        <f>IFERROR(VLOOKUP(B:B,'GID 26 Juni 21'!V:Y,4,0),"")</f>
        <v/>
      </c>
      <c r="R219" s="59" t="str">
        <f>IFERROR(VLOOKUP(B:B,'GID 25 JNI 21'!V:Y,4,0),"")</f>
        <v/>
      </c>
      <c r="S219" s="59" t="s">
        <v>11</v>
      </c>
      <c r="T219" s="59" t="s">
        <v>11</v>
      </c>
      <c r="U219" s="59" t="s">
        <v>11</v>
      </c>
      <c r="V219" s="59" t="s">
        <v>11</v>
      </c>
      <c r="W219" s="59" t="s">
        <v>11</v>
      </c>
      <c r="X219" s="59" t="s">
        <v>11</v>
      </c>
      <c r="Y219" s="59" t="s">
        <v>11</v>
      </c>
      <c r="Z219" s="59" t="s">
        <v>11</v>
      </c>
      <c r="AA219" s="59" t="s">
        <v>11</v>
      </c>
      <c r="AB219" s="59" t="s">
        <v>11</v>
      </c>
      <c r="AC219" s="59" t="s">
        <v>11</v>
      </c>
      <c r="AD219" s="59" t="s">
        <v>11</v>
      </c>
      <c r="AE219" s="59" t="s">
        <v>11</v>
      </c>
      <c r="AF219" s="59" t="s">
        <v>11</v>
      </c>
      <c r="AG219" s="59" t="s">
        <v>11</v>
      </c>
      <c r="AH219" s="59" t="s">
        <v>11</v>
      </c>
      <c r="AI219" s="59" t="s">
        <v>11</v>
      </c>
      <c r="AJ219" s="59" t="s">
        <v>11</v>
      </c>
      <c r="AK219" s="59" t="s">
        <v>11</v>
      </c>
      <c r="AL219" s="57" t="s">
        <v>11</v>
      </c>
      <c r="AM219" s="57" t="s">
        <v>11</v>
      </c>
      <c r="AN219" s="57" t="s">
        <v>11</v>
      </c>
      <c r="AO219" s="57" t="s">
        <v>11</v>
      </c>
      <c r="AP219" s="57" t="s">
        <v>11</v>
      </c>
      <c r="AQ219" s="57" t="s">
        <v>11</v>
      </c>
      <c r="AR219" s="57" t="s">
        <v>11</v>
      </c>
      <c r="AS219" s="57" t="s">
        <v>11</v>
      </c>
      <c r="AT219" s="57" t="s">
        <v>11</v>
      </c>
      <c r="AU219" s="57" t="s">
        <v>11</v>
      </c>
      <c r="AV219" s="57" t="s">
        <v>11</v>
      </c>
      <c r="AW219" s="57" t="s">
        <v>11</v>
      </c>
      <c r="AX219" s="57" t="s">
        <v>11</v>
      </c>
      <c r="AY219" s="57" t="s">
        <v>11</v>
      </c>
      <c r="AZ219" s="57" t="s">
        <v>2591</v>
      </c>
      <c r="BA219" s="57" t="s">
        <v>11</v>
      </c>
      <c r="BB219" s="57" t="s">
        <v>11</v>
      </c>
      <c r="BC219" s="57" t="s">
        <v>11</v>
      </c>
      <c r="BD219" s="57" t="s">
        <v>11</v>
      </c>
      <c r="BE219" s="57" t="s">
        <v>11</v>
      </c>
      <c r="BF219" s="57" t="s">
        <v>11</v>
      </c>
      <c r="BG219" s="57" t="s">
        <v>11</v>
      </c>
      <c r="BH219" s="57" t="s">
        <v>11</v>
      </c>
      <c r="BI219" s="57" t="s">
        <v>11</v>
      </c>
      <c r="BJ219" s="57" t="s">
        <v>11</v>
      </c>
      <c r="BK219" s="57" t="s">
        <v>11</v>
      </c>
      <c r="BL219" s="57" t="s">
        <v>11</v>
      </c>
      <c r="BM219" s="57" t="s">
        <v>11</v>
      </c>
      <c r="BN219" s="57" t="s">
        <v>11</v>
      </c>
      <c r="BO219" s="57" t="s">
        <v>11</v>
      </c>
      <c r="BP219" s="57" t="s">
        <v>11</v>
      </c>
      <c r="BQ219" s="57" t="s">
        <v>11</v>
      </c>
      <c r="BR219" s="57" t="s">
        <v>11</v>
      </c>
      <c r="BS219" s="57" t="s">
        <v>11</v>
      </c>
      <c r="BT219" s="57" t="s">
        <v>11</v>
      </c>
      <c r="BU219" s="57" t="s">
        <v>11</v>
      </c>
      <c r="BV219" s="57" t="s">
        <v>11</v>
      </c>
      <c r="BW219" s="57" t="s">
        <v>11</v>
      </c>
      <c r="BX219" s="57" t="s">
        <v>11</v>
      </c>
      <c r="BY219" s="57" t="s">
        <v>11</v>
      </c>
      <c r="BZ219" s="57" t="s">
        <v>11</v>
      </c>
      <c r="CA219" s="57" t="s">
        <v>11</v>
      </c>
      <c r="CB219" s="57" t="s">
        <v>11</v>
      </c>
      <c r="CC219" s="57" t="s">
        <v>11</v>
      </c>
      <c r="CD219" s="57" t="s">
        <v>11</v>
      </c>
      <c r="CE219" s="57" t="s">
        <v>11</v>
      </c>
      <c r="CF219" s="57" t="s">
        <v>11</v>
      </c>
      <c r="CG219" s="57" t="s">
        <v>11</v>
      </c>
      <c r="CH219" s="57" t="s">
        <v>11</v>
      </c>
      <c r="CI219" s="57" t="s">
        <v>11</v>
      </c>
      <c r="CJ219" s="57" t="s">
        <v>11</v>
      </c>
      <c r="CK219" s="57" t="s">
        <v>11</v>
      </c>
      <c r="CL219" s="58" t="s">
        <v>11</v>
      </c>
      <c r="CM219" s="59" t="s">
        <v>11</v>
      </c>
      <c r="CN219" s="59" t="s">
        <v>11</v>
      </c>
      <c r="CO219" s="59" t="s">
        <v>2145</v>
      </c>
      <c r="CP219" s="59"/>
      <c r="CQ219" s="59"/>
      <c r="CR219" s="59"/>
      <c r="CS219" s="59"/>
      <c r="CT219" s="59"/>
      <c r="CU219" s="59"/>
      <c r="CV219" s="59"/>
      <c r="CW219" s="59"/>
      <c r="CX219" s="59"/>
      <c r="CY219" s="59"/>
      <c r="CZ219" s="60"/>
      <c r="DA219" s="60"/>
      <c r="DB219" s="59"/>
      <c r="DC219" s="59"/>
      <c r="DD219" s="60"/>
      <c r="DE219" s="59"/>
      <c r="DF219" s="59"/>
      <c r="DG219" s="59"/>
      <c r="DH219" s="59"/>
      <c r="DI219" s="59"/>
      <c r="DJ219" s="59"/>
      <c r="DK219" s="59"/>
      <c r="DL219" s="59"/>
      <c r="DM219" s="59"/>
      <c r="DN219" s="59"/>
      <c r="DO219" s="59"/>
      <c r="DP219" s="59"/>
      <c r="DQ219" s="59"/>
      <c r="DR219" s="59"/>
      <c r="DS219" s="59"/>
      <c r="DT219" s="59"/>
      <c r="DU219" s="59"/>
    </row>
    <row r="220" spans="1:125" s="61" customFormat="1" ht="12.75" customHeight="1" x14ac:dyDescent="0.25">
      <c r="A220" s="39" t="s">
        <v>454</v>
      </c>
      <c r="B220" s="39" t="s">
        <v>1651</v>
      </c>
      <c r="C220" s="39"/>
      <c r="D220" s="39" t="s">
        <v>73</v>
      </c>
      <c r="E220" s="39" t="s">
        <v>2211</v>
      </c>
      <c r="F220" s="55">
        <v>44374.849293981482</v>
      </c>
      <c r="G220" s="55">
        <v>44375.285162037035</v>
      </c>
      <c r="H220" s="23" t="s">
        <v>2309</v>
      </c>
      <c r="I220" s="40" t="str">
        <f t="shared" si="3"/>
        <v>OUTSIDE WDC</v>
      </c>
      <c r="J220" s="39"/>
      <c r="K220" s="39"/>
      <c r="L220" s="56">
        <v>44289</v>
      </c>
      <c r="M220" s="57"/>
      <c r="N220" s="59" t="str">
        <f>IFERROR(VLOOKUP(B:B,'GID 29 JUNI 21'!V:Y,4,0),"")</f>
        <v/>
      </c>
      <c r="O220" s="59" t="str">
        <f>IFERROR(VLOOKUP(B220,#REF!,4,0),"")</f>
        <v/>
      </c>
      <c r="P220" s="59" t="str">
        <f>IFERROR(VLOOKUP(B:B,'GID 27 Juni 21'!V:Y,4,0),"")</f>
        <v/>
      </c>
      <c r="Q220" s="59" t="str">
        <f>IFERROR(VLOOKUP(B:B,'GID 26 Juni 21'!V:Y,4,0),"")</f>
        <v/>
      </c>
      <c r="R220" s="59" t="str">
        <f>IFERROR(VLOOKUP(B:B,'GID 25 JNI 21'!V:Y,4,0),"")</f>
        <v/>
      </c>
      <c r="S220" s="59" t="s">
        <v>11</v>
      </c>
      <c r="T220" s="59" t="s">
        <v>11</v>
      </c>
      <c r="U220" s="59" t="s">
        <v>11</v>
      </c>
      <c r="V220" s="59" t="s">
        <v>11</v>
      </c>
      <c r="W220" s="59" t="s">
        <v>11</v>
      </c>
      <c r="X220" s="59" t="s">
        <v>11</v>
      </c>
      <c r="Y220" s="59" t="s">
        <v>11</v>
      </c>
      <c r="Z220" s="59" t="s">
        <v>11</v>
      </c>
      <c r="AA220" s="59" t="s">
        <v>11</v>
      </c>
      <c r="AB220" s="59" t="s">
        <v>11</v>
      </c>
      <c r="AC220" s="59" t="s">
        <v>11</v>
      </c>
      <c r="AD220" s="59" t="s">
        <v>11</v>
      </c>
      <c r="AE220" s="59" t="s">
        <v>11</v>
      </c>
      <c r="AF220" s="59" t="s">
        <v>11</v>
      </c>
      <c r="AG220" s="59" t="s">
        <v>11</v>
      </c>
      <c r="AH220" s="59" t="s">
        <v>11</v>
      </c>
      <c r="AI220" s="59" t="s">
        <v>11</v>
      </c>
      <c r="AJ220" s="59" t="s">
        <v>11</v>
      </c>
      <c r="AK220" s="59" t="s">
        <v>11</v>
      </c>
      <c r="AL220" s="57" t="s">
        <v>11</v>
      </c>
      <c r="AM220" s="57" t="s">
        <v>11</v>
      </c>
      <c r="AN220" s="57" t="s">
        <v>11</v>
      </c>
      <c r="AO220" s="57" t="s">
        <v>11</v>
      </c>
      <c r="AP220" s="57" t="s">
        <v>11</v>
      </c>
      <c r="AQ220" s="57" t="s">
        <v>11</v>
      </c>
      <c r="AR220" s="57" t="s">
        <v>11</v>
      </c>
      <c r="AS220" s="57" t="s">
        <v>11</v>
      </c>
      <c r="AT220" s="57" t="s">
        <v>11</v>
      </c>
      <c r="AU220" s="57" t="s">
        <v>11</v>
      </c>
      <c r="AV220" s="57" t="s">
        <v>11</v>
      </c>
      <c r="AW220" s="57" t="s">
        <v>11</v>
      </c>
      <c r="AX220" s="57" t="s">
        <v>11</v>
      </c>
      <c r="AY220" s="57" t="s">
        <v>11</v>
      </c>
      <c r="AZ220" s="57" t="s">
        <v>11</v>
      </c>
      <c r="BA220" s="57" t="s">
        <v>11</v>
      </c>
      <c r="BB220" s="57" t="s">
        <v>11</v>
      </c>
      <c r="BC220" s="57" t="s">
        <v>11</v>
      </c>
      <c r="BD220" s="57" t="s">
        <v>11</v>
      </c>
      <c r="BE220" s="57" t="s">
        <v>11</v>
      </c>
      <c r="BF220" s="57" t="s">
        <v>11</v>
      </c>
      <c r="BG220" s="57" t="s">
        <v>11</v>
      </c>
      <c r="BH220" s="57" t="s">
        <v>11</v>
      </c>
      <c r="BI220" s="57" t="s">
        <v>11</v>
      </c>
      <c r="BJ220" s="57" t="s">
        <v>11</v>
      </c>
      <c r="BK220" s="57" t="s">
        <v>11</v>
      </c>
      <c r="BL220" s="57" t="s">
        <v>11</v>
      </c>
      <c r="BM220" s="57" t="s">
        <v>11</v>
      </c>
      <c r="BN220" s="57" t="s">
        <v>11</v>
      </c>
      <c r="BO220" s="57" t="s">
        <v>11</v>
      </c>
      <c r="BP220" s="57" t="s">
        <v>11</v>
      </c>
      <c r="BQ220" s="57" t="s">
        <v>11</v>
      </c>
      <c r="BR220" s="57" t="s">
        <v>11</v>
      </c>
      <c r="BS220" s="57" t="s">
        <v>11</v>
      </c>
      <c r="BT220" s="57" t="s">
        <v>11</v>
      </c>
      <c r="BU220" s="57" t="s">
        <v>11</v>
      </c>
      <c r="BV220" s="57" t="s">
        <v>11</v>
      </c>
      <c r="BW220" s="57" t="s">
        <v>11</v>
      </c>
      <c r="BX220" s="57" t="s">
        <v>11</v>
      </c>
      <c r="BY220" s="57" t="s">
        <v>11</v>
      </c>
      <c r="BZ220" s="57" t="s">
        <v>11</v>
      </c>
      <c r="CA220" s="57" t="s">
        <v>11</v>
      </c>
      <c r="CB220" s="57" t="s">
        <v>11</v>
      </c>
      <c r="CC220" s="57" t="s">
        <v>11</v>
      </c>
      <c r="CD220" s="57" t="s">
        <v>11</v>
      </c>
      <c r="CE220" s="57" t="s">
        <v>11</v>
      </c>
      <c r="CF220" s="57" t="s">
        <v>11</v>
      </c>
      <c r="CG220" s="57" t="s">
        <v>11</v>
      </c>
      <c r="CH220" s="57" t="s">
        <v>11</v>
      </c>
      <c r="CI220" s="57" t="s">
        <v>11</v>
      </c>
      <c r="CJ220" s="57" t="s">
        <v>11</v>
      </c>
      <c r="CK220" s="57" t="s">
        <v>11</v>
      </c>
      <c r="CL220" s="58" t="s">
        <v>11</v>
      </c>
      <c r="CM220" s="59" t="s">
        <v>11</v>
      </c>
      <c r="CN220" s="59" t="s">
        <v>11</v>
      </c>
      <c r="CO220" s="59" t="s">
        <v>2146</v>
      </c>
      <c r="CP220" s="59"/>
      <c r="CQ220" s="59"/>
      <c r="CR220" s="59"/>
      <c r="CS220" s="59"/>
      <c r="CT220" s="59"/>
      <c r="CU220" s="59"/>
      <c r="CV220" s="59"/>
      <c r="CW220" s="59"/>
      <c r="CX220" s="59"/>
      <c r="CY220" s="59"/>
      <c r="CZ220" s="60"/>
      <c r="DA220" s="60"/>
      <c r="DB220" s="59"/>
      <c r="DC220" s="59"/>
      <c r="DD220" s="60"/>
      <c r="DE220" s="59"/>
      <c r="DF220" s="59"/>
      <c r="DG220" s="59"/>
      <c r="DH220" s="59"/>
      <c r="DI220" s="59"/>
      <c r="DJ220" s="59"/>
      <c r="DK220" s="59"/>
      <c r="DL220" s="59"/>
      <c r="DM220" s="59"/>
      <c r="DN220" s="59"/>
      <c r="DO220" s="59"/>
      <c r="DP220" s="59"/>
      <c r="DQ220" s="59"/>
      <c r="DR220" s="59"/>
      <c r="DS220" s="59"/>
      <c r="DT220" s="59"/>
      <c r="DU220" s="59"/>
    </row>
    <row r="221" spans="1:125" s="61" customFormat="1" ht="12.75" customHeight="1" x14ac:dyDescent="0.25">
      <c r="A221" s="39" t="s">
        <v>454</v>
      </c>
      <c r="B221" s="39" t="s">
        <v>1682</v>
      </c>
      <c r="C221" s="39"/>
      <c r="D221" s="39" t="s">
        <v>73</v>
      </c>
      <c r="E221" s="39" t="s">
        <v>2216</v>
      </c>
      <c r="F221" s="55">
        <v>44295.55369212963</v>
      </c>
      <c r="G221" s="55">
        <v>44296.134780092594</v>
      </c>
      <c r="H221" s="23" t="s">
        <v>2309</v>
      </c>
      <c r="I221" s="40" t="str">
        <f t="shared" si="3"/>
        <v>OUTSIDE WDC</v>
      </c>
      <c r="J221" s="39"/>
      <c r="K221" s="39"/>
      <c r="L221" s="56">
        <v>44296</v>
      </c>
      <c r="M221" s="57"/>
      <c r="N221" s="59" t="str">
        <f>IFERROR(VLOOKUP(B:B,'GID 29 JUNI 21'!V:Y,4,0),"")</f>
        <v/>
      </c>
      <c r="O221" s="59" t="str">
        <f>IFERROR(VLOOKUP(B221,#REF!,4,0),"")</f>
        <v/>
      </c>
      <c r="P221" s="59" t="str">
        <f>IFERROR(VLOOKUP(B:B,'GID 27 Juni 21'!V:Y,4,0),"")</f>
        <v/>
      </c>
      <c r="Q221" s="59" t="str">
        <f>IFERROR(VLOOKUP(B:B,'GID 26 Juni 21'!V:Y,4,0),"")</f>
        <v/>
      </c>
      <c r="R221" s="59" t="str">
        <f>IFERROR(VLOOKUP(B:B,'GID 25 JNI 21'!V:Y,4,0),"")</f>
        <v/>
      </c>
      <c r="S221" s="59" t="s">
        <v>11</v>
      </c>
      <c r="T221" s="59" t="s">
        <v>11</v>
      </c>
      <c r="U221" s="59" t="s">
        <v>11</v>
      </c>
      <c r="V221" s="59" t="s">
        <v>11</v>
      </c>
      <c r="W221" s="59" t="s">
        <v>11</v>
      </c>
      <c r="X221" s="59" t="s">
        <v>11</v>
      </c>
      <c r="Y221" s="59" t="s">
        <v>11</v>
      </c>
      <c r="Z221" s="59" t="s">
        <v>11</v>
      </c>
      <c r="AA221" s="59" t="s">
        <v>11</v>
      </c>
      <c r="AB221" s="59" t="s">
        <v>11</v>
      </c>
      <c r="AC221" s="59" t="s">
        <v>11</v>
      </c>
      <c r="AD221" s="59" t="s">
        <v>11</v>
      </c>
      <c r="AE221" s="59" t="s">
        <v>11</v>
      </c>
      <c r="AF221" s="59" t="s">
        <v>11</v>
      </c>
      <c r="AG221" s="59" t="s">
        <v>11</v>
      </c>
      <c r="AH221" s="59" t="s">
        <v>11</v>
      </c>
      <c r="AI221" s="59" t="s">
        <v>11</v>
      </c>
      <c r="AJ221" s="59" t="s">
        <v>11</v>
      </c>
      <c r="AK221" s="59" t="s">
        <v>11</v>
      </c>
      <c r="AL221" s="57" t="s">
        <v>11</v>
      </c>
      <c r="AM221" s="57" t="s">
        <v>11</v>
      </c>
      <c r="AN221" s="57" t="s">
        <v>11</v>
      </c>
      <c r="AO221" s="57" t="s">
        <v>11</v>
      </c>
      <c r="AP221" s="57" t="s">
        <v>11</v>
      </c>
      <c r="AQ221" s="57" t="s">
        <v>11</v>
      </c>
      <c r="AR221" s="57" t="s">
        <v>11</v>
      </c>
      <c r="AS221" s="57" t="s">
        <v>11</v>
      </c>
      <c r="AT221" s="57" t="s">
        <v>11</v>
      </c>
      <c r="AU221" s="57" t="s">
        <v>11</v>
      </c>
      <c r="AV221" s="57" t="s">
        <v>11</v>
      </c>
      <c r="AW221" s="57" t="s">
        <v>11</v>
      </c>
      <c r="AX221" s="57" t="s">
        <v>11</v>
      </c>
      <c r="AY221" s="57" t="s">
        <v>11</v>
      </c>
      <c r="AZ221" s="57" t="s">
        <v>11</v>
      </c>
      <c r="BA221" s="57" t="s">
        <v>11</v>
      </c>
      <c r="BB221" s="57" t="s">
        <v>11</v>
      </c>
      <c r="BC221" s="57" t="s">
        <v>11</v>
      </c>
      <c r="BD221" s="57" t="s">
        <v>11</v>
      </c>
      <c r="BE221" s="57" t="s">
        <v>11</v>
      </c>
      <c r="BF221" s="57" t="s">
        <v>11</v>
      </c>
      <c r="BG221" s="57" t="s">
        <v>11</v>
      </c>
      <c r="BH221" s="57" t="s">
        <v>11</v>
      </c>
      <c r="BI221" s="57" t="s">
        <v>11</v>
      </c>
      <c r="BJ221" s="57" t="s">
        <v>11</v>
      </c>
      <c r="BK221" s="57" t="s">
        <v>11</v>
      </c>
      <c r="BL221" s="57" t="s">
        <v>11</v>
      </c>
      <c r="BM221" s="57" t="s">
        <v>11</v>
      </c>
      <c r="BN221" s="57" t="s">
        <v>11</v>
      </c>
      <c r="BO221" s="57" t="s">
        <v>11</v>
      </c>
      <c r="BP221" s="57" t="s">
        <v>11</v>
      </c>
      <c r="BQ221" s="57" t="s">
        <v>11</v>
      </c>
      <c r="BR221" s="57" t="s">
        <v>11</v>
      </c>
      <c r="BS221" s="57" t="s">
        <v>11</v>
      </c>
      <c r="BT221" s="57" t="s">
        <v>11</v>
      </c>
      <c r="BU221" s="57" t="s">
        <v>11</v>
      </c>
      <c r="BV221" s="57" t="s">
        <v>11</v>
      </c>
      <c r="BW221" s="57" t="s">
        <v>11</v>
      </c>
      <c r="BX221" s="57" t="s">
        <v>11</v>
      </c>
      <c r="BY221" s="57" t="s">
        <v>11</v>
      </c>
      <c r="BZ221" s="57" t="s">
        <v>11</v>
      </c>
      <c r="CA221" s="57" t="s">
        <v>11</v>
      </c>
      <c r="CB221" s="57" t="s">
        <v>11</v>
      </c>
      <c r="CC221" s="57" t="s">
        <v>11</v>
      </c>
      <c r="CD221" s="57" t="s">
        <v>11</v>
      </c>
      <c r="CE221" s="57" t="s">
        <v>11</v>
      </c>
      <c r="CF221" s="57" t="s">
        <v>11</v>
      </c>
      <c r="CG221" s="57" t="s">
        <v>11</v>
      </c>
      <c r="CH221" s="57" t="s">
        <v>2147</v>
      </c>
      <c r="CI221" s="57" t="s">
        <v>2147</v>
      </c>
      <c r="CJ221" s="57" t="s">
        <v>11</v>
      </c>
      <c r="CK221" s="57" t="s">
        <v>11</v>
      </c>
      <c r="CL221" s="58" t="s">
        <v>11</v>
      </c>
      <c r="CM221" s="59" t="s">
        <v>11</v>
      </c>
      <c r="CN221" s="59" t="s">
        <v>11</v>
      </c>
      <c r="CO221" s="59" t="s">
        <v>11</v>
      </c>
      <c r="CP221" s="59"/>
      <c r="CQ221" s="59"/>
      <c r="CR221" s="59"/>
      <c r="CS221" s="59"/>
      <c r="CT221" s="59"/>
      <c r="CU221" s="59"/>
      <c r="CV221" s="59"/>
      <c r="CW221" s="59"/>
      <c r="CX221" s="59"/>
      <c r="CY221" s="59"/>
      <c r="CZ221" s="60"/>
      <c r="DA221" s="60"/>
      <c r="DB221" s="59"/>
      <c r="DC221" s="59"/>
      <c r="DD221" s="60"/>
      <c r="DE221" s="59"/>
      <c r="DF221" s="59"/>
      <c r="DG221" s="59"/>
      <c r="DH221" s="59"/>
      <c r="DI221" s="59"/>
      <c r="DJ221" s="59"/>
      <c r="DK221" s="59"/>
      <c r="DL221" s="59"/>
      <c r="DM221" s="59"/>
      <c r="DN221" s="59"/>
      <c r="DO221" s="59"/>
      <c r="DP221" s="59"/>
      <c r="DQ221" s="59"/>
      <c r="DR221" s="59"/>
      <c r="DS221" s="59"/>
      <c r="DT221" s="59"/>
      <c r="DU221" s="59"/>
    </row>
    <row r="222" spans="1:125" s="61" customFormat="1" ht="12.75" customHeight="1" x14ac:dyDescent="0.25">
      <c r="A222" s="39" t="s">
        <v>454</v>
      </c>
      <c r="B222" s="39" t="s">
        <v>1655</v>
      </c>
      <c r="C222" s="39"/>
      <c r="D222" s="39" t="s">
        <v>170</v>
      </c>
      <c r="E222" s="39" t="s">
        <v>2220</v>
      </c>
      <c r="F222" s="55">
        <v>44367.802939814814</v>
      </c>
      <c r="G222" s="55">
        <v>44368.204189814816</v>
      </c>
      <c r="H222" s="23" t="s">
        <v>2309</v>
      </c>
      <c r="I222" s="40" t="str">
        <f t="shared" si="3"/>
        <v>OUTSIDE WDC</v>
      </c>
      <c r="J222" s="39" t="s">
        <v>10</v>
      </c>
      <c r="K222" s="39"/>
      <c r="L222" s="56">
        <v>44289</v>
      </c>
      <c r="M222" s="57"/>
      <c r="N222" s="59" t="str">
        <f>IFERROR(VLOOKUP(B:B,'GID 29 JUNI 21'!V:Y,4,0),"")</f>
        <v/>
      </c>
      <c r="O222" s="59" t="str">
        <f>IFERROR(VLOOKUP(B222,#REF!,4,0),"")</f>
        <v/>
      </c>
      <c r="P222" s="59" t="str">
        <f>IFERROR(VLOOKUP(B:B,'GID 27 Juni 21'!V:Y,4,0),"")</f>
        <v/>
      </c>
      <c r="Q222" s="59" t="str">
        <f>IFERROR(VLOOKUP(B:B,'GID 26 Juni 21'!V:Y,4,0),"")</f>
        <v/>
      </c>
      <c r="R222" s="59" t="str">
        <f>IFERROR(VLOOKUP(B:B,'GID 25 JNI 21'!V:Y,4,0),"")</f>
        <v/>
      </c>
      <c r="S222" s="59" t="s">
        <v>11</v>
      </c>
      <c r="T222" s="59" t="s">
        <v>11</v>
      </c>
      <c r="U222" s="59" t="s">
        <v>11</v>
      </c>
      <c r="V222" s="59" t="s">
        <v>5508</v>
      </c>
      <c r="W222" s="59" t="s">
        <v>11</v>
      </c>
      <c r="X222" s="59" t="s">
        <v>11</v>
      </c>
      <c r="Y222" s="59" t="s">
        <v>11</v>
      </c>
      <c r="Z222" s="59" t="s">
        <v>11</v>
      </c>
      <c r="AA222" s="59" t="s">
        <v>4875</v>
      </c>
      <c r="AB222" s="59" t="s">
        <v>11</v>
      </c>
      <c r="AC222" s="59" t="s">
        <v>11</v>
      </c>
      <c r="AD222" s="59" t="s">
        <v>11</v>
      </c>
      <c r="AE222" s="59" t="s">
        <v>11</v>
      </c>
      <c r="AF222" s="59" t="s">
        <v>11</v>
      </c>
      <c r="AG222" s="59" t="s">
        <v>11</v>
      </c>
      <c r="AH222" s="59" t="s">
        <v>11</v>
      </c>
      <c r="AI222" s="59" t="s">
        <v>11</v>
      </c>
      <c r="AJ222" s="59" t="s">
        <v>11</v>
      </c>
      <c r="AK222" s="59" t="s">
        <v>11</v>
      </c>
      <c r="AL222" s="57" t="s">
        <v>11</v>
      </c>
      <c r="AM222" s="57" t="s">
        <v>11</v>
      </c>
      <c r="AN222" s="57" t="s">
        <v>11</v>
      </c>
      <c r="AO222" s="57" t="s">
        <v>11</v>
      </c>
      <c r="AP222" s="57" t="s">
        <v>11</v>
      </c>
      <c r="AQ222" s="57" t="s">
        <v>11</v>
      </c>
      <c r="AR222" s="57" t="s">
        <v>11</v>
      </c>
      <c r="AS222" s="57" t="s">
        <v>11</v>
      </c>
      <c r="AT222" s="57" t="s">
        <v>11</v>
      </c>
      <c r="AU222" s="57" t="s">
        <v>11</v>
      </c>
      <c r="AV222" s="57" t="s">
        <v>11</v>
      </c>
      <c r="AW222" s="57" t="s">
        <v>11</v>
      </c>
      <c r="AX222" s="57" t="s">
        <v>11</v>
      </c>
      <c r="AY222" s="57" t="s">
        <v>11</v>
      </c>
      <c r="AZ222" s="57" t="s">
        <v>11</v>
      </c>
      <c r="BA222" s="57" t="s">
        <v>11</v>
      </c>
      <c r="BB222" s="57" t="s">
        <v>11</v>
      </c>
      <c r="BC222" s="57" t="s">
        <v>11</v>
      </c>
      <c r="BD222" s="57" t="s">
        <v>11</v>
      </c>
      <c r="BE222" s="57" t="s">
        <v>11</v>
      </c>
      <c r="BF222" s="57" t="s">
        <v>11</v>
      </c>
      <c r="BG222" s="57" t="s">
        <v>11</v>
      </c>
      <c r="BH222" s="57" t="s">
        <v>11</v>
      </c>
      <c r="BI222" s="57" t="s">
        <v>11</v>
      </c>
      <c r="BJ222" s="57" t="s">
        <v>11</v>
      </c>
      <c r="BK222" s="57" t="s">
        <v>11</v>
      </c>
      <c r="BL222" s="57" t="s">
        <v>11</v>
      </c>
      <c r="BM222" s="57" t="s">
        <v>11</v>
      </c>
      <c r="BN222" s="57" t="s">
        <v>11</v>
      </c>
      <c r="BO222" s="57" t="s">
        <v>11</v>
      </c>
      <c r="BP222" s="57" t="s">
        <v>11</v>
      </c>
      <c r="BQ222" s="57" t="s">
        <v>11</v>
      </c>
      <c r="BR222" s="57" t="s">
        <v>11</v>
      </c>
      <c r="BS222" s="57" t="s">
        <v>11</v>
      </c>
      <c r="BT222" s="57" t="s">
        <v>11</v>
      </c>
      <c r="BU222" s="57" t="s">
        <v>11</v>
      </c>
      <c r="BV222" s="57" t="s">
        <v>11</v>
      </c>
      <c r="BW222" s="57" t="s">
        <v>11</v>
      </c>
      <c r="BX222" s="57" t="s">
        <v>11</v>
      </c>
      <c r="BY222" s="57" t="s">
        <v>11</v>
      </c>
      <c r="BZ222" s="57" t="s">
        <v>11</v>
      </c>
      <c r="CA222" s="57" t="s">
        <v>11</v>
      </c>
      <c r="CB222" s="57" t="s">
        <v>11</v>
      </c>
      <c r="CC222" s="57" t="s">
        <v>11</v>
      </c>
      <c r="CD222" s="57" t="s">
        <v>11</v>
      </c>
      <c r="CE222" s="57" t="s">
        <v>11</v>
      </c>
      <c r="CF222" s="57" t="s">
        <v>11</v>
      </c>
      <c r="CG222" s="57" t="s">
        <v>11</v>
      </c>
      <c r="CH222" s="57" t="s">
        <v>11</v>
      </c>
      <c r="CI222" s="57" t="s">
        <v>11</v>
      </c>
      <c r="CJ222" s="57" t="s">
        <v>11</v>
      </c>
      <c r="CK222" s="57" t="s">
        <v>11</v>
      </c>
      <c r="CL222" s="58" t="s">
        <v>11</v>
      </c>
      <c r="CM222" s="59" t="s">
        <v>11</v>
      </c>
      <c r="CN222" s="59" t="s">
        <v>2148</v>
      </c>
      <c r="CO222" s="59" t="s">
        <v>11</v>
      </c>
      <c r="CP222" s="59"/>
      <c r="CQ222" s="59"/>
      <c r="CR222" s="59"/>
      <c r="CS222" s="59"/>
      <c r="CT222" s="59"/>
      <c r="CU222" s="59"/>
      <c r="CV222" s="59"/>
      <c r="CW222" s="59"/>
      <c r="CX222" s="59"/>
      <c r="CY222" s="59"/>
      <c r="CZ222" s="60"/>
      <c r="DA222" s="60"/>
      <c r="DB222" s="59"/>
      <c r="DC222" s="59"/>
      <c r="DD222" s="60"/>
      <c r="DE222" s="59"/>
      <c r="DF222" s="59"/>
      <c r="DG222" s="59"/>
      <c r="DH222" s="59"/>
      <c r="DI222" s="59"/>
      <c r="DJ222" s="59"/>
      <c r="DK222" s="59"/>
      <c r="DL222" s="59"/>
      <c r="DM222" s="59"/>
      <c r="DN222" s="59"/>
      <c r="DO222" s="59"/>
      <c r="DP222" s="59"/>
      <c r="DQ222" s="59"/>
      <c r="DR222" s="59"/>
      <c r="DS222" s="59"/>
      <c r="DT222" s="59"/>
      <c r="DU222" s="59"/>
    </row>
    <row r="223" spans="1:125" s="61" customFormat="1" ht="12.75" customHeight="1" x14ac:dyDescent="0.25">
      <c r="A223" s="39" t="s">
        <v>454</v>
      </c>
      <c r="B223" s="39" t="s">
        <v>1656</v>
      </c>
      <c r="C223" s="39"/>
      <c r="D223" s="39" t="s">
        <v>73</v>
      </c>
      <c r="E223" s="39" t="s">
        <v>2209</v>
      </c>
      <c r="F223" s="55">
        <v>44290.470289351855</v>
      </c>
      <c r="G223" s="55">
        <v>44290.736342592594</v>
      </c>
      <c r="H223" s="23" t="s">
        <v>2309</v>
      </c>
      <c r="I223" s="40" t="str">
        <f t="shared" si="3"/>
        <v>OUTSIDE WDC</v>
      </c>
      <c r="J223" s="39"/>
      <c r="K223" s="39"/>
      <c r="L223" s="56">
        <v>44290</v>
      </c>
      <c r="M223" s="57"/>
      <c r="N223" s="59" t="str">
        <f>IFERROR(VLOOKUP(B:B,'GID 29 JUNI 21'!V:Y,4,0),"")</f>
        <v/>
      </c>
      <c r="O223" s="59" t="str">
        <f>IFERROR(VLOOKUP(B223,#REF!,4,0),"")</f>
        <v/>
      </c>
      <c r="P223" s="59" t="str">
        <f>IFERROR(VLOOKUP(B:B,'GID 27 Juni 21'!V:Y,4,0),"")</f>
        <v/>
      </c>
      <c r="Q223" s="59" t="str">
        <f>IFERROR(VLOOKUP(B:B,'GID 26 Juni 21'!V:Y,4,0),"")</f>
        <v/>
      </c>
      <c r="R223" s="59" t="str">
        <f>IFERROR(VLOOKUP(B:B,'GID 25 JNI 21'!V:Y,4,0),"")</f>
        <v/>
      </c>
      <c r="S223" s="59" t="s">
        <v>11</v>
      </c>
      <c r="T223" s="59" t="s">
        <v>11</v>
      </c>
      <c r="U223" s="59" t="s">
        <v>11</v>
      </c>
      <c r="V223" s="59" t="s">
        <v>11</v>
      </c>
      <c r="W223" s="59" t="s">
        <v>11</v>
      </c>
      <c r="X223" s="59" t="s">
        <v>11</v>
      </c>
      <c r="Y223" s="59" t="s">
        <v>11</v>
      </c>
      <c r="Z223" s="59" t="s">
        <v>11</v>
      </c>
      <c r="AA223" s="59" t="s">
        <v>11</v>
      </c>
      <c r="AB223" s="59" t="s">
        <v>11</v>
      </c>
      <c r="AC223" s="59" t="s">
        <v>11</v>
      </c>
      <c r="AD223" s="59" t="s">
        <v>11</v>
      </c>
      <c r="AE223" s="59" t="s">
        <v>11</v>
      </c>
      <c r="AF223" s="59" t="s">
        <v>11</v>
      </c>
      <c r="AG223" s="59" t="s">
        <v>11</v>
      </c>
      <c r="AH223" s="59" t="s">
        <v>11</v>
      </c>
      <c r="AI223" s="59" t="s">
        <v>11</v>
      </c>
      <c r="AJ223" s="59" t="s">
        <v>11</v>
      </c>
      <c r="AK223" s="59" t="s">
        <v>11</v>
      </c>
      <c r="AL223" s="57" t="s">
        <v>11</v>
      </c>
      <c r="AM223" s="57" t="s">
        <v>11</v>
      </c>
      <c r="AN223" s="57" t="s">
        <v>11</v>
      </c>
      <c r="AO223" s="57" t="s">
        <v>11</v>
      </c>
      <c r="AP223" s="57" t="s">
        <v>11</v>
      </c>
      <c r="AQ223" s="57" t="s">
        <v>11</v>
      </c>
      <c r="AR223" s="57" t="s">
        <v>11</v>
      </c>
      <c r="AS223" s="57" t="s">
        <v>11</v>
      </c>
      <c r="AT223" s="57" t="s">
        <v>11</v>
      </c>
      <c r="AU223" s="57" t="s">
        <v>11</v>
      </c>
      <c r="AV223" s="57" t="s">
        <v>11</v>
      </c>
      <c r="AW223" s="57" t="s">
        <v>11</v>
      </c>
      <c r="AX223" s="57" t="s">
        <v>11</v>
      </c>
      <c r="AY223" s="57" t="s">
        <v>11</v>
      </c>
      <c r="AZ223" s="57" t="s">
        <v>11</v>
      </c>
      <c r="BA223" s="57" t="s">
        <v>11</v>
      </c>
      <c r="BB223" s="57" t="s">
        <v>11</v>
      </c>
      <c r="BC223" s="57" t="s">
        <v>11</v>
      </c>
      <c r="BD223" s="57" t="s">
        <v>11</v>
      </c>
      <c r="BE223" s="57" t="s">
        <v>11</v>
      </c>
      <c r="BF223" s="57" t="s">
        <v>11</v>
      </c>
      <c r="BG223" s="57" t="s">
        <v>11</v>
      </c>
      <c r="BH223" s="57" t="s">
        <v>11</v>
      </c>
      <c r="BI223" s="57" t="s">
        <v>11</v>
      </c>
      <c r="BJ223" s="57" t="s">
        <v>11</v>
      </c>
      <c r="BK223" s="57" t="s">
        <v>11</v>
      </c>
      <c r="BL223" s="57" t="s">
        <v>11</v>
      </c>
      <c r="BM223" s="57" t="s">
        <v>11</v>
      </c>
      <c r="BN223" s="57" t="s">
        <v>11</v>
      </c>
      <c r="BO223" s="57" t="s">
        <v>11</v>
      </c>
      <c r="BP223" s="57" t="s">
        <v>11</v>
      </c>
      <c r="BQ223" s="57" t="s">
        <v>11</v>
      </c>
      <c r="BR223" s="57" t="s">
        <v>11</v>
      </c>
      <c r="BS223" s="57" t="s">
        <v>11</v>
      </c>
      <c r="BT223" s="57" t="s">
        <v>11</v>
      </c>
      <c r="BU223" s="57" t="s">
        <v>11</v>
      </c>
      <c r="BV223" s="57" t="s">
        <v>11</v>
      </c>
      <c r="BW223" s="57" t="s">
        <v>11</v>
      </c>
      <c r="BX223" s="57" t="s">
        <v>11</v>
      </c>
      <c r="BY223" s="57" t="s">
        <v>11</v>
      </c>
      <c r="BZ223" s="57" t="s">
        <v>11</v>
      </c>
      <c r="CA223" s="57" t="s">
        <v>11</v>
      </c>
      <c r="CB223" s="57" t="s">
        <v>11</v>
      </c>
      <c r="CC223" s="57" t="s">
        <v>11</v>
      </c>
      <c r="CD223" s="57" t="s">
        <v>11</v>
      </c>
      <c r="CE223" s="57" t="s">
        <v>11</v>
      </c>
      <c r="CF223" s="57" t="s">
        <v>11</v>
      </c>
      <c r="CG223" s="57" t="s">
        <v>11</v>
      </c>
      <c r="CH223" s="57" t="s">
        <v>11</v>
      </c>
      <c r="CI223" s="57" t="s">
        <v>11</v>
      </c>
      <c r="CJ223" s="57" t="s">
        <v>11</v>
      </c>
      <c r="CK223" s="57" t="s">
        <v>11</v>
      </c>
      <c r="CL223" s="58" t="s">
        <v>11</v>
      </c>
      <c r="CM223" s="59" t="s">
        <v>11</v>
      </c>
      <c r="CN223" s="59" t="s">
        <v>2149</v>
      </c>
      <c r="CO223" s="59"/>
      <c r="CP223" s="59"/>
      <c r="CQ223" s="59"/>
      <c r="CR223" s="59"/>
      <c r="CS223" s="59"/>
      <c r="CT223" s="59"/>
      <c r="CU223" s="59"/>
      <c r="CV223" s="59"/>
      <c r="CW223" s="59"/>
      <c r="CX223" s="59"/>
      <c r="CY223" s="59"/>
      <c r="CZ223" s="60"/>
      <c r="DA223" s="60"/>
      <c r="DB223" s="59"/>
      <c r="DC223" s="59"/>
      <c r="DD223" s="60"/>
      <c r="DE223" s="59"/>
      <c r="DF223" s="59"/>
      <c r="DG223" s="59"/>
      <c r="DH223" s="59"/>
      <c r="DI223" s="59"/>
      <c r="DJ223" s="59"/>
      <c r="DK223" s="59"/>
      <c r="DL223" s="59"/>
      <c r="DM223" s="59"/>
      <c r="DN223" s="59"/>
      <c r="DO223" s="59"/>
      <c r="DP223" s="59"/>
      <c r="DQ223" s="59"/>
      <c r="DR223" s="59"/>
      <c r="DS223" s="59"/>
      <c r="DT223" s="59"/>
      <c r="DU223" s="59"/>
    </row>
    <row r="224" spans="1:125" s="61" customFormat="1" ht="12.75" customHeight="1" x14ac:dyDescent="0.25">
      <c r="A224" s="39" t="s">
        <v>454</v>
      </c>
      <c r="B224" s="39" t="s">
        <v>1658</v>
      </c>
      <c r="C224" s="39"/>
      <c r="D224" s="39" t="s">
        <v>73</v>
      </c>
      <c r="E224" s="39" t="s">
        <v>2207</v>
      </c>
      <c r="F224" s="55">
        <v>44290.90520833333</v>
      </c>
      <c r="G224" s="55">
        <v>44291.324664351851</v>
      </c>
      <c r="H224" s="23" t="s">
        <v>2309</v>
      </c>
      <c r="I224" s="40" t="str">
        <f t="shared" si="3"/>
        <v>OUTSIDE WDC</v>
      </c>
      <c r="J224" s="39" t="s">
        <v>10</v>
      </c>
      <c r="K224" s="39"/>
      <c r="L224" s="56">
        <v>44291</v>
      </c>
      <c r="M224" s="57"/>
      <c r="N224" s="59" t="str">
        <f>IFERROR(VLOOKUP(B:B,'GID 29 JUNI 21'!V:Y,4,0),"")</f>
        <v/>
      </c>
      <c r="O224" s="59" t="str">
        <f>IFERROR(VLOOKUP(B224,#REF!,4,0),"")</f>
        <v/>
      </c>
      <c r="P224" s="59" t="str">
        <f>IFERROR(VLOOKUP(B:B,'GID 27 Juni 21'!V:Y,4,0),"")</f>
        <v/>
      </c>
      <c r="Q224" s="59" t="str">
        <f>IFERROR(VLOOKUP(B:B,'GID 26 Juni 21'!V:Y,4,0),"")</f>
        <v/>
      </c>
      <c r="R224" s="59" t="str">
        <f>IFERROR(VLOOKUP(B:B,'GID 25 JNI 21'!V:Y,4,0),"")</f>
        <v/>
      </c>
      <c r="S224" s="59" t="s">
        <v>11</v>
      </c>
      <c r="T224" s="59" t="s">
        <v>11</v>
      </c>
      <c r="U224" s="59" t="s">
        <v>11</v>
      </c>
      <c r="V224" s="59" t="s">
        <v>11</v>
      </c>
      <c r="W224" s="59" t="s">
        <v>11</v>
      </c>
      <c r="X224" s="59" t="s">
        <v>11</v>
      </c>
      <c r="Y224" s="59" t="s">
        <v>11</v>
      </c>
      <c r="Z224" s="59" t="s">
        <v>11</v>
      </c>
      <c r="AA224" s="59" t="s">
        <v>11</v>
      </c>
      <c r="AB224" s="59" t="s">
        <v>11</v>
      </c>
      <c r="AC224" s="59" t="s">
        <v>11</v>
      </c>
      <c r="AD224" s="59" t="s">
        <v>11</v>
      </c>
      <c r="AE224" s="59" t="s">
        <v>11</v>
      </c>
      <c r="AF224" s="59" t="s">
        <v>11</v>
      </c>
      <c r="AG224" s="59" t="s">
        <v>11</v>
      </c>
      <c r="AH224" s="59" t="s">
        <v>11</v>
      </c>
      <c r="AI224" s="59" t="s">
        <v>11</v>
      </c>
      <c r="AJ224" s="59" t="s">
        <v>11</v>
      </c>
      <c r="AK224" s="59" t="s">
        <v>11</v>
      </c>
      <c r="AL224" s="57" t="s">
        <v>11</v>
      </c>
      <c r="AM224" s="57" t="s">
        <v>11</v>
      </c>
      <c r="AN224" s="57" t="s">
        <v>11</v>
      </c>
      <c r="AO224" s="57" t="s">
        <v>11</v>
      </c>
      <c r="AP224" s="57" t="s">
        <v>11</v>
      </c>
      <c r="AQ224" s="57" t="s">
        <v>11</v>
      </c>
      <c r="AR224" s="57" t="s">
        <v>11</v>
      </c>
      <c r="AS224" s="57" t="s">
        <v>11</v>
      </c>
      <c r="AT224" s="57" t="s">
        <v>11</v>
      </c>
      <c r="AU224" s="57" t="s">
        <v>11</v>
      </c>
      <c r="AV224" s="57" t="s">
        <v>11</v>
      </c>
      <c r="AW224" s="57" t="s">
        <v>11</v>
      </c>
      <c r="AX224" s="57" t="s">
        <v>11</v>
      </c>
      <c r="AY224" s="57" t="s">
        <v>11</v>
      </c>
      <c r="AZ224" s="57" t="s">
        <v>11</v>
      </c>
      <c r="BA224" s="57" t="s">
        <v>11</v>
      </c>
      <c r="BB224" s="57" t="s">
        <v>11</v>
      </c>
      <c r="BC224" s="57" t="s">
        <v>11</v>
      </c>
      <c r="BD224" s="57" t="s">
        <v>11</v>
      </c>
      <c r="BE224" s="57" t="s">
        <v>11</v>
      </c>
      <c r="BF224" s="57" t="s">
        <v>11</v>
      </c>
      <c r="BG224" s="57" t="s">
        <v>11</v>
      </c>
      <c r="BH224" s="57" t="s">
        <v>11</v>
      </c>
      <c r="BI224" s="57" t="s">
        <v>11</v>
      </c>
      <c r="BJ224" s="57" t="s">
        <v>11</v>
      </c>
      <c r="BK224" s="57" t="s">
        <v>11</v>
      </c>
      <c r="BL224" s="57" t="s">
        <v>11</v>
      </c>
      <c r="BM224" s="57" t="s">
        <v>11</v>
      </c>
      <c r="BN224" s="57" t="s">
        <v>11</v>
      </c>
      <c r="BO224" s="57" t="s">
        <v>11</v>
      </c>
      <c r="BP224" s="57" t="s">
        <v>11</v>
      </c>
      <c r="BQ224" s="57" t="s">
        <v>11</v>
      </c>
      <c r="BR224" s="57" t="s">
        <v>11</v>
      </c>
      <c r="BS224" s="57" t="s">
        <v>11</v>
      </c>
      <c r="BT224" s="57" t="s">
        <v>11</v>
      </c>
      <c r="BU224" s="57" t="s">
        <v>11</v>
      </c>
      <c r="BV224" s="57" t="s">
        <v>11</v>
      </c>
      <c r="BW224" s="57" t="s">
        <v>11</v>
      </c>
      <c r="BX224" s="57" t="s">
        <v>11</v>
      </c>
      <c r="BY224" s="57" t="s">
        <v>11</v>
      </c>
      <c r="BZ224" s="57" t="s">
        <v>11</v>
      </c>
      <c r="CA224" s="57" t="s">
        <v>11</v>
      </c>
      <c r="CB224" s="57" t="s">
        <v>11</v>
      </c>
      <c r="CC224" s="57" t="s">
        <v>11</v>
      </c>
      <c r="CD224" s="57" t="s">
        <v>11</v>
      </c>
      <c r="CE224" s="57" t="s">
        <v>11</v>
      </c>
      <c r="CF224" s="57" t="s">
        <v>11</v>
      </c>
      <c r="CG224" s="57" t="s">
        <v>11</v>
      </c>
      <c r="CH224" s="57" t="s">
        <v>11</v>
      </c>
      <c r="CI224" s="57" t="s">
        <v>11</v>
      </c>
      <c r="CJ224" s="57" t="s">
        <v>11</v>
      </c>
      <c r="CK224" s="57" t="s">
        <v>11</v>
      </c>
      <c r="CL224" s="58" t="s">
        <v>11</v>
      </c>
      <c r="CM224" s="59" t="s">
        <v>2150</v>
      </c>
      <c r="CN224" s="59" t="s">
        <v>11</v>
      </c>
      <c r="CO224" s="59"/>
      <c r="CP224" s="59"/>
      <c r="CQ224" s="59"/>
      <c r="CR224" s="59"/>
      <c r="CS224" s="59"/>
      <c r="CT224" s="59"/>
      <c r="CU224" s="59"/>
      <c r="CV224" s="59"/>
      <c r="CW224" s="59"/>
      <c r="CX224" s="59"/>
      <c r="CY224" s="59"/>
      <c r="CZ224" s="60"/>
      <c r="DA224" s="60"/>
      <c r="DB224" s="59"/>
      <c r="DC224" s="59"/>
      <c r="DD224" s="60"/>
      <c r="DE224" s="59"/>
      <c r="DF224" s="59"/>
      <c r="DG224" s="59"/>
      <c r="DH224" s="59"/>
      <c r="DI224" s="59"/>
      <c r="DJ224" s="59"/>
      <c r="DK224" s="59"/>
      <c r="DL224" s="59"/>
      <c r="DM224" s="59"/>
      <c r="DN224" s="59"/>
      <c r="DO224" s="59"/>
      <c r="DP224" s="59"/>
      <c r="DQ224" s="59"/>
      <c r="DR224" s="59"/>
      <c r="DS224" s="59"/>
      <c r="DT224" s="59"/>
      <c r="DU224" s="59"/>
    </row>
    <row r="225" spans="1:125" s="61" customFormat="1" ht="12.75" customHeight="1" x14ac:dyDescent="0.25">
      <c r="A225" s="39" t="s">
        <v>454</v>
      </c>
      <c r="B225" s="39" t="s">
        <v>1657</v>
      </c>
      <c r="C225" s="39"/>
      <c r="D225" s="39" t="s">
        <v>73</v>
      </c>
      <c r="E225" s="39" t="s">
        <v>2207</v>
      </c>
      <c r="F225" s="55">
        <v>44361.328275462962</v>
      </c>
      <c r="G225" s="55">
        <v>44361.628298611111</v>
      </c>
      <c r="H225" s="23" t="s">
        <v>2309</v>
      </c>
      <c r="I225" s="40" t="str">
        <f t="shared" si="3"/>
        <v>OUTSIDE WDC</v>
      </c>
      <c r="J225" s="39" t="s">
        <v>10</v>
      </c>
      <c r="K225" s="39"/>
      <c r="L225" s="56">
        <v>44333</v>
      </c>
      <c r="M225" s="57"/>
      <c r="N225" s="59" t="str">
        <f>IFERROR(VLOOKUP(B:B,'GID 29 JUNI 21'!V:Y,4,0),"")</f>
        <v/>
      </c>
      <c r="O225" s="59" t="str">
        <f>IFERROR(VLOOKUP(B225,#REF!,4,0),"")</f>
        <v/>
      </c>
      <c r="P225" s="59" t="str">
        <f>IFERROR(VLOOKUP(B:B,'GID 27 Juni 21'!V:Y,4,0),"")</f>
        <v/>
      </c>
      <c r="Q225" s="59" t="str">
        <f>IFERROR(VLOOKUP(B:B,'GID 26 Juni 21'!V:Y,4,0),"")</f>
        <v/>
      </c>
      <c r="R225" s="59" t="str">
        <f>IFERROR(VLOOKUP(B:B,'GID 25 JNI 21'!V:Y,4,0),"")</f>
        <v/>
      </c>
      <c r="S225" s="59" t="s">
        <v>11</v>
      </c>
      <c r="T225" s="59" t="s">
        <v>11</v>
      </c>
      <c r="U225" s="59" t="s">
        <v>11</v>
      </c>
      <c r="V225" s="59" t="s">
        <v>11</v>
      </c>
      <c r="W225" s="59" t="s">
        <v>11</v>
      </c>
      <c r="X225" s="59" t="s">
        <v>11</v>
      </c>
      <c r="Y225" s="59" t="s">
        <v>11</v>
      </c>
      <c r="Z225" s="59" t="s">
        <v>11</v>
      </c>
      <c r="AA225" s="59" t="s">
        <v>11</v>
      </c>
      <c r="AB225" s="59" t="s">
        <v>11</v>
      </c>
      <c r="AC225" s="59" t="s">
        <v>4722</v>
      </c>
      <c r="AD225" s="59" t="s">
        <v>11</v>
      </c>
      <c r="AE225" s="59" t="s">
        <v>11</v>
      </c>
      <c r="AF225" s="59" t="s">
        <v>11</v>
      </c>
      <c r="AG225" s="59" t="s">
        <v>11</v>
      </c>
      <c r="AH225" s="59" t="s">
        <v>11</v>
      </c>
      <c r="AI225" s="59" t="s">
        <v>11</v>
      </c>
      <c r="AJ225" s="59" t="s">
        <v>11</v>
      </c>
      <c r="AK225" s="59" t="s">
        <v>11</v>
      </c>
      <c r="AL225" s="57" t="s">
        <v>11</v>
      </c>
      <c r="AM225" s="57" t="s">
        <v>11</v>
      </c>
      <c r="AN225" s="57" t="s">
        <v>11</v>
      </c>
      <c r="AO225" s="57" t="s">
        <v>11</v>
      </c>
      <c r="AP225" s="57" t="s">
        <v>11</v>
      </c>
      <c r="AQ225" s="57" t="s">
        <v>11</v>
      </c>
      <c r="AR225" s="57" t="s">
        <v>11</v>
      </c>
      <c r="AS225" s="57" t="s">
        <v>11</v>
      </c>
      <c r="AT225" s="57" t="s">
        <v>11</v>
      </c>
      <c r="AU225" s="57" t="s">
        <v>11</v>
      </c>
      <c r="AV225" s="57" t="s">
        <v>11</v>
      </c>
      <c r="AW225" s="57" t="s">
        <v>11</v>
      </c>
      <c r="AX225" s="57" t="s">
        <v>11</v>
      </c>
      <c r="AY225" s="57" t="s">
        <v>2592</v>
      </c>
      <c r="AZ225" s="57" t="s">
        <v>11</v>
      </c>
      <c r="BA225" s="57" t="s">
        <v>11</v>
      </c>
      <c r="BB225" s="57" t="s">
        <v>11</v>
      </c>
      <c r="BC225" s="57" t="s">
        <v>2449</v>
      </c>
      <c r="BD225" s="57" t="s">
        <v>11</v>
      </c>
      <c r="BE225" s="57" t="s">
        <v>11</v>
      </c>
      <c r="BF225" s="57" t="s">
        <v>11</v>
      </c>
      <c r="BG225" s="57" t="s">
        <v>11</v>
      </c>
      <c r="BH225" s="57" t="s">
        <v>11</v>
      </c>
      <c r="BI225" s="57" t="s">
        <v>11</v>
      </c>
      <c r="BJ225" s="57" t="s">
        <v>11</v>
      </c>
      <c r="BK225" s="57" t="s">
        <v>11</v>
      </c>
      <c r="BL225" s="57" t="s">
        <v>11</v>
      </c>
      <c r="BM225" s="57" t="s">
        <v>11</v>
      </c>
      <c r="BN225" s="57" t="s">
        <v>11</v>
      </c>
      <c r="BO225" s="57" t="s">
        <v>11</v>
      </c>
      <c r="BP225" s="57" t="s">
        <v>11</v>
      </c>
      <c r="BQ225" s="57" t="s">
        <v>11</v>
      </c>
      <c r="BR225" s="57" t="s">
        <v>11</v>
      </c>
      <c r="BS225" s="57" t="s">
        <v>11</v>
      </c>
      <c r="BT225" s="57" t="s">
        <v>11</v>
      </c>
      <c r="BU225" s="57" t="s">
        <v>11</v>
      </c>
      <c r="BV225" s="57" t="s">
        <v>11</v>
      </c>
      <c r="BW225" s="57" t="s">
        <v>11</v>
      </c>
      <c r="BX225" s="57" t="s">
        <v>11</v>
      </c>
      <c r="BY225" s="57" t="s">
        <v>11</v>
      </c>
      <c r="BZ225" s="57" t="s">
        <v>11</v>
      </c>
      <c r="CA225" s="57" t="s">
        <v>11</v>
      </c>
      <c r="CB225" s="57" t="s">
        <v>11</v>
      </c>
      <c r="CC225" s="57" t="s">
        <v>11</v>
      </c>
      <c r="CD225" s="57" t="s">
        <v>11</v>
      </c>
      <c r="CE225" s="57" t="s">
        <v>2151</v>
      </c>
      <c r="CF225" s="57" t="s">
        <v>11</v>
      </c>
      <c r="CG225" s="57" t="s">
        <v>11</v>
      </c>
      <c r="CH225" s="57" t="s">
        <v>11</v>
      </c>
      <c r="CI225" s="57" t="s">
        <v>11</v>
      </c>
      <c r="CJ225" s="57" t="s">
        <v>11</v>
      </c>
      <c r="CK225" s="57" t="s">
        <v>11</v>
      </c>
      <c r="CL225" s="58" t="s">
        <v>11</v>
      </c>
      <c r="CM225" s="59" t="s">
        <v>2152</v>
      </c>
      <c r="CN225" s="59" t="s">
        <v>11</v>
      </c>
      <c r="CO225" s="59"/>
      <c r="CP225" s="59"/>
      <c r="CQ225" s="59"/>
      <c r="CR225" s="59"/>
      <c r="CS225" s="59"/>
      <c r="CT225" s="59"/>
      <c r="CU225" s="59"/>
      <c r="CV225" s="59"/>
      <c r="CW225" s="59"/>
      <c r="CX225" s="59"/>
      <c r="CY225" s="59"/>
      <c r="CZ225" s="60"/>
      <c r="DA225" s="60"/>
      <c r="DB225" s="59"/>
      <c r="DC225" s="59"/>
      <c r="DD225" s="60"/>
      <c r="DE225" s="59"/>
      <c r="DF225" s="59"/>
      <c r="DG225" s="59"/>
      <c r="DH225" s="59"/>
      <c r="DI225" s="59"/>
      <c r="DJ225" s="59"/>
      <c r="DK225" s="59"/>
      <c r="DL225" s="59"/>
      <c r="DM225" s="59"/>
      <c r="DN225" s="59"/>
      <c r="DO225" s="59"/>
      <c r="DP225" s="59"/>
      <c r="DQ225" s="59"/>
      <c r="DR225" s="59"/>
      <c r="DS225" s="59"/>
      <c r="DT225" s="59"/>
      <c r="DU225" s="59"/>
    </row>
    <row r="226" spans="1:125" s="61" customFormat="1" ht="12.75" customHeight="1" x14ac:dyDescent="0.25">
      <c r="A226" s="39" t="s">
        <v>454</v>
      </c>
      <c r="B226" s="39" t="s">
        <v>1659</v>
      </c>
      <c r="C226" s="39"/>
      <c r="D226" s="39" t="s">
        <v>73</v>
      </c>
      <c r="E226" s="39" t="s">
        <v>2216</v>
      </c>
      <c r="F226" s="55">
        <v>44358.142881944441</v>
      </c>
      <c r="G226" s="55">
        <v>44358.559548611112</v>
      </c>
      <c r="H226" s="23" t="s">
        <v>2309</v>
      </c>
      <c r="I226" s="40" t="str">
        <f t="shared" si="3"/>
        <v>OUTSIDE WDC</v>
      </c>
      <c r="J226" s="39" t="s">
        <v>10</v>
      </c>
      <c r="K226" s="39"/>
      <c r="L226" s="56">
        <v>44292</v>
      </c>
      <c r="M226" s="57"/>
      <c r="N226" s="59" t="str">
        <f>IFERROR(VLOOKUP(B:B,'GID 29 JUNI 21'!V:Y,4,0),"")</f>
        <v/>
      </c>
      <c r="O226" s="59" t="str">
        <f>IFERROR(VLOOKUP(B226,#REF!,4,0),"")</f>
        <v/>
      </c>
      <c r="P226" s="59" t="str">
        <f>IFERROR(VLOOKUP(B:B,'GID 27 Juni 21'!V:Y,4,0),"")</f>
        <v/>
      </c>
      <c r="Q226" s="59" t="str">
        <f>IFERROR(VLOOKUP(B:B,'GID 26 Juni 21'!V:Y,4,0),"")</f>
        <v/>
      </c>
      <c r="R226" s="59" t="str">
        <f>IFERROR(VLOOKUP(B:B,'GID 25 JNI 21'!V:Y,4,0),"")</f>
        <v/>
      </c>
      <c r="S226" s="59" t="s">
        <v>11</v>
      </c>
      <c r="T226" s="59" t="s">
        <v>11</v>
      </c>
      <c r="U226" s="59" t="s">
        <v>11</v>
      </c>
      <c r="V226" s="59" t="s">
        <v>11</v>
      </c>
      <c r="W226" s="59" t="s">
        <v>11</v>
      </c>
      <c r="X226" s="59" t="s">
        <v>11</v>
      </c>
      <c r="Y226" s="59" t="s">
        <v>11</v>
      </c>
      <c r="Z226" s="59" t="s">
        <v>11</v>
      </c>
      <c r="AA226" s="59" t="s">
        <v>11</v>
      </c>
      <c r="AB226" s="59" t="s">
        <v>11</v>
      </c>
      <c r="AC226" s="59" t="s">
        <v>11</v>
      </c>
      <c r="AD226" s="59" t="s">
        <v>11</v>
      </c>
      <c r="AE226" s="59" t="s">
        <v>11</v>
      </c>
      <c r="AF226" s="59" t="s">
        <v>4571</v>
      </c>
      <c r="AG226" s="59" t="s">
        <v>11</v>
      </c>
      <c r="AH226" s="59" t="s">
        <v>11</v>
      </c>
      <c r="AI226" s="59" t="s">
        <v>11</v>
      </c>
      <c r="AJ226" s="59" t="s">
        <v>11</v>
      </c>
      <c r="AK226" s="59" t="s">
        <v>11</v>
      </c>
      <c r="AL226" s="57" t="s">
        <v>11</v>
      </c>
      <c r="AM226" s="57" t="s">
        <v>11</v>
      </c>
      <c r="AN226" s="57" t="s">
        <v>11</v>
      </c>
      <c r="AO226" s="57" t="s">
        <v>11</v>
      </c>
      <c r="AP226" s="57" t="s">
        <v>11</v>
      </c>
      <c r="AQ226" s="57" t="s">
        <v>11</v>
      </c>
      <c r="AR226" s="57" t="s">
        <v>11</v>
      </c>
      <c r="AS226" s="57" t="s">
        <v>11</v>
      </c>
      <c r="AT226" s="57" t="s">
        <v>11</v>
      </c>
      <c r="AU226" s="57" t="s">
        <v>11</v>
      </c>
      <c r="AV226" s="57" t="s">
        <v>11</v>
      </c>
      <c r="AW226" s="57" t="s">
        <v>11</v>
      </c>
      <c r="AX226" s="57" t="s">
        <v>11</v>
      </c>
      <c r="AY226" s="57" t="s">
        <v>11</v>
      </c>
      <c r="AZ226" s="57" t="s">
        <v>11</v>
      </c>
      <c r="BA226" s="57" t="s">
        <v>11</v>
      </c>
      <c r="BB226" s="57" t="s">
        <v>11</v>
      </c>
      <c r="BC226" s="57" t="s">
        <v>11</v>
      </c>
      <c r="BD226" s="57" t="s">
        <v>11</v>
      </c>
      <c r="BE226" s="57" t="s">
        <v>11</v>
      </c>
      <c r="BF226" s="57" t="s">
        <v>11</v>
      </c>
      <c r="BG226" s="57" t="s">
        <v>11</v>
      </c>
      <c r="BH226" s="57" t="s">
        <v>11</v>
      </c>
      <c r="BI226" s="57" t="s">
        <v>11</v>
      </c>
      <c r="BJ226" s="57" t="s">
        <v>11</v>
      </c>
      <c r="BK226" s="57" t="s">
        <v>11</v>
      </c>
      <c r="BL226" s="57" t="s">
        <v>11</v>
      </c>
      <c r="BM226" s="57" t="s">
        <v>11</v>
      </c>
      <c r="BN226" s="57" t="s">
        <v>11</v>
      </c>
      <c r="BO226" s="57" t="s">
        <v>11</v>
      </c>
      <c r="BP226" s="57" t="s">
        <v>11</v>
      </c>
      <c r="BQ226" s="57" t="s">
        <v>11</v>
      </c>
      <c r="BR226" s="57" t="s">
        <v>11</v>
      </c>
      <c r="BS226" s="57" t="s">
        <v>11</v>
      </c>
      <c r="BT226" s="57" t="s">
        <v>11</v>
      </c>
      <c r="BU226" s="57" t="s">
        <v>11</v>
      </c>
      <c r="BV226" s="57" t="s">
        <v>11</v>
      </c>
      <c r="BW226" s="57" t="s">
        <v>11</v>
      </c>
      <c r="BX226" s="57" t="s">
        <v>11</v>
      </c>
      <c r="BY226" s="57" t="s">
        <v>11</v>
      </c>
      <c r="BZ226" s="57" t="s">
        <v>11</v>
      </c>
      <c r="CA226" s="57" t="s">
        <v>11</v>
      </c>
      <c r="CB226" s="57" t="s">
        <v>11</v>
      </c>
      <c r="CC226" s="57" t="s">
        <v>11</v>
      </c>
      <c r="CD226" s="57" t="s">
        <v>11</v>
      </c>
      <c r="CE226" s="57" t="s">
        <v>11</v>
      </c>
      <c r="CF226" s="57" t="s">
        <v>11</v>
      </c>
      <c r="CG226" s="57" t="s">
        <v>11</v>
      </c>
      <c r="CH226" s="57" t="s">
        <v>11</v>
      </c>
      <c r="CI226" s="57" t="s">
        <v>11</v>
      </c>
      <c r="CJ226" s="57" t="s">
        <v>11</v>
      </c>
      <c r="CK226" s="57" t="s">
        <v>11</v>
      </c>
      <c r="CL226" s="58" t="s">
        <v>2153</v>
      </c>
      <c r="CM226" s="59"/>
      <c r="CN226" s="59"/>
      <c r="CO226" s="59"/>
      <c r="CP226" s="59"/>
      <c r="CQ226" s="59"/>
      <c r="CR226" s="59"/>
      <c r="CS226" s="59"/>
      <c r="CT226" s="59"/>
      <c r="CU226" s="59"/>
      <c r="CV226" s="59"/>
      <c r="CW226" s="59"/>
      <c r="CX226" s="59"/>
      <c r="CY226" s="59"/>
      <c r="CZ226" s="60"/>
      <c r="DA226" s="60"/>
      <c r="DB226" s="59"/>
      <c r="DC226" s="59"/>
      <c r="DD226" s="60"/>
      <c r="DE226" s="59"/>
      <c r="DF226" s="59"/>
      <c r="DG226" s="59"/>
      <c r="DH226" s="59"/>
      <c r="DI226" s="59"/>
      <c r="DJ226" s="59"/>
      <c r="DK226" s="59"/>
      <c r="DL226" s="59"/>
      <c r="DM226" s="59"/>
      <c r="DN226" s="59"/>
      <c r="DO226" s="59"/>
      <c r="DP226" s="59"/>
      <c r="DQ226" s="59"/>
      <c r="DR226" s="59"/>
      <c r="DS226" s="59"/>
      <c r="DT226" s="59"/>
      <c r="DU226" s="59"/>
    </row>
    <row r="227" spans="1:125" s="61" customFormat="1" ht="12.75" customHeight="1" x14ac:dyDescent="0.25">
      <c r="A227" s="39" t="s">
        <v>454</v>
      </c>
      <c r="B227" s="39" t="s">
        <v>620</v>
      </c>
      <c r="C227" s="39"/>
      <c r="D227" s="39" t="s">
        <v>73</v>
      </c>
      <c r="E227" s="39" t="s">
        <v>2216</v>
      </c>
      <c r="F227" s="55">
        <v>44292.174004629633</v>
      </c>
      <c r="G227" s="55">
        <v>44292.662048611113</v>
      </c>
      <c r="H227" s="23" t="s">
        <v>2309</v>
      </c>
      <c r="I227" s="40" t="str">
        <f t="shared" si="3"/>
        <v>OUTSIDE WDC</v>
      </c>
      <c r="J227" s="39" t="s">
        <v>10</v>
      </c>
      <c r="K227" s="39"/>
      <c r="L227" s="56">
        <v>44292</v>
      </c>
      <c r="M227" s="57"/>
      <c r="N227" s="59" t="str">
        <f>IFERROR(VLOOKUP(B:B,'GID 29 JUNI 21'!V:Y,4,0),"")</f>
        <v/>
      </c>
      <c r="O227" s="59" t="str">
        <f>IFERROR(VLOOKUP(B227,#REF!,4,0),"")</f>
        <v/>
      </c>
      <c r="P227" s="59" t="str">
        <f>IFERROR(VLOOKUP(B:B,'GID 27 Juni 21'!V:Y,4,0),"")</f>
        <v/>
      </c>
      <c r="Q227" s="59" t="str">
        <f>IFERROR(VLOOKUP(B:B,'GID 26 Juni 21'!V:Y,4,0),"")</f>
        <v/>
      </c>
      <c r="R227" s="59" t="str">
        <f>IFERROR(VLOOKUP(B:B,'GID 25 JNI 21'!V:Y,4,0),"")</f>
        <v/>
      </c>
      <c r="S227" s="59" t="s">
        <v>11</v>
      </c>
      <c r="T227" s="59" t="s">
        <v>11</v>
      </c>
      <c r="U227" s="59" t="s">
        <v>11</v>
      </c>
      <c r="V227" s="59" t="s">
        <v>11</v>
      </c>
      <c r="W227" s="59" t="s">
        <v>11</v>
      </c>
      <c r="X227" s="59" t="s">
        <v>11</v>
      </c>
      <c r="Y227" s="59" t="s">
        <v>11</v>
      </c>
      <c r="Z227" s="59" t="s">
        <v>11</v>
      </c>
      <c r="AA227" s="59" t="s">
        <v>11</v>
      </c>
      <c r="AB227" s="59" t="s">
        <v>11</v>
      </c>
      <c r="AC227" s="59" t="s">
        <v>11</v>
      </c>
      <c r="AD227" s="59" t="s">
        <v>11</v>
      </c>
      <c r="AE227" s="59" t="s">
        <v>11</v>
      </c>
      <c r="AF227" s="59" t="s">
        <v>11</v>
      </c>
      <c r="AG227" s="59" t="s">
        <v>11</v>
      </c>
      <c r="AH227" s="59" t="s">
        <v>11</v>
      </c>
      <c r="AI227" s="59" t="s">
        <v>11</v>
      </c>
      <c r="AJ227" s="59" t="s">
        <v>11</v>
      </c>
      <c r="AK227" s="59" t="s">
        <v>11</v>
      </c>
      <c r="AL227" s="57" t="s">
        <v>11</v>
      </c>
      <c r="AM227" s="57" t="s">
        <v>11</v>
      </c>
      <c r="AN227" s="57" t="s">
        <v>11</v>
      </c>
      <c r="AO227" s="57" t="s">
        <v>11</v>
      </c>
      <c r="AP227" s="57" t="s">
        <v>11</v>
      </c>
      <c r="AQ227" s="57" t="s">
        <v>11</v>
      </c>
      <c r="AR227" s="57" t="s">
        <v>11</v>
      </c>
      <c r="AS227" s="57" t="s">
        <v>11</v>
      </c>
      <c r="AT227" s="57" t="s">
        <v>11</v>
      </c>
      <c r="AU227" s="57" t="s">
        <v>11</v>
      </c>
      <c r="AV227" s="57" t="s">
        <v>11</v>
      </c>
      <c r="AW227" s="57" t="s">
        <v>11</v>
      </c>
      <c r="AX227" s="57" t="s">
        <v>11</v>
      </c>
      <c r="AY227" s="57" t="s">
        <v>11</v>
      </c>
      <c r="AZ227" s="57" t="s">
        <v>11</v>
      </c>
      <c r="BA227" s="57" t="s">
        <v>11</v>
      </c>
      <c r="BB227" s="57" t="s">
        <v>11</v>
      </c>
      <c r="BC227" s="57" t="s">
        <v>11</v>
      </c>
      <c r="BD227" s="57" t="s">
        <v>11</v>
      </c>
      <c r="BE227" s="57" t="s">
        <v>11</v>
      </c>
      <c r="BF227" s="57" t="s">
        <v>11</v>
      </c>
      <c r="BG227" s="57" t="s">
        <v>11</v>
      </c>
      <c r="BH227" s="57" t="s">
        <v>11</v>
      </c>
      <c r="BI227" s="57" t="s">
        <v>11</v>
      </c>
      <c r="BJ227" s="57" t="s">
        <v>11</v>
      </c>
      <c r="BK227" s="57" t="s">
        <v>11</v>
      </c>
      <c r="BL227" s="57" t="s">
        <v>11</v>
      </c>
      <c r="BM227" s="57" t="s">
        <v>11</v>
      </c>
      <c r="BN227" s="57" t="s">
        <v>11</v>
      </c>
      <c r="BO227" s="57" t="s">
        <v>11</v>
      </c>
      <c r="BP227" s="57" t="s">
        <v>11</v>
      </c>
      <c r="BQ227" s="57" t="s">
        <v>11</v>
      </c>
      <c r="BR227" s="57" t="s">
        <v>11</v>
      </c>
      <c r="BS227" s="57" t="s">
        <v>11</v>
      </c>
      <c r="BT227" s="57" t="s">
        <v>11</v>
      </c>
      <c r="BU227" s="57" t="s">
        <v>11</v>
      </c>
      <c r="BV227" s="57" t="s">
        <v>11</v>
      </c>
      <c r="BW227" s="57" t="s">
        <v>11</v>
      </c>
      <c r="BX227" s="57" t="s">
        <v>11</v>
      </c>
      <c r="BY227" s="57" t="s">
        <v>11</v>
      </c>
      <c r="BZ227" s="57" t="s">
        <v>11</v>
      </c>
      <c r="CA227" s="57" t="s">
        <v>11</v>
      </c>
      <c r="CB227" s="57" t="s">
        <v>11</v>
      </c>
      <c r="CC227" s="57" t="s">
        <v>11</v>
      </c>
      <c r="CD227" s="57" t="s">
        <v>11</v>
      </c>
      <c r="CE227" s="57" t="s">
        <v>11</v>
      </c>
      <c r="CF227" s="57" t="s">
        <v>11</v>
      </c>
      <c r="CG227" s="57" t="s">
        <v>11</v>
      </c>
      <c r="CH227" s="57" t="s">
        <v>11</v>
      </c>
      <c r="CI227" s="57" t="s">
        <v>11</v>
      </c>
      <c r="CJ227" s="57" t="s">
        <v>11</v>
      </c>
      <c r="CK227" s="57" t="s">
        <v>11</v>
      </c>
      <c r="CL227" s="58" t="s">
        <v>2154</v>
      </c>
      <c r="CM227" s="59"/>
      <c r="CN227" s="59"/>
      <c r="CO227" s="59"/>
      <c r="CP227" s="59"/>
      <c r="CQ227" s="59"/>
      <c r="CR227" s="59"/>
      <c r="CS227" s="59"/>
      <c r="CT227" s="59"/>
      <c r="CU227" s="59"/>
      <c r="CV227" s="59"/>
      <c r="CW227" s="59"/>
      <c r="CX227" s="59"/>
      <c r="CY227" s="59"/>
      <c r="CZ227" s="60"/>
      <c r="DA227" s="60"/>
      <c r="DB227" s="59"/>
      <c r="DC227" s="59"/>
      <c r="DD227" s="60"/>
      <c r="DE227" s="59"/>
      <c r="DF227" s="59"/>
      <c r="DG227" s="59"/>
      <c r="DH227" s="59"/>
      <c r="DI227" s="59"/>
      <c r="DJ227" s="59"/>
      <c r="DK227" s="59"/>
      <c r="DL227" s="59"/>
      <c r="DM227" s="59"/>
      <c r="DN227" s="59"/>
      <c r="DO227" s="59"/>
      <c r="DP227" s="59"/>
      <c r="DQ227" s="59"/>
      <c r="DR227" s="59"/>
      <c r="DS227" s="59"/>
      <c r="DT227" s="59"/>
      <c r="DU227" s="59"/>
    </row>
    <row r="228" spans="1:125" s="61" customFormat="1" ht="12.75" customHeight="1" x14ac:dyDescent="0.25">
      <c r="A228" s="39" t="s">
        <v>454</v>
      </c>
      <c r="B228" s="39" t="s">
        <v>1661</v>
      </c>
      <c r="C228" s="39"/>
      <c r="D228" s="39" t="s">
        <v>73</v>
      </c>
      <c r="E228" s="39" t="s">
        <v>2217</v>
      </c>
      <c r="F228" s="55">
        <v>44292.886967592596</v>
      </c>
      <c r="G228" s="55">
        <v>44293.474652777775</v>
      </c>
      <c r="H228" s="23" t="s">
        <v>2309</v>
      </c>
      <c r="I228" s="40" t="str">
        <f t="shared" si="3"/>
        <v>OUTSIDE WDC</v>
      </c>
      <c r="J228" s="39"/>
      <c r="K228" s="39"/>
      <c r="L228" s="56">
        <v>44293</v>
      </c>
      <c r="M228" s="57"/>
      <c r="N228" s="59" t="str">
        <f>IFERROR(VLOOKUP(B:B,'GID 29 JUNI 21'!V:Y,4,0),"")</f>
        <v/>
      </c>
      <c r="O228" s="59" t="str">
        <f>IFERROR(VLOOKUP(B228,#REF!,4,0),"")</f>
        <v/>
      </c>
      <c r="P228" s="59" t="str">
        <f>IFERROR(VLOOKUP(B:B,'GID 27 Juni 21'!V:Y,4,0),"")</f>
        <v/>
      </c>
      <c r="Q228" s="59" t="str">
        <f>IFERROR(VLOOKUP(B:B,'GID 26 Juni 21'!V:Y,4,0),"")</f>
        <v/>
      </c>
      <c r="R228" s="59" t="str">
        <f>IFERROR(VLOOKUP(B:B,'GID 25 JNI 21'!V:Y,4,0),"")</f>
        <v/>
      </c>
      <c r="S228" s="59" t="s">
        <v>11</v>
      </c>
      <c r="T228" s="59" t="s">
        <v>11</v>
      </c>
      <c r="U228" s="59" t="s">
        <v>11</v>
      </c>
      <c r="V228" s="59" t="s">
        <v>11</v>
      </c>
      <c r="W228" s="59" t="s">
        <v>11</v>
      </c>
      <c r="X228" s="59" t="s">
        <v>11</v>
      </c>
      <c r="Y228" s="59" t="s">
        <v>11</v>
      </c>
      <c r="Z228" s="59" t="s">
        <v>11</v>
      </c>
      <c r="AA228" s="59" t="s">
        <v>11</v>
      </c>
      <c r="AB228" s="59" t="s">
        <v>11</v>
      </c>
      <c r="AC228" s="59" t="s">
        <v>11</v>
      </c>
      <c r="AD228" s="59" t="s">
        <v>11</v>
      </c>
      <c r="AE228" s="59" t="s">
        <v>11</v>
      </c>
      <c r="AF228" s="59" t="s">
        <v>11</v>
      </c>
      <c r="AG228" s="59" t="s">
        <v>11</v>
      </c>
      <c r="AH228" s="59" t="s">
        <v>11</v>
      </c>
      <c r="AI228" s="59" t="s">
        <v>11</v>
      </c>
      <c r="AJ228" s="59" t="s">
        <v>11</v>
      </c>
      <c r="AK228" s="59" t="s">
        <v>11</v>
      </c>
      <c r="AL228" s="57" t="s">
        <v>11</v>
      </c>
      <c r="AM228" s="57" t="s">
        <v>11</v>
      </c>
      <c r="AN228" s="57" t="s">
        <v>11</v>
      </c>
      <c r="AO228" s="57" t="s">
        <v>11</v>
      </c>
      <c r="AP228" s="57" t="s">
        <v>11</v>
      </c>
      <c r="AQ228" s="57" t="s">
        <v>11</v>
      </c>
      <c r="AR228" s="57" t="s">
        <v>11</v>
      </c>
      <c r="AS228" s="57" t="s">
        <v>11</v>
      </c>
      <c r="AT228" s="57" t="s">
        <v>11</v>
      </c>
      <c r="AU228" s="57" t="s">
        <v>11</v>
      </c>
      <c r="AV228" s="57" t="s">
        <v>11</v>
      </c>
      <c r="AW228" s="57" t="s">
        <v>11</v>
      </c>
      <c r="AX228" s="57" t="s">
        <v>11</v>
      </c>
      <c r="AY228" s="57" t="s">
        <v>11</v>
      </c>
      <c r="AZ228" s="57" t="s">
        <v>11</v>
      </c>
      <c r="BA228" s="57" t="s">
        <v>11</v>
      </c>
      <c r="BB228" s="57" t="s">
        <v>11</v>
      </c>
      <c r="BC228" s="57" t="s">
        <v>11</v>
      </c>
      <c r="BD228" s="57" t="s">
        <v>11</v>
      </c>
      <c r="BE228" s="57" t="s">
        <v>11</v>
      </c>
      <c r="BF228" s="57" t="s">
        <v>11</v>
      </c>
      <c r="BG228" s="57" t="s">
        <v>11</v>
      </c>
      <c r="BH228" s="57" t="s">
        <v>11</v>
      </c>
      <c r="BI228" s="57" t="s">
        <v>11</v>
      </c>
      <c r="BJ228" s="57" t="s">
        <v>11</v>
      </c>
      <c r="BK228" s="57" t="s">
        <v>11</v>
      </c>
      <c r="BL228" s="57" t="s">
        <v>11</v>
      </c>
      <c r="BM228" s="57" t="s">
        <v>11</v>
      </c>
      <c r="BN228" s="57" t="s">
        <v>11</v>
      </c>
      <c r="BO228" s="57" t="s">
        <v>11</v>
      </c>
      <c r="BP228" s="57" t="s">
        <v>11</v>
      </c>
      <c r="BQ228" s="57" t="s">
        <v>11</v>
      </c>
      <c r="BR228" s="57" t="s">
        <v>11</v>
      </c>
      <c r="BS228" s="57" t="s">
        <v>11</v>
      </c>
      <c r="BT228" s="57" t="s">
        <v>11</v>
      </c>
      <c r="BU228" s="57" t="s">
        <v>11</v>
      </c>
      <c r="BV228" s="57" t="s">
        <v>11</v>
      </c>
      <c r="BW228" s="57" t="s">
        <v>11</v>
      </c>
      <c r="BX228" s="57" t="s">
        <v>11</v>
      </c>
      <c r="BY228" s="57" t="s">
        <v>11</v>
      </c>
      <c r="BZ228" s="57" t="s">
        <v>11</v>
      </c>
      <c r="CA228" s="57" t="s">
        <v>11</v>
      </c>
      <c r="CB228" s="57" t="s">
        <v>11</v>
      </c>
      <c r="CC228" s="57" t="s">
        <v>11</v>
      </c>
      <c r="CD228" s="57" t="s">
        <v>11</v>
      </c>
      <c r="CE228" s="57" t="s">
        <v>11</v>
      </c>
      <c r="CF228" s="57" t="s">
        <v>11</v>
      </c>
      <c r="CG228" s="57" t="s">
        <v>11</v>
      </c>
      <c r="CH228" s="57" t="s">
        <v>11</v>
      </c>
      <c r="CI228" s="57" t="s">
        <v>11</v>
      </c>
      <c r="CJ228" s="57" t="s">
        <v>11</v>
      </c>
      <c r="CK228" s="57" t="s">
        <v>2155</v>
      </c>
      <c r="CL228" s="58"/>
      <c r="CM228" s="59"/>
      <c r="CN228" s="59"/>
      <c r="CO228" s="59"/>
      <c r="CP228" s="59"/>
      <c r="CQ228" s="59"/>
      <c r="CR228" s="59"/>
      <c r="CS228" s="59"/>
      <c r="CT228" s="59"/>
      <c r="CU228" s="59"/>
      <c r="CV228" s="59"/>
      <c r="CW228" s="59"/>
      <c r="CX228" s="59"/>
      <c r="CY228" s="59"/>
      <c r="CZ228" s="60"/>
      <c r="DA228" s="60"/>
      <c r="DB228" s="59"/>
      <c r="DC228" s="59"/>
      <c r="DD228" s="60"/>
      <c r="DE228" s="59"/>
      <c r="DF228" s="59"/>
      <c r="DG228" s="59"/>
      <c r="DH228" s="59"/>
      <c r="DI228" s="59"/>
      <c r="DJ228" s="59"/>
      <c r="DK228" s="59"/>
      <c r="DL228" s="59"/>
      <c r="DM228" s="59"/>
      <c r="DN228" s="59"/>
      <c r="DO228" s="59"/>
      <c r="DP228" s="59"/>
      <c r="DQ228" s="59"/>
      <c r="DR228" s="59"/>
      <c r="DS228" s="59"/>
      <c r="DT228" s="59"/>
      <c r="DU228" s="59"/>
    </row>
    <row r="229" spans="1:125" s="61" customFormat="1" ht="12.75" customHeight="1" x14ac:dyDescent="0.25">
      <c r="A229" s="39" t="s">
        <v>454</v>
      </c>
      <c r="B229" s="39" t="s">
        <v>1662</v>
      </c>
      <c r="C229" s="39"/>
      <c r="D229" s="39" t="s">
        <v>73</v>
      </c>
      <c r="E229" s="39" t="s">
        <v>2217</v>
      </c>
      <c r="F229" s="55">
        <v>44292.957303240742</v>
      </c>
      <c r="G229" s="55">
        <v>44293.475451388891</v>
      </c>
      <c r="H229" s="23" t="s">
        <v>2309</v>
      </c>
      <c r="I229" s="40" t="str">
        <f t="shared" si="3"/>
        <v>OUTSIDE WDC</v>
      </c>
      <c r="J229" s="39"/>
      <c r="K229" s="39"/>
      <c r="L229" s="56">
        <v>44293</v>
      </c>
      <c r="M229" s="57"/>
      <c r="N229" s="59" t="str">
        <f>IFERROR(VLOOKUP(B:B,'GID 29 JUNI 21'!V:Y,4,0),"")</f>
        <v/>
      </c>
      <c r="O229" s="59" t="str">
        <f>IFERROR(VLOOKUP(B229,#REF!,4,0),"")</f>
        <v/>
      </c>
      <c r="P229" s="59" t="str">
        <f>IFERROR(VLOOKUP(B:B,'GID 27 Juni 21'!V:Y,4,0),"")</f>
        <v/>
      </c>
      <c r="Q229" s="59" t="str">
        <f>IFERROR(VLOOKUP(B:B,'GID 26 Juni 21'!V:Y,4,0),"")</f>
        <v/>
      </c>
      <c r="R229" s="59" t="str">
        <f>IFERROR(VLOOKUP(B:B,'GID 25 JNI 21'!V:Y,4,0),"")</f>
        <v/>
      </c>
      <c r="S229" s="59" t="s">
        <v>11</v>
      </c>
      <c r="T229" s="59" t="s">
        <v>11</v>
      </c>
      <c r="U229" s="59" t="s">
        <v>11</v>
      </c>
      <c r="V229" s="59" t="s">
        <v>11</v>
      </c>
      <c r="W229" s="59" t="s">
        <v>11</v>
      </c>
      <c r="X229" s="59" t="s">
        <v>11</v>
      </c>
      <c r="Y229" s="59" t="s">
        <v>11</v>
      </c>
      <c r="Z229" s="59" t="s">
        <v>11</v>
      </c>
      <c r="AA229" s="59" t="s">
        <v>11</v>
      </c>
      <c r="AB229" s="59" t="s">
        <v>11</v>
      </c>
      <c r="AC229" s="59" t="s">
        <v>11</v>
      </c>
      <c r="AD229" s="59" t="s">
        <v>11</v>
      </c>
      <c r="AE229" s="59" t="s">
        <v>11</v>
      </c>
      <c r="AF229" s="59" t="s">
        <v>11</v>
      </c>
      <c r="AG229" s="59" t="s">
        <v>11</v>
      </c>
      <c r="AH229" s="59" t="s">
        <v>11</v>
      </c>
      <c r="AI229" s="59" t="s">
        <v>11</v>
      </c>
      <c r="AJ229" s="59" t="s">
        <v>11</v>
      </c>
      <c r="AK229" s="59" t="s">
        <v>11</v>
      </c>
      <c r="AL229" s="57" t="s">
        <v>11</v>
      </c>
      <c r="AM229" s="57" t="s">
        <v>11</v>
      </c>
      <c r="AN229" s="57" t="s">
        <v>11</v>
      </c>
      <c r="AO229" s="57" t="s">
        <v>11</v>
      </c>
      <c r="AP229" s="57" t="s">
        <v>11</v>
      </c>
      <c r="AQ229" s="57" t="s">
        <v>11</v>
      </c>
      <c r="AR229" s="57" t="s">
        <v>11</v>
      </c>
      <c r="AS229" s="57" t="s">
        <v>11</v>
      </c>
      <c r="AT229" s="57" t="s">
        <v>11</v>
      </c>
      <c r="AU229" s="57" t="s">
        <v>11</v>
      </c>
      <c r="AV229" s="57" t="s">
        <v>11</v>
      </c>
      <c r="AW229" s="57" t="s">
        <v>11</v>
      </c>
      <c r="AX229" s="57" t="s">
        <v>11</v>
      </c>
      <c r="AY229" s="57" t="s">
        <v>11</v>
      </c>
      <c r="AZ229" s="57" t="s">
        <v>11</v>
      </c>
      <c r="BA229" s="57" t="s">
        <v>11</v>
      </c>
      <c r="BB229" s="57" t="s">
        <v>11</v>
      </c>
      <c r="BC229" s="57" t="s">
        <v>11</v>
      </c>
      <c r="BD229" s="57" t="s">
        <v>11</v>
      </c>
      <c r="BE229" s="57" t="s">
        <v>11</v>
      </c>
      <c r="BF229" s="57" t="s">
        <v>11</v>
      </c>
      <c r="BG229" s="57" t="s">
        <v>11</v>
      </c>
      <c r="BH229" s="57" t="s">
        <v>11</v>
      </c>
      <c r="BI229" s="57" t="s">
        <v>11</v>
      </c>
      <c r="BJ229" s="57" t="s">
        <v>11</v>
      </c>
      <c r="BK229" s="57" t="s">
        <v>11</v>
      </c>
      <c r="BL229" s="57" t="s">
        <v>11</v>
      </c>
      <c r="BM229" s="57" t="s">
        <v>11</v>
      </c>
      <c r="BN229" s="57" t="s">
        <v>11</v>
      </c>
      <c r="BO229" s="57" t="s">
        <v>11</v>
      </c>
      <c r="BP229" s="57" t="s">
        <v>11</v>
      </c>
      <c r="BQ229" s="57" t="s">
        <v>11</v>
      </c>
      <c r="BR229" s="57" t="s">
        <v>11</v>
      </c>
      <c r="BS229" s="57" t="s">
        <v>11</v>
      </c>
      <c r="BT229" s="57" t="s">
        <v>11</v>
      </c>
      <c r="BU229" s="57" t="s">
        <v>11</v>
      </c>
      <c r="BV229" s="57" t="s">
        <v>11</v>
      </c>
      <c r="BW229" s="57" t="s">
        <v>11</v>
      </c>
      <c r="BX229" s="57" t="s">
        <v>11</v>
      </c>
      <c r="BY229" s="57" t="s">
        <v>11</v>
      </c>
      <c r="BZ229" s="57" t="s">
        <v>11</v>
      </c>
      <c r="CA229" s="57" t="s">
        <v>11</v>
      </c>
      <c r="CB229" s="57" t="s">
        <v>11</v>
      </c>
      <c r="CC229" s="57" t="s">
        <v>11</v>
      </c>
      <c r="CD229" s="57" t="s">
        <v>11</v>
      </c>
      <c r="CE229" s="57" t="s">
        <v>11</v>
      </c>
      <c r="CF229" s="57" t="s">
        <v>11</v>
      </c>
      <c r="CG229" s="57" t="s">
        <v>11</v>
      </c>
      <c r="CH229" s="57" t="s">
        <v>11</v>
      </c>
      <c r="CI229" s="57" t="s">
        <v>11</v>
      </c>
      <c r="CJ229" s="57" t="s">
        <v>11</v>
      </c>
      <c r="CK229" s="57" t="s">
        <v>2156</v>
      </c>
      <c r="CL229" s="58"/>
      <c r="CM229" s="59"/>
      <c r="CN229" s="59"/>
      <c r="CO229" s="59"/>
      <c r="CP229" s="59"/>
      <c r="CQ229" s="59"/>
      <c r="CR229" s="59"/>
      <c r="CS229" s="59"/>
      <c r="CT229" s="59"/>
      <c r="CU229" s="59"/>
      <c r="CV229" s="59"/>
      <c r="CW229" s="59"/>
      <c r="CX229" s="59"/>
      <c r="CY229" s="59"/>
      <c r="CZ229" s="60"/>
      <c r="DA229" s="60"/>
      <c r="DB229" s="59"/>
      <c r="DC229" s="59"/>
      <c r="DD229" s="60"/>
      <c r="DE229" s="59"/>
      <c r="DF229" s="59"/>
      <c r="DG229" s="59"/>
      <c r="DH229" s="59"/>
      <c r="DI229" s="59"/>
      <c r="DJ229" s="59"/>
      <c r="DK229" s="59"/>
      <c r="DL229" s="59"/>
      <c r="DM229" s="59"/>
      <c r="DN229" s="59"/>
      <c r="DO229" s="59"/>
      <c r="DP229" s="59"/>
      <c r="DQ229" s="59"/>
      <c r="DR229" s="59"/>
      <c r="DS229" s="59"/>
      <c r="DT229" s="59"/>
      <c r="DU229" s="59"/>
    </row>
    <row r="230" spans="1:125" s="61" customFormat="1" ht="12.75" customHeight="1" x14ac:dyDescent="0.25">
      <c r="A230" s="39" t="s">
        <v>454</v>
      </c>
      <c r="B230" s="39" t="s">
        <v>202</v>
      </c>
      <c r="C230" s="39"/>
      <c r="D230" s="39" t="s">
        <v>73</v>
      </c>
      <c r="E230" s="39" t="s">
        <v>198</v>
      </c>
      <c r="F230" s="55">
        <v>44337.9684837963</v>
      </c>
      <c r="G230" s="55">
        <v>44338.361898148149</v>
      </c>
      <c r="H230" s="23" t="s">
        <v>2309</v>
      </c>
      <c r="I230" s="40" t="str">
        <f t="shared" si="3"/>
        <v>OUTSIDE WDC</v>
      </c>
      <c r="J230" s="39"/>
      <c r="K230" s="39"/>
      <c r="L230" s="56">
        <v>44293</v>
      </c>
      <c r="M230" s="57"/>
      <c r="N230" s="59" t="str">
        <f>IFERROR(VLOOKUP(B:B,'GID 29 JUNI 21'!V:Y,4,0),"")</f>
        <v/>
      </c>
      <c r="O230" s="59" t="str">
        <f>IFERROR(VLOOKUP(B230,#REF!,4,0),"")</f>
        <v/>
      </c>
      <c r="P230" s="59" t="str">
        <f>IFERROR(VLOOKUP(B:B,'GID 27 Juni 21'!V:Y,4,0),"")</f>
        <v/>
      </c>
      <c r="Q230" s="59" t="str">
        <f>IFERROR(VLOOKUP(B:B,'GID 26 Juni 21'!V:Y,4,0),"")</f>
        <v/>
      </c>
      <c r="R230" s="59" t="str">
        <f>IFERROR(VLOOKUP(B:B,'GID 25 JNI 21'!V:Y,4,0),"")</f>
        <v/>
      </c>
      <c r="S230" s="59" t="s">
        <v>11</v>
      </c>
      <c r="T230" s="59" t="s">
        <v>11</v>
      </c>
      <c r="U230" s="59" t="s">
        <v>11</v>
      </c>
      <c r="V230" s="59" t="s">
        <v>11</v>
      </c>
      <c r="W230" s="59" t="s">
        <v>11</v>
      </c>
      <c r="X230" s="59" t="s">
        <v>11</v>
      </c>
      <c r="Y230" s="59" t="s">
        <v>11</v>
      </c>
      <c r="Z230" s="59" t="s">
        <v>11</v>
      </c>
      <c r="AA230" s="59" t="s">
        <v>11</v>
      </c>
      <c r="AB230" s="59" t="s">
        <v>11</v>
      </c>
      <c r="AC230" s="59" t="s">
        <v>11</v>
      </c>
      <c r="AD230" s="59" t="s">
        <v>11</v>
      </c>
      <c r="AE230" s="59" t="s">
        <v>11</v>
      </c>
      <c r="AF230" s="59" t="s">
        <v>11</v>
      </c>
      <c r="AG230" s="59" t="s">
        <v>11</v>
      </c>
      <c r="AH230" s="59" t="s">
        <v>11</v>
      </c>
      <c r="AI230" s="59" t="s">
        <v>11</v>
      </c>
      <c r="AJ230" s="59" t="s">
        <v>11</v>
      </c>
      <c r="AK230" s="59" t="s">
        <v>11</v>
      </c>
      <c r="AL230" s="57" t="s">
        <v>11</v>
      </c>
      <c r="AM230" s="57" t="s">
        <v>11</v>
      </c>
      <c r="AN230" s="57" t="s">
        <v>11</v>
      </c>
      <c r="AO230" s="57" t="s">
        <v>11</v>
      </c>
      <c r="AP230" s="57" t="s">
        <v>11</v>
      </c>
      <c r="AQ230" s="57" t="s">
        <v>11</v>
      </c>
      <c r="AR230" s="57" t="s">
        <v>11</v>
      </c>
      <c r="AS230" s="57" t="s">
        <v>11</v>
      </c>
      <c r="AT230" s="57" t="s">
        <v>11</v>
      </c>
      <c r="AU230" s="57" t="s">
        <v>11</v>
      </c>
      <c r="AV230" s="57" t="s">
        <v>11</v>
      </c>
      <c r="AW230" s="57" t="s">
        <v>11</v>
      </c>
      <c r="AX230" s="57" t="s">
        <v>11</v>
      </c>
      <c r="AY230" s="57" t="s">
        <v>2593</v>
      </c>
      <c r="AZ230" s="57" t="s">
        <v>11</v>
      </c>
      <c r="BA230" s="57" t="s">
        <v>11</v>
      </c>
      <c r="BB230" s="57" t="s">
        <v>11</v>
      </c>
      <c r="BC230" s="57" t="s">
        <v>11</v>
      </c>
      <c r="BD230" s="57" t="s">
        <v>11</v>
      </c>
      <c r="BE230" s="57" t="s">
        <v>11</v>
      </c>
      <c r="BF230" s="57" t="s">
        <v>11</v>
      </c>
      <c r="BG230" s="57" t="s">
        <v>11</v>
      </c>
      <c r="BH230" s="57" t="s">
        <v>11</v>
      </c>
      <c r="BI230" s="57" t="s">
        <v>11</v>
      </c>
      <c r="BJ230" s="57" t="s">
        <v>11</v>
      </c>
      <c r="BK230" s="57" t="s">
        <v>11</v>
      </c>
      <c r="BL230" s="57" t="s">
        <v>11</v>
      </c>
      <c r="BM230" s="57" t="s">
        <v>11</v>
      </c>
      <c r="BN230" s="57" t="s">
        <v>11</v>
      </c>
      <c r="BO230" s="57" t="s">
        <v>11</v>
      </c>
      <c r="BP230" s="57" t="s">
        <v>11</v>
      </c>
      <c r="BQ230" s="57" t="s">
        <v>11</v>
      </c>
      <c r="BR230" s="57" t="s">
        <v>11</v>
      </c>
      <c r="BS230" s="57" t="s">
        <v>11</v>
      </c>
      <c r="BT230" s="57" t="s">
        <v>11</v>
      </c>
      <c r="BU230" s="57" t="s">
        <v>11</v>
      </c>
      <c r="BV230" s="57" t="s">
        <v>11</v>
      </c>
      <c r="BW230" s="57" t="s">
        <v>11</v>
      </c>
      <c r="BX230" s="57" t="s">
        <v>11</v>
      </c>
      <c r="BY230" s="57" t="s">
        <v>11</v>
      </c>
      <c r="BZ230" s="57" t="s">
        <v>11</v>
      </c>
      <c r="CA230" s="57" t="s">
        <v>11</v>
      </c>
      <c r="CB230" s="57" t="s">
        <v>11</v>
      </c>
      <c r="CC230" s="57" t="s">
        <v>11</v>
      </c>
      <c r="CD230" s="57" t="s">
        <v>11</v>
      </c>
      <c r="CE230" s="57" t="s">
        <v>11</v>
      </c>
      <c r="CF230" s="57" t="s">
        <v>11</v>
      </c>
      <c r="CG230" s="57" t="s">
        <v>11</v>
      </c>
      <c r="CH230" s="57" t="s">
        <v>11</v>
      </c>
      <c r="CI230" s="57" t="s">
        <v>11</v>
      </c>
      <c r="CJ230" s="57" t="s">
        <v>11</v>
      </c>
      <c r="CK230" s="57" t="s">
        <v>2157</v>
      </c>
      <c r="CL230" s="58"/>
      <c r="CM230" s="59"/>
      <c r="CN230" s="59"/>
      <c r="CO230" s="59"/>
      <c r="CP230" s="59"/>
      <c r="CQ230" s="59"/>
      <c r="CR230" s="59"/>
      <c r="CS230" s="59"/>
      <c r="CT230" s="59"/>
      <c r="CU230" s="59"/>
      <c r="CV230" s="59"/>
      <c r="CW230" s="59"/>
      <c r="CX230" s="59"/>
      <c r="CY230" s="59"/>
      <c r="CZ230" s="60"/>
      <c r="DA230" s="60"/>
      <c r="DB230" s="59"/>
      <c r="DC230" s="59"/>
      <c r="DD230" s="60"/>
      <c r="DE230" s="59"/>
      <c r="DF230" s="59"/>
      <c r="DG230" s="59"/>
      <c r="DH230" s="59"/>
      <c r="DI230" s="59"/>
      <c r="DJ230" s="59"/>
      <c r="DK230" s="59"/>
      <c r="DL230" s="59"/>
      <c r="DM230" s="59"/>
      <c r="DN230" s="59"/>
      <c r="DO230" s="59"/>
      <c r="DP230" s="59"/>
      <c r="DQ230" s="59"/>
      <c r="DR230" s="59"/>
      <c r="DS230" s="59"/>
      <c r="DT230" s="59"/>
      <c r="DU230" s="59"/>
    </row>
    <row r="231" spans="1:125" s="61" customFormat="1" ht="12.75" customHeight="1" x14ac:dyDescent="0.25">
      <c r="A231" s="39" t="s">
        <v>454</v>
      </c>
      <c r="B231" s="39" t="s">
        <v>1663</v>
      </c>
      <c r="C231" s="39"/>
      <c r="D231" s="39" t="s">
        <v>73</v>
      </c>
      <c r="E231" s="39" t="s">
        <v>2220</v>
      </c>
      <c r="F231" s="55">
        <v>44316.849641203706</v>
      </c>
      <c r="G231" s="55">
        <v>44317.324421296296</v>
      </c>
      <c r="H231" s="23" t="s">
        <v>2309</v>
      </c>
      <c r="I231" s="40" t="str">
        <f t="shared" si="3"/>
        <v>OUTSIDE WDC</v>
      </c>
      <c r="J231" s="39"/>
      <c r="K231" s="39"/>
      <c r="L231" s="56">
        <v>44317</v>
      </c>
      <c r="M231" s="57"/>
      <c r="N231" s="59" t="str">
        <f>IFERROR(VLOOKUP(B:B,'GID 29 JUNI 21'!V:Y,4,0),"")</f>
        <v/>
      </c>
      <c r="O231" s="59" t="str">
        <f>IFERROR(VLOOKUP(B231,#REF!,4,0),"")</f>
        <v/>
      </c>
      <c r="P231" s="59" t="str">
        <f>IFERROR(VLOOKUP(B:B,'GID 27 Juni 21'!V:Y,4,0),"")</f>
        <v/>
      </c>
      <c r="Q231" s="59" t="str">
        <f>IFERROR(VLOOKUP(B:B,'GID 26 Juni 21'!V:Y,4,0),"")</f>
        <v/>
      </c>
      <c r="R231" s="59" t="str">
        <f>IFERROR(VLOOKUP(B:B,'GID 25 JNI 21'!V:Y,4,0),"")</f>
        <v/>
      </c>
      <c r="S231" s="59" t="s">
        <v>11</v>
      </c>
      <c r="T231" s="59" t="s">
        <v>11</v>
      </c>
      <c r="U231" s="59" t="s">
        <v>11</v>
      </c>
      <c r="V231" s="59" t="s">
        <v>11</v>
      </c>
      <c r="W231" s="59" t="s">
        <v>11</v>
      </c>
      <c r="X231" s="59" t="s">
        <v>11</v>
      </c>
      <c r="Y231" s="59" t="s">
        <v>11</v>
      </c>
      <c r="Z231" s="59" t="s">
        <v>11</v>
      </c>
      <c r="AA231" s="59" t="s">
        <v>11</v>
      </c>
      <c r="AB231" s="59" t="s">
        <v>11</v>
      </c>
      <c r="AC231" s="59" t="s">
        <v>11</v>
      </c>
      <c r="AD231" s="59" t="s">
        <v>11</v>
      </c>
      <c r="AE231" s="59" t="s">
        <v>11</v>
      </c>
      <c r="AF231" s="59" t="s">
        <v>11</v>
      </c>
      <c r="AG231" s="59" t="s">
        <v>11</v>
      </c>
      <c r="AH231" s="59" t="s">
        <v>11</v>
      </c>
      <c r="AI231" s="59" t="s">
        <v>11</v>
      </c>
      <c r="AJ231" s="59" t="s">
        <v>11</v>
      </c>
      <c r="AK231" s="59" t="s">
        <v>11</v>
      </c>
      <c r="AL231" s="57" t="s">
        <v>11</v>
      </c>
      <c r="AM231" s="57" t="s">
        <v>11</v>
      </c>
      <c r="AN231" s="57" t="s">
        <v>11</v>
      </c>
      <c r="AO231" s="57" t="s">
        <v>11</v>
      </c>
      <c r="AP231" s="57" t="s">
        <v>11</v>
      </c>
      <c r="AQ231" s="57" t="s">
        <v>11</v>
      </c>
      <c r="AR231" s="57" t="s">
        <v>11</v>
      </c>
      <c r="AS231" s="57" t="s">
        <v>11</v>
      </c>
      <c r="AT231" s="57" t="s">
        <v>11</v>
      </c>
      <c r="AU231" s="57" t="s">
        <v>11</v>
      </c>
      <c r="AV231" s="57" t="s">
        <v>11</v>
      </c>
      <c r="AW231" s="57" t="s">
        <v>11</v>
      </c>
      <c r="AX231" s="57" t="s">
        <v>11</v>
      </c>
      <c r="AY231" s="57" t="s">
        <v>11</v>
      </c>
      <c r="AZ231" s="57" t="s">
        <v>11</v>
      </c>
      <c r="BA231" s="57" t="s">
        <v>11</v>
      </c>
      <c r="BB231" s="57" t="s">
        <v>11</v>
      </c>
      <c r="BC231" s="57" t="s">
        <v>11</v>
      </c>
      <c r="BD231" s="57" t="s">
        <v>11</v>
      </c>
      <c r="BE231" s="57" t="s">
        <v>11</v>
      </c>
      <c r="BF231" s="57" t="s">
        <v>11</v>
      </c>
      <c r="BG231" s="57" t="s">
        <v>11</v>
      </c>
      <c r="BH231" s="57" t="s">
        <v>11</v>
      </c>
      <c r="BI231" s="57" t="s">
        <v>11</v>
      </c>
      <c r="BJ231" s="57" t="s">
        <v>11</v>
      </c>
      <c r="BK231" s="57" t="s">
        <v>11</v>
      </c>
      <c r="BL231" s="57" t="s">
        <v>11</v>
      </c>
      <c r="BM231" s="57" t="s">
        <v>3170</v>
      </c>
      <c r="BN231" s="57" t="s">
        <v>11</v>
      </c>
      <c r="BO231" s="57" t="s">
        <v>11</v>
      </c>
      <c r="BP231" s="57" t="s">
        <v>11</v>
      </c>
      <c r="BQ231" s="57" t="s">
        <v>11</v>
      </c>
      <c r="BR231" s="57" t="s">
        <v>11</v>
      </c>
      <c r="BS231" s="57" t="s">
        <v>11</v>
      </c>
      <c r="BT231" s="57" t="s">
        <v>11</v>
      </c>
      <c r="BU231" s="57" t="s">
        <v>11</v>
      </c>
      <c r="BV231" s="57" t="s">
        <v>11</v>
      </c>
      <c r="BW231" s="57" t="s">
        <v>11</v>
      </c>
      <c r="BX231" s="57" t="s">
        <v>11</v>
      </c>
      <c r="BY231" s="57" t="s">
        <v>11</v>
      </c>
      <c r="BZ231" s="57" t="s">
        <v>11</v>
      </c>
      <c r="CA231" s="57" t="s">
        <v>11</v>
      </c>
      <c r="CB231" s="57" t="s">
        <v>11</v>
      </c>
      <c r="CC231" s="57" t="s">
        <v>11</v>
      </c>
      <c r="CD231" s="57" t="s">
        <v>11</v>
      </c>
      <c r="CE231" s="57" t="s">
        <v>11</v>
      </c>
      <c r="CF231" s="57" t="s">
        <v>11</v>
      </c>
      <c r="CG231" s="57" t="s">
        <v>11</v>
      </c>
      <c r="CH231" s="57" t="s">
        <v>11</v>
      </c>
      <c r="CI231" s="57" t="s">
        <v>11</v>
      </c>
      <c r="CJ231" s="57" t="s">
        <v>11</v>
      </c>
      <c r="CK231" s="57" t="s">
        <v>2158</v>
      </c>
      <c r="CL231" s="58"/>
      <c r="CM231" s="59"/>
      <c r="CN231" s="59"/>
      <c r="CO231" s="59"/>
      <c r="CP231" s="59"/>
      <c r="CQ231" s="59"/>
      <c r="CR231" s="59"/>
      <c r="CS231" s="59"/>
      <c r="CT231" s="59"/>
      <c r="CU231" s="59"/>
      <c r="CV231" s="59"/>
      <c r="CW231" s="59"/>
      <c r="CX231" s="59"/>
      <c r="CY231" s="59"/>
      <c r="CZ231" s="60"/>
      <c r="DA231" s="60"/>
      <c r="DB231" s="59"/>
      <c r="DC231" s="59"/>
      <c r="DD231" s="60"/>
      <c r="DE231" s="59"/>
      <c r="DF231" s="59"/>
      <c r="DG231" s="59"/>
      <c r="DH231" s="59"/>
      <c r="DI231" s="59"/>
      <c r="DJ231" s="59"/>
      <c r="DK231" s="59"/>
      <c r="DL231" s="59"/>
      <c r="DM231" s="59"/>
      <c r="DN231" s="59"/>
      <c r="DO231" s="59"/>
      <c r="DP231" s="59"/>
      <c r="DQ231" s="59"/>
      <c r="DR231" s="59"/>
      <c r="DS231" s="59"/>
      <c r="DT231" s="59"/>
      <c r="DU231" s="59"/>
    </row>
    <row r="232" spans="1:125" s="61" customFormat="1" ht="12.75" customHeight="1" x14ac:dyDescent="0.25">
      <c r="A232" s="39" t="s">
        <v>454</v>
      </c>
      <c r="B232" s="39" t="s">
        <v>426</v>
      </c>
      <c r="C232" s="39"/>
      <c r="D232" s="39" t="s">
        <v>73</v>
      </c>
      <c r="E232" s="39" t="s">
        <v>2207</v>
      </c>
      <c r="F232" s="55">
        <v>44293.278252314813</v>
      </c>
      <c r="G232" s="55">
        <v>44293.671631944446</v>
      </c>
      <c r="H232" s="23" t="s">
        <v>2309</v>
      </c>
      <c r="I232" s="40" t="str">
        <f t="shared" si="3"/>
        <v>OUTSIDE WDC</v>
      </c>
      <c r="J232" s="39"/>
      <c r="K232" s="39"/>
      <c r="L232" s="56">
        <v>44293</v>
      </c>
      <c r="M232" s="57"/>
      <c r="N232" s="59" t="str">
        <f>IFERROR(VLOOKUP(B:B,'GID 29 JUNI 21'!V:Y,4,0),"")</f>
        <v/>
      </c>
      <c r="O232" s="59" t="str">
        <f>IFERROR(VLOOKUP(B232,#REF!,4,0),"")</f>
        <v/>
      </c>
      <c r="P232" s="59" t="str">
        <f>IFERROR(VLOOKUP(B:B,'GID 27 Juni 21'!V:Y,4,0),"")</f>
        <v/>
      </c>
      <c r="Q232" s="59" t="str">
        <f>IFERROR(VLOOKUP(B:B,'GID 26 Juni 21'!V:Y,4,0),"")</f>
        <v/>
      </c>
      <c r="R232" s="59" t="str">
        <f>IFERROR(VLOOKUP(B:B,'GID 25 JNI 21'!V:Y,4,0),"")</f>
        <v/>
      </c>
      <c r="S232" s="59" t="s">
        <v>11</v>
      </c>
      <c r="T232" s="59" t="s">
        <v>11</v>
      </c>
      <c r="U232" s="59" t="s">
        <v>11</v>
      </c>
      <c r="V232" s="59" t="s">
        <v>11</v>
      </c>
      <c r="W232" s="59" t="s">
        <v>11</v>
      </c>
      <c r="X232" s="59" t="s">
        <v>11</v>
      </c>
      <c r="Y232" s="59" t="s">
        <v>11</v>
      </c>
      <c r="Z232" s="59" t="s">
        <v>11</v>
      </c>
      <c r="AA232" s="59" t="s">
        <v>11</v>
      </c>
      <c r="AB232" s="59" t="s">
        <v>11</v>
      </c>
      <c r="AC232" s="59" t="s">
        <v>11</v>
      </c>
      <c r="AD232" s="59" t="s">
        <v>11</v>
      </c>
      <c r="AE232" s="59" t="s">
        <v>11</v>
      </c>
      <c r="AF232" s="59" t="s">
        <v>11</v>
      </c>
      <c r="AG232" s="59" t="s">
        <v>11</v>
      </c>
      <c r="AH232" s="59" t="s">
        <v>11</v>
      </c>
      <c r="AI232" s="59" t="s">
        <v>11</v>
      </c>
      <c r="AJ232" s="59" t="s">
        <v>11</v>
      </c>
      <c r="AK232" s="59" t="s">
        <v>11</v>
      </c>
      <c r="AL232" s="57" t="s">
        <v>11</v>
      </c>
      <c r="AM232" s="57" t="s">
        <v>11</v>
      </c>
      <c r="AN232" s="57" t="s">
        <v>11</v>
      </c>
      <c r="AO232" s="57" t="s">
        <v>11</v>
      </c>
      <c r="AP232" s="57" t="s">
        <v>11</v>
      </c>
      <c r="AQ232" s="57" t="s">
        <v>11</v>
      </c>
      <c r="AR232" s="57" t="s">
        <v>11</v>
      </c>
      <c r="AS232" s="57" t="s">
        <v>11</v>
      </c>
      <c r="AT232" s="57" t="s">
        <v>11</v>
      </c>
      <c r="AU232" s="57" t="s">
        <v>11</v>
      </c>
      <c r="AV232" s="57" t="s">
        <v>11</v>
      </c>
      <c r="AW232" s="57" t="s">
        <v>11</v>
      </c>
      <c r="AX232" s="57" t="s">
        <v>11</v>
      </c>
      <c r="AY232" s="57" t="s">
        <v>11</v>
      </c>
      <c r="AZ232" s="57" t="s">
        <v>11</v>
      </c>
      <c r="BA232" s="57" t="s">
        <v>11</v>
      </c>
      <c r="BB232" s="57" t="s">
        <v>11</v>
      </c>
      <c r="BC232" s="57" t="s">
        <v>11</v>
      </c>
      <c r="BD232" s="57" t="s">
        <v>11</v>
      </c>
      <c r="BE232" s="57" t="s">
        <v>11</v>
      </c>
      <c r="BF232" s="57" t="s">
        <v>11</v>
      </c>
      <c r="BG232" s="57" t="s">
        <v>11</v>
      </c>
      <c r="BH232" s="57" t="s">
        <v>11</v>
      </c>
      <c r="BI232" s="57" t="s">
        <v>11</v>
      </c>
      <c r="BJ232" s="57" t="s">
        <v>11</v>
      </c>
      <c r="BK232" s="57" t="s">
        <v>11</v>
      </c>
      <c r="BL232" s="57" t="s">
        <v>11</v>
      </c>
      <c r="BM232" s="57" t="s">
        <v>11</v>
      </c>
      <c r="BN232" s="57" t="s">
        <v>11</v>
      </c>
      <c r="BO232" s="57" t="s">
        <v>11</v>
      </c>
      <c r="BP232" s="57" t="s">
        <v>11</v>
      </c>
      <c r="BQ232" s="57" t="s">
        <v>11</v>
      </c>
      <c r="BR232" s="57" t="s">
        <v>11</v>
      </c>
      <c r="BS232" s="57" t="s">
        <v>11</v>
      </c>
      <c r="BT232" s="57" t="s">
        <v>11</v>
      </c>
      <c r="BU232" s="57" t="s">
        <v>11</v>
      </c>
      <c r="BV232" s="57" t="s">
        <v>11</v>
      </c>
      <c r="BW232" s="57" t="s">
        <v>11</v>
      </c>
      <c r="BX232" s="57" t="s">
        <v>11</v>
      </c>
      <c r="BY232" s="57" t="s">
        <v>11</v>
      </c>
      <c r="BZ232" s="57" t="s">
        <v>11</v>
      </c>
      <c r="CA232" s="57" t="s">
        <v>11</v>
      </c>
      <c r="CB232" s="57" t="s">
        <v>11</v>
      </c>
      <c r="CC232" s="57" t="s">
        <v>11</v>
      </c>
      <c r="CD232" s="57" t="s">
        <v>11</v>
      </c>
      <c r="CE232" s="57" t="s">
        <v>11</v>
      </c>
      <c r="CF232" s="57" t="s">
        <v>11</v>
      </c>
      <c r="CG232" s="57" t="s">
        <v>11</v>
      </c>
      <c r="CH232" s="57" t="s">
        <v>11</v>
      </c>
      <c r="CI232" s="57" t="s">
        <v>11</v>
      </c>
      <c r="CJ232" s="57" t="s">
        <v>11</v>
      </c>
      <c r="CK232" s="57" t="s">
        <v>2159</v>
      </c>
      <c r="CL232" s="58"/>
      <c r="CM232" s="59"/>
      <c r="CN232" s="59"/>
      <c r="CO232" s="59"/>
      <c r="CP232" s="59"/>
      <c r="CQ232" s="59"/>
      <c r="CR232" s="59"/>
      <c r="CS232" s="59"/>
      <c r="CT232" s="59"/>
      <c r="CU232" s="59"/>
      <c r="CV232" s="59"/>
      <c r="CW232" s="59"/>
      <c r="CX232" s="59"/>
      <c r="CY232" s="59"/>
      <c r="CZ232" s="60"/>
      <c r="DA232" s="60"/>
      <c r="DB232" s="59"/>
      <c r="DC232" s="59"/>
      <c r="DD232" s="60"/>
      <c r="DE232" s="59"/>
      <c r="DF232" s="59"/>
      <c r="DG232" s="59"/>
      <c r="DH232" s="59"/>
      <c r="DI232" s="59"/>
      <c r="DJ232" s="59"/>
      <c r="DK232" s="59"/>
      <c r="DL232" s="59"/>
      <c r="DM232" s="59"/>
      <c r="DN232" s="59"/>
      <c r="DO232" s="59"/>
      <c r="DP232" s="59"/>
      <c r="DQ232" s="59"/>
      <c r="DR232" s="59"/>
      <c r="DS232" s="59"/>
      <c r="DT232" s="59"/>
      <c r="DU232" s="59"/>
    </row>
    <row r="233" spans="1:125" s="61" customFormat="1" ht="12.75" customHeight="1" x14ac:dyDescent="0.25">
      <c r="A233" s="39" t="s">
        <v>454</v>
      </c>
      <c r="B233" s="39" t="s">
        <v>1664</v>
      </c>
      <c r="C233" s="39"/>
      <c r="D233" s="39" t="s">
        <v>73</v>
      </c>
      <c r="E233" s="39" t="s">
        <v>2217</v>
      </c>
      <c r="F233" s="55">
        <v>44293.576724537037</v>
      </c>
      <c r="G233" s="55">
        <v>44294.398055555554</v>
      </c>
      <c r="H233" s="23" t="s">
        <v>2309</v>
      </c>
      <c r="I233" s="40" t="str">
        <f t="shared" si="3"/>
        <v>OUTSIDE WDC</v>
      </c>
      <c r="J233" s="39"/>
      <c r="K233" s="39"/>
      <c r="L233" s="56">
        <v>44294</v>
      </c>
      <c r="M233" s="57"/>
      <c r="N233" s="59" t="str">
        <f>IFERROR(VLOOKUP(B:B,'GID 29 JUNI 21'!V:Y,4,0),"")</f>
        <v/>
      </c>
      <c r="O233" s="59" t="str">
        <f>IFERROR(VLOOKUP(B233,#REF!,4,0),"")</f>
        <v/>
      </c>
      <c r="P233" s="59" t="str">
        <f>IFERROR(VLOOKUP(B:B,'GID 27 Juni 21'!V:Y,4,0),"")</f>
        <v/>
      </c>
      <c r="Q233" s="59" t="str">
        <f>IFERROR(VLOOKUP(B:B,'GID 26 Juni 21'!V:Y,4,0),"")</f>
        <v/>
      </c>
      <c r="R233" s="59" t="str">
        <f>IFERROR(VLOOKUP(B:B,'GID 25 JNI 21'!V:Y,4,0),"")</f>
        <v/>
      </c>
      <c r="S233" s="59" t="s">
        <v>11</v>
      </c>
      <c r="T233" s="59" t="s">
        <v>11</v>
      </c>
      <c r="U233" s="59" t="s">
        <v>11</v>
      </c>
      <c r="V233" s="59" t="s">
        <v>11</v>
      </c>
      <c r="W233" s="59" t="s">
        <v>11</v>
      </c>
      <c r="X233" s="59" t="s">
        <v>11</v>
      </c>
      <c r="Y233" s="59" t="s">
        <v>11</v>
      </c>
      <c r="Z233" s="59" t="s">
        <v>11</v>
      </c>
      <c r="AA233" s="59" t="s">
        <v>11</v>
      </c>
      <c r="AB233" s="59" t="s">
        <v>11</v>
      </c>
      <c r="AC233" s="59" t="s">
        <v>11</v>
      </c>
      <c r="AD233" s="59" t="s">
        <v>11</v>
      </c>
      <c r="AE233" s="59" t="s">
        <v>11</v>
      </c>
      <c r="AF233" s="59" t="s">
        <v>11</v>
      </c>
      <c r="AG233" s="59" t="s">
        <v>11</v>
      </c>
      <c r="AH233" s="59" t="s">
        <v>11</v>
      </c>
      <c r="AI233" s="59" t="s">
        <v>11</v>
      </c>
      <c r="AJ233" s="59" t="s">
        <v>11</v>
      </c>
      <c r="AK233" s="59" t="s">
        <v>11</v>
      </c>
      <c r="AL233" s="57" t="s">
        <v>11</v>
      </c>
      <c r="AM233" s="57" t="s">
        <v>11</v>
      </c>
      <c r="AN233" s="57" t="s">
        <v>11</v>
      </c>
      <c r="AO233" s="57" t="s">
        <v>11</v>
      </c>
      <c r="AP233" s="57" t="s">
        <v>11</v>
      </c>
      <c r="AQ233" s="57" t="s">
        <v>11</v>
      </c>
      <c r="AR233" s="57" t="s">
        <v>11</v>
      </c>
      <c r="AS233" s="57" t="s">
        <v>11</v>
      </c>
      <c r="AT233" s="57" t="s">
        <v>11</v>
      </c>
      <c r="AU233" s="57" t="s">
        <v>11</v>
      </c>
      <c r="AV233" s="57" t="s">
        <v>11</v>
      </c>
      <c r="AW233" s="57" t="s">
        <v>11</v>
      </c>
      <c r="AX233" s="57" t="s">
        <v>11</v>
      </c>
      <c r="AY233" s="57" t="s">
        <v>11</v>
      </c>
      <c r="AZ233" s="57" t="s">
        <v>11</v>
      </c>
      <c r="BA233" s="57" t="s">
        <v>11</v>
      </c>
      <c r="BB233" s="57" t="s">
        <v>11</v>
      </c>
      <c r="BC233" s="57" t="s">
        <v>11</v>
      </c>
      <c r="BD233" s="57" t="s">
        <v>11</v>
      </c>
      <c r="BE233" s="57" t="s">
        <v>11</v>
      </c>
      <c r="BF233" s="57" t="s">
        <v>11</v>
      </c>
      <c r="BG233" s="57" t="s">
        <v>11</v>
      </c>
      <c r="BH233" s="57" t="s">
        <v>11</v>
      </c>
      <c r="BI233" s="57" t="s">
        <v>11</v>
      </c>
      <c r="BJ233" s="57" t="s">
        <v>11</v>
      </c>
      <c r="BK233" s="57" t="s">
        <v>11</v>
      </c>
      <c r="BL233" s="57" t="s">
        <v>11</v>
      </c>
      <c r="BM233" s="57" t="s">
        <v>11</v>
      </c>
      <c r="BN233" s="57" t="s">
        <v>11</v>
      </c>
      <c r="BO233" s="57" t="s">
        <v>11</v>
      </c>
      <c r="BP233" s="57" t="s">
        <v>11</v>
      </c>
      <c r="BQ233" s="57" t="s">
        <v>11</v>
      </c>
      <c r="BR233" s="57" t="s">
        <v>11</v>
      </c>
      <c r="BS233" s="57" t="s">
        <v>11</v>
      </c>
      <c r="BT233" s="57" t="s">
        <v>11</v>
      </c>
      <c r="BU233" s="57" t="s">
        <v>11</v>
      </c>
      <c r="BV233" s="57" t="s">
        <v>11</v>
      </c>
      <c r="BW233" s="57" t="s">
        <v>11</v>
      </c>
      <c r="BX233" s="57" t="s">
        <v>11</v>
      </c>
      <c r="BY233" s="57" t="s">
        <v>11</v>
      </c>
      <c r="BZ233" s="57" t="s">
        <v>11</v>
      </c>
      <c r="CA233" s="57" t="s">
        <v>11</v>
      </c>
      <c r="CB233" s="57" t="s">
        <v>11</v>
      </c>
      <c r="CC233" s="57" t="s">
        <v>11</v>
      </c>
      <c r="CD233" s="57" t="s">
        <v>11</v>
      </c>
      <c r="CE233" s="57" t="s">
        <v>11</v>
      </c>
      <c r="CF233" s="57" t="s">
        <v>11</v>
      </c>
      <c r="CG233" s="57" t="s">
        <v>11</v>
      </c>
      <c r="CH233" s="57" t="s">
        <v>11</v>
      </c>
      <c r="CI233" s="57" t="s">
        <v>11</v>
      </c>
      <c r="CJ233" s="57" t="s">
        <v>2160</v>
      </c>
      <c r="CK233" s="57"/>
      <c r="CL233" s="58"/>
      <c r="CM233" s="59"/>
      <c r="CN233" s="59"/>
      <c r="CO233" s="59"/>
      <c r="CP233" s="59"/>
      <c r="CQ233" s="59"/>
      <c r="CR233" s="59"/>
      <c r="CS233" s="59"/>
      <c r="CT233" s="59"/>
      <c r="CU233" s="59"/>
      <c r="CV233" s="59"/>
      <c r="CW233" s="59"/>
      <c r="CX233" s="59"/>
      <c r="CY233" s="59"/>
      <c r="CZ233" s="60"/>
      <c r="DA233" s="60"/>
      <c r="DB233" s="59"/>
      <c r="DC233" s="59"/>
      <c r="DD233" s="60"/>
      <c r="DE233" s="59"/>
      <c r="DF233" s="59"/>
      <c r="DG233" s="59"/>
      <c r="DH233" s="59"/>
      <c r="DI233" s="59"/>
      <c r="DJ233" s="59"/>
      <c r="DK233" s="59"/>
      <c r="DL233" s="59"/>
      <c r="DM233" s="59"/>
      <c r="DN233" s="59"/>
      <c r="DO233" s="59"/>
      <c r="DP233" s="59"/>
      <c r="DQ233" s="59"/>
      <c r="DR233" s="59"/>
      <c r="DS233" s="59"/>
      <c r="DT233" s="59"/>
      <c r="DU233" s="59"/>
    </row>
    <row r="234" spans="1:125" s="61" customFormat="1" ht="12.75" customHeight="1" x14ac:dyDescent="0.25">
      <c r="A234" s="39" t="s">
        <v>454</v>
      </c>
      <c r="B234" s="39" t="s">
        <v>1665</v>
      </c>
      <c r="C234" s="39"/>
      <c r="D234" s="39" t="s">
        <v>73</v>
      </c>
      <c r="E234" s="39" t="s">
        <v>2217</v>
      </c>
      <c r="F234" s="55">
        <v>44293.713229166664</v>
      </c>
      <c r="G234" s="55">
        <v>44294.398055555554</v>
      </c>
      <c r="H234" s="23" t="s">
        <v>2309</v>
      </c>
      <c r="I234" s="40" t="str">
        <f t="shared" si="3"/>
        <v>OUTSIDE WDC</v>
      </c>
      <c r="J234" s="39"/>
      <c r="K234" s="39"/>
      <c r="L234" s="56">
        <v>44294</v>
      </c>
      <c r="M234" s="57"/>
      <c r="N234" s="59" t="str">
        <f>IFERROR(VLOOKUP(B:B,'GID 29 JUNI 21'!V:Y,4,0),"")</f>
        <v/>
      </c>
      <c r="O234" s="59" t="str">
        <f>IFERROR(VLOOKUP(B234,#REF!,4,0),"")</f>
        <v/>
      </c>
      <c r="P234" s="59" t="str">
        <f>IFERROR(VLOOKUP(B:B,'GID 27 Juni 21'!V:Y,4,0),"")</f>
        <v/>
      </c>
      <c r="Q234" s="59" t="str">
        <f>IFERROR(VLOOKUP(B:B,'GID 26 Juni 21'!V:Y,4,0),"")</f>
        <v/>
      </c>
      <c r="R234" s="59" t="str">
        <f>IFERROR(VLOOKUP(B:B,'GID 25 JNI 21'!V:Y,4,0),"")</f>
        <v/>
      </c>
      <c r="S234" s="59" t="s">
        <v>11</v>
      </c>
      <c r="T234" s="59" t="s">
        <v>11</v>
      </c>
      <c r="U234" s="59" t="s">
        <v>11</v>
      </c>
      <c r="V234" s="59" t="s">
        <v>11</v>
      </c>
      <c r="W234" s="59" t="s">
        <v>11</v>
      </c>
      <c r="X234" s="59" t="s">
        <v>11</v>
      </c>
      <c r="Y234" s="59" t="s">
        <v>11</v>
      </c>
      <c r="Z234" s="59" t="s">
        <v>11</v>
      </c>
      <c r="AA234" s="59" t="s">
        <v>11</v>
      </c>
      <c r="AB234" s="59" t="s">
        <v>11</v>
      </c>
      <c r="AC234" s="59" t="s">
        <v>11</v>
      </c>
      <c r="AD234" s="59" t="s">
        <v>11</v>
      </c>
      <c r="AE234" s="59" t="s">
        <v>11</v>
      </c>
      <c r="AF234" s="59" t="s">
        <v>11</v>
      </c>
      <c r="AG234" s="59" t="s">
        <v>11</v>
      </c>
      <c r="AH234" s="59" t="s">
        <v>11</v>
      </c>
      <c r="AI234" s="59" t="s">
        <v>11</v>
      </c>
      <c r="AJ234" s="59" t="s">
        <v>11</v>
      </c>
      <c r="AK234" s="59" t="s">
        <v>11</v>
      </c>
      <c r="AL234" s="57" t="s">
        <v>11</v>
      </c>
      <c r="AM234" s="57" t="s">
        <v>11</v>
      </c>
      <c r="AN234" s="57" t="s">
        <v>11</v>
      </c>
      <c r="AO234" s="57" t="s">
        <v>11</v>
      </c>
      <c r="AP234" s="57" t="s">
        <v>11</v>
      </c>
      <c r="AQ234" s="57" t="s">
        <v>11</v>
      </c>
      <c r="AR234" s="57" t="s">
        <v>11</v>
      </c>
      <c r="AS234" s="57" t="s">
        <v>11</v>
      </c>
      <c r="AT234" s="57" t="s">
        <v>11</v>
      </c>
      <c r="AU234" s="57" t="s">
        <v>11</v>
      </c>
      <c r="AV234" s="57" t="s">
        <v>11</v>
      </c>
      <c r="AW234" s="57" t="s">
        <v>11</v>
      </c>
      <c r="AX234" s="57" t="s">
        <v>11</v>
      </c>
      <c r="AY234" s="57" t="s">
        <v>11</v>
      </c>
      <c r="AZ234" s="57" t="s">
        <v>11</v>
      </c>
      <c r="BA234" s="57" t="s">
        <v>11</v>
      </c>
      <c r="BB234" s="57" t="s">
        <v>11</v>
      </c>
      <c r="BC234" s="57" t="s">
        <v>11</v>
      </c>
      <c r="BD234" s="57" t="s">
        <v>11</v>
      </c>
      <c r="BE234" s="57" t="s">
        <v>11</v>
      </c>
      <c r="BF234" s="57" t="s">
        <v>11</v>
      </c>
      <c r="BG234" s="57" t="s">
        <v>11</v>
      </c>
      <c r="BH234" s="57" t="s">
        <v>11</v>
      </c>
      <c r="BI234" s="57" t="s">
        <v>11</v>
      </c>
      <c r="BJ234" s="57" t="s">
        <v>11</v>
      </c>
      <c r="BK234" s="57" t="s">
        <v>11</v>
      </c>
      <c r="BL234" s="57" t="s">
        <v>11</v>
      </c>
      <c r="BM234" s="57" t="s">
        <v>11</v>
      </c>
      <c r="BN234" s="57" t="s">
        <v>11</v>
      </c>
      <c r="BO234" s="57" t="s">
        <v>11</v>
      </c>
      <c r="BP234" s="57" t="s">
        <v>11</v>
      </c>
      <c r="BQ234" s="57" t="s">
        <v>11</v>
      </c>
      <c r="BR234" s="57" t="s">
        <v>11</v>
      </c>
      <c r="BS234" s="57" t="s">
        <v>11</v>
      </c>
      <c r="BT234" s="57" t="s">
        <v>11</v>
      </c>
      <c r="BU234" s="57" t="s">
        <v>11</v>
      </c>
      <c r="BV234" s="57" t="s">
        <v>11</v>
      </c>
      <c r="BW234" s="57" t="s">
        <v>11</v>
      </c>
      <c r="BX234" s="57" t="s">
        <v>11</v>
      </c>
      <c r="BY234" s="57" t="s">
        <v>11</v>
      </c>
      <c r="BZ234" s="57" t="s">
        <v>11</v>
      </c>
      <c r="CA234" s="57" t="s">
        <v>11</v>
      </c>
      <c r="CB234" s="57" t="s">
        <v>11</v>
      </c>
      <c r="CC234" s="57" t="s">
        <v>11</v>
      </c>
      <c r="CD234" s="57" t="s">
        <v>11</v>
      </c>
      <c r="CE234" s="57" t="s">
        <v>11</v>
      </c>
      <c r="CF234" s="57" t="s">
        <v>11</v>
      </c>
      <c r="CG234" s="57" t="s">
        <v>11</v>
      </c>
      <c r="CH234" s="57" t="s">
        <v>11</v>
      </c>
      <c r="CI234" s="57" t="s">
        <v>11</v>
      </c>
      <c r="CJ234" s="57" t="s">
        <v>2161</v>
      </c>
      <c r="CK234" s="57"/>
      <c r="CL234" s="58"/>
      <c r="CM234" s="59"/>
      <c r="CN234" s="59"/>
      <c r="CO234" s="59"/>
      <c r="CP234" s="59"/>
      <c r="CQ234" s="59"/>
      <c r="CR234" s="59"/>
      <c r="CS234" s="59"/>
      <c r="CT234" s="59"/>
      <c r="CU234" s="59"/>
      <c r="CV234" s="59"/>
      <c r="CW234" s="59"/>
      <c r="CX234" s="59"/>
      <c r="CY234" s="59"/>
      <c r="CZ234" s="60"/>
      <c r="DA234" s="60"/>
      <c r="DB234" s="59"/>
      <c r="DC234" s="59"/>
      <c r="DD234" s="60"/>
      <c r="DE234" s="59"/>
      <c r="DF234" s="59"/>
      <c r="DG234" s="59"/>
      <c r="DH234" s="59"/>
      <c r="DI234" s="59"/>
      <c r="DJ234" s="59"/>
      <c r="DK234" s="59"/>
      <c r="DL234" s="59"/>
      <c r="DM234" s="59"/>
      <c r="DN234" s="59"/>
      <c r="DO234" s="59"/>
      <c r="DP234" s="59"/>
      <c r="DQ234" s="59"/>
      <c r="DR234" s="59"/>
      <c r="DS234" s="59"/>
      <c r="DT234" s="59"/>
      <c r="DU234" s="59"/>
    </row>
    <row r="235" spans="1:125" s="61" customFormat="1" ht="12.75" customHeight="1" x14ac:dyDescent="0.25">
      <c r="A235" s="39" t="s">
        <v>454</v>
      </c>
      <c r="B235" s="39" t="s">
        <v>1666</v>
      </c>
      <c r="C235" s="39"/>
      <c r="D235" s="39" t="s">
        <v>73</v>
      </c>
      <c r="E235" s="39" t="s">
        <v>2216</v>
      </c>
      <c r="F235" s="55">
        <v>44293.995694444442</v>
      </c>
      <c r="G235" s="55">
        <v>44294.63994212963</v>
      </c>
      <c r="H235" s="23" t="s">
        <v>2309</v>
      </c>
      <c r="I235" s="40" t="str">
        <f t="shared" si="3"/>
        <v>OUTSIDE WDC</v>
      </c>
      <c r="J235" s="39"/>
      <c r="K235" s="39"/>
      <c r="L235" s="56">
        <v>44294</v>
      </c>
      <c r="M235" s="57"/>
      <c r="N235" s="59" t="str">
        <f>IFERROR(VLOOKUP(B:B,'GID 29 JUNI 21'!V:Y,4,0),"")</f>
        <v/>
      </c>
      <c r="O235" s="59" t="str">
        <f>IFERROR(VLOOKUP(B235,#REF!,4,0),"")</f>
        <v/>
      </c>
      <c r="P235" s="59" t="str">
        <f>IFERROR(VLOOKUP(B:B,'GID 27 Juni 21'!V:Y,4,0),"")</f>
        <v/>
      </c>
      <c r="Q235" s="59" t="str">
        <f>IFERROR(VLOOKUP(B:B,'GID 26 Juni 21'!V:Y,4,0),"")</f>
        <v/>
      </c>
      <c r="R235" s="59" t="str">
        <f>IFERROR(VLOOKUP(B:B,'GID 25 JNI 21'!V:Y,4,0),"")</f>
        <v/>
      </c>
      <c r="S235" s="59" t="s">
        <v>11</v>
      </c>
      <c r="T235" s="59" t="s">
        <v>11</v>
      </c>
      <c r="U235" s="59" t="s">
        <v>11</v>
      </c>
      <c r="V235" s="59" t="s">
        <v>11</v>
      </c>
      <c r="W235" s="59" t="s">
        <v>11</v>
      </c>
      <c r="X235" s="59" t="s">
        <v>11</v>
      </c>
      <c r="Y235" s="59" t="s">
        <v>11</v>
      </c>
      <c r="Z235" s="59" t="s">
        <v>11</v>
      </c>
      <c r="AA235" s="59" t="s">
        <v>11</v>
      </c>
      <c r="AB235" s="59" t="s">
        <v>11</v>
      </c>
      <c r="AC235" s="59" t="s">
        <v>11</v>
      </c>
      <c r="AD235" s="59" t="s">
        <v>11</v>
      </c>
      <c r="AE235" s="59" t="s">
        <v>11</v>
      </c>
      <c r="AF235" s="59" t="s">
        <v>11</v>
      </c>
      <c r="AG235" s="59" t="s">
        <v>11</v>
      </c>
      <c r="AH235" s="59" t="s">
        <v>11</v>
      </c>
      <c r="AI235" s="59" t="s">
        <v>11</v>
      </c>
      <c r="AJ235" s="59" t="s">
        <v>11</v>
      </c>
      <c r="AK235" s="59" t="s">
        <v>11</v>
      </c>
      <c r="AL235" s="57" t="s">
        <v>11</v>
      </c>
      <c r="AM235" s="57" t="s">
        <v>11</v>
      </c>
      <c r="AN235" s="57" t="s">
        <v>11</v>
      </c>
      <c r="AO235" s="57" t="s">
        <v>11</v>
      </c>
      <c r="AP235" s="57" t="s">
        <v>11</v>
      </c>
      <c r="AQ235" s="57" t="s">
        <v>11</v>
      </c>
      <c r="AR235" s="57" t="s">
        <v>11</v>
      </c>
      <c r="AS235" s="57" t="s">
        <v>11</v>
      </c>
      <c r="AT235" s="57" t="s">
        <v>11</v>
      </c>
      <c r="AU235" s="57" t="s">
        <v>11</v>
      </c>
      <c r="AV235" s="57" t="s">
        <v>11</v>
      </c>
      <c r="AW235" s="57" t="s">
        <v>11</v>
      </c>
      <c r="AX235" s="57" t="s">
        <v>11</v>
      </c>
      <c r="AY235" s="57" t="s">
        <v>11</v>
      </c>
      <c r="AZ235" s="57" t="s">
        <v>11</v>
      </c>
      <c r="BA235" s="57" t="s">
        <v>11</v>
      </c>
      <c r="BB235" s="57" t="s">
        <v>11</v>
      </c>
      <c r="BC235" s="57" t="s">
        <v>11</v>
      </c>
      <c r="BD235" s="57" t="s">
        <v>11</v>
      </c>
      <c r="BE235" s="57" t="s">
        <v>11</v>
      </c>
      <c r="BF235" s="57" t="s">
        <v>11</v>
      </c>
      <c r="BG235" s="57" t="s">
        <v>11</v>
      </c>
      <c r="BH235" s="57" t="s">
        <v>11</v>
      </c>
      <c r="BI235" s="57" t="s">
        <v>11</v>
      </c>
      <c r="BJ235" s="57" t="s">
        <v>11</v>
      </c>
      <c r="BK235" s="57" t="s">
        <v>11</v>
      </c>
      <c r="BL235" s="57" t="s">
        <v>11</v>
      </c>
      <c r="BM235" s="57" t="s">
        <v>11</v>
      </c>
      <c r="BN235" s="57" t="s">
        <v>11</v>
      </c>
      <c r="BO235" s="57" t="s">
        <v>11</v>
      </c>
      <c r="BP235" s="57" t="s">
        <v>11</v>
      </c>
      <c r="BQ235" s="57" t="s">
        <v>11</v>
      </c>
      <c r="BR235" s="57" t="s">
        <v>11</v>
      </c>
      <c r="BS235" s="57" t="s">
        <v>11</v>
      </c>
      <c r="BT235" s="57" t="s">
        <v>11</v>
      </c>
      <c r="BU235" s="57" t="s">
        <v>11</v>
      </c>
      <c r="BV235" s="57" t="s">
        <v>11</v>
      </c>
      <c r="BW235" s="57" t="s">
        <v>11</v>
      </c>
      <c r="BX235" s="57" t="s">
        <v>11</v>
      </c>
      <c r="BY235" s="57" t="s">
        <v>11</v>
      </c>
      <c r="BZ235" s="57" t="s">
        <v>11</v>
      </c>
      <c r="CA235" s="57" t="s">
        <v>11</v>
      </c>
      <c r="CB235" s="57" t="s">
        <v>11</v>
      </c>
      <c r="CC235" s="57" t="s">
        <v>11</v>
      </c>
      <c r="CD235" s="57" t="s">
        <v>11</v>
      </c>
      <c r="CE235" s="57" t="s">
        <v>11</v>
      </c>
      <c r="CF235" s="57" t="s">
        <v>11</v>
      </c>
      <c r="CG235" s="57" t="s">
        <v>11</v>
      </c>
      <c r="CH235" s="57" t="s">
        <v>11</v>
      </c>
      <c r="CI235" s="57" t="s">
        <v>11</v>
      </c>
      <c r="CJ235" s="57" t="s">
        <v>2162</v>
      </c>
      <c r="CK235" s="57"/>
      <c r="CL235" s="58"/>
      <c r="CM235" s="59"/>
      <c r="CN235" s="59"/>
      <c r="CO235" s="59"/>
      <c r="CP235" s="59"/>
      <c r="CQ235" s="59"/>
      <c r="CR235" s="59"/>
      <c r="CS235" s="59"/>
      <c r="CT235" s="59"/>
      <c r="CU235" s="59"/>
      <c r="CV235" s="59"/>
      <c r="CW235" s="59"/>
      <c r="CX235" s="59"/>
      <c r="CY235" s="59"/>
      <c r="CZ235" s="60"/>
      <c r="DA235" s="60"/>
      <c r="DB235" s="59"/>
      <c r="DC235" s="59"/>
      <c r="DD235" s="60"/>
      <c r="DE235" s="59"/>
      <c r="DF235" s="59"/>
      <c r="DG235" s="59"/>
      <c r="DH235" s="59"/>
      <c r="DI235" s="59"/>
      <c r="DJ235" s="59"/>
      <c r="DK235" s="59"/>
      <c r="DL235" s="59"/>
      <c r="DM235" s="59"/>
      <c r="DN235" s="59"/>
      <c r="DO235" s="59"/>
      <c r="DP235" s="59"/>
      <c r="DQ235" s="59"/>
      <c r="DR235" s="59"/>
      <c r="DS235" s="59"/>
      <c r="DT235" s="59"/>
      <c r="DU235" s="59"/>
    </row>
    <row r="236" spans="1:125" s="61" customFormat="1" ht="12.75" customHeight="1" x14ac:dyDescent="0.25">
      <c r="A236" s="39" t="s">
        <v>454</v>
      </c>
      <c r="B236" s="39" t="s">
        <v>1667</v>
      </c>
      <c r="C236" s="39"/>
      <c r="D236" s="39" t="s">
        <v>73</v>
      </c>
      <c r="E236" s="39" t="s">
        <v>2204</v>
      </c>
      <c r="F236" s="55">
        <v>44303.673657407409</v>
      </c>
      <c r="G236" s="55">
        <v>44304.215324074074</v>
      </c>
      <c r="H236" s="23" t="s">
        <v>2309</v>
      </c>
      <c r="I236" s="40" t="str">
        <f t="shared" si="3"/>
        <v>OUTSIDE WDC</v>
      </c>
      <c r="J236" s="39" t="s">
        <v>10</v>
      </c>
      <c r="K236" s="39"/>
      <c r="L236" s="56">
        <v>44304</v>
      </c>
      <c r="M236" s="57"/>
      <c r="N236" s="59" t="str">
        <f>IFERROR(VLOOKUP(B:B,'GID 29 JUNI 21'!V:Y,4,0),"")</f>
        <v/>
      </c>
      <c r="O236" s="59" t="str">
        <f>IFERROR(VLOOKUP(B236,#REF!,4,0),"")</f>
        <v/>
      </c>
      <c r="P236" s="59" t="str">
        <f>IFERROR(VLOOKUP(B:B,'GID 27 Juni 21'!V:Y,4,0),"")</f>
        <v/>
      </c>
      <c r="Q236" s="59" t="str">
        <f>IFERROR(VLOOKUP(B:B,'GID 26 Juni 21'!V:Y,4,0),"")</f>
        <v/>
      </c>
      <c r="R236" s="59" t="str">
        <f>IFERROR(VLOOKUP(B:B,'GID 25 JNI 21'!V:Y,4,0),"")</f>
        <v/>
      </c>
      <c r="S236" s="59" t="s">
        <v>11</v>
      </c>
      <c r="T236" s="59" t="s">
        <v>11</v>
      </c>
      <c r="U236" s="59" t="s">
        <v>11</v>
      </c>
      <c r="V236" s="59" t="s">
        <v>11</v>
      </c>
      <c r="W236" s="59" t="s">
        <v>11</v>
      </c>
      <c r="X236" s="59" t="s">
        <v>11</v>
      </c>
      <c r="Y236" s="59" t="s">
        <v>11</v>
      </c>
      <c r="Z236" s="59" t="s">
        <v>11</v>
      </c>
      <c r="AA236" s="59" t="s">
        <v>11</v>
      </c>
      <c r="AB236" s="59" t="s">
        <v>11</v>
      </c>
      <c r="AC236" s="59" t="s">
        <v>11</v>
      </c>
      <c r="AD236" s="59" t="s">
        <v>11</v>
      </c>
      <c r="AE236" s="59" t="s">
        <v>11</v>
      </c>
      <c r="AF236" s="59" t="s">
        <v>11</v>
      </c>
      <c r="AG236" s="59" t="s">
        <v>11</v>
      </c>
      <c r="AH236" s="59" t="s">
        <v>11</v>
      </c>
      <c r="AI236" s="59" t="s">
        <v>11</v>
      </c>
      <c r="AJ236" s="59" t="s">
        <v>11</v>
      </c>
      <c r="AK236" s="59" t="s">
        <v>11</v>
      </c>
      <c r="AL236" s="57" t="s">
        <v>11</v>
      </c>
      <c r="AM236" s="57" t="s">
        <v>11</v>
      </c>
      <c r="AN236" s="57" t="s">
        <v>11</v>
      </c>
      <c r="AO236" s="57" t="s">
        <v>11</v>
      </c>
      <c r="AP236" s="57" t="s">
        <v>11</v>
      </c>
      <c r="AQ236" s="57" t="s">
        <v>11</v>
      </c>
      <c r="AR236" s="57" t="s">
        <v>11</v>
      </c>
      <c r="AS236" s="57" t="s">
        <v>11</v>
      </c>
      <c r="AT236" s="57" t="s">
        <v>11</v>
      </c>
      <c r="AU236" s="57" t="s">
        <v>11</v>
      </c>
      <c r="AV236" s="57" t="s">
        <v>11</v>
      </c>
      <c r="AW236" s="57" t="s">
        <v>11</v>
      </c>
      <c r="AX236" s="57" t="s">
        <v>11</v>
      </c>
      <c r="AY236" s="57" t="s">
        <v>11</v>
      </c>
      <c r="AZ236" s="57" t="s">
        <v>11</v>
      </c>
      <c r="BA236" s="57" t="s">
        <v>11</v>
      </c>
      <c r="BB236" s="57" t="s">
        <v>11</v>
      </c>
      <c r="BC236" s="57" t="s">
        <v>11</v>
      </c>
      <c r="BD236" s="57" t="s">
        <v>11</v>
      </c>
      <c r="BE236" s="57" t="s">
        <v>11</v>
      </c>
      <c r="BF236" s="57" t="s">
        <v>11</v>
      </c>
      <c r="BG236" s="57" t="s">
        <v>11</v>
      </c>
      <c r="BH236" s="57" t="s">
        <v>11</v>
      </c>
      <c r="BI236" s="57" t="s">
        <v>11</v>
      </c>
      <c r="BJ236" s="57" t="s">
        <v>11</v>
      </c>
      <c r="BK236" s="57" t="s">
        <v>11</v>
      </c>
      <c r="BL236" s="57" t="s">
        <v>11</v>
      </c>
      <c r="BM236" s="57" t="s">
        <v>11</v>
      </c>
      <c r="BN236" s="57" t="s">
        <v>11</v>
      </c>
      <c r="BO236" s="57" t="s">
        <v>11</v>
      </c>
      <c r="BP236" s="57" t="s">
        <v>11</v>
      </c>
      <c r="BQ236" s="57" t="s">
        <v>11</v>
      </c>
      <c r="BR236" s="57" t="s">
        <v>11</v>
      </c>
      <c r="BS236" s="57" t="s">
        <v>11</v>
      </c>
      <c r="BT236" s="57" t="s">
        <v>11</v>
      </c>
      <c r="BU236" s="57" t="s">
        <v>11</v>
      </c>
      <c r="BV236" s="57" t="s">
        <v>11</v>
      </c>
      <c r="BW236" s="57" t="s">
        <v>11</v>
      </c>
      <c r="BX236" s="57" t="s">
        <v>11</v>
      </c>
      <c r="BY236" s="57" t="s">
        <v>11</v>
      </c>
      <c r="BZ236" s="23"/>
      <c r="CA236" s="57" t="s">
        <v>3171</v>
      </c>
      <c r="CB236" s="57" t="s">
        <v>11</v>
      </c>
      <c r="CC236" s="57" t="s">
        <v>11</v>
      </c>
      <c r="CD236" s="57" t="s">
        <v>11</v>
      </c>
      <c r="CE236" s="57" t="s">
        <v>11</v>
      </c>
      <c r="CF236" s="57" t="s">
        <v>11</v>
      </c>
      <c r="CG236" s="57" t="s">
        <v>11</v>
      </c>
      <c r="CH236" s="57" t="s">
        <v>11</v>
      </c>
      <c r="CI236" s="57" t="s">
        <v>11</v>
      </c>
      <c r="CJ236" s="57" t="s">
        <v>2163</v>
      </c>
      <c r="CK236" s="57"/>
      <c r="CL236" s="58"/>
      <c r="CM236" s="59"/>
      <c r="CN236" s="59"/>
      <c r="CO236" s="59"/>
      <c r="CP236" s="59"/>
      <c r="CQ236" s="59"/>
      <c r="CR236" s="59"/>
      <c r="CS236" s="59"/>
      <c r="CT236" s="59"/>
      <c r="CU236" s="59"/>
      <c r="CV236" s="59"/>
      <c r="CW236" s="59"/>
      <c r="CX236" s="59"/>
      <c r="CY236" s="59"/>
      <c r="CZ236" s="60"/>
      <c r="DA236" s="60"/>
      <c r="DB236" s="59"/>
      <c r="DC236" s="59"/>
      <c r="DD236" s="60"/>
      <c r="DE236" s="59"/>
      <c r="DF236" s="59"/>
      <c r="DG236" s="59"/>
      <c r="DH236" s="59"/>
      <c r="DI236" s="59"/>
      <c r="DJ236" s="59"/>
      <c r="DK236" s="59"/>
      <c r="DL236" s="59"/>
      <c r="DM236" s="59"/>
      <c r="DN236" s="59"/>
      <c r="DO236" s="59"/>
      <c r="DP236" s="59"/>
      <c r="DQ236" s="59"/>
      <c r="DR236" s="59"/>
      <c r="DS236" s="59"/>
      <c r="DT236" s="59"/>
      <c r="DU236" s="59"/>
    </row>
    <row r="237" spans="1:125" s="61" customFormat="1" ht="12.75" customHeight="1" x14ac:dyDescent="0.25">
      <c r="A237" s="39" t="s">
        <v>454</v>
      </c>
      <c r="B237" s="39" t="s">
        <v>1668</v>
      </c>
      <c r="C237" s="39"/>
      <c r="D237" s="39" t="s">
        <v>73</v>
      </c>
      <c r="E237" s="39" t="s">
        <v>2216</v>
      </c>
      <c r="F237" s="55">
        <v>44294.154733796298</v>
      </c>
      <c r="G237" s="55">
        <v>44294.639467592591</v>
      </c>
      <c r="H237" s="23" t="s">
        <v>2309</v>
      </c>
      <c r="I237" s="40" t="str">
        <f t="shared" si="3"/>
        <v>OUTSIDE WDC</v>
      </c>
      <c r="J237" s="39"/>
      <c r="K237" s="39"/>
      <c r="L237" s="56">
        <v>44294</v>
      </c>
      <c r="M237" s="57"/>
      <c r="N237" s="59" t="str">
        <f>IFERROR(VLOOKUP(B:B,'GID 29 JUNI 21'!V:Y,4,0),"")</f>
        <v/>
      </c>
      <c r="O237" s="59" t="str">
        <f>IFERROR(VLOOKUP(B237,#REF!,4,0),"")</f>
        <v/>
      </c>
      <c r="P237" s="59" t="str">
        <f>IFERROR(VLOOKUP(B:B,'GID 27 Juni 21'!V:Y,4,0),"")</f>
        <v/>
      </c>
      <c r="Q237" s="59" t="str">
        <f>IFERROR(VLOOKUP(B:B,'GID 26 Juni 21'!V:Y,4,0),"")</f>
        <v/>
      </c>
      <c r="R237" s="59" t="str">
        <f>IFERROR(VLOOKUP(B:B,'GID 25 JNI 21'!V:Y,4,0),"")</f>
        <v/>
      </c>
      <c r="S237" s="59" t="s">
        <v>11</v>
      </c>
      <c r="T237" s="59" t="s">
        <v>11</v>
      </c>
      <c r="U237" s="59" t="s">
        <v>11</v>
      </c>
      <c r="V237" s="59" t="s">
        <v>11</v>
      </c>
      <c r="W237" s="59" t="s">
        <v>11</v>
      </c>
      <c r="X237" s="59" t="s">
        <v>11</v>
      </c>
      <c r="Y237" s="59" t="s">
        <v>11</v>
      </c>
      <c r="Z237" s="59" t="s">
        <v>11</v>
      </c>
      <c r="AA237" s="59" t="s">
        <v>11</v>
      </c>
      <c r="AB237" s="59" t="s">
        <v>11</v>
      </c>
      <c r="AC237" s="59" t="s">
        <v>11</v>
      </c>
      <c r="AD237" s="59" t="s">
        <v>11</v>
      </c>
      <c r="AE237" s="59" t="s">
        <v>11</v>
      </c>
      <c r="AF237" s="59" t="s">
        <v>11</v>
      </c>
      <c r="AG237" s="59" t="s">
        <v>11</v>
      </c>
      <c r="AH237" s="59" t="s">
        <v>11</v>
      </c>
      <c r="AI237" s="59" t="s">
        <v>11</v>
      </c>
      <c r="AJ237" s="59" t="s">
        <v>11</v>
      </c>
      <c r="AK237" s="59" t="s">
        <v>11</v>
      </c>
      <c r="AL237" s="57" t="s">
        <v>11</v>
      </c>
      <c r="AM237" s="57" t="s">
        <v>11</v>
      </c>
      <c r="AN237" s="57" t="s">
        <v>11</v>
      </c>
      <c r="AO237" s="57" t="s">
        <v>11</v>
      </c>
      <c r="AP237" s="57" t="s">
        <v>11</v>
      </c>
      <c r="AQ237" s="57" t="s">
        <v>11</v>
      </c>
      <c r="AR237" s="57" t="s">
        <v>11</v>
      </c>
      <c r="AS237" s="57" t="s">
        <v>11</v>
      </c>
      <c r="AT237" s="57" t="s">
        <v>11</v>
      </c>
      <c r="AU237" s="57" t="s">
        <v>11</v>
      </c>
      <c r="AV237" s="57" t="s">
        <v>11</v>
      </c>
      <c r="AW237" s="57" t="s">
        <v>11</v>
      </c>
      <c r="AX237" s="57" t="s">
        <v>11</v>
      </c>
      <c r="AY237" s="57" t="s">
        <v>11</v>
      </c>
      <c r="AZ237" s="57" t="s">
        <v>11</v>
      </c>
      <c r="BA237" s="57" t="s">
        <v>11</v>
      </c>
      <c r="BB237" s="57" t="s">
        <v>11</v>
      </c>
      <c r="BC237" s="57" t="s">
        <v>11</v>
      </c>
      <c r="BD237" s="57" t="s">
        <v>11</v>
      </c>
      <c r="BE237" s="57" t="s">
        <v>11</v>
      </c>
      <c r="BF237" s="57" t="s">
        <v>11</v>
      </c>
      <c r="BG237" s="57" t="s">
        <v>11</v>
      </c>
      <c r="BH237" s="57" t="s">
        <v>11</v>
      </c>
      <c r="BI237" s="57" t="s">
        <v>11</v>
      </c>
      <c r="BJ237" s="57" t="s">
        <v>11</v>
      </c>
      <c r="BK237" s="57" t="s">
        <v>11</v>
      </c>
      <c r="BL237" s="57" t="s">
        <v>11</v>
      </c>
      <c r="BM237" s="57" t="s">
        <v>11</v>
      </c>
      <c r="BN237" s="57" t="s">
        <v>11</v>
      </c>
      <c r="BO237" s="57" t="s">
        <v>11</v>
      </c>
      <c r="BP237" s="57" t="s">
        <v>11</v>
      </c>
      <c r="BQ237" s="57" t="s">
        <v>11</v>
      </c>
      <c r="BR237" s="57" t="s">
        <v>11</v>
      </c>
      <c r="BS237" s="57" t="s">
        <v>11</v>
      </c>
      <c r="BT237" s="57" t="s">
        <v>11</v>
      </c>
      <c r="BU237" s="57" t="s">
        <v>11</v>
      </c>
      <c r="BV237" s="57" t="s">
        <v>11</v>
      </c>
      <c r="BW237" s="57" t="s">
        <v>11</v>
      </c>
      <c r="BX237" s="57" t="s">
        <v>11</v>
      </c>
      <c r="BY237" s="57" t="s">
        <v>11</v>
      </c>
      <c r="BZ237" s="57" t="s">
        <v>11</v>
      </c>
      <c r="CA237" s="57" t="s">
        <v>11</v>
      </c>
      <c r="CB237" s="57" t="s">
        <v>11</v>
      </c>
      <c r="CC237" s="57" t="s">
        <v>11</v>
      </c>
      <c r="CD237" s="57" t="s">
        <v>11</v>
      </c>
      <c r="CE237" s="57" t="s">
        <v>11</v>
      </c>
      <c r="CF237" s="57" t="s">
        <v>11</v>
      </c>
      <c r="CG237" s="57" t="s">
        <v>11</v>
      </c>
      <c r="CH237" s="57" t="s">
        <v>11</v>
      </c>
      <c r="CI237" s="57" t="s">
        <v>11</v>
      </c>
      <c r="CJ237" s="57" t="s">
        <v>2164</v>
      </c>
      <c r="CK237" s="57"/>
      <c r="CL237" s="58"/>
      <c r="CM237" s="59"/>
      <c r="CN237" s="59"/>
      <c r="CO237" s="59"/>
      <c r="CP237" s="59"/>
      <c r="CQ237" s="59"/>
      <c r="CR237" s="59"/>
      <c r="CS237" s="59"/>
      <c r="CT237" s="59"/>
      <c r="CU237" s="59"/>
      <c r="CV237" s="59"/>
      <c r="CW237" s="59"/>
      <c r="CX237" s="59"/>
      <c r="CY237" s="59"/>
      <c r="CZ237" s="60"/>
      <c r="DA237" s="60"/>
      <c r="DB237" s="59"/>
      <c r="DC237" s="59"/>
      <c r="DD237" s="60"/>
      <c r="DE237" s="59"/>
      <c r="DF237" s="59"/>
      <c r="DG237" s="59"/>
      <c r="DH237" s="59"/>
      <c r="DI237" s="59"/>
      <c r="DJ237" s="59"/>
      <c r="DK237" s="59"/>
      <c r="DL237" s="59"/>
      <c r="DM237" s="59"/>
      <c r="DN237" s="59"/>
      <c r="DO237" s="59"/>
      <c r="DP237" s="59"/>
      <c r="DQ237" s="59"/>
      <c r="DR237" s="59"/>
      <c r="DS237" s="59"/>
      <c r="DT237" s="59"/>
      <c r="DU237" s="59"/>
    </row>
    <row r="238" spans="1:125" s="61" customFormat="1" ht="12.75" customHeight="1" x14ac:dyDescent="0.25">
      <c r="A238" s="39" t="s">
        <v>454</v>
      </c>
      <c r="B238" s="39" t="s">
        <v>1669</v>
      </c>
      <c r="C238" s="39"/>
      <c r="D238" s="39" t="s">
        <v>73</v>
      </c>
      <c r="E238" s="39" t="s">
        <v>2217</v>
      </c>
      <c r="F238" s="55">
        <v>44294.404733796298</v>
      </c>
      <c r="G238" s="55">
        <v>44294.838518518518</v>
      </c>
      <c r="H238" s="23" t="s">
        <v>2309</v>
      </c>
      <c r="I238" s="40" t="str">
        <f t="shared" si="3"/>
        <v>OUTSIDE WDC</v>
      </c>
      <c r="J238" s="39"/>
      <c r="K238" s="39"/>
      <c r="L238" s="56">
        <v>44294</v>
      </c>
      <c r="M238" s="57"/>
      <c r="N238" s="59" t="str">
        <f>IFERROR(VLOOKUP(B:B,'GID 29 JUNI 21'!V:Y,4,0),"")</f>
        <v/>
      </c>
      <c r="O238" s="59" t="str">
        <f>IFERROR(VLOOKUP(B238,#REF!,4,0),"")</f>
        <v/>
      </c>
      <c r="P238" s="59" t="str">
        <f>IFERROR(VLOOKUP(B:B,'GID 27 Juni 21'!V:Y,4,0),"")</f>
        <v/>
      </c>
      <c r="Q238" s="59" t="str">
        <f>IFERROR(VLOOKUP(B:B,'GID 26 Juni 21'!V:Y,4,0),"")</f>
        <v/>
      </c>
      <c r="R238" s="59" t="str">
        <f>IFERROR(VLOOKUP(B:B,'GID 25 JNI 21'!V:Y,4,0),"")</f>
        <v/>
      </c>
      <c r="S238" s="59" t="s">
        <v>11</v>
      </c>
      <c r="T238" s="59" t="s">
        <v>11</v>
      </c>
      <c r="U238" s="59" t="s">
        <v>11</v>
      </c>
      <c r="V238" s="59" t="s">
        <v>11</v>
      </c>
      <c r="W238" s="59" t="s">
        <v>11</v>
      </c>
      <c r="X238" s="59" t="s">
        <v>11</v>
      </c>
      <c r="Y238" s="59" t="s">
        <v>11</v>
      </c>
      <c r="Z238" s="59" t="s">
        <v>11</v>
      </c>
      <c r="AA238" s="59" t="s">
        <v>11</v>
      </c>
      <c r="AB238" s="59" t="s">
        <v>11</v>
      </c>
      <c r="AC238" s="59" t="s">
        <v>11</v>
      </c>
      <c r="AD238" s="59" t="s">
        <v>11</v>
      </c>
      <c r="AE238" s="59" t="s">
        <v>11</v>
      </c>
      <c r="AF238" s="59" t="s">
        <v>11</v>
      </c>
      <c r="AG238" s="59" t="s">
        <v>11</v>
      </c>
      <c r="AH238" s="59" t="s">
        <v>11</v>
      </c>
      <c r="AI238" s="59" t="s">
        <v>11</v>
      </c>
      <c r="AJ238" s="59" t="s">
        <v>11</v>
      </c>
      <c r="AK238" s="59" t="s">
        <v>11</v>
      </c>
      <c r="AL238" s="57" t="s">
        <v>11</v>
      </c>
      <c r="AM238" s="57" t="s">
        <v>11</v>
      </c>
      <c r="AN238" s="57" t="s">
        <v>11</v>
      </c>
      <c r="AO238" s="57" t="s">
        <v>11</v>
      </c>
      <c r="AP238" s="57" t="s">
        <v>11</v>
      </c>
      <c r="AQ238" s="57" t="s">
        <v>11</v>
      </c>
      <c r="AR238" s="57" t="s">
        <v>11</v>
      </c>
      <c r="AS238" s="57" t="s">
        <v>11</v>
      </c>
      <c r="AT238" s="57" t="s">
        <v>11</v>
      </c>
      <c r="AU238" s="57" t="s">
        <v>11</v>
      </c>
      <c r="AV238" s="57" t="s">
        <v>11</v>
      </c>
      <c r="AW238" s="57" t="s">
        <v>11</v>
      </c>
      <c r="AX238" s="57" t="s">
        <v>11</v>
      </c>
      <c r="AY238" s="57" t="s">
        <v>11</v>
      </c>
      <c r="AZ238" s="57" t="s">
        <v>11</v>
      </c>
      <c r="BA238" s="57" t="s">
        <v>11</v>
      </c>
      <c r="BB238" s="57" t="s">
        <v>11</v>
      </c>
      <c r="BC238" s="57" t="s">
        <v>11</v>
      </c>
      <c r="BD238" s="57" t="s">
        <v>11</v>
      </c>
      <c r="BE238" s="57" t="s">
        <v>11</v>
      </c>
      <c r="BF238" s="57" t="s">
        <v>11</v>
      </c>
      <c r="BG238" s="57" t="s">
        <v>11</v>
      </c>
      <c r="BH238" s="57" t="s">
        <v>11</v>
      </c>
      <c r="BI238" s="57" t="s">
        <v>11</v>
      </c>
      <c r="BJ238" s="57" t="s">
        <v>11</v>
      </c>
      <c r="BK238" s="57" t="s">
        <v>11</v>
      </c>
      <c r="BL238" s="57" t="s">
        <v>11</v>
      </c>
      <c r="BM238" s="57" t="s">
        <v>11</v>
      </c>
      <c r="BN238" s="57" t="s">
        <v>11</v>
      </c>
      <c r="BO238" s="57" t="s">
        <v>11</v>
      </c>
      <c r="BP238" s="57" t="s">
        <v>11</v>
      </c>
      <c r="BQ238" s="57" t="s">
        <v>11</v>
      </c>
      <c r="BR238" s="57" t="s">
        <v>11</v>
      </c>
      <c r="BS238" s="57" t="s">
        <v>11</v>
      </c>
      <c r="BT238" s="57" t="s">
        <v>11</v>
      </c>
      <c r="BU238" s="57" t="s">
        <v>11</v>
      </c>
      <c r="BV238" s="57" t="s">
        <v>11</v>
      </c>
      <c r="BW238" s="57" t="s">
        <v>11</v>
      </c>
      <c r="BX238" s="57" t="s">
        <v>11</v>
      </c>
      <c r="BY238" s="57" t="s">
        <v>11</v>
      </c>
      <c r="BZ238" s="57" t="s">
        <v>11</v>
      </c>
      <c r="CA238" s="57" t="s">
        <v>11</v>
      </c>
      <c r="CB238" s="57" t="s">
        <v>11</v>
      </c>
      <c r="CC238" s="57" t="s">
        <v>11</v>
      </c>
      <c r="CD238" s="57" t="s">
        <v>11</v>
      </c>
      <c r="CE238" s="57" t="s">
        <v>11</v>
      </c>
      <c r="CF238" s="57" t="s">
        <v>11</v>
      </c>
      <c r="CG238" s="57" t="s">
        <v>11</v>
      </c>
      <c r="CH238" s="57" t="s">
        <v>11</v>
      </c>
      <c r="CI238" s="57" t="s">
        <v>11</v>
      </c>
      <c r="CJ238" s="57" t="s">
        <v>2165</v>
      </c>
      <c r="CK238" s="57"/>
      <c r="CL238" s="58"/>
      <c r="CM238" s="59"/>
      <c r="CN238" s="59"/>
      <c r="CO238" s="59"/>
      <c r="CP238" s="59"/>
      <c r="CQ238" s="59"/>
      <c r="CR238" s="59"/>
      <c r="CS238" s="59"/>
      <c r="CT238" s="59"/>
      <c r="CU238" s="59"/>
      <c r="CV238" s="59"/>
      <c r="CW238" s="59"/>
      <c r="CX238" s="59"/>
      <c r="CY238" s="59"/>
      <c r="CZ238" s="60"/>
      <c r="DA238" s="60"/>
      <c r="DB238" s="59"/>
      <c r="DC238" s="59"/>
      <c r="DD238" s="60"/>
      <c r="DE238" s="59"/>
      <c r="DF238" s="59"/>
      <c r="DG238" s="59"/>
      <c r="DH238" s="59"/>
      <c r="DI238" s="59"/>
      <c r="DJ238" s="59"/>
      <c r="DK238" s="59"/>
      <c r="DL238" s="59"/>
      <c r="DM238" s="59"/>
      <c r="DN238" s="59"/>
      <c r="DO238" s="59"/>
      <c r="DP238" s="59"/>
      <c r="DQ238" s="59"/>
      <c r="DR238" s="59"/>
      <c r="DS238" s="59"/>
      <c r="DT238" s="59"/>
      <c r="DU238" s="59"/>
    </row>
    <row r="239" spans="1:125" s="61" customFormat="1" ht="12.75" customHeight="1" x14ac:dyDescent="0.25">
      <c r="A239" s="39" t="s">
        <v>454</v>
      </c>
      <c r="B239" s="39" t="s">
        <v>1671</v>
      </c>
      <c r="C239" s="39"/>
      <c r="D239" s="39" t="s">
        <v>73</v>
      </c>
      <c r="E239" s="39" t="s">
        <v>2217</v>
      </c>
      <c r="F239" s="55">
        <v>44294.404733796298</v>
      </c>
      <c r="G239" s="55">
        <v>44294.838518518518</v>
      </c>
      <c r="H239" s="23" t="s">
        <v>2309</v>
      </c>
      <c r="I239" s="40" t="str">
        <f t="shared" si="3"/>
        <v>OUTSIDE WDC</v>
      </c>
      <c r="J239" s="39"/>
      <c r="K239" s="39"/>
      <c r="L239" s="56">
        <v>44294</v>
      </c>
      <c r="M239" s="57"/>
      <c r="N239" s="59" t="str">
        <f>IFERROR(VLOOKUP(B:B,'GID 29 JUNI 21'!V:Y,4,0),"")</f>
        <v/>
      </c>
      <c r="O239" s="59" t="str">
        <f>IFERROR(VLOOKUP(B239,#REF!,4,0),"")</f>
        <v/>
      </c>
      <c r="P239" s="59" t="str">
        <f>IFERROR(VLOOKUP(B:B,'GID 27 Juni 21'!V:Y,4,0),"")</f>
        <v/>
      </c>
      <c r="Q239" s="59" t="str">
        <f>IFERROR(VLOOKUP(B:B,'GID 26 Juni 21'!V:Y,4,0),"")</f>
        <v/>
      </c>
      <c r="R239" s="59" t="str">
        <f>IFERROR(VLOOKUP(B:B,'GID 25 JNI 21'!V:Y,4,0),"")</f>
        <v/>
      </c>
      <c r="S239" s="59" t="s">
        <v>11</v>
      </c>
      <c r="T239" s="59" t="s">
        <v>11</v>
      </c>
      <c r="U239" s="59" t="s">
        <v>11</v>
      </c>
      <c r="V239" s="59" t="s">
        <v>11</v>
      </c>
      <c r="W239" s="59" t="s">
        <v>11</v>
      </c>
      <c r="X239" s="59" t="s">
        <v>11</v>
      </c>
      <c r="Y239" s="59" t="s">
        <v>11</v>
      </c>
      <c r="Z239" s="59" t="s">
        <v>11</v>
      </c>
      <c r="AA239" s="59" t="s">
        <v>11</v>
      </c>
      <c r="AB239" s="59" t="s">
        <v>11</v>
      </c>
      <c r="AC239" s="59" t="s">
        <v>11</v>
      </c>
      <c r="AD239" s="59" t="s">
        <v>11</v>
      </c>
      <c r="AE239" s="59" t="s">
        <v>11</v>
      </c>
      <c r="AF239" s="59" t="s">
        <v>11</v>
      </c>
      <c r="AG239" s="59" t="s">
        <v>11</v>
      </c>
      <c r="AH239" s="59" t="s">
        <v>11</v>
      </c>
      <c r="AI239" s="59" t="s">
        <v>11</v>
      </c>
      <c r="AJ239" s="59" t="s">
        <v>11</v>
      </c>
      <c r="AK239" s="59" t="s">
        <v>11</v>
      </c>
      <c r="AL239" s="57" t="s">
        <v>11</v>
      </c>
      <c r="AM239" s="57" t="s">
        <v>11</v>
      </c>
      <c r="AN239" s="57" t="s">
        <v>11</v>
      </c>
      <c r="AO239" s="57" t="s">
        <v>11</v>
      </c>
      <c r="AP239" s="57" t="s">
        <v>11</v>
      </c>
      <c r="AQ239" s="57" t="s">
        <v>11</v>
      </c>
      <c r="AR239" s="57" t="s">
        <v>11</v>
      </c>
      <c r="AS239" s="57" t="s">
        <v>11</v>
      </c>
      <c r="AT239" s="57" t="s">
        <v>11</v>
      </c>
      <c r="AU239" s="57" t="s">
        <v>11</v>
      </c>
      <c r="AV239" s="57" t="s">
        <v>11</v>
      </c>
      <c r="AW239" s="57" t="s">
        <v>11</v>
      </c>
      <c r="AX239" s="57" t="s">
        <v>11</v>
      </c>
      <c r="AY239" s="57" t="s">
        <v>11</v>
      </c>
      <c r="AZ239" s="57" t="s">
        <v>11</v>
      </c>
      <c r="BA239" s="57" t="s">
        <v>11</v>
      </c>
      <c r="BB239" s="57" t="s">
        <v>11</v>
      </c>
      <c r="BC239" s="57" t="s">
        <v>11</v>
      </c>
      <c r="BD239" s="57" t="s">
        <v>11</v>
      </c>
      <c r="BE239" s="57" t="s">
        <v>11</v>
      </c>
      <c r="BF239" s="57" t="s">
        <v>11</v>
      </c>
      <c r="BG239" s="57" t="s">
        <v>11</v>
      </c>
      <c r="BH239" s="57" t="s">
        <v>11</v>
      </c>
      <c r="BI239" s="57" t="s">
        <v>11</v>
      </c>
      <c r="BJ239" s="57" t="s">
        <v>11</v>
      </c>
      <c r="BK239" s="57" t="s">
        <v>11</v>
      </c>
      <c r="BL239" s="57" t="s">
        <v>11</v>
      </c>
      <c r="BM239" s="57" t="s">
        <v>11</v>
      </c>
      <c r="BN239" s="57" t="s">
        <v>11</v>
      </c>
      <c r="BO239" s="57" t="s">
        <v>11</v>
      </c>
      <c r="BP239" s="57" t="s">
        <v>11</v>
      </c>
      <c r="BQ239" s="57" t="s">
        <v>11</v>
      </c>
      <c r="BR239" s="57" t="s">
        <v>11</v>
      </c>
      <c r="BS239" s="57" t="s">
        <v>11</v>
      </c>
      <c r="BT239" s="57" t="s">
        <v>11</v>
      </c>
      <c r="BU239" s="57" t="s">
        <v>11</v>
      </c>
      <c r="BV239" s="57" t="s">
        <v>11</v>
      </c>
      <c r="BW239" s="57" t="s">
        <v>11</v>
      </c>
      <c r="BX239" s="57" t="s">
        <v>11</v>
      </c>
      <c r="BY239" s="57" t="s">
        <v>11</v>
      </c>
      <c r="BZ239" s="57" t="s">
        <v>11</v>
      </c>
      <c r="CA239" s="57" t="s">
        <v>11</v>
      </c>
      <c r="CB239" s="57" t="s">
        <v>11</v>
      </c>
      <c r="CC239" s="57" t="s">
        <v>11</v>
      </c>
      <c r="CD239" s="57" t="s">
        <v>11</v>
      </c>
      <c r="CE239" s="57" t="s">
        <v>11</v>
      </c>
      <c r="CF239" s="57" t="s">
        <v>11</v>
      </c>
      <c r="CG239" s="57" t="s">
        <v>11</v>
      </c>
      <c r="CH239" s="57" t="s">
        <v>11</v>
      </c>
      <c r="CI239" s="57" t="s">
        <v>11</v>
      </c>
      <c r="CJ239" s="57" t="s">
        <v>2166</v>
      </c>
      <c r="CK239" s="57"/>
      <c r="CL239" s="58"/>
      <c r="CM239" s="59"/>
      <c r="CN239" s="59"/>
      <c r="CO239" s="59"/>
      <c r="CP239" s="59"/>
      <c r="CQ239" s="59"/>
      <c r="CR239" s="59"/>
      <c r="CS239" s="59"/>
      <c r="CT239" s="59"/>
      <c r="CU239" s="59"/>
      <c r="CV239" s="59"/>
      <c r="CW239" s="59"/>
      <c r="CX239" s="59"/>
      <c r="CY239" s="59"/>
      <c r="CZ239" s="60"/>
      <c r="DA239" s="60"/>
      <c r="DB239" s="59"/>
      <c r="DC239" s="59"/>
      <c r="DD239" s="60"/>
      <c r="DE239" s="59"/>
      <c r="DF239" s="59"/>
      <c r="DG239" s="59"/>
      <c r="DH239" s="59"/>
      <c r="DI239" s="59"/>
      <c r="DJ239" s="59"/>
      <c r="DK239" s="59"/>
      <c r="DL239" s="59"/>
      <c r="DM239" s="59"/>
      <c r="DN239" s="59"/>
      <c r="DO239" s="59"/>
      <c r="DP239" s="59"/>
      <c r="DQ239" s="59"/>
      <c r="DR239" s="59"/>
      <c r="DS239" s="59"/>
      <c r="DT239" s="59"/>
      <c r="DU239" s="59"/>
    </row>
    <row r="240" spans="1:125" s="61" customFormat="1" ht="12.75" customHeight="1" x14ac:dyDescent="0.25">
      <c r="A240" s="39" t="s">
        <v>454</v>
      </c>
      <c r="B240" s="39" t="s">
        <v>1678</v>
      </c>
      <c r="C240" s="39"/>
      <c r="D240" s="39" t="s">
        <v>73</v>
      </c>
      <c r="E240" s="39" t="s">
        <v>2216</v>
      </c>
      <c r="F240" s="55">
        <v>44335.821585648147</v>
      </c>
      <c r="G240" s="55">
        <v>44336.153333333335</v>
      </c>
      <c r="H240" s="23" t="s">
        <v>2309</v>
      </c>
      <c r="I240" s="40" t="str">
        <f t="shared" si="3"/>
        <v>OUTSIDE WDC</v>
      </c>
      <c r="J240" s="39"/>
      <c r="K240" s="39"/>
      <c r="L240" s="56">
        <v>44336</v>
      </c>
      <c r="M240" s="57"/>
      <c r="N240" s="59" t="str">
        <f>IFERROR(VLOOKUP(B:B,'GID 29 JUNI 21'!V:Y,4,0),"")</f>
        <v/>
      </c>
      <c r="O240" s="59" t="str">
        <f>IFERROR(VLOOKUP(B240,#REF!,4,0),"")</f>
        <v/>
      </c>
      <c r="P240" s="59" t="str">
        <f>IFERROR(VLOOKUP(B:B,'GID 27 Juni 21'!V:Y,4,0),"")</f>
        <v/>
      </c>
      <c r="Q240" s="59" t="str">
        <f>IFERROR(VLOOKUP(B:B,'GID 26 Juni 21'!V:Y,4,0),"")</f>
        <v/>
      </c>
      <c r="R240" s="59" t="str">
        <f>IFERROR(VLOOKUP(B:B,'GID 25 JNI 21'!V:Y,4,0),"")</f>
        <v/>
      </c>
      <c r="S240" s="59" t="s">
        <v>11</v>
      </c>
      <c r="T240" s="59" t="s">
        <v>11</v>
      </c>
      <c r="U240" s="59" t="s">
        <v>11</v>
      </c>
      <c r="V240" s="59" t="s">
        <v>11</v>
      </c>
      <c r="W240" s="59" t="s">
        <v>11</v>
      </c>
      <c r="X240" s="59" t="s">
        <v>11</v>
      </c>
      <c r="Y240" s="59" t="s">
        <v>11</v>
      </c>
      <c r="Z240" s="59" t="s">
        <v>11</v>
      </c>
      <c r="AA240" s="59" t="s">
        <v>11</v>
      </c>
      <c r="AB240" s="59" t="s">
        <v>11</v>
      </c>
      <c r="AC240" s="59" t="s">
        <v>11</v>
      </c>
      <c r="AD240" s="59" t="s">
        <v>11</v>
      </c>
      <c r="AE240" s="59" t="s">
        <v>11</v>
      </c>
      <c r="AF240" s="59" t="s">
        <v>11</v>
      </c>
      <c r="AG240" s="59" t="s">
        <v>11</v>
      </c>
      <c r="AH240" s="59" t="s">
        <v>11</v>
      </c>
      <c r="AI240" s="59" t="s">
        <v>11</v>
      </c>
      <c r="AJ240" s="59" t="s">
        <v>11</v>
      </c>
      <c r="AK240" s="59" t="s">
        <v>11</v>
      </c>
      <c r="AL240" s="57" t="s">
        <v>11</v>
      </c>
      <c r="AM240" s="57" t="s">
        <v>11</v>
      </c>
      <c r="AN240" s="57" t="s">
        <v>11</v>
      </c>
      <c r="AO240" s="57" t="s">
        <v>11</v>
      </c>
      <c r="AP240" s="57" t="s">
        <v>11</v>
      </c>
      <c r="AQ240" s="57" t="s">
        <v>11</v>
      </c>
      <c r="AR240" s="57" t="s">
        <v>11</v>
      </c>
      <c r="AS240" s="57" t="s">
        <v>11</v>
      </c>
      <c r="AT240" s="57" t="s">
        <v>11</v>
      </c>
      <c r="AU240" s="57" t="s">
        <v>11</v>
      </c>
      <c r="AV240" s="57" t="s">
        <v>11</v>
      </c>
      <c r="AW240" s="57" t="s">
        <v>11</v>
      </c>
      <c r="AX240" s="57" t="s">
        <v>11</v>
      </c>
      <c r="AY240" s="57" t="s">
        <v>11</v>
      </c>
      <c r="AZ240" s="57" t="s">
        <v>11</v>
      </c>
      <c r="BA240" s="57" t="s">
        <v>2492</v>
      </c>
      <c r="BB240" s="57" t="s">
        <v>11</v>
      </c>
      <c r="BC240" s="57" t="s">
        <v>11</v>
      </c>
      <c r="BD240" s="57" t="s">
        <v>11</v>
      </c>
      <c r="BE240" s="57" t="s">
        <v>11</v>
      </c>
      <c r="BF240" s="57" t="s">
        <v>11</v>
      </c>
      <c r="BG240" s="57" t="s">
        <v>11</v>
      </c>
      <c r="BH240" s="57" t="s">
        <v>11</v>
      </c>
      <c r="BI240" s="57" t="s">
        <v>11</v>
      </c>
      <c r="BJ240" s="57" t="s">
        <v>11</v>
      </c>
      <c r="BK240" s="57" t="s">
        <v>11</v>
      </c>
      <c r="BL240" s="57" t="s">
        <v>11</v>
      </c>
      <c r="BM240" s="57" t="s">
        <v>11</v>
      </c>
      <c r="BN240" s="57" t="s">
        <v>11</v>
      </c>
      <c r="BO240" s="57" t="s">
        <v>11</v>
      </c>
      <c r="BP240" s="57" t="s">
        <v>11</v>
      </c>
      <c r="BQ240" s="57" t="s">
        <v>11</v>
      </c>
      <c r="BR240" s="57" t="s">
        <v>11</v>
      </c>
      <c r="BS240" s="57" t="s">
        <v>11</v>
      </c>
      <c r="BT240" s="57" t="s">
        <v>11</v>
      </c>
      <c r="BU240" s="57" t="s">
        <v>11</v>
      </c>
      <c r="BV240" s="57" t="s">
        <v>11</v>
      </c>
      <c r="BW240" s="57" t="s">
        <v>11</v>
      </c>
      <c r="BX240" s="57" t="s">
        <v>11</v>
      </c>
      <c r="BY240" s="57" t="s">
        <v>11</v>
      </c>
      <c r="BZ240" s="57" t="s">
        <v>11</v>
      </c>
      <c r="CA240" s="57" t="s">
        <v>11</v>
      </c>
      <c r="CB240" s="57" t="s">
        <v>11</v>
      </c>
      <c r="CC240" s="57" t="s">
        <v>11</v>
      </c>
      <c r="CD240" s="57" t="s">
        <v>11</v>
      </c>
      <c r="CE240" s="57" t="s">
        <v>11</v>
      </c>
      <c r="CF240" s="57" t="s">
        <v>11</v>
      </c>
      <c r="CG240" s="57" t="s">
        <v>11</v>
      </c>
      <c r="CH240" s="57" t="s">
        <v>11</v>
      </c>
      <c r="CI240" s="57" t="s">
        <v>2167</v>
      </c>
      <c r="CJ240" s="57"/>
      <c r="CK240" s="57"/>
      <c r="CL240" s="58"/>
      <c r="CM240" s="59"/>
      <c r="CN240" s="59"/>
      <c r="CO240" s="59"/>
      <c r="CP240" s="59"/>
      <c r="CQ240" s="59"/>
      <c r="CR240" s="59"/>
      <c r="CS240" s="59"/>
      <c r="CT240" s="59"/>
      <c r="CU240" s="59"/>
      <c r="CV240" s="59"/>
      <c r="CW240" s="59"/>
      <c r="CX240" s="59"/>
      <c r="CY240" s="59"/>
      <c r="CZ240" s="60"/>
      <c r="DA240" s="60"/>
      <c r="DB240" s="59"/>
      <c r="DC240" s="59"/>
      <c r="DD240" s="60"/>
      <c r="DE240" s="59"/>
      <c r="DF240" s="59"/>
      <c r="DG240" s="59"/>
      <c r="DH240" s="59"/>
      <c r="DI240" s="59"/>
      <c r="DJ240" s="59"/>
      <c r="DK240" s="59"/>
      <c r="DL240" s="59"/>
      <c r="DM240" s="59"/>
      <c r="DN240" s="59"/>
      <c r="DO240" s="59"/>
      <c r="DP240" s="59"/>
      <c r="DQ240" s="59"/>
      <c r="DR240" s="59"/>
      <c r="DS240" s="59"/>
      <c r="DT240" s="59"/>
      <c r="DU240" s="59"/>
    </row>
    <row r="241" spans="1:125" s="61" customFormat="1" ht="12.75" customHeight="1" x14ac:dyDescent="0.25">
      <c r="A241" s="39" t="s">
        <v>454</v>
      </c>
      <c r="B241" s="39" t="s">
        <v>1680</v>
      </c>
      <c r="C241" s="39"/>
      <c r="D241" s="39" t="s">
        <v>73</v>
      </c>
      <c r="E241" s="39" t="s">
        <v>2216</v>
      </c>
      <c r="F241" s="55">
        <v>44294.7968287037</v>
      </c>
      <c r="G241" s="55">
        <v>44295.544942129629</v>
      </c>
      <c r="H241" s="23" t="s">
        <v>2309</v>
      </c>
      <c r="I241" s="40" t="str">
        <f t="shared" si="3"/>
        <v>OUTSIDE WDC</v>
      </c>
      <c r="J241" s="39"/>
      <c r="K241" s="39"/>
      <c r="L241" s="56">
        <v>44295</v>
      </c>
      <c r="M241" s="57"/>
      <c r="N241" s="59" t="str">
        <f>IFERROR(VLOOKUP(B:B,'GID 29 JUNI 21'!V:Y,4,0),"")</f>
        <v/>
      </c>
      <c r="O241" s="59" t="str">
        <f>IFERROR(VLOOKUP(B241,#REF!,4,0),"")</f>
        <v/>
      </c>
      <c r="P241" s="59" t="str">
        <f>IFERROR(VLOOKUP(B:B,'GID 27 Juni 21'!V:Y,4,0),"")</f>
        <v/>
      </c>
      <c r="Q241" s="59" t="str">
        <f>IFERROR(VLOOKUP(B:B,'GID 26 Juni 21'!V:Y,4,0),"")</f>
        <v/>
      </c>
      <c r="R241" s="59" t="str">
        <f>IFERROR(VLOOKUP(B:B,'GID 25 JNI 21'!V:Y,4,0),"")</f>
        <v/>
      </c>
      <c r="S241" s="59" t="s">
        <v>11</v>
      </c>
      <c r="T241" s="59" t="s">
        <v>11</v>
      </c>
      <c r="U241" s="59" t="s">
        <v>11</v>
      </c>
      <c r="V241" s="59" t="s">
        <v>11</v>
      </c>
      <c r="W241" s="59" t="s">
        <v>11</v>
      </c>
      <c r="X241" s="59" t="s">
        <v>11</v>
      </c>
      <c r="Y241" s="59" t="s">
        <v>11</v>
      </c>
      <c r="Z241" s="59" t="s">
        <v>11</v>
      </c>
      <c r="AA241" s="59" t="s">
        <v>11</v>
      </c>
      <c r="AB241" s="59" t="s">
        <v>11</v>
      </c>
      <c r="AC241" s="59" t="s">
        <v>11</v>
      </c>
      <c r="AD241" s="59" t="s">
        <v>11</v>
      </c>
      <c r="AE241" s="59" t="s">
        <v>11</v>
      </c>
      <c r="AF241" s="59" t="s">
        <v>11</v>
      </c>
      <c r="AG241" s="59" t="s">
        <v>11</v>
      </c>
      <c r="AH241" s="59" t="s">
        <v>11</v>
      </c>
      <c r="AI241" s="59" t="s">
        <v>11</v>
      </c>
      <c r="AJ241" s="59" t="s">
        <v>11</v>
      </c>
      <c r="AK241" s="59" t="s">
        <v>11</v>
      </c>
      <c r="AL241" s="57" t="s">
        <v>11</v>
      </c>
      <c r="AM241" s="57" t="s">
        <v>11</v>
      </c>
      <c r="AN241" s="57" t="s">
        <v>11</v>
      </c>
      <c r="AO241" s="57" t="s">
        <v>11</v>
      </c>
      <c r="AP241" s="57" t="s">
        <v>11</v>
      </c>
      <c r="AQ241" s="57" t="s">
        <v>11</v>
      </c>
      <c r="AR241" s="57" t="s">
        <v>11</v>
      </c>
      <c r="AS241" s="57" t="s">
        <v>11</v>
      </c>
      <c r="AT241" s="57" t="s">
        <v>11</v>
      </c>
      <c r="AU241" s="57" t="s">
        <v>11</v>
      </c>
      <c r="AV241" s="57" t="s">
        <v>11</v>
      </c>
      <c r="AW241" s="57" t="s">
        <v>11</v>
      </c>
      <c r="AX241" s="57" t="s">
        <v>11</v>
      </c>
      <c r="AY241" s="57" t="s">
        <v>11</v>
      </c>
      <c r="AZ241" s="57" t="s">
        <v>11</v>
      </c>
      <c r="BA241" s="57" t="s">
        <v>11</v>
      </c>
      <c r="BB241" s="57" t="s">
        <v>11</v>
      </c>
      <c r="BC241" s="57" t="s">
        <v>11</v>
      </c>
      <c r="BD241" s="57" t="s">
        <v>11</v>
      </c>
      <c r="BE241" s="57" t="s">
        <v>11</v>
      </c>
      <c r="BF241" s="57" t="s">
        <v>11</v>
      </c>
      <c r="BG241" s="57" t="s">
        <v>11</v>
      </c>
      <c r="BH241" s="57" t="s">
        <v>11</v>
      </c>
      <c r="BI241" s="57" t="s">
        <v>11</v>
      </c>
      <c r="BJ241" s="57" t="s">
        <v>11</v>
      </c>
      <c r="BK241" s="57" t="s">
        <v>11</v>
      </c>
      <c r="BL241" s="57" t="s">
        <v>11</v>
      </c>
      <c r="BM241" s="57" t="s">
        <v>11</v>
      </c>
      <c r="BN241" s="57" t="s">
        <v>11</v>
      </c>
      <c r="BO241" s="57" t="s">
        <v>11</v>
      </c>
      <c r="BP241" s="57" t="s">
        <v>11</v>
      </c>
      <c r="BQ241" s="57" t="s">
        <v>11</v>
      </c>
      <c r="BR241" s="57" t="s">
        <v>11</v>
      </c>
      <c r="BS241" s="57" t="s">
        <v>11</v>
      </c>
      <c r="BT241" s="57" t="s">
        <v>11</v>
      </c>
      <c r="BU241" s="57" t="s">
        <v>11</v>
      </c>
      <c r="BV241" s="57" t="s">
        <v>11</v>
      </c>
      <c r="BW241" s="57" t="s">
        <v>11</v>
      </c>
      <c r="BX241" s="57" t="s">
        <v>11</v>
      </c>
      <c r="BY241" s="57" t="s">
        <v>11</v>
      </c>
      <c r="BZ241" s="57" t="s">
        <v>11</v>
      </c>
      <c r="CA241" s="57" t="s">
        <v>11</v>
      </c>
      <c r="CB241" s="57" t="s">
        <v>11</v>
      </c>
      <c r="CC241" s="57" t="s">
        <v>11</v>
      </c>
      <c r="CD241" s="57" t="s">
        <v>11</v>
      </c>
      <c r="CE241" s="57" t="s">
        <v>11</v>
      </c>
      <c r="CF241" s="57" t="s">
        <v>11</v>
      </c>
      <c r="CG241" s="57" t="s">
        <v>11</v>
      </c>
      <c r="CH241" s="57" t="s">
        <v>11</v>
      </c>
      <c r="CI241" s="57" t="s">
        <v>2168</v>
      </c>
      <c r="CJ241" s="57"/>
      <c r="CK241" s="57"/>
      <c r="CL241" s="58"/>
      <c r="CM241" s="59"/>
      <c r="CN241" s="59"/>
      <c r="CO241" s="59"/>
      <c r="CP241" s="59"/>
      <c r="CQ241" s="59"/>
      <c r="CR241" s="59"/>
      <c r="CS241" s="59"/>
      <c r="CT241" s="59"/>
      <c r="CU241" s="59"/>
      <c r="CV241" s="59"/>
      <c r="CW241" s="59"/>
      <c r="CX241" s="59"/>
      <c r="CY241" s="59"/>
      <c r="CZ241" s="60"/>
      <c r="DA241" s="60"/>
      <c r="DB241" s="59"/>
      <c r="DC241" s="59"/>
      <c r="DD241" s="60"/>
      <c r="DE241" s="59"/>
      <c r="DF241" s="59"/>
      <c r="DG241" s="59"/>
      <c r="DH241" s="59"/>
      <c r="DI241" s="59"/>
      <c r="DJ241" s="59"/>
      <c r="DK241" s="59"/>
      <c r="DL241" s="59"/>
      <c r="DM241" s="59"/>
      <c r="DN241" s="59"/>
      <c r="DO241" s="59"/>
      <c r="DP241" s="59"/>
      <c r="DQ241" s="59"/>
      <c r="DR241" s="59"/>
      <c r="DS241" s="59"/>
      <c r="DT241" s="59"/>
      <c r="DU241" s="59"/>
    </row>
    <row r="242" spans="1:125" s="61" customFormat="1" ht="12.75" customHeight="1" x14ac:dyDescent="0.25">
      <c r="A242" s="39" t="s">
        <v>454</v>
      </c>
      <c r="B242" s="39" t="s">
        <v>1679</v>
      </c>
      <c r="C242" s="39"/>
      <c r="D242" s="39" t="s">
        <v>73</v>
      </c>
      <c r="E242" s="39" t="s">
        <v>2216</v>
      </c>
      <c r="F242" s="55">
        <v>44294.917974537035</v>
      </c>
      <c r="G242" s="55">
        <v>44295.545486111114</v>
      </c>
      <c r="H242" s="23" t="s">
        <v>2309</v>
      </c>
      <c r="I242" s="40" t="str">
        <f t="shared" si="3"/>
        <v>OUTSIDE WDC</v>
      </c>
      <c r="J242" s="39"/>
      <c r="K242" s="39"/>
      <c r="L242" s="56">
        <v>44295</v>
      </c>
      <c r="M242" s="57"/>
      <c r="N242" s="59" t="str">
        <f>IFERROR(VLOOKUP(B:B,'GID 29 JUNI 21'!V:Y,4,0),"")</f>
        <v/>
      </c>
      <c r="O242" s="59" t="str">
        <f>IFERROR(VLOOKUP(B242,#REF!,4,0),"")</f>
        <v/>
      </c>
      <c r="P242" s="59" t="str">
        <f>IFERROR(VLOOKUP(B:B,'GID 27 Juni 21'!V:Y,4,0),"")</f>
        <v/>
      </c>
      <c r="Q242" s="59" t="str">
        <f>IFERROR(VLOOKUP(B:B,'GID 26 Juni 21'!V:Y,4,0),"")</f>
        <v/>
      </c>
      <c r="R242" s="59" t="str">
        <f>IFERROR(VLOOKUP(B:B,'GID 25 JNI 21'!V:Y,4,0),"")</f>
        <v/>
      </c>
      <c r="S242" s="59" t="s">
        <v>11</v>
      </c>
      <c r="T242" s="59" t="s">
        <v>11</v>
      </c>
      <c r="U242" s="59" t="s">
        <v>11</v>
      </c>
      <c r="V242" s="59" t="s">
        <v>11</v>
      </c>
      <c r="W242" s="59" t="s">
        <v>11</v>
      </c>
      <c r="X242" s="59" t="s">
        <v>11</v>
      </c>
      <c r="Y242" s="59" t="s">
        <v>11</v>
      </c>
      <c r="Z242" s="59" t="s">
        <v>11</v>
      </c>
      <c r="AA242" s="59" t="s">
        <v>11</v>
      </c>
      <c r="AB242" s="59" t="s">
        <v>11</v>
      </c>
      <c r="AC242" s="59" t="s">
        <v>11</v>
      </c>
      <c r="AD242" s="59" t="s">
        <v>11</v>
      </c>
      <c r="AE242" s="59" t="s">
        <v>11</v>
      </c>
      <c r="AF242" s="59" t="s">
        <v>11</v>
      </c>
      <c r="AG242" s="59" t="s">
        <v>11</v>
      </c>
      <c r="AH242" s="59" t="s">
        <v>11</v>
      </c>
      <c r="AI242" s="59" t="s">
        <v>11</v>
      </c>
      <c r="AJ242" s="59" t="s">
        <v>11</v>
      </c>
      <c r="AK242" s="59" t="s">
        <v>11</v>
      </c>
      <c r="AL242" s="57" t="s">
        <v>11</v>
      </c>
      <c r="AM242" s="57" t="s">
        <v>11</v>
      </c>
      <c r="AN242" s="57" t="s">
        <v>11</v>
      </c>
      <c r="AO242" s="57" t="s">
        <v>11</v>
      </c>
      <c r="AP242" s="57" t="s">
        <v>11</v>
      </c>
      <c r="AQ242" s="57" t="s">
        <v>11</v>
      </c>
      <c r="AR242" s="57" t="s">
        <v>11</v>
      </c>
      <c r="AS242" s="57" t="s">
        <v>11</v>
      </c>
      <c r="AT242" s="57" t="s">
        <v>11</v>
      </c>
      <c r="AU242" s="57" t="s">
        <v>11</v>
      </c>
      <c r="AV242" s="57" t="s">
        <v>11</v>
      </c>
      <c r="AW242" s="57" t="s">
        <v>11</v>
      </c>
      <c r="AX242" s="57" t="s">
        <v>11</v>
      </c>
      <c r="AY242" s="57" t="s">
        <v>11</v>
      </c>
      <c r="AZ242" s="57" t="s">
        <v>11</v>
      </c>
      <c r="BA242" s="57" t="s">
        <v>11</v>
      </c>
      <c r="BB242" s="57" t="s">
        <v>11</v>
      </c>
      <c r="BC242" s="57" t="s">
        <v>11</v>
      </c>
      <c r="BD242" s="57" t="s">
        <v>11</v>
      </c>
      <c r="BE242" s="57" t="s">
        <v>11</v>
      </c>
      <c r="BF242" s="57" t="s">
        <v>11</v>
      </c>
      <c r="BG242" s="57" t="s">
        <v>11</v>
      </c>
      <c r="BH242" s="57" t="s">
        <v>11</v>
      </c>
      <c r="BI242" s="57" t="s">
        <v>11</v>
      </c>
      <c r="BJ242" s="57" t="s">
        <v>11</v>
      </c>
      <c r="BK242" s="57" t="s">
        <v>11</v>
      </c>
      <c r="BL242" s="57" t="s">
        <v>11</v>
      </c>
      <c r="BM242" s="57" t="s">
        <v>11</v>
      </c>
      <c r="BN242" s="57" t="s">
        <v>11</v>
      </c>
      <c r="BO242" s="57" t="s">
        <v>11</v>
      </c>
      <c r="BP242" s="57" t="s">
        <v>11</v>
      </c>
      <c r="BQ242" s="57" t="s">
        <v>11</v>
      </c>
      <c r="BR242" s="57" t="s">
        <v>11</v>
      </c>
      <c r="BS242" s="57" t="s">
        <v>11</v>
      </c>
      <c r="BT242" s="57" t="s">
        <v>11</v>
      </c>
      <c r="BU242" s="57" t="s">
        <v>11</v>
      </c>
      <c r="BV242" s="57" t="s">
        <v>11</v>
      </c>
      <c r="BW242" s="57" t="s">
        <v>11</v>
      </c>
      <c r="BX242" s="57" t="s">
        <v>11</v>
      </c>
      <c r="BY242" s="57" t="s">
        <v>11</v>
      </c>
      <c r="BZ242" s="57" t="s">
        <v>11</v>
      </c>
      <c r="CA242" s="57" t="s">
        <v>11</v>
      </c>
      <c r="CB242" s="57" t="s">
        <v>11</v>
      </c>
      <c r="CC242" s="57" t="s">
        <v>11</v>
      </c>
      <c r="CD242" s="57" t="s">
        <v>11</v>
      </c>
      <c r="CE242" s="57" t="s">
        <v>11</v>
      </c>
      <c r="CF242" s="57" t="s">
        <v>11</v>
      </c>
      <c r="CG242" s="57" t="s">
        <v>11</v>
      </c>
      <c r="CH242" s="57" t="s">
        <v>11</v>
      </c>
      <c r="CI242" s="57" t="s">
        <v>2169</v>
      </c>
      <c r="CJ242" s="57"/>
      <c r="CK242" s="57"/>
      <c r="CL242" s="58"/>
      <c r="CM242" s="59"/>
      <c r="CN242" s="59"/>
      <c r="CO242" s="59"/>
      <c r="CP242" s="59"/>
      <c r="CQ242" s="59"/>
      <c r="CR242" s="59"/>
      <c r="CS242" s="59"/>
      <c r="CT242" s="59"/>
      <c r="CU242" s="59"/>
      <c r="CV242" s="59"/>
      <c r="CW242" s="59"/>
      <c r="CX242" s="59"/>
      <c r="CY242" s="59"/>
      <c r="CZ242" s="60"/>
      <c r="DA242" s="60"/>
      <c r="DB242" s="59"/>
      <c r="DC242" s="59"/>
      <c r="DD242" s="60"/>
      <c r="DE242" s="59"/>
      <c r="DF242" s="59"/>
      <c r="DG242" s="59"/>
      <c r="DH242" s="59"/>
      <c r="DI242" s="59"/>
      <c r="DJ242" s="59"/>
      <c r="DK242" s="59"/>
      <c r="DL242" s="59"/>
      <c r="DM242" s="59"/>
      <c r="DN242" s="59"/>
      <c r="DO242" s="59"/>
      <c r="DP242" s="59"/>
      <c r="DQ242" s="59"/>
      <c r="DR242" s="59"/>
      <c r="DS242" s="59"/>
      <c r="DT242" s="59"/>
      <c r="DU242" s="59"/>
    </row>
    <row r="243" spans="1:125" s="61" customFormat="1" ht="12.75" customHeight="1" x14ac:dyDescent="0.25">
      <c r="A243" s="39" t="s">
        <v>454</v>
      </c>
      <c r="B243" s="39" t="s">
        <v>1681</v>
      </c>
      <c r="C243" s="39"/>
      <c r="D243" s="39" t="s">
        <v>73</v>
      </c>
      <c r="E243" s="39" t="s">
        <v>613</v>
      </c>
      <c r="F243" s="55">
        <v>44304.473564814813</v>
      </c>
      <c r="G243" s="55">
        <v>44304.925092592595</v>
      </c>
      <c r="H243" s="23" t="s">
        <v>2309</v>
      </c>
      <c r="I243" s="40" t="str">
        <f t="shared" si="3"/>
        <v>OUTSIDE WDC</v>
      </c>
      <c r="J243" s="39"/>
      <c r="K243" s="39"/>
      <c r="L243" s="56">
        <v>44304</v>
      </c>
      <c r="M243" s="57"/>
      <c r="N243" s="59" t="str">
        <f>IFERROR(VLOOKUP(B:B,'GID 29 JUNI 21'!V:Y,4,0),"")</f>
        <v/>
      </c>
      <c r="O243" s="59" t="str">
        <f>IFERROR(VLOOKUP(B243,#REF!,4,0),"")</f>
        <v/>
      </c>
      <c r="P243" s="59" t="str">
        <f>IFERROR(VLOOKUP(B:B,'GID 27 Juni 21'!V:Y,4,0),"")</f>
        <v/>
      </c>
      <c r="Q243" s="59" t="str">
        <f>IFERROR(VLOOKUP(B:B,'GID 26 Juni 21'!V:Y,4,0),"")</f>
        <v/>
      </c>
      <c r="R243" s="59" t="str">
        <f>IFERROR(VLOOKUP(B:B,'GID 25 JNI 21'!V:Y,4,0),"")</f>
        <v/>
      </c>
      <c r="S243" s="59" t="s">
        <v>11</v>
      </c>
      <c r="T243" s="59" t="s">
        <v>11</v>
      </c>
      <c r="U243" s="59" t="s">
        <v>11</v>
      </c>
      <c r="V243" s="59" t="s">
        <v>11</v>
      </c>
      <c r="W243" s="59" t="s">
        <v>11</v>
      </c>
      <c r="X243" s="59" t="s">
        <v>11</v>
      </c>
      <c r="Y243" s="59" t="s">
        <v>11</v>
      </c>
      <c r="Z243" s="59" t="s">
        <v>11</v>
      </c>
      <c r="AA243" s="59" t="s">
        <v>11</v>
      </c>
      <c r="AB243" s="59" t="s">
        <v>11</v>
      </c>
      <c r="AC243" s="59" t="s">
        <v>11</v>
      </c>
      <c r="AD243" s="59" t="s">
        <v>11</v>
      </c>
      <c r="AE243" s="59" t="s">
        <v>11</v>
      </c>
      <c r="AF243" s="59" t="s">
        <v>11</v>
      </c>
      <c r="AG243" s="59" t="s">
        <v>11</v>
      </c>
      <c r="AH243" s="59" t="s">
        <v>11</v>
      </c>
      <c r="AI243" s="59" t="s">
        <v>11</v>
      </c>
      <c r="AJ243" s="59" t="s">
        <v>11</v>
      </c>
      <c r="AK243" s="59" t="s">
        <v>11</v>
      </c>
      <c r="AL243" s="57" t="s">
        <v>11</v>
      </c>
      <c r="AM243" s="57" t="s">
        <v>11</v>
      </c>
      <c r="AN243" s="57" t="s">
        <v>11</v>
      </c>
      <c r="AO243" s="57" t="s">
        <v>11</v>
      </c>
      <c r="AP243" s="57" t="s">
        <v>11</v>
      </c>
      <c r="AQ243" s="57" t="s">
        <v>11</v>
      </c>
      <c r="AR243" s="57" t="s">
        <v>11</v>
      </c>
      <c r="AS243" s="57" t="s">
        <v>11</v>
      </c>
      <c r="AT243" s="57" t="s">
        <v>11</v>
      </c>
      <c r="AU243" s="57" t="s">
        <v>11</v>
      </c>
      <c r="AV243" s="57" t="s">
        <v>11</v>
      </c>
      <c r="AW243" s="57" t="s">
        <v>11</v>
      </c>
      <c r="AX243" s="57" t="s">
        <v>11</v>
      </c>
      <c r="AY243" s="57" t="s">
        <v>11</v>
      </c>
      <c r="AZ243" s="57" t="s">
        <v>11</v>
      </c>
      <c r="BA243" s="57" t="s">
        <v>11</v>
      </c>
      <c r="BB243" s="57" t="s">
        <v>11</v>
      </c>
      <c r="BC243" s="57" t="s">
        <v>11</v>
      </c>
      <c r="BD243" s="57" t="s">
        <v>11</v>
      </c>
      <c r="BE243" s="57" t="s">
        <v>11</v>
      </c>
      <c r="BF243" s="57" t="s">
        <v>11</v>
      </c>
      <c r="BG243" s="57" t="s">
        <v>11</v>
      </c>
      <c r="BH243" s="57" t="s">
        <v>11</v>
      </c>
      <c r="BI243" s="57" t="s">
        <v>11</v>
      </c>
      <c r="BJ243" s="57" t="s">
        <v>11</v>
      </c>
      <c r="BK243" s="57" t="s">
        <v>11</v>
      </c>
      <c r="BL243" s="57" t="s">
        <v>11</v>
      </c>
      <c r="BM243" s="57" t="s">
        <v>11</v>
      </c>
      <c r="BN243" s="57" t="s">
        <v>11</v>
      </c>
      <c r="BO243" s="57" t="s">
        <v>11</v>
      </c>
      <c r="BP243" s="57" t="s">
        <v>11</v>
      </c>
      <c r="BQ243" s="57" t="s">
        <v>11</v>
      </c>
      <c r="BR243" s="57" t="s">
        <v>11</v>
      </c>
      <c r="BS243" s="57" t="s">
        <v>11</v>
      </c>
      <c r="BT243" s="57" t="s">
        <v>11</v>
      </c>
      <c r="BU243" s="57" t="s">
        <v>11</v>
      </c>
      <c r="BV243" s="57" t="s">
        <v>11</v>
      </c>
      <c r="BW243" s="57" t="s">
        <v>11</v>
      </c>
      <c r="BX243" s="57" t="s">
        <v>11</v>
      </c>
      <c r="BY243" s="57" t="s">
        <v>11</v>
      </c>
      <c r="BZ243" s="23"/>
      <c r="CA243" s="57" t="s">
        <v>3172</v>
      </c>
      <c r="CB243" s="57" t="s">
        <v>11</v>
      </c>
      <c r="CC243" s="57" t="s">
        <v>11</v>
      </c>
      <c r="CD243" s="57" t="s">
        <v>11</v>
      </c>
      <c r="CE243" s="57" t="s">
        <v>11</v>
      </c>
      <c r="CF243" s="57" t="s">
        <v>11</v>
      </c>
      <c r="CG243" s="57" t="s">
        <v>11</v>
      </c>
      <c r="CH243" s="57" t="s">
        <v>11</v>
      </c>
      <c r="CI243" s="57" t="s">
        <v>2170</v>
      </c>
      <c r="CJ243" s="57"/>
      <c r="CK243" s="57"/>
      <c r="CL243" s="58"/>
      <c r="CM243" s="59"/>
      <c r="CN243" s="59"/>
      <c r="CO243" s="59"/>
      <c r="CP243" s="59"/>
      <c r="CQ243" s="59"/>
      <c r="CR243" s="59"/>
      <c r="CS243" s="59"/>
      <c r="CT243" s="59"/>
      <c r="CU243" s="59"/>
      <c r="CV243" s="59"/>
      <c r="CW243" s="59"/>
      <c r="CX243" s="59"/>
      <c r="CY243" s="59"/>
      <c r="CZ243" s="60"/>
      <c r="DA243" s="60"/>
      <c r="DB243" s="59"/>
      <c r="DC243" s="59"/>
      <c r="DD243" s="60"/>
      <c r="DE243" s="59"/>
      <c r="DF243" s="59"/>
      <c r="DG243" s="59"/>
      <c r="DH243" s="59"/>
      <c r="DI243" s="59"/>
      <c r="DJ243" s="59"/>
      <c r="DK243" s="59"/>
      <c r="DL243" s="59"/>
      <c r="DM243" s="59"/>
      <c r="DN243" s="59"/>
      <c r="DO243" s="59"/>
      <c r="DP243" s="59"/>
      <c r="DQ243" s="59"/>
      <c r="DR243" s="59"/>
      <c r="DS243" s="59"/>
      <c r="DT243" s="59"/>
      <c r="DU243" s="59"/>
    </row>
    <row r="244" spans="1:125" s="61" customFormat="1" ht="12.75" customHeight="1" x14ac:dyDescent="0.25">
      <c r="A244" s="39" t="s">
        <v>454</v>
      </c>
      <c r="B244" s="39" t="s">
        <v>1683</v>
      </c>
      <c r="C244" s="39"/>
      <c r="D244" s="39" t="s">
        <v>73</v>
      </c>
      <c r="E244" s="39" t="s">
        <v>2212</v>
      </c>
      <c r="F244" s="55">
        <v>44296.320462962962</v>
      </c>
      <c r="G244" s="55">
        <v>44296.632361111115</v>
      </c>
      <c r="H244" s="23" t="s">
        <v>2309</v>
      </c>
      <c r="I244" s="40" t="str">
        <f t="shared" si="3"/>
        <v>OUTSIDE WDC</v>
      </c>
      <c r="J244" s="39"/>
      <c r="K244" s="39"/>
      <c r="L244" s="56">
        <v>44296</v>
      </c>
      <c r="M244" s="57"/>
      <c r="N244" s="59" t="str">
        <f>IFERROR(VLOOKUP(B:B,'GID 29 JUNI 21'!V:Y,4,0),"")</f>
        <v/>
      </c>
      <c r="O244" s="59" t="str">
        <f>IFERROR(VLOOKUP(B244,#REF!,4,0),"")</f>
        <v/>
      </c>
      <c r="P244" s="59" t="str">
        <f>IFERROR(VLOOKUP(B:B,'GID 27 Juni 21'!V:Y,4,0),"")</f>
        <v/>
      </c>
      <c r="Q244" s="59" t="str">
        <f>IFERROR(VLOOKUP(B:B,'GID 26 Juni 21'!V:Y,4,0),"")</f>
        <v/>
      </c>
      <c r="R244" s="59" t="str">
        <f>IFERROR(VLOOKUP(B:B,'GID 25 JNI 21'!V:Y,4,0),"")</f>
        <v/>
      </c>
      <c r="S244" s="59" t="s">
        <v>11</v>
      </c>
      <c r="T244" s="59" t="s">
        <v>11</v>
      </c>
      <c r="U244" s="59" t="s">
        <v>11</v>
      </c>
      <c r="V244" s="59" t="s">
        <v>11</v>
      </c>
      <c r="W244" s="59" t="s">
        <v>11</v>
      </c>
      <c r="X244" s="59" t="s">
        <v>11</v>
      </c>
      <c r="Y244" s="59" t="s">
        <v>11</v>
      </c>
      <c r="Z244" s="59" t="s">
        <v>11</v>
      </c>
      <c r="AA244" s="59" t="s">
        <v>11</v>
      </c>
      <c r="AB244" s="59" t="s">
        <v>11</v>
      </c>
      <c r="AC244" s="59" t="s">
        <v>11</v>
      </c>
      <c r="AD244" s="59" t="s">
        <v>11</v>
      </c>
      <c r="AE244" s="59" t="s">
        <v>11</v>
      </c>
      <c r="AF244" s="59" t="s">
        <v>11</v>
      </c>
      <c r="AG244" s="59" t="s">
        <v>11</v>
      </c>
      <c r="AH244" s="59" t="s">
        <v>11</v>
      </c>
      <c r="AI244" s="59" t="s">
        <v>11</v>
      </c>
      <c r="AJ244" s="59" t="s">
        <v>11</v>
      </c>
      <c r="AK244" s="59" t="s">
        <v>11</v>
      </c>
      <c r="AL244" s="57" t="s">
        <v>11</v>
      </c>
      <c r="AM244" s="57" t="s">
        <v>11</v>
      </c>
      <c r="AN244" s="57" t="s">
        <v>11</v>
      </c>
      <c r="AO244" s="57" t="s">
        <v>11</v>
      </c>
      <c r="AP244" s="57" t="s">
        <v>11</v>
      </c>
      <c r="AQ244" s="57" t="s">
        <v>11</v>
      </c>
      <c r="AR244" s="57" t="s">
        <v>11</v>
      </c>
      <c r="AS244" s="57" t="s">
        <v>11</v>
      </c>
      <c r="AT244" s="57" t="s">
        <v>11</v>
      </c>
      <c r="AU244" s="57" t="s">
        <v>11</v>
      </c>
      <c r="AV244" s="57" t="s">
        <v>11</v>
      </c>
      <c r="AW244" s="57" t="s">
        <v>11</v>
      </c>
      <c r="AX244" s="57" t="s">
        <v>11</v>
      </c>
      <c r="AY244" s="57" t="s">
        <v>11</v>
      </c>
      <c r="AZ244" s="57" t="s">
        <v>11</v>
      </c>
      <c r="BA244" s="57" t="s">
        <v>11</v>
      </c>
      <c r="BB244" s="57" t="s">
        <v>11</v>
      </c>
      <c r="BC244" s="57" t="s">
        <v>11</v>
      </c>
      <c r="BD244" s="57" t="s">
        <v>11</v>
      </c>
      <c r="BE244" s="57" t="s">
        <v>11</v>
      </c>
      <c r="BF244" s="57" t="s">
        <v>11</v>
      </c>
      <c r="BG244" s="57" t="s">
        <v>11</v>
      </c>
      <c r="BH244" s="57" t="s">
        <v>11</v>
      </c>
      <c r="BI244" s="57" t="s">
        <v>11</v>
      </c>
      <c r="BJ244" s="57" t="s">
        <v>11</v>
      </c>
      <c r="BK244" s="57" t="s">
        <v>11</v>
      </c>
      <c r="BL244" s="57" t="s">
        <v>11</v>
      </c>
      <c r="BM244" s="57" t="s">
        <v>11</v>
      </c>
      <c r="BN244" s="57" t="s">
        <v>11</v>
      </c>
      <c r="BO244" s="57" t="s">
        <v>11</v>
      </c>
      <c r="BP244" s="57" t="s">
        <v>11</v>
      </c>
      <c r="BQ244" s="57" t="s">
        <v>11</v>
      </c>
      <c r="BR244" s="57" t="s">
        <v>11</v>
      </c>
      <c r="BS244" s="57" t="s">
        <v>11</v>
      </c>
      <c r="BT244" s="57" t="s">
        <v>11</v>
      </c>
      <c r="BU244" s="57" t="s">
        <v>11</v>
      </c>
      <c r="BV244" s="57" t="s">
        <v>11</v>
      </c>
      <c r="BW244" s="57" t="s">
        <v>11</v>
      </c>
      <c r="BX244" s="57" t="s">
        <v>11</v>
      </c>
      <c r="BY244" s="57" t="s">
        <v>11</v>
      </c>
      <c r="BZ244" s="57" t="s">
        <v>11</v>
      </c>
      <c r="CA244" s="57" t="s">
        <v>11</v>
      </c>
      <c r="CB244" s="57" t="s">
        <v>11</v>
      </c>
      <c r="CC244" s="57" t="s">
        <v>11</v>
      </c>
      <c r="CD244" s="57" t="s">
        <v>11</v>
      </c>
      <c r="CE244" s="57" t="s">
        <v>11</v>
      </c>
      <c r="CF244" s="57" t="s">
        <v>11</v>
      </c>
      <c r="CG244" s="57" t="s">
        <v>11</v>
      </c>
      <c r="CH244" s="57" t="s">
        <v>2171</v>
      </c>
      <c r="CI244" s="57" t="s">
        <v>11</v>
      </c>
      <c r="CJ244" s="57"/>
      <c r="CK244" s="57"/>
      <c r="CL244" s="58"/>
      <c r="CM244" s="59"/>
      <c r="CN244" s="59"/>
      <c r="CO244" s="59"/>
      <c r="CP244" s="59"/>
      <c r="CQ244" s="59"/>
      <c r="CR244" s="59"/>
      <c r="CS244" s="59"/>
      <c r="CT244" s="59"/>
      <c r="CU244" s="59"/>
      <c r="CV244" s="59"/>
      <c r="CW244" s="59"/>
      <c r="CX244" s="59"/>
      <c r="CY244" s="59"/>
      <c r="CZ244" s="60"/>
      <c r="DA244" s="60"/>
      <c r="DB244" s="59"/>
      <c r="DC244" s="59"/>
      <c r="DD244" s="60"/>
      <c r="DE244" s="59"/>
      <c r="DF244" s="59"/>
      <c r="DG244" s="59"/>
      <c r="DH244" s="59"/>
      <c r="DI244" s="59"/>
      <c r="DJ244" s="59"/>
      <c r="DK244" s="59"/>
      <c r="DL244" s="59"/>
      <c r="DM244" s="59"/>
      <c r="DN244" s="59"/>
      <c r="DO244" s="59"/>
      <c r="DP244" s="59"/>
      <c r="DQ244" s="59"/>
      <c r="DR244" s="59"/>
      <c r="DS244" s="59"/>
      <c r="DT244" s="59"/>
      <c r="DU244" s="59"/>
    </row>
    <row r="245" spans="1:125" s="61" customFormat="1" ht="12.75" customHeight="1" x14ac:dyDescent="0.25">
      <c r="A245" s="39" t="s">
        <v>454</v>
      </c>
      <c r="B245" s="39" t="s">
        <v>1685</v>
      </c>
      <c r="C245" s="39"/>
      <c r="D245" s="39" t="s">
        <v>73</v>
      </c>
      <c r="E245" s="39" t="s">
        <v>2222</v>
      </c>
      <c r="F245" s="55">
        <v>44296.42428240741</v>
      </c>
      <c r="G245" s="55">
        <v>44297.174131944441</v>
      </c>
      <c r="H245" s="23" t="s">
        <v>2309</v>
      </c>
      <c r="I245" s="40" t="str">
        <f t="shared" si="3"/>
        <v>OUTSIDE WDC</v>
      </c>
      <c r="J245" s="39"/>
      <c r="K245" s="39"/>
      <c r="L245" s="56">
        <v>44297</v>
      </c>
      <c r="M245" s="57"/>
      <c r="N245" s="59" t="str">
        <f>IFERROR(VLOOKUP(B:B,'GID 29 JUNI 21'!V:Y,4,0),"")</f>
        <v/>
      </c>
      <c r="O245" s="59" t="str">
        <f>IFERROR(VLOOKUP(B245,#REF!,4,0),"")</f>
        <v/>
      </c>
      <c r="P245" s="59" t="str">
        <f>IFERROR(VLOOKUP(B:B,'GID 27 Juni 21'!V:Y,4,0),"")</f>
        <v/>
      </c>
      <c r="Q245" s="59" t="str">
        <f>IFERROR(VLOOKUP(B:B,'GID 26 Juni 21'!V:Y,4,0),"")</f>
        <v/>
      </c>
      <c r="R245" s="59" t="str">
        <f>IFERROR(VLOOKUP(B:B,'GID 25 JNI 21'!V:Y,4,0),"")</f>
        <v/>
      </c>
      <c r="S245" s="59" t="s">
        <v>11</v>
      </c>
      <c r="T245" s="59" t="s">
        <v>11</v>
      </c>
      <c r="U245" s="59" t="s">
        <v>11</v>
      </c>
      <c r="V245" s="59" t="s">
        <v>11</v>
      </c>
      <c r="W245" s="59" t="s">
        <v>11</v>
      </c>
      <c r="X245" s="59" t="s">
        <v>11</v>
      </c>
      <c r="Y245" s="59" t="s">
        <v>11</v>
      </c>
      <c r="Z245" s="59" t="s">
        <v>11</v>
      </c>
      <c r="AA245" s="59" t="s">
        <v>11</v>
      </c>
      <c r="AB245" s="59" t="s">
        <v>11</v>
      </c>
      <c r="AC245" s="59" t="s">
        <v>11</v>
      </c>
      <c r="AD245" s="59" t="s">
        <v>11</v>
      </c>
      <c r="AE245" s="59" t="s">
        <v>11</v>
      </c>
      <c r="AF245" s="59" t="s">
        <v>11</v>
      </c>
      <c r="AG245" s="59" t="s">
        <v>11</v>
      </c>
      <c r="AH245" s="59" t="s">
        <v>11</v>
      </c>
      <c r="AI245" s="59" t="s">
        <v>11</v>
      </c>
      <c r="AJ245" s="59" t="s">
        <v>11</v>
      </c>
      <c r="AK245" s="59" t="s">
        <v>11</v>
      </c>
      <c r="AL245" s="57" t="s">
        <v>11</v>
      </c>
      <c r="AM245" s="57" t="s">
        <v>11</v>
      </c>
      <c r="AN245" s="57" t="s">
        <v>11</v>
      </c>
      <c r="AO245" s="57" t="s">
        <v>11</v>
      </c>
      <c r="AP245" s="57" t="s">
        <v>11</v>
      </c>
      <c r="AQ245" s="57" t="s">
        <v>11</v>
      </c>
      <c r="AR245" s="57" t="s">
        <v>11</v>
      </c>
      <c r="AS245" s="57" t="s">
        <v>11</v>
      </c>
      <c r="AT245" s="57" t="s">
        <v>11</v>
      </c>
      <c r="AU245" s="57" t="s">
        <v>11</v>
      </c>
      <c r="AV245" s="57" t="s">
        <v>11</v>
      </c>
      <c r="AW245" s="57" t="s">
        <v>11</v>
      </c>
      <c r="AX245" s="57" t="s">
        <v>11</v>
      </c>
      <c r="AY245" s="57" t="s">
        <v>11</v>
      </c>
      <c r="AZ245" s="57" t="s">
        <v>11</v>
      </c>
      <c r="BA245" s="57" t="s">
        <v>11</v>
      </c>
      <c r="BB245" s="57" t="s">
        <v>11</v>
      </c>
      <c r="BC245" s="57" t="s">
        <v>11</v>
      </c>
      <c r="BD245" s="57" t="s">
        <v>11</v>
      </c>
      <c r="BE245" s="57" t="s">
        <v>11</v>
      </c>
      <c r="BF245" s="57" t="s">
        <v>11</v>
      </c>
      <c r="BG245" s="57" t="s">
        <v>11</v>
      </c>
      <c r="BH245" s="57" t="s">
        <v>11</v>
      </c>
      <c r="BI245" s="57" t="s">
        <v>11</v>
      </c>
      <c r="BJ245" s="57" t="s">
        <v>11</v>
      </c>
      <c r="BK245" s="57" t="s">
        <v>11</v>
      </c>
      <c r="BL245" s="57" t="s">
        <v>11</v>
      </c>
      <c r="BM245" s="57" t="s">
        <v>11</v>
      </c>
      <c r="BN245" s="57" t="s">
        <v>11</v>
      </c>
      <c r="BO245" s="57" t="s">
        <v>11</v>
      </c>
      <c r="BP245" s="57" t="s">
        <v>11</v>
      </c>
      <c r="BQ245" s="57" t="s">
        <v>11</v>
      </c>
      <c r="BR245" s="57" t="s">
        <v>11</v>
      </c>
      <c r="BS245" s="57" t="s">
        <v>11</v>
      </c>
      <c r="BT245" s="57" t="s">
        <v>11</v>
      </c>
      <c r="BU245" s="57" t="s">
        <v>11</v>
      </c>
      <c r="BV245" s="57" t="s">
        <v>11</v>
      </c>
      <c r="BW245" s="57" t="s">
        <v>11</v>
      </c>
      <c r="BX245" s="57" t="s">
        <v>11</v>
      </c>
      <c r="BY245" s="57" t="s">
        <v>11</v>
      </c>
      <c r="BZ245" s="57" t="s">
        <v>11</v>
      </c>
      <c r="CA245" s="57" t="s">
        <v>11</v>
      </c>
      <c r="CB245" s="57" t="s">
        <v>11</v>
      </c>
      <c r="CC245" s="57" t="s">
        <v>11</v>
      </c>
      <c r="CD245" s="57" t="s">
        <v>11</v>
      </c>
      <c r="CE245" s="57" t="s">
        <v>11</v>
      </c>
      <c r="CF245" s="57" t="s">
        <v>11</v>
      </c>
      <c r="CG245" s="57" t="s">
        <v>11</v>
      </c>
      <c r="CH245" s="57" t="s">
        <v>2172</v>
      </c>
      <c r="CI245" s="57" t="s">
        <v>11</v>
      </c>
      <c r="CJ245" s="57"/>
      <c r="CK245" s="57"/>
      <c r="CL245" s="58"/>
      <c r="CM245" s="59"/>
      <c r="CN245" s="59"/>
      <c r="CO245" s="59"/>
      <c r="CP245" s="59"/>
      <c r="CQ245" s="59"/>
      <c r="CR245" s="59"/>
      <c r="CS245" s="59"/>
      <c r="CT245" s="59"/>
      <c r="CU245" s="59"/>
      <c r="CV245" s="59"/>
      <c r="CW245" s="59"/>
      <c r="CX245" s="59"/>
      <c r="CY245" s="59"/>
      <c r="CZ245" s="60"/>
      <c r="DA245" s="60"/>
      <c r="DB245" s="59"/>
      <c r="DC245" s="59"/>
      <c r="DD245" s="60"/>
      <c r="DE245" s="59"/>
      <c r="DF245" s="59"/>
      <c r="DG245" s="59"/>
      <c r="DH245" s="59"/>
      <c r="DI245" s="59"/>
      <c r="DJ245" s="59"/>
      <c r="DK245" s="59"/>
      <c r="DL245" s="59"/>
      <c r="DM245" s="59"/>
      <c r="DN245" s="59"/>
      <c r="DO245" s="59"/>
      <c r="DP245" s="59"/>
      <c r="DQ245" s="59"/>
      <c r="DR245" s="59"/>
      <c r="DS245" s="59"/>
      <c r="DT245" s="59"/>
      <c r="DU245" s="59"/>
    </row>
    <row r="246" spans="1:125" s="61" customFormat="1" ht="12.75" customHeight="1" x14ac:dyDescent="0.25">
      <c r="A246" s="39" t="s">
        <v>454</v>
      </c>
      <c r="B246" s="39" t="s">
        <v>1684</v>
      </c>
      <c r="C246" s="39"/>
      <c r="D246" s="39" t="s">
        <v>73</v>
      </c>
      <c r="E246" s="39" t="s">
        <v>2217</v>
      </c>
      <c r="F246" s="55">
        <v>44296.469965277778</v>
      </c>
      <c r="G246" s="55">
        <v>44297.174131944441</v>
      </c>
      <c r="H246" s="23" t="s">
        <v>2309</v>
      </c>
      <c r="I246" s="40" t="str">
        <f t="shared" si="3"/>
        <v>OUTSIDE WDC</v>
      </c>
      <c r="J246" s="39"/>
      <c r="K246" s="39"/>
      <c r="L246" s="56">
        <v>44297</v>
      </c>
      <c r="M246" s="57"/>
      <c r="N246" s="59" t="str">
        <f>IFERROR(VLOOKUP(B:B,'GID 29 JUNI 21'!V:Y,4,0),"")</f>
        <v/>
      </c>
      <c r="O246" s="59" t="str">
        <f>IFERROR(VLOOKUP(B246,#REF!,4,0),"")</f>
        <v/>
      </c>
      <c r="P246" s="59" t="str">
        <f>IFERROR(VLOOKUP(B:B,'GID 27 Juni 21'!V:Y,4,0),"")</f>
        <v/>
      </c>
      <c r="Q246" s="59" t="str">
        <f>IFERROR(VLOOKUP(B:B,'GID 26 Juni 21'!V:Y,4,0),"")</f>
        <v/>
      </c>
      <c r="R246" s="59" t="str">
        <f>IFERROR(VLOOKUP(B:B,'GID 25 JNI 21'!V:Y,4,0),"")</f>
        <v/>
      </c>
      <c r="S246" s="59" t="s">
        <v>11</v>
      </c>
      <c r="T246" s="59" t="s">
        <v>11</v>
      </c>
      <c r="U246" s="59" t="s">
        <v>11</v>
      </c>
      <c r="V246" s="59" t="s">
        <v>11</v>
      </c>
      <c r="W246" s="59" t="s">
        <v>11</v>
      </c>
      <c r="X246" s="59" t="s">
        <v>11</v>
      </c>
      <c r="Y246" s="59" t="s">
        <v>11</v>
      </c>
      <c r="Z246" s="59" t="s">
        <v>11</v>
      </c>
      <c r="AA246" s="59" t="s">
        <v>11</v>
      </c>
      <c r="AB246" s="59" t="s">
        <v>11</v>
      </c>
      <c r="AC246" s="59" t="s">
        <v>11</v>
      </c>
      <c r="AD246" s="59" t="s">
        <v>11</v>
      </c>
      <c r="AE246" s="59" t="s">
        <v>11</v>
      </c>
      <c r="AF246" s="59" t="s">
        <v>11</v>
      </c>
      <c r="AG246" s="59" t="s">
        <v>11</v>
      </c>
      <c r="AH246" s="59" t="s">
        <v>11</v>
      </c>
      <c r="AI246" s="59" t="s">
        <v>11</v>
      </c>
      <c r="AJ246" s="59" t="s">
        <v>11</v>
      </c>
      <c r="AK246" s="59" t="s">
        <v>11</v>
      </c>
      <c r="AL246" s="57" t="s">
        <v>11</v>
      </c>
      <c r="AM246" s="57" t="s">
        <v>11</v>
      </c>
      <c r="AN246" s="57" t="s">
        <v>11</v>
      </c>
      <c r="AO246" s="57" t="s">
        <v>11</v>
      </c>
      <c r="AP246" s="57" t="s">
        <v>11</v>
      </c>
      <c r="AQ246" s="57" t="s">
        <v>11</v>
      </c>
      <c r="AR246" s="57" t="s">
        <v>11</v>
      </c>
      <c r="AS246" s="57" t="s">
        <v>11</v>
      </c>
      <c r="AT246" s="57" t="s">
        <v>11</v>
      </c>
      <c r="AU246" s="57" t="s">
        <v>11</v>
      </c>
      <c r="AV246" s="57" t="s">
        <v>11</v>
      </c>
      <c r="AW246" s="57" t="s">
        <v>11</v>
      </c>
      <c r="AX246" s="57" t="s">
        <v>11</v>
      </c>
      <c r="AY246" s="57" t="s">
        <v>11</v>
      </c>
      <c r="AZ246" s="57" t="s">
        <v>11</v>
      </c>
      <c r="BA246" s="57" t="s">
        <v>11</v>
      </c>
      <c r="BB246" s="57" t="s">
        <v>11</v>
      </c>
      <c r="BC246" s="57" t="s">
        <v>11</v>
      </c>
      <c r="BD246" s="57" t="s">
        <v>11</v>
      </c>
      <c r="BE246" s="57" t="s">
        <v>11</v>
      </c>
      <c r="BF246" s="57" t="s">
        <v>11</v>
      </c>
      <c r="BG246" s="57" t="s">
        <v>11</v>
      </c>
      <c r="BH246" s="57" t="s">
        <v>11</v>
      </c>
      <c r="BI246" s="57" t="s">
        <v>11</v>
      </c>
      <c r="BJ246" s="57" t="s">
        <v>11</v>
      </c>
      <c r="BK246" s="57" t="s">
        <v>11</v>
      </c>
      <c r="BL246" s="57" t="s">
        <v>11</v>
      </c>
      <c r="BM246" s="57" t="s">
        <v>11</v>
      </c>
      <c r="BN246" s="57" t="s">
        <v>11</v>
      </c>
      <c r="BO246" s="57" t="s">
        <v>11</v>
      </c>
      <c r="BP246" s="57" t="s">
        <v>11</v>
      </c>
      <c r="BQ246" s="57" t="s">
        <v>11</v>
      </c>
      <c r="BR246" s="57" t="s">
        <v>11</v>
      </c>
      <c r="BS246" s="57" t="s">
        <v>11</v>
      </c>
      <c r="BT246" s="57" t="s">
        <v>11</v>
      </c>
      <c r="BU246" s="57" t="s">
        <v>11</v>
      </c>
      <c r="BV246" s="57" t="s">
        <v>11</v>
      </c>
      <c r="BW246" s="57" t="s">
        <v>11</v>
      </c>
      <c r="BX246" s="57" t="s">
        <v>11</v>
      </c>
      <c r="BY246" s="57" t="s">
        <v>11</v>
      </c>
      <c r="BZ246" s="57" t="s">
        <v>11</v>
      </c>
      <c r="CA246" s="57" t="s">
        <v>11</v>
      </c>
      <c r="CB246" s="57" t="s">
        <v>11</v>
      </c>
      <c r="CC246" s="57" t="s">
        <v>11</v>
      </c>
      <c r="CD246" s="57" t="s">
        <v>11</v>
      </c>
      <c r="CE246" s="57" t="s">
        <v>11</v>
      </c>
      <c r="CF246" s="57" t="s">
        <v>11</v>
      </c>
      <c r="CG246" s="57" t="s">
        <v>11</v>
      </c>
      <c r="CH246" s="57" t="s">
        <v>2173</v>
      </c>
      <c r="CI246" s="57" t="s">
        <v>11</v>
      </c>
      <c r="CJ246" s="57"/>
      <c r="CK246" s="57"/>
      <c r="CL246" s="58"/>
      <c r="CM246" s="59"/>
      <c r="CN246" s="59"/>
      <c r="CO246" s="59"/>
      <c r="CP246" s="59"/>
      <c r="CQ246" s="59"/>
      <c r="CR246" s="59"/>
      <c r="CS246" s="59"/>
      <c r="CT246" s="59"/>
      <c r="CU246" s="59"/>
      <c r="CV246" s="59"/>
      <c r="CW246" s="59"/>
      <c r="CX246" s="59"/>
      <c r="CY246" s="59"/>
      <c r="CZ246" s="60"/>
      <c r="DA246" s="60"/>
      <c r="DB246" s="59"/>
      <c r="DC246" s="59"/>
      <c r="DD246" s="60"/>
      <c r="DE246" s="59"/>
      <c r="DF246" s="59"/>
      <c r="DG246" s="59"/>
      <c r="DH246" s="59"/>
      <c r="DI246" s="59"/>
      <c r="DJ246" s="59"/>
      <c r="DK246" s="59"/>
      <c r="DL246" s="59"/>
      <c r="DM246" s="59"/>
      <c r="DN246" s="59"/>
      <c r="DO246" s="59"/>
      <c r="DP246" s="59"/>
      <c r="DQ246" s="59"/>
      <c r="DR246" s="59"/>
      <c r="DS246" s="59"/>
      <c r="DT246" s="59"/>
      <c r="DU246" s="59"/>
    </row>
    <row r="247" spans="1:125" s="61" customFormat="1" ht="12.75" customHeight="1" x14ac:dyDescent="0.25">
      <c r="A247" s="39" t="s">
        <v>454</v>
      </c>
      <c r="B247" s="39" t="s">
        <v>1687</v>
      </c>
      <c r="C247" s="39"/>
      <c r="D247" s="39" t="s">
        <v>73</v>
      </c>
      <c r="E247" s="39" t="s">
        <v>198</v>
      </c>
      <c r="F247" s="55">
        <v>44359.987592592595</v>
      </c>
      <c r="G247" s="55">
        <v>44360.266435185185</v>
      </c>
      <c r="H247" s="23" t="s">
        <v>2309</v>
      </c>
      <c r="I247" s="40" t="str">
        <f t="shared" si="3"/>
        <v>OUTSIDE WDC</v>
      </c>
      <c r="J247" s="39"/>
      <c r="K247" s="39"/>
      <c r="L247" s="56">
        <v>44313</v>
      </c>
      <c r="M247" s="57"/>
      <c r="N247" s="59" t="str">
        <f>IFERROR(VLOOKUP(B:B,'GID 29 JUNI 21'!V:Y,4,0),"")</f>
        <v/>
      </c>
      <c r="O247" s="59" t="str">
        <f>IFERROR(VLOOKUP(B247,#REF!,4,0),"")</f>
        <v/>
      </c>
      <c r="P247" s="59" t="str">
        <f>IFERROR(VLOOKUP(B:B,'GID 27 Juni 21'!V:Y,4,0),"")</f>
        <v/>
      </c>
      <c r="Q247" s="59" t="str">
        <f>IFERROR(VLOOKUP(B:B,'GID 26 Juni 21'!V:Y,4,0),"")</f>
        <v/>
      </c>
      <c r="R247" s="59" t="str">
        <f>IFERROR(VLOOKUP(B:B,'GID 25 JNI 21'!V:Y,4,0),"")</f>
        <v/>
      </c>
      <c r="S247" s="59" t="s">
        <v>11</v>
      </c>
      <c r="T247" s="59" t="s">
        <v>11</v>
      </c>
      <c r="U247" s="59" t="s">
        <v>11</v>
      </c>
      <c r="V247" s="59" t="s">
        <v>11</v>
      </c>
      <c r="W247" s="59" t="s">
        <v>11</v>
      </c>
      <c r="X247" s="59" t="s">
        <v>11</v>
      </c>
      <c r="Y247" s="59" t="s">
        <v>11</v>
      </c>
      <c r="Z247" s="59" t="s">
        <v>11</v>
      </c>
      <c r="AA247" s="59" t="s">
        <v>11</v>
      </c>
      <c r="AB247" s="59" t="s">
        <v>11</v>
      </c>
      <c r="AC247" s="59" t="s">
        <v>11</v>
      </c>
      <c r="AD247" s="59" t="s">
        <v>4572</v>
      </c>
      <c r="AE247" s="59" t="s">
        <v>11</v>
      </c>
      <c r="AF247" s="59" t="s">
        <v>11</v>
      </c>
      <c r="AG247" s="59" t="s">
        <v>11</v>
      </c>
      <c r="AH247" s="59" t="s">
        <v>11</v>
      </c>
      <c r="AI247" s="59" t="s">
        <v>11</v>
      </c>
      <c r="AJ247" s="59" t="s">
        <v>11</v>
      </c>
      <c r="AK247" s="59" t="s">
        <v>4009</v>
      </c>
      <c r="AL247" s="57" t="s">
        <v>11</v>
      </c>
      <c r="AM247" s="57" t="s">
        <v>11</v>
      </c>
      <c r="AN247" s="57" t="s">
        <v>11</v>
      </c>
      <c r="AO247" s="57" t="s">
        <v>11</v>
      </c>
      <c r="AP247" s="57" t="s">
        <v>11</v>
      </c>
      <c r="AQ247" s="57" t="s">
        <v>11</v>
      </c>
      <c r="AR247" s="57" t="s">
        <v>11</v>
      </c>
      <c r="AS247" s="57" t="s">
        <v>11</v>
      </c>
      <c r="AT247" s="57" t="s">
        <v>11</v>
      </c>
      <c r="AU247" s="57" t="s">
        <v>11</v>
      </c>
      <c r="AV247" s="57" t="s">
        <v>11</v>
      </c>
      <c r="AW247" s="57" t="s">
        <v>11</v>
      </c>
      <c r="AX247" s="57" t="s">
        <v>11</v>
      </c>
      <c r="AY247" s="57" t="s">
        <v>2594</v>
      </c>
      <c r="AZ247" s="57" t="s">
        <v>11</v>
      </c>
      <c r="BA247" s="57" t="s">
        <v>11</v>
      </c>
      <c r="BB247" s="57" t="s">
        <v>11</v>
      </c>
      <c r="BC247" s="57" t="s">
        <v>11</v>
      </c>
      <c r="BD247" s="57" t="s">
        <v>11</v>
      </c>
      <c r="BE247" s="57" t="s">
        <v>11</v>
      </c>
      <c r="BF247" s="57" t="s">
        <v>11</v>
      </c>
      <c r="BG247" s="57" t="s">
        <v>11</v>
      </c>
      <c r="BH247" s="57" t="s">
        <v>11</v>
      </c>
      <c r="BI247" s="57" t="s">
        <v>11</v>
      </c>
      <c r="BJ247" s="57" t="s">
        <v>11</v>
      </c>
      <c r="BK247" s="57" t="s">
        <v>11</v>
      </c>
      <c r="BL247" s="57" t="s">
        <v>11</v>
      </c>
      <c r="BM247" s="57" t="s">
        <v>11</v>
      </c>
      <c r="BN247" s="57" t="s">
        <v>11</v>
      </c>
      <c r="BO247" s="57" t="s">
        <v>11</v>
      </c>
      <c r="BP247" s="57" t="s">
        <v>11</v>
      </c>
      <c r="BQ247" s="57" t="s">
        <v>3173</v>
      </c>
      <c r="BR247" s="57" t="s">
        <v>11</v>
      </c>
      <c r="BS247" s="57" t="s">
        <v>11</v>
      </c>
      <c r="BT247" s="57" t="s">
        <v>11</v>
      </c>
      <c r="BU247" s="57" t="s">
        <v>11</v>
      </c>
      <c r="BV247" s="57" t="s">
        <v>11</v>
      </c>
      <c r="BW247" s="57" t="s">
        <v>11</v>
      </c>
      <c r="BX247" s="57" t="s">
        <v>11</v>
      </c>
      <c r="BY247" s="57" t="s">
        <v>11</v>
      </c>
      <c r="BZ247" s="57" t="s">
        <v>11</v>
      </c>
      <c r="CA247" s="57" t="s">
        <v>11</v>
      </c>
      <c r="CB247" s="57" t="s">
        <v>11</v>
      </c>
      <c r="CC247" s="57" t="s">
        <v>11</v>
      </c>
      <c r="CD247" s="57" t="s">
        <v>11</v>
      </c>
      <c r="CE247" s="57" t="s">
        <v>11</v>
      </c>
      <c r="CF247" s="57" t="s">
        <v>11</v>
      </c>
      <c r="CG247" s="57" t="s">
        <v>11</v>
      </c>
      <c r="CH247" s="57" t="s">
        <v>2174</v>
      </c>
      <c r="CI247" s="57"/>
      <c r="CJ247" s="57"/>
      <c r="CK247" s="57"/>
      <c r="CL247" s="58"/>
      <c r="CM247" s="59"/>
      <c r="CN247" s="59"/>
      <c r="CO247" s="59"/>
      <c r="CP247" s="59"/>
      <c r="CQ247" s="59"/>
      <c r="CR247" s="59"/>
      <c r="CS247" s="59"/>
      <c r="CT247" s="59"/>
      <c r="CU247" s="59"/>
      <c r="CV247" s="59"/>
      <c r="CW247" s="59"/>
      <c r="CX247" s="59"/>
      <c r="CY247" s="59"/>
      <c r="CZ247" s="60"/>
      <c r="DA247" s="60"/>
      <c r="DB247" s="59"/>
      <c r="DC247" s="59"/>
      <c r="DD247" s="60"/>
      <c r="DE247" s="59"/>
      <c r="DF247" s="59"/>
      <c r="DG247" s="59"/>
      <c r="DH247" s="59"/>
      <c r="DI247" s="59"/>
      <c r="DJ247" s="59"/>
      <c r="DK247" s="59"/>
      <c r="DL247" s="59"/>
      <c r="DM247" s="59"/>
      <c r="DN247" s="59"/>
      <c r="DO247" s="59"/>
      <c r="DP247" s="59"/>
      <c r="DQ247" s="59"/>
      <c r="DR247" s="59"/>
      <c r="DS247" s="59"/>
      <c r="DT247" s="59"/>
      <c r="DU247" s="59"/>
    </row>
    <row r="248" spans="1:125" s="61" customFormat="1" ht="12.75" customHeight="1" x14ac:dyDescent="0.25">
      <c r="A248" s="39" t="s">
        <v>454</v>
      </c>
      <c r="B248" s="39" t="s">
        <v>1688</v>
      </c>
      <c r="C248" s="39"/>
      <c r="D248" s="39" t="s">
        <v>73</v>
      </c>
      <c r="E248" s="39" t="s">
        <v>2217</v>
      </c>
      <c r="F248" s="55">
        <v>44296.497557870367</v>
      </c>
      <c r="G248" s="55">
        <v>44297.363078703704</v>
      </c>
      <c r="H248" s="23" t="s">
        <v>2309</v>
      </c>
      <c r="I248" s="40" t="str">
        <f t="shared" si="3"/>
        <v>OUTSIDE WDC</v>
      </c>
      <c r="J248" s="39"/>
      <c r="K248" s="39"/>
      <c r="L248" s="56">
        <v>44297</v>
      </c>
      <c r="M248" s="57"/>
      <c r="N248" s="59" t="str">
        <f>IFERROR(VLOOKUP(B:B,'GID 29 JUNI 21'!V:Y,4,0),"")</f>
        <v/>
      </c>
      <c r="O248" s="59" t="str">
        <f>IFERROR(VLOOKUP(B248,#REF!,4,0),"")</f>
        <v/>
      </c>
      <c r="P248" s="59" t="str">
        <f>IFERROR(VLOOKUP(B:B,'GID 27 Juni 21'!V:Y,4,0),"")</f>
        <v/>
      </c>
      <c r="Q248" s="59" t="str">
        <f>IFERROR(VLOOKUP(B:B,'GID 26 Juni 21'!V:Y,4,0),"")</f>
        <v/>
      </c>
      <c r="R248" s="59" t="str">
        <f>IFERROR(VLOOKUP(B:B,'GID 25 JNI 21'!V:Y,4,0),"")</f>
        <v/>
      </c>
      <c r="S248" s="59" t="s">
        <v>11</v>
      </c>
      <c r="T248" s="59" t="s">
        <v>11</v>
      </c>
      <c r="U248" s="59" t="s">
        <v>11</v>
      </c>
      <c r="V248" s="59" t="s">
        <v>11</v>
      </c>
      <c r="W248" s="59" t="s">
        <v>11</v>
      </c>
      <c r="X248" s="59" t="s">
        <v>11</v>
      </c>
      <c r="Y248" s="59" t="s">
        <v>11</v>
      </c>
      <c r="Z248" s="59" t="s">
        <v>11</v>
      </c>
      <c r="AA248" s="59" t="s">
        <v>11</v>
      </c>
      <c r="AB248" s="59" t="s">
        <v>11</v>
      </c>
      <c r="AC248" s="59" t="s">
        <v>11</v>
      </c>
      <c r="AD248" s="59" t="s">
        <v>11</v>
      </c>
      <c r="AE248" s="59" t="s">
        <v>11</v>
      </c>
      <c r="AF248" s="59" t="s">
        <v>11</v>
      </c>
      <c r="AG248" s="59" t="s">
        <v>11</v>
      </c>
      <c r="AH248" s="59" t="s">
        <v>11</v>
      </c>
      <c r="AI248" s="59" t="s">
        <v>11</v>
      </c>
      <c r="AJ248" s="59" t="s">
        <v>11</v>
      </c>
      <c r="AK248" s="59" t="s">
        <v>11</v>
      </c>
      <c r="AL248" s="57" t="s">
        <v>11</v>
      </c>
      <c r="AM248" s="57" t="s">
        <v>11</v>
      </c>
      <c r="AN248" s="57" t="s">
        <v>11</v>
      </c>
      <c r="AO248" s="57" t="s">
        <v>11</v>
      </c>
      <c r="AP248" s="57" t="s">
        <v>11</v>
      </c>
      <c r="AQ248" s="57" t="s">
        <v>11</v>
      </c>
      <c r="AR248" s="57" t="s">
        <v>11</v>
      </c>
      <c r="AS248" s="57" t="s">
        <v>11</v>
      </c>
      <c r="AT248" s="57" t="s">
        <v>11</v>
      </c>
      <c r="AU248" s="57" t="s">
        <v>11</v>
      </c>
      <c r="AV248" s="57" t="s">
        <v>11</v>
      </c>
      <c r="AW248" s="57" t="s">
        <v>11</v>
      </c>
      <c r="AX248" s="57" t="s">
        <v>11</v>
      </c>
      <c r="AY248" s="57" t="s">
        <v>11</v>
      </c>
      <c r="AZ248" s="57" t="s">
        <v>11</v>
      </c>
      <c r="BA248" s="57" t="s">
        <v>11</v>
      </c>
      <c r="BB248" s="57" t="s">
        <v>11</v>
      </c>
      <c r="BC248" s="57" t="s">
        <v>11</v>
      </c>
      <c r="BD248" s="57" t="s">
        <v>11</v>
      </c>
      <c r="BE248" s="57" t="s">
        <v>11</v>
      </c>
      <c r="BF248" s="57" t="s">
        <v>11</v>
      </c>
      <c r="BG248" s="57" t="s">
        <v>11</v>
      </c>
      <c r="BH248" s="57" t="s">
        <v>11</v>
      </c>
      <c r="BI248" s="57" t="s">
        <v>11</v>
      </c>
      <c r="BJ248" s="57" t="s">
        <v>11</v>
      </c>
      <c r="BK248" s="57" t="s">
        <v>11</v>
      </c>
      <c r="BL248" s="57" t="s">
        <v>11</v>
      </c>
      <c r="BM248" s="57" t="s">
        <v>11</v>
      </c>
      <c r="BN248" s="57" t="s">
        <v>11</v>
      </c>
      <c r="BO248" s="57" t="s">
        <v>11</v>
      </c>
      <c r="BP248" s="57" t="s">
        <v>11</v>
      </c>
      <c r="BQ248" s="57" t="s">
        <v>11</v>
      </c>
      <c r="BR248" s="57" t="s">
        <v>11</v>
      </c>
      <c r="BS248" s="57" t="s">
        <v>11</v>
      </c>
      <c r="BT248" s="57" t="s">
        <v>11</v>
      </c>
      <c r="BU248" s="57" t="s">
        <v>11</v>
      </c>
      <c r="BV248" s="57" t="s">
        <v>11</v>
      </c>
      <c r="BW248" s="57" t="s">
        <v>11</v>
      </c>
      <c r="BX248" s="57" t="s">
        <v>11</v>
      </c>
      <c r="BY248" s="57" t="s">
        <v>11</v>
      </c>
      <c r="BZ248" s="57" t="s">
        <v>11</v>
      </c>
      <c r="CA248" s="57" t="s">
        <v>11</v>
      </c>
      <c r="CB248" s="57" t="s">
        <v>11</v>
      </c>
      <c r="CC248" s="57" t="s">
        <v>11</v>
      </c>
      <c r="CD248" s="57" t="s">
        <v>11</v>
      </c>
      <c r="CE248" s="57" t="s">
        <v>11</v>
      </c>
      <c r="CF248" s="57" t="s">
        <v>11</v>
      </c>
      <c r="CG248" s="57" t="s">
        <v>11</v>
      </c>
      <c r="CH248" s="57" t="s">
        <v>2175</v>
      </c>
      <c r="CI248" s="57"/>
      <c r="CJ248" s="57"/>
      <c r="CK248" s="57"/>
      <c r="CL248" s="58"/>
      <c r="CM248" s="59"/>
      <c r="CN248" s="59"/>
      <c r="CO248" s="59"/>
      <c r="CP248" s="59"/>
      <c r="CQ248" s="59"/>
      <c r="CR248" s="59"/>
      <c r="CS248" s="59"/>
      <c r="CT248" s="59"/>
      <c r="CU248" s="59"/>
      <c r="CV248" s="59"/>
      <c r="CW248" s="59"/>
      <c r="CX248" s="59"/>
      <c r="CY248" s="59"/>
      <c r="CZ248" s="60"/>
      <c r="DA248" s="60"/>
      <c r="DB248" s="59"/>
      <c r="DC248" s="59"/>
      <c r="DD248" s="60"/>
      <c r="DE248" s="59"/>
      <c r="DF248" s="59"/>
      <c r="DG248" s="59"/>
      <c r="DH248" s="59"/>
      <c r="DI248" s="59"/>
      <c r="DJ248" s="59"/>
      <c r="DK248" s="59"/>
      <c r="DL248" s="59"/>
      <c r="DM248" s="59"/>
      <c r="DN248" s="59"/>
      <c r="DO248" s="59"/>
      <c r="DP248" s="59"/>
      <c r="DQ248" s="59"/>
      <c r="DR248" s="59"/>
      <c r="DS248" s="59"/>
      <c r="DT248" s="59"/>
      <c r="DU248" s="59"/>
    </row>
    <row r="249" spans="1:125" s="61" customFormat="1" ht="12.75" customHeight="1" x14ac:dyDescent="0.25">
      <c r="A249" s="39" t="s">
        <v>454</v>
      </c>
      <c r="B249" s="39" t="s">
        <v>1686</v>
      </c>
      <c r="C249" s="39"/>
      <c r="D249" s="39" t="s">
        <v>73</v>
      </c>
      <c r="E249" s="39" t="s">
        <v>2217</v>
      </c>
      <c r="F249" s="55">
        <v>44296.572627314818</v>
      </c>
      <c r="G249" s="55">
        <v>44297.174131944441</v>
      </c>
      <c r="H249" s="23" t="s">
        <v>2309</v>
      </c>
      <c r="I249" s="40" t="str">
        <f t="shared" si="3"/>
        <v>OUTSIDE WDC</v>
      </c>
      <c r="J249" s="39"/>
      <c r="K249" s="39"/>
      <c r="L249" s="56">
        <v>44297</v>
      </c>
      <c r="M249" s="57"/>
      <c r="N249" s="59" t="str">
        <f>IFERROR(VLOOKUP(B:B,'GID 29 JUNI 21'!V:Y,4,0),"")</f>
        <v/>
      </c>
      <c r="O249" s="59" t="str">
        <f>IFERROR(VLOOKUP(B249,#REF!,4,0),"")</f>
        <v/>
      </c>
      <c r="P249" s="59" t="str">
        <f>IFERROR(VLOOKUP(B:B,'GID 27 Juni 21'!V:Y,4,0),"")</f>
        <v/>
      </c>
      <c r="Q249" s="59" t="str">
        <f>IFERROR(VLOOKUP(B:B,'GID 26 Juni 21'!V:Y,4,0),"")</f>
        <v/>
      </c>
      <c r="R249" s="59" t="str">
        <f>IFERROR(VLOOKUP(B:B,'GID 25 JNI 21'!V:Y,4,0),"")</f>
        <v/>
      </c>
      <c r="S249" s="59" t="s">
        <v>11</v>
      </c>
      <c r="T249" s="59" t="s">
        <v>11</v>
      </c>
      <c r="U249" s="59" t="s">
        <v>11</v>
      </c>
      <c r="V249" s="59" t="s">
        <v>11</v>
      </c>
      <c r="W249" s="59" t="s">
        <v>11</v>
      </c>
      <c r="X249" s="59" t="s">
        <v>11</v>
      </c>
      <c r="Y249" s="59" t="s">
        <v>11</v>
      </c>
      <c r="Z249" s="59" t="s">
        <v>11</v>
      </c>
      <c r="AA249" s="59" t="s">
        <v>11</v>
      </c>
      <c r="AB249" s="59" t="s">
        <v>11</v>
      </c>
      <c r="AC249" s="59" t="s">
        <v>11</v>
      </c>
      <c r="AD249" s="59" t="s">
        <v>11</v>
      </c>
      <c r="AE249" s="59" t="s">
        <v>11</v>
      </c>
      <c r="AF249" s="59" t="s">
        <v>11</v>
      </c>
      <c r="AG249" s="59" t="s">
        <v>11</v>
      </c>
      <c r="AH249" s="59" t="s">
        <v>11</v>
      </c>
      <c r="AI249" s="59" t="s">
        <v>11</v>
      </c>
      <c r="AJ249" s="59" t="s">
        <v>11</v>
      </c>
      <c r="AK249" s="59" t="s">
        <v>11</v>
      </c>
      <c r="AL249" s="57" t="s">
        <v>11</v>
      </c>
      <c r="AM249" s="57" t="s">
        <v>11</v>
      </c>
      <c r="AN249" s="57" t="s">
        <v>11</v>
      </c>
      <c r="AO249" s="57" t="s">
        <v>11</v>
      </c>
      <c r="AP249" s="57" t="s">
        <v>11</v>
      </c>
      <c r="AQ249" s="57" t="s">
        <v>11</v>
      </c>
      <c r="AR249" s="57" t="s">
        <v>11</v>
      </c>
      <c r="AS249" s="57" t="s">
        <v>11</v>
      </c>
      <c r="AT249" s="57" t="s">
        <v>11</v>
      </c>
      <c r="AU249" s="57" t="s">
        <v>11</v>
      </c>
      <c r="AV249" s="57" t="s">
        <v>11</v>
      </c>
      <c r="AW249" s="57" t="s">
        <v>11</v>
      </c>
      <c r="AX249" s="57" t="s">
        <v>11</v>
      </c>
      <c r="AY249" s="57" t="s">
        <v>11</v>
      </c>
      <c r="AZ249" s="57" t="s">
        <v>11</v>
      </c>
      <c r="BA249" s="57" t="s">
        <v>11</v>
      </c>
      <c r="BB249" s="57" t="s">
        <v>11</v>
      </c>
      <c r="BC249" s="57" t="s">
        <v>11</v>
      </c>
      <c r="BD249" s="57" t="s">
        <v>11</v>
      </c>
      <c r="BE249" s="57" t="s">
        <v>11</v>
      </c>
      <c r="BF249" s="57" t="s">
        <v>11</v>
      </c>
      <c r="BG249" s="57" t="s">
        <v>11</v>
      </c>
      <c r="BH249" s="57" t="s">
        <v>11</v>
      </c>
      <c r="BI249" s="57" t="s">
        <v>11</v>
      </c>
      <c r="BJ249" s="57" t="s">
        <v>11</v>
      </c>
      <c r="BK249" s="57" t="s">
        <v>11</v>
      </c>
      <c r="BL249" s="57" t="s">
        <v>11</v>
      </c>
      <c r="BM249" s="57" t="s">
        <v>11</v>
      </c>
      <c r="BN249" s="57" t="s">
        <v>11</v>
      </c>
      <c r="BO249" s="57" t="s">
        <v>11</v>
      </c>
      <c r="BP249" s="57" t="s">
        <v>11</v>
      </c>
      <c r="BQ249" s="57" t="s">
        <v>11</v>
      </c>
      <c r="BR249" s="57" t="s">
        <v>11</v>
      </c>
      <c r="BS249" s="57" t="s">
        <v>11</v>
      </c>
      <c r="BT249" s="57" t="s">
        <v>11</v>
      </c>
      <c r="BU249" s="57" t="s">
        <v>11</v>
      </c>
      <c r="BV249" s="57" t="s">
        <v>11</v>
      </c>
      <c r="BW249" s="57" t="s">
        <v>11</v>
      </c>
      <c r="BX249" s="57" t="s">
        <v>11</v>
      </c>
      <c r="BY249" s="57" t="s">
        <v>11</v>
      </c>
      <c r="BZ249" s="57" t="s">
        <v>11</v>
      </c>
      <c r="CA249" s="57" t="s">
        <v>11</v>
      </c>
      <c r="CB249" s="57" t="s">
        <v>11</v>
      </c>
      <c r="CC249" s="57" t="s">
        <v>11</v>
      </c>
      <c r="CD249" s="57" t="s">
        <v>11</v>
      </c>
      <c r="CE249" s="57" t="s">
        <v>11</v>
      </c>
      <c r="CF249" s="57" t="s">
        <v>11</v>
      </c>
      <c r="CG249" s="57" t="s">
        <v>1690</v>
      </c>
      <c r="CH249" s="57" t="s">
        <v>1690</v>
      </c>
      <c r="CI249" s="57"/>
      <c r="CJ249" s="57"/>
      <c r="CK249" s="57"/>
      <c r="CL249" s="58"/>
      <c r="CM249" s="59"/>
      <c r="CN249" s="59"/>
      <c r="CO249" s="59"/>
      <c r="CP249" s="59"/>
      <c r="CQ249" s="59"/>
      <c r="CR249" s="59"/>
      <c r="CS249" s="59"/>
      <c r="CT249" s="59"/>
      <c r="CU249" s="59"/>
      <c r="CV249" s="59"/>
      <c r="CW249" s="59"/>
      <c r="CX249" s="59"/>
      <c r="CY249" s="59"/>
      <c r="CZ249" s="60"/>
      <c r="DA249" s="60"/>
      <c r="DB249" s="59"/>
      <c r="DC249" s="59"/>
      <c r="DD249" s="60"/>
      <c r="DE249" s="59"/>
      <c r="DF249" s="59"/>
      <c r="DG249" s="59"/>
      <c r="DH249" s="59"/>
      <c r="DI249" s="59"/>
      <c r="DJ249" s="59"/>
      <c r="DK249" s="59"/>
      <c r="DL249" s="59"/>
      <c r="DM249" s="59"/>
      <c r="DN249" s="59"/>
      <c r="DO249" s="59"/>
      <c r="DP249" s="59"/>
      <c r="DQ249" s="59"/>
      <c r="DR249" s="59"/>
      <c r="DS249" s="59"/>
      <c r="DT249" s="59"/>
      <c r="DU249" s="59"/>
    </row>
    <row r="250" spans="1:125" s="61" customFormat="1" ht="12.75" customHeight="1" x14ac:dyDescent="0.25">
      <c r="A250" s="39" t="s">
        <v>454</v>
      </c>
      <c r="B250" s="39" t="s">
        <v>1689</v>
      </c>
      <c r="C250" s="39"/>
      <c r="D250" s="39" t="s">
        <v>73</v>
      </c>
      <c r="E250" s="39" t="s">
        <v>2223</v>
      </c>
      <c r="F250" s="55">
        <v>44296.601122685184</v>
      </c>
      <c r="G250" s="55">
        <v>44297.174131944441</v>
      </c>
      <c r="H250" s="23" t="s">
        <v>2309</v>
      </c>
      <c r="I250" s="40" t="str">
        <f t="shared" si="3"/>
        <v>OUTSIDE WDC</v>
      </c>
      <c r="J250" s="39"/>
      <c r="K250" s="39"/>
      <c r="L250" s="56">
        <v>44297</v>
      </c>
      <c r="M250" s="57"/>
      <c r="N250" s="59" t="str">
        <f>IFERROR(VLOOKUP(B:B,'GID 29 JUNI 21'!V:Y,4,0),"")</f>
        <v/>
      </c>
      <c r="O250" s="59" t="str">
        <f>IFERROR(VLOOKUP(B250,#REF!,4,0),"")</f>
        <v/>
      </c>
      <c r="P250" s="59" t="str">
        <f>IFERROR(VLOOKUP(B:B,'GID 27 Juni 21'!V:Y,4,0),"")</f>
        <v/>
      </c>
      <c r="Q250" s="59" t="str">
        <f>IFERROR(VLOOKUP(B:B,'GID 26 Juni 21'!V:Y,4,0),"")</f>
        <v/>
      </c>
      <c r="R250" s="59" t="str">
        <f>IFERROR(VLOOKUP(B:B,'GID 25 JNI 21'!V:Y,4,0),"")</f>
        <v/>
      </c>
      <c r="S250" s="59" t="s">
        <v>11</v>
      </c>
      <c r="T250" s="59" t="s">
        <v>11</v>
      </c>
      <c r="U250" s="59" t="s">
        <v>11</v>
      </c>
      <c r="V250" s="59" t="s">
        <v>11</v>
      </c>
      <c r="W250" s="59" t="s">
        <v>11</v>
      </c>
      <c r="X250" s="59" t="s">
        <v>11</v>
      </c>
      <c r="Y250" s="59" t="s">
        <v>11</v>
      </c>
      <c r="Z250" s="59" t="s">
        <v>11</v>
      </c>
      <c r="AA250" s="59" t="s">
        <v>11</v>
      </c>
      <c r="AB250" s="59" t="s">
        <v>11</v>
      </c>
      <c r="AC250" s="59" t="s">
        <v>11</v>
      </c>
      <c r="AD250" s="59" t="s">
        <v>11</v>
      </c>
      <c r="AE250" s="59" t="s">
        <v>11</v>
      </c>
      <c r="AF250" s="59" t="s">
        <v>11</v>
      </c>
      <c r="AG250" s="59" t="s">
        <v>11</v>
      </c>
      <c r="AH250" s="59" t="s">
        <v>11</v>
      </c>
      <c r="AI250" s="59" t="s">
        <v>11</v>
      </c>
      <c r="AJ250" s="59" t="s">
        <v>11</v>
      </c>
      <c r="AK250" s="59" t="s">
        <v>11</v>
      </c>
      <c r="AL250" s="57" t="s">
        <v>11</v>
      </c>
      <c r="AM250" s="57" t="s">
        <v>11</v>
      </c>
      <c r="AN250" s="57" t="s">
        <v>11</v>
      </c>
      <c r="AO250" s="57" t="s">
        <v>11</v>
      </c>
      <c r="AP250" s="57" t="s">
        <v>11</v>
      </c>
      <c r="AQ250" s="57" t="s">
        <v>11</v>
      </c>
      <c r="AR250" s="57" t="s">
        <v>11</v>
      </c>
      <c r="AS250" s="57" t="s">
        <v>11</v>
      </c>
      <c r="AT250" s="57" t="s">
        <v>11</v>
      </c>
      <c r="AU250" s="57" t="s">
        <v>11</v>
      </c>
      <c r="AV250" s="57" t="s">
        <v>11</v>
      </c>
      <c r="AW250" s="57" t="s">
        <v>11</v>
      </c>
      <c r="AX250" s="57" t="s">
        <v>11</v>
      </c>
      <c r="AY250" s="57" t="s">
        <v>11</v>
      </c>
      <c r="AZ250" s="57" t="s">
        <v>11</v>
      </c>
      <c r="BA250" s="57" t="s">
        <v>11</v>
      </c>
      <c r="BB250" s="57" t="s">
        <v>11</v>
      </c>
      <c r="BC250" s="57" t="s">
        <v>11</v>
      </c>
      <c r="BD250" s="57" t="s">
        <v>11</v>
      </c>
      <c r="BE250" s="57" t="s">
        <v>11</v>
      </c>
      <c r="BF250" s="57" t="s">
        <v>11</v>
      </c>
      <c r="BG250" s="57" t="s">
        <v>11</v>
      </c>
      <c r="BH250" s="57" t="s">
        <v>11</v>
      </c>
      <c r="BI250" s="57" t="s">
        <v>11</v>
      </c>
      <c r="BJ250" s="57" t="s">
        <v>11</v>
      </c>
      <c r="BK250" s="57" t="s">
        <v>11</v>
      </c>
      <c r="BL250" s="57" t="s">
        <v>11</v>
      </c>
      <c r="BM250" s="57" t="s">
        <v>11</v>
      </c>
      <c r="BN250" s="57" t="s">
        <v>11</v>
      </c>
      <c r="BO250" s="57" t="s">
        <v>11</v>
      </c>
      <c r="BP250" s="57" t="s">
        <v>11</v>
      </c>
      <c r="BQ250" s="57" t="s">
        <v>11</v>
      </c>
      <c r="BR250" s="57" t="s">
        <v>11</v>
      </c>
      <c r="BS250" s="57" t="s">
        <v>11</v>
      </c>
      <c r="BT250" s="57" t="s">
        <v>11</v>
      </c>
      <c r="BU250" s="57" t="s">
        <v>11</v>
      </c>
      <c r="BV250" s="57" t="s">
        <v>11</v>
      </c>
      <c r="BW250" s="57" t="s">
        <v>11</v>
      </c>
      <c r="BX250" s="57" t="s">
        <v>11</v>
      </c>
      <c r="BY250" s="57" t="s">
        <v>11</v>
      </c>
      <c r="BZ250" s="57" t="s">
        <v>11</v>
      </c>
      <c r="CA250" s="57" t="s">
        <v>11</v>
      </c>
      <c r="CB250" s="57" t="s">
        <v>11</v>
      </c>
      <c r="CC250" s="57" t="s">
        <v>11</v>
      </c>
      <c r="CD250" s="57" t="s">
        <v>11</v>
      </c>
      <c r="CE250" s="57" t="s">
        <v>11</v>
      </c>
      <c r="CF250" s="57" t="s">
        <v>11</v>
      </c>
      <c r="CG250" s="57" t="s">
        <v>1691</v>
      </c>
      <c r="CH250" s="57" t="s">
        <v>1691</v>
      </c>
      <c r="CI250" s="57"/>
      <c r="CJ250" s="57"/>
      <c r="CK250" s="57"/>
      <c r="CL250" s="58"/>
      <c r="CM250" s="59"/>
      <c r="CN250" s="59"/>
      <c r="CO250" s="59"/>
      <c r="CP250" s="59"/>
      <c r="CQ250" s="59"/>
      <c r="CR250" s="59"/>
      <c r="CS250" s="59"/>
      <c r="CT250" s="59"/>
      <c r="CU250" s="59"/>
      <c r="CV250" s="59"/>
      <c r="CW250" s="59"/>
      <c r="CX250" s="59"/>
      <c r="CY250" s="59"/>
      <c r="CZ250" s="60"/>
      <c r="DA250" s="60"/>
      <c r="DB250" s="59"/>
      <c r="DC250" s="59"/>
      <c r="DD250" s="60"/>
      <c r="DE250" s="59"/>
      <c r="DF250" s="59"/>
      <c r="DG250" s="59"/>
      <c r="DH250" s="59"/>
      <c r="DI250" s="59"/>
      <c r="DJ250" s="59"/>
      <c r="DK250" s="59"/>
      <c r="DL250" s="59"/>
      <c r="DM250" s="59"/>
      <c r="DN250" s="59"/>
      <c r="DO250" s="59"/>
      <c r="DP250" s="59"/>
      <c r="DQ250" s="59"/>
      <c r="DR250" s="59"/>
      <c r="DS250" s="59"/>
      <c r="DT250" s="59"/>
      <c r="DU250" s="59"/>
    </row>
    <row r="251" spans="1:125" ht="12.75" customHeight="1" x14ac:dyDescent="0.25">
      <c r="A251" s="39" t="s">
        <v>454</v>
      </c>
      <c r="B251" s="39" t="s">
        <v>1693</v>
      </c>
      <c r="C251" s="19"/>
      <c r="D251" s="39" t="s">
        <v>73</v>
      </c>
      <c r="E251" s="39" t="s">
        <v>2210</v>
      </c>
      <c r="F251" s="62">
        <v>44297.617222222223</v>
      </c>
      <c r="G251" s="55">
        <v>44298.21199074074</v>
      </c>
      <c r="H251" s="23" t="s">
        <v>2309</v>
      </c>
      <c r="I251" s="40" t="str">
        <f t="shared" si="3"/>
        <v>OUTSIDE WDC</v>
      </c>
      <c r="J251" s="23"/>
      <c r="K251" s="23"/>
      <c r="L251" s="56">
        <v>44298</v>
      </c>
      <c r="M251" s="49"/>
      <c r="N251" s="59" t="str">
        <f>IFERROR(VLOOKUP(B:B,'GID 29 JUNI 21'!V:Y,4,0),"")</f>
        <v/>
      </c>
      <c r="O251" s="59" t="str">
        <f>IFERROR(VLOOKUP(B251,#REF!,4,0),"")</f>
        <v/>
      </c>
      <c r="P251" s="59" t="str">
        <f>IFERROR(VLOOKUP(B:B,'GID 27 Juni 21'!V:Y,4,0),"")</f>
        <v/>
      </c>
      <c r="Q251" s="59" t="str">
        <f>IFERROR(VLOOKUP(B:B,'GID 26 Juni 21'!V:Y,4,0),"")</f>
        <v/>
      </c>
      <c r="R251" s="59" t="str">
        <f>IFERROR(VLOOKUP(B:B,'GID 25 JNI 21'!V:Y,4,0),"")</f>
        <v/>
      </c>
      <c r="S251" s="59" t="s">
        <v>11</v>
      </c>
      <c r="T251" s="59" t="s">
        <v>11</v>
      </c>
      <c r="U251" s="59" t="s">
        <v>11</v>
      </c>
      <c r="V251" s="59" t="s">
        <v>11</v>
      </c>
      <c r="W251" s="59" t="s">
        <v>11</v>
      </c>
      <c r="X251" s="59" t="s">
        <v>11</v>
      </c>
      <c r="Y251" s="59" t="s">
        <v>11</v>
      </c>
      <c r="Z251" s="59" t="s">
        <v>11</v>
      </c>
      <c r="AA251" s="59" t="s">
        <v>11</v>
      </c>
      <c r="AB251" s="59" t="s">
        <v>11</v>
      </c>
      <c r="AC251" s="59" t="s">
        <v>11</v>
      </c>
      <c r="AD251" s="59" t="s">
        <v>11</v>
      </c>
      <c r="AE251" s="59" t="s">
        <v>11</v>
      </c>
      <c r="AF251" s="59" t="s">
        <v>11</v>
      </c>
      <c r="AG251" s="59" t="s">
        <v>11</v>
      </c>
      <c r="AH251" s="59" t="s">
        <v>11</v>
      </c>
      <c r="AI251" s="59" t="s">
        <v>11</v>
      </c>
      <c r="AJ251" s="59" t="s">
        <v>11</v>
      </c>
      <c r="AK251" s="59" t="s">
        <v>11</v>
      </c>
      <c r="AL251" s="57" t="s">
        <v>11</v>
      </c>
      <c r="AM251" s="57" t="s">
        <v>11</v>
      </c>
      <c r="AN251" s="57" t="s">
        <v>11</v>
      </c>
      <c r="AO251" s="57" t="s">
        <v>11</v>
      </c>
      <c r="AP251" s="57" t="s">
        <v>11</v>
      </c>
      <c r="AQ251" s="57" t="s">
        <v>11</v>
      </c>
      <c r="AR251" s="57" t="s">
        <v>11</v>
      </c>
      <c r="AS251" s="57" t="s">
        <v>11</v>
      </c>
      <c r="AT251" s="57" t="s">
        <v>11</v>
      </c>
      <c r="AU251" s="57" t="s">
        <v>11</v>
      </c>
      <c r="AV251" s="57" t="s">
        <v>11</v>
      </c>
      <c r="AW251" s="57" t="s">
        <v>11</v>
      </c>
      <c r="AX251" s="57" t="s">
        <v>11</v>
      </c>
      <c r="AY251" s="57" t="s">
        <v>11</v>
      </c>
      <c r="AZ251" s="57" t="s">
        <v>11</v>
      </c>
      <c r="BA251" s="57" t="s">
        <v>11</v>
      </c>
      <c r="BB251" s="57" t="s">
        <v>11</v>
      </c>
      <c r="BC251" s="57" t="s">
        <v>11</v>
      </c>
      <c r="BD251" s="57" t="s">
        <v>11</v>
      </c>
      <c r="BE251" s="57" t="s">
        <v>11</v>
      </c>
      <c r="BF251" s="57" t="s">
        <v>11</v>
      </c>
      <c r="BG251" s="57" t="s">
        <v>11</v>
      </c>
      <c r="BH251" s="57" t="s">
        <v>11</v>
      </c>
      <c r="BI251" s="57" t="s">
        <v>11</v>
      </c>
      <c r="BJ251" s="57" t="s">
        <v>11</v>
      </c>
      <c r="BK251" s="57" t="s">
        <v>11</v>
      </c>
      <c r="BL251" s="57" t="s">
        <v>11</v>
      </c>
      <c r="BM251" s="57" t="s">
        <v>11</v>
      </c>
      <c r="BN251" s="57" t="s">
        <v>11</v>
      </c>
      <c r="BO251" s="57" t="s">
        <v>11</v>
      </c>
      <c r="BP251" s="57" t="s">
        <v>11</v>
      </c>
      <c r="BQ251" s="57" t="s">
        <v>11</v>
      </c>
      <c r="BR251" s="57" t="s">
        <v>11</v>
      </c>
      <c r="BS251" s="57" t="s">
        <v>11</v>
      </c>
      <c r="BT251" s="57" t="s">
        <v>11</v>
      </c>
      <c r="BU251" s="57" t="s">
        <v>11</v>
      </c>
      <c r="BV251" s="57" t="s">
        <v>11</v>
      </c>
      <c r="BW251" s="57" t="s">
        <v>11</v>
      </c>
      <c r="BX251" s="57" t="s">
        <v>11</v>
      </c>
      <c r="BY251" s="57" t="s">
        <v>11</v>
      </c>
      <c r="BZ251" s="57" t="s">
        <v>11</v>
      </c>
      <c r="CA251" s="57" t="s">
        <v>11</v>
      </c>
      <c r="CB251" s="57" t="s">
        <v>11</v>
      </c>
      <c r="CC251" s="57" t="s">
        <v>11</v>
      </c>
      <c r="CD251" s="57" t="s">
        <v>11</v>
      </c>
      <c r="CE251" s="57" t="s">
        <v>11</v>
      </c>
      <c r="CF251" s="57" t="s">
        <v>11</v>
      </c>
      <c r="CG251" s="57" t="s">
        <v>2176</v>
      </c>
      <c r="CH251" s="49"/>
      <c r="CI251" s="49"/>
      <c r="CJ251" s="49"/>
      <c r="CK251" s="49"/>
      <c r="CL251" s="49"/>
      <c r="CM251" s="49"/>
      <c r="CN251" s="49"/>
      <c r="CO251" s="49"/>
      <c r="CP251" s="49"/>
      <c r="CQ251" s="49"/>
      <c r="CR251" s="49"/>
      <c r="CS251" s="49"/>
      <c r="CT251" s="49"/>
      <c r="CU251" s="49"/>
      <c r="CV251" s="49"/>
      <c r="CW251" s="49"/>
      <c r="CX251" s="49"/>
      <c r="CY251" s="49"/>
      <c r="CZ251" s="49"/>
      <c r="DA251" s="49"/>
      <c r="DB251" s="49"/>
      <c r="DC251" s="49"/>
      <c r="DD251" s="49"/>
      <c r="DE251" s="49"/>
      <c r="DF251" s="49"/>
      <c r="DG251" s="49"/>
      <c r="DH251" s="49"/>
      <c r="DI251" s="49"/>
      <c r="DJ251" s="49"/>
      <c r="DK251" s="49"/>
      <c r="DL251" s="49"/>
      <c r="DM251" s="49"/>
      <c r="DN251" s="49"/>
      <c r="DO251" s="49"/>
      <c r="DP251" s="49"/>
      <c r="DQ251" s="49"/>
      <c r="DR251" s="49"/>
      <c r="DS251" s="49"/>
      <c r="DT251" s="49"/>
      <c r="DU251" s="49"/>
    </row>
    <row r="252" spans="1:125" ht="12.75" customHeight="1" x14ac:dyDescent="0.25">
      <c r="A252" s="39" t="s">
        <v>454</v>
      </c>
      <c r="B252" s="39" t="s">
        <v>1694</v>
      </c>
      <c r="C252" s="19"/>
      <c r="D252" s="39" t="s">
        <v>73</v>
      </c>
      <c r="E252" s="39" t="s">
        <v>2210</v>
      </c>
      <c r="F252" s="62">
        <v>44297.67</v>
      </c>
      <c r="G252" s="55">
        <v>44298.212199074071</v>
      </c>
      <c r="H252" s="23" t="s">
        <v>2309</v>
      </c>
      <c r="I252" s="40" t="str">
        <f t="shared" si="3"/>
        <v>OUTSIDE WDC</v>
      </c>
      <c r="J252" s="23"/>
      <c r="K252" s="23"/>
      <c r="L252" s="56">
        <v>44298</v>
      </c>
      <c r="M252" s="49"/>
      <c r="N252" s="59" t="str">
        <f>IFERROR(VLOOKUP(B:B,'GID 29 JUNI 21'!V:Y,4,0),"")</f>
        <v/>
      </c>
      <c r="O252" s="59" t="str">
        <f>IFERROR(VLOOKUP(B252,#REF!,4,0),"")</f>
        <v/>
      </c>
      <c r="P252" s="59" t="str">
        <f>IFERROR(VLOOKUP(B:B,'GID 27 Juni 21'!V:Y,4,0),"")</f>
        <v/>
      </c>
      <c r="Q252" s="59" t="str">
        <f>IFERROR(VLOOKUP(B:B,'GID 26 Juni 21'!V:Y,4,0),"")</f>
        <v/>
      </c>
      <c r="R252" s="59" t="str">
        <f>IFERROR(VLOOKUP(B:B,'GID 25 JNI 21'!V:Y,4,0),"")</f>
        <v/>
      </c>
      <c r="S252" s="59" t="s">
        <v>11</v>
      </c>
      <c r="T252" s="59" t="s">
        <v>11</v>
      </c>
      <c r="U252" s="59" t="s">
        <v>11</v>
      </c>
      <c r="V252" s="59" t="s">
        <v>11</v>
      </c>
      <c r="W252" s="59" t="s">
        <v>11</v>
      </c>
      <c r="X252" s="59" t="s">
        <v>11</v>
      </c>
      <c r="Y252" s="59" t="s">
        <v>11</v>
      </c>
      <c r="Z252" s="59" t="s">
        <v>11</v>
      </c>
      <c r="AA252" s="59" t="s">
        <v>11</v>
      </c>
      <c r="AB252" s="59" t="s">
        <v>11</v>
      </c>
      <c r="AC252" s="59" t="s">
        <v>11</v>
      </c>
      <c r="AD252" s="59" t="s">
        <v>11</v>
      </c>
      <c r="AE252" s="59" t="s">
        <v>11</v>
      </c>
      <c r="AF252" s="59" t="s">
        <v>11</v>
      </c>
      <c r="AG252" s="59" t="s">
        <v>11</v>
      </c>
      <c r="AH252" s="59" t="s">
        <v>11</v>
      </c>
      <c r="AI252" s="59" t="s">
        <v>11</v>
      </c>
      <c r="AJ252" s="59" t="s">
        <v>11</v>
      </c>
      <c r="AK252" s="59" t="s">
        <v>11</v>
      </c>
      <c r="AL252" s="57" t="s">
        <v>11</v>
      </c>
      <c r="AM252" s="57" t="s">
        <v>11</v>
      </c>
      <c r="AN252" s="57" t="s">
        <v>11</v>
      </c>
      <c r="AO252" s="57" t="s">
        <v>11</v>
      </c>
      <c r="AP252" s="57" t="s">
        <v>11</v>
      </c>
      <c r="AQ252" s="57" t="s">
        <v>11</v>
      </c>
      <c r="AR252" s="57" t="s">
        <v>11</v>
      </c>
      <c r="AS252" s="57" t="s">
        <v>11</v>
      </c>
      <c r="AT252" s="57" t="s">
        <v>11</v>
      </c>
      <c r="AU252" s="57" t="s">
        <v>11</v>
      </c>
      <c r="AV252" s="57" t="s">
        <v>11</v>
      </c>
      <c r="AW252" s="57" t="s">
        <v>11</v>
      </c>
      <c r="AX252" s="57" t="s">
        <v>11</v>
      </c>
      <c r="AY252" s="57" t="s">
        <v>11</v>
      </c>
      <c r="AZ252" s="57" t="s">
        <v>11</v>
      </c>
      <c r="BA252" s="57" t="s">
        <v>11</v>
      </c>
      <c r="BB252" s="57" t="s">
        <v>11</v>
      </c>
      <c r="BC252" s="57" t="s">
        <v>11</v>
      </c>
      <c r="BD252" s="57" t="s">
        <v>11</v>
      </c>
      <c r="BE252" s="57" t="s">
        <v>11</v>
      </c>
      <c r="BF252" s="57" t="s">
        <v>11</v>
      </c>
      <c r="BG252" s="57" t="s">
        <v>11</v>
      </c>
      <c r="BH252" s="57" t="s">
        <v>11</v>
      </c>
      <c r="BI252" s="57" t="s">
        <v>11</v>
      </c>
      <c r="BJ252" s="57" t="s">
        <v>11</v>
      </c>
      <c r="BK252" s="57" t="s">
        <v>11</v>
      </c>
      <c r="BL252" s="57" t="s">
        <v>11</v>
      </c>
      <c r="BM252" s="57" t="s">
        <v>11</v>
      </c>
      <c r="BN252" s="57" t="s">
        <v>11</v>
      </c>
      <c r="BO252" s="57" t="s">
        <v>11</v>
      </c>
      <c r="BP252" s="57" t="s">
        <v>11</v>
      </c>
      <c r="BQ252" s="57" t="s">
        <v>11</v>
      </c>
      <c r="BR252" s="57" t="s">
        <v>11</v>
      </c>
      <c r="BS252" s="57" t="s">
        <v>11</v>
      </c>
      <c r="BT252" s="57" t="s">
        <v>11</v>
      </c>
      <c r="BU252" s="57" t="s">
        <v>11</v>
      </c>
      <c r="BV252" s="57" t="s">
        <v>11</v>
      </c>
      <c r="BW252" s="57" t="s">
        <v>11</v>
      </c>
      <c r="BX252" s="57" t="s">
        <v>11</v>
      </c>
      <c r="BY252" s="57" t="s">
        <v>11</v>
      </c>
      <c r="BZ252" s="57" t="s">
        <v>11</v>
      </c>
      <c r="CA252" s="57" t="s">
        <v>11</v>
      </c>
      <c r="CB252" s="57" t="s">
        <v>11</v>
      </c>
      <c r="CC252" s="57" t="s">
        <v>11</v>
      </c>
      <c r="CD252" s="57" t="s">
        <v>11</v>
      </c>
      <c r="CE252" s="57" t="s">
        <v>11</v>
      </c>
      <c r="CF252" s="49"/>
      <c r="CG252" s="57" t="s">
        <v>2177</v>
      </c>
      <c r="CH252" s="49"/>
      <c r="CI252" s="49"/>
      <c r="CJ252" s="49"/>
      <c r="CK252" s="49"/>
      <c r="CL252" s="49"/>
      <c r="CM252" s="49"/>
      <c r="CN252" s="49"/>
      <c r="CO252" s="49"/>
      <c r="CP252" s="49"/>
      <c r="CQ252" s="49"/>
      <c r="CR252" s="49"/>
      <c r="CS252" s="49"/>
      <c r="CT252" s="49"/>
      <c r="CU252" s="49"/>
      <c r="CV252" s="49"/>
      <c r="CW252" s="49"/>
      <c r="CX252" s="49"/>
      <c r="CY252" s="49"/>
      <c r="CZ252" s="49"/>
      <c r="DA252" s="49"/>
      <c r="DB252" s="49"/>
      <c r="DC252" s="49"/>
      <c r="DD252" s="49"/>
      <c r="DE252" s="49"/>
      <c r="DF252" s="49"/>
      <c r="DG252" s="49"/>
      <c r="DH252" s="49"/>
      <c r="DI252" s="49"/>
      <c r="DJ252" s="49"/>
      <c r="DK252" s="49"/>
      <c r="DL252" s="49"/>
      <c r="DM252" s="49"/>
      <c r="DN252" s="49"/>
      <c r="DO252" s="49"/>
      <c r="DP252" s="49"/>
      <c r="DQ252" s="49"/>
      <c r="DR252" s="49"/>
      <c r="DS252" s="49"/>
      <c r="DT252" s="49"/>
      <c r="DU252" s="49"/>
    </row>
    <row r="253" spans="1:125" ht="12.75" customHeight="1" x14ac:dyDescent="0.25">
      <c r="A253" s="39" t="s">
        <v>454</v>
      </c>
      <c r="B253" s="39" t="s">
        <v>1696</v>
      </c>
      <c r="C253" s="19"/>
      <c r="D253" s="39" t="s">
        <v>73</v>
      </c>
      <c r="E253" s="39" t="s">
        <v>2224</v>
      </c>
      <c r="F253" s="62">
        <v>44297.823240740741</v>
      </c>
      <c r="G253" s="55">
        <v>44298.212384259263</v>
      </c>
      <c r="H253" s="23" t="s">
        <v>2309</v>
      </c>
      <c r="I253" s="40" t="str">
        <f t="shared" si="3"/>
        <v>OUTSIDE WDC</v>
      </c>
      <c r="J253" s="23"/>
      <c r="K253" s="23"/>
      <c r="L253" s="56">
        <v>44298</v>
      </c>
      <c r="M253" s="49"/>
      <c r="N253" s="59" t="str">
        <f>IFERROR(VLOOKUP(B:B,'GID 29 JUNI 21'!V:Y,4,0),"")</f>
        <v/>
      </c>
      <c r="O253" s="59" t="str">
        <f>IFERROR(VLOOKUP(B253,#REF!,4,0),"")</f>
        <v/>
      </c>
      <c r="P253" s="59" t="str">
        <f>IFERROR(VLOOKUP(B:B,'GID 27 Juni 21'!V:Y,4,0),"")</f>
        <v/>
      </c>
      <c r="Q253" s="59" t="str">
        <f>IFERROR(VLOOKUP(B:B,'GID 26 Juni 21'!V:Y,4,0),"")</f>
        <v/>
      </c>
      <c r="R253" s="59" t="str">
        <f>IFERROR(VLOOKUP(B:B,'GID 25 JNI 21'!V:Y,4,0),"")</f>
        <v/>
      </c>
      <c r="S253" s="59" t="s">
        <v>11</v>
      </c>
      <c r="T253" s="59" t="s">
        <v>11</v>
      </c>
      <c r="U253" s="59" t="s">
        <v>11</v>
      </c>
      <c r="V253" s="59" t="s">
        <v>11</v>
      </c>
      <c r="W253" s="59" t="s">
        <v>11</v>
      </c>
      <c r="X253" s="59" t="s">
        <v>11</v>
      </c>
      <c r="Y253" s="59" t="s">
        <v>11</v>
      </c>
      <c r="Z253" s="59" t="s">
        <v>11</v>
      </c>
      <c r="AA253" s="59" t="s">
        <v>11</v>
      </c>
      <c r="AB253" s="59" t="s">
        <v>11</v>
      </c>
      <c r="AC253" s="59" t="s">
        <v>11</v>
      </c>
      <c r="AD253" s="59" t="s">
        <v>11</v>
      </c>
      <c r="AE253" s="59" t="s">
        <v>11</v>
      </c>
      <c r="AF253" s="59" t="s">
        <v>11</v>
      </c>
      <c r="AG253" s="59" t="s">
        <v>11</v>
      </c>
      <c r="AH253" s="59" t="s">
        <v>11</v>
      </c>
      <c r="AI253" s="59" t="s">
        <v>11</v>
      </c>
      <c r="AJ253" s="59" t="s">
        <v>11</v>
      </c>
      <c r="AK253" s="59" t="s">
        <v>11</v>
      </c>
      <c r="AL253" s="57" t="s">
        <v>11</v>
      </c>
      <c r="AM253" s="57" t="s">
        <v>11</v>
      </c>
      <c r="AN253" s="57" t="s">
        <v>11</v>
      </c>
      <c r="AO253" s="57" t="s">
        <v>11</v>
      </c>
      <c r="AP253" s="57" t="s">
        <v>11</v>
      </c>
      <c r="AQ253" s="57" t="s">
        <v>11</v>
      </c>
      <c r="AR253" s="57" t="s">
        <v>11</v>
      </c>
      <c r="AS253" s="57" t="s">
        <v>11</v>
      </c>
      <c r="AT253" s="57" t="s">
        <v>11</v>
      </c>
      <c r="AU253" s="57" t="s">
        <v>11</v>
      </c>
      <c r="AV253" s="57" t="s">
        <v>11</v>
      </c>
      <c r="AW253" s="57" t="s">
        <v>11</v>
      </c>
      <c r="AX253" s="57" t="s">
        <v>11</v>
      </c>
      <c r="AY253" s="57" t="s">
        <v>11</v>
      </c>
      <c r="AZ253" s="57" t="s">
        <v>11</v>
      </c>
      <c r="BA253" s="57" t="s">
        <v>11</v>
      </c>
      <c r="BB253" s="57" t="s">
        <v>11</v>
      </c>
      <c r="BC253" s="57" t="s">
        <v>11</v>
      </c>
      <c r="BD253" s="57" t="s">
        <v>11</v>
      </c>
      <c r="BE253" s="57" t="s">
        <v>11</v>
      </c>
      <c r="BF253" s="57" t="s">
        <v>11</v>
      </c>
      <c r="BG253" s="57" t="s">
        <v>11</v>
      </c>
      <c r="BH253" s="57" t="s">
        <v>11</v>
      </c>
      <c r="BI253" s="57" t="s">
        <v>11</v>
      </c>
      <c r="BJ253" s="57" t="s">
        <v>11</v>
      </c>
      <c r="BK253" s="57" t="s">
        <v>11</v>
      </c>
      <c r="BL253" s="57" t="s">
        <v>11</v>
      </c>
      <c r="BM253" s="57" t="s">
        <v>11</v>
      </c>
      <c r="BN253" s="57" t="s">
        <v>11</v>
      </c>
      <c r="BO253" s="57" t="s">
        <v>11</v>
      </c>
      <c r="BP253" s="57" t="s">
        <v>11</v>
      </c>
      <c r="BQ253" s="57" t="s">
        <v>11</v>
      </c>
      <c r="BR253" s="57" t="s">
        <v>11</v>
      </c>
      <c r="BS253" s="57" t="s">
        <v>11</v>
      </c>
      <c r="BT253" s="57" t="s">
        <v>11</v>
      </c>
      <c r="BU253" s="57" t="s">
        <v>11</v>
      </c>
      <c r="BV253" s="57" t="s">
        <v>11</v>
      </c>
      <c r="BW253" s="57" t="s">
        <v>11</v>
      </c>
      <c r="BX253" s="57" t="s">
        <v>11</v>
      </c>
      <c r="BY253" s="57" t="s">
        <v>11</v>
      </c>
      <c r="BZ253" s="57" t="s">
        <v>11</v>
      </c>
      <c r="CA253" s="57" t="s">
        <v>11</v>
      </c>
      <c r="CB253" s="57" t="s">
        <v>11</v>
      </c>
      <c r="CC253" s="57" t="s">
        <v>11</v>
      </c>
      <c r="CD253" s="57" t="s">
        <v>11</v>
      </c>
      <c r="CE253" s="57" t="s">
        <v>11</v>
      </c>
      <c r="CF253" s="49"/>
      <c r="CG253" s="57" t="s">
        <v>2178</v>
      </c>
      <c r="CH253" s="49"/>
      <c r="CI253" s="49"/>
      <c r="CJ253" s="49"/>
      <c r="CK253" s="49"/>
      <c r="CL253" s="49"/>
      <c r="CM253" s="49"/>
      <c r="CN253" s="49"/>
      <c r="CO253" s="49"/>
      <c r="CP253" s="49"/>
      <c r="CQ253" s="49"/>
      <c r="CR253" s="49"/>
      <c r="CS253" s="49"/>
      <c r="CT253" s="49"/>
      <c r="CU253" s="49"/>
      <c r="CV253" s="49"/>
      <c r="CW253" s="49"/>
      <c r="CX253" s="49"/>
      <c r="CY253" s="49"/>
      <c r="CZ253" s="49"/>
      <c r="DA253" s="49"/>
      <c r="DB253" s="49"/>
      <c r="DC253" s="49"/>
      <c r="DD253" s="49"/>
      <c r="DE253" s="49"/>
      <c r="DF253" s="49"/>
      <c r="DG253" s="49"/>
      <c r="DH253" s="49"/>
      <c r="DI253" s="49"/>
      <c r="DJ253" s="49"/>
      <c r="DK253" s="49"/>
      <c r="DL253" s="49"/>
      <c r="DM253" s="49"/>
      <c r="DN253" s="49"/>
      <c r="DO253" s="49"/>
      <c r="DP253" s="49"/>
      <c r="DQ253" s="49"/>
      <c r="DR253" s="49"/>
      <c r="DS253" s="49"/>
      <c r="DT253" s="49"/>
      <c r="DU253" s="49"/>
    </row>
    <row r="254" spans="1:125" ht="12.75" customHeight="1" x14ac:dyDescent="0.25">
      <c r="A254" s="39" t="s">
        <v>454</v>
      </c>
      <c r="B254" s="39" t="s">
        <v>218</v>
      </c>
      <c r="C254" s="19"/>
      <c r="D254" s="19" t="s">
        <v>73</v>
      </c>
      <c r="E254" s="39" t="s">
        <v>28</v>
      </c>
      <c r="F254" s="62">
        <v>44298.714687500003</v>
      </c>
      <c r="G254" s="55">
        <v>44299.154178240744</v>
      </c>
      <c r="H254" s="23" t="s">
        <v>2309</v>
      </c>
      <c r="I254" s="40" t="str">
        <f t="shared" si="3"/>
        <v>OUTSIDE WDC</v>
      </c>
      <c r="J254" s="23" t="s">
        <v>10</v>
      </c>
      <c r="K254" s="23"/>
      <c r="L254" s="56">
        <v>44299</v>
      </c>
      <c r="M254" s="49"/>
      <c r="N254" s="59" t="str">
        <f>IFERROR(VLOOKUP(B:B,'GID 29 JUNI 21'!V:Y,4,0),"")</f>
        <v/>
      </c>
      <c r="O254" s="59" t="str">
        <f>IFERROR(VLOOKUP(B254,#REF!,4,0),"")</f>
        <v/>
      </c>
      <c r="P254" s="59" t="str">
        <f>IFERROR(VLOOKUP(B:B,'GID 27 Juni 21'!V:Y,4,0),"")</f>
        <v/>
      </c>
      <c r="Q254" s="59" t="str">
        <f>IFERROR(VLOOKUP(B:B,'GID 26 Juni 21'!V:Y,4,0),"")</f>
        <v/>
      </c>
      <c r="R254" s="59" t="str">
        <f>IFERROR(VLOOKUP(B:B,'GID 25 JNI 21'!V:Y,4,0),"")</f>
        <v/>
      </c>
      <c r="S254" s="59" t="s">
        <v>11</v>
      </c>
      <c r="T254" s="59" t="s">
        <v>11</v>
      </c>
      <c r="U254" s="59" t="s">
        <v>11</v>
      </c>
      <c r="V254" s="59" t="s">
        <v>11</v>
      </c>
      <c r="W254" s="59" t="s">
        <v>11</v>
      </c>
      <c r="X254" s="59" t="s">
        <v>11</v>
      </c>
      <c r="Y254" s="59" t="s">
        <v>11</v>
      </c>
      <c r="Z254" s="59" t="s">
        <v>11</v>
      </c>
      <c r="AA254" s="59" t="s">
        <v>11</v>
      </c>
      <c r="AB254" s="59" t="s">
        <v>11</v>
      </c>
      <c r="AC254" s="59" t="s">
        <v>11</v>
      </c>
      <c r="AD254" s="59" t="s">
        <v>11</v>
      </c>
      <c r="AE254" s="59" t="s">
        <v>11</v>
      </c>
      <c r="AF254" s="59" t="s">
        <v>11</v>
      </c>
      <c r="AG254" s="59" t="s">
        <v>11</v>
      </c>
      <c r="AH254" s="59" t="s">
        <v>11</v>
      </c>
      <c r="AI254" s="59" t="s">
        <v>11</v>
      </c>
      <c r="AJ254" s="59" t="s">
        <v>11</v>
      </c>
      <c r="AK254" s="59" t="s">
        <v>11</v>
      </c>
      <c r="AL254" s="57" t="s">
        <v>11</v>
      </c>
      <c r="AM254" s="57" t="s">
        <v>11</v>
      </c>
      <c r="AN254" s="57" t="s">
        <v>11</v>
      </c>
      <c r="AO254" s="57" t="s">
        <v>11</v>
      </c>
      <c r="AP254" s="57" t="s">
        <v>11</v>
      </c>
      <c r="AQ254" s="57" t="s">
        <v>11</v>
      </c>
      <c r="AR254" s="57" t="s">
        <v>11</v>
      </c>
      <c r="AS254" s="57" t="s">
        <v>11</v>
      </c>
      <c r="AT254" s="57" t="s">
        <v>11</v>
      </c>
      <c r="AU254" s="57" t="s">
        <v>11</v>
      </c>
      <c r="AV254" s="57" t="s">
        <v>11</v>
      </c>
      <c r="AW254" s="57" t="s">
        <v>11</v>
      </c>
      <c r="AX254" s="57" t="s">
        <v>11</v>
      </c>
      <c r="AY254" s="57" t="s">
        <v>11</v>
      </c>
      <c r="AZ254" s="57" t="s">
        <v>11</v>
      </c>
      <c r="BA254" s="57" t="s">
        <v>11</v>
      </c>
      <c r="BB254" s="57" t="s">
        <v>11</v>
      </c>
      <c r="BC254" s="57" t="s">
        <v>11</v>
      </c>
      <c r="BD254" s="57" t="s">
        <v>11</v>
      </c>
      <c r="BE254" s="57" t="s">
        <v>11</v>
      </c>
      <c r="BF254" s="57" t="s">
        <v>11</v>
      </c>
      <c r="BG254" s="57" t="s">
        <v>11</v>
      </c>
      <c r="BH254" s="57" t="s">
        <v>11</v>
      </c>
      <c r="BI254" s="57" t="s">
        <v>11</v>
      </c>
      <c r="BJ254" s="57" t="s">
        <v>11</v>
      </c>
      <c r="BK254" s="57" t="s">
        <v>11</v>
      </c>
      <c r="BL254" s="57" t="s">
        <v>11</v>
      </c>
      <c r="BM254" s="57" t="s">
        <v>11</v>
      </c>
      <c r="BN254" s="57" t="s">
        <v>11</v>
      </c>
      <c r="BO254" s="57" t="s">
        <v>11</v>
      </c>
      <c r="BP254" s="57" t="s">
        <v>11</v>
      </c>
      <c r="BQ254" s="57" t="s">
        <v>11</v>
      </c>
      <c r="BR254" s="57" t="s">
        <v>11</v>
      </c>
      <c r="BS254" s="57" t="s">
        <v>11</v>
      </c>
      <c r="BT254" s="57" t="s">
        <v>11</v>
      </c>
      <c r="BU254" s="57" t="s">
        <v>11</v>
      </c>
      <c r="BV254" s="57" t="s">
        <v>11</v>
      </c>
      <c r="BW254" s="57" t="s">
        <v>11</v>
      </c>
      <c r="BX254" s="57" t="s">
        <v>11</v>
      </c>
      <c r="BY254" s="57" t="s">
        <v>11</v>
      </c>
      <c r="BZ254" s="57" t="s">
        <v>11</v>
      </c>
      <c r="CA254" s="57" t="s">
        <v>11</v>
      </c>
      <c r="CB254" s="57" t="s">
        <v>11</v>
      </c>
      <c r="CC254" s="57" t="s">
        <v>11</v>
      </c>
      <c r="CD254" s="57" t="s">
        <v>11</v>
      </c>
      <c r="CE254" s="49"/>
      <c r="CF254" s="57" t="s">
        <v>2179</v>
      </c>
      <c r="CG254" s="49"/>
      <c r="CH254" s="49"/>
      <c r="CI254" s="49"/>
      <c r="CJ254" s="49"/>
      <c r="CK254" s="49"/>
      <c r="CL254" s="49"/>
      <c r="CM254" s="49"/>
      <c r="CN254" s="49"/>
      <c r="CO254" s="49"/>
      <c r="CP254" s="49"/>
      <c r="CQ254" s="49"/>
      <c r="CR254" s="49"/>
      <c r="CS254" s="49"/>
      <c r="CT254" s="49"/>
      <c r="CU254" s="49"/>
      <c r="CV254" s="49"/>
      <c r="CW254" s="49"/>
      <c r="CX254" s="49"/>
      <c r="CY254" s="49"/>
      <c r="CZ254" s="49"/>
      <c r="DA254" s="49"/>
      <c r="DB254" s="49"/>
      <c r="DC254" s="49"/>
      <c r="DD254" s="49"/>
      <c r="DE254" s="49"/>
      <c r="DF254" s="49"/>
      <c r="DG254" s="49"/>
      <c r="DH254" s="49"/>
      <c r="DI254" s="49"/>
      <c r="DJ254" s="49"/>
      <c r="DK254" s="49"/>
      <c r="DL254" s="49"/>
      <c r="DM254" s="49"/>
      <c r="DN254" s="49"/>
      <c r="DO254" s="49"/>
      <c r="DP254" s="49"/>
      <c r="DQ254" s="49"/>
      <c r="DR254" s="49"/>
      <c r="DS254" s="49"/>
      <c r="DT254" s="49"/>
      <c r="DU254" s="49"/>
    </row>
    <row r="255" spans="1:125" ht="12.75" customHeight="1" x14ac:dyDescent="0.25">
      <c r="A255" s="39" t="s">
        <v>454</v>
      </c>
      <c r="B255" s="39" t="s">
        <v>1697</v>
      </c>
      <c r="C255" s="19"/>
      <c r="D255" s="19" t="s">
        <v>170</v>
      </c>
      <c r="E255" s="39" t="s">
        <v>2203</v>
      </c>
      <c r="F255" s="62">
        <v>44299.010810185187</v>
      </c>
      <c r="G255" s="55">
        <v>44299.611840277779</v>
      </c>
      <c r="H255" s="23" t="s">
        <v>2309</v>
      </c>
      <c r="I255" s="40" t="str">
        <f t="shared" si="3"/>
        <v>OUTSIDE WDC</v>
      </c>
      <c r="J255" s="23"/>
      <c r="K255" s="23"/>
      <c r="L255" s="56">
        <v>44299</v>
      </c>
      <c r="M255" s="49"/>
      <c r="N255" s="59" t="str">
        <f>IFERROR(VLOOKUP(B:B,'GID 29 JUNI 21'!V:Y,4,0),"")</f>
        <v/>
      </c>
      <c r="O255" s="59" t="str">
        <f>IFERROR(VLOOKUP(B255,#REF!,4,0),"")</f>
        <v/>
      </c>
      <c r="P255" s="59" t="str">
        <f>IFERROR(VLOOKUP(B:B,'GID 27 Juni 21'!V:Y,4,0),"")</f>
        <v/>
      </c>
      <c r="Q255" s="59" t="str">
        <f>IFERROR(VLOOKUP(B:B,'GID 26 Juni 21'!V:Y,4,0),"")</f>
        <v/>
      </c>
      <c r="R255" s="59" t="str">
        <f>IFERROR(VLOOKUP(B:B,'GID 25 JNI 21'!V:Y,4,0),"")</f>
        <v/>
      </c>
      <c r="S255" s="59" t="s">
        <v>11</v>
      </c>
      <c r="T255" s="59" t="s">
        <v>11</v>
      </c>
      <c r="U255" s="59" t="s">
        <v>11</v>
      </c>
      <c r="V255" s="59" t="s">
        <v>11</v>
      </c>
      <c r="W255" s="59" t="s">
        <v>11</v>
      </c>
      <c r="X255" s="59" t="s">
        <v>11</v>
      </c>
      <c r="Y255" s="59" t="s">
        <v>11</v>
      </c>
      <c r="Z255" s="59" t="s">
        <v>11</v>
      </c>
      <c r="AA255" s="59" t="s">
        <v>11</v>
      </c>
      <c r="AB255" s="59" t="s">
        <v>11</v>
      </c>
      <c r="AC255" s="59" t="s">
        <v>11</v>
      </c>
      <c r="AD255" s="59" t="s">
        <v>11</v>
      </c>
      <c r="AE255" s="59" t="s">
        <v>11</v>
      </c>
      <c r="AF255" s="59" t="s">
        <v>11</v>
      </c>
      <c r="AG255" s="59" t="s">
        <v>11</v>
      </c>
      <c r="AH255" s="59" t="s">
        <v>11</v>
      </c>
      <c r="AI255" s="59" t="s">
        <v>11</v>
      </c>
      <c r="AJ255" s="59" t="s">
        <v>11</v>
      </c>
      <c r="AK255" s="59" t="s">
        <v>11</v>
      </c>
      <c r="AL255" s="57" t="s">
        <v>11</v>
      </c>
      <c r="AM255" s="57" t="s">
        <v>11</v>
      </c>
      <c r="AN255" s="57" t="s">
        <v>11</v>
      </c>
      <c r="AO255" s="57" t="s">
        <v>11</v>
      </c>
      <c r="AP255" s="57" t="s">
        <v>11</v>
      </c>
      <c r="AQ255" s="57" t="s">
        <v>11</v>
      </c>
      <c r="AR255" s="57" t="s">
        <v>11</v>
      </c>
      <c r="AS255" s="57" t="s">
        <v>11</v>
      </c>
      <c r="AT255" s="57" t="s">
        <v>11</v>
      </c>
      <c r="AU255" s="57" t="s">
        <v>11</v>
      </c>
      <c r="AV255" s="57" t="s">
        <v>11</v>
      </c>
      <c r="AW255" s="57" t="s">
        <v>11</v>
      </c>
      <c r="AX255" s="57" t="s">
        <v>11</v>
      </c>
      <c r="AY255" s="57" t="s">
        <v>11</v>
      </c>
      <c r="AZ255" s="57" t="s">
        <v>11</v>
      </c>
      <c r="BA255" s="57" t="s">
        <v>11</v>
      </c>
      <c r="BB255" s="57" t="s">
        <v>11</v>
      </c>
      <c r="BC255" s="57" t="s">
        <v>11</v>
      </c>
      <c r="BD255" s="57" t="s">
        <v>11</v>
      </c>
      <c r="BE255" s="57" t="s">
        <v>11</v>
      </c>
      <c r="BF255" s="57" t="s">
        <v>11</v>
      </c>
      <c r="BG255" s="57" t="s">
        <v>11</v>
      </c>
      <c r="BH255" s="57" t="s">
        <v>11</v>
      </c>
      <c r="BI255" s="57" t="s">
        <v>11</v>
      </c>
      <c r="BJ255" s="57" t="s">
        <v>11</v>
      </c>
      <c r="BK255" s="57" t="s">
        <v>11</v>
      </c>
      <c r="BL255" s="57" t="s">
        <v>11</v>
      </c>
      <c r="BM255" s="57" t="s">
        <v>11</v>
      </c>
      <c r="BN255" s="57" t="s">
        <v>11</v>
      </c>
      <c r="BO255" s="57" t="s">
        <v>11</v>
      </c>
      <c r="BP255" s="57" t="s">
        <v>11</v>
      </c>
      <c r="BQ255" s="57" t="s">
        <v>11</v>
      </c>
      <c r="BR255" s="57" t="s">
        <v>11</v>
      </c>
      <c r="BS255" s="57" t="s">
        <v>11</v>
      </c>
      <c r="BT255" s="57" t="s">
        <v>11</v>
      </c>
      <c r="BU255" s="57" t="s">
        <v>11</v>
      </c>
      <c r="BV255" s="57" t="s">
        <v>11</v>
      </c>
      <c r="BW255" s="57" t="s">
        <v>11</v>
      </c>
      <c r="BX255" s="57" t="s">
        <v>11</v>
      </c>
      <c r="BY255" s="57" t="s">
        <v>11</v>
      </c>
      <c r="BZ255" s="57" t="s">
        <v>11</v>
      </c>
      <c r="CA255" s="57" t="s">
        <v>11</v>
      </c>
      <c r="CB255" s="57" t="s">
        <v>11</v>
      </c>
      <c r="CC255" s="57" t="s">
        <v>11</v>
      </c>
      <c r="CD255" s="57" t="s">
        <v>11</v>
      </c>
      <c r="CE255" s="57" t="s">
        <v>2180</v>
      </c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49"/>
      <c r="CR255" s="49"/>
      <c r="CS255" s="49"/>
      <c r="CT255" s="49"/>
      <c r="CU255" s="49"/>
      <c r="CV255" s="49"/>
      <c r="CW255" s="49"/>
      <c r="CX255" s="49"/>
      <c r="CY255" s="49"/>
      <c r="CZ255" s="49"/>
      <c r="DA255" s="49"/>
      <c r="DB255" s="49"/>
      <c r="DC255" s="49"/>
      <c r="DD255" s="49"/>
      <c r="DE255" s="49"/>
      <c r="DF255" s="49"/>
      <c r="DG255" s="49"/>
      <c r="DH255" s="49"/>
      <c r="DI255" s="49"/>
      <c r="DJ255" s="49"/>
      <c r="DK255" s="49"/>
      <c r="DL255" s="49"/>
      <c r="DM255" s="49"/>
      <c r="DN255" s="49"/>
      <c r="DO255" s="49"/>
      <c r="DP255" s="49"/>
      <c r="DQ255" s="49"/>
      <c r="DR255" s="49"/>
      <c r="DS255" s="49"/>
      <c r="DT255" s="49"/>
      <c r="DU255" s="49"/>
    </row>
    <row r="256" spans="1:125" ht="12.75" customHeight="1" x14ac:dyDescent="0.25">
      <c r="A256" s="39" t="s">
        <v>454</v>
      </c>
      <c r="B256" s="39" t="s">
        <v>1699</v>
      </c>
      <c r="C256" s="19"/>
      <c r="D256" s="19" t="s">
        <v>73</v>
      </c>
      <c r="E256" s="39" t="s">
        <v>613</v>
      </c>
      <c r="F256" s="62">
        <v>44299.710289351853</v>
      </c>
      <c r="G256" s="62">
        <v>44300.982986111107</v>
      </c>
      <c r="H256" s="23" t="s">
        <v>2309</v>
      </c>
      <c r="I256" s="40" t="str">
        <f t="shared" si="3"/>
        <v>OUTSIDE WDC</v>
      </c>
      <c r="J256" s="23"/>
      <c r="K256" s="23"/>
      <c r="L256" s="56">
        <v>44300</v>
      </c>
      <c r="M256" s="49"/>
      <c r="N256" s="59" t="str">
        <f>IFERROR(VLOOKUP(B:B,'GID 29 JUNI 21'!V:Y,4,0),"")</f>
        <v/>
      </c>
      <c r="O256" s="59" t="str">
        <f>IFERROR(VLOOKUP(B256,#REF!,4,0),"")</f>
        <v/>
      </c>
      <c r="P256" s="59" t="str">
        <f>IFERROR(VLOOKUP(B:B,'GID 27 Juni 21'!V:Y,4,0),"")</f>
        <v/>
      </c>
      <c r="Q256" s="59" t="str">
        <f>IFERROR(VLOOKUP(B:B,'GID 26 Juni 21'!V:Y,4,0),"")</f>
        <v/>
      </c>
      <c r="R256" s="59" t="str">
        <f>IFERROR(VLOOKUP(B:B,'GID 25 JNI 21'!V:Y,4,0),"")</f>
        <v/>
      </c>
      <c r="S256" s="59" t="s">
        <v>11</v>
      </c>
      <c r="T256" s="59" t="s">
        <v>11</v>
      </c>
      <c r="U256" s="59" t="s">
        <v>11</v>
      </c>
      <c r="V256" s="59" t="s">
        <v>11</v>
      </c>
      <c r="W256" s="59" t="s">
        <v>11</v>
      </c>
      <c r="X256" s="59" t="s">
        <v>11</v>
      </c>
      <c r="Y256" s="59" t="s">
        <v>11</v>
      </c>
      <c r="Z256" s="59" t="s">
        <v>11</v>
      </c>
      <c r="AA256" s="59" t="s">
        <v>11</v>
      </c>
      <c r="AB256" s="59" t="s">
        <v>11</v>
      </c>
      <c r="AC256" s="59" t="s">
        <v>11</v>
      </c>
      <c r="AD256" s="59" t="s">
        <v>11</v>
      </c>
      <c r="AE256" s="59" t="s">
        <v>11</v>
      </c>
      <c r="AF256" s="59" t="s">
        <v>11</v>
      </c>
      <c r="AG256" s="59" t="s">
        <v>11</v>
      </c>
      <c r="AH256" s="59" t="s">
        <v>11</v>
      </c>
      <c r="AI256" s="59" t="s">
        <v>11</v>
      </c>
      <c r="AJ256" s="59" t="s">
        <v>11</v>
      </c>
      <c r="AK256" s="59" t="s">
        <v>11</v>
      </c>
      <c r="AL256" s="57" t="s">
        <v>11</v>
      </c>
      <c r="AM256" s="57" t="s">
        <v>11</v>
      </c>
      <c r="AN256" s="57" t="s">
        <v>11</v>
      </c>
      <c r="AO256" s="57" t="s">
        <v>11</v>
      </c>
      <c r="AP256" s="57" t="s">
        <v>11</v>
      </c>
      <c r="AQ256" s="57" t="s">
        <v>11</v>
      </c>
      <c r="AR256" s="57" t="s">
        <v>11</v>
      </c>
      <c r="AS256" s="57" t="s">
        <v>11</v>
      </c>
      <c r="AT256" s="57" t="s">
        <v>11</v>
      </c>
      <c r="AU256" s="57" t="s">
        <v>11</v>
      </c>
      <c r="AV256" s="57" t="s">
        <v>11</v>
      </c>
      <c r="AW256" s="57" t="s">
        <v>11</v>
      </c>
      <c r="AX256" s="57" t="s">
        <v>11</v>
      </c>
      <c r="AY256" s="57" t="s">
        <v>11</v>
      </c>
      <c r="AZ256" s="57" t="s">
        <v>11</v>
      </c>
      <c r="BA256" s="57" t="s">
        <v>11</v>
      </c>
      <c r="BB256" s="57" t="s">
        <v>11</v>
      </c>
      <c r="BC256" s="57" t="s">
        <v>11</v>
      </c>
      <c r="BD256" s="57" t="s">
        <v>11</v>
      </c>
      <c r="BE256" s="57" t="s">
        <v>11</v>
      </c>
      <c r="BF256" s="57" t="s">
        <v>11</v>
      </c>
      <c r="BG256" s="57" t="s">
        <v>11</v>
      </c>
      <c r="BH256" s="57" t="s">
        <v>11</v>
      </c>
      <c r="BI256" s="57" t="s">
        <v>11</v>
      </c>
      <c r="BJ256" s="57" t="s">
        <v>11</v>
      </c>
      <c r="BK256" s="57" t="s">
        <v>11</v>
      </c>
      <c r="BL256" s="57" t="s">
        <v>11</v>
      </c>
      <c r="BM256" s="57" t="s">
        <v>11</v>
      </c>
      <c r="BN256" s="57" t="s">
        <v>11</v>
      </c>
      <c r="BO256" s="57" t="s">
        <v>11</v>
      </c>
      <c r="BP256" s="57" t="s">
        <v>11</v>
      </c>
      <c r="BQ256" s="57" t="s">
        <v>11</v>
      </c>
      <c r="BR256" s="57" t="s">
        <v>11</v>
      </c>
      <c r="BS256" s="57" t="s">
        <v>11</v>
      </c>
      <c r="BT256" s="57" t="s">
        <v>11</v>
      </c>
      <c r="BU256" s="57" t="s">
        <v>11</v>
      </c>
      <c r="BV256" s="57" t="s">
        <v>11</v>
      </c>
      <c r="BW256" s="57" t="s">
        <v>11</v>
      </c>
      <c r="BX256" s="57" t="s">
        <v>11</v>
      </c>
      <c r="BY256" s="57" t="s">
        <v>11</v>
      </c>
      <c r="BZ256" s="57" t="s">
        <v>11</v>
      </c>
      <c r="CA256" s="57" t="s">
        <v>11</v>
      </c>
      <c r="CB256" s="57" t="s">
        <v>11</v>
      </c>
      <c r="CC256" s="57" t="s">
        <v>11</v>
      </c>
      <c r="CD256" s="57" t="s">
        <v>2181</v>
      </c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</row>
    <row r="257" spans="1:125" ht="12.75" customHeight="1" x14ac:dyDescent="0.25">
      <c r="A257" s="39" t="s">
        <v>454</v>
      </c>
      <c r="B257" s="39" t="s">
        <v>1700</v>
      </c>
      <c r="C257" s="19"/>
      <c r="D257" s="19" t="s">
        <v>73</v>
      </c>
      <c r="E257" s="39" t="s">
        <v>613</v>
      </c>
      <c r="F257" s="62">
        <v>44299.743090277778</v>
      </c>
      <c r="G257" s="62">
        <v>44300.297071759262</v>
      </c>
      <c r="H257" s="23" t="s">
        <v>2309</v>
      </c>
      <c r="I257" s="40" t="str">
        <f t="shared" si="3"/>
        <v>OUTSIDE WDC</v>
      </c>
      <c r="J257" s="23"/>
      <c r="K257" s="23"/>
      <c r="L257" s="56">
        <v>44300</v>
      </c>
      <c r="M257" s="49"/>
      <c r="N257" s="59" t="str">
        <f>IFERROR(VLOOKUP(B:B,'GID 29 JUNI 21'!V:Y,4,0),"")</f>
        <v/>
      </c>
      <c r="O257" s="59" t="str">
        <f>IFERROR(VLOOKUP(B257,#REF!,4,0),"")</f>
        <v/>
      </c>
      <c r="P257" s="59" t="str">
        <f>IFERROR(VLOOKUP(B:B,'GID 27 Juni 21'!V:Y,4,0),"")</f>
        <v/>
      </c>
      <c r="Q257" s="59" t="str">
        <f>IFERROR(VLOOKUP(B:B,'GID 26 Juni 21'!V:Y,4,0),"")</f>
        <v/>
      </c>
      <c r="R257" s="59" t="str">
        <f>IFERROR(VLOOKUP(B:B,'GID 25 JNI 21'!V:Y,4,0),"")</f>
        <v/>
      </c>
      <c r="S257" s="59" t="s">
        <v>11</v>
      </c>
      <c r="T257" s="59" t="s">
        <v>11</v>
      </c>
      <c r="U257" s="59" t="s">
        <v>11</v>
      </c>
      <c r="V257" s="59" t="s">
        <v>11</v>
      </c>
      <c r="W257" s="59" t="s">
        <v>11</v>
      </c>
      <c r="X257" s="59" t="s">
        <v>11</v>
      </c>
      <c r="Y257" s="59" t="s">
        <v>11</v>
      </c>
      <c r="Z257" s="59" t="s">
        <v>11</v>
      </c>
      <c r="AA257" s="59" t="s">
        <v>11</v>
      </c>
      <c r="AB257" s="59" t="s">
        <v>11</v>
      </c>
      <c r="AC257" s="59" t="s">
        <v>11</v>
      </c>
      <c r="AD257" s="59" t="s">
        <v>11</v>
      </c>
      <c r="AE257" s="59" t="s">
        <v>11</v>
      </c>
      <c r="AF257" s="59" t="s">
        <v>11</v>
      </c>
      <c r="AG257" s="59" t="s">
        <v>11</v>
      </c>
      <c r="AH257" s="59" t="s">
        <v>11</v>
      </c>
      <c r="AI257" s="59" t="s">
        <v>11</v>
      </c>
      <c r="AJ257" s="59" t="s">
        <v>11</v>
      </c>
      <c r="AK257" s="59" t="s">
        <v>11</v>
      </c>
      <c r="AL257" s="57" t="s">
        <v>11</v>
      </c>
      <c r="AM257" s="57" t="s">
        <v>11</v>
      </c>
      <c r="AN257" s="57" t="s">
        <v>11</v>
      </c>
      <c r="AO257" s="57" t="s">
        <v>11</v>
      </c>
      <c r="AP257" s="57" t="s">
        <v>11</v>
      </c>
      <c r="AQ257" s="57" t="s">
        <v>11</v>
      </c>
      <c r="AR257" s="57" t="s">
        <v>11</v>
      </c>
      <c r="AS257" s="57" t="s">
        <v>11</v>
      </c>
      <c r="AT257" s="57" t="s">
        <v>11</v>
      </c>
      <c r="AU257" s="57" t="s">
        <v>11</v>
      </c>
      <c r="AV257" s="57" t="s">
        <v>11</v>
      </c>
      <c r="AW257" s="57" t="s">
        <v>11</v>
      </c>
      <c r="AX257" s="57" t="s">
        <v>11</v>
      </c>
      <c r="AY257" s="57" t="s">
        <v>11</v>
      </c>
      <c r="AZ257" s="57" t="s">
        <v>11</v>
      </c>
      <c r="BA257" s="57" t="s">
        <v>11</v>
      </c>
      <c r="BB257" s="57" t="s">
        <v>11</v>
      </c>
      <c r="BC257" s="57" t="s">
        <v>11</v>
      </c>
      <c r="BD257" s="57" t="s">
        <v>11</v>
      </c>
      <c r="BE257" s="57" t="s">
        <v>11</v>
      </c>
      <c r="BF257" s="57" t="s">
        <v>11</v>
      </c>
      <c r="BG257" s="57" t="s">
        <v>11</v>
      </c>
      <c r="BH257" s="57" t="s">
        <v>11</v>
      </c>
      <c r="BI257" s="57" t="s">
        <v>11</v>
      </c>
      <c r="BJ257" s="57" t="s">
        <v>11</v>
      </c>
      <c r="BK257" s="57" t="s">
        <v>11</v>
      </c>
      <c r="BL257" s="57" t="s">
        <v>11</v>
      </c>
      <c r="BM257" s="57" t="s">
        <v>11</v>
      </c>
      <c r="BN257" s="57" t="s">
        <v>11</v>
      </c>
      <c r="BO257" s="57" t="s">
        <v>11</v>
      </c>
      <c r="BP257" s="57" t="s">
        <v>11</v>
      </c>
      <c r="BQ257" s="57" t="s">
        <v>11</v>
      </c>
      <c r="BR257" s="57" t="s">
        <v>11</v>
      </c>
      <c r="BS257" s="57" t="s">
        <v>11</v>
      </c>
      <c r="BT257" s="57" t="s">
        <v>11</v>
      </c>
      <c r="BU257" s="57" t="s">
        <v>11</v>
      </c>
      <c r="BV257" s="57" t="s">
        <v>11</v>
      </c>
      <c r="BW257" s="57" t="s">
        <v>11</v>
      </c>
      <c r="BX257" s="57" t="s">
        <v>11</v>
      </c>
      <c r="BY257" s="57" t="s">
        <v>11</v>
      </c>
      <c r="BZ257" s="57" t="s">
        <v>11</v>
      </c>
      <c r="CA257" s="57" t="s">
        <v>11</v>
      </c>
      <c r="CB257" s="57" t="s">
        <v>11</v>
      </c>
      <c r="CC257" s="57" t="s">
        <v>11</v>
      </c>
      <c r="CD257" s="57" t="s">
        <v>2182</v>
      </c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</row>
    <row r="258" spans="1:125" ht="12.75" customHeight="1" x14ac:dyDescent="0.25">
      <c r="A258" s="39" t="s">
        <v>454</v>
      </c>
      <c r="B258" s="39" t="s">
        <v>1701</v>
      </c>
      <c r="C258" s="19"/>
      <c r="D258" s="19" t="s">
        <v>73</v>
      </c>
      <c r="E258" s="39" t="s">
        <v>28</v>
      </c>
      <c r="F258" s="62">
        <v>44365.013854166667</v>
      </c>
      <c r="G258" s="62">
        <v>44365.32675925926</v>
      </c>
      <c r="H258" s="23" t="s">
        <v>2309</v>
      </c>
      <c r="I258" s="40" t="str">
        <f t="shared" ref="I258:I321" si="4">IF(F258&lt;&gt;G258,IF(ISBLANK(G258),"IN WDC","OUTSIDE WDC"),"OUTSIDE WDC")</f>
        <v>OUTSIDE WDC</v>
      </c>
      <c r="J258" s="23"/>
      <c r="K258" s="23"/>
      <c r="L258" s="56">
        <v>44300</v>
      </c>
      <c r="M258" s="49"/>
      <c r="N258" s="59" t="str">
        <f>IFERROR(VLOOKUP(B:B,'GID 29 JUNI 21'!V:Y,4,0),"")</f>
        <v/>
      </c>
      <c r="O258" s="59" t="str">
        <f>IFERROR(VLOOKUP(B258,#REF!,4,0),"")</f>
        <v/>
      </c>
      <c r="P258" s="59" t="str">
        <f>IFERROR(VLOOKUP(B:B,'GID 27 Juni 21'!V:Y,4,0),"")</f>
        <v/>
      </c>
      <c r="Q258" s="59" t="str">
        <f>IFERROR(VLOOKUP(B:B,'GID 26 Juni 21'!V:Y,4,0),"")</f>
        <v/>
      </c>
      <c r="R258" s="59" t="str">
        <f>IFERROR(VLOOKUP(B:B,'GID 25 JNI 21'!V:Y,4,0),"")</f>
        <v/>
      </c>
      <c r="S258" s="59" t="s">
        <v>11</v>
      </c>
      <c r="T258" s="59" t="s">
        <v>11</v>
      </c>
      <c r="U258" s="59" t="s">
        <v>11</v>
      </c>
      <c r="V258" s="59" t="s">
        <v>11</v>
      </c>
      <c r="W258" s="59" t="s">
        <v>11</v>
      </c>
      <c r="X258" s="59" t="s">
        <v>11</v>
      </c>
      <c r="Y258" s="59" t="s">
        <v>5225</v>
      </c>
      <c r="Z258" s="59" t="s">
        <v>11</v>
      </c>
      <c r="AA258" s="59" t="s">
        <v>11</v>
      </c>
      <c r="AB258" s="59" t="s">
        <v>11</v>
      </c>
      <c r="AC258" s="59" t="s">
        <v>11</v>
      </c>
      <c r="AD258" s="59" t="s">
        <v>11</v>
      </c>
      <c r="AE258" s="59" t="s">
        <v>11</v>
      </c>
      <c r="AF258" s="59" t="s">
        <v>11</v>
      </c>
      <c r="AG258" s="59" t="s">
        <v>11</v>
      </c>
      <c r="AH258" s="59" t="s">
        <v>11</v>
      </c>
      <c r="AI258" s="59" t="s">
        <v>11</v>
      </c>
      <c r="AJ258" s="59" t="s">
        <v>4010</v>
      </c>
      <c r="AK258" s="59" t="s">
        <v>11</v>
      </c>
      <c r="AL258" s="57" t="s">
        <v>11</v>
      </c>
      <c r="AM258" s="57" t="s">
        <v>11</v>
      </c>
      <c r="AN258" s="57" t="s">
        <v>11</v>
      </c>
      <c r="AO258" s="57" t="s">
        <v>11</v>
      </c>
      <c r="AP258" s="57" t="s">
        <v>11</v>
      </c>
      <c r="AQ258" s="57" t="s">
        <v>11</v>
      </c>
      <c r="AR258" s="57" t="s">
        <v>11</v>
      </c>
      <c r="AS258" s="57" t="s">
        <v>11</v>
      </c>
      <c r="AT258" s="57" t="s">
        <v>11</v>
      </c>
      <c r="AU258" s="57" t="s">
        <v>11</v>
      </c>
      <c r="AV258" s="57" t="s">
        <v>11</v>
      </c>
      <c r="AW258" s="57" t="s">
        <v>11</v>
      </c>
      <c r="AX258" s="57" t="s">
        <v>11</v>
      </c>
      <c r="AY258" s="57" t="s">
        <v>11</v>
      </c>
      <c r="AZ258" s="57" t="s">
        <v>11</v>
      </c>
      <c r="BA258" s="57" t="s">
        <v>11</v>
      </c>
      <c r="BB258" s="57" t="s">
        <v>11</v>
      </c>
      <c r="BC258" s="57" t="s">
        <v>11</v>
      </c>
      <c r="BD258" s="57" t="s">
        <v>11</v>
      </c>
      <c r="BE258" s="57" t="s">
        <v>11</v>
      </c>
      <c r="BF258" s="57" t="s">
        <v>11</v>
      </c>
      <c r="BG258" s="57" t="s">
        <v>11</v>
      </c>
      <c r="BH258" s="57" t="s">
        <v>11</v>
      </c>
      <c r="BI258" s="57" t="s">
        <v>11</v>
      </c>
      <c r="BJ258" s="57" t="s">
        <v>11</v>
      </c>
      <c r="BK258" s="57" t="s">
        <v>11</v>
      </c>
      <c r="BL258" s="57" t="s">
        <v>11</v>
      </c>
      <c r="BM258" s="57" t="s">
        <v>11</v>
      </c>
      <c r="BN258" s="57" t="s">
        <v>11</v>
      </c>
      <c r="BO258" s="57" t="s">
        <v>11</v>
      </c>
      <c r="BP258" s="57" t="s">
        <v>11</v>
      </c>
      <c r="BQ258" s="57" t="s">
        <v>11</v>
      </c>
      <c r="BR258" s="57" t="s">
        <v>11</v>
      </c>
      <c r="BS258" s="57" t="s">
        <v>11</v>
      </c>
      <c r="BT258" s="57" t="s">
        <v>11</v>
      </c>
      <c r="BU258" s="57" t="s">
        <v>11</v>
      </c>
      <c r="BV258" s="57" t="s">
        <v>11</v>
      </c>
      <c r="BW258" s="57" t="s">
        <v>11</v>
      </c>
      <c r="BX258" s="57" t="s">
        <v>11</v>
      </c>
      <c r="BY258" s="57" t="s">
        <v>11</v>
      </c>
      <c r="BZ258" s="57" t="s">
        <v>11</v>
      </c>
      <c r="CA258" s="57" t="s">
        <v>11</v>
      </c>
      <c r="CB258" s="57" t="s">
        <v>11</v>
      </c>
      <c r="CC258" s="57" t="s">
        <v>11</v>
      </c>
      <c r="CD258" s="57" t="s">
        <v>2183</v>
      </c>
      <c r="CE258" s="49"/>
      <c r="CF258" s="49"/>
      <c r="CG258" s="49"/>
      <c r="CH258" s="49"/>
      <c r="CI258" s="49"/>
      <c r="CJ258" s="49"/>
      <c r="CK258" s="49"/>
      <c r="CL258" s="49"/>
      <c r="CM258" s="49"/>
      <c r="CN258" s="49"/>
      <c r="CO258" s="49"/>
      <c r="CP258" s="49"/>
      <c r="CQ258" s="49"/>
      <c r="CR258" s="49"/>
      <c r="CS258" s="49"/>
      <c r="CT258" s="49"/>
      <c r="CU258" s="49"/>
      <c r="CV258" s="49"/>
      <c r="CW258" s="49"/>
      <c r="CX258" s="49"/>
      <c r="CY258" s="49"/>
      <c r="CZ258" s="49"/>
      <c r="DA258" s="49"/>
      <c r="DB258" s="49"/>
      <c r="DC258" s="49"/>
      <c r="DD258" s="49"/>
      <c r="DE258" s="49"/>
      <c r="DF258" s="49"/>
      <c r="DG258" s="49"/>
      <c r="DH258" s="49"/>
      <c r="DI258" s="49"/>
      <c r="DJ258" s="49"/>
      <c r="DK258" s="49"/>
      <c r="DL258" s="49"/>
      <c r="DM258" s="49"/>
      <c r="DN258" s="49"/>
      <c r="DO258" s="49"/>
      <c r="DP258" s="49"/>
      <c r="DQ258" s="49"/>
      <c r="DR258" s="49"/>
      <c r="DS258" s="49"/>
      <c r="DT258" s="49"/>
      <c r="DU258" s="49"/>
    </row>
    <row r="259" spans="1:125" ht="12.75" customHeight="1" x14ac:dyDescent="0.25">
      <c r="A259" s="39" t="s">
        <v>454</v>
      </c>
      <c r="B259" s="39" t="s">
        <v>1702</v>
      </c>
      <c r="C259" s="19"/>
      <c r="D259" s="19" t="s">
        <v>73</v>
      </c>
      <c r="E259" s="39" t="s">
        <v>2225</v>
      </c>
      <c r="F259" s="62">
        <v>44300.095752314817</v>
      </c>
      <c r="G259" s="62">
        <v>44300.975671296292</v>
      </c>
      <c r="H259" s="23" t="s">
        <v>2309</v>
      </c>
      <c r="I259" s="40" t="str">
        <f t="shared" si="4"/>
        <v>OUTSIDE WDC</v>
      </c>
      <c r="J259" s="23"/>
      <c r="K259" s="23"/>
      <c r="L259" s="56">
        <v>44300</v>
      </c>
      <c r="M259" s="49"/>
      <c r="N259" s="59" t="str">
        <f>IFERROR(VLOOKUP(B:B,'GID 29 JUNI 21'!V:Y,4,0),"")</f>
        <v/>
      </c>
      <c r="O259" s="59" t="str">
        <f>IFERROR(VLOOKUP(B259,#REF!,4,0),"")</f>
        <v/>
      </c>
      <c r="P259" s="59" t="str">
        <f>IFERROR(VLOOKUP(B:B,'GID 27 Juni 21'!V:Y,4,0),"")</f>
        <v/>
      </c>
      <c r="Q259" s="59" t="str">
        <f>IFERROR(VLOOKUP(B:B,'GID 26 Juni 21'!V:Y,4,0),"")</f>
        <v/>
      </c>
      <c r="R259" s="59" t="str">
        <f>IFERROR(VLOOKUP(B:B,'GID 25 JNI 21'!V:Y,4,0),"")</f>
        <v/>
      </c>
      <c r="S259" s="59" t="s">
        <v>11</v>
      </c>
      <c r="T259" s="59" t="s">
        <v>11</v>
      </c>
      <c r="U259" s="59" t="s">
        <v>11</v>
      </c>
      <c r="V259" s="59" t="s">
        <v>11</v>
      </c>
      <c r="W259" s="59" t="s">
        <v>11</v>
      </c>
      <c r="X259" s="59" t="s">
        <v>11</v>
      </c>
      <c r="Y259" s="59" t="s">
        <v>11</v>
      </c>
      <c r="Z259" s="59" t="s">
        <v>11</v>
      </c>
      <c r="AA259" s="59" t="s">
        <v>11</v>
      </c>
      <c r="AB259" s="59" t="s">
        <v>11</v>
      </c>
      <c r="AC259" s="59" t="s">
        <v>11</v>
      </c>
      <c r="AD259" s="59" t="s">
        <v>11</v>
      </c>
      <c r="AE259" s="59" t="s">
        <v>11</v>
      </c>
      <c r="AF259" s="59" t="s">
        <v>11</v>
      </c>
      <c r="AG259" s="59" t="s">
        <v>11</v>
      </c>
      <c r="AH259" s="59" t="s">
        <v>11</v>
      </c>
      <c r="AI259" s="59" t="s">
        <v>11</v>
      </c>
      <c r="AJ259" s="59" t="s">
        <v>11</v>
      </c>
      <c r="AK259" s="59" t="s">
        <v>11</v>
      </c>
      <c r="AL259" s="57" t="s">
        <v>11</v>
      </c>
      <c r="AM259" s="57" t="s">
        <v>11</v>
      </c>
      <c r="AN259" s="57" t="s">
        <v>11</v>
      </c>
      <c r="AO259" s="57" t="s">
        <v>11</v>
      </c>
      <c r="AP259" s="57" t="s">
        <v>11</v>
      </c>
      <c r="AQ259" s="57" t="s">
        <v>11</v>
      </c>
      <c r="AR259" s="57" t="s">
        <v>11</v>
      </c>
      <c r="AS259" s="57" t="s">
        <v>11</v>
      </c>
      <c r="AT259" s="57" t="s">
        <v>11</v>
      </c>
      <c r="AU259" s="57" t="s">
        <v>11</v>
      </c>
      <c r="AV259" s="57" t="s">
        <v>11</v>
      </c>
      <c r="AW259" s="57" t="s">
        <v>11</v>
      </c>
      <c r="AX259" s="57" t="s">
        <v>11</v>
      </c>
      <c r="AY259" s="57" t="s">
        <v>11</v>
      </c>
      <c r="AZ259" s="57" t="s">
        <v>11</v>
      </c>
      <c r="BA259" s="57" t="s">
        <v>11</v>
      </c>
      <c r="BB259" s="57" t="s">
        <v>11</v>
      </c>
      <c r="BC259" s="57" t="s">
        <v>11</v>
      </c>
      <c r="BD259" s="57" t="s">
        <v>11</v>
      </c>
      <c r="BE259" s="57" t="s">
        <v>11</v>
      </c>
      <c r="BF259" s="57" t="s">
        <v>11</v>
      </c>
      <c r="BG259" s="57" t="s">
        <v>11</v>
      </c>
      <c r="BH259" s="57" t="s">
        <v>11</v>
      </c>
      <c r="BI259" s="57" t="s">
        <v>11</v>
      </c>
      <c r="BJ259" s="57" t="s">
        <v>11</v>
      </c>
      <c r="BK259" s="57" t="s">
        <v>11</v>
      </c>
      <c r="BL259" s="57" t="s">
        <v>11</v>
      </c>
      <c r="BM259" s="57" t="s">
        <v>11</v>
      </c>
      <c r="BN259" s="57" t="s">
        <v>11</v>
      </c>
      <c r="BO259" s="57" t="s">
        <v>11</v>
      </c>
      <c r="BP259" s="57" t="s">
        <v>11</v>
      </c>
      <c r="BQ259" s="57" t="s">
        <v>11</v>
      </c>
      <c r="BR259" s="57" t="s">
        <v>11</v>
      </c>
      <c r="BS259" s="57" t="s">
        <v>11</v>
      </c>
      <c r="BT259" s="57" t="s">
        <v>11</v>
      </c>
      <c r="BU259" s="57" t="s">
        <v>11</v>
      </c>
      <c r="BV259" s="57" t="s">
        <v>11</v>
      </c>
      <c r="BW259" s="57" t="s">
        <v>11</v>
      </c>
      <c r="BX259" s="57" t="s">
        <v>11</v>
      </c>
      <c r="BY259" s="57" t="s">
        <v>11</v>
      </c>
      <c r="BZ259" s="57" t="s">
        <v>11</v>
      </c>
      <c r="CA259" s="57" t="s">
        <v>11</v>
      </c>
      <c r="CB259" s="57" t="s">
        <v>11</v>
      </c>
      <c r="CC259" s="57" t="s">
        <v>11</v>
      </c>
      <c r="CD259" s="57" t="s">
        <v>2184</v>
      </c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</row>
    <row r="260" spans="1:125" ht="12.75" customHeight="1" x14ac:dyDescent="0.25">
      <c r="A260" s="39" t="s">
        <v>454</v>
      </c>
      <c r="B260" s="39" t="s">
        <v>1703</v>
      </c>
      <c r="C260" s="19"/>
      <c r="D260" s="19" t="s">
        <v>73</v>
      </c>
      <c r="E260" s="39" t="s">
        <v>2225</v>
      </c>
      <c r="F260" s="62">
        <v>44300.956180555557</v>
      </c>
      <c r="G260" s="62">
        <v>44301.607627314814</v>
      </c>
      <c r="H260" s="23" t="s">
        <v>2309</v>
      </c>
      <c r="I260" s="40" t="str">
        <f t="shared" si="4"/>
        <v>OUTSIDE WDC</v>
      </c>
      <c r="J260" s="23"/>
      <c r="K260" s="23"/>
      <c r="L260" s="56">
        <v>44301</v>
      </c>
      <c r="M260" s="49"/>
      <c r="N260" s="59" t="str">
        <f>IFERROR(VLOOKUP(B:B,'GID 29 JUNI 21'!V:Y,4,0),"")</f>
        <v/>
      </c>
      <c r="O260" s="59" t="str">
        <f>IFERROR(VLOOKUP(B260,#REF!,4,0),"")</f>
        <v/>
      </c>
      <c r="P260" s="59" t="str">
        <f>IFERROR(VLOOKUP(B:B,'GID 27 Juni 21'!V:Y,4,0),"")</f>
        <v/>
      </c>
      <c r="Q260" s="59" t="str">
        <f>IFERROR(VLOOKUP(B:B,'GID 26 Juni 21'!V:Y,4,0),"")</f>
        <v/>
      </c>
      <c r="R260" s="59" t="str">
        <f>IFERROR(VLOOKUP(B:B,'GID 25 JNI 21'!V:Y,4,0),"")</f>
        <v/>
      </c>
      <c r="S260" s="59" t="s">
        <v>11</v>
      </c>
      <c r="T260" s="59" t="s">
        <v>11</v>
      </c>
      <c r="U260" s="59" t="s">
        <v>11</v>
      </c>
      <c r="V260" s="59" t="s">
        <v>11</v>
      </c>
      <c r="W260" s="59" t="s">
        <v>11</v>
      </c>
      <c r="X260" s="59" t="s">
        <v>11</v>
      </c>
      <c r="Y260" s="59" t="s">
        <v>11</v>
      </c>
      <c r="Z260" s="59" t="s">
        <v>11</v>
      </c>
      <c r="AA260" s="59" t="s">
        <v>11</v>
      </c>
      <c r="AB260" s="59" t="s">
        <v>11</v>
      </c>
      <c r="AC260" s="59" t="s">
        <v>11</v>
      </c>
      <c r="AD260" s="59" t="s">
        <v>11</v>
      </c>
      <c r="AE260" s="59" t="s">
        <v>11</v>
      </c>
      <c r="AF260" s="59" t="s">
        <v>11</v>
      </c>
      <c r="AG260" s="59" t="s">
        <v>11</v>
      </c>
      <c r="AH260" s="59" t="s">
        <v>11</v>
      </c>
      <c r="AI260" s="59" t="s">
        <v>11</v>
      </c>
      <c r="AJ260" s="59" t="s">
        <v>11</v>
      </c>
      <c r="AK260" s="59" t="s">
        <v>11</v>
      </c>
      <c r="AL260" s="57" t="s">
        <v>11</v>
      </c>
      <c r="AM260" s="57" t="s">
        <v>11</v>
      </c>
      <c r="AN260" s="57" t="s">
        <v>11</v>
      </c>
      <c r="AO260" s="57" t="s">
        <v>11</v>
      </c>
      <c r="AP260" s="57" t="s">
        <v>11</v>
      </c>
      <c r="AQ260" s="57" t="s">
        <v>11</v>
      </c>
      <c r="AR260" s="57" t="s">
        <v>11</v>
      </c>
      <c r="AS260" s="57" t="s">
        <v>11</v>
      </c>
      <c r="AT260" s="57" t="s">
        <v>11</v>
      </c>
      <c r="AU260" s="57" t="s">
        <v>11</v>
      </c>
      <c r="AV260" s="57" t="s">
        <v>11</v>
      </c>
      <c r="AW260" s="57" t="s">
        <v>11</v>
      </c>
      <c r="AX260" s="57" t="s">
        <v>11</v>
      </c>
      <c r="AY260" s="57" t="s">
        <v>11</v>
      </c>
      <c r="AZ260" s="57" t="s">
        <v>11</v>
      </c>
      <c r="BA260" s="57" t="s">
        <v>11</v>
      </c>
      <c r="BB260" s="57" t="s">
        <v>11</v>
      </c>
      <c r="BC260" s="57" t="s">
        <v>11</v>
      </c>
      <c r="BD260" s="57" t="s">
        <v>11</v>
      </c>
      <c r="BE260" s="57" t="s">
        <v>11</v>
      </c>
      <c r="BF260" s="57" t="s">
        <v>11</v>
      </c>
      <c r="BG260" s="57" t="s">
        <v>11</v>
      </c>
      <c r="BH260" s="57" t="s">
        <v>11</v>
      </c>
      <c r="BI260" s="57" t="s">
        <v>11</v>
      </c>
      <c r="BJ260" s="57" t="s">
        <v>11</v>
      </c>
      <c r="BK260" s="57" t="s">
        <v>11</v>
      </c>
      <c r="BL260" s="57" t="s">
        <v>11</v>
      </c>
      <c r="BM260" s="57" t="s">
        <v>11</v>
      </c>
      <c r="BN260" s="57" t="s">
        <v>11</v>
      </c>
      <c r="BO260" s="57" t="s">
        <v>11</v>
      </c>
      <c r="BP260" s="57" t="s">
        <v>11</v>
      </c>
      <c r="BQ260" s="57" t="s">
        <v>11</v>
      </c>
      <c r="BR260" s="57" t="s">
        <v>11</v>
      </c>
      <c r="BS260" s="57" t="s">
        <v>11</v>
      </c>
      <c r="BT260" s="57" t="s">
        <v>11</v>
      </c>
      <c r="BU260" s="57" t="s">
        <v>11</v>
      </c>
      <c r="BV260" s="57" t="s">
        <v>11</v>
      </c>
      <c r="BW260" s="57" t="s">
        <v>11</v>
      </c>
      <c r="BX260" s="57" t="s">
        <v>11</v>
      </c>
      <c r="BY260" s="57" t="s">
        <v>11</v>
      </c>
      <c r="BZ260" s="57" t="s">
        <v>11</v>
      </c>
      <c r="CA260" s="57" t="s">
        <v>11</v>
      </c>
      <c r="CB260" s="57" t="s">
        <v>11</v>
      </c>
      <c r="CC260" s="57" t="s">
        <v>2185</v>
      </c>
      <c r="CD260" s="57"/>
      <c r="CE260" s="49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49"/>
      <c r="CR260" s="49"/>
      <c r="CS260" s="49"/>
      <c r="CT260" s="49"/>
      <c r="CU260" s="49"/>
      <c r="CV260" s="49"/>
      <c r="CW260" s="49"/>
      <c r="CX260" s="49"/>
      <c r="CY260" s="49"/>
      <c r="CZ260" s="49"/>
      <c r="DA260" s="49"/>
      <c r="DB260" s="49"/>
      <c r="DC260" s="49"/>
      <c r="DD260" s="49"/>
      <c r="DE260" s="49"/>
      <c r="DF260" s="49"/>
      <c r="DG260" s="49"/>
      <c r="DH260" s="49"/>
      <c r="DI260" s="49"/>
      <c r="DJ260" s="49"/>
      <c r="DK260" s="49"/>
      <c r="DL260" s="49"/>
      <c r="DM260" s="49"/>
      <c r="DN260" s="49"/>
      <c r="DO260" s="49"/>
      <c r="DP260" s="49"/>
      <c r="DQ260" s="49"/>
      <c r="DR260" s="49"/>
      <c r="DS260" s="49"/>
      <c r="DT260" s="49"/>
      <c r="DU260" s="49"/>
    </row>
    <row r="261" spans="1:125" ht="12.75" customHeight="1" x14ac:dyDescent="0.25">
      <c r="A261" s="39" t="s">
        <v>454</v>
      </c>
      <c r="B261" s="39" t="s">
        <v>1704</v>
      </c>
      <c r="C261" s="19"/>
      <c r="D261" s="19" t="s">
        <v>73</v>
      </c>
      <c r="E261" s="39" t="s">
        <v>2202</v>
      </c>
      <c r="F261" s="62">
        <v>44300.95517361111</v>
      </c>
      <c r="G261" s="62">
        <v>44301.882870370369</v>
      </c>
      <c r="H261" s="23" t="s">
        <v>2309</v>
      </c>
      <c r="I261" s="40" t="str">
        <f t="shared" si="4"/>
        <v>OUTSIDE WDC</v>
      </c>
      <c r="J261" s="23"/>
      <c r="K261" s="23"/>
      <c r="L261" s="56">
        <v>44301</v>
      </c>
      <c r="M261" s="49"/>
      <c r="N261" s="59" t="str">
        <f>IFERROR(VLOOKUP(B:B,'GID 29 JUNI 21'!V:Y,4,0),"")</f>
        <v/>
      </c>
      <c r="O261" s="59" t="str">
        <f>IFERROR(VLOOKUP(B261,#REF!,4,0),"")</f>
        <v/>
      </c>
      <c r="P261" s="59" t="str">
        <f>IFERROR(VLOOKUP(B:B,'GID 27 Juni 21'!V:Y,4,0),"")</f>
        <v/>
      </c>
      <c r="Q261" s="59" t="str">
        <f>IFERROR(VLOOKUP(B:B,'GID 26 Juni 21'!V:Y,4,0),"")</f>
        <v/>
      </c>
      <c r="R261" s="59" t="str">
        <f>IFERROR(VLOOKUP(B:B,'GID 25 JNI 21'!V:Y,4,0),"")</f>
        <v/>
      </c>
      <c r="S261" s="59" t="s">
        <v>11</v>
      </c>
      <c r="T261" s="59" t="s">
        <v>11</v>
      </c>
      <c r="U261" s="59" t="s">
        <v>11</v>
      </c>
      <c r="V261" s="59" t="s">
        <v>11</v>
      </c>
      <c r="W261" s="59" t="s">
        <v>11</v>
      </c>
      <c r="X261" s="59" t="s">
        <v>11</v>
      </c>
      <c r="Y261" s="59" t="s">
        <v>11</v>
      </c>
      <c r="Z261" s="59" t="s">
        <v>11</v>
      </c>
      <c r="AA261" s="59" t="s">
        <v>11</v>
      </c>
      <c r="AB261" s="59" t="s">
        <v>11</v>
      </c>
      <c r="AC261" s="59" t="s">
        <v>11</v>
      </c>
      <c r="AD261" s="59" t="s">
        <v>11</v>
      </c>
      <c r="AE261" s="59" t="s">
        <v>11</v>
      </c>
      <c r="AF261" s="59" t="s">
        <v>11</v>
      </c>
      <c r="AG261" s="59" t="s">
        <v>11</v>
      </c>
      <c r="AH261" s="59" t="s">
        <v>11</v>
      </c>
      <c r="AI261" s="59" t="s">
        <v>11</v>
      </c>
      <c r="AJ261" s="59" t="s">
        <v>11</v>
      </c>
      <c r="AK261" s="59" t="s">
        <v>11</v>
      </c>
      <c r="AL261" s="57" t="s">
        <v>11</v>
      </c>
      <c r="AM261" s="57" t="s">
        <v>11</v>
      </c>
      <c r="AN261" s="57" t="s">
        <v>11</v>
      </c>
      <c r="AO261" s="57" t="s">
        <v>11</v>
      </c>
      <c r="AP261" s="57" t="s">
        <v>11</v>
      </c>
      <c r="AQ261" s="57" t="s">
        <v>11</v>
      </c>
      <c r="AR261" s="57" t="s">
        <v>11</v>
      </c>
      <c r="AS261" s="57" t="s">
        <v>11</v>
      </c>
      <c r="AT261" s="57" t="s">
        <v>11</v>
      </c>
      <c r="AU261" s="57" t="s">
        <v>11</v>
      </c>
      <c r="AV261" s="57" t="s">
        <v>11</v>
      </c>
      <c r="AW261" s="57" t="s">
        <v>11</v>
      </c>
      <c r="AX261" s="57" t="s">
        <v>11</v>
      </c>
      <c r="AY261" s="57" t="s">
        <v>11</v>
      </c>
      <c r="AZ261" s="57" t="s">
        <v>11</v>
      </c>
      <c r="BA261" s="57" t="s">
        <v>11</v>
      </c>
      <c r="BB261" s="57" t="s">
        <v>11</v>
      </c>
      <c r="BC261" s="57" t="s">
        <v>11</v>
      </c>
      <c r="BD261" s="57" t="s">
        <v>11</v>
      </c>
      <c r="BE261" s="57" t="s">
        <v>11</v>
      </c>
      <c r="BF261" s="57" t="s">
        <v>11</v>
      </c>
      <c r="BG261" s="57" t="s">
        <v>11</v>
      </c>
      <c r="BH261" s="57" t="s">
        <v>11</v>
      </c>
      <c r="BI261" s="57" t="s">
        <v>11</v>
      </c>
      <c r="BJ261" s="57" t="s">
        <v>11</v>
      </c>
      <c r="BK261" s="57" t="s">
        <v>11</v>
      </c>
      <c r="BL261" s="57" t="s">
        <v>11</v>
      </c>
      <c r="BM261" s="57" t="s">
        <v>11</v>
      </c>
      <c r="BN261" s="57" t="s">
        <v>11</v>
      </c>
      <c r="BO261" s="57" t="s">
        <v>11</v>
      </c>
      <c r="BP261" s="57" t="s">
        <v>11</v>
      </c>
      <c r="BQ261" s="57" t="s">
        <v>11</v>
      </c>
      <c r="BR261" s="57" t="s">
        <v>11</v>
      </c>
      <c r="BS261" s="57" t="s">
        <v>11</v>
      </c>
      <c r="BT261" s="57" t="s">
        <v>11</v>
      </c>
      <c r="BU261" s="57" t="s">
        <v>11</v>
      </c>
      <c r="BV261" s="57" t="s">
        <v>11</v>
      </c>
      <c r="BW261" s="57" t="s">
        <v>11</v>
      </c>
      <c r="BX261" s="57" t="s">
        <v>11</v>
      </c>
      <c r="BY261" s="57" t="s">
        <v>11</v>
      </c>
      <c r="BZ261" s="57" t="s">
        <v>11</v>
      </c>
      <c r="CA261" s="57" t="s">
        <v>11</v>
      </c>
      <c r="CB261" s="57" t="s">
        <v>11</v>
      </c>
      <c r="CC261" s="57" t="s">
        <v>2186</v>
      </c>
      <c r="CD261" s="57"/>
      <c r="CE261" s="49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49"/>
      <c r="CR261" s="49"/>
      <c r="CS261" s="49"/>
      <c r="CT261" s="49"/>
      <c r="CU261" s="49"/>
      <c r="CV261" s="49"/>
      <c r="CW261" s="49"/>
      <c r="CX261" s="49"/>
      <c r="CY261" s="49"/>
      <c r="CZ261" s="49"/>
      <c r="DA261" s="49"/>
      <c r="DB261" s="49"/>
      <c r="DC261" s="49"/>
      <c r="DD261" s="49"/>
      <c r="DE261" s="49"/>
      <c r="DF261" s="49"/>
      <c r="DG261" s="49"/>
      <c r="DH261" s="49"/>
      <c r="DI261" s="49"/>
      <c r="DJ261" s="49"/>
      <c r="DK261" s="49"/>
      <c r="DL261" s="49"/>
      <c r="DM261" s="49"/>
      <c r="DN261" s="49"/>
      <c r="DO261" s="49"/>
      <c r="DP261" s="49"/>
      <c r="DQ261" s="49"/>
      <c r="DR261" s="49"/>
      <c r="DS261" s="49"/>
      <c r="DT261" s="49"/>
      <c r="DU261" s="49"/>
    </row>
    <row r="262" spans="1:125" ht="12.75" customHeight="1" x14ac:dyDescent="0.25">
      <c r="A262" s="39" t="s">
        <v>454</v>
      </c>
      <c r="B262" s="39" t="s">
        <v>1706</v>
      </c>
      <c r="C262" s="19"/>
      <c r="D262" s="19" t="s">
        <v>73</v>
      </c>
      <c r="E262" s="39" t="s">
        <v>2207</v>
      </c>
      <c r="F262" s="62">
        <v>44374.982199074075</v>
      </c>
      <c r="G262" s="55">
        <v>44375.375289351854</v>
      </c>
      <c r="H262" s="23" t="s">
        <v>2309</v>
      </c>
      <c r="I262" s="40" t="str">
        <f t="shared" si="4"/>
        <v>OUTSIDE WDC</v>
      </c>
      <c r="J262" s="23"/>
      <c r="K262" s="23"/>
      <c r="L262" s="56">
        <v>44317</v>
      </c>
      <c r="M262" s="49"/>
      <c r="N262" s="59" t="str">
        <f>IFERROR(VLOOKUP(B:B,'GID 29 JUNI 21'!V:Y,4,0),"")</f>
        <v/>
      </c>
      <c r="O262" s="59" t="str">
        <f>IFERROR(VLOOKUP(B262,#REF!,4,0),"")</f>
        <v/>
      </c>
      <c r="P262" s="59" t="str">
        <f>IFERROR(VLOOKUP(B:B,'GID 27 Juni 21'!V:Y,4,0),"")</f>
        <v/>
      </c>
      <c r="Q262" s="59" t="str">
        <f>IFERROR(VLOOKUP(B:B,'GID 26 Juni 21'!V:Y,4,0),"")</f>
        <v/>
      </c>
      <c r="R262" s="59" t="str">
        <f>IFERROR(VLOOKUP(B:B,'GID 25 JNI 21'!V:Y,4,0),"")</f>
        <v/>
      </c>
      <c r="S262" s="59" t="s">
        <v>11</v>
      </c>
      <c r="T262" s="59" t="s">
        <v>11</v>
      </c>
      <c r="U262" s="59" t="s">
        <v>11</v>
      </c>
      <c r="V262" s="59" t="s">
        <v>11</v>
      </c>
      <c r="W262" s="59" t="s">
        <v>11</v>
      </c>
      <c r="X262" s="59" t="s">
        <v>11</v>
      </c>
      <c r="Y262" s="59" t="s">
        <v>11</v>
      </c>
      <c r="Z262" s="59" t="s">
        <v>11</v>
      </c>
      <c r="AA262" s="59" t="s">
        <v>11</v>
      </c>
      <c r="AB262" s="59" t="s">
        <v>11</v>
      </c>
      <c r="AC262" s="59" t="s">
        <v>11</v>
      </c>
      <c r="AD262" s="59" t="s">
        <v>11</v>
      </c>
      <c r="AE262" s="59" t="s">
        <v>11</v>
      </c>
      <c r="AF262" s="59" t="s">
        <v>11</v>
      </c>
      <c r="AG262" s="59" t="s">
        <v>11</v>
      </c>
      <c r="AH262" s="59" t="s">
        <v>11</v>
      </c>
      <c r="AI262" s="59" t="s">
        <v>11</v>
      </c>
      <c r="AJ262" s="59" t="s">
        <v>11</v>
      </c>
      <c r="AK262" s="59" t="s">
        <v>11</v>
      </c>
      <c r="AL262" s="57" t="s">
        <v>11</v>
      </c>
      <c r="AM262" s="57" t="s">
        <v>11</v>
      </c>
      <c r="AN262" s="57" t="s">
        <v>11</v>
      </c>
      <c r="AO262" s="57" t="s">
        <v>11</v>
      </c>
      <c r="AP262" s="57" t="s">
        <v>11</v>
      </c>
      <c r="AQ262" s="57" t="s">
        <v>11</v>
      </c>
      <c r="AR262" s="57" t="s">
        <v>11</v>
      </c>
      <c r="AS262" s="57" t="s">
        <v>11</v>
      </c>
      <c r="AT262" s="57" t="s">
        <v>11</v>
      </c>
      <c r="AU262" s="57" t="s">
        <v>11</v>
      </c>
      <c r="AV262" s="57" t="s">
        <v>11</v>
      </c>
      <c r="AW262" s="57" t="s">
        <v>11</v>
      </c>
      <c r="AX262" s="57" t="s">
        <v>11</v>
      </c>
      <c r="AY262" s="57" t="s">
        <v>11</v>
      </c>
      <c r="AZ262" s="57" t="s">
        <v>11</v>
      </c>
      <c r="BA262" s="57" t="s">
        <v>11</v>
      </c>
      <c r="BB262" s="57" t="s">
        <v>11</v>
      </c>
      <c r="BC262" s="57" t="s">
        <v>11</v>
      </c>
      <c r="BD262" s="57" t="s">
        <v>11</v>
      </c>
      <c r="BE262" s="57" t="s">
        <v>11</v>
      </c>
      <c r="BF262" s="57" t="s">
        <v>11</v>
      </c>
      <c r="BG262" s="57" t="s">
        <v>11</v>
      </c>
      <c r="BH262" s="57" t="s">
        <v>11</v>
      </c>
      <c r="BI262" s="57" t="s">
        <v>11</v>
      </c>
      <c r="BJ262" s="57" t="s">
        <v>11</v>
      </c>
      <c r="BK262" s="57" t="s">
        <v>11</v>
      </c>
      <c r="BL262" s="57" t="s">
        <v>11</v>
      </c>
      <c r="BM262" s="57" t="s">
        <v>3174</v>
      </c>
      <c r="BN262" s="57" t="s">
        <v>11</v>
      </c>
      <c r="BO262" s="57" t="s">
        <v>11</v>
      </c>
      <c r="BP262" s="57" t="s">
        <v>11</v>
      </c>
      <c r="BQ262" s="57" t="s">
        <v>11</v>
      </c>
      <c r="BR262" s="57" t="s">
        <v>11</v>
      </c>
      <c r="BS262" s="57" t="s">
        <v>11</v>
      </c>
      <c r="BT262" s="57" t="s">
        <v>11</v>
      </c>
      <c r="BU262" s="57" t="s">
        <v>11</v>
      </c>
      <c r="BV262" s="57" t="s">
        <v>11</v>
      </c>
      <c r="BW262" s="57" t="s">
        <v>11</v>
      </c>
      <c r="BX262" s="57" t="s">
        <v>11</v>
      </c>
      <c r="BY262" s="57" t="s">
        <v>11</v>
      </c>
      <c r="BZ262" s="57" t="s">
        <v>11</v>
      </c>
      <c r="CA262" s="57" t="s">
        <v>11</v>
      </c>
      <c r="CB262" s="57" t="s">
        <v>11</v>
      </c>
      <c r="CC262" s="57" t="s">
        <v>2187</v>
      </c>
      <c r="CD262" s="57"/>
      <c r="CE262" s="49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49"/>
      <c r="CR262" s="49"/>
      <c r="CS262" s="49"/>
      <c r="CT262" s="49"/>
      <c r="CU262" s="49"/>
      <c r="CV262" s="49"/>
      <c r="CW262" s="49"/>
      <c r="CX262" s="49"/>
      <c r="CY262" s="49"/>
      <c r="CZ262" s="49"/>
      <c r="DA262" s="49"/>
      <c r="DB262" s="49"/>
      <c r="DC262" s="49"/>
      <c r="DD262" s="49"/>
      <c r="DE262" s="49"/>
      <c r="DF262" s="49"/>
      <c r="DG262" s="49"/>
      <c r="DH262" s="49"/>
      <c r="DI262" s="49"/>
      <c r="DJ262" s="49"/>
      <c r="DK262" s="49"/>
      <c r="DL262" s="49"/>
      <c r="DM262" s="49"/>
      <c r="DN262" s="49"/>
      <c r="DO262" s="49"/>
      <c r="DP262" s="49"/>
      <c r="DQ262" s="49"/>
      <c r="DR262" s="49"/>
      <c r="DS262" s="49"/>
      <c r="DT262" s="49"/>
      <c r="DU262" s="49"/>
    </row>
    <row r="263" spans="1:125" ht="12.75" customHeight="1" x14ac:dyDescent="0.25">
      <c r="A263" s="39" t="s">
        <v>454</v>
      </c>
      <c r="B263" s="39" t="s">
        <v>1707</v>
      </c>
      <c r="C263" s="19"/>
      <c r="D263" s="19" t="s">
        <v>73</v>
      </c>
      <c r="E263" s="39" t="s">
        <v>613</v>
      </c>
      <c r="F263" s="62">
        <v>44301.193692129629</v>
      </c>
      <c r="G263" s="62">
        <v>44301.607476851852</v>
      </c>
      <c r="H263" s="23" t="s">
        <v>2309</v>
      </c>
      <c r="I263" s="40" t="str">
        <f t="shared" si="4"/>
        <v>OUTSIDE WDC</v>
      </c>
      <c r="J263" s="23"/>
      <c r="K263" s="23"/>
      <c r="L263" s="56">
        <v>44301</v>
      </c>
      <c r="M263" s="49"/>
      <c r="N263" s="59" t="str">
        <f>IFERROR(VLOOKUP(B:B,'GID 29 JUNI 21'!V:Y,4,0),"")</f>
        <v/>
      </c>
      <c r="O263" s="59" t="str">
        <f>IFERROR(VLOOKUP(B263,#REF!,4,0),"")</f>
        <v/>
      </c>
      <c r="P263" s="59" t="str">
        <f>IFERROR(VLOOKUP(B:B,'GID 27 Juni 21'!V:Y,4,0),"")</f>
        <v/>
      </c>
      <c r="Q263" s="59" t="str">
        <f>IFERROR(VLOOKUP(B:B,'GID 26 Juni 21'!V:Y,4,0),"")</f>
        <v/>
      </c>
      <c r="R263" s="59" t="str">
        <f>IFERROR(VLOOKUP(B:B,'GID 25 JNI 21'!V:Y,4,0),"")</f>
        <v/>
      </c>
      <c r="S263" s="59" t="s">
        <v>11</v>
      </c>
      <c r="T263" s="59" t="s">
        <v>11</v>
      </c>
      <c r="U263" s="59" t="s">
        <v>11</v>
      </c>
      <c r="V263" s="59" t="s">
        <v>11</v>
      </c>
      <c r="W263" s="59" t="s">
        <v>11</v>
      </c>
      <c r="X263" s="59" t="s">
        <v>11</v>
      </c>
      <c r="Y263" s="59" t="s">
        <v>11</v>
      </c>
      <c r="Z263" s="59" t="s">
        <v>11</v>
      </c>
      <c r="AA263" s="59" t="s">
        <v>11</v>
      </c>
      <c r="AB263" s="59" t="s">
        <v>11</v>
      </c>
      <c r="AC263" s="59" t="s">
        <v>11</v>
      </c>
      <c r="AD263" s="59" t="s">
        <v>11</v>
      </c>
      <c r="AE263" s="59" t="s">
        <v>11</v>
      </c>
      <c r="AF263" s="59" t="s">
        <v>11</v>
      </c>
      <c r="AG263" s="59" t="s">
        <v>11</v>
      </c>
      <c r="AH263" s="59" t="s">
        <v>11</v>
      </c>
      <c r="AI263" s="59" t="s">
        <v>11</v>
      </c>
      <c r="AJ263" s="59" t="s">
        <v>11</v>
      </c>
      <c r="AK263" s="59" t="s">
        <v>11</v>
      </c>
      <c r="AL263" s="57" t="s">
        <v>11</v>
      </c>
      <c r="AM263" s="57" t="s">
        <v>11</v>
      </c>
      <c r="AN263" s="57" t="s">
        <v>11</v>
      </c>
      <c r="AO263" s="57" t="s">
        <v>11</v>
      </c>
      <c r="AP263" s="57" t="s">
        <v>11</v>
      </c>
      <c r="AQ263" s="57" t="s">
        <v>11</v>
      </c>
      <c r="AR263" s="57" t="s">
        <v>11</v>
      </c>
      <c r="AS263" s="57" t="s">
        <v>11</v>
      </c>
      <c r="AT263" s="57" t="s">
        <v>11</v>
      </c>
      <c r="AU263" s="57" t="s">
        <v>11</v>
      </c>
      <c r="AV263" s="57" t="s">
        <v>11</v>
      </c>
      <c r="AW263" s="57" t="s">
        <v>11</v>
      </c>
      <c r="AX263" s="57" t="s">
        <v>11</v>
      </c>
      <c r="AY263" s="57" t="s">
        <v>11</v>
      </c>
      <c r="AZ263" s="57" t="s">
        <v>11</v>
      </c>
      <c r="BA263" s="57" t="s">
        <v>11</v>
      </c>
      <c r="BB263" s="57" t="s">
        <v>11</v>
      </c>
      <c r="BC263" s="57" t="s">
        <v>11</v>
      </c>
      <c r="BD263" s="57" t="s">
        <v>11</v>
      </c>
      <c r="BE263" s="57" t="s">
        <v>11</v>
      </c>
      <c r="BF263" s="57" t="s">
        <v>11</v>
      </c>
      <c r="BG263" s="57" t="s">
        <v>11</v>
      </c>
      <c r="BH263" s="57" t="s">
        <v>11</v>
      </c>
      <c r="BI263" s="57" t="s">
        <v>11</v>
      </c>
      <c r="BJ263" s="57" t="s">
        <v>11</v>
      </c>
      <c r="BK263" s="57" t="s">
        <v>11</v>
      </c>
      <c r="BL263" s="57" t="s">
        <v>11</v>
      </c>
      <c r="BM263" s="57" t="s">
        <v>11</v>
      </c>
      <c r="BN263" s="57" t="s">
        <v>11</v>
      </c>
      <c r="BO263" s="57" t="s">
        <v>11</v>
      </c>
      <c r="BP263" s="57" t="s">
        <v>11</v>
      </c>
      <c r="BQ263" s="57" t="s">
        <v>11</v>
      </c>
      <c r="BR263" s="57" t="s">
        <v>11</v>
      </c>
      <c r="BS263" s="57" t="s">
        <v>11</v>
      </c>
      <c r="BT263" s="57" t="s">
        <v>11</v>
      </c>
      <c r="BU263" s="57" t="s">
        <v>11</v>
      </c>
      <c r="BV263" s="57" t="s">
        <v>11</v>
      </c>
      <c r="BW263" s="57" t="s">
        <v>11</v>
      </c>
      <c r="BX263" s="57" t="s">
        <v>11</v>
      </c>
      <c r="BY263" s="57" t="s">
        <v>11</v>
      </c>
      <c r="BZ263" s="57" t="s">
        <v>11</v>
      </c>
      <c r="CA263" s="57" t="s">
        <v>11</v>
      </c>
      <c r="CB263" s="57" t="s">
        <v>11</v>
      </c>
      <c r="CC263" s="57" t="s">
        <v>11</v>
      </c>
      <c r="CD263" s="57" t="s">
        <v>2188</v>
      </c>
      <c r="CE263" s="49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49"/>
      <c r="CR263" s="49"/>
      <c r="CS263" s="49"/>
      <c r="CT263" s="49"/>
      <c r="CU263" s="49"/>
      <c r="CV263" s="49"/>
      <c r="CW263" s="49"/>
      <c r="CX263" s="49"/>
      <c r="CY263" s="49"/>
      <c r="CZ263" s="49"/>
      <c r="DA263" s="49"/>
      <c r="DB263" s="49"/>
      <c r="DC263" s="49"/>
      <c r="DD263" s="49"/>
      <c r="DE263" s="49"/>
      <c r="DF263" s="49"/>
      <c r="DG263" s="49"/>
      <c r="DH263" s="49"/>
      <c r="DI263" s="49"/>
      <c r="DJ263" s="49"/>
      <c r="DK263" s="49"/>
      <c r="DL263" s="49"/>
      <c r="DM263" s="49"/>
      <c r="DN263" s="49"/>
      <c r="DO263" s="49"/>
      <c r="DP263" s="49"/>
      <c r="DQ263" s="49"/>
      <c r="DR263" s="49"/>
      <c r="DS263" s="49"/>
      <c r="DT263" s="49"/>
      <c r="DU263" s="49"/>
    </row>
    <row r="264" spans="1:125" ht="12.75" customHeight="1" x14ac:dyDescent="0.25">
      <c r="A264" s="39" t="s">
        <v>454</v>
      </c>
      <c r="B264" s="39" t="s">
        <v>1708</v>
      </c>
      <c r="C264" s="19"/>
      <c r="D264" s="19" t="s">
        <v>73</v>
      </c>
      <c r="E264" s="39" t="s">
        <v>2225</v>
      </c>
      <c r="F264" s="62">
        <v>44311.436215277776</v>
      </c>
      <c r="G264" s="62">
        <v>44311.741863425923</v>
      </c>
      <c r="H264" s="23" t="s">
        <v>2309</v>
      </c>
      <c r="I264" s="40" t="str">
        <f t="shared" si="4"/>
        <v>OUTSIDE WDC</v>
      </c>
      <c r="J264" s="23"/>
      <c r="K264" s="23"/>
      <c r="L264" s="56">
        <v>44311</v>
      </c>
      <c r="M264" s="49"/>
      <c r="N264" s="59" t="str">
        <f>IFERROR(VLOOKUP(B:B,'GID 29 JUNI 21'!V:Y,4,0),"")</f>
        <v/>
      </c>
      <c r="O264" s="59" t="str">
        <f>IFERROR(VLOOKUP(B264,#REF!,4,0),"")</f>
        <v/>
      </c>
      <c r="P264" s="59" t="str">
        <f>IFERROR(VLOOKUP(B:B,'GID 27 Juni 21'!V:Y,4,0),"")</f>
        <v/>
      </c>
      <c r="Q264" s="59" t="str">
        <f>IFERROR(VLOOKUP(B:B,'GID 26 Juni 21'!V:Y,4,0),"")</f>
        <v/>
      </c>
      <c r="R264" s="59" t="str">
        <f>IFERROR(VLOOKUP(B:B,'GID 25 JNI 21'!V:Y,4,0),"")</f>
        <v/>
      </c>
      <c r="S264" s="59" t="s">
        <v>11</v>
      </c>
      <c r="T264" s="59" t="s">
        <v>11</v>
      </c>
      <c r="U264" s="59" t="s">
        <v>11</v>
      </c>
      <c r="V264" s="59" t="s">
        <v>11</v>
      </c>
      <c r="W264" s="59" t="s">
        <v>11</v>
      </c>
      <c r="X264" s="59" t="s">
        <v>11</v>
      </c>
      <c r="Y264" s="59" t="s">
        <v>11</v>
      </c>
      <c r="Z264" s="59" t="s">
        <v>11</v>
      </c>
      <c r="AA264" s="59" t="s">
        <v>11</v>
      </c>
      <c r="AB264" s="59" t="s">
        <v>11</v>
      </c>
      <c r="AC264" s="59" t="s">
        <v>11</v>
      </c>
      <c r="AD264" s="59" t="s">
        <v>11</v>
      </c>
      <c r="AE264" s="59" t="s">
        <v>11</v>
      </c>
      <c r="AF264" s="59" t="s">
        <v>11</v>
      </c>
      <c r="AG264" s="59" t="s">
        <v>11</v>
      </c>
      <c r="AH264" s="59" t="s">
        <v>11</v>
      </c>
      <c r="AI264" s="59" t="s">
        <v>11</v>
      </c>
      <c r="AJ264" s="59" t="s">
        <v>11</v>
      </c>
      <c r="AK264" s="59" t="s">
        <v>11</v>
      </c>
      <c r="AL264" s="57" t="s">
        <v>11</v>
      </c>
      <c r="AM264" s="57" t="s">
        <v>11</v>
      </c>
      <c r="AN264" s="57" t="s">
        <v>11</v>
      </c>
      <c r="AO264" s="57" t="s">
        <v>11</v>
      </c>
      <c r="AP264" s="57" t="s">
        <v>11</v>
      </c>
      <c r="AQ264" s="57" t="s">
        <v>11</v>
      </c>
      <c r="AR264" s="57" t="s">
        <v>11</v>
      </c>
      <c r="AS264" s="57" t="s">
        <v>11</v>
      </c>
      <c r="AT264" s="57" t="s">
        <v>11</v>
      </c>
      <c r="AU264" s="57" t="s">
        <v>11</v>
      </c>
      <c r="AV264" s="57" t="s">
        <v>11</v>
      </c>
      <c r="AW264" s="57" t="s">
        <v>11</v>
      </c>
      <c r="AX264" s="57" t="s">
        <v>11</v>
      </c>
      <c r="AY264" s="57" t="s">
        <v>11</v>
      </c>
      <c r="AZ264" s="57" t="s">
        <v>11</v>
      </c>
      <c r="BA264" s="57" t="s">
        <v>11</v>
      </c>
      <c r="BB264" s="57" t="s">
        <v>11</v>
      </c>
      <c r="BC264" s="57" t="s">
        <v>11</v>
      </c>
      <c r="BD264" s="57" t="s">
        <v>11</v>
      </c>
      <c r="BE264" s="57" t="s">
        <v>11</v>
      </c>
      <c r="BF264" s="57" t="s">
        <v>11</v>
      </c>
      <c r="BG264" s="57" t="s">
        <v>11</v>
      </c>
      <c r="BH264" s="57" t="s">
        <v>11</v>
      </c>
      <c r="BI264" s="57" t="s">
        <v>11</v>
      </c>
      <c r="BJ264" s="57" t="s">
        <v>11</v>
      </c>
      <c r="BK264" s="57" t="s">
        <v>11</v>
      </c>
      <c r="BL264" s="57" t="s">
        <v>11</v>
      </c>
      <c r="BM264" s="57" t="s">
        <v>11</v>
      </c>
      <c r="BN264" s="57" t="s">
        <v>11</v>
      </c>
      <c r="BO264" s="57" t="s">
        <v>11</v>
      </c>
      <c r="BP264" s="57" t="s">
        <v>11</v>
      </c>
      <c r="BQ264" s="57" t="s">
        <v>11</v>
      </c>
      <c r="BR264" s="57" t="s">
        <v>11</v>
      </c>
      <c r="BS264" s="57" t="s">
        <v>3175</v>
      </c>
      <c r="BT264" s="57" t="s">
        <v>11</v>
      </c>
      <c r="BU264" s="57" t="s">
        <v>11</v>
      </c>
      <c r="BV264" s="57" t="s">
        <v>11</v>
      </c>
      <c r="BW264" s="57" t="s">
        <v>11</v>
      </c>
      <c r="BX264" s="57" t="s">
        <v>11</v>
      </c>
      <c r="BY264" s="57" t="s">
        <v>11</v>
      </c>
      <c r="BZ264" s="57" t="s">
        <v>11</v>
      </c>
      <c r="CA264" s="57" t="s">
        <v>11</v>
      </c>
      <c r="CB264" s="57" t="s">
        <v>11</v>
      </c>
      <c r="CC264" s="57" t="s">
        <v>2189</v>
      </c>
      <c r="CD264" s="57"/>
      <c r="CE264" s="49"/>
      <c r="CF264" s="49"/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49"/>
      <c r="CR264" s="49"/>
      <c r="CS264" s="49"/>
      <c r="CT264" s="49"/>
      <c r="CU264" s="49"/>
      <c r="CV264" s="49"/>
      <c r="CW264" s="49"/>
      <c r="CX264" s="49"/>
      <c r="CY264" s="49"/>
      <c r="CZ264" s="49"/>
      <c r="DA264" s="49"/>
      <c r="DB264" s="49"/>
      <c r="DC264" s="49"/>
      <c r="DD264" s="49"/>
      <c r="DE264" s="49"/>
      <c r="DF264" s="49"/>
      <c r="DG264" s="49"/>
      <c r="DH264" s="49"/>
      <c r="DI264" s="49"/>
      <c r="DJ264" s="49"/>
      <c r="DK264" s="49"/>
      <c r="DL264" s="49"/>
      <c r="DM264" s="49"/>
      <c r="DN264" s="49"/>
      <c r="DO264" s="49"/>
      <c r="DP264" s="49"/>
      <c r="DQ264" s="49"/>
      <c r="DR264" s="49"/>
      <c r="DS264" s="49"/>
      <c r="DT264" s="49"/>
      <c r="DU264" s="49"/>
    </row>
    <row r="265" spans="1:125" ht="12.75" customHeight="1" x14ac:dyDescent="0.25">
      <c r="A265" s="39" t="s">
        <v>454</v>
      </c>
      <c r="B265" s="39" t="s">
        <v>2191</v>
      </c>
      <c r="C265" s="19"/>
      <c r="D265" s="19" t="s">
        <v>73</v>
      </c>
      <c r="E265" s="39" t="s">
        <v>197</v>
      </c>
      <c r="F265" s="62">
        <v>44325.057083333333</v>
      </c>
      <c r="G265" s="55">
        <v>44325.640590277777</v>
      </c>
      <c r="H265" s="23" t="s">
        <v>2309</v>
      </c>
      <c r="I265" s="40" t="str">
        <f t="shared" si="4"/>
        <v>OUTSIDE WDC</v>
      </c>
      <c r="J265" s="23"/>
      <c r="K265" s="23"/>
      <c r="L265" s="56">
        <v>44325</v>
      </c>
      <c r="M265" s="49"/>
      <c r="N265" s="59" t="str">
        <f>IFERROR(VLOOKUP(B:B,'GID 29 JUNI 21'!V:Y,4,0),"")</f>
        <v/>
      </c>
      <c r="O265" s="59" t="str">
        <f>IFERROR(VLOOKUP(B265,#REF!,4,0),"")</f>
        <v/>
      </c>
      <c r="P265" s="59" t="str">
        <f>IFERROR(VLOOKUP(B:B,'GID 27 Juni 21'!V:Y,4,0),"")</f>
        <v/>
      </c>
      <c r="Q265" s="59" t="str">
        <f>IFERROR(VLOOKUP(B:B,'GID 26 Juni 21'!V:Y,4,0),"")</f>
        <v/>
      </c>
      <c r="R265" s="59" t="str">
        <f>IFERROR(VLOOKUP(B:B,'GID 25 JNI 21'!V:Y,4,0),"")</f>
        <v/>
      </c>
      <c r="S265" s="59" t="s">
        <v>11</v>
      </c>
      <c r="T265" s="59" t="s">
        <v>11</v>
      </c>
      <c r="U265" s="59" t="s">
        <v>11</v>
      </c>
      <c r="V265" s="59" t="s">
        <v>11</v>
      </c>
      <c r="W265" s="59" t="s">
        <v>11</v>
      </c>
      <c r="X265" s="59" t="s">
        <v>11</v>
      </c>
      <c r="Y265" s="59" t="s">
        <v>11</v>
      </c>
      <c r="Z265" s="59" t="s">
        <v>11</v>
      </c>
      <c r="AA265" s="59" t="s">
        <v>11</v>
      </c>
      <c r="AB265" s="59" t="s">
        <v>11</v>
      </c>
      <c r="AC265" s="59" t="s">
        <v>11</v>
      </c>
      <c r="AD265" s="59" t="s">
        <v>11</v>
      </c>
      <c r="AE265" s="59" t="s">
        <v>11</v>
      </c>
      <c r="AF265" s="59" t="s">
        <v>11</v>
      </c>
      <c r="AG265" s="59" t="s">
        <v>11</v>
      </c>
      <c r="AH265" s="59" t="s">
        <v>11</v>
      </c>
      <c r="AI265" s="59" t="s">
        <v>11</v>
      </c>
      <c r="AJ265" s="59" t="s">
        <v>11</v>
      </c>
      <c r="AK265" s="59" t="s">
        <v>11</v>
      </c>
      <c r="AL265" s="57" t="s">
        <v>11</v>
      </c>
      <c r="AM265" s="57" t="s">
        <v>11</v>
      </c>
      <c r="AN265" s="57" t="s">
        <v>11</v>
      </c>
      <c r="AO265" s="57" t="s">
        <v>11</v>
      </c>
      <c r="AP265" s="57" t="s">
        <v>11</v>
      </c>
      <c r="AQ265" s="57" t="s">
        <v>11</v>
      </c>
      <c r="AR265" s="57" t="s">
        <v>11</v>
      </c>
      <c r="AS265" s="57" t="s">
        <v>11</v>
      </c>
      <c r="AT265" s="57" t="s">
        <v>11</v>
      </c>
      <c r="AU265" s="57" t="s">
        <v>11</v>
      </c>
      <c r="AV265" s="57" t="s">
        <v>11</v>
      </c>
      <c r="AW265" s="57" t="s">
        <v>11</v>
      </c>
      <c r="AX265" s="57" t="s">
        <v>11</v>
      </c>
      <c r="AY265" s="57" t="s">
        <v>11</v>
      </c>
      <c r="AZ265" s="57" t="s">
        <v>11</v>
      </c>
      <c r="BA265" s="57" t="s">
        <v>11</v>
      </c>
      <c r="BB265" s="57" t="s">
        <v>11</v>
      </c>
      <c r="BC265" s="57" t="s">
        <v>11</v>
      </c>
      <c r="BD265" s="57" t="s">
        <v>11</v>
      </c>
      <c r="BE265" s="57" t="s">
        <v>11</v>
      </c>
      <c r="BF265" s="57" t="s">
        <v>3176</v>
      </c>
      <c r="BG265" s="57" t="s">
        <v>11</v>
      </c>
      <c r="BH265" s="57" t="s">
        <v>11</v>
      </c>
      <c r="BI265" s="57" t="s">
        <v>11</v>
      </c>
      <c r="BJ265" s="57" t="s">
        <v>11</v>
      </c>
      <c r="BK265" s="57" t="s">
        <v>11</v>
      </c>
      <c r="BL265" s="57" t="s">
        <v>11</v>
      </c>
      <c r="BM265" s="57" t="s">
        <v>11</v>
      </c>
      <c r="BN265" s="57" t="s">
        <v>11</v>
      </c>
      <c r="BO265" s="57" t="s">
        <v>11</v>
      </c>
      <c r="BP265" s="57" t="s">
        <v>11</v>
      </c>
      <c r="BQ265" s="57" t="s">
        <v>11</v>
      </c>
      <c r="BR265" s="57" t="s">
        <v>11</v>
      </c>
      <c r="BS265" s="57" t="s">
        <v>11</v>
      </c>
      <c r="BT265" s="57" t="s">
        <v>11</v>
      </c>
      <c r="BU265" s="57" t="s">
        <v>11</v>
      </c>
      <c r="BV265" s="57" t="s">
        <v>11</v>
      </c>
      <c r="BW265" s="57" t="s">
        <v>11</v>
      </c>
      <c r="BX265" s="57" t="s">
        <v>11</v>
      </c>
      <c r="BY265" s="57" t="s">
        <v>11</v>
      </c>
      <c r="BZ265" s="57" t="s">
        <v>11</v>
      </c>
      <c r="CA265" s="57" t="s">
        <v>11</v>
      </c>
      <c r="CB265" s="57" t="s">
        <v>1710</v>
      </c>
      <c r="CC265" s="57"/>
      <c r="CD265" s="57"/>
      <c r="CE265" s="49"/>
      <c r="CF265" s="49"/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49"/>
      <c r="CR265" s="49"/>
      <c r="CS265" s="49"/>
      <c r="CT265" s="49"/>
      <c r="CU265" s="49"/>
      <c r="CV265" s="49"/>
      <c r="CW265" s="49"/>
      <c r="CX265" s="49"/>
      <c r="CY265" s="49"/>
      <c r="CZ265" s="49"/>
      <c r="DA265" s="49"/>
      <c r="DB265" s="49"/>
      <c r="DC265" s="49"/>
      <c r="DD265" s="49"/>
      <c r="DE265" s="49"/>
      <c r="DF265" s="49"/>
      <c r="DG265" s="49"/>
      <c r="DH265" s="49"/>
      <c r="DI265" s="49"/>
      <c r="DJ265" s="49"/>
      <c r="DK265" s="49"/>
      <c r="DL265" s="49"/>
      <c r="DM265" s="49"/>
      <c r="DN265" s="49"/>
      <c r="DO265" s="49"/>
      <c r="DP265" s="49"/>
      <c r="DQ265" s="49"/>
      <c r="DR265" s="49"/>
      <c r="DS265" s="49"/>
      <c r="DT265" s="49"/>
      <c r="DU265" s="49"/>
    </row>
    <row r="266" spans="1:125" ht="12.75" customHeight="1" x14ac:dyDescent="0.25">
      <c r="A266" s="39" t="s">
        <v>454</v>
      </c>
      <c r="B266" s="39" t="s">
        <v>512</v>
      </c>
      <c r="C266" s="19"/>
      <c r="D266" s="19" t="s">
        <v>73</v>
      </c>
      <c r="E266" s="39" t="s">
        <v>223</v>
      </c>
      <c r="F266" s="62">
        <v>44344.996574074074</v>
      </c>
      <c r="G266" s="55">
        <v>44345.327928240738</v>
      </c>
      <c r="H266" s="23" t="s">
        <v>2309</v>
      </c>
      <c r="I266" s="40" t="str">
        <f t="shared" si="4"/>
        <v>OUTSIDE WDC</v>
      </c>
      <c r="J266" s="23"/>
      <c r="K266" s="23"/>
      <c r="L266" s="56">
        <v>44307</v>
      </c>
      <c r="M266" s="49"/>
      <c r="N266" s="59" t="str">
        <f>IFERROR(VLOOKUP(B:B,'GID 29 JUNI 21'!V:Y,4,0),"")</f>
        <v/>
      </c>
      <c r="O266" s="59" t="str">
        <f>IFERROR(VLOOKUP(B266,#REF!,4,0),"")</f>
        <v/>
      </c>
      <c r="P266" s="59" t="str">
        <f>IFERROR(VLOOKUP(B:B,'GID 27 Juni 21'!V:Y,4,0),"")</f>
        <v/>
      </c>
      <c r="Q266" s="59" t="str">
        <f>IFERROR(VLOOKUP(B:B,'GID 26 Juni 21'!V:Y,4,0),"")</f>
        <v/>
      </c>
      <c r="R266" s="59" t="str">
        <f>IFERROR(VLOOKUP(B:B,'GID 25 JNI 21'!V:Y,4,0),"")</f>
        <v/>
      </c>
      <c r="S266" s="59" t="s">
        <v>11</v>
      </c>
      <c r="T266" s="59" t="s">
        <v>11</v>
      </c>
      <c r="U266" s="59" t="s">
        <v>11</v>
      </c>
      <c r="V266" s="59" t="s">
        <v>11</v>
      </c>
      <c r="W266" s="59" t="s">
        <v>11</v>
      </c>
      <c r="X266" s="59" t="s">
        <v>11</v>
      </c>
      <c r="Y266" s="59" t="s">
        <v>11</v>
      </c>
      <c r="Z266" s="59" t="s">
        <v>11</v>
      </c>
      <c r="AA266" s="59" t="s">
        <v>11</v>
      </c>
      <c r="AB266" s="59" t="s">
        <v>11</v>
      </c>
      <c r="AC266" s="59" t="s">
        <v>11</v>
      </c>
      <c r="AD266" s="59" t="s">
        <v>11</v>
      </c>
      <c r="AE266" s="59" t="s">
        <v>11</v>
      </c>
      <c r="AF266" s="59" t="s">
        <v>11</v>
      </c>
      <c r="AG266" s="59" t="s">
        <v>11</v>
      </c>
      <c r="AH266" s="59" t="s">
        <v>11</v>
      </c>
      <c r="AI266" s="59" t="s">
        <v>11</v>
      </c>
      <c r="AJ266" s="59" t="s">
        <v>11</v>
      </c>
      <c r="AK266" s="59" t="s">
        <v>11</v>
      </c>
      <c r="AL266" s="57" t="s">
        <v>11</v>
      </c>
      <c r="AM266" s="57" t="s">
        <v>11</v>
      </c>
      <c r="AN266" s="57" t="s">
        <v>11</v>
      </c>
      <c r="AO266" s="57" t="s">
        <v>11</v>
      </c>
      <c r="AP266" s="57" t="s">
        <v>11</v>
      </c>
      <c r="AQ266" s="57" t="s">
        <v>11</v>
      </c>
      <c r="AR266" s="57" t="s">
        <v>11</v>
      </c>
      <c r="AS266" s="57" t="s">
        <v>11</v>
      </c>
      <c r="AT266" s="57" t="s">
        <v>11</v>
      </c>
      <c r="AU266" s="57" t="s">
        <v>11</v>
      </c>
      <c r="AV266" s="57" t="s">
        <v>11</v>
      </c>
      <c r="AW266" s="57" t="s">
        <v>11</v>
      </c>
      <c r="AX266" s="57" t="s">
        <v>11</v>
      </c>
      <c r="AY266" s="57" t="s">
        <v>11</v>
      </c>
      <c r="AZ266" s="57" t="s">
        <v>11</v>
      </c>
      <c r="BA266" s="57" t="s">
        <v>11</v>
      </c>
      <c r="BB266" s="57" t="s">
        <v>11</v>
      </c>
      <c r="BC266" s="57" t="s">
        <v>11</v>
      </c>
      <c r="BD266" s="57" t="s">
        <v>11</v>
      </c>
      <c r="BE266" s="57" t="s">
        <v>11</v>
      </c>
      <c r="BF266" s="57" t="s">
        <v>11</v>
      </c>
      <c r="BG266" s="57" t="s">
        <v>11</v>
      </c>
      <c r="BH266" s="57" t="s">
        <v>11</v>
      </c>
      <c r="BI266" s="57" t="s">
        <v>11</v>
      </c>
      <c r="BJ266" s="57" t="s">
        <v>11</v>
      </c>
      <c r="BK266" s="57" t="s">
        <v>11</v>
      </c>
      <c r="BL266" s="57" t="s">
        <v>11</v>
      </c>
      <c r="BM266" s="57" t="s">
        <v>11</v>
      </c>
      <c r="BN266" s="57" t="s">
        <v>11</v>
      </c>
      <c r="BO266" s="57" t="s">
        <v>11</v>
      </c>
      <c r="BP266" s="57" t="s">
        <v>11</v>
      </c>
      <c r="BQ266" s="57" t="s">
        <v>11</v>
      </c>
      <c r="BR266" s="57" t="s">
        <v>11</v>
      </c>
      <c r="BS266" s="57" t="s">
        <v>11</v>
      </c>
      <c r="BT266" s="57" t="s">
        <v>11</v>
      </c>
      <c r="BU266" s="57" t="s">
        <v>11</v>
      </c>
      <c r="BV266" s="57" t="s">
        <v>11</v>
      </c>
      <c r="BW266" s="57" t="s">
        <v>2231</v>
      </c>
      <c r="BX266" s="57" t="s">
        <v>11</v>
      </c>
      <c r="BY266" s="57" t="s">
        <v>11</v>
      </c>
      <c r="BZ266" s="57" t="s">
        <v>11</v>
      </c>
      <c r="CA266" s="57" t="s">
        <v>11</v>
      </c>
      <c r="CB266" s="57" t="s">
        <v>3177</v>
      </c>
      <c r="CC266" s="57"/>
      <c r="CD266" s="57"/>
      <c r="CE266" s="49"/>
      <c r="CF266" s="49"/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49"/>
      <c r="CR266" s="49"/>
      <c r="CS266" s="49"/>
      <c r="CT266" s="49"/>
      <c r="CU266" s="49"/>
      <c r="CV266" s="49"/>
      <c r="CW266" s="49"/>
      <c r="CX266" s="49"/>
      <c r="CY266" s="49"/>
      <c r="CZ266" s="49"/>
      <c r="DA266" s="49"/>
      <c r="DB266" s="49"/>
      <c r="DC266" s="49"/>
      <c r="DD266" s="49"/>
      <c r="DE266" s="49"/>
      <c r="DF266" s="49"/>
      <c r="DG266" s="49"/>
      <c r="DH266" s="49"/>
      <c r="DI266" s="49"/>
      <c r="DJ266" s="49"/>
      <c r="DK266" s="49"/>
      <c r="DL266" s="49"/>
      <c r="DM266" s="49"/>
      <c r="DN266" s="49"/>
      <c r="DO266" s="49"/>
      <c r="DP266" s="49"/>
      <c r="DQ266" s="49"/>
      <c r="DR266" s="49"/>
      <c r="DS266" s="49"/>
      <c r="DT266" s="49"/>
      <c r="DU266" s="49"/>
    </row>
    <row r="267" spans="1:125" ht="12.75" customHeight="1" x14ac:dyDescent="0.25">
      <c r="A267" s="39" t="s">
        <v>454</v>
      </c>
      <c r="B267" s="39" t="s">
        <v>2198</v>
      </c>
      <c r="C267" s="19"/>
      <c r="D267" s="19" t="s">
        <v>73</v>
      </c>
      <c r="E267" s="39" t="s">
        <v>2216</v>
      </c>
      <c r="F267" s="62">
        <v>44302.722094907411</v>
      </c>
      <c r="G267" s="55">
        <v>44303.485520833332</v>
      </c>
      <c r="H267" s="23" t="s">
        <v>2309</v>
      </c>
      <c r="I267" s="40" t="str">
        <f t="shared" si="4"/>
        <v>OUTSIDE WDC</v>
      </c>
      <c r="J267" s="23"/>
      <c r="K267" s="23"/>
      <c r="L267" s="56">
        <v>44303</v>
      </c>
      <c r="M267" s="49"/>
      <c r="N267" s="59" t="str">
        <f>IFERROR(VLOOKUP(B:B,'GID 29 JUNI 21'!V:Y,4,0),"")</f>
        <v/>
      </c>
      <c r="O267" s="59" t="str">
        <f>IFERROR(VLOOKUP(B267,#REF!,4,0),"")</f>
        <v/>
      </c>
      <c r="P267" s="59" t="str">
        <f>IFERROR(VLOOKUP(B:B,'GID 27 Juni 21'!V:Y,4,0),"")</f>
        <v/>
      </c>
      <c r="Q267" s="59" t="str">
        <f>IFERROR(VLOOKUP(B:B,'GID 26 Juni 21'!V:Y,4,0),"")</f>
        <v/>
      </c>
      <c r="R267" s="59" t="str">
        <f>IFERROR(VLOOKUP(B:B,'GID 25 JNI 21'!V:Y,4,0),"")</f>
        <v/>
      </c>
      <c r="S267" s="59" t="s">
        <v>11</v>
      </c>
      <c r="T267" s="59" t="s">
        <v>11</v>
      </c>
      <c r="U267" s="59" t="s">
        <v>11</v>
      </c>
      <c r="V267" s="59" t="s">
        <v>11</v>
      </c>
      <c r="W267" s="59" t="s">
        <v>11</v>
      </c>
      <c r="X267" s="59" t="s">
        <v>11</v>
      </c>
      <c r="Y267" s="59" t="s">
        <v>11</v>
      </c>
      <c r="Z267" s="59" t="s">
        <v>11</v>
      </c>
      <c r="AA267" s="59" t="s">
        <v>11</v>
      </c>
      <c r="AB267" s="59" t="s">
        <v>11</v>
      </c>
      <c r="AC267" s="59" t="s">
        <v>11</v>
      </c>
      <c r="AD267" s="59" t="s">
        <v>11</v>
      </c>
      <c r="AE267" s="59" t="s">
        <v>11</v>
      </c>
      <c r="AF267" s="59" t="s">
        <v>11</v>
      </c>
      <c r="AG267" s="59" t="s">
        <v>11</v>
      </c>
      <c r="AH267" s="59" t="s">
        <v>11</v>
      </c>
      <c r="AI267" s="59" t="s">
        <v>11</v>
      </c>
      <c r="AJ267" s="59" t="s">
        <v>11</v>
      </c>
      <c r="AK267" s="59" t="s">
        <v>11</v>
      </c>
      <c r="AL267" s="57" t="s">
        <v>11</v>
      </c>
      <c r="AM267" s="57" t="s">
        <v>11</v>
      </c>
      <c r="AN267" s="57" t="s">
        <v>11</v>
      </c>
      <c r="AO267" s="57" t="s">
        <v>11</v>
      </c>
      <c r="AP267" s="57" t="s">
        <v>11</v>
      </c>
      <c r="AQ267" s="57" t="s">
        <v>11</v>
      </c>
      <c r="AR267" s="57" t="s">
        <v>11</v>
      </c>
      <c r="AS267" s="57" t="s">
        <v>11</v>
      </c>
      <c r="AT267" s="57" t="s">
        <v>11</v>
      </c>
      <c r="AU267" s="57" t="s">
        <v>11</v>
      </c>
      <c r="AV267" s="57" t="s">
        <v>11</v>
      </c>
      <c r="AW267" s="57" t="s">
        <v>11</v>
      </c>
      <c r="AX267" s="57" t="s">
        <v>11</v>
      </c>
      <c r="AY267" s="57" t="s">
        <v>11</v>
      </c>
      <c r="AZ267" s="57" t="s">
        <v>11</v>
      </c>
      <c r="BA267" s="57" t="s">
        <v>11</v>
      </c>
      <c r="BB267" s="57" t="s">
        <v>11</v>
      </c>
      <c r="BC267" s="57" t="s">
        <v>11</v>
      </c>
      <c r="BD267" s="57" t="s">
        <v>11</v>
      </c>
      <c r="BE267" s="57" t="s">
        <v>11</v>
      </c>
      <c r="BF267" s="57" t="s">
        <v>11</v>
      </c>
      <c r="BG267" s="57" t="s">
        <v>11</v>
      </c>
      <c r="BH267" s="57" t="s">
        <v>11</v>
      </c>
      <c r="BI267" s="57" t="s">
        <v>11</v>
      </c>
      <c r="BJ267" s="57" t="s">
        <v>11</v>
      </c>
      <c r="BK267" s="57" t="s">
        <v>11</v>
      </c>
      <c r="BL267" s="57" t="s">
        <v>11</v>
      </c>
      <c r="BM267" s="57" t="s">
        <v>11</v>
      </c>
      <c r="BN267" s="57" t="s">
        <v>11</v>
      </c>
      <c r="BO267" s="57" t="s">
        <v>11</v>
      </c>
      <c r="BP267" s="57" t="s">
        <v>11</v>
      </c>
      <c r="BQ267" s="57" t="s">
        <v>11</v>
      </c>
      <c r="BR267" s="57" t="s">
        <v>11</v>
      </c>
      <c r="BS267" s="57" t="s">
        <v>11</v>
      </c>
      <c r="BT267" s="57" t="s">
        <v>11</v>
      </c>
      <c r="BU267" s="57" t="s">
        <v>11</v>
      </c>
      <c r="BV267" s="57" t="s">
        <v>11</v>
      </c>
      <c r="BW267" s="57" t="s">
        <v>11</v>
      </c>
      <c r="BX267" s="57" t="s">
        <v>11</v>
      </c>
      <c r="BY267" s="57" t="s">
        <v>11</v>
      </c>
      <c r="BZ267" s="57" t="s">
        <v>11</v>
      </c>
      <c r="CA267" s="57" t="s">
        <v>3178</v>
      </c>
      <c r="CB267" s="57" t="s">
        <v>11</v>
      </c>
      <c r="CC267" s="57"/>
      <c r="CD267" s="57"/>
      <c r="CE267" s="49"/>
      <c r="CF267" s="49"/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49"/>
      <c r="CR267" s="49"/>
      <c r="CS267" s="49"/>
      <c r="CT267" s="49"/>
      <c r="CU267" s="49"/>
      <c r="CV267" s="49"/>
      <c r="CW267" s="49"/>
      <c r="CX267" s="49"/>
      <c r="CY267" s="49"/>
      <c r="CZ267" s="49"/>
      <c r="DA267" s="49"/>
      <c r="DB267" s="49"/>
      <c r="DC267" s="49"/>
      <c r="DD267" s="49"/>
      <c r="DE267" s="49"/>
      <c r="DF267" s="49"/>
      <c r="DG267" s="49"/>
      <c r="DH267" s="49"/>
      <c r="DI267" s="49"/>
      <c r="DJ267" s="49"/>
      <c r="DK267" s="49"/>
      <c r="DL267" s="49"/>
      <c r="DM267" s="49"/>
      <c r="DN267" s="49"/>
      <c r="DO267" s="49"/>
      <c r="DP267" s="49"/>
      <c r="DQ267" s="49"/>
      <c r="DR267" s="49"/>
      <c r="DS267" s="49"/>
      <c r="DT267" s="49"/>
      <c r="DU267" s="49"/>
    </row>
    <row r="268" spans="1:125" ht="12.75" customHeight="1" x14ac:dyDescent="0.25">
      <c r="A268" s="39" t="s">
        <v>454</v>
      </c>
      <c r="B268" s="39" t="s">
        <v>2199</v>
      </c>
      <c r="C268" s="19"/>
      <c r="D268" s="19" t="s">
        <v>73</v>
      </c>
      <c r="E268" s="39" t="s">
        <v>2216</v>
      </c>
      <c r="F268" s="62">
        <v>44302.976018518515</v>
      </c>
      <c r="G268" s="55">
        <v>44303.485127314816</v>
      </c>
      <c r="H268" s="23" t="s">
        <v>2309</v>
      </c>
      <c r="I268" s="40" t="str">
        <f t="shared" si="4"/>
        <v>OUTSIDE WDC</v>
      </c>
      <c r="J268" s="23"/>
      <c r="K268" s="23"/>
      <c r="L268" s="56">
        <v>44303</v>
      </c>
      <c r="M268" s="49"/>
      <c r="N268" s="59" t="str">
        <f>IFERROR(VLOOKUP(B:B,'GID 29 JUNI 21'!V:Y,4,0),"")</f>
        <v/>
      </c>
      <c r="O268" s="59" t="str">
        <f>IFERROR(VLOOKUP(B268,#REF!,4,0),"")</f>
        <v/>
      </c>
      <c r="P268" s="59" t="str">
        <f>IFERROR(VLOOKUP(B:B,'GID 27 Juni 21'!V:Y,4,0),"")</f>
        <v/>
      </c>
      <c r="Q268" s="59" t="str">
        <f>IFERROR(VLOOKUP(B:B,'GID 26 Juni 21'!V:Y,4,0),"")</f>
        <v/>
      </c>
      <c r="R268" s="59" t="str">
        <f>IFERROR(VLOOKUP(B:B,'GID 25 JNI 21'!V:Y,4,0),"")</f>
        <v/>
      </c>
      <c r="S268" s="59" t="s">
        <v>11</v>
      </c>
      <c r="T268" s="59" t="s">
        <v>11</v>
      </c>
      <c r="U268" s="59" t="s">
        <v>11</v>
      </c>
      <c r="V268" s="59" t="s">
        <v>11</v>
      </c>
      <c r="W268" s="59" t="s">
        <v>11</v>
      </c>
      <c r="X268" s="59" t="s">
        <v>11</v>
      </c>
      <c r="Y268" s="59" t="s">
        <v>11</v>
      </c>
      <c r="Z268" s="59" t="s">
        <v>11</v>
      </c>
      <c r="AA268" s="59" t="s">
        <v>11</v>
      </c>
      <c r="AB268" s="59" t="s">
        <v>11</v>
      </c>
      <c r="AC268" s="59" t="s">
        <v>11</v>
      </c>
      <c r="AD268" s="59" t="s">
        <v>11</v>
      </c>
      <c r="AE268" s="59" t="s">
        <v>11</v>
      </c>
      <c r="AF268" s="59" t="s">
        <v>11</v>
      </c>
      <c r="AG268" s="59" t="s">
        <v>11</v>
      </c>
      <c r="AH268" s="59" t="s">
        <v>11</v>
      </c>
      <c r="AI268" s="59" t="s">
        <v>11</v>
      </c>
      <c r="AJ268" s="59" t="s">
        <v>11</v>
      </c>
      <c r="AK268" s="59" t="s">
        <v>11</v>
      </c>
      <c r="AL268" s="57" t="s">
        <v>11</v>
      </c>
      <c r="AM268" s="57" t="s">
        <v>11</v>
      </c>
      <c r="AN268" s="57" t="s">
        <v>11</v>
      </c>
      <c r="AO268" s="57" t="s">
        <v>11</v>
      </c>
      <c r="AP268" s="57" t="s">
        <v>11</v>
      </c>
      <c r="AQ268" s="57" t="s">
        <v>11</v>
      </c>
      <c r="AR268" s="57" t="s">
        <v>11</v>
      </c>
      <c r="AS268" s="57" t="s">
        <v>11</v>
      </c>
      <c r="AT268" s="57" t="s">
        <v>11</v>
      </c>
      <c r="AU268" s="57" t="s">
        <v>11</v>
      </c>
      <c r="AV268" s="57" t="s">
        <v>11</v>
      </c>
      <c r="AW268" s="57" t="s">
        <v>11</v>
      </c>
      <c r="AX268" s="57" t="s">
        <v>11</v>
      </c>
      <c r="AY268" s="57" t="s">
        <v>11</v>
      </c>
      <c r="AZ268" s="57" t="s">
        <v>11</v>
      </c>
      <c r="BA268" s="57" t="s">
        <v>11</v>
      </c>
      <c r="BB268" s="57" t="s">
        <v>11</v>
      </c>
      <c r="BC268" s="57" t="s">
        <v>11</v>
      </c>
      <c r="BD268" s="57" t="s">
        <v>11</v>
      </c>
      <c r="BE268" s="57" t="s">
        <v>11</v>
      </c>
      <c r="BF268" s="57" t="s">
        <v>11</v>
      </c>
      <c r="BG268" s="57" t="s">
        <v>11</v>
      </c>
      <c r="BH268" s="57" t="s">
        <v>11</v>
      </c>
      <c r="BI268" s="57" t="s">
        <v>11</v>
      </c>
      <c r="BJ268" s="57" t="s">
        <v>11</v>
      </c>
      <c r="BK268" s="57" t="s">
        <v>11</v>
      </c>
      <c r="BL268" s="57" t="s">
        <v>11</v>
      </c>
      <c r="BM268" s="57" t="s">
        <v>11</v>
      </c>
      <c r="BN268" s="57" t="s">
        <v>11</v>
      </c>
      <c r="BO268" s="57" t="s">
        <v>11</v>
      </c>
      <c r="BP268" s="57" t="s">
        <v>11</v>
      </c>
      <c r="BQ268" s="57" t="s">
        <v>11</v>
      </c>
      <c r="BR268" s="57" t="s">
        <v>11</v>
      </c>
      <c r="BS268" s="57" t="s">
        <v>11</v>
      </c>
      <c r="BT268" s="57" t="s">
        <v>11</v>
      </c>
      <c r="BU268" s="57" t="s">
        <v>11</v>
      </c>
      <c r="BV268" s="57" t="s">
        <v>11</v>
      </c>
      <c r="BW268" s="57" t="s">
        <v>11</v>
      </c>
      <c r="BX268" s="57" t="s">
        <v>11</v>
      </c>
      <c r="BY268" s="57" t="s">
        <v>11</v>
      </c>
      <c r="BZ268" s="57" t="s">
        <v>11</v>
      </c>
      <c r="CA268" s="57" t="s">
        <v>3179</v>
      </c>
      <c r="CB268" s="57"/>
      <c r="CC268" s="57"/>
      <c r="CD268" s="57"/>
      <c r="CE268" s="49"/>
      <c r="CF268" s="49"/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49"/>
      <c r="CR268" s="49"/>
      <c r="CS268" s="49"/>
      <c r="CT268" s="49"/>
      <c r="CU268" s="49"/>
      <c r="CV268" s="49"/>
      <c r="CW268" s="49"/>
      <c r="CX268" s="49"/>
      <c r="CY268" s="49"/>
      <c r="CZ268" s="49"/>
      <c r="DA268" s="49"/>
      <c r="DB268" s="49"/>
      <c r="DC268" s="49"/>
      <c r="DD268" s="49"/>
      <c r="DE268" s="49"/>
      <c r="DF268" s="49"/>
      <c r="DG268" s="49"/>
      <c r="DH268" s="49"/>
      <c r="DI268" s="49"/>
      <c r="DJ268" s="49"/>
      <c r="DK268" s="49"/>
      <c r="DL268" s="49"/>
      <c r="DM268" s="49"/>
      <c r="DN268" s="49"/>
      <c r="DO268" s="49"/>
      <c r="DP268" s="49"/>
      <c r="DQ268" s="49"/>
      <c r="DR268" s="49"/>
      <c r="DS268" s="49"/>
      <c r="DT268" s="49"/>
      <c r="DU268" s="49"/>
    </row>
    <row r="269" spans="1:125" ht="12.75" customHeight="1" x14ac:dyDescent="0.25">
      <c r="A269" s="39" t="s">
        <v>454</v>
      </c>
      <c r="B269" s="39" t="s">
        <v>2200</v>
      </c>
      <c r="C269" s="19"/>
      <c r="D269" s="19" t="s">
        <v>73</v>
      </c>
      <c r="E269" s="39" t="s">
        <v>2203</v>
      </c>
      <c r="F269" s="62">
        <v>44371.634016203701</v>
      </c>
      <c r="G269" s="55">
        <v>44371.985231481478</v>
      </c>
      <c r="H269" s="23" t="s">
        <v>2309</v>
      </c>
      <c r="I269" s="40" t="str">
        <f t="shared" si="4"/>
        <v>OUTSIDE WDC</v>
      </c>
      <c r="J269" s="23" t="s">
        <v>10</v>
      </c>
      <c r="K269" s="23"/>
      <c r="L269" s="56">
        <v>44309</v>
      </c>
      <c r="M269" s="49"/>
      <c r="N269" s="59" t="str">
        <f>IFERROR(VLOOKUP(B:B,'GID 29 JUNI 21'!V:Y,4,0),"")</f>
        <v/>
      </c>
      <c r="O269" s="59" t="str">
        <f>IFERROR(VLOOKUP(B269,#REF!,4,0),"")</f>
        <v/>
      </c>
      <c r="P269" s="59" t="str">
        <f>IFERROR(VLOOKUP(B:B,'GID 27 Juni 21'!V:Y,4,0),"")</f>
        <v/>
      </c>
      <c r="Q269" s="59" t="str">
        <f>IFERROR(VLOOKUP(B:B,'GID 26 Juni 21'!V:Y,4,0),"")</f>
        <v/>
      </c>
      <c r="R269" s="59" t="str">
        <f>IFERROR(VLOOKUP(B:B,'GID 25 JNI 21'!V:Y,4,0),"")</f>
        <v xml:space="preserve">4002941949 GID 24 P3 26 </v>
      </c>
      <c r="S269" s="59" t="s">
        <v>11</v>
      </c>
      <c r="T269" s="59" t="s">
        <v>11</v>
      </c>
      <c r="U269" s="59" t="s">
        <v>11</v>
      </c>
      <c r="V269" s="59" t="s">
        <v>11</v>
      </c>
      <c r="W269" s="59" t="s">
        <v>11</v>
      </c>
      <c r="X269" s="59" t="s">
        <v>11</v>
      </c>
      <c r="Y269" s="59" t="s">
        <v>11</v>
      </c>
      <c r="Z269" s="59" t="s">
        <v>11</v>
      </c>
      <c r="AA269" s="59" t="s">
        <v>11</v>
      </c>
      <c r="AB269" s="59" t="s">
        <v>11</v>
      </c>
      <c r="AC269" s="59" t="s">
        <v>11</v>
      </c>
      <c r="AD269" s="59" t="s">
        <v>11</v>
      </c>
      <c r="AE269" s="59" t="s">
        <v>11</v>
      </c>
      <c r="AF269" s="59" t="s">
        <v>11</v>
      </c>
      <c r="AG269" s="59" t="s">
        <v>11</v>
      </c>
      <c r="AH269" s="59" t="s">
        <v>11</v>
      </c>
      <c r="AI269" s="59" t="s">
        <v>11</v>
      </c>
      <c r="AJ269" s="59" t="s">
        <v>11</v>
      </c>
      <c r="AK269" s="59" t="s">
        <v>11</v>
      </c>
      <c r="AL269" s="57" t="s">
        <v>11</v>
      </c>
      <c r="AM269" s="57" t="s">
        <v>11</v>
      </c>
      <c r="AN269" s="57" t="s">
        <v>11</v>
      </c>
      <c r="AO269" s="57" t="s">
        <v>11</v>
      </c>
      <c r="AP269" s="57" t="s">
        <v>11</v>
      </c>
      <c r="AQ269" s="57" t="s">
        <v>11</v>
      </c>
      <c r="AR269" s="57" t="s">
        <v>11</v>
      </c>
      <c r="AS269" s="57" t="s">
        <v>11</v>
      </c>
      <c r="AT269" s="57" t="s">
        <v>11</v>
      </c>
      <c r="AU269" s="57" t="s">
        <v>11</v>
      </c>
      <c r="AV269" s="57" t="s">
        <v>11</v>
      </c>
      <c r="AW269" s="57" t="s">
        <v>11</v>
      </c>
      <c r="AX269" s="57" t="s">
        <v>11</v>
      </c>
      <c r="AY269" s="57" t="s">
        <v>11</v>
      </c>
      <c r="AZ269" s="57" t="s">
        <v>11</v>
      </c>
      <c r="BA269" s="57" t="s">
        <v>11</v>
      </c>
      <c r="BB269" s="57" t="s">
        <v>11</v>
      </c>
      <c r="BC269" s="57" t="s">
        <v>11</v>
      </c>
      <c r="BD269" s="57" t="s">
        <v>11</v>
      </c>
      <c r="BE269" s="57" t="s">
        <v>11</v>
      </c>
      <c r="BF269" s="57" t="s">
        <v>11</v>
      </c>
      <c r="BG269" s="57" t="s">
        <v>11</v>
      </c>
      <c r="BH269" s="57" t="s">
        <v>11</v>
      </c>
      <c r="BI269" s="57" t="s">
        <v>11</v>
      </c>
      <c r="BJ269" s="57" t="s">
        <v>11</v>
      </c>
      <c r="BK269" s="57" t="s">
        <v>11</v>
      </c>
      <c r="BL269" s="57" t="s">
        <v>11</v>
      </c>
      <c r="BM269" s="57" t="s">
        <v>11</v>
      </c>
      <c r="BN269" s="57" t="s">
        <v>11</v>
      </c>
      <c r="BO269" s="57" t="s">
        <v>11</v>
      </c>
      <c r="BP269" s="57" t="s">
        <v>11</v>
      </c>
      <c r="BQ269" s="57" t="s">
        <v>11</v>
      </c>
      <c r="BR269" s="57" t="s">
        <v>11</v>
      </c>
      <c r="BS269" s="57" t="s">
        <v>11</v>
      </c>
      <c r="BT269" s="57" t="s">
        <v>11</v>
      </c>
      <c r="BU269" s="57" t="s">
        <v>3180</v>
      </c>
      <c r="BV269" s="57" t="s">
        <v>11</v>
      </c>
      <c r="BW269" s="57" t="s">
        <v>11</v>
      </c>
      <c r="BX269" s="57" t="s">
        <v>11</v>
      </c>
      <c r="BY269" s="57" t="s">
        <v>11</v>
      </c>
      <c r="BZ269" s="57"/>
      <c r="CA269" s="57" t="s">
        <v>3181</v>
      </c>
      <c r="CB269" s="57"/>
      <c r="CC269" s="57"/>
      <c r="CD269" s="57"/>
      <c r="CE269" s="49"/>
      <c r="CF269" s="49"/>
      <c r="CG269" s="49"/>
      <c r="CH269" s="49"/>
      <c r="CI269" s="49"/>
      <c r="CJ269" s="49"/>
      <c r="CK269" s="49"/>
      <c r="CL269" s="49"/>
      <c r="CM269" s="49"/>
      <c r="CN269" s="49"/>
      <c r="CO269" s="49"/>
      <c r="CP269" s="49"/>
      <c r="CQ269" s="49"/>
      <c r="CR269" s="49"/>
      <c r="CS269" s="49"/>
      <c r="CT269" s="49"/>
      <c r="CU269" s="49"/>
      <c r="CV269" s="49"/>
      <c r="CW269" s="49"/>
      <c r="CX269" s="49"/>
      <c r="CY269" s="49"/>
      <c r="CZ269" s="49"/>
      <c r="DA269" s="49"/>
      <c r="DB269" s="49"/>
      <c r="DC269" s="49"/>
      <c r="DD269" s="49"/>
      <c r="DE269" s="49"/>
      <c r="DF269" s="49"/>
      <c r="DG269" s="49"/>
      <c r="DH269" s="49"/>
      <c r="DI269" s="49"/>
      <c r="DJ269" s="49"/>
      <c r="DK269" s="49"/>
      <c r="DL269" s="49"/>
      <c r="DM269" s="49"/>
      <c r="DN269" s="49"/>
      <c r="DO269" s="49"/>
      <c r="DP269" s="49"/>
      <c r="DQ269" s="49"/>
      <c r="DR269" s="49"/>
      <c r="DS269" s="49"/>
      <c r="DT269" s="49"/>
      <c r="DU269" s="49"/>
    </row>
    <row r="270" spans="1:125" ht="12.75" customHeight="1" x14ac:dyDescent="0.25">
      <c r="A270" s="39" t="s">
        <v>454</v>
      </c>
      <c r="B270" s="39" t="s">
        <v>2201</v>
      </c>
      <c r="C270" s="19"/>
      <c r="D270" s="19" t="s">
        <v>73</v>
      </c>
      <c r="E270" s="39" t="s">
        <v>2202</v>
      </c>
      <c r="F270" s="62">
        <v>44304.556886574072</v>
      </c>
      <c r="G270" s="55">
        <v>44305.067037037035</v>
      </c>
      <c r="H270" s="23" t="s">
        <v>2309</v>
      </c>
      <c r="I270" s="40" t="str">
        <f t="shared" si="4"/>
        <v>OUTSIDE WDC</v>
      </c>
      <c r="J270" s="23"/>
      <c r="K270" s="23"/>
      <c r="L270" s="56">
        <v>44305</v>
      </c>
      <c r="M270" s="49"/>
      <c r="N270" s="59" t="str">
        <f>IFERROR(VLOOKUP(B:B,'GID 29 JUNI 21'!V:Y,4,0),"")</f>
        <v/>
      </c>
      <c r="O270" s="59" t="str">
        <f>IFERROR(VLOOKUP(B270,#REF!,4,0),"")</f>
        <v/>
      </c>
      <c r="P270" s="59" t="str">
        <f>IFERROR(VLOOKUP(B:B,'GID 27 Juni 21'!V:Y,4,0),"")</f>
        <v/>
      </c>
      <c r="Q270" s="59" t="str">
        <f>IFERROR(VLOOKUP(B:B,'GID 26 Juni 21'!V:Y,4,0),"")</f>
        <v/>
      </c>
      <c r="R270" s="59" t="str">
        <f>IFERROR(VLOOKUP(B:B,'GID 25 JNI 21'!V:Y,4,0),"")</f>
        <v/>
      </c>
      <c r="S270" s="59" t="s">
        <v>11</v>
      </c>
      <c r="T270" s="59" t="s">
        <v>11</v>
      </c>
      <c r="U270" s="59" t="s">
        <v>11</v>
      </c>
      <c r="V270" s="59" t="s">
        <v>11</v>
      </c>
      <c r="W270" s="59" t="s">
        <v>11</v>
      </c>
      <c r="X270" s="59" t="s">
        <v>11</v>
      </c>
      <c r="Y270" s="59" t="s">
        <v>11</v>
      </c>
      <c r="Z270" s="59" t="s">
        <v>11</v>
      </c>
      <c r="AA270" s="59" t="s">
        <v>11</v>
      </c>
      <c r="AB270" s="59" t="s">
        <v>11</v>
      </c>
      <c r="AC270" s="59" t="s">
        <v>11</v>
      </c>
      <c r="AD270" s="59" t="s">
        <v>11</v>
      </c>
      <c r="AE270" s="59" t="s">
        <v>11</v>
      </c>
      <c r="AF270" s="59" t="s">
        <v>11</v>
      </c>
      <c r="AG270" s="59" t="s">
        <v>11</v>
      </c>
      <c r="AH270" s="59" t="s">
        <v>11</v>
      </c>
      <c r="AI270" s="59" t="s">
        <v>11</v>
      </c>
      <c r="AJ270" s="59" t="s">
        <v>11</v>
      </c>
      <c r="AK270" s="59" t="s">
        <v>11</v>
      </c>
      <c r="AL270" s="57" t="s">
        <v>11</v>
      </c>
      <c r="AM270" s="57" t="s">
        <v>11</v>
      </c>
      <c r="AN270" s="57" t="s">
        <v>11</v>
      </c>
      <c r="AO270" s="57" t="s">
        <v>11</v>
      </c>
      <c r="AP270" s="57" t="s">
        <v>11</v>
      </c>
      <c r="AQ270" s="57" t="s">
        <v>11</v>
      </c>
      <c r="AR270" s="57" t="s">
        <v>11</v>
      </c>
      <c r="AS270" s="57" t="s">
        <v>11</v>
      </c>
      <c r="AT270" s="57" t="s">
        <v>11</v>
      </c>
      <c r="AU270" s="57" t="s">
        <v>11</v>
      </c>
      <c r="AV270" s="57" t="s">
        <v>11</v>
      </c>
      <c r="AW270" s="57" t="s">
        <v>11</v>
      </c>
      <c r="AX270" s="57" t="s">
        <v>11</v>
      </c>
      <c r="AY270" s="57" t="s">
        <v>11</v>
      </c>
      <c r="AZ270" s="57" t="s">
        <v>11</v>
      </c>
      <c r="BA270" s="57" t="s">
        <v>11</v>
      </c>
      <c r="BB270" s="57" t="s">
        <v>11</v>
      </c>
      <c r="BC270" s="57" t="s">
        <v>11</v>
      </c>
      <c r="BD270" s="57" t="s">
        <v>11</v>
      </c>
      <c r="BE270" s="57" t="s">
        <v>11</v>
      </c>
      <c r="BF270" s="57" t="s">
        <v>11</v>
      </c>
      <c r="BG270" s="57" t="s">
        <v>11</v>
      </c>
      <c r="BH270" s="57" t="s">
        <v>11</v>
      </c>
      <c r="BI270" s="57" t="s">
        <v>11</v>
      </c>
      <c r="BJ270" s="57" t="s">
        <v>11</v>
      </c>
      <c r="BK270" s="57" t="s">
        <v>11</v>
      </c>
      <c r="BL270" s="57" t="s">
        <v>11</v>
      </c>
      <c r="BM270" s="57" t="s">
        <v>11</v>
      </c>
      <c r="BN270" s="57" t="s">
        <v>11</v>
      </c>
      <c r="BO270" s="57" t="s">
        <v>11</v>
      </c>
      <c r="BP270" s="57" t="s">
        <v>11</v>
      </c>
      <c r="BQ270" s="57" t="s">
        <v>11</v>
      </c>
      <c r="BR270" s="57" t="s">
        <v>11</v>
      </c>
      <c r="BS270" s="57" t="s">
        <v>11</v>
      </c>
      <c r="BT270" s="57" t="s">
        <v>11</v>
      </c>
      <c r="BU270" s="57" t="s">
        <v>11</v>
      </c>
      <c r="BV270" s="57" t="s">
        <v>11</v>
      </c>
      <c r="BW270" s="57" t="s">
        <v>11</v>
      </c>
      <c r="BX270" s="57" t="s">
        <v>11</v>
      </c>
      <c r="BY270" s="57" t="s">
        <v>3182</v>
      </c>
      <c r="BZ270" s="57" t="s">
        <v>3182</v>
      </c>
      <c r="CA270" s="57"/>
      <c r="CB270" s="57"/>
      <c r="CC270" s="57"/>
      <c r="CD270" s="57"/>
      <c r="CE270" s="49"/>
      <c r="CF270" s="49"/>
      <c r="CG270" s="49"/>
      <c r="CH270" s="49"/>
      <c r="CI270" s="49"/>
      <c r="CJ270" s="49"/>
      <c r="CK270" s="49"/>
      <c r="CL270" s="49"/>
      <c r="CM270" s="49"/>
      <c r="CN270" s="49"/>
      <c r="CO270" s="49"/>
      <c r="CP270" s="49"/>
      <c r="CQ270" s="49"/>
      <c r="CR270" s="49"/>
      <c r="CS270" s="49"/>
      <c r="CT270" s="49"/>
      <c r="CU270" s="49"/>
      <c r="CV270" s="49"/>
      <c r="CW270" s="49"/>
      <c r="CX270" s="49"/>
      <c r="CY270" s="49"/>
      <c r="CZ270" s="49"/>
      <c r="DA270" s="49"/>
      <c r="DB270" s="49"/>
      <c r="DC270" s="49"/>
      <c r="DD270" s="49"/>
      <c r="DE270" s="49"/>
      <c r="DF270" s="49"/>
      <c r="DG270" s="49"/>
      <c r="DH270" s="49"/>
      <c r="DI270" s="49"/>
      <c r="DJ270" s="49"/>
      <c r="DK270" s="49"/>
      <c r="DL270" s="49"/>
      <c r="DM270" s="49"/>
      <c r="DN270" s="49"/>
      <c r="DO270" s="49"/>
      <c r="DP270" s="49"/>
      <c r="DQ270" s="49"/>
      <c r="DR270" s="49"/>
      <c r="DS270" s="49"/>
      <c r="DT270" s="49"/>
      <c r="DU270" s="49"/>
    </row>
    <row r="271" spans="1:125" ht="12.75" customHeight="1" x14ac:dyDescent="0.25">
      <c r="A271" s="39" t="s">
        <v>454</v>
      </c>
      <c r="B271" s="39" t="s">
        <v>2226</v>
      </c>
      <c r="C271" s="19"/>
      <c r="D271" s="19" t="s">
        <v>73</v>
      </c>
      <c r="E271" s="19" t="s">
        <v>223</v>
      </c>
      <c r="F271" s="55">
        <v>44358.971203703702</v>
      </c>
      <c r="G271" s="55">
        <v>44359.359930555554</v>
      </c>
      <c r="H271" s="23" t="s">
        <v>2309</v>
      </c>
      <c r="I271" s="40" t="str">
        <f t="shared" si="4"/>
        <v>OUTSIDE WDC</v>
      </c>
      <c r="J271" s="23"/>
      <c r="K271" s="23"/>
      <c r="L271" s="56">
        <v>44319</v>
      </c>
      <c r="M271" s="49"/>
      <c r="N271" s="59" t="str">
        <f>IFERROR(VLOOKUP(B:B,'GID 29 JUNI 21'!V:Y,4,0),"")</f>
        <v/>
      </c>
      <c r="O271" s="59" t="str">
        <f>IFERROR(VLOOKUP(B271,#REF!,4,0),"")</f>
        <v/>
      </c>
      <c r="P271" s="59" t="str">
        <f>IFERROR(VLOOKUP(B:B,'GID 27 Juni 21'!V:Y,4,0),"")</f>
        <v/>
      </c>
      <c r="Q271" s="59" t="str">
        <f>IFERROR(VLOOKUP(B:B,'GID 26 Juni 21'!V:Y,4,0),"")</f>
        <v/>
      </c>
      <c r="R271" s="59" t="str">
        <f>IFERROR(VLOOKUP(B:B,'GID 25 JNI 21'!V:Y,4,0),"")</f>
        <v/>
      </c>
      <c r="S271" s="59" t="s">
        <v>11</v>
      </c>
      <c r="T271" s="59" t="s">
        <v>11</v>
      </c>
      <c r="U271" s="59" t="s">
        <v>11</v>
      </c>
      <c r="V271" s="59" t="s">
        <v>11</v>
      </c>
      <c r="W271" s="59" t="s">
        <v>11</v>
      </c>
      <c r="X271" s="59" t="s">
        <v>11</v>
      </c>
      <c r="Y271" s="59" t="s">
        <v>11</v>
      </c>
      <c r="Z271" s="59" t="s">
        <v>11</v>
      </c>
      <c r="AA271" s="59" t="s">
        <v>11</v>
      </c>
      <c r="AB271" s="59" t="s">
        <v>11</v>
      </c>
      <c r="AC271" s="59" t="s">
        <v>11</v>
      </c>
      <c r="AD271" s="59" t="s">
        <v>11</v>
      </c>
      <c r="AE271" s="59" t="s">
        <v>4573</v>
      </c>
      <c r="AF271" s="59" t="s">
        <v>11</v>
      </c>
      <c r="AG271" s="59" t="s">
        <v>11</v>
      </c>
      <c r="AH271" s="59" t="s">
        <v>11</v>
      </c>
      <c r="AI271" s="59" t="s">
        <v>11</v>
      </c>
      <c r="AJ271" s="59" t="s">
        <v>11</v>
      </c>
      <c r="AK271" s="59" t="s">
        <v>11</v>
      </c>
      <c r="AL271" s="57" t="s">
        <v>11</v>
      </c>
      <c r="AM271" s="57" t="s">
        <v>11</v>
      </c>
      <c r="AN271" s="57" t="s">
        <v>11</v>
      </c>
      <c r="AO271" s="57" t="s">
        <v>11</v>
      </c>
      <c r="AP271" s="57" t="s">
        <v>11</v>
      </c>
      <c r="AQ271" s="57" t="s">
        <v>11</v>
      </c>
      <c r="AR271" s="57" t="s">
        <v>11</v>
      </c>
      <c r="AS271" s="57" t="s">
        <v>11</v>
      </c>
      <c r="AT271" s="57" t="s">
        <v>11</v>
      </c>
      <c r="AU271" s="57" t="s">
        <v>11</v>
      </c>
      <c r="AV271" s="57" t="s">
        <v>11</v>
      </c>
      <c r="AW271" s="57" t="s">
        <v>11</v>
      </c>
      <c r="AX271" s="57" t="s">
        <v>11</v>
      </c>
      <c r="AY271" s="57" t="s">
        <v>11</v>
      </c>
      <c r="AZ271" s="57" t="s">
        <v>11</v>
      </c>
      <c r="BA271" s="57" t="s">
        <v>11</v>
      </c>
      <c r="BB271" s="57" t="s">
        <v>11</v>
      </c>
      <c r="BC271" s="57" t="s">
        <v>11</v>
      </c>
      <c r="BD271" s="57" t="s">
        <v>11</v>
      </c>
      <c r="BE271" s="57" t="s">
        <v>11</v>
      </c>
      <c r="BF271" s="57" t="s">
        <v>11</v>
      </c>
      <c r="BG271" s="57" t="s">
        <v>11</v>
      </c>
      <c r="BH271" s="57" t="s">
        <v>11</v>
      </c>
      <c r="BI271" s="57" t="s">
        <v>11</v>
      </c>
      <c r="BJ271" s="57" t="s">
        <v>11</v>
      </c>
      <c r="BK271" s="57" t="s">
        <v>11</v>
      </c>
      <c r="BL271" s="57" t="s">
        <v>3183</v>
      </c>
      <c r="BM271" s="57" t="s">
        <v>11</v>
      </c>
      <c r="BN271" s="57" t="s">
        <v>11</v>
      </c>
      <c r="BO271" s="57" t="s">
        <v>11</v>
      </c>
      <c r="BP271" s="57" t="s">
        <v>11</v>
      </c>
      <c r="BQ271" s="57" t="s">
        <v>3184</v>
      </c>
      <c r="BR271" s="57" t="s">
        <v>11</v>
      </c>
      <c r="BS271" s="57" t="s">
        <v>11</v>
      </c>
      <c r="BT271" s="57" t="s">
        <v>11</v>
      </c>
      <c r="BU271" s="57" t="s">
        <v>11</v>
      </c>
      <c r="BV271" s="57" t="s">
        <v>11</v>
      </c>
      <c r="BW271" s="57" t="s">
        <v>11</v>
      </c>
      <c r="BX271" s="57" t="s">
        <v>11</v>
      </c>
      <c r="BY271" s="57" t="s">
        <v>3185</v>
      </c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  <c r="CV271" s="49"/>
      <c r="CW271" s="49"/>
      <c r="CX271" s="49"/>
      <c r="CY271" s="49"/>
      <c r="CZ271" s="49"/>
      <c r="DA271" s="49"/>
      <c r="DB271" s="49"/>
      <c r="DC271" s="49"/>
      <c r="DD271" s="49"/>
      <c r="DE271" s="49"/>
      <c r="DF271" s="49"/>
      <c r="DG271" s="49"/>
      <c r="DH271" s="49"/>
      <c r="DI271" s="49"/>
      <c r="DJ271" s="49"/>
      <c r="DK271" s="49"/>
      <c r="DL271" s="49"/>
      <c r="DM271" s="49"/>
      <c r="DN271" s="49"/>
      <c r="DO271" s="49"/>
      <c r="DP271" s="49"/>
      <c r="DQ271" s="49"/>
      <c r="DR271" s="49"/>
      <c r="DS271" s="49"/>
      <c r="DT271" s="49"/>
      <c r="DU271" s="49"/>
    </row>
    <row r="272" spans="1:125" ht="12.75" customHeight="1" x14ac:dyDescent="0.25">
      <c r="A272" s="39" t="s">
        <v>454</v>
      </c>
      <c r="B272" s="39" t="s">
        <v>2227</v>
      </c>
      <c r="C272" s="19"/>
      <c r="D272" s="19" t="s">
        <v>73</v>
      </c>
      <c r="E272" s="19" t="s">
        <v>2202</v>
      </c>
      <c r="F272" s="62">
        <v>44305.705787037034</v>
      </c>
      <c r="G272" s="55">
        <v>44306.194791666669</v>
      </c>
      <c r="H272" s="23" t="s">
        <v>2309</v>
      </c>
      <c r="I272" s="40" t="str">
        <f t="shared" si="4"/>
        <v>OUTSIDE WDC</v>
      </c>
      <c r="J272" s="23"/>
      <c r="K272" s="23"/>
      <c r="L272" s="56">
        <v>44306</v>
      </c>
      <c r="M272" s="49"/>
      <c r="N272" s="59" t="str">
        <f>IFERROR(VLOOKUP(B:B,'GID 29 JUNI 21'!V:Y,4,0),"")</f>
        <v/>
      </c>
      <c r="O272" s="59" t="str">
        <f>IFERROR(VLOOKUP(B272,#REF!,4,0),"")</f>
        <v/>
      </c>
      <c r="P272" s="59" t="str">
        <f>IFERROR(VLOOKUP(B:B,'GID 27 Juni 21'!V:Y,4,0),"")</f>
        <v/>
      </c>
      <c r="Q272" s="59" t="str">
        <f>IFERROR(VLOOKUP(B:B,'GID 26 Juni 21'!V:Y,4,0),"")</f>
        <v/>
      </c>
      <c r="R272" s="59" t="str">
        <f>IFERROR(VLOOKUP(B:B,'GID 25 JNI 21'!V:Y,4,0),"")</f>
        <v/>
      </c>
      <c r="S272" s="59" t="s">
        <v>11</v>
      </c>
      <c r="T272" s="59" t="s">
        <v>11</v>
      </c>
      <c r="U272" s="59" t="s">
        <v>11</v>
      </c>
      <c r="V272" s="59" t="s">
        <v>11</v>
      </c>
      <c r="W272" s="59" t="s">
        <v>11</v>
      </c>
      <c r="X272" s="59" t="s">
        <v>11</v>
      </c>
      <c r="Y272" s="59" t="s">
        <v>11</v>
      </c>
      <c r="Z272" s="59" t="s">
        <v>11</v>
      </c>
      <c r="AA272" s="59" t="s">
        <v>11</v>
      </c>
      <c r="AB272" s="59" t="s">
        <v>11</v>
      </c>
      <c r="AC272" s="59" t="s">
        <v>11</v>
      </c>
      <c r="AD272" s="59" t="s">
        <v>11</v>
      </c>
      <c r="AE272" s="59" t="s">
        <v>11</v>
      </c>
      <c r="AF272" s="59" t="s">
        <v>11</v>
      </c>
      <c r="AG272" s="59" t="s">
        <v>11</v>
      </c>
      <c r="AH272" s="59" t="s">
        <v>11</v>
      </c>
      <c r="AI272" s="59" t="s">
        <v>11</v>
      </c>
      <c r="AJ272" s="59" t="s">
        <v>11</v>
      </c>
      <c r="AK272" s="59" t="s">
        <v>11</v>
      </c>
      <c r="AL272" s="57" t="s">
        <v>11</v>
      </c>
      <c r="AM272" s="57" t="s">
        <v>11</v>
      </c>
      <c r="AN272" s="57" t="s">
        <v>11</v>
      </c>
      <c r="AO272" s="57" t="s">
        <v>11</v>
      </c>
      <c r="AP272" s="57" t="s">
        <v>11</v>
      </c>
      <c r="AQ272" s="57" t="s">
        <v>11</v>
      </c>
      <c r="AR272" s="57" t="s">
        <v>11</v>
      </c>
      <c r="AS272" s="57" t="s">
        <v>11</v>
      </c>
      <c r="AT272" s="57" t="s">
        <v>11</v>
      </c>
      <c r="AU272" s="57" t="s">
        <v>11</v>
      </c>
      <c r="AV272" s="57" t="s">
        <v>11</v>
      </c>
      <c r="AW272" s="57" t="s">
        <v>11</v>
      </c>
      <c r="AX272" s="57" t="s">
        <v>11</v>
      </c>
      <c r="AY272" s="57" t="s">
        <v>11</v>
      </c>
      <c r="AZ272" s="57" t="s">
        <v>11</v>
      </c>
      <c r="BA272" s="57" t="s">
        <v>11</v>
      </c>
      <c r="BB272" s="57" t="s">
        <v>11</v>
      </c>
      <c r="BC272" s="57" t="s">
        <v>11</v>
      </c>
      <c r="BD272" s="57" t="s">
        <v>11</v>
      </c>
      <c r="BE272" s="57" t="s">
        <v>11</v>
      </c>
      <c r="BF272" s="57" t="s">
        <v>11</v>
      </c>
      <c r="BG272" s="57" t="s">
        <v>11</v>
      </c>
      <c r="BH272" s="57" t="s">
        <v>11</v>
      </c>
      <c r="BI272" s="57" t="s">
        <v>11</v>
      </c>
      <c r="BJ272" s="57" t="s">
        <v>11</v>
      </c>
      <c r="BK272" s="57" t="s">
        <v>11</v>
      </c>
      <c r="BL272" s="57" t="s">
        <v>11</v>
      </c>
      <c r="BM272" s="57" t="s">
        <v>11</v>
      </c>
      <c r="BN272" s="57" t="s">
        <v>11</v>
      </c>
      <c r="BO272" s="57" t="s">
        <v>11</v>
      </c>
      <c r="BP272" s="57" t="s">
        <v>11</v>
      </c>
      <c r="BQ272" s="57" t="s">
        <v>11</v>
      </c>
      <c r="BR272" s="57" t="s">
        <v>11</v>
      </c>
      <c r="BS272" s="57" t="s">
        <v>11</v>
      </c>
      <c r="BT272" s="57" t="s">
        <v>11</v>
      </c>
      <c r="BU272" s="57" t="s">
        <v>11</v>
      </c>
      <c r="BV272" s="57" t="s">
        <v>11</v>
      </c>
      <c r="BW272" s="57" t="s">
        <v>11</v>
      </c>
      <c r="BX272" s="57" t="s">
        <v>3186</v>
      </c>
      <c r="BY272" s="57" t="s">
        <v>11</v>
      </c>
      <c r="BZ272" s="49"/>
      <c r="CA272" s="49"/>
      <c r="CB272" s="49"/>
      <c r="CC272" s="49"/>
      <c r="CD272" s="49"/>
      <c r="CE272" s="49"/>
      <c r="CF272" s="49"/>
      <c r="CG272" s="49"/>
      <c r="CH272" s="49"/>
      <c r="CI272" s="49"/>
      <c r="CJ272" s="49"/>
      <c r="CK272" s="49"/>
      <c r="CL272" s="49"/>
      <c r="CM272" s="49"/>
      <c r="CN272" s="49"/>
      <c r="CO272" s="49"/>
      <c r="CP272" s="49"/>
      <c r="CQ272" s="49"/>
      <c r="CR272" s="49"/>
      <c r="CS272" s="49"/>
      <c r="CT272" s="49"/>
      <c r="CU272" s="49"/>
      <c r="CV272" s="49"/>
      <c r="CW272" s="49"/>
      <c r="CX272" s="49"/>
      <c r="CY272" s="49"/>
      <c r="CZ272" s="49"/>
      <c r="DA272" s="49"/>
      <c r="DB272" s="49"/>
      <c r="DC272" s="49"/>
      <c r="DD272" s="49"/>
      <c r="DE272" s="49"/>
      <c r="DF272" s="49"/>
      <c r="DG272" s="49"/>
      <c r="DH272" s="49"/>
      <c r="DI272" s="49"/>
      <c r="DJ272" s="49"/>
      <c r="DK272" s="49"/>
      <c r="DL272" s="49"/>
      <c r="DM272" s="49"/>
      <c r="DN272" s="49"/>
      <c r="DO272" s="49"/>
      <c r="DP272" s="49"/>
      <c r="DQ272" s="49"/>
      <c r="DR272" s="49"/>
      <c r="DS272" s="49"/>
      <c r="DT272" s="49"/>
      <c r="DU272" s="49"/>
    </row>
    <row r="273" spans="1:125" ht="12.75" customHeight="1" x14ac:dyDescent="0.25">
      <c r="A273" s="39" t="s">
        <v>454</v>
      </c>
      <c r="B273" s="39" t="s">
        <v>2228</v>
      </c>
      <c r="C273" s="19"/>
      <c r="D273" s="19" t="s">
        <v>73</v>
      </c>
      <c r="E273" s="19" t="s">
        <v>2207</v>
      </c>
      <c r="F273" s="62">
        <v>44374.029409722221</v>
      </c>
      <c r="G273" s="55">
        <v>44374.598043981481</v>
      </c>
      <c r="H273" s="23" t="s">
        <v>2309</v>
      </c>
      <c r="I273" s="40" t="str">
        <f t="shared" si="4"/>
        <v>OUTSIDE WDC</v>
      </c>
      <c r="J273" s="23" t="s">
        <v>10</v>
      </c>
      <c r="K273" s="23"/>
      <c r="L273" s="56">
        <v>44334</v>
      </c>
      <c r="M273" s="49"/>
      <c r="N273" s="59" t="str">
        <f>IFERROR(VLOOKUP(B:B,'GID 29 JUNI 21'!V:Y,4,0),"")</f>
        <v/>
      </c>
      <c r="O273" s="59" t="str">
        <f>IFERROR(VLOOKUP(B273,#REF!,4,0),"")</f>
        <v/>
      </c>
      <c r="P273" s="59" t="str">
        <f>IFERROR(VLOOKUP(B:B,'GID 27 Juni 21'!V:Y,4,0),"")</f>
        <v>4002943249 GID 27 P3 29 Y</v>
      </c>
      <c r="Q273" s="59" t="str">
        <f>IFERROR(VLOOKUP(B:B,'GID 26 Juni 21'!V:Y,4,0),"")</f>
        <v/>
      </c>
      <c r="R273" s="59" t="str">
        <f>IFERROR(VLOOKUP(B:B,'GID 25 JNI 21'!V:Y,4,0),"")</f>
        <v/>
      </c>
      <c r="S273" s="59" t="s">
        <v>11</v>
      </c>
      <c r="T273" s="59" t="s">
        <v>11</v>
      </c>
      <c r="U273" s="59" t="s">
        <v>11</v>
      </c>
      <c r="V273" s="59" t="s">
        <v>11</v>
      </c>
      <c r="W273" s="59" t="s">
        <v>11</v>
      </c>
      <c r="X273" s="59" t="s">
        <v>5226</v>
      </c>
      <c r="Y273" s="59" t="s">
        <v>11</v>
      </c>
      <c r="Z273" s="59" t="s">
        <v>11</v>
      </c>
      <c r="AA273" s="59" t="s">
        <v>11</v>
      </c>
      <c r="AB273" s="59" t="s">
        <v>11</v>
      </c>
      <c r="AC273" s="59" t="s">
        <v>11</v>
      </c>
      <c r="AD273" s="59" t="s">
        <v>4346</v>
      </c>
      <c r="AE273" s="59" t="s">
        <v>11</v>
      </c>
      <c r="AF273" s="59" t="s">
        <v>11</v>
      </c>
      <c r="AG273" s="59" t="s">
        <v>11</v>
      </c>
      <c r="AH273" s="59" t="s">
        <v>11</v>
      </c>
      <c r="AI273" s="59" t="s">
        <v>11</v>
      </c>
      <c r="AJ273" s="59" t="s">
        <v>11</v>
      </c>
      <c r="AK273" s="59" t="s">
        <v>11</v>
      </c>
      <c r="AL273" s="57" t="s">
        <v>11</v>
      </c>
      <c r="AM273" s="57" t="s">
        <v>11</v>
      </c>
      <c r="AN273" s="57" t="s">
        <v>11</v>
      </c>
      <c r="AO273" s="57" t="s">
        <v>5278</v>
      </c>
      <c r="AP273" s="57" t="s">
        <v>11</v>
      </c>
      <c r="AQ273" s="57" t="s">
        <v>11</v>
      </c>
      <c r="AR273" s="57" t="s">
        <v>11</v>
      </c>
      <c r="AS273" s="57" t="s">
        <v>11</v>
      </c>
      <c r="AT273" s="57" t="s">
        <v>11</v>
      </c>
      <c r="AU273" s="57" t="s">
        <v>11</v>
      </c>
      <c r="AV273" s="57" t="s">
        <v>11</v>
      </c>
      <c r="AW273" s="57" t="s">
        <v>11</v>
      </c>
      <c r="AX273" s="57" t="s">
        <v>11</v>
      </c>
      <c r="AY273" s="57" t="s">
        <v>11</v>
      </c>
      <c r="AZ273" s="57" t="s">
        <v>11</v>
      </c>
      <c r="BA273" s="57" t="s">
        <v>11</v>
      </c>
      <c r="BB273" s="57" t="s">
        <v>11</v>
      </c>
      <c r="BC273" s="57" t="s">
        <v>3187</v>
      </c>
      <c r="BD273" s="57" t="s">
        <v>11</v>
      </c>
      <c r="BE273" s="57" t="s">
        <v>11</v>
      </c>
      <c r="BF273" s="57" t="s">
        <v>11</v>
      </c>
      <c r="BG273" s="57" t="s">
        <v>11</v>
      </c>
      <c r="BH273" s="57" t="s">
        <v>11</v>
      </c>
      <c r="BI273" s="57" t="s">
        <v>2379</v>
      </c>
      <c r="BJ273" s="57" t="s">
        <v>11</v>
      </c>
      <c r="BK273" s="57" t="s">
        <v>11</v>
      </c>
      <c r="BL273" s="57" t="s">
        <v>11</v>
      </c>
      <c r="BM273" s="57" t="s">
        <v>3188</v>
      </c>
      <c r="BN273" s="57" t="s">
        <v>11</v>
      </c>
      <c r="BO273" s="57" t="s">
        <v>11</v>
      </c>
      <c r="BP273" s="57" t="s">
        <v>11</v>
      </c>
      <c r="BQ273" s="57" t="s">
        <v>11</v>
      </c>
      <c r="BR273" s="57" t="s">
        <v>3189</v>
      </c>
      <c r="BS273" s="57" t="s">
        <v>11</v>
      </c>
      <c r="BT273" s="57" t="s">
        <v>11</v>
      </c>
      <c r="BU273" s="57" t="s">
        <v>11</v>
      </c>
      <c r="BV273" s="57" t="s">
        <v>11</v>
      </c>
      <c r="BW273" s="57" t="s">
        <v>11</v>
      </c>
      <c r="BX273" s="57" t="s">
        <v>3190</v>
      </c>
      <c r="BY273" s="57" t="s">
        <v>11</v>
      </c>
      <c r="BZ273" s="49"/>
      <c r="CA273" s="49"/>
      <c r="CB273" s="49"/>
      <c r="CC273" s="49"/>
      <c r="CD273" s="49"/>
      <c r="CE273" s="49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49"/>
      <c r="CQ273" s="49"/>
      <c r="CR273" s="49"/>
      <c r="CS273" s="49"/>
      <c r="CT273" s="49"/>
      <c r="CU273" s="49"/>
      <c r="CV273" s="49"/>
      <c r="CW273" s="49"/>
      <c r="CX273" s="49"/>
      <c r="CY273" s="49"/>
      <c r="CZ273" s="49"/>
      <c r="DA273" s="49"/>
      <c r="DB273" s="49"/>
      <c r="DC273" s="49"/>
      <c r="DD273" s="49"/>
      <c r="DE273" s="49"/>
      <c r="DF273" s="49"/>
      <c r="DG273" s="49"/>
      <c r="DH273" s="49"/>
      <c r="DI273" s="49"/>
      <c r="DJ273" s="49"/>
      <c r="DK273" s="49"/>
      <c r="DL273" s="49"/>
      <c r="DM273" s="49"/>
      <c r="DN273" s="49"/>
      <c r="DO273" s="49"/>
      <c r="DP273" s="49"/>
      <c r="DQ273" s="49"/>
      <c r="DR273" s="49"/>
      <c r="DS273" s="49"/>
      <c r="DT273" s="49"/>
      <c r="DU273" s="49"/>
    </row>
    <row r="274" spans="1:125" ht="12.75" customHeight="1" x14ac:dyDescent="0.25">
      <c r="A274" s="39" t="s">
        <v>454</v>
      </c>
      <c r="B274" s="39" t="s">
        <v>2238</v>
      </c>
      <c r="C274" s="19"/>
      <c r="D274" s="19" t="s">
        <v>73</v>
      </c>
      <c r="E274" s="19" t="s">
        <v>2240</v>
      </c>
      <c r="F274" s="62">
        <v>44307.939432870371</v>
      </c>
      <c r="G274" s="55">
        <v>44308.438414351855</v>
      </c>
      <c r="H274" s="23" t="s">
        <v>2309</v>
      </c>
      <c r="I274" s="40" t="str">
        <f t="shared" si="4"/>
        <v>OUTSIDE WDC</v>
      </c>
      <c r="J274" s="23" t="s">
        <v>10</v>
      </c>
      <c r="K274" s="23"/>
      <c r="L274" s="56">
        <v>44308</v>
      </c>
      <c r="M274" s="49"/>
      <c r="N274" s="59" t="str">
        <f>IFERROR(VLOOKUP(B:B,'GID 29 JUNI 21'!V:Y,4,0),"")</f>
        <v/>
      </c>
      <c r="O274" s="59" t="str">
        <f>IFERROR(VLOOKUP(B274,#REF!,4,0),"")</f>
        <v/>
      </c>
      <c r="P274" s="59" t="str">
        <f>IFERROR(VLOOKUP(B:B,'GID 27 Juni 21'!V:Y,4,0),"")</f>
        <v/>
      </c>
      <c r="Q274" s="59" t="str">
        <f>IFERROR(VLOOKUP(B:B,'GID 26 Juni 21'!V:Y,4,0),"")</f>
        <v/>
      </c>
      <c r="R274" s="59" t="str">
        <f>IFERROR(VLOOKUP(B:B,'GID 25 JNI 21'!V:Y,4,0),"")</f>
        <v/>
      </c>
      <c r="S274" s="59" t="s">
        <v>11</v>
      </c>
      <c r="T274" s="59" t="s">
        <v>11</v>
      </c>
      <c r="U274" s="59" t="s">
        <v>11</v>
      </c>
      <c r="V274" s="59" t="s">
        <v>11</v>
      </c>
      <c r="W274" s="59" t="s">
        <v>11</v>
      </c>
      <c r="X274" s="59" t="s">
        <v>11</v>
      </c>
      <c r="Y274" s="59" t="s">
        <v>11</v>
      </c>
      <c r="Z274" s="59" t="s">
        <v>11</v>
      </c>
      <c r="AA274" s="59" t="s">
        <v>11</v>
      </c>
      <c r="AB274" s="59" t="s">
        <v>11</v>
      </c>
      <c r="AC274" s="59" t="s">
        <v>11</v>
      </c>
      <c r="AD274" s="59" t="s">
        <v>11</v>
      </c>
      <c r="AE274" s="59" t="s">
        <v>11</v>
      </c>
      <c r="AF274" s="59" t="s">
        <v>11</v>
      </c>
      <c r="AG274" s="59" t="s">
        <v>11</v>
      </c>
      <c r="AH274" s="59" t="s">
        <v>11</v>
      </c>
      <c r="AI274" s="59" t="s">
        <v>11</v>
      </c>
      <c r="AJ274" s="59" t="s">
        <v>11</v>
      </c>
      <c r="AK274" s="59" t="s">
        <v>11</v>
      </c>
      <c r="AL274" s="57" t="s">
        <v>11</v>
      </c>
      <c r="AM274" s="57" t="s">
        <v>11</v>
      </c>
      <c r="AN274" s="57" t="s">
        <v>11</v>
      </c>
      <c r="AO274" s="57" t="s">
        <v>11</v>
      </c>
      <c r="AP274" s="57" t="s">
        <v>11</v>
      </c>
      <c r="AQ274" s="57" t="s">
        <v>11</v>
      </c>
      <c r="AR274" s="57" t="s">
        <v>11</v>
      </c>
      <c r="AS274" s="57" t="s">
        <v>11</v>
      </c>
      <c r="AT274" s="57" t="s">
        <v>11</v>
      </c>
      <c r="AU274" s="57" t="s">
        <v>11</v>
      </c>
      <c r="AV274" s="57" t="s">
        <v>11</v>
      </c>
      <c r="AW274" s="57" t="s">
        <v>11</v>
      </c>
      <c r="AX274" s="57" t="s">
        <v>11</v>
      </c>
      <c r="AY274" s="57" t="s">
        <v>11</v>
      </c>
      <c r="AZ274" s="57" t="s">
        <v>11</v>
      </c>
      <c r="BA274" s="57" t="s">
        <v>11</v>
      </c>
      <c r="BB274" s="57" t="s">
        <v>11</v>
      </c>
      <c r="BC274" s="57" t="s">
        <v>11</v>
      </c>
      <c r="BD274" s="57" t="s">
        <v>11</v>
      </c>
      <c r="BE274" s="57" t="s">
        <v>11</v>
      </c>
      <c r="BF274" s="57" t="s">
        <v>11</v>
      </c>
      <c r="BG274" s="57" t="s">
        <v>11</v>
      </c>
      <c r="BH274" s="57" t="s">
        <v>11</v>
      </c>
      <c r="BI274" s="57" t="s">
        <v>11</v>
      </c>
      <c r="BJ274" s="57" t="s">
        <v>11</v>
      </c>
      <c r="BK274" s="57" t="s">
        <v>11</v>
      </c>
      <c r="BL274" s="57" t="s">
        <v>11</v>
      </c>
      <c r="BM274" s="57" t="s">
        <v>11</v>
      </c>
      <c r="BN274" s="57" t="s">
        <v>11</v>
      </c>
      <c r="BO274" s="57" t="s">
        <v>11</v>
      </c>
      <c r="BP274" s="57" t="s">
        <v>11</v>
      </c>
      <c r="BQ274" s="57" t="s">
        <v>11</v>
      </c>
      <c r="BR274" s="57" t="s">
        <v>11</v>
      </c>
      <c r="BS274" s="57" t="s">
        <v>11</v>
      </c>
      <c r="BT274" s="57" t="s">
        <v>11</v>
      </c>
      <c r="BU274" s="57" t="s">
        <v>11</v>
      </c>
      <c r="BV274" s="57" t="s">
        <v>3191</v>
      </c>
      <c r="BW274" s="57" t="s">
        <v>11</v>
      </c>
      <c r="BX274" s="57" t="s">
        <v>11</v>
      </c>
      <c r="BY274" s="57"/>
      <c r="BZ274" s="49"/>
      <c r="CA274" s="49"/>
      <c r="CB274" s="49"/>
      <c r="CC274" s="49"/>
      <c r="CD274" s="49"/>
      <c r="CE274" s="49"/>
      <c r="CF274" s="49"/>
      <c r="CG274" s="49"/>
      <c r="CH274" s="49"/>
      <c r="CI274" s="49"/>
      <c r="CJ274" s="49"/>
      <c r="CK274" s="49"/>
      <c r="CL274" s="49"/>
      <c r="CM274" s="49"/>
      <c r="CN274" s="49"/>
      <c r="CO274" s="49"/>
      <c r="CP274" s="49"/>
      <c r="CQ274" s="49"/>
      <c r="CR274" s="49"/>
      <c r="CS274" s="49"/>
      <c r="CT274" s="49"/>
      <c r="CU274" s="49"/>
      <c r="CV274" s="49"/>
      <c r="CW274" s="49"/>
      <c r="CX274" s="49"/>
      <c r="CY274" s="49"/>
      <c r="CZ274" s="49"/>
      <c r="DA274" s="49"/>
      <c r="DB274" s="49"/>
      <c r="DC274" s="49"/>
      <c r="DD274" s="49"/>
      <c r="DE274" s="49"/>
      <c r="DF274" s="49"/>
      <c r="DG274" s="49"/>
      <c r="DH274" s="49"/>
      <c r="DI274" s="49"/>
      <c r="DJ274" s="49"/>
      <c r="DK274" s="49"/>
      <c r="DL274" s="49"/>
      <c r="DM274" s="49"/>
      <c r="DN274" s="49"/>
      <c r="DO274" s="49"/>
      <c r="DP274" s="49"/>
      <c r="DQ274" s="49"/>
      <c r="DR274" s="49"/>
      <c r="DS274" s="49"/>
      <c r="DT274" s="49"/>
      <c r="DU274" s="49"/>
    </row>
    <row r="275" spans="1:125" ht="12.75" customHeight="1" x14ac:dyDescent="0.25">
      <c r="A275" s="39" t="s">
        <v>454</v>
      </c>
      <c r="B275" s="39" t="s">
        <v>2237</v>
      </c>
      <c r="C275" s="19"/>
      <c r="D275" s="19" t="s">
        <v>73</v>
      </c>
      <c r="E275" s="19" t="s">
        <v>2207</v>
      </c>
      <c r="F275" s="62">
        <v>44372.877592592595</v>
      </c>
      <c r="G275" s="55">
        <v>44373.364270833335</v>
      </c>
      <c r="H275" s="23" t="s">
        <v>2309</v>
      </c>
      <c r="I275" s="40" t="str">
        <f t="shared" si="4"/>
        <v>OUTSIDE WDC</v>
      </c>
      <c r="J275" s="23" t="s">
        <v>10</v>
      </c>
      <c r="K275" s="23"/>
      <c r="L275" s="56">
        <v>44318</v>
      </c>
      <c r="M275" s="49"/>
      <c r="N275" s="59" t="str">
        <f>IFERROR(VLOOKUP(B:B,'GID 29 JUNI 21'!V:Y,4,0),"")</f>
        <v/>
      </c>
      <c r="O275" s="59" t="str">
        <f>IFERROR(VLOOKUP(B275,#REF!,4,0),"")</f>
        <v/>
      </c>
      <c r="P275" s="59" t="str">
        <f>IFERROR(VLOOKUP(B:B,'GID 27 Juni 21'!V:Y,4,0),"")</f>
        <v/>
      </c>
      <c r="Q275" s="59" t="str">
        <f>IFERROR(VLOOKUP(B:B,'GID 26 Juni 21'!V:Y,4,0),"")</f>
        <v>4002942748 GID 26 P3 28 Y</v>
      </c>
      <c r="R275" s="59" t="str">
        <f>IFERROR(VLOOKUP(B:B,'GID 25 JNI 21'!V:Y,4,0),"")</f>
        <v/>
      </c>
      <c r="S275" s="59" t="s">
        <v>11</v>
      </c>
      <c r="T275" s="59" t="s">
        <v>11</v>
      </c>
      <c r="U275" s="59" t="s">
        <v>11</v>
      </c>
      <c r="V275" s="59" t="s">
        <v>11</v>
      </c>
      <c r="W275" s="59" t="s">
        <v>11</v>
      </c>
      <c r="X275" s="59" t="s">
        <v>11</v>
      </c>
      <c r="Y275" s="59" t="s">
        <v>11</v>
      </c>
      <c r="Z275" s="59" t="s">
        <v>11</v>
      </c>
      <c r="AA275" s="59" t="s">
        <v>11</v>
      </c>
      <c r="AB275" s="59" t="s">
        <v>11</v>
      </c>
      <c r="AC275" s="59" t="s">
        <v>11</v>
      </c>
      <c r="AD275" s="59" t="s">
        <v>11</v>
      </c>
      <c r="AE275" s="59" t="s">
        <v>11</v>
      </c>
      <c r="AF275" s="59" t="s">
        <v>11</v>
      </c>
      <c r="AG275" s="59" t="s">
        <v>11</v>
      </c>
      <c r="AH275" s="59" t="s">
        <v>11</v>
      </c>
      <c r="AI275" s="59" t="s">
        <v>11</v>
      </c>
      <c r="AJ275" s="59" t="s">
        <v>11</v>
      </c>
      <c r="AK275" s="59" t="s">
        <v>11</v>
      </c>
      <c r="AL275" s="57" t="s">
        <v>11</v>
      </c>
      <c r="AM275" s="57" t="s">
        <v>11</v>
      </c>
      <c r="AN275" s="57" t="s">
        <v>11</v>
      </c>
      <c r="AO275" s="57" t="s">
        <v>11</v>
      </c>
      <c r="AP275" s="57" t="s">
        <v>11</v>
      </c>
      <c r="AQ275" s="57" t="s">
        <v>11</v>
      </c>
      <c r="AR275" s="57" t="s">
        <v>11</v>
      </c>
      <c r="AS275" s="57" t="s">
        <v>11</v>
      </c>
      <c r="AT275" s="57" t="s">
        <v>11</v>
      </c>
      <c r="AU275" s="57" t="s">
        <v>11</v>
      </c>
      <c r="AV275" s="57" t="s">
        <v>11</v>
      </c>
      <c r="AW275" s="57" t="s">
        <v>11</v>
      </c>
      <c r="AX275" s="57" t="s">
        <v>11</v>
      </c>
      <c r="AY275" s="57" t="s">
        <v>2595</v>
      </c>
      <c r="AZ275" s="57" t="s">
        <v>11</v>
      </c>
      <c r="BA275" s="57" t="s">
        <v>11</v>
      </c>
      <c r="BB275" s="57" t="s">
        <v>11</v>
      </c>
      <c r="BC275" s="57" t="s">
        <v>11</v>
      </c>
      <c r="BD275" s="57" t="s">
        <v>11</v>
      </c>
      <c r="BE275" s="57" t="s">
        <v>11</v>
      </c>
      <c r="BF275" s="57" t="s">
        <v>11</v>
      </c>
      <c r="BG275" s="57" t="s">
        <v>11</v>
      </c>
      <c r="BH275" s="57" t="s">
        <v>11</v>
      </c>
      <c r="BI275" s="57" t="s">
        <v>11</v>
      </c>
      <c r="BJ275" s="57" t="s">
        <v>11</v>
      </c>
      <c r="BK275" s="57" t="s">
        <v>11</v>
      </c>
      <c r="BL275" s="57" t="s">
        <v>11</v>
      </c>
      <c r="BM275" s="57" t="s">
        <v>3192</v>
      </c>
      <c r="BN275" s="57" t="s">
        <v>11</v>
      </c>
      <c r="BO275" s="57" t="s">
        <v>11</v>
      </c>
      <c r="BP275" s="57" t="s">
        <v>11</v>
      </c>
      <c r="BQ275" s="57" t="s">
        <v>3193</v>
      </c>
      <c r="BR275" s="57" t="s">
        <v>11</v>
      </c>
      <c r="BS275" s="57" t="s">
        <v>11</v>
      </c>
      <c r="BT275" s="57" t="s">
        <v>11</v>
      </c>
      <c r="BU275" s="57" t="s">
        <v>11</v>
      </c>
      <c r="BV275" s="57" t="s">
        <v>3194</v>
      </c>
      <c r="BW275" s="57" t="s">
        <v>11</v>
      </c>
      <c r="BX275" s="57" t="s">
        <v>11</v>
      </c>
      <c r="BY275" s="57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  <c r="CM275" s="49"/>
      <c r="CN275" s="49"/>
      <c r="CO275" s="49"/>
      <c r="CP275" s="49"/>
      <c r="CQ275" s="49"/>
      <c r="CR275" s="49"/>
      <c r="CS275" s="49"/>
      <c r="CT275" s="49"/>
      <c r="CU275" s="49"/>
      <c r="CV275" s="49"/>
      <c r="CW275" s="49"/>
      <c r="CX275" s="49"/>
      <c r="CY275" s="49"/>
      <c r="CZ275" s="49"/>
      <c r="DA275" s="49"/>
      <c r="DB275" s="49"/>
      <c r="DC275" s="49"/>
      <c r="DD275" s="49"/>
      <c r="DE275" s="49"/>
      <c r="DF275" s="49"/>
      <c r="DG275" s="49"/>
      <c r="DH275" s="49"/>
      <c r="DI275" s="49"/>
      <c r="DJ275" s="49"/>
      <c r="DK275" s="49"/>
      <c r="DL275" s="49"/>
      <c r="DM275" s="49"/>
      <c r="DN275" s="49"/>
      <c r="DO275" s="49"/>
      <c r="DP275" s="49"/>
      <c r="DQ275" s="49"/>
      <c r="DR275" s="49"/>
      <c r="DS275" s="49"/>
      <c r="DT275" s="49"/>
      <c r="DU275" s="49"/>
    </row>
    <row r="276" spans="1:125" ht="12.75" customHeight="1" x14ac:dyDescent="0.25">
      <c r="A276" s="39" t="s">
        <v>454</v>
      </c>
      <c r="B276" s="39" t="s">
        <v>329</v>
      </c>
      <c r="C276" s="19"/>
      <c r="D276" s="19" t="s">
        <v>73</v>
      </c>
      <c r="E276" s="19" t="s">
        <v>2204</v>
      </c>
      <c r="F276" s="62">
        <v>44308.648356481484</v>
      </c>
      <c r="G276" s="55">
        <v>44308.834027777775</v>
      </c>
      <c r="H276" s="23" t="s">
        <v>2309</v>
      </c>
      <c r="I276" s="40" t="str">
        <f t="shared" si="4"/>
        <v>OUTSIDE WDC</v>
      </c>
      <c r="J276" s="23" t="s">
        <v>10</v>
      </c>
      <c r="K276" s="23"/>
      <c r="L276" s="56">
        <v>44308</v>
      </c>
      <c r="M276" s="49"/>
      <c r="N276" s="59" t="str">
        <f>IFERROR(VLOOKUP(B:B,'GID 29 JUNI 21'!V:Y,4,0),"")</f>
        <v/>
      </c>
      <c r="O276" s="59" t="str">
        <f>IFERROR(VLOOKUP(B276,#REF!,4,0),"")</f>
        <v/>
      </c>
      <c r="P276" s="59" t="str">
        <f>IFERROR(VLOOKUP(B:B,'GID 27 Juni 21'!V:Y,4,0),"")</f>
        <v/>
      </c>
      <c r="Q276" s="59" t="str">
        <f>IFERROR(VLOOKUP(B:B,'GID 26 Juni 21'!V:Y,4,0),"")</f>
        <v/>
      </c>
      <c r="R276" s="59" t="str">
        <f>IFERROR(VLOOKUP(B:B,'GID 25 JNI 21'!V:Y,4,0),"")</f>
        <v/>
      </c>
      <c r="S276" s="59" t="s">
        <v>11</v>
      </c>
      <c r="T276" s="59" t="s">
        <v>11</v>
      </c>
      <c r="U276" s="59" t="s">
        <v>11</v>
      </c>
      <c r="V276" s="59" t="s">
        <v>11</v>
      </c>
      <c r="W276" s="59" t="s">
        <v>11</v>
      </c>
      <c r="X276" s="59" t="s">
        <v>11</v>
      </c>
      <c r="Y276" s="59" t="s">
        <v>11</v>
      </c>
      <c r="Z276" s="59" t="s">
        <v>11</v>
      </c>
      <c r="AA276" s="59" t="s">
        <v>11</v>
      </c>
      <c r="AB276" s="59" t="s">
        <v>11</v>
      </c>
      <c r="AC276" s="59" t="s">
        <v>11</v>
      </c>
      <c r="AD276" s="59" t="s">
        <v>11</v>
      </c>
      <c r="AE276" s="59" t="s">
        <v>11</v>
      </c>
      <c r="AF276" s="59" t="s">
        <v>11</v>
      </c>
      <c r="AG276" s="59" t="s">
        <v>11</v>
      </c>
      <c r="AH276" s="59" t="s">
        <v>11</v>
      </c>
      <c r="AI276" s="59" t="s">
        <v>11</v>
      </c>
      <c r="AJ276" s="59" t="s">
        <v>11</v>
      </c>
      <c r="AK276" s="59" t="s">
        <v>11</v>
      </c>
      <c r="AL276" s="57" t="s">
        <v>11</v>
      </c>
      <c r="AM276" s="57" t="s">
        <v>11</v>
      </c>
      <c r="AN276" s="57" t="s">
        <v>11</v>
      </c>
      <c r="AO276" s="57" t="s">
        <v>11</v>
      </c>
      <c r="AP276" s="57" t="s">
        <v>11</v>
      </c>
      <c r="AQ276" s="57" t="s">
        <v>11</v>
      </c>
      <c r="AR276" s="57" t="s">
        <v>11</v>
      </c>
      <c r="AS276" s="57" t="s">
        <v>11</v>
      </c>
      <c r="AT276" s="57" t="s">
        <v>11</v>
      </c>
      <c r="AU276" s="57" t="s">
        <v>11</v>
      </c>
      <c r="AV276" s="57" t="s">
        <v>11</v>
      </c>
      <c r="AW276" s="57" t="s">
        <v>11</v>
      </c>
      <c r="AX276" s="57" t="s">
        <v>11</v>
      </c>
      <c r="AY276" s="57" t="s">
        <v>11</v>
      </c>
      <c r="AZ276" s="57" t="s">
        <v>11</v>
      </c>
      <c r="BA276" s="57" t="s">
        <v>11</v>
      </c>
      <c r="BB276" s="57" t="s">
        <v>11</v>
      </c>
      <c r="BC276" s="57" t="s">
        <v>11</v>
      </c>
      <c r="BD276" s="57" t="s">
        <v>11</v>
      </c>
      <c r="BE276" s="57" t="s">
        <v>11</v>
      </c>
      <c r="BF276" s="57" t="s">
        <v>11</v>
      </c>
      <c r="BG276" s="57" t="s">
        <v>11</v>
      </c>
      <c r="BH276" s="57" t="s">
        <v>11</v>
      </c>
      <c r="BI276" s="57" t="s">
        <v>11</v>
      </c>
      <c r="BJ276" s="57" t="s">
        <v>11</v>
      </c>
      <c r="BK276" s="57" t="s">
        <v>11</v>
      </c>
      <c r="BL276" s="57" t="s">
        <v>11</v>
      </c>
      <c r="BM276" s="57" t="s">
        <v>11</v>
      </c>
      <c r="BN276" s="57" t="s">
        <v>11</v>
      </c>
      <c r="BO276" s="57" t="s">
        <v>11</v>
      </c>
      <c r="BP276" s="57" t="s">
        <v>11</v>
      </c>
      <c r="BQ276" s="57" t="s">
        <v>11</v>
      </c>
      <c r="BR276" s="57" t="s">
        <v>11</v>
      </c>
      <c r="BS276" s="57" t="s">
        <v>11</v>
      </c>
      <c r="BT276" s="57" t="s">
        <v>11</v>
      </c>
      <c r="BU276" s="57" t="s">
        <v>3195</v>
      </c>
      <c r="BV276" s="57"/>
      <c r="BW276" s="57"/>
      <c r="BX276" s="57"/>
      <c r="BY276" s="57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  <c r="CM276" s="49"/>
      <c r="CN276" s="49"/>
      <c r="CO276" s="49"/>
      <c r="CP276" s="49"/>
      <c r="CQ276" s="49"/>
      <c r="CR276" s="49"/>
      <c r="CS276" s="49"/>
      <c r="CT276" s="49"/>
      <c r="CU276" s="49"/>
      <c r="CV276" s="49"/>
      <c r="CW276" s="49"/>
      <c r="CX276" s="49"/>
      <c r="CY276" s="49"/>
      <c r="CZ276" s="49"/>
      <c r="DA276" s="49"/>
      <c r="DB276" s="49"/>
      <c r="DC276" s="49"/>
      <c r="DD276" s="49"/>
      <c r="DE276" s="49"/>
      <c r="DF276" s="49"/>
      <c r="DG276" s="49"/>
      <c r="DH276" s="49"/>
      <c r="DI276" s="49"/>
      <c r="DJ276" s="49"/>
      <c r="DK276" s="49"/>
      <c r="DL276" s="49"/>
      <c r="DM276" s="49"/>
      <c r="DN276" s="49"/>
      <c r="DO276" s="49"/>
      <c r="DP276" s="49"/>
      <c r="DQ276" s="49"/>
      <c r="DR276" s="49"/>
      <c r="DS276" s="49"/>
      <c r="DT276" s="49"/>
      <c r="DU276" s="49"/>
    </row>
    <row r="277" spans="1:125" ht="12.75" customHeight="1" x14ac:dyDescent="0.25">
      <c r="A277" s="39" t="s">
        <v>454</v>
      </c>
      <c r="B277" s="39" t="s">
        <v>2242</v>
      </c>
      <c r="C277" s="19"/>
      <c r="D277" s="19" t="s">
        <v>73</v>
      </c>
      <c r="E277" s="19" t="s">
        <v>2243</v>
      </c>
      <c r="F277" s="62">
        <v>44368.945150462961</v>
      </c>
      <c r="G277" s="55">
        <v>44369.462476851855</v>
      </c>
      <c r="H277" s="23" t="s">
        <v>2309</v>
      </c>
      <c r="I277" s="40" t="str">
        <f t="shared" si="4"/>
        <v>OUTSIDE WDC</v>
      </c>
      <c r="J277" s="23"/>
      <c r="K277" s="23"/>
      <c r="L277" s="56">
        <v>44336</v>
      </c>
      <c r="M277" s="49"/>
      <c r="N277" s="59" t="str">
        <f>IFERROR(VLOOKUP(B:B,'GID 29 JUNI 21'!V:Y,4,0),"")</f>
        <v/>
      </c>
      <c r="O277" s="59" t="str">
        <f>IFERROR(VLOOKUP(B277,#REF!,4,0),"")</f>
        <v/>
      </c>
      <c r="P277" s="59" t="str">
        <f>IFERROR(VLOOKUP(B:B,'GID 27 Juni 21'!V:Y,4,0),"")</f>
        <v/>
      </c>
      <c r="Q277" s="59" t="str">
        <f>IFERROR(VLOOKUP(B:B,'GID 26 Juni 21'!V:Y,4,0),"")</f>
        <v/>
      </c>
      <c r="R277" s="59" t="str">
        <f>IFERROR(VLOOKUP(B:B,'GID 25 JNI 21'!V:Y,4,0),"")</f>
        <v/>
      </c>
      <c r="S277" s="59" t="s">
        <v>11</v>
      </c>
      <c r="T277" s="59" t="s">
        <v>11</v>
      </c>
      <c r="U277" s="59" t="s">
        <v>5509</v>
      </c>
      <c r="V277" s="59" t="s">
        <v>11</v>
      </c>
      <c r="W277" s="59" t="s">
        <v>11</v>
      </c>
      <c r="X277" s="59" t="s">
        <v>11</v>
      </c>
      <c r="Y277" s="59" t="s">
        <v>11</v>
      </c>
      <c r="Z277" s="59" t="s">
        <v>11</v>
      </c>
      <c r="AA277" s="59" t="s">
        <v>11</v>
      </c>
      <c r="AB277" s="59" t="s">
        <v>11</v>
      </c>
      <c r="AC277" s="59" t="s">
        <v>11</v>
      </c>
      <c r="AD277" s="59" t="s">
        <v>11</v>
      </c>
      <c r="AE277" s="59" t="s">
        <v>11</v>
      </c>
      <c r="AF277" s="59" t="s">
        <v>11</v>
      </c>
      <c r="AG277" s="59" t="s">
        <v>11</v>
      </c>
      <c r="AH277" s="59" t="s">
        <v>11</v>
      </c>
      <c r="AI277" s="59" t="s">
        <v>11</v>
      </c>
      <c r="AJ277" s="59" t="s">
        <v>11</v>
      </c>
      <c r="AK277" s="59" t="s">
        <v>11</v>
      </c>
      <c r="AL277" s="57" t="s">
        <v>11</v>
      </c>
      <c r="AM277" s="57" t="s">
        <v>11</v>
      </c>
      <c r="AN277" s="57" t="s">
        <v>11</v>
      </c>
      <c r="AO277" s="57" t="s">
        <v>11</v>
      </c>
      <c r="AP277" s="57" t="s">
        <v>11</v>
      </c>
      <c r="AQ277" s="57" t="s">
        <v>11</v>
      </c>
      <c r="AR277" s="57" t="s">
        <v>11</v>
      </c>
      <c r="AS277" s="57" t="s">
        <v>11</v>
      </c>
      <c r="AT277" s="57" t="s">
        <v>11</v>
      </c>
      <c r="AU277" s="57" t="s">
        <v>11</v>
      </c>
      <c r="AV277" s="57" t="s">
        <v>11</v>
      </c>
      <c r="AW277" s="57" t="s">
        <v>11</v>
      </c>
      <c r="AX277" s="57" t="s">
        <v>11</v>
      </c>
      <c r="AY277" s="57" t="s">
        <v>11</v>
      </c>
      <c r="AZ277" s="57" t="s">
        <v>11</v>
      </c>
      <c r="BA277" s="57" t="s">
        <v>2493</v>
      </c>
      <c r="BB277" s="57" t="s">
        <v>11</v>
      </c>
      <c r="BC277" s="57" t="s">
        <v>11</v>
      </c>
      <c r="BD277" s="57" t="s">
        <v>11</v>
      </c>
      <c r="BE277" s="57" t="s">
        <v>11</v>
      </c>
      <c r="BF277" s="57" t="s">
        <v>11</v>
      </c>
      <c r="BG277" s="57" t="s">
        <v>11</v>
      </c>
      <c r="BH277" s="57" t="s">
        <v>11</v>
      </c>
      <c r="BI277" s="57" t="s">
        <v>11</v>
      </c>
      <c r="BJ277" s="57" t="s">
        <v>11</v>
      </c>
      <c r="BK277" s="57" t="s">
        <v>11</v>
      </c>
      <c r="BL277" s="57" t="s">
        <v>11</v>
      </c>
      <c r="BM277" s="57" t="s">
        <v>11</v>
      </c>
      <c r="BN277" s="57" t="s">
        <v>11</v>
      </c>
      <c r="BO277" s="57" t="s">
        <v>11</v>
      </c>
      <c r="BP277" s="57" t="s">
        <v>11</v>
      </c>
      <c r="BQ277" s="57" t="s">
        <v>11</v>
      </c>
      <c r="BR277" s="57" t="s">
        <v>11</v>
      </c>
      <c r="BS277" s="57" t="s">
        <v>11</v>
      </c>
      <c r="BT277" s="57" t="s">
        <v>11</v>
      </c>
      <c r="BU277" s="57" t="s">
        <v>3196</v>
      </c>
      <c r="BV277" s="57"/>
      <c r="BW277" s="57"/>
      <c r="BX277" s="57"/>
      <c r="BY277" s="57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  <c r="CM277" s="49"/>
      <c r="CN277" s="49"/>
      <c r="CO277" s="49"/>
      <c r="CP277" s="49"/>
      <c r="CQ277" s="49"/>
      <c r="CR277" s="49"/>
      <c r="CS277" s="49"/>
      <c r="CT277" s="49"/>
      <c r="CU277" s="49"/>
      <c r="CV277" s="49"/>
      <c r="CW277" s="49"/>
      <c r="CX277" s="49"/>
      <c r="CY277" s="49"/>
      <c r="CZ277" s="49"/>
      <c r="DA277" s="49"/>
      <c r="DB277" s="49"/>
      <c r="DC277" s="49"/>
      <c r="DD277" s="49"/>
      <c r="DE277" s="49"/>
      <c r="DF277" s="49"/>
      <c r="DG277" s="49"/>
      <c r="DH277" s="49"/>
      <c r="DI277" s="49"/>
      <c r="DJ277" s="49"/>
      <c r="DK277" s="49"/>
      <c r="DL277" s="49"/>
      <c r="DM277" s="49"/>
      <c r="DN277" s="49"/>
      <c r="DO277" s="49"/>
      <c r="DP277" s="49"/>
      <c r="DQ277" s="49"/>
      <c r="DR277" s="49"/>
      <c r="DS277" s="49"/>
      <c r="DT277" s="49"/>
      <c r="DU277" s="49"/>
    </row>
    <row r="278" spans="1:125" ht="12.75" customHeight="1" x14ac:dyDescent="0.25">
      <c r="A278" s="39" t="s">
        <v>454</v>
      </c>
      <c r="B278" s="39" t="s">
        <v>2241</v>
      </c>
      <c r="C278" s="19"/>
      <c r="D278" s="19" t="s">
        <v>73</v>
      </c>
      <c r="E278" s="19" t="s">
        <v>2216</v>
      </c>
      <c r="F278" s="62">
        <v>44308.972696759258</v>
      </c>
      <c r="G278" s="55">
        <v>44309.484305555554</v>
      </c>
      <c r="H278" s="23" t="s">
        <v>2309</v>
      </c>
      <c r="I278" s="40" t="str">
        <f t="shared" si="4"/>
        <v>OUTSIDE WDC</v>
      </c>
      <c r="J278" s="23" t="s">
        <v>10</v>
      </c>
      <c r="K278" s="23"/>
      <c r="L278" s="56">
        <v>44309</v>
      </c>
      <c r="M278" s="49"/>
      <c r="N278" s="59" t="str">
        <f>IFERROR(VLOOKUP(B:B,'GID 29 JUNI 21'!V:Y,4,0),"")</f>
        <v/>
      </c>
      <c r="O278" s="59" t="str">
        <f>IFERROR(VLOOKUP(B278,#REF!,4,0),"")</f>
        <v/>
      </c>
      <c r="P278" s="59" t="str">
        <f>IFERROR(VLOOKUP(B:B,'GID 27 Juni 21'!V:Y,4,0),"")</f>
        <v/>
      </c>
      <c r="Q278" s="59" t="str">
        <f>IFERROR(VLOOKUP(B:B,'GID 26 Juni 21'!V:Y,4,0),"")</f>
        <v/>
      </c>
      <c r="R278" s="59" t="str">
        <f>IFERROR(VLOOKUP(B:B,'GID 25 JNI 21'!V:Y,4,0),"")</f>
        <v/>
      </c>
      <c r="S278" s="59" t="s">
        <v>11</v>
      </c>
      <c r="T278" s="59" t="s">
        <v>11</v>
      </c>
      <c r="U278" s="59" t="s">
        <v>11</v>
      </c>
      <c r="V278" s="59" t="s">
        <v>11</v>
      </c>
      <c r="W278" s="59" t="s">
        <v>11</v>
      </c>
      <c r="X278" s="59" t="s">
        <v>11</v>
      </c>
      <c r="Y278" s="59" t="s">
        <v>11</v>
      </c>
      <c r="Z278" s="59" t="s">
        <v>11</v>
      </c>
      <c r="AA278" s="59" t="s">
        <v>11</v>
      </c>
      <c r="AB278" s="59" t="s">
        <v>11</v>
      </c>
      <c r="AC278" s="59" t="s">
        <v>11</v>
      </c>
      <c r="AD278" s="59" t="s">
        <v>11</v>
      </c>
      <c r="AE278" s="59" t="s">
        <v>11</v>
      </c>
      <c r="AF278" s="59" t="s">
        <v>11</v>
      </c>
      <c r="AG278" s="59" t="s">
        <v>11</v>
      </c>
      <c r="AH278" s="59" t="s">
        <v>11</v>
      </c>
      <c r="AI278" s="59" t="s">
        <v>11</v>
      </c>
      <c r="AJ278" s="59" t="s">
        <v>11</v>
      </c>
      <c r="AK278" s="59" t="s">
        <v>11</v>
      </c>
      <c r="AL278" s="57" t="s">
        <v>11</v>
      </c>
      <c r="AM278" s="57" t="s">
        <v>11</v>
      </c>
      <c r="AN278" s="57" t="s">
        <v>11</v>
      </c>
      <c r="AO278" s="57" t="s">
        <v>11</v>
      </c>
      <c r="AP278" s="57" t="s">
        <v>11</v>
      </c>
      <c r="AQ278" s="57" t="s">
        <v>11</v>
      </c>
      <c r="AR278" s="57" t="s">
        <v>11</v>
      </c>
      <c r="AS278" s="57" t="s">
        <v>11</v>
      </c>
      <c r="AT278" s="57" t="s">
        <v>11</v>
      </c>
      <c r="AU278" s="57" t="s">
        <v>11</v>
      </c>
      <c r="AV278" s="57" t="s">
        <v>11</v>
      </c>
      <c r="AW278" s="57" t="s">
        <v>11</v>
      </c>
      <c r="AX278" s="57" t="s">
        <v>11</v>
      </c>
      <c r="AY278" s="57" t="s">
        <v>11</v>
      </c>
      <c r="AZ278" s="57" t="s">
        <v>11</v>
      </c>
      <c r="BA278" s="57" t="s">
        <v>11</v>
      </c>
      <c r="BB278" s="57" t="s">
        <v>11</v>
      </c>
      <c r="BC278" s="57" t="s">
        <v>11</v>
      </c>
      <c r="BD278" s="57" t="s">
        <v>11</v>
      </c>
      <c r="BE278" s="57" t="s">
        <v>11</v>
      </c>
      <c r="BF278" s="57" t="s">
        <v>11</v>
      </c>
      <c r="BG278" s="57" t="s">
        <v>11</v>
      </c>
      <c r="BH278" s="57" t="s">
        <v>11</v>
      </c>
      <c r="BI278" s="57" t="s">
        <v>11</v>
      </c>
      <c r="BJ278" s="57" t="s">
        <v>11</v>
      </c>
      <c r="BK278" s="57" t="s">
        <v>11</v>
      </c>
      <c r="BL278" s="57" t="s">
        <v>11</v>
      </c>
      <c r="BM278" s="57" t="s">
        <v>11</v>
      </c>
      <c r="BN278" s="57" t="s">
        <v>11</v>
      </c>
      <c r="BO278" s="57" t="s">
        <v>11</v>
      </c>
      <c r="BP278" s="57" t="s">
        <v>11</v>
      </c>
      <c r="BQ278" s="57" t="s">
        <v>11</v>
      </c>
      <c r="BR278" s="57" t="s">
        <v>11</v>
      </c>
      <c r="BS278" s="57" t="s">
        <v>11</v>
      </c>
      <c r="BT278" s="57" t="s">
        <v>11</v>
      </c>
      <c r="BU278" s="57" t="s">
        <v>3197</v>
      </c>
      <c r="BV278" s="57"/>
      <c r="BW278" s="57"/>
      <c r="BX278" s="57"/>
      <c r="BY278" s="57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  <c r="CM278" s="49"/>
      <c r="CN278" s="49"/>
      <c r="CO278" s="49"/>
      <c r="CP278" s="49"/>
      <c r="CQ278" s="49"/>
      <c r="CR278" s="49"/>
      <c r="CS278" s="49"/>
      <c r="CT278" s="49"/>
      <c r="CU278" s="49"/>
      <c r="CV278" s="49"/>
      <c r="CW278" s="49"/>
      <c r="CX278" s="49"/>
      <c r="CY278" s="49"/>
      <c r="CZ278" s="49"/>
      <c r="DA278" s="49"/>
      <c r="DB278" s="49"/>
      <c r="DC278" s="49"/>
      <c r="DD278" s="49"/>
      <c r="DE278" s="49"/>
      <c r="DF278" s="49"/>
      <c r="DG278" s="49"/>
      <c r="DH278" s="49"/>
      <c r="DI278" s="49"/>
      <c r="DJ278" s="49"/>
      <c r="DK278" s="49"/>
      <c r="DL278" s="49"/>
      <c r="DM278" s="49"/>
      <c r="DN278" s="49"/>
      <c r="DO278" s="49"/>
      <c r="DP278" s="49"/>
      <c r="DQ278" s="49"/>
      <c r="DR278" s="49"/>
      <c r="DS278" s="49"/>
      <c r="DT278" s="49"/>
      <c r="DU278" s="49"/>
    </row>
    <row r="279" spans="1:125" ht="12.75" customHeight="1" x14ac:dyDescent="0.25">
      <c r="A279" s="39" t="s">
        <v>454</v>
      </c>
      <c r="B279" s="39" t="s">
        <v>2244</v>
      </c>
      <c r="C279" s="19"/>
      <c r="D279" s="19" t="s">
        <v>73</v>
      </c>
      <c r="E279" s="19" t="s">
        <v>2214</v>
      </c>
      <c r="F279" s="55">
        <v>44317.991932870369</v>
      </c>
      <c r="G279" s="55">
        <v>44318.631319444445</v>
      </c>
      <c r="H279" s="23" t="s">
        <v>2309</v>
      </c>
      <c r="I279" s="40" t="str">
        <f t="shared" si="4"/>
        <v>OUTSIDE WDC</v>
      </c>
      <c r="J279" s="23" t="s">
        <v>10</v>
      </c>
      <c r="K279" s="23"/>
      <c r="L279" s="56">
        <v>44318</v>
      </c>
      <c r="M279" s="49"/>
      <c r="N279" s="59" t="str">
        <f>IFERROR(VLOOKUP(B:B,'GID 29 JUNI 21'!V:Y,4,0),"")</f>
        <v/>
      </c>
      <c r="O279" s="59" t="str">
        <f>IFERROR(VLOOKUP(B279,#REF!,4,0),"")</f>
        <v/>
      </c>
      <c r="P279" s="59" t="str">
        <f>IFERROR(VLOOKUP(B:B,'GID 27 Juni 21'!V:Y,4,0),"")</f>
        <v/>
      </c>
      <c r="Q279" s="59" t="str">
        <f>IFERROR(VLOOKUP(B:B,'GID 26 Juni 21'!V:Y,4,0),"")</f>
        <v/>
      </c>
      <c r="R279" s="59" t="str">
        <f>IFERROR(VLOOKUP(B:B,'GID 25 JNI 21'!V:Y,4,0),"")</f>
        <v/>
      </c>
      <c r="S279" s="59" t="s">
        <v>11</v>
      </c>
      <c r="T279" s="59" t="s">
        <v>11</v>
      </c>
      <c r="U279" s="59" t="s">
        <v>11</v>
      </c>
      <c r="V279" s="59" t="s">
        <v>11</v>
      </c>
      <c r="W279" s="59" t="s">
        <v>11</v>
      </c>
      <c r="X279" s="59" t="s">
        <v>11</v>
      </c>
      <c r="Y279" s="59" t="s">
        <v>11</v>
      </c>
      <c r="Z279" s="59" t="s">
        <v>11</v>
      </c>
      <c r="AA279" s="59" t="s">
        <v>11</v>
      </c>
      <c r="AB279" s="59" t="s">
        <v>11</v>
      </c>
      <c r="AC279" s="59" t="s">
        <v>11</v>
      </c>
      <c r="AD279" s="59" t="s">
        <v>11</v>
      </c>
      <c r="AE279" s="59" t="s">
        <v>11</v>
      </c>
      <c r="AF279" s="59" t="s">
        <v>11</v>
      </c>
      <c r="AG279" s="59" t="s">
        <v>11</v>
      </c>
      <c r="AH279" s="59" t="s">
        <v>11</v>
      </c>
      <c r="AI279" s="59" t="s">
        <v>11</v>
      </c>
      <c r="AJ279" s="59" t="s">
        <v>11</v>
      </c>
      <c r="AK279" s="59" t="s">
        <v>11</v>
      </c>
      <c r="AL279" s="57" t="s">
        <v>11</v>
      </c>
      <c r="AM279" s="57" t="s">
        <v>11</v>
      </c>
      <c r="AN279" s="57" t="s">
        <v>11</v>
      </c>
      <c r="AO279" s="57" t="s">
        <v>11</v>
      </c>
      <c r="AP279" s="57" t="s">
        <v>11</v>
      </c>
      <c r="AQ279" s="57" t="s">
        <v>11</v>
      </c>
      <c r="AR279" s="57" t="s">
        <v>11</v>
      </c>
      <c r="AS279" s="57" t="s">
        <v>11</v>
      </c>
      <c r="AT279" s="57" t="s">
        <v>11</v>
      </c>
      <c r="AU279" s="57" t="s">
        <v>11</v>
      </c>
      <c r="AV279" s="57" t="s">
        <v>11</v>
      </c>
      <c r="AW279" s="57" t="s">
        <v>11</v>
      </c>
      <c r="AX279" s="57" t="s">
        <v>11</v>
      </c>
      <c r="AY279" s="57" t="s">
        <v>11</v>
      </c>
      <c r="AZ279" s="57" t="s">
        <v>11</v>
      </c>
      <c r="BA279" s="57" t="s">
        <v>11</v>
      </c>
      <c r="BB279" s="57" t="s">
        <v>11</v>
      </c>
      <c r="BC279" s="57" t="s">
        <v>11</v>
      </c>
      <c r="BD279" s="57" t="s">
        <v>11</v>
      </c>
      <c r="BE279" s="57" t="s">
        <v>11</v>
      </c>
      <c r="BF279" s="57" t="s">
        <v>11</v>
      </c>
      <c r="BG279" s="57" t="s">
        <v>11</v>
      </c>
      <c r="BH279" s="57" t="s">
        <v>11</v>
      </c>
      <c r="BI279" s="57" t="s">
        <v>11</v>
      </c>
      <c r="BJ279" s="57" t="s">
        <v>11</v>
      </c>
      <c r="BK279" s="57" t="s">
        <v>11</v>
      </c>
      <c r="BL279" s="57" t="s">
        <v>11</v>
      </c>
      <c r="BM279" s="57" t="s">
        <v>3198</v>
      </c>
      <c r="BN279" s="57" t="s">
        <v>11</v>
      </c>
      <c r="BO279" s="57" t="s">
        <v>11</v>
      </c>
      <c r="BP279" s="57" t="s">
        <v>11</v>
      </c>
      <c r="BQ279" s="57" t="s">
        <v>11</v>
      </c>
      <c r="BR279" s="57" t="s">
        <v>11</v>
      </c>
      <c r="BS279" s="57" t="s">
        <v>11</v>
      </c>
      <c r="BT279" s="57" t="s">
        <v>3199</v>
      </c>
      <c r="BU279" s="57"/>
      <c r="BV279" s="57"/>
      <c r="BW279" s="57"/>
      <c r="BX279" s="57"/>
      <c r="BY279" s="57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  <c r="CM279" s="49"/>
      <c r="CN279" s="49"/>
      <c r="CO279" s="49"/>
      <c r="CP279" s="49"/>
      <c r="CQ279" s="49"/>
      <c r="CR279" s="49"/>
      <c r="CS279" s="49"/>
      <c r="CT279" s="49"/>
      <c r="CU279" s="49"/>
      <c r="CV279" s="49"/>
      <c r="CW279" s="49"/>
      <c r="CX279" s="49"/>
      <c r="CY279" s="49"/>
      <c r="CZ279" s="49"/>
      <c r="DA279" s="49"/>
      <c r="DB279" s="49"/>
      <c r="DC279" s="49"/>
      <c r="DD279" s="49"/>
      <c r="DE279" s="49"/>
      <c r="DF279" s="49"/>
      <c r="DG279" s="49"/>
      <c r="DH279" s="49"/>
      <c r="DI279" s="49"/>
      <c r="DJ279" s="49"/>
      <c r="DK279" s="49"/>
      <c r="DL279" s="49"/>
      <c r="DM279" s="49"/>
      <c r="DN279" s="49"/>
      <c r="DO279" s="49"/>
      <c r="DP279" s="49"/>
      <c r="DQ279" s="49"/>
      <c r="DR279" s="49"/>
      <c r="DS279" s="49"/>
      <c r="DT279" s="49"/>
      <c r="DU279" s="49"/>
    </row>
    <row r="280" spans="1:125" ht="12.75" customHeight="1" x14ac:dyDescent="0.25">
      <c r="A280" s="39" t="s">
        <v>454</v>
      </c>
      <c r="B280" s="39" t="s">
        <v>405</v>
      </c>
      <c r="C280" s="19"/>
      <c r="D280" s="19" t="s">
        <v>73</v>
      </c>
      <c r="E280" s="19" t="s">
        <v>223</v>
      </c>
      <c r="F280" s="62">
        <v>44339.820104166669</v>
      </c>
      <c r="G280" s="55">
        <v>44340.718831018516</v>
      </c>
      <c r="H280" s="23" t="s">
        <v>2309</v>
      </c>
      <c r="I280" s="40" t="str">
        <f t="shared" si="4"/>
        <v>OUTSIDE WDC</v>
      </c>
      <c r="J280" s="23" t="s">
        <v>10</v>
      </c>
      <c r="K280" s="23"/>
      <c r="L280" s="56">
        <v>44310</v>
      </c>
      <c r="M280" s="49"/>
      <c r="N280" s="59" t="str">
        <f>IFERROR(VLOOKUP(B:B,'GID 29 JUNI 21'!V:Y,4,0),"")</f>
        <v/>
      </c>
      <c r="O280" s="59" t="str">
        <f>IFERROR(VLOOKUP(B280,#REF!,4,0),"")</f>
        <v/>
      </c>
      <c r="P280" s="59" t="str">
        <f>IFERROR(VLOOKUP(B:B,'GID 27 Juni 21'!V:Y,4,0),"")</f>
        <v/>
      </c>
      <c r="Q280" s="59" t="str">
        <f>IFERROR(VLOOKUP(B:B,'GID 26 Juni 21'!V:Y,4,0),"")</f>
        <v/>
      </c>
      <c r="R280" s="59" t="str">
        <f>IFERROR(VLOOKUP(B:B,'GID 25 JNI 21'!V:Y,4,0),"")</f>
        <v/>
      </c>
      <c r="S280" s="59" t="s">
        <v>11</v>
      </c>
      <c r="T280" s="59" t="s">
        <v>11</v>
      </c>
      <c r="U280" s="59" t="s">
        <v>11</v>
      </c>
      <c r="V280" s="59" t="s">
        <v>11</v>
      </c>
      <c r="W280" s="59" t="s">
        <v>11</v>
      </c>
      <c r="X280" s="59" t="s">
        <v>11</v>
      </c>
      <c r="Y280" s="59" t="s">
        <v>11</v>
      </c>
      <c r="Z280" s="59" t="s">
        <v>11</v>
      </c>
      <c r="AA280" s="59" t="s">
        <v>11</v>
      </c>
      <c r="AB280" s="59" t="s">
        <v>11</v>
      </c>
      <c r="AC280" s="59" t="s">
        <v>11</v>
      </c>
      <c r="AD280" s="59" t="s">
        <v>11</v>
      </c>
      <c r="AE280" s="59" t="s">
        <v>11</v>
      </c>
      <c r="AF280" s="59" t="s">
        <v>11</v>
      </c>
      <c r="AG280" s="59" t="s">
        <v>11</v>
      </c>
      <c r="AH280" s="59" t="s">
        <v>11</v>
      </c>
      <c r="AI280" s="59" t="s">
        <v>11</v>
      </c>
      <c r="AJ280" s="59" t="s">
        <v>11</v>
      </c>
      <c r="AK280" s="59" t="s">
        <v>11</v>
      </c>
      <c r="AL280" s="57" t="s">
        <v>11</v>
      </c>
      <c r="AM280" s="57" t="s">
        <v>11</v>
      </c>
      <c r="AN280" s="57" t="s">
        <v>11</v>
      </c>
      <c r="AO280" s="57" t="s">
        <v>11</v>
      </c>
      <c r="AP280" s="57" t="s">
        <v>11</v>
      </c>
      <c r="AQ280" s="57" t="s">
        <v>11</v>
      </c>
      <c r="AR280" s="57" t="s">
        <v>11</v>
      </c>
      <c r="AS280" s="57" t="s">
        <v>11</v>
      </c>
      <c r="AT280" s="57" t="s">
        <v>11</v>
      </c>
      <c r="AU280" s="57" t="s">
        <v>11</v>
      </c>
      <c r="AV280" s="57" t="s">
        <v>11</v>
      </c>
      <c r="AW280" s="57" t="s">
        <v>3200</v>
      </c>
      <c r="AX280" s="57" t="s">
        <v>11</v>
      </c>
      <c r="AY280" s="57" t="s">
        <v>11</v>
      </c>
      <c r="AZ280" s="57" t="s">
        <v>11</v>
      </c>
      <c r="BA280" s="57" t="s">
        <v>11</v>
      </c>
      <c r="BB280" s="57" t="s">
        <v>11</v>
      </c>
      <c r="BC280" s="57" t="s">
        <v>11</v>
      </c>
      <c r="BD280" s="57" t="s">
        <v>11</v>
      </c>
      <c r="BE280" s="57" t="s">
        <v>11</v>
      </c>
      <c r="BF280" s="57" t="s">
        <v>11</v>
      </c>
      <c r="BG280" s="57" t="s">
        <v>11</v>
      </c>
      <c r="BH280" s="57" t="s">
        <v>11</v>
      </c>
      <c r="BI280" s="57" t="s">
        <v>11</v>
      </c>
      <c r="BJ280" s="57" t="s">
        <v>11</v>
      </c>
      <c r="BK280" s="57" t="s">
        <v>11</v>
      </c>
      <c r="BL280" s="57" t="s">
        <v>11</v>
      </c>
      <c r="BM280" s="57" t="s">
        <v>11</v>
      </c>
      <c r="BN280" s="57" t="s">
        <v>11</v>
      </c>
      <c r="BO280" s="57" t="s">
        <v>11</v>
      </c>
      <c r="BP280" s="57" t="s">
        <v>11</v>
      </c>
      <c r="BQ280" s="57" t="s">
        <v>11</v>
      </c>
      <c r="BR280" s="57" t="s">
        <v>11</v>
      </c>
      <c r="BS280" s="57" t="s">
        <v>2246</v>
      </c>
      <c r="BT280" s="57" t="s">
        <v>11</v>
      </c>
      <c r="BU280" s="57"/>
      <c r="BV280" s="57"/>
      <c r="BW280" s="57"/>
      <c r="BX280" s="57"/>
      <c r="BY280" s="57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  <c r="CM280" s="49"/>
      <c r="CN280" s="49"/>
      <c r="CO280" s="49"/>
      <c r="CP280" s="49"/>
      <c r="CQ280" s="49"/>
      <c r="CR280" s="49"/>
      <c r="CS280" s="49"/>
      <c r="CT280" s="49"/>
      <c r="CU280" s="49"/>
      <c r="CV280" s="49"/>
      <c r="CW280" s="49"/>
      <c r="CX280" s="49"/>
      <c r="CY280" s="49"/>
      <c r="CZ280" s="49"/>
      <c r="DA280" s="49"/>
      <c r="DB280" s="49"/>
      <c r="DC280" s="49"/>
      <c r="DD280" s="49"/>
      <c r="DE280" s="49"/>
      <c r="DF280" s="49"/>
      <c r="DG280" s="49"/>
      <c r="DH280" s="49"/>
      <c r="DI280" s="49"/>
      <c r="DJ280" s="49"/>
      <c r="DK280" s="49"/>
      <c r="DL280" s="49"/>
      <c r="DM280" s="49"/>
      <c r="DN280" s="49"/>
      <c r="DO280" s="49"/>
      <c r="DP280" s="49"/>
      <c r="DQ280" s="49"/>
      <c r="DR280" s="49"/>
      <c r="DS280" s="49"/>
      <c r="DT280" s="49"/>
      <c r="DU280" s="49"/>
    </row>
    <row r="281" spans="1:125" ht="12.75" customHeight="1" x14ac:dyDescent="0.25">
      <c r="A281" s="39" t="s">
        <v>454</v>
      </c>
      <c r="B281" s="39" t="s">
        <v>2249</v>
      </c>
      <c r="C281" s="19"/>
      <c r="D281" s="19" t="s">
        <v>170</v>
      </c>
      <c r="E281" s="19" t="s">
        <v>2203</v>
      </c>
      <c r="F281" s="55">
        <v>44345.040925925925</v>
      </c>
      <c r="G281" s="55">
        <v>44345.376250000001</v>
      </c>
      <c r="H281" s="23" t="s">
        <v>2309</v>
      </c>
      <c r="I281" s="40" t="str">
        <f t="shared" si="4"/>
        <v>OUTSIDE WDC</v>
      </c>
      <c r="J281" s="23" t="s">
        <v>10</v>
      </c>
      <c r="K281" s="23"/>
      <c r="L281" s="56">
        <v>44310</v>
      </c>
      <c r="M281" s="49"/>
      <c r="N281" s="59" t="str">
        <f>IFERROR(VLOOKUP(B:B,'GID 29 JUNI 21'!V:Y,4,0),"")</f>
        <v/>
      </c>
      <c r="O281" s="59" t="str">
        <f>IFERROR(VLOOKUP(B281,#REF!,4,0),"")</f>
        <v/>
      </c>
      <c r="P281" s="59" t="str">
        <f>IFERROR(VLOOKUP(B:B,'GID 27 Juni 21'!V:Y,4,0),"")</f>
        <v/>
      </c>
      <c r="Q281" s="59" t="str">
        <f>IFERROR(VLOOKUP(B:B,'GID 26 Juni 21'!V:Y,4,0),"")</f>
        <v/>
      </c>
      <c r="R281" s="59" t="str">
        <f>IFERROR(VLOOKUP(B:B,'GID 25 JNI 21'!V:Y,4,0),"")</f>
        <v/>
      </c>
      <c r="S281" s="59" t="s">
        <v>11</v>
      </c>
      <c r="T281" s="59" t="s">
        <v>11</v>
      </c>
      <c r="U281" s="59" t="s">
        <v>11</v>
      </c>
      <c r="V281" s="59" t="s">
        <v>11</v>
      </c>
      <c r="W281" s="59" t="s">
        <v>11</v>
      </c>
      <c r="X281" s="59" t="s">
        <v>11</v>
      </c>
      <c r="Y281" s="59" t="s">
        <v>11</v>
      </c>
      <c r="Z281" s="59" t="s">
        <v>11</v>
      </c>
      <c r="AA281" s="59" t="s">
        <v>11</v>
      </c>
      <c r="AB281" s="59" t="s">
        <v>11</v>
      </c>
      <c r="AC281" s="59" t="s">
        <v>11</v>
      </c>
      <c r="AD281" s="59" t="s">
        <v>11</v>
      </c>
      <c r="AE281" s="59" t="s">
        <v>11</v>
      </c>
      <c r="AF281" s="59" t="s">
        <v>11</v>
      </c>
      <c r="AG281" s="59" t="s">
        <v>11</v>
      </c>
      <c r="AH281" s="59" t="s">
        <v>11</v>
      </c>
      <c r="AI281" s="59" t="s">
        <v>11</v>
      </c>
      <c r="AJ281" s="59" t="s">
        <v>11</v>
      </c>
      <c r="AK281" s="59" t="s">
        <v>11</v>
      </c>
      <c r="AL281" s="57" t="s">
        <v>11</v>
      </c>
      <c r="AM281" s="57" t="s">
        <v>11</v>
      </c>
      <c r="AN281" s="57" t="s">
        <v>11</v>
      </c>
      <c r="AO281" s="57" t="s">
        <v>11</v>
      </c>
      <c r="AP281" s="57" t="s">
        <v>11</v>
      </c>
      <c r="AQ281" s="57" t="s">
        <v>11</v>
      </c>
      <c r="AR281" s="57" t="s">
        <v>11</v>
      </c>
      <c r="AS281" s="57" t="s">
        <v>11</v>
      </c>
      <c r="AT281" s="57" t="s">
        <v>11</v>
      </c>
      <c r="AU281" s="57" t="s">
        <v>11</v>
      </c>
      <c r="AV281" s="57" t="s">
        <v>11</v>
      </c>
      <c r="AW281" s="57" t="s">
        <v>11</v>
      </c>
      <c r="AX281" s="57" t="s">
        <v>11</v>
      </c>
      <c r="AY281" s="57" t="s">
        <v>11</v>
      </c>
      <c r="AZ281" s="57" t="s">
        <v>11</v>
      </c>
      <c r="BA281" s="57" t="s">
        <v>11</v>
      </c>
      <c r="BB281" s="57" t="s">
        <v>11</v>
      </c>
      <c r="BC281" s="57" t="s">
        <v>11</v>
      </c>
      <c r="BD281" s="57" t="s">
        <v>11</v>
      </c>
      <c r="BE281" s="57" t="s">
        <v>11</v>
      </c>
      <c r="BF281" s="57" t="s">
        <v>11</v>
      </c>
      <c r="BG281" s="57" t="s">
        <v>11</v>
      </c>
      <c r="BH281" s="57" t="s">
        <v>11</v>
      </c>
      <c r="BI281" s="57" t="s">
        <v>11</v>
      </c>
      <c r="BJ281" s="57" t="s">
        <v>11</v>
      </c>
      <c r="BK281" s="57" t="s">
        <v>11</v>
      </c>
      <c r="BL281" s="57" t="s">
        <v>11</v>
      </c>
      <c r="BM281" s="57" t="s">
        <v>11</v>
      </c>
      <c r="BN281" s="57" t="s">
        <v>11</v>
      </c>
      <c r="BO281" s="57" t="s">
        <v>11</v>
      </c>
      <c r="BP281" s="57" t="s">
        <v>11</v>
      </c>
      <c r="BQ281" s="57" t="s">
        <v>11</v>
      </c>
      <c r="BR281" s="57" t="s">
        <v>11</v>
      </c>
      <c r="BS281" s="57" t="s">
        <v>3201</v>
      </c>
      <c r="BT281" s="57"/>
      <c r="BU281" s="57"/>
      <c r="BV281" s="57"/>
      <c r="BW281" s="57"/>
      <c r="BX281" s="57"/>
      <c r="BY281" s="57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  <c r="CM281" s="49"/>
      <c r="CN281" s="49"/>
      <c r="CO281" s="49"/>
      <c r="CP281" s="49"/>
      <c r="CQ281" s="49"/>
      <c r="CR281" s="49"/>
      <c r="CS281" s="49"/>
      <c r="CT281" s="49"/>
      <c r="CU281" s="49"/>
      <c r="CV281" s="49"/>
      <c r="CW281" s="49"/>
      <c r="CX281" s="49"/>
      <c r="CY281" s="49"/>
      <c r="CZ281" s="49"/>
      <c r="DA281" s="49"/>
      <c r="DB281" s="49"/>
      <c r="DC281" s="49"/>
      <c r="DD281" s="49"/>
      <c r="DE281" s="49"/>
      <c r="DF281" s="49"/>
      <c r="DG281" s="49"/>
      <c r="DH281" s="49"/>
      <c r="DI281" s="49"/>
      <c r="DJ281" s="49"/>
      <c r="DK281" s="49"/>
      <c r="DL281" s="49"/>
      <c r="DM281" s="49"/>
      <c r="DN281" s="49"/>
      <c r="DO281" s="49"/>
      <c r="DP281" s="49"/>
      <c r="DQ281" s="49"/>
      <c r="DR281" s="49"/>
      <c r="DS281" s="49"/>
      <c r="DT281" s="49"/>
      <c r="DU281" s="49"/>
    </row>
    <row r="282" spans="1:125" ht="12.75" customHeight="1" x14ac:dyDescent="0.25">
      <c r="A282" s="39" t="s">
        <v>454</v>
      </c>
      <c r="B282" s="39" t="s">
        <v>2251</v>
      </c>
      <c r="C282" s="19"/>
      <c r="D282" s="19" t="s">
        <v>73</v>
      </c>
      <c r="E282" s="19" t="s">
        <v>2216</v>
      </c>
      <c r="F282" s="62">
        <v>44310.913564814815</v>
      </c>
      <c r="G282" s="55">
        <v>44311.312673611108</v>
      </c>
      <c r="H282" s="23" t="s">
        <v>2309</v>
      </c>
      <c r="I282" s="40" t="str">
        <f t="shared" si="4"/>
        <v>OUTSIDE WDC</v>
      </c>
      <c r="J282" s="23" t="s">
        <v>10</v>
      </c>
      <c r="K282" s="23" t="s">
        <v>10</v>
      </c>
      <c r="L282" s="56">
        <v>44311</v>
      </c>
      <c r="M282" s="49"/>
      <c r="N282" s="59" t="str">
        <f>IFERROR(VLOOKUP(B:B,'GID 29 JUNI 21'!V:Y,4,0),"")</f>
        <v/>
      </c>
      <c r="O282" s="59" t="str">
        <f>IFERROR(VLOOKUP(B282,#REF!,4,0),"")</f>
        <v/>
      </c>
      <c r="P282" s="59" t="str">
        <f>IFERROR(VLOOKUP(B:B,'GID 27 Juni 21'!V:Y,4,0),"")</f>
        <v/>
      </c>
      <c r="Q282" s="59" t="str">
        <f>IFERROR(VLOOKUP(B:B,'GID 26 Juni 21'!V:Y,4,0),"")</f>
        <v/>
      </c>
      <c r="R282" s="59" t="str">
        <f>IFERROR(VLOOKUP(B:B,'GID 25 JNI 21'!V:Y,4,0),"")</f>
        <v/>
      </c>
      <c r="S282" s="59" t="s">
        <v>11</v>
      </c>
      <c r="T282" s="59" t="s">
        <v>11</v>
      </c>
      <c r="U282" s="59" t="s">
        <v>11</v>
      </c>
      <c r="V282" s="59" t="s">
        <v>11</v>
      </c>
      <c r="W282" s="59" t="s">
        <v>11</v>
      </c>
      <c r="X282" s="59" t="s">
        <v>11</v>
      </c>
      <c r="Y282" s="59" t="s">
        <v>11</v>
      </c>
      <c r="Z282" s="59" t="s">
        <v>11</v>
      </c>
      <c r="AA282" s="59" t="s">
        <v>11</v>
      </c>
      <c r="AB282" s="59" t="s">
        <v>11</v>
      </c>
      <c r="AC282" s="59" t="s">
        <v>11</v>
      </c>
      <c r="AD282" s="59" t="s">
        <v>11</v>
      </c>
      <c r="AE282" s="59" t="s">
        <v>11</v>
      </c>
      <c r="AF282" s="59" t="s">
        <v>11</v>
      </c>
      <c r="AG282" s="59" t="s">
        <v>11</v>
      </c>
      <c r="AH282" s="59" t="s">
        <v>11</v>
      </c>
      <c r="AI282" s="59" t="s">
        <v>11</v>
      </c>
      <c r="AJ282" s="59" t="s">
        <v>11</v>
      </c>
      <c r="AK282" s="59" t="s">
        <v>11</v>
      </c>
      <c r="AL282" s="57" t="s">
        <v>11</v>
      </c>
      <c r="AM282" s="57" t="s">
        <v>11</v>
      </c>
      <c r="AN282" s="57" t="s">
        <v>11</v>
      </c>
      <c r="AO282" s="57" t="s">
        <v>11</v>
      </c>
      <c r="AP282" s="57" t="s">
        <v>11</v>
      </c>
      <c r="AQ282" s="57" t="s">
        <v>11</v>
      </c>
      <c r="AR282" s="57" t="s">
        <v>11</v>
      </c>
      <c r="AS282" s="57" t="s">
        <v>11</v>
      </c>
      <c r="AT282" s="57" t="s">
        <v>11</v>
      </c>
      <c r="AU282" s="57" t="s">
        <v>11</v>
      </c>
      <c r="AV282" s="57" t="s">
        <v>11</v>
      </c>
      <c r="AW282" s="57" t="s">
        <v>11</v>
      </c>
      <c r="AX282" s="57" t="s">
        <v>11</v>
      </c>
      <c r="AY282" s="57" t="s">
        <v>11</v>
      </c>
      <c r="AZ282" s="57" t="s">
        <v>11</v>
      </c>
      <c r="BA282" s="57" t="s">
        <v>11</v>
      </c>
      <c r="BB282" s="57" t="s">
        <v>11</v>
      </c>
      <c r="BC282" s="57" t="s">
        <v>11</v>
      </c>
      <c r="BD282" s="57" t="s">
        <v>11</v>
      </c>
      <c r="BE282" s="57" t="s">
        <v>11</v>
      </c>
      <c r="BF282" s="57" t="s">
        <v>11</v>
      </c>
      <c r="BG282" s="57" t="s">
        <v>11</v>
      </c>
      <c r="BH282" s="57" t="s">
        <v>11</v>
      </c>
      <c r="BI282" s="57" t="s">
        <v>11</v>
      </c>
      <c r="BJ282" s="57" t="s">
        <v>11</v>
      </c>
      <c r="BK282" s="57" t="s">
        <v>11</v>
      </c>
      <c r="BL282" s="57" t="s">
        <v>11</v>
      </c>
      <c r="BM282" s="57" t="s">
        <v>11</v>
      </c>
      <c r="BN282" s="57" t="s">
        <v>11</v>
      </c>
      <c r="BO282" s="57" t="s">
        <v>11</v>
      </c>
      <c r="BP282" s="57" t="s">
        <v>11</v>
      </c>
      <c r="BQ282" s="57" t="s">
        <v>11</v>
      </c>
      <c r="BR282" s="57" t="s">
        <v>11</v>
      </c>
      <c r="BS282" s="57" t="s">
        <v>3202</v>
      </c>
      <c r="BT282" s="57"/>
      <c r="BU282" s="57"/>
      <c r="BV282" s="57"/>
      <c r="BW282" s="57"/>
      <c r="BX282" s="57"/>
      <c r="BY282" s="57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  <c r="CM282" s="49"/>
      <c r="CN282" s="49"/>
      <c r="CO282" s="49"/>
      <c r="CP282" s="49"/>
      <c r="CQ282" s="49"/>
      <c r="CR282" s="49"/>
      <c r="CS282" s="49"/>
      <c r="CT282" s="49"/>
      <c r="CU282" s="49"/>
      <c r="CV282" s="49"/>
      <c r="CW282" s="49"/>
      <c r="CX282" s="49"/>
      <c r="CY282" s="49"/>
      <c r="CZ282" s="49"/>
      <c r="DA282" s="49"/>
      <c r="DB282" s="49"/>
      <c r="DC282" s="49"/>
      <c r="DD282" s="49"/>
      <c r="DE282" s="49"/>
      <c r="DF282" s="49"/>
      <c r="DG282" s="49"/>
      <c r="DH282" s="49"/>
      <c r="DI282" s="49"/>
      <c r="DJ282" s="49"/>
      <c r="DK282" s="49"/>
      <c r="DL282" s="49"/>
      <c r="DM282" s="49"/>
      <c r="DN282" s="49"/>
      <c r="DO282" s="49"/>
      <c r="DP282" s="49"/>
      <c r="DQ282" s="49"/>
      <c r="DR282" s="49"/>
      <c r="DS282" s="49"/>
      <c r="DT282" s="49"/>
      <c r="DU282" s="49"/>
    </row>
    <row r="283" spans="1:125" ht="12.75" customHeight="1" x14ac:dyDescent="0.25">
      <c r="A283" s="39" t="s">
        <v>454</v>
      </c>
      <c r="B283" s="39" t="s">
        <v>2250</v>
      </c>
      <c r="C283" s="19"/>
      <c r="D283" s="19" t="s">
        <v>73</v>
      </c>
      <c r="E283" s="19" t="s">
        <v>2216</v>
      </c>
      <c r="F283" s="62">
        <v>44370.83929398148</v>
      </c>
      <c r="G283" s="55">
        <v>44371.984513888892</v>
      </c>
      <c r="H283" s="23" t="s">
        <v>2309</v>
      </c>
      <c r="I283" s="40" t="str">
        <f t="shared" si="4"/>
        <v>OUTSIDE WDC</v>
      </c>
      <c r="J283" s="23" t="s">
        <v>10</v>
      </c>
      <c r="K283" s="23"/>
      <c r="L283" s="56">
        <v>44336</v>
      </c>
      <c r="M283" s="49"/>
      <c r="N283" s="59" t="str">
        <f>IFERROR(VLOOKUP(B:B,'GID 29 JUNI 21'!V:Y,4,0),"")</f>
        <v/>
      </c>
      <c r="O283" s="59" t="str">
        <f>IFERROR(VLOOKUP(B283,#REF!,4,0),"")</f>
        <v/>
      </c>
      <c r="P283" s="59" t="str">
        <f>IFERROR(VLOOKUP(B:B,'GID 27 Juni 21'!V:Y,4,0),"")</f>
        <v/>
      </c>
      <c r="Q283" s="59" t="str">
        <f>IFERROR(VLOOKUP(B:B,'GID 26 Juni 21'!V:Y,4,0),"")</f>
        <v/>
      </c>
      <c r="R283" s="59" t="str">
        <f>IFERROR(VLOOKUP(B:B,'GID 25 JNI 21'!V:Y,4,0),"")</f>
        <v/>
      </c>
      <c r="S283" s="59" t="s">
        <v>5671</v>
      </c>
      <c r="T283" s="59" t="s">
        <v>11</v>
      </c>
      <c r="U283" s="59" t="s">
        <v>11</v>
      </c>
      <c r="V283" s="59" t="s">
        <v>11</v>
      </c>
      <c r="W283" s="59" t="s">
        <v>11</v>
      </c>
      <c r="X283" s="59" t="s">
        <v>11</v>
      </c>
      <c r="Y283" s="59" t="s">
        <v>11</v>
      </c>
      <c r="Z283" s="59" t="s">
        <v>11</v>
      </c>
      <c r="AA283" s="59" t="s">
        <v>11</v>
      </c>
      <c r="AB283" s="59" t="s">
        <v>11</v>
      </c>
      <c r="AC283" s="59" t="s">
        <v>11</v>
      </c>
      <c r="AD283" s="59" t="s">
        <v>11</v>
      </c>
      <c r="AE283" s="59" t="s">
        <v>11</v>
      </c>
      <c r="AF283" s="59" t="s">
        <v>11</v>
      </c>
      <c r="AG283" s="59" t="s">
        <v>11</v>
      </c>
      <c r="AH283" s="59" t="s">
        <v>11</v>
      </c>
      <c r="AI283" s="59" t="s">
        <v>11</v>
      </c>
      <c r="AJ283" s="59" t="s">
        <v>11</v>
      </c>
      <c r="AK283" s="59" t="s">
        <v>11</v>
      </c>
      <c r="AL283" s="57" t="s">
        <v>11</v>
      </c>
      <c r="AM283" s="57" t="s">
        <v>11</v>
      </c>
      <c r="AN283" s="57" t="s">
        <v>11</v>
      </c>
      <c r="AO283" s="57" t="s">
        <v>11</v>
      </c>
      <c r="AP283" s="57" t="s">
        <v>11</v>
      </c>
      <c r="AQ283" s="57" t="s">
        <v>11</v>
      </c>
      <c r="AR283" s="57" t="s">
        <v>11</v>
      </c>
      <c r="AS283" s="57" t="s">
        <v>11</v>
      </c>
      <c r="AT283" s="57" t="s">
        <v>11</v>
      </c>
      <c r="AU283" s="57" t="s">
        <v>11</v>
      </c>
      <c r="AV283" s="57" t="s">
        <v>11</v>
      </c>
      <c r="AW283" s="57" t="s">
        <v>11</v>
      </c>
      <c r="AX283" s="57" t="s">
        <v>11</v>
      </c>
      <c r="AY283" s="57" t="s">
        <v>11</v>
      </c>
      <c r="AZ283" s="57" t="s">
        <v>11</v>
      </c>
      <c r="BA283" s="57" t="s">
        <v>2494</v>
      </c>
      <c r="BB283" s="57" t="s">
        <v>11</v>
      </c>
      <c r="BC283" s="57" t="s">
        <v>11</v>
      </c>
      <c r="BD283" s="57" t="s">
        <v>11</v>
      </c>
      <c r="BE283" s="57" t="s">
        <v>11</v>
      </c>
      <c r="BF283" s="57" t="s">
        <v>11</v>
      </c>
      <c r="BG283" s="57" t="s">
        <v>11</v>
      </c>
      <c r="BH283" s="57" t="s">
        <v>11</v>
      </c>
      <c r="BI283" s="57" t="s">
        <v>11</v>
      </c>
      <c r="BJ283" s="57" t="s">
        <v>11</v>
      </c>
      <c r="BK283" s="57" t="s">
        <v>11</v>
      </c>
      <c r="BL283" s="57" t="s">
        <v>11</v>
      </c>
      <c r="BM283" s="57" t="s">
        <v>11</v>
      </c>
      <c r="BN283" s="57" t="s">
        <v>11</v>
      </c>
      <c r="BO283" s="57" t="s">
        <v>11</v>
      </c>
      <c r="BP283" s="57" t="s">
        <v>11</v>
      </c>
      <c r="BQ283" s="57" t="s">
        <v>11</v>
      </c>
      <c r="BR283" s="57" t="s">
        <v>11</v>
      </c>
      <c r="BS283" s="57" t="s">
        <v>3203</v>
      </c>
      <c r="BT283" s="57"/>
      <c r="BU283" s="57"/>
      <c r="BV283" s="57"/>
      <c r="BW283" s="57"/>
      <c r="BX283" s="57"/>
      <c r="BY283" s="57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  <c r="CM283" s="49"/>
      <c r="CN283" s="49"/>
      <c r="CO283" s="49"/>
      <c r="CP283" s="49"/>
      <c r="CQ283" s="49"/>
      <c r="CR283" s="49"/>
      <c r="CS283" s="49"/>
      <c r="CT283" s="49"/>
      <c r="CU283" s="49"/>
      <c r="CV283" s="49"/>
      <c r="CW283" s="49"/>
      <c r="CX283" s="49"/>
      <c r="CY283" s="49"/>
      <c r="CZ283" s="49"/>
      <c r="DA283" s="49"/>
      <c r="DB283" s="49"/>
      <c r="DC283" s="49"/>
      <c r="DD283" s="49"/>
      <c r="DE283" s="49"/>
      <c r="DF283" s="49"/>
      <c r="DG283" s="49"/>
      <c r="DH283" s="49"/>
      <c r="DI283" s="49"/>
      <c r="DJ283" s="49"/>
      <c r="DK283" s="49"/>
      <c r="DL283" s="49"/>
      <c r="DM283" s="49"/>
      <c r="DN283" s="49"/>
      <c r="DO283" s="49"/>
      <c r="DP283" s="49"/>
      <c r="DQ283" s="49"/>
      <c r="DR283" s="49"/>
      <c r="DS283" s="49"/>
      <c r="DT283" s="49"/>
      <c r="DU283" s="49"/>
    </row>
    <row r="284" spans="1:125" ht="12.75" customHeight="1" x14ac:dyDescent="0.25">
      <c r="A284" s="39" t="s">
        <v>454</v>
      </c>
      <c r="B284" s="39" t="s">
        <v>2252</v>
      </c>
      <c r="C284" s="19"/>
      <c r="D284" s="19" t="s">
        <v>73</v>
      </c>
      <c r="E284" s="19" t="s">
        <v>2220</v>
      </c>
      <c r="F284" s="62">
        <v>44359.926041666666</v>
      </c>
      <c r="G284" s="62">
        <v>44360.926041666666</v>
      </c>
      <c r="H284" s="23" t="s">
        <v>2309</v>
      </c>
      <c r="I284" s="40" t="str">
        <f t="shared" si="4"/>
        <v>OUTSIDE WDC</v>
      </c>
      <c r="J284" s="23" t="s">
        <v>10</v>
      </c>
      <c r="K284" s="23" t="s">
        <v>10</v>
      </c>
      <c r="L284" s="56">
        <v>44315</v>
      </c>
      <c r="M284" s="49"/>
      <c r="N284" s="59" t="str">
        <f>IFERROR(VLOOKUP(B:B,'GID 29 JUNI 21'!V:Y,4,0),"")</f>
        <v/>
      </c>
      <c r="O284" s="59" t="str">
        <f>IFERROR(VLOOKUP(B284,#REF!,4,0),"")</f>
        <v/>
      </c>
      <c r="P284" s="59" t="str">
        <f>IFERROR(VLOOKUP(B:B,'GID 27 Juni 21'!V:Y,4,0),"")</f>
        <v/>
      </c>
      <c r="Q284" s="59" t="str">
        <f>IFERROR(VLOOKUP(B:B,'GID 26 Juni 21'!V:Y,4,0),"")</f>
        <v/>
      </c>
      <c r="R284" s="59" t="str">
        <f>IFERROR(VLOOKUP(B:B,'GID 25 JNI 21'!V:Y,4,0),"")</f>
        <v/>
      </c>
      <c r="S284" s="59" t="s">
        <v>11</v>
      </c>
      <c r="T284" s="59" t="s">
        <v>11</v>
      </c>
      <c r="U284" s="59" t="s">
        <v>11</v>
      </c>
      <c r="V284" s="59" t="s">
        <v>11</v>
      </c>
      <c r="W284" s="59" t="s">
        <v>11</v>
      </c>
      <c r="X284" s="59" t="s">
        <v>11</v>
      </c>
      <c r="Y284" s="59" t="s">
        <v>11</v>
      </c>
      <c r="Z284" s="59" t="s">
        <v>11</v>
      </c>
      <c r="AA284" s="59" t="s">
        <v>11</v>
      </c>
      <c r="AB284" s="59" t="s">
        <v>11</v>
      </c>
      <c r="AC284" s="59" t="s">
        <v>11</v>
      </c>
      <c r="AD284" s="59" t="s">
        <v>4574</v>
      </c>
      <c r="AE284" s="59" t="s">
        <v>11</v>
      </c>
      <c r="AF284" s="59" t="s">
        <v>11</v>
      </c>
      <c r="AG284" s="59" t="s">
        <v>11</v>
      </c>
      <c r="AH284" s="59" t="s">
        <v>11</v>
      </c>
      <c r="AI284" s="59" t="s">
        <v>11</v>
      </c>
      <c r="AJ284" s="59" t="s">
        <v>11</v>
      </c>
      <c r="AK284" s="59" t="s">
        <v>11</v>
      </c>
      <c r="AL284" s="57" t="s">
        <v>11</v>
      </c>
      <c r="AM284" s="57" t="s">
        <v>11</v>
      </c>
      <c r="AN284" s="57" t="s">
        <v>11</v>
      </c>
      <c r="AO284" s="57" t="s">
        <v>11</v>
      </c>
      <c r="AP284" s="57" t="s">
        <v>11</v>
      </c>
      <c r="AQ284" s="57" t="s">
        <v>11</v>
      </c>
      <c r="AR284" s="57" t="s">
        <v>11</v>
      </c>
      <c r="AS284" s="57" t="s">
        <v>11</v>
      </c>
      <c r="AT284" s="57" t="s">
        <v>11</v>
      </c>
      <c r="AU284" s="57" t="s">
        <v>11</v>
      </c>
      <c r="AV284" s="57" t="s">
        <v>11</v>
      </c>
      <c r="AW284" s="57" t="s">
        <v>11</v>
      </c>
      <c r="AX284" s="57" t="s">
        <v>11</v>
      </c>
      <c r="AY284" s="57" t="s">
        <v>11</v>
      </c>
      <c r="AZ284" s="57" t="s">
        <v>11</v>
      </c>
      <c r="BA284" s="57" t="s">
        <v>11</v>
      </c>
      <c r="BB284" s="57" t="s">
        <v>11</v>
      </c>
      <c r="BC284" s="57" t="s">
        <v>11</v>
      </c>
      <c r="BD284" s="57" t="s">
        <v>11</v>
      </c>
      <c r="BE284" s="57" t="s">
        <v>11</v>
      </c>
      <c r="BF284" s="57" t="s">
        <v>11</v>
      </c>
      <c r="BG284" s="57" t="s">
        <v>11</v>
      </c>
      <c r="BH284" s="57" t="s">
        <v>11</v>
      </c>
      <c r="BI284" s="57" t="s">
        <v>11</v>
      </c>
      <c r="BJ284" s="57" t="s">
        <v>11</v>
      </c>
      <c r="BK284" s="57" t="s">
        <v>11</v>
      </c>
      <c r="BL284" s="57" t="s">
        <v>11</v>
      </c>
      <c r="BM284" s="57" t="s">
        <v>11</v>
      </c>
      <c r="BN284" s="57" t="s">
        <v>11</v>
      </c>
      <c r="BO284" s="57" t="s">
        <v>3204</v>
      </c>
      <c r="BP284" s="57" t="s">
        <v>11</v>
      </c>
      <c r="BQ284" s="57" t="s">
        <v>11</v>
      </c>
      <c r="BR284" s="57" t="s">
        <v>3205</v>
      </c>
      <c r="BS284" s="57" t="s">
        <v>3205</v>
      </c>
      <c r="BT284" s="57"/>
      <c r="BU284" s="57"/>
      <c r="BV284" s="57"/>
      <c r="BW284" s="57"/>
      <c r="BX284" s="57"/>
      <c r="BY284" s="57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  <c r="CM284" s="49"/>
      <c r="CN284" s="49"/>
      <c r="CO284" s="49"/>
      <c r="CP284" s="49"/>
      <c r="CQ284" s="49"/>
      <c r="CR284" s="49"/>
      <c r="CS284" s="49"/>
      <c r="CT284" s="49"/>
      <c r="CU284" s="49"/>
      <c r="CV284" s="49"/>
      <c r="CW284" s="49"/>
      <c r="CX284" s="49"/>
      <c r="CY284" s="49"/>
      <c r="CZ284" s="49"/>
      <c r="DA284" s="49"/>
      <c r="DB284" s="49"/>
      <c r="DC284" s="49"/>
      <c r="DD284" s="49"/>
      <c r="DE284" s="49"/>
      <c r="DF284" s="49"/>
      <c r="DG284" s="49"/>
      <c r="DH284" s="49"/>
      <c r="DI284" s="49"/>
      <c r="DJ284" s="49"/>
      <c r="DK284" s="49"/>
      <c r="DL284" s="49"/>
      <c r="DM284" s="49"/>
      <c r="DN284" s="49"/>
      <c r="DO284" s="49"/>
      <c r="DP284" s="49"/>
      <c r="DQ284" s="49"/>
      <c r="DR284" s="49"/>
      <c r="DS284" s="49"/>
      <c r="DT284" s="49"/>
      <c r="DU284" s="49"/>
    </row>
    <row r="285" spans="1:125" ht="12.75" customHeight="1" x14ac:dyDescent="0.25">
      <c r="A285" s="39" t="s">
        <v>454</v>
      </c>
      <c r="B285" s="39" t="s">
        <v>2253</v>
      </c>
      <c r="C285" s="19"/>
      <c r="D285" s="19" t="s">
        <v>73</v>
      </c>
      <c r="E285" s="19" t="s">
        <v>2207</v>
      </c>
      <c r="F285" s="55">
        <v>44371.007337962961</v>
      </c>
      <c r="G285" s="55">
        <v>44371.26903935185</v>
      </c>
      <c r="H285" s="23" t="s">
        <v>2309</v>
      </c>
      <c r="I285" s="40" t="str">
        <f t="shared" si="4"/>
        <v>OUTSIDE WDC</v>
      </c>
      <c r="J285" s="23" t="s">
        <v>10</v>
      </c>
      <c r="K285" s="23"/>
      <c r="L285" s="56">
        <v>44334</v>
      </c>
      <c r="M285" s="49"/>
      <c r="N285" s="59" t="str">
        <f>IFERROR(VLOOKUP(B:B,'GID 29 JUNI 21'!V:Y,4,0),"")</f>
        <v/>
      </c>
      <c r="O285" s="59" t="str">
        <f>IFERROR(VLOOKUP(B285,#REF!,4,0),"")</f>
        <v/>
      </c>
      <c r="P285" s="59" t="str">
        <f>IFERROR(VLOOKUP(B:B,'GID 27 Juni 21'!V:Y,4,0),"")</f>
        <v/>
      </c>
      <c r="Q285" s="59" t="str">
        <f>IFERROR(VLOOKUP(B:B,'GID 26 Juni 21'!V:Y,4,0),"")</f>
        <v/>
      </c>
      <c r="R285" s="59" t="str">
        <f>IFERROR(VLOOKUP(B:B,'GID 25 JNI 21'!V:Y,4,0),"")</f>
        <v/>
      </c>
      <c r="S285" s="59" t="s">
        <v>5672</v>
      </c>
      <c r="T285" s="59" t="s">
        <v>11</v>
      </c>
      <c r="U285" s="59" t="s">
        <v>11</v>
      </c>
      <c r="V285" s="59" t="s">
        <v>11</v>
      </c>
      <c r="W285" s="59" t="s">
        <v>11</v>
      </c>
      <c r="X285" s="59" t="s">
        <v>11</v>
      </c>
      <c r="Y285" s="59" t="s">
        <v>11</v>
      </c>
      <c r="Z285" s="59" t="s">
        <v>11</v>
      </c>
      <c r="AA285" s="59" t="s">
        <v>11</v>
      </c>
      <c r="AB285" s="59" t="s">
        <v>4656</v>
      </c>
      <c r="AC285" s="59" t="s">
        <v>11</v>
      </c>
      <c r="AD285" s="59" t="s">
        <v>11</v>
      </c>
      <c r="AE285" s="59" t="s">
        <v>11</v>
      </c>
      <c r="AF285" s="59" t="s">
        <v>11</v>
      </c>
      <c r="AG285" s="59" t="s">
        <v>11</v>
      </c>
      <c r="AH285" s="59" t="s">
        <v>11</v>
      </c>
      <c r="AI285" s="59" t="s">
        <v>11</v>
      </c>
      <c r="AJ285" s="59" t="s">
        <v>11</v>
      </c>
      <c r="AK285" s="59" t="s">
        <v>11</v>
      </c>
      <c r="AL285" s="57" t="s">
        <v>11</v>
      </c>
      <c r="AM285" s="57" t="s">
        <v>11</v>
      </c>
      <c r="AN285" s="57" t="s">
        <v>11</v>
      </c>
      <c r="AO285" s="57" t="s">
        <v>5279</v>
      </c>
      <c r="AP285" s="57" t="s">
        <v>11</v>
      </c>
      <c r="AQ285" s="57" t="s">
        <v>11</v>
      </c>
      <c r="AR285" s="57" t="s">
        <v>11</v>
      </c>
      <c r="AS285" s="57" t="s">
        <v>11</v>
      </c>
      <c r="AT285" s="57" t="s">
        <v>11</v>
      </c>
      <c r="AU285" s="57" t="s">
        <v>11</v>
      </c>
      <c r="AV285" s="57" t="s">
        <v>11</v>
      </c>
      <c r="AW285" s="57" t="s">
        <v>11</v>
      </c>
      <c r="AX285" s="57" t="s">
        <v>11</v>
      </c>
      <c r="AY285" s="57" t="s">
        <v>11</v>
      </c>
      <c r="AZ285" s="57" t="s">
        <v>11</v>
      </c>
      <c r="BA285" s="57" t="s">
        <v>11</v>
      </c>
      <c r="BB285" s="57" t="s">
        <v>11</v>
      </c>
      <c r="BC285" s="57" t="s">
        <v>3206</v>
      </c>
      <c r="BD285" s="57" t="s">
        <v>11</v>
      </c>
      <c r="BE285" s="57" t="s">
        <v>11</v>
      </c>
      <c r="BF285" s="57" t="s">
        <v>11</v>
      </c>
      <c r="BG285" s="57" t="s">
        <v>11</v>
      </c>
      <c r="BH285" s="57" t="s">
        <v>11</v>
      </c>
      <c r="BI285" s="57" t="s">
        <v>2380</v>
      </c>
      <c r="BJ285" s="57" t="s">
        <v>11</v>
      </c>
      <c r="BK285" s="57" t="s">
        <v>11</v>
      </c>
      <c r="BL285" s="57" t="s">
        <v>11</v>
      </c>
      <c r="BM285" s="57" t="s">
        <v>11</v>
      </c>
      <c r="BN285" s="57" t="s">
        <v>11</v>
      </c>
      <c r="BO285" s="57" t="s">
        <v>11</v>
      </c>
      <c r="BP285" s="57" t="s">
        <v>11</v>
      </c>
      <c r="BQ285" s="57" t="s">
        <v>11</v>
      </c>
      <c r="BR285" s="57" t="s">
        <v>3207</v>
      </c>
      <c r="BS285" s="57" t="s">
        <v>3207</v>
      </c>
      <c r="BT285" s="57"/>
      <c r="BU285" s="57"/>
      <c r="BV285" s="57"/>
      <c r="BW285" s="57"/>
      <c r="BX285" s="57"/>
      <c r="BY285" s="57"/>
      <c r="BZ285" s="49"/>
      <c r="CA285" s="49"/>
      <c r="CB285" s="49"/>
      <c r="CC285" s="49"/>
      <c r="CD285" s="49"/>
      <c r="CE285" s="49"/>
      <c r="CF285" s="49"/>
      <c r="CG285" s="49"/>
      <c r="CH285" s="49"/>
      <c r="CI285" s="49"/>
      <c r="CJ285" s="49"/>
      <c r="CK285" s="49"/>
      <c r="CL285" s="49"/>
      <c r="CM285" s="49"/>
      <c r="CN285" s="49"/>
      <c r="CO285" s="49"/>
      <c r="CP285" s="49"/>
      <c r="CQ285" s="49"/>
      <c r="CR285" s="49"/>
      <c r="CS285" s="49"/>
      <c r="CT285" s="49"/>
      <c r="CU285" s="49"/>
      <c r="CV285" s="49"/>
      <c r="CW285" s="49"/>
      <c r="CX285" s="49"/>
      <c r="CY285" s="49"/>
      <c r="CZ285" s="49"/>
      <c r="DA285" s="49"/>
      <c r="DB285" s="49"/>
      <c r="DC285" s="49"/>
      <c r="DD285" s="49"/>
      <c r="DE285" s="49"/>
      <c r="DF285" s="49"/>
      <c r="DG285" s="49"/>
      <c r="DH285" s="49"/>
      <c r="DI285" s="49"/>
      <c r="DJ285" s="49"/>
      <c r="DK285" s="49"/>
      <c r="DL285" s="49"/>
      <c r="DM285" s="49"/>
      <c r="DN285" s="49"/>
      <c r="DO285" s="49"/>
      <c r="DP285" s="49"/>
      <c r="DQ285" s="49"/>
      <c r="DR285" s="49"/>
      <c r="DS285" s="49"/>
      <c r="DT285" s="49"/>
      <c r="DU285" s="49"/>
    </row>
    <row r="286" spans="1:125" ht="12.75" customHeight="1" x14ac:dyDescent="0.25">
      <c r="A286" s="39" t="s">
        <v>454</v>
      </c>
      <c r="B286" s="39" t="s">
        <v>2254</v>
      </c>
      <c r="C286" s="19"/>
      <c r="D286" s="19" t="s">
        <v>73</v>
      </c>
      <c r="E286" s="19" t="s">
        <v>2216</v>
      </c>
      <c r="F286" s="62">
        <v>44311.645370370374</v>
      </c>
      <c r="G286" s="55">
        <v>44312.28634259259</v>
      </c>
      <c r="H286" s="23" t="s">
        <v>2309</v>
      </c>
      <c r="I286" s="40" t="str">
        <f t="shared" si="4"/>
        <v>OUTSIDE WDC</v>
      </c>
      <c r="J286" s="23" t="s">
        <v>10</v>
      </c>
      <c r="K286" s="23" t="s">
        <v>10</v>
      </c>
      <c r="L286" s="56">
        <v>44312</v>
      </c>
      <c r="M286" s="49"/>
      <c r="N286" s="59" t="str">
        <f>IFERROR(VLOOKUP(B:B,'GID 29 JUNI 21'!V:Y,4,0),"")</f>
        <v/>
      </c>
      <c r="O286" s="59" t="str">
        <f>IFERROR(VLOOKUP(B286,#REF!,4,0),"")</f>
        <v/>
      </c>
      <c r="P286" s="59" t="str">
        <f>IFERROR(VLOOKUP(B:B,'GID 27 Juni 21'!V:Y,4,0),"")</f>
        <v/>
      </c>
      <c r="Q286" s="59" t="str">
        <f>IFERROR(VLOOKUP(B:B,'GID 26 Juni 21'!V:Y,4,0),"")</f>
        <v/>
      </c>
      <c r="R286" s="59" t="str">
        <f>IFERROR(VLOOKUP(B:B,'GID 25 JNI 21'!V:Y,4,0),"")</f>
        <v/>
      </c>
      <c r="S286" s="59" t="s">
        <v>11</v>
      </c>
      <c r="T286" s="59" t="s">
        <v>11</v>
      </c>
      <c r="U286" s="59" t="s">
        <v>11</v>
      </c>
      <c r="V286" s="59" t="s">
        <v>11</v>
      </c>
      <c r="W286" s="59" t="s">
        <v>11</v>
      </c>
      <c r="X286" s="59" t="s">
        <v>11</v>
      </c>
      <c r="Y286" s="59" t="s">
        <v>11</v>
      </c>
      <c r="Z286" s="59" t="s">
        <v>11</v>
      </c>
      <c r="AA286" s="59" t="s">
        <v>11</v>
      </c>
      <c r="AB286" s="59" t="s">
        <v>11</v>
      </c>
      <c r="AC286" s="59" t="s">
        <v>11</v>
      </c>
      <c r="AD286" s="59" t="s">
        <v>11</v>
      </c>
      <c r="AE286" s="59" t="s">
        <v>11</v>
      </c>
      <c r="AF286" s="59" t="s">
        <v>11</v>
      </c>
      <c r="AG286" s="59" t="s">
        <v>11</v>
      </c>
      <c r="AH286" s="59" t="s">
        <v>11</v>
      </c>
      <c r="AI286" s="59" t="s">
        <v>11</v>
      </c>
      <c r="AJ286" s="59" t="s">
        <v>11</v>
      </c>
      <c r="AK286" s="59" t="s">
        <v>11</v>
      </c>
      <c r="AL286" s="57" t="s">
        <v>11</v>
      </c>
      <c r="AM286" s="57" t="s">
        <v>11</v>
      </c>
      <c r="AN286" s="57" t="s">
        <v>11</v>
      </c>
      <c r="AO286" s="57" t="s">
        <v>11</v>
      </c>
      <c r="AP286" s="57" t="s">
        <v>11</v>
      </c>
      <c r="AQ286" s="57" t="s">
        <v>11</v>
      </c>
      <c r="AR286" s="57" t="s">
        <v>11</v>
      </c>
      <c r="AS286" s="57" t="s">
        <v>11</v>
      </c>
      <c r="AT286" s="57" t="s">
        <v>11</v>
      </c>
      <c r="AU286" s="57" t="s">
        <v>11</v>
      </c>
      <c r="AV286" s="57" t="s">
        <v>11</v>
      </c>
      <c r="AW286" s="57" t="s">
        <v>11</v>
      </c>
      <c r="AX286" s="57" t="s">
        <v>11</v>
      </c>
      <c r="AY286" s="57" t="s">
        <v>11</v>
      </c>
      <c r="AZ286" s="57" t="s">
        <v>11</v>
      </c>
      <c r="BA286" s="57" t="s">
        <v>11</v>
      </c>
      <c r="BB286" s="57" t="s">
        <v>11</v>
      </c>
      <c r="BC286" s="57" t="s">
        <v>11</v>
      </c>
      <c r="BD286" s="57" t="s">
        <v>11</v>
      </c>
      <c r="BE286" s="57" t="s">
        <v>11</v>
      </c>
      <c r="BF286" s="57" t="s">
        <v>11</v>
      </c>
      <c r="BG286" s="57" t="s">
        <v>11</v>
      </c>
      <c r="BH286" s="57" t="s">
        <v>11</v>
      </c>
      <c r="BI286" s="57" t="s">
        <v>11</v>
      </c>
      <c r="BJ286" s="57" t="s">
        <v>11</v>
      </c>
      <c r="BK286" s="57" t="s">
        <v>11</v>
      </c>
      <c r="BL286" s="57" t="s">
        <v>11</v>
      </c>
      <c r="BM286" s="57" t="s">
        <v>11</v>
      </c>
      <c r="BN286" s="57" t="s">
        <v>11</v>
      </c>
      <c r="BO286" s="57" t="s">
        <v>11</v>
      </c>
      <c r="BP286" s="57" t="s">
        <v>11</v>
      </c>
      <c r="BQ286" s="57" t="s">
        <v>11</v>
      </c>
      <c r="BR286" s="57" t="s">
        <v>3208</v>
      </c>
      <c r="BS286" s="57"/>
      <c r="BT286" s="57"/>
      <c r="BU286" s="57"/>
      <c r="BV286" s="57"/>
      <c r="BW286" s="57"/>
      <c r="BX286" s="57"/>
      <c r="BY286" s="57"/>
      <c r="BZ286" s="49"/>
      <c r="CA286" s="49"/>
      <c r="CB286" s="49"/>
      <c r="CC286" s="49"/>
      <c r="CD286" s="49"/>
      <c r="CE286" s="49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49"/>
      <c r="CR286" s="49"/>
      <c r="CS286" s="49"/>
      <c r="CT286" s="49"/>
      <c r="CU286" s="49"/>
      <c r="CV286" s="49"/>
      <c r="CW286" s="49"/>
      <c r="CX286" s="49"/>
      <c r="CY286" s="49"/>
      <c r="CZ286" s="49"/>
      <c r="DA286" s="49"/>
      <c r="DB286" s="49"/>
      <c r="DC286" s="49"/>
      <c r="DD286" s="49"/>
      <c r="DE286" s="49"/>
      <c r="DF286" s="49"/>
      <c r="DG286" s="49"/>
      <c r="DH286" s="49"/>
      <c r="DI286" s="49"/>
      <c r="DJ286" s="49"/>
      <c r="DK286" s="49"/>
      <c r="DL286" s="49"/>
      <c r="DM286" s="49"/>
      <c r="DN286" s="49"/>
      <c r="DO286" s="49"/>
      <c r="DP286" s="49"/>
      <c r="DQ286" s="49"/>
      <c r="DR286" s="49"/>
      <c r="DS286" s="49"/>
      <c r="DT286" s="49"/>
      <c r="DU286" s="49"/>
    </row>
    <row r="287" spans="1:125" ht="12.75" customHeight="1" x14ac:dyDescent="0.25">
      <c r="A287" s="39" t="s">
        <v>454</v>
      </c>
      <c r="B287" s="39" t="s">
        <v>2256</v>
      </c>
      <c r="C287" s="19"/>
      <c r="D287" s="19" t="s">
        <v>170</v>
      </c>
      <c r="E287" s="19" t="s">
        <v>2203</v>
      </c>
      <c r="F287" s="62">
        <v>44312.922164351854</v>
      </c>
      <c r="G287" s="55">
        <v>44313.376296296294</v>
      </c>
      <c r="H287" s="23" t="s">
        <v>2309</v>
      </c>
      <c r="I287" s="40" t="str">
        <f t="shared" si="4"/>
        <v>OUTSIDE WDC</v>
      </c>
      <c r="J287" s="23" t="s">
        <v>10</v>
      </c>
      <c r="K287" s="23" t="s">
        <v>10</v>
      </c>
      <c r="L287" s="56">
        <v>44313</v>
      </c>
      <c r="M287" s="49"/>
      <c r="N287" s="59" t="str">
        <f>IFERROR(VLOOKUP(B:B,'GID 29 JUNI 21'!V:Y,4,0),"")</f>
        <v/>
      </c>
      <c r="O287" s="59" t="str">
        <f>IFERROR(VLOOKUP(B287,#REF!,4,0),"")</f>
        <v/>
      </c>
      <c r="P287" s="59" t="str">
        <f>IFERROR(VLOOKUP(B:B,'GID 27 Juni 21'!V:Y,4,0),"")</f>
        <v/>
      </c>
      <c r="Q287" s="59" t="str">
        <f>IFERROR(VLOOKUP(B:B,'GID 26 Juni 21'!V:Y,4,0),"")</f>
        <v/>
      </c>
      <c r="R287" s="59" t="str">
        <f>IFERROR(VLOOKUP(B:B,'GID 25 JNI 21'!V:Y,4,0),"")</f>
        <v/>
      </c>
      <c r="S287" s="59" t="s">
        <v>11</v>
      </c>
      <c r="T287" s="59" t="s">
        <v>11</v>
      </c>
      <c r="U287" s="59" t="s">
        <v>11</v>
      </c>
      <c r="V287" s="59" t="s">
        <v>11</v>
      </c>
      <c r="W287" s="59" t="s">
        <v>11</v>
      </c>
      <c r="X287" s="59" t="s">
        <v>11</v>
      </c>
      <c r="Y287" s="59" t="s">
        <v>11</v>
      </c>
      <c r="Z287" s="59" t="s">
        <v>11</v>
      </c>
      <c r="AA287" s="59" t="s">
        <v>11</v>
      </c>
      <c r="AB287" s="59" t="s">
        <v>11</v>
      </c>
      <c r="AC287" s="59" t="s">
        <v>11</v>
      </c>
      <c r="AD287" s="59" t="s">
        <v>11</v>
      </c>
      <c r="AE287" s="59" t="s">
        <v>11</v>
      </c>
      <c r="AF287" s="59" t="s">
        <v>11</v>
      </c>
      <c r="AG287" s="59" t="s">
        <v>11</v>
      </c>
      <c r="AH287" s="59" t="s">
        <v>11</v>
      </c>
      <c r="AI287" s="59" t="s">
        <v>11</v>
      </c>
      <c r="AJ287" s="59" t="s">
        <v>11</v>
      </c>
      <c r="AK287" s="59" t="s">
        <v>11</v>
      </c>
      <c r="AL287" s="57" t="s">
        <v>11</v>
      </c>
      <c r="AM287" s="57" t="s">
        <v>11</v>
      </c>
      <c r="AN287" s="57" t="s">
        <v>11</v>
      </c>
      <c r="AO287" s="57" t="s">
        <v>11</v>
      </c>
      <c r="AP287" s="57" t="s">
        <v>11</v>
      </c>
      <c r="AQ287" s="57" t="s">
        <v>11</v>
      </c>
      <c r="AR287" s="57" t="s">
        <v>11</v>
      </c>
      <c r="AS287" s="57" t="s">
        <v>11</v>
      </c>
      <c r="AT287" s="57" t="s">
        <v>11</v>
      </c>
      <c r="AU287" s="57" t="s">
        <v>11</v>
      </c>
      <c r="AV287" s="57" t="s">
        <v>11</v>
      </c>
      <c r="AW287" s="57" t="s">
        <v>11</v>
      </c>
      <c r="AX287" s="57" t="s">
        <v>11</v>
      </c>
      <c r="AY287" s="57" t="s">
        <v>11</v>
      </c>
      <c r="AZ287" s="57" t="s">
        <v>11</v>
      </c>
      <c r="BA287" s="57" t="s">
        <v>11</v>
      </c>
      <c r="BB287" s="57" t="s">
        <v>11</v>
      </c>
      <c r="BC287" s="57" t="s">
        <v>11</v>
      </c>
      <c r="BD287" s="57" t="s">
        <v>11</v>
      </c>
      <c r="BE287" s="57" t="s">
        <v>11</v>
      </c>
      <c r="BF287" s="57" t="s">
        <v>11</v>
      </c>
      <c r="BG287" s="57" t="s">
        <v>11</v>
      </c>
      <c r="BH287" s="57" t="s">
        <v>11</v>
      </c>
      <c r="BI287" s="57" t="s">
        <v>11</v>
      </c>
      <c r="BJ287" s="57" t="s">
        <v>11</v>
      </c>
      <c r="BK287" s="57" t="s">
        <v>11</v>
      </c>
      <c r="BL287" s="57" t="s">
        <v>11</v>
      </c>
      <c r="BM287" s="57" t="s">
        <v>11</v>
      </c>
      <c r="BN287" s="57" t="s">
        <v>11</v>
      </c>
      <c r="BO287" s="57" t="s">
        <v>11</v>
      </c>
      <c r="BP287" s="57" t="s">
        <v>11</v>
      </c>
      <c r="BQ287" s="57" t="s">
        <v>3209</v>
      </c>
      <c r="BR287" s="57"/>
      <c r="BS287" s="57"/>
      <c r="BT287" s="57"/>
      <c r="BU287" s="57"/>
      <c r="BV287" s="57"/>
      <c r="BW287" s="57"/>
      <c r="BX287" s="57"/>
      <c r="BY287" s="57"/>
      <c r="BZ287" s="49"/>
      <c r="CA287" s="49"/>
      <c r="CB287" s="49"/>
      <c r="CC287" s="49"/>
      <c r="CD287" s="49"/>
      <c r="CE287" s="49"/>
      <c r="CF287" s="49"/>
      <c r="CG287" s="49"/>
      <c r="CH287" s="49"/>
      <c r="CI287" s="49"/>
      <c r="CJ287" s="49"/>
      <c r="CK287" s="49"/>
      <c r="CL287" s="49"/>
      <c r="CM287" s="49"/>
      <c r="CN287" s="49"/>
      <c r="CO287" s="49"/>
      <c r="CP287" s="49"/>
      <c r="CQ287" s="49"/>
      <c r="CR287" s="49"/>
      <c r="CS287" s="49"/>
      <c r="CT287" s="49"/>
      <c r="CU287" s="49"/>
      <c r="CV287" s="49"/>
      <c r="CW287" s="49"/>
      <c r="CX287" s="49"/>
      <c r="CY287" s="49"/>
      <c r="CZ287" s="49"/>
      <c r="DA287" s="49"/>
      <c r="DB287" s="49"/>
      <c r="DC287" s="49"/>
      <c r="DD287" s="49"/>
      <c r="DE287" s="49"/>
      <c r="DF287" s="49"/>
      <c r="DG287" s="49"/>
      <c r="DH287" s="49"/>
      <c r="DI287" s="49"/>
      <c r="DJ287" s="49"/>
      <c r="DK287" s="49"/>
      <c r="DL287" s="49"/>
      <c r="DM287" s="49"/>
      <c r="DN287" s="49"/>
      <c r="DO287" s="49"/>
      <c r="DP287" s="49"/>
      <c r="DQ287" s="49"/>
      <c r="DR287" s="49"/>
      <c r="DS287" s="49"/>
      <c r="DT287" s="49"/>
      <c r="DU287" s="49"/>
    </row>
    <row r="288" spans="1:125" ht="12.75" customHeight="1" x14ac:dyDescent="0.25">
      <c r="A288" s="39" t="s">
        <v>454</v>
      </c>
      <c r="B288" s="39" t="s">
        <v>2257</v>
      </c>
      <c r="C288" s="19"/>
      <c r="D288" s="19" t="s">
        <v>73</v>
      </c>
      <c r="E288" s="19" t="s">
        <v>2225</v>
      </c>
      <c r="F288" s="62">
        <v>44313.287465277775</v>
      </c>
      <c r="G288" s="55">
        <v>44314.863298611112</v>
      </c>
      <c r="H288" s="23" t="s">
        <v>2309</v>
      </c>
      <c r="I288" s="40" t="str">
        <f t="shared" si="4"/>
        <v>OUTSIDE WDC</v>
      </c>
      <c r="J288" s="23" t="s">
        <v>461</v>
      </c>
      <c r="K288" s="23" t="s">
        <v>461</v>
      </c>
      <c r="L288" s="56">
        <v>44314</v>
      </c>
      <c r="M288" s="49"/>
      <c r="N288" s="59" t="str">
        <f>IFERROR(VLOOKUP(B:B,'GID 29 JUNI 21'!V:Y,4,0),"")</f>
        <v/>
      </c>
      <c r="O288" s="59" t="str">
        <f>IFERROR(VLOOKUP(B288,#REF!,4,0),"")</f>
        <v/>
      </c>
      <c r="P288" s="59" t="str">
        <f>IFERROR(VLOOKUP(B:B,'GID 27 Juni 21'!V:Y,4,0),"")</f>
        <v/>
      </c>
      <c r="Q288" s="59" t="str">
        <f>IFERROR(VLOOKUP(B:B,'GID 26 Juni 21'!V:Y,4,0),"")</f>
        <v/>
      </c>
      <c r="R288" s="59" t="str">
        <f>IFERROR(VLOOKUP(B:B,'GID 25 JNI 21'!V:Y,4,0),"")</f>
        <v/>
      </c>
      <c r="S288" s="59" t="s">
        <v>11</v>
      </c>
      <c r="T288" s="59" t="s">
        <v>11</v>
      </c>
      <c r="U288" s="59" t="s">
        <v>11</v>
      </c>
      <c r="V288" s="59" t="s">
        <v>11</v>
      </c>
      <c r="W288" s="59" t="s">
        <v>11</v>
      </c>
      <c r="X288" s="59" t="s">
        <v>11</v>
      </c>
      <c r="Y288" s="59" t="s">
        <v>11</v>
      </c>
      <c r="Z288" s="59" t="s">
        <v>11</v>
      </c>
      <c r="AA288" s="59" t="s">
        <v>11</v>
      </c>
      <c r="AB288" s="59" t="s">
        <v>11</v>
      </c>
      <c r="AC288" s="59" t="s">
        <v>11</v>
      </c>
      <c r="AD288" s="59" t="s">
        <v>11</v>
      </c>
      <c r="AE288" s="59" t="s">
        <v>11</v>
      </c>
      <c r="AF288" s="59" t="s">
        <v>11</v>
      </c>
      <c r="AG288" s="59" t="s">
        <v>11</v>
      </c>
      <c r="AH288" s="59" t="s">
        <v>11</v>
      </c>
      <c r="AI288" s="59" t="s">
        <v>11</v>
      </c>
      <c r="AJ288" s="59" t="s">
        <v>11</v>
      </c>
      <c r="AK288" s="59" t="s">
        <v>11</v>
      </c>
      <c r="AL288" s="57" t="s">
        <v>11</v>
      </c>
      <c r="AM288" s="57" t="s">
        <v>11</v>
      </c>
      <c r="AN288" s="57" t="s">
        <v>11</v>
      </c>
      <c r="AO288" s="57" t="s">
        <v>11</v>
      </c>
      <c r="AP288" s="57" t="s">
        <v>11</v>
      </c>
      <c r="AQ288" s="57" t="s">
        <v>11</v>
      </c>
      <c r="AR288" s="57" t="s">
        <v>11</v>
      </c>
      <c r="AS288" s="57" t="s">
        <v>11</v>
      </c>
      <c r="AT288" s="57" t="s">
        <v>11</v>
      </c>
      <c r="AU288" s="57" t="s">
        <v>11</v>
      </c>
      <c r="AV288" s="57" t="s">
        <v>11</v>
      </c>
      <c r="AW288" s="57" t="s">
        <v>11</v>
      </c>
      <c r="AX288" s="57" t="s">
        <v>11</v>
      </c>
      <c r="AY288" s="57" t="s">
        <v>11</v>
      </c>
      <c r="AZ288" s="57" t="s">
        <v>11</v>
      </c>
      <c r="BA288" s="57" t="s">
        <v>11</v>
      </c>
      <c r="BB288" s="57" t="s">
        <v>11</v>
      </c>
      <c r="BC288" s="57" t="s">
        <v>11</v>
      </c>
      <c r="BD288" s="57" t="s">
        <v>11</v>
      </c>
      <c r="BE288" s="57" t="s">
        <v>11</v>
      </c>
      <c r="BF288" s="57" t="s">
        <v>11</v>
      </c>
      <c r="BG288" s="57" t="s">
        <v>11</v>
      </c>
      <c r="BH288" s="57" t="s">
        <v>11</v>
      </c>
      <c r="BI288" s="57" t="s">
        <v>11</v>
      </c>
      <c r="BJ288" s="57" t="s">
        <v>11</v>
      </c>
      <c r="BK288" s="57" t="s">
        <v>11</v>
      </c>
      <c r="BL288" s="57" t="s">
        <v>11</v>
      </c>
      <c r="BM288" s="57" t="s">
        <v>11</v>
      </c>
      <c r="BN288" s="57" t="s">
        <v>11</v>
      </c>
      <c r="BO288" s="57" t="s">
        <v>11</v>
      </c>
      <c r="BP288" s="57" t="s">
        <v>11</v>
      </c>
      <c r="BQ288" s="57" t="s">
        <v>3210</v>
      </c>
      <c r="BR288" s="57"/>
      <c r="BS288" s="57"/>
      <c r="BT288" s="57"/>
      <c r="BU288" s="57"/>
      <c r="BV288" s="57"/>
      <c r="BW288" s="57"/>
      <c r="BX288" s="57"/>
      <c r="BY288" s="57"/>
      <c r="BZ288" s="49"/>
      <c r="CA288" s="49"/>
      <c r="CB288" s="49"/>
      <c r="CC288" s="49"/>
      <c r="CD288" s="49"/>
      <c r="CE288" s="49"/>
      <c r="CF288" s="49"/>
      <c r="CG288" s="49"/>
      <c r="CH288" s="49"/>
      <c r="CI288" s="49"/>
      <c r="CJ288" s="49"/>
      <c r="CK288" s="49"/>
      <c r="CL288" s="49"/>
      <c r="CM288" s="49"/>
      <c r="CN288" s="49"/>
      <c r="CO288" s="49"/>
      <c r="CP288" s="49"/>
      <c r="CQ288" s="49"/>
      <c r="CR288" s="49"/>
      <c r="CS288" s="49"/>
      <c r="CT288" s="49"/>
      <c r="CU288" s="49"/>
      <c r="CV288" s="49"/>
      <c r="CW288" s="49"/>
      <c r="CX288" s="49"/>
      <c r="CY288" s="49"/>
      <c r="CZ288" s="49"/>
      <c r="DA288" s="49"/>
      <c r="DB288" s="49"/>
      <c r="DC288" s="49"/>
      <c r="DD288" s="49"/>
      <c r="DE288" s="49"/>
      <c r="DF288" s="49"/>
      <c r="DG288" s="49"/>
      <c r="DH288" s="49"/>
      <c r="DI288" s="49"/>
      <c r="DJ288" s="49"/>
      <c r="DK288" s="49"/>
      <c r="DL288" s="49"/>
      <c r="DM288" s="49"/>
      <c r="DN288" s="49"/>
      <c r="DO288" s="49"/>
      <c r="DP288" s="49"/>
      <c r="DQ288" s="49"/>
      <c r="DR288" s="49"/>
      <c r="DS288" s="49"/>
      <c r="DT288" s="49"/>
      <c r="DU288" s="49"/>
    </row>
    <row r="289" spans="1:125" ht="12.75" customHeight="1" x14ac:dyDescent="0.25">
      <c r="A289" s="39" t="s">
        <v>454</v>
      </c>
      <c r="B289" s="39" t="s">
        <v>2258</v>
      </c>
      <c r="C289" s="19"/>
      <c r="D289" s="19" t="s">
        <v>73</v>
      </c>
      <c r="E289" s="19" t="s">
        <v>2243</v>
      </c>
      <c r="F289" s="62">
        <v>44366.290810185186</v>
      </c>
      <c r="G289" s="55">
        <v>44366.833391203705</v>
      </c>
      <c r="H289" s="23" t="s">
        <v>2309</v>
      </c>
      <c r="I289" s="40" t="str">
        <f t="shared" si="4"/>
        <v>OUTSIDE WDC</v>
      </c>
      <c r="J289" s="23"/>
      <c r="K289" s="23"/>
      <c r="L289" s="56">
        <v>44314</v>
      </c>
      <c r="M289" s="49"/>
      <c r="N289" s="59" t="str">
        <f>IFERROR(VLOOKUP(B:B,'GID 29 JUNI 21'!V:Y,4,0),"")</f>
        <v/>
      </c>
      <c r="O289" s="59" t="str">
        <f>IFERROR(VLOOKUP(B289,#REF!,4,0),"")</f>
        <v/>
      </c>
      <c r="P289" s="59" t="str">
        <f>IFERROR(VLOOKUP(B:B,'GID 27 Juni 21'!V:Y,4,0),"")</f>
        <v/>
      </c>
      <c r="Q289" s="59" t="str">
        <f>IFERROR(VLOOKUP(B:B,'GID 26 Juni 21'!V:Y,4,0),"")</f>
        <v/>
      </c>
      <c r="R289" s="59" t="str">
        <f>IFERROR(VLOOKUP(B:B,'GID 25 JNI 21'!V:Y,4,0),"")</f>
        <v/>
      </c>
      <c r="S289" s="59" t="s">
        <v>11</v>
      </c>
      <c r="T289" s="59" t="s">
        <v>11</v>
      </c>
      <c r="U289" s="59" t="s">
        <v>11</v>
      </c>
      <c r="V289" s="59" t="s">
        <v>11</v>
      </c>
      <c r="W289" s="59" t="s">
        <v>11</v>
      </c>
      <c r="X289" s="59" t="s">
        <v>5227</v>
      </c>
      <c r="Y289" s="59" t="s">
        <v>11</v>
      </c>
      <c r="Z289" s="59" t="s">
        <v>11</v>
      </c>
      <c r="AA289" s="59" t="s">
        <v>11</v>
      </c>
      <c r="AB289" s="59" t="s">
        <v>11</v>
      </c>
      <c r="AC289" s="59" t="s">
        <v>11</v>
      </c>
      <c r="AD289" s="59" t="s">
        <v>11</v>
      </c>
      <c r="AE289" s="59" t="s">
        <v>11</v>
      </c>
      <c r="AF289" s="59" t="s">
        <v>11</v>
      </c>
      <c r="AG289" s="59" t="s">
        <v>11</v>
      </c>
      <c r="AH289" s="59" t="s">
        <v>11</v>
      </c>
      <c r="AI289" s="59" t="s">
        <v>11</v>
      </c>
      <c r="AJ289" s="59" t="s">
        <v>11</v>
      </c>
      <c r="AK289" s="59" t="s">
        <v>11</v>
      </c>
      <c r="AL289" s="57" t="s">
        <v>11</v>
      </c>
      <c r="AM289" s="57" t="s">
        <v>11</v>
      </c>
      <c r="AN289" s="57" t="s">
        <v>11</v>
      </c>
      <c r="AO289" s="57" t="s">
        <v>11</v>
      </c>
      <c r="AP289" s="57" t="s">
        <v>11</v>
      </c>
      <c r="AQ289" s="57" t="s">
        <v>11</v>
      </c>
      <c r="AR289" s="57" t="s">
        <v>11</v>
      </c>
      <c r="AS289" s="57" t="s">
        <v>11</v>
      </c>
      <c r="AT289" s="57" t="s">
        <v>11</v>
      </c>
      <c r="AU289" s="57" t="s">
        <v>11</v>
      </c>
      <c r="AV289" s="57" t="s">
        <v>11</v>
      </c>
      <c r="AW289" s="57" t="s">
        <v>11</v>
      </c>
      <c r="AX289" s="57" t="s">
        <v>11</v>
      </c>
      <c r="AY289" s="57" t="s">
        <v>11</v>
      </c>
      <c r="AZ289" s="57" t="s">
        <v>11</v>
      </c>
      <c r="BA289" s="57" t="s">
        <v>11</v>
      </c>
      <c r="BB289" s="57" t="s">
        <v>11</v>
      </c>
      <c r="BC289" s="57" t="s">
        <v>11</v>
      </c>
      <c r="BD289" s="57" t="s">
        <v>11</v>
      </c>
      <c r="BE289" s="57" t="s">
        <v>11</v>
      </c>
      <c r="BF289" s="57" t="s">
        <v>11</v>
      </c>
      <c r="BG289" s="57" t="s">
        <v>11</v>
      </c>
      <c r="BH289" s="57" t="s">
        <v>11</v>
      </c>
      <c r="BI289" s="57" t="s">
        <v>11</v>
      </c>
      <c r="BJ289" s="57" t="s">
        <v>11</v>
      </c>
      <c r="BK289" s="57" t="s">
        <v>11</v>
      </c>
      <c r="BL289" s="57" t="s">
        <v>11</v>
      </c>
      <c r="BM289" s="57" t="s">
        <v>11</v>
      </c>
      <c r="BN289" s="57" t="s">
        <v>11</v>
      </c>
      <c r="BO289" s="57" t="s">
        <v>11</v>
      </c>
      <c r="BP289" s="57" t="s">
        <v>11</v>
      </c>
      <c r="BQ289" s="57" t="s">
        <v>3211</v>
      </c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  <c r="CC289" s="49"/>
      <c r="CD289" s="49"/>
      <c r="CE289" s="49"/>
      <c r="CF289" s="49"/>
      <c r="CG289" s="49"/>
      <c r="CH289" s="49"/>
      <c r="CI289" s="49"/>
      <c r="CJ289" s="49"/>
      <c r="CK289" s="49"/>
      <c r="CL289" s="49"/>
      <c r="CM289" s="49"/>
      <c r="CN289" s="49"/>
      <c r="CO289" s="49"/>
      <c r="CP289" s="49"/>
      <c r="CQ289" s="49"/>
      <c r="CR289" s="49"/>
      <c r="CS289" s="49"/>
      <c r="CT289" s="49"/>
      <c r="CU289" s="49"/>
      <c r="CV289" s="49"/>
      <c r="CW289" s="49"/>
      <c r="CX289" s="49"/>
      <c r="CY289" s="49"/>
      <c r="CZ289" s="49"/>
      <c r="DA289" s="49"/>
      <c r="DB289" s="49"/>
      <c r="DC289" s="49"/>
      <c r="DD289" s="49"/>
      <c r="DE289" s="49"/>
      <c r="DF289" s="49"/>
      <c r="DG289" s="49"/>
      <c r="DH289" s="49"/>
      <c r="DI289" s="49"/>
      <c r="DJ289" s="49"/>
      <c r="DK289" s="49"/>
      <c r="DL289" s="49"/>
      <c r="DM289" s="49"/>
      <c r="DN289" s="49"/>
      <c r="DO289" s="49"/>
      <c r="DP289" s="49"/>
      <c r="DQ289" s="49"/>
      <c r="DR289" s="49"/>
      <c r="DS289" s="49"/>
      <c r="DT289" s="49"/>
      <c r="DU289" s="49"/>
    </row>
    <row r="290" spans="1:125" ht="12.75" customHeight="1" x14ac:dyDescent="0.25">
      <c r="A290" s="39" t="s">
        <v>454</v>
      </c>
      <c r="B290" s="39" t="s">
        <v>2259</v>
      </c>
      <c r="C290" s="19"/>
      <c r="D290" s="19" t="s">
        <v>73</v>
      </c>
      <c r="E290" s="19" t="s">
        <v>2243</v>
      </c>
      <c r="F290" s="62">
        <v>44364.349097222221</v>
      </c>
      <c r="G290" s="320">
        <v>44364.605034722219</v>
      </c>
      <c r="H290" s="23" t="s">
        <v>2309</v>
      </c>
      <c r="I290" s="40" t="str">
        <f t="shared" si="4"/>
        <v>OUTSIDE WDC</v>
      </c>
      <c r="J290" s="23"/>
      <c r="K290" s="23"/>
      <c r="L290" s="56">
        <v>44334</v>
      </c>
      <c r="M290" s="49"/>
      <c r="N290" s="59" t="str">
        <f>IFERROR(VLOOKUP(B:B,'GID 29 JUNI 21'!V:Y,4,0),"")</f>
        <v/>
      </c>
      <c r="O290" s="59" t="str">
        <f>IFERROR(VLOOKUP(B290,#REF!,4,0),"")</f>
        <v/>
      </c>
      <c r="P290" s="59" t="str">
        <f>IFERROR(VLOOKUP(B:B,'GID 27 Juni 21'!V:Y,4,0),"")</f>
        <v/>
      </c>
      <c r="Q290" s="59" t="str">
        <f>IFERROR(VLOOKUP(B:B,'GID 26 Juni 21'!V:Y,4,0),"")</f>
        <v/>
      </c>
      <c r="R290" s="59" t="str">
        <f>IFERROR(VLOOKUP(B:B,'GID 25 JNI 21'!V:Y,4,0),"")</f>
        <v/>
      </c>
      <c r="S290" s="59" t="s">
        <v>11</v>
      </c>
      <c r="T290" s="59" t="s">
        <v>11</v>
      </c>
      <c r="U290" s="59" t="s">
        <v>11</v>
      </c>
      <c r="V290" s="59" t="s">
        <v>11</v>
      </c>
      <c r="W290" s="59" t="s">
        <v>11</v>
      </c>
      <c r="X290" s="59" t="s">
        <v>11</v>
      </c>
      <c r="Y290" s="59" t="s">
        <v>11</v>
      </c>
      <c r="Z290" s="59" t="s">
        <v>4979</v>
      </c>
      <c r="AA290" s="59" t="s">
        <v>11</v>
      </c>
      <c r="AB290" s="59" t="s">
        <v>11</v>
      </c>
      <c r="AC290" s="59" t="s">
        <v>11</v>
      </c>
      <c r="AD290" s="59" t="s">
        <v>11</v>
      </c>
      <c r="AE290" s="59" t="s">
        <v>11</v>
      </c>
      <c r="AF290" s="59" t="s">
        <v>11</v>
      </c>
      <c r="AG290" s="59" t="s">
        <v>11</v>
      </c>
      <c r="AH290" s="59" t="s">
        <v>11</v>
      </c>
      <c r="AI290" s="59" t="s">
        <v>11</v>
      </c>
      <c r="AJ290" s="59" t="s">
        <v>11</v>
      </c>
      <c r="AK290" s="59" t="s">
        <v>11</v>
      </c>
      <c r="AL290" s="57" t="s">
        <v>11</v>
      </c>
      <c r="AM290" s="57" t="s">
        <v>4011</v>
      </c>
      <c r="AN290" s="57" t="s">
        <v>11</v>
      </c>
      <c r="AO290" s="57" t="s">
        <v>11</v>
      </c>
      <c r="AP290" s="57" t="s">
        <v>11</v>
      </c>
      <c r="AQ290" s="57" t="s">
        <v>11</v>
      </c>
      <c r="AR290" s="57" t="s">
        <v>11</v>
      </c>
      <c r="AS290" s="57" t="s">
        <v>11</v>
      </c>
      <c r="AT290" s="57" t="s">
        <v>11</v>
      </c>
      <c r="AU290" s="57" t="s">
        <v>11</v>
      </c>
      <c r="AV290" s="57" t="s">
        <v>11</v>
      </c>
      <c r="AW290" s="57" t="s">
        <v>11</v>
      </c>
      <c r="AX290" s="57" t="s">
        <v>11</v>
      </c>
      <c r="AY290" s="57" t="s">
        <v>11</v>
      </c>
      <c r="AZ290" s="57" t="s">
        <v>11</v>
      </c>
      <c r="BA290" s="57" t="s">
        <v>11</v>
      </c>
      <c r="BB290" s="57" t="s">
        <v>11</v>
      </c>
      <c r="BC290" s="57" t="s">
        <v>3212</v>
      </c>
      <c r="BD290" s="57" t="s">
        <v>11</v>
      </c>
      <c r="BE290" s="57" t="s">
        <v>11</v>
      </c>
      <c r="BF290" s="57" t="s">
        <v>11</v>
      </c>
      <c r="BG290" s="57" t="s">
        <v>11</v>
      </c>
      <c r="BH290" s="57" t="s">
        <v>11</v>
      </c>
      <c r="BI290" s="57" t="s">
        <v>11</v>
      </c>
      <c r="BJ290" s="57" t="s">
        <v>11</v>
      </c>
      <c r="BK290" s="57" t="s">
        <v>11</v>
      </c>
      <c r="BL290" s="57" t="s">
        <v>11</v>
      </c>
      <c r="BM290" s="57" t="s">
        <v>11</v>
      </c>
      <c r="BN290" s="57" t="s">
        <v>11</v>
      </c>
      <c r="BO290" s="57" t="s">
        <v>11</v>
      </c>
      <c r="BP290" s="57" t="s">
        <v>11</v>
      </c>
      <c r="BQ290" s="57" t="s">
        <v>3213</v>
      </c>
      <c r="BR290" s="49"/>
      <c r="BS290" s="49"/>
      <c r="BT290" s="49"/>
      <c r="BU290" s="49"/>
      <c r="BV290" s="49"/>
      <c r="BW290" s="49"/>
      <c r="BX290" s="49"/>
      <c r="BY290" s="49"/>
      <c r="BZ290" s="49"/>
      <c r="CA290" s="49"/>
      <c r="CB290" s="49"/>
      <c r="CC290" s="49"/>
      <c r="CD290" s="49"/>
      <c r="CE290" s="49"/>
      <c r="CF290" s="49"/>
      <c r="CG290" s="49"/>
      <c r="CH290" s="49"/>
      <c r="CI290" s="49"/>
      <c r="CJ290" s="49"/>
      <c r="CK290" s="49"/>
      <c r="CL290" s="49"/>
      <c r="CM290" s="49"/>
      <c r="CN290" s="49"/>
      <c r="CO290" s="49"/>
      <c r="CP290" s="49"/>
      <c r="CQ290" s="49"/>
      <c r="CR290" s="49"/>
      <c r="CS290" s="49"/>
      <c r="CT290" s="49"/>
      <c r="CU290" s="49"/>
      <c r="CV290" s="49"/>
      <c r="CW290" s="49"/>
      <c r="CX290" s="49"/>
      <c r="CY290" s="49"/>
      <c r="CZ290" s="49"/>
      <c r="DA290" s="49"/>
      <c r="DB290" s="49"/>
      <c r="DC290" s="49"/>
      <c r="DD290" s="49"/>
      <c r="DE290" s="49"/>
      <c r="DF290" s="49"/>
      <c r="DG290" s="49"/>
      <c r="DH290" s="49"/>
      <c r="DI290" s="49"/>
      <c r="DJ290" s="49"/>
      <c r="DK290" s="49"/>
      <c r="DL290" s="49"/>
      <c r="DM290" s="49"/>
      <c r="DN290" s="49"/>
      <c r="DO290" s="49"/>
      <c r="DP290" s="49"/>
      <c r="DQ290" s="49"/>
      <c r="DR290" s="49"/>
      <c r="DS290" s="49"/>
      <c r="DT290" s="49"/>
      <c r="DU290" s="49"/>
    </row>
    <row r="291" spans="1:125" ht="12.75" customHeight="1" x14ac:dyDescent="0.25">
      <c r="A291" s="39" t="s">
        <v>454</v>
      </c>
      <c r="B291" s="39" t="s">
        <v>2260</v>
      </c>
      <c r="C291" s="19"/>
      <c r="D291" s="19" t="s">
        <v>73</v>
      </c>
      <c r="E291" s="19" t="s">
        <v>2243</v>
      </c>
      <c r="F291" s="62">
        <v>44317.09443287037</v>
      </c>
      <c r="G291" s="55">
        <v>44318.575636574074</v>
      </c>
      <c r="H291" s="23" t="s">
        <v>2309</v>
      </c>
      <c r="I291" s="40" t="str">
        <f t="shared" si="4"/>
        <v>OUTSIDE WDC</v>
      </c>
      <c r="J291" s="23"/>
      <c r="K291" s="23"/>
      <c r="L291" s="56">
        <v>44318</v>
      </c>
      <c r="M291" s="49"/>
      <c r="N291" s="59" t="str">
        <f>IFERROR(VLOOKUP(B:B,'GID 29 JUNI 21'!V:Y,4,0),"")</f>
        <v/>
      </c>
      <c r="O291" s="59" t="str">
        <f>IFERROR(VLOOKUP(B291,#REF!,4,0),"")</f>
        <v/>
      </c>
      <c r="P291" s="59" t="str">
        <f>IFERROR(VLOOKUP(B:B,'GID 27 Juni 21'!V:Y,4,0),"")</f>
        <v/>
      </c>
      <c r="Q291" s="59" t="str">
        <f>IFERROR(VLOOKUP(B:B,'GID 26 Juni 21'!V:Y,4,0),"")</f>
        <v/>
      </c>
      <c r="R291" s="59" t="str">
        <f>IFERROR(VLOOKUP(B:B,'GID 25 JNI 21'!V:Y,4,0),"")</f>
        <v/>
      </c>
      <c r="S291" s="59" t="s">
        <v>11</v>
      </c>
      <c r="T291" s="59" t="s">
        <v>11</v>
      </c>
      <c r="U291" s="59" t="s">
        <v>11</v>
      </c>
      <c r="V291" s="59" t="s">
        <v>11</v>
      </c>
      <c r="W291" s="59" t="s">
        <v>11</v>
      </c>
      <c r="X291" s="59" t="s">
        <v>11</v>
      </c>
      <c r="Y291" s="59" t="s">
        <v>11</v>
      </c>
      <c r="Z291" s="59" t="s">
        <v>11</v>
      </c>
      <c r="AA291" s="59" t="s">
        <v>11</v>
      </c>
      <c r="AB291" s="59" t="s">
        <v>11</v>
      </c>
      <c r="AC291" s="59" t="s">
        <v>11</v>
      </c>
      <c r="AD291" s="59" t="s">
        <v>11</v>
      </c>
      <c r="AE291" s="59" t="s">
        <v>11</v>
      </c>
      <c r="AF291" s="59" t="s">
        <v>11</v>
      </c>
      <c r="AG291" s="59" t="s">
        <v>11</v>
      </c>
      <c r="AH291" s="59" t="s">
        <v>11</v>
      </c>
      <c r="AI291" s="59" t="s">
        <v>11</v>
      </c>
      <c r="AJ291" s="59" t="s">
        <v>11</v>
      </c>
      <c r="AK291" s="59" t="s">
        <v>11</v>
      </c>
      <c r="AL291" s="57" t="s">
        <v>11</v>
      </c>
      <c r="AM291" s="57" t="s">
        <v>11</v>
      </c>
      <c r="AN291" s="57" t="s">
        <v>11</v>
      </c>
      <c r="AO291" s="57" t="s">
        <v>11</v>
      </c>
      <c r="AP291" s="57" t="s">
        <v>11</v>
      </c>
      <c r="AQ291" s="57" t="s">
        <v>11</v>
      </c>
      <c r="AR291" s="57" t="s">
        <v>11</v>
      </c>
      <c r="AS291" s="57" t="s">
        <v>11</v>
      </c>
      <c r="AT291" s="57" t="s">
        <v>11</v>
      </c>
      <c r="AU291" s="57" t="s">
        <v>11</v>
      </c>
      <c r="AV291" s="57" t="s">
        <v>11</v>
      </c>
      <c r="AW291" s="57" t="s">
        <v>11</v>
      </c>
      <c r="AX291" s="57" t="s">
        <v>11</v>
      </c>
      <c r="AY291" s="57" t="s">
        <v>11</v>
      </c>
      <c r="AZ291" s="57" t="s">
        <v>11</v>
      </c>
      <c r="BA291" s="57" t="s">
        <v>11</v>
      </c>
      <c r="BB291" s="57" t="s">
        <v>11</v>
      </c>
      <c r="BC291" s="57" t="s">
        <v>11</v>
      </c>
      <c r="BD291" s="57" t="s">
        <v>11</v>
      </c>
      <c r="BE291" s="57" t="s">
        <v>11</v>
      </c>
      <c r="BF291" s="57" t="s">
        <v>11</v>
      </c>
      <c r="BG291" s="57" t="s">
        <v>11</v>
      </c>
      <c r="BH291" s="57" t="s">
        <v>11</v>
      </c>
      <c r="BI291" s="57" t="s">
        <v>11</v>
      </c>
      <c r="BJ291" s="57" t="s">
        <v>11</v>
      </c>
      <c r="BK291" s="57" t="s">
        <v>11</v>
      </c>
      <c r="BL291" s="57" t="s">
        <v>11</v>
      </c>
      <c r="BM291" s="57" t="s">
        <v>3214</v>
      </c>
      <c r="BN291" s="57" t="s">
        <v>11</v>
      </c>
      <c r="BO291" s="57" t="s">
        <v>11</v>
      </c>
      <c r="BP291" s="57" t="s">
        <v>11</v>
      </c>
      <c r="BQ291" s="57" t="s">
        <v>3215</v>
      </c>
      <c r="BR291" s="49"/>
      <c r="BS291" s="49"/>
      <c r="BT291" s="49"/>
      <c r="BU291" s="49"/>
      <c r="BV291" s="49"/>
      <c r="BW291" s="49"/>
      <c r="BX291" s="49"/>
      <c r="BY291" s="49"/>
      <c r="BZ291" s="49"/>
      <c r="CA291" s="49"/>
      <c r="CB291" s="49"/>
      <c r="CC291" s="49"/>
      <c r="CD291" s="49"/>
      <c r="CE291" s="49"/>
      <c r="CF291" s="49"/>
      <c r="CG291" s="49"/>
      <c r="CH291" s="49"/>
      <c r="CI291" s="49"/>
      <c r="CJ291" s="49"/>
      <c r="CK291" s="49"/>
      <c r="CL291" s="49"/>
      <c r="CM291" s="49"/>
      <c r="CN291" s="49"/>
      <c r="CO291" s="49"/>
      <c r="CP291" s="49"/>
      <c r="CQ291" s="49"/>
      <c r="CR291" s="49"/>
      <c r="CS291" s="49"/>
      <c r="CT291" s="49"/>
      <c r="CU291" s="49"/>
      <c r="CV291" s="49"/>
      <c r="CW291" s="49"/>
      <c r="CX291" s="49"/>
      <c r="CY291" s="49"/>
      <c r="CZ291" s="49"/>
      <c r="DA291" s="49"/>
      <c r="DB291" s="49"/>
      <c r="DC291" s="49"/>
      <c r="DD291" s="49"/>
      <c r="DE291" s="49"/>
      <c r="DF291" s="49"/>
      <c r="DG291" s="49"/>
      <c r="DH291" s="49"/>
      <c r="DI291" s="49"/>
      <c r="DJ291" s="49"/>
      <c r="DK291" s="49"/>
      <c r="DL291" s="49"/>
      <c r="DM291" s="49"/>
      <c r="DN291" s="49"/>
      <c r="DO291" s="49"/>
      <c r="DP291" s="49"/>
      <c r="DQ291" s="49"/>
      <c r="DR291" s="49"/>
      <c r="DS291" s="49"/>
      <c r="DT291" s="49"/>
      <c r="DU291" s="49"/>
    </row>
    <row r="292" spans="1:125" ht="12.75" customHeight="1" x14ac:dyDescent="0.25">
      <c r="A292" s="39" t="s">
        <v>454</v>
      </c>
      <c r="B292" s="39" t="s">
        <v>2263</v>
      </c>
      <c r="C292" s="19"/>
      <c r="D292" s="19" t="s">
        <v>73</v>
      </c>
      <c r="E292" s="19" t="s">
        <v>2216</v>
      </c>
      <c r="F292" s="62">
        <v>44313.731423611112</v>
      </c>
      <c r="G292" s="55">
        <v>44314.205451388887</v>
      </c>
      <c r="H292" s="23" t="s">
        <v>2309</v>
      </c>
      <c r="I292" s="40" t="str">
        <f t="shared" si="4"/>
        <v>OUTSIDE WDC</v>
      </c>
      <c r="J292" s="23"/>
      <c r="K292" s="23"/>
      <c r="L292" s="56">
        <v>44314</v>
      </c>
      <c r="M292" s="49"/>
      <c r="N292" s="59" t="str">
        <f>IFERROR(VLOOKUP(B:B,'GID 29 JUNI 21'!V:Y,4,0),"")</f>
        <v/>
      </c>
      <c r="O292" s="59" t="str">
        <f>IFERROR(VLOOKUP(B292,#REF!,4,0),"")</f>
        <v/>
      </c>
      <c r="P292" s="59" t="str">
        <f>IFERROR(VLOOKUP(B:B,'GID 27 Juni 21'!V:Y,4,0),"")</f>
        <v/>
      </c>
      <c r="Q292" s="59" t="str">
        <f>IFERROR(VLOOKUP(B:B,'GID 26 Juni 21'!V:Y,4,0),"")</f>
        <v/>
      </c>
      <c r="R292" s="59" t="str">
        <f>IFERROR(VLOOKUP(B:B,'GID 25 JNI 21'!V:Y,4,0),"")</f>
        <v/>
      </c>
      <c r="S292" s="59" t="s">
        <v>11</v>
      </c>
      <c r="T292" s="59" t="s">
        <v>11</v>
      </c>
      <c r="U292" s="59" t="s">
        <v>11</v>
      </c>
      <c r="V292" s="59" t="s">
        <v>11</v>
      </c>
      <c r="W292" s="59" t="s">
        <v>11</v>
      </c>
      <c r="X292" s="59" t="s">
        <v>11</v>
      </c>
      <c r="Y292" s="59" t="s">
        <v>11</v>
      </c>
      <c r="Z292" s="59" t="s">
        <v>11</v>
      </c>
      <c r="AA292" s="59" t="s">
        <v>11</v>
      </c>
      <c r="AB292" s="59" t="s">
        <v>11</v>
      </c>
      <c r="AC292" s="59" t="s">
        <v>11</v>
      </c>
      <c r="AD292" s="59" t="s">
        <v>11</v>
      </c>
      <c r="AE292" s="59" t="s">
        <v>11</v>
      </c>
      <c r="AF292" s="59" t="s">
        <v>11</v>
      </c>
      <c r="AG292" s="59" t="s">
        <v>11</v>
      </c>
      <c r="AH292" s="59" t="s">
        <v>11</v>
      </c>
      <c r="AI292" s="59" t="s">
        <v>11</v>
      </c>
      <c r="AJ292" s="59" t="s">
        <v>11</v>
      </c>
      <c r="AK292" s="59" t="s">
        <v>11</v>
      </c>
      <c r="AL292" s="57" t="s">
        <v>11</v>
      </c>
      <c r="AM292" s="57" t="s">
        <v>11</v>
      </c>
      <c r="AN292" s="57" t="s">
        <v>11</v>
      </c>
      <c r="AO292" s="57" t="s">
        <v>11</v>
      </c>
      <c r="AP292" s="57" t="s">
        <v>11</v>
      </c>
      <c r="AQ292" s="57" t="s">
        <v>11</v>
      </c>
      <c r="AR292" s="57" t="s">
        <v>11</v>
      </c>
      <c r="AS292" s="57" t="s">
        <v>11</v>
      </c>
      <c r="AT292" s="57" t="s">
        <v>11</v>
      </c>
      <c r="AU292" s="57" t="s">
        <v>11</v>
      </c>
      <c r="AV292" s="57" t="s">
        <v>11</v>
      </c>
      <c r="AW292" s="57" t="s">
        <v>11</v>
      </c>
      <c r="AX292" s="57" t="s">
        <v>11</v>
      </c>
      <c r="AY292" s="57" t="s">
        <v>11</v>
      </c>
      <c r="AZ292" s="57" t="s">
        <v>11</v>
      </c>
      <c r="BA292" s="57" t="s">
        <v>11</v>
      </c>
      <c r="BB292" s="57" t="s">
        <v>11</v>
      </c>
      <c r="BC292" s="57" t="s">
        <v>11</v>
      </c>
      <c r="BD292" s="57" t="s">
        <v>11</v>
      </c>
      <c r="BE292" s="57" t="s">
        <v>11</v>
      </c>
      <c r="BF292" s="57" t="s">
        <v>11</v>
      </c>
      <c r="BG292" s="57" t="s">
        <v>11</v>
      </c>
      <c r="BH292" s="57" t="s">
        <v>11</v>
      </c>
      <c r="BI292" s="57" t="s">
        <v>11</v>
      </c>
      <c r="BJ292" s="57" t="s">
        <v>11</v>
      </c>
      <c r="BK292" s="57" t="s">
        <v>11</v>
      </c>
      <c r="BL292" s="57" t="s">
        <v>11</v>
      </c>
      <c r="BM292" s="57" t="s">
        <v>11</v>
      </c>
      <c r="BN292" s="57" t="s">
        <v>11</v>
      </c>
      <c r="BO292" s="57" t="s">
        <v>11</v>
      </c>
      <c r="BP292" s="57" t="s">
        <v>2275</v>
      </c>
      <c r="BQ292" s="57" t="s">
        <v>11</v>
      </c>
      <c r="BR292" s="49"/>
      <c r="BS292" s="49"/>
      <c r="BT292" s="49"/>
      <c r="BU292" s="49"/>
      <c r="BV292" s="49"/>
      <c r="BW292" s="49"/>
      <c r="BX292" s="49"/>
      <c r="BY292" s="49"/>
      <c r="BZ292" s="49"/>
      <c r="CA292" s="49"/>
      <c r="CB292" s="49"/>
      <c r="CC292" s="49"/>
      <c r="CD292" s="49"/>
      <c r="CE292" s="49"/>
      <c r="CF292" s="49"/>
      <c r="CG292" s="49"/>
      <c r="CH292" s="49"/>
      <c r="CI292" s="49"/>
      <c r="CJ292" s="49"/>
      <c r="CK292" s="49"/>
      <c r="CL292" s="49"/>
      <c r="CM292" s="49"/>
      <c r="CN292" s="49"/>
      <c r="CO292" s="49"/>
      <c r="CP292" s="49"/>
      <c r="CQ292" s="49"/>
      <c r="CR292" s="49"/>
      <c r="CS292" s="49"/>
      <c r="CT292" s="49"/>
      <c r="CU292" s="49"/>
      <c r="CV292" s="49"/>
      <c r="CW292" s="49"/>
      <c r="CX292" s="49"/>
      <c r="CY292" s="49"/>
      <c r="CZ292" s="49"/>
      <c r="DA292" s="49"/>
      <c r="DB292" s="49"/>
      <c r="DC292" s="49"/>
      <c r="DD292" s="49"/>
      <c r="DE292" s="49"/>
      <c r="DF292" s="49"/>
      <c r="DG292" s="49"/>
      <c r="DH292" s="49"/>
      <c r="DI292" s="49"/>
      <c r="DJ292" s="49"/>
      <c r="DK292" s="49"/>
      <c r="DL292" s="49"/>
      <c r="DM292" s="49"/>
      <c r="DN292" s="49"/>
      <c r="DO292" s="49"/>
      <c r="DP292" s="49"/>
      <c r="DQ292" s="49"/>
      <c r="DR292" s="49"/>
      <c r="DS292" s="49"/>
      <c r="DT292" s="49"/>
      <c r="DU292" s="49"/>
    </row>
    <row r="293" spans="1:125" ht="12.75" customHeight="1" x14ac:dyDescent="0.25">
      <c r="A293" s="39" t="s">
        <v>454</v>
      </c>
      <c r="B293" s="39" t="s">
        <v>2264</v>
      </c>
      <c r="C293" s="19"/>
      <c r="D293" s="19" t="s">
        <v>170</v>
      </c>
      <c r="E293" s="19" t="s">
        <v>2220</v>
      </c>
      <c r="F293" s="62">
        <v>44324.383784722224</v>
      </c>
      <c r="G293" s="55">
        <v>44324.655462962961</v>
      </c>
      <c r="H293" s="23" t="s">
        <v>2309</v>
      </c>
      <c r="I293" s="40" t="str">
        <f t="shared" si="4"/>
        <v>OUTSIDE WDC</v>
      </c>
      <c r="J293" s="23"/>
      <c r="K293" s="23"/>
      <c r="L293" s="56">
        <v>44324</v>
      </c>
      <c r="M293" s="49"/>
      <c r="N293" s="59" t="str">
        <f>IFERROR(VLOOKUP(B:B,'GID 29 JUNI 21'!V:Y,4,0),"")</f>
        <v/>
      </c>
      <c r="O293" s="59" t="str">
        <f>IFERROR(VLOOKUP(B293,#REF!,4,0),"")</f>
        <v/>
      </c>
      <c r="P293" s="59" t="str">
        <f>IFERROR(VLOOKUP(B:B,'GID 27 Juni 21'!V:Y,4,0),"")</f>
        <v/>
      </c>
      <c r="Q293" s="59" t="str">
        <f>IFERROR(VLOOKUP(B:B,'GID 26 Juni 21'!V:Y,4,0),"")</f>
        <v/>
      </c>
      <c r="R293" s="59" t="str">
        <f>IFERROR(VLOOKUP(B:B,'GID 25 JNI 21'!V:Y,4,0),"")</f>
        <v/>
      </c>
      <c r="S293" s="59" t="s">
        <v>11</v>
      </c>
      <c r="T293" s="59" t="s">
        <v>11</v>
      </c>
      <c r="U293" s="59" t="s">
        <v>11</v>
      </c>
      <c r="V293" s="59" t="s">
        <v>11</v>
      </c>
      <c r="W293" s="59" t="s">
        <v>11</v>
      </c>
      <c r="X293" s="59" t="s">
        <v>11</v>
      </c>
      <c r="Y293" s="59" t="s">
        <v>11</v>
      </c>
      <c r="Z293" s="59" t="s">
        <v>11</v>
      </c>
      <c r="AA293" s="59" t="s">
        <v>11</v>
      </c>
      <c r="AB293" s="59" t="s">
        <v>11</v>
      </c>
      <c r="AC293" s="59" t="s">
        <v>11</v>
      </c>
      <c r="AD293" s="59" t="s">
        <v>11</v>
      </c>
      <c r="AE293" s="59" t="s">
        <v>11</v>
      </c>
      <c r="AF293" s="59" t="s">
        <v>11</v>
      </c>
      <c r="AG293" s="59" t="s">
        <v>11</v>
      </c>
      <c r="AH293" s="59" t="s">
        <v>11</v>
      </c>
      <c r="AI293" s="59" t="s">
        <v>11</v>
      </c>
      <c r="AJ293" s="59" t="s">
        <v>11</v>
      </c>
      <c r="AK293" s="59" t="s">
        <v>11</v>
      </c>
      <c r="AL293" s="57" t="s">
        <v>11</v>
      </c>
      <c r="AM293" s="57" t="s">
        <v>11</v>
      </c>
      <c r="AN293" s="57" t="s">
        <v>11</v>
      </c>
      <c r="AO293" s="57" t="s">
        <v>11</v>
      </c>
      <c r="AP293" s="57" t="s">
        <v>11</v>
      </c>
      <c r="AQ293" s="57" t="s">
        <v>11</v>
      </c>
      <c r="AR293" s="57" t="s">
        <v>11</v>
      </c>
      <c r="AS293" s="57" t="s">
        <v>11</v>
      </c>
      <c r="AT293" s="57" t="s">
        <v>11</v>
      </c>
      <c r="AU293" s="57" t="s">
        <v>11</v>
      </c>
      <c r="AV293" s="57" t="s">
        <v>11</v>
      </c>
      <c r="AW293" s="57" t="s">
        <v>11</v>
      </c>
      <c r="AX293" s="57" t="s">
        <v>11</v>
      </c>
      <c r="AY293" s="57" t="s">
        <v>11</v>
      </c>
      <c r="AZ293" s="57" t="s">
        <v>11</v>
      </c>
      <c r="BA293" s="57" t="s">
        <v>11</v>
      </c>
      <c r="BB293" s="57" t="s">
        <v>11</v>
      </c>
      <c r="BC293" s="57" t="s">
        <v>11</v>
      </c>
      <c r="BD293" s="57" t="s">
        <v>11</v>
      </c>
      <c r="BE293" s="57" t="s">
        <v>11</v>
      </c>
      <c r="BF293" s="57" t="s">
        <v>11</v>
      </c>
      <c r="BG293" s="57" t="s">
        <v>3216</v>
      </c>
      <c r="BH293" s="57" t="s">
        <v>11</v>
      </c>
      <c r="BI293" s="57" t="s">
        <v>11</v>
      </c>
      <c r="BJ293" s="57" t="s">
        <v>11</v>
      </c>
      <c r="BK293" s="57" t="s">
        <v>11</v>
      </c>
      <c r="BL293" s="57" t="s">
        <v>11</v>
      </c>
      <c r="BM293" s="57" t="s">
        <v>11</v>
      </c>
      <c r="BN293" s="57" t="s">
        <v>11</v>
      </c>
      <c r="BO293" s="57" t="s">
        <v>11</v>
      </c>
      <c r="BP293" s="57" t="s">
        <v>2298</v>
      </c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49"/>
      <c r="CB293" s="49"/>
      <c r="CC293" s="49"/>
      <c r="CD293" s="49"/>
      <c r="CE293" s="49"/>
      <c r="CF293" s="49"/>
      <c r="CG293" s="49"/>
      <c r="CH293" s="49"/>
      <c r="CI293" s="49"/>
      <c r="CJ293" s="49"/>
      <c r="CK293" s="49"/>
      <c r="CL293" s="49"/>
      <c r="CM293" s="49"/>
      <c r="CN293" s="49"/>
      <c r="CO293" s="49"/>
      <c r="CP293" s="49"/>
      <c r="CQ293" s="49"/>
      <c r="CR293" s="49"/>
      <c r="CS293" s="49"/>
      <c r="CT293" s="49"/>
      <c r="CU293" s="49"/>
      <c r="CV293" s="49"/>
      <c r="CW293" s="49"/>
      <c r="CX293" s="49"/>
      <c r="CY293" s="49"/>
      <c r="CZ293" s="49"/>
      <c r="DA293" s="49"/>
      <c r="DB293" s="49"/>
      <c r="DC293" s="49"/>
      <c r="DD293" s="49"/>
      <c r="DE293" s="49"/>
      <c r="DF293" s="49"/>
      <c r="DG293" s="49"/>
      <c r="DH293" s="49"/>
      <c r="DI293" s="49"/>
      <c r="DJ293" s="49"/>
      <c r="DK293" s="49"/>
      <c r="DL293" s="49"/>
      <c r="DM293" s="49"/>
      <c r="DN293" s="49"/>
      <c r="DO293" s="49"/>
      <c r="DP293" s="49"/>
      <c r="DQ293" s="49"/>
      <c r="DR293" s="49"/>
      <c r="DS293" s="49"/>
      <c r="DT293" s="49"/>
      <c r="DU293" s="49"/>
    </row>
    <row r="294" spans="1:125" ht="12.75" customHeight="1" x14ac:dyDescent="0.25">
      <c r="A294" s="39" t="s">
        <v>454</v>
      </c>
      <c r="B294" s="39" t="s">
        <v>2265</v>
      </c>
      <c r="C294" s="19"/>
      <c r="D294" s="19" t="s">
        <v>73</v>
      </c>
      <c r="E294" s="19" t="s">
        <v>2225</v>
      </c>
      <c r="F294" s="62">
        <v>44334.081979166665</v>
      </c>
      <c r="G294" s="62">
        <v>44334.283206018517</v>
      </c>
      <c r="H294" s="23" t="s">
        <v>2309</v>
      </c>
      <c r="I294" s="40" t="str">
        <f t="shared" si="4"/>
        <v>OUTSIDE WDC</v>
      </c>
      <c r="J294" s="23"/>
      <c r="K294" s="23"/>
      <c r="L294" s="56">
        <v>44334</v>
      </c>
      <c r="M294" s="49"/>
      <c r="N294" s="59" t="str">
        <f>IFERROR(VLOOKUP(B:B,'GID 29 JUNI 21'!V:Y,4,0),"")</f>
        <v/>
      </c>
      <c r="O294" s="59" t="str">
        <f>IFERROR(VLOOKUP(B294,#REF!,4,0),"")</f>
        <v/>
      </c>
      <c r="P294" s="59" t="str">
        <f>IFERROR(VLOOKUP(B:B,'GID 27 Juni 21'!V:Y,4,0),"")</f>
        <v/>
      </c>
      <c r="Q294" s="59" t="str">
        <f>IFERROR(VLOOKUP(B:B,'GID 26 Juni 21'!V:Y,4,0),"")</f>
        <v/>
      </c>
      <c r="R294" s="59" t="str">
        <f>IFERROR(VLOOKUP(B:B,'GID 25 JNI 21'!V:Y,4,0),"")</f>
        <v/>
      </c>
      <c r="S294" s="59" t="s">
        <v>11</v>
      </c>
      <c r="T294" s="59" t="s">
        <v>11</v>
      </c>
      <c r="U294" s="59" t="s">
        <v>11</v>
      </c>
      <c r="V294" s="59" t="s">
        <v>11</v>
      </c>
      <c r="W294" s="59" t="s">
        <v>11</v>
      </c>
      <c r="X294" s="59" t="s">
        <v>11</v>
      </c>
      <c r="Y294" s="59" t="s">
        <v>11</v>
      </c>
      <c r="Z294" s="59" t="s">
        <v>11</v>
      </c>
      <c r="AA294" s="59" t="s">
        <v>11</v>
      </c>
      <c r="AB294" s="59" t="s">
        <v>11</v>
      </c>
      <c r="AC294" s="59" t="s">
        <v>11</v>
      </c>
      <c r="AD294" s="59" t="s">
        <v>11</v>
      </c>
      <c r="AE294" s="59" t="s">
        <v>11</v>
      </c>
      <c r="AF294" s="59" t="s">
        <v>11</v>
      </c>
      <c r="AG294" s="59" t="s">
        <v>11</v>
      </c>
      <c r="AH294" s="59" t="s">
        <v>11</v>
      </c>
      <c r="AI294" s="59" t="s">
        <v>11</v>
      </c>
      <c r="AJ294" s="59" t="s">
        <v>11</v>
      </c>
      <c r="AK294" s="59" t="s">
        <v>11</v>
      </c>
      <c r="AL294" s="57" t="s">
        <v>11</v>
      </c>
      <c r="AM294" s="57" t="s">
        <v>11</v>
      </c>
      <c r="AN294" s="57" t="s">
        <v>11</v>
      </c>
      <c r="AO294" s="57" t="s">
        <v>11</v>
      </c>
      <c r="AP294" s="57" t="s">
        <v>11</v>
      </c>
      <c r="AQ294" s="57" t="s">
        <v>11</v>
      </c>
      <c r="AR294" s="57" t="s">
        <v>11</v>
      </c>
      <c r="AS294" s="57" t="s">
        <v>11</v>
      </c>
      <c r="AT294" s="57" t="s">
        <v>11</v>
      </c>
      <c r="AU294" s="57" t="s">
        <v>11</v>
      </c>
      <c r="AV294" s="57" t="s">
        <v>11</v>
      </c>
      <c r="AW294" s="57" t="s">
        <v>11</v>
      </c>
      <c r="AX294" s="57" t="s">
        <v>11</v>
      </c>
      <c r="AY294" s="57" t="s">
        <v>11</v>
      </c>
      <c r="AZ294" s="57" t="s">
        <v>11</v>
      </c>
      <c r="BA294" s="57" t="s">
        <v>11</v>
      </c>
      <c r="BB294" s="57" t="s">
        <v>11</v>
      </c>
      <c r="BC294" s="57" t="s">
        <v>3217</v>
      </c>
      <c r="BD294" s="57" t="s">
        <v>11</v>
      </c>
      <c r="BE294" s="57" t="s">
        <v>11</v>
      </c>
      <c r="BF294" s="57" t="s">
        <v>11</v>
      </c>
      <c r="BG294" s="57" t="s">
        <v>11</v>
      </c>
      <c r="BH294" s="57" t="s">
        <v>11</v>
      </c>
      <c r="BI294" s="57" t="s">
        <v>11</v>
      </c>
      <c r="BJ294" s="57" t="s">
        <v>11</v>
      </c>
      <c r="BK294" s="57" t="s">
        <v>11</v>
      </c>
      <c r="BL294" s="57" t="s">
        <v>11</v>
      </c>
      <c r="BM294" s="57" t="s">
        <v>11</v>
      </c>
      <c r="BN294" s="57" t="s">
        <v>11</v>
      </c>
      <c r="BO294" s="57" t="s">
        <v>11</v>
      </c>
      <c r="BP294" s="57" t="s">
        <v>2303</v>
      </c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49"/>
      <c r="CB294" s="49"/>
      <c r="CC294" s="49"/>
      <c r="CD294" s="49"/>
      <c r="CE294" s="49"/>
      <c r="CF294" s="49"/>
      <c r="CG294" s="49"/>
      <c r="CH294" s="49"/>
      <c r="CI294" s="49"/>
      <c r="CJ294" s="49"/>
      <c r="CK294" s="49"/>
      <c r="CL294" s="49"/>
      <c r="CM294" s="49"/>
      <c r="CN294" s="49"/>
      <c r="CO294" s="49"/>
      <c r="CP294" s="49"/>
      <c r="CQ294" s="49"/>
      <c r="CR294" s="49"/>
      <c r="CS294" s="49"/>
      <c r="CT294" s="49"/>
      <c r="CU294" s="49"/>
      <c r="CV294" s="49"/>
      <c r="CW294" s="49"/>
      <c r="CX294" s="49"/>
      <c r="CY294" s="49"/>
      <c r="CZ294" s="49"/>
      <c r="DA294" s="49"/>
      <c r="DB294" s="49"/>
      <c r="DC294" s="49"/>
      <c r="DD294" s="49"/>
      <c r="DE294" s="49"/>
      <c r="DF294" s="49"/>
      <c r="DG294" s="49"/>
      <c r="DH294" s="49"/>
      <c r="DI294" s="49"/>
      <c r="DJ294" s="49"/>
      <c r="DK294" s="49"/>
      <c r="DL294" s="49"/>
      <c r="DM294" s="49"/>
      <c r="DN294" s="49"/>
      <c r="DO294" s="49"/>
      <c r="DP294" s="49"/>
      <c r="DQ294" s="49"/>
      <c r="DR294" s="49"/>
      <c r="DS294" s="49"/>
      <c r="DT294" s="49"/>
      <c r="DU294" s="49"/>
    </row>
    <row r="295" spans="1:125" ht="12.75" customHeight="1" x14ac:dyDescent="0.25">
      <c r="A295" s="39" t="s">
        <v>454</v>
      </c>
      <c r="B295" s="39" t="s">
        <v>1705</v>
      </c>
      <c r="C295" s="19"/>
      <c r="D295" s="19" t="s">
        <v>73</v>
      </c>
      <c r="E295" s="19" t="s">
        <v>2225</v>
      </c>
      <c r="F295" s="62">
        <v>44314.114884259259</v>
      </c>
      <c r="G295" s="62">
        <v>44314.863298611112</v>
      </c>
      <c r="H295" s="23" t="s">
        <v>2309</v>
      </c>
      <c r="I295" s="40" t="str">
        <f t="shared" si="4"/>
        <v>OUTSIDE WDC</v>
      </c>
      <c r="J295" s="23"/>
      <c r="K295" s="23"/>
      <c r="L295" s="56">
        <v>44314</v>
      </c>
      <c r="M295" s="49"/>
      <c r="N295" s="59" t="str">
        <f>IFERROR(VLOOKUP(B:B,'GID 29 JUNI 21'!V:Y,4,0),"")</f>
        <v/>
      </c>
      <c r="O295" s="59" t="str">
        <f>IFERROR(VLOOKUP(B295,#REF!,4,0),"")</f>
        <v/>
      </c>
      <c r="P295" s="59" t="str">
        <f>IFERROR(VLOOKUP(B:B,'GID 27 Juni 21'!V:Y,4,0),"")</f>
        <v/>
      </c>
      <c r="Q295" s="59" t="str">
        <f>IFERROR(VLOOKUP(B:B,'GID 26 Juni 21'!V:Y,4,0),"")</f>
        <v/>
      </c>
      <c r="R295" s="59" t="str">
        <f>IFERROR(VLOOKUP(B:B,'GID 25 JNI 21'!V:Y,4,0),"")</f>
        <v/>
      </c>
      <c r="S295" s="59" t="s">
        <v>11</v>
      </c>
      <c r="T295" s="59" t="s">
        <v>11</v>
      </c>
      <c r="U295" s="59" t="s">
        <v>11</v>
      </c>
      <c r="V295" s="59" t="s">
        <v>11</v>
      </c>
      <c r="W295" s="59" t="s">
        <v>11</v>
      </c>
      <c r="X295" s="59" t="s">
        <v>11</v>
      </c>
      <c r="Y295" s="59" t="s">
        <v>11</v>
      </c>
      <c r="Z295" s="59" t="s">
        <v>11</v>
      </c>
      <c r="AA295" s="59" t="s">
        <v>11</v>
      </c>
      <c r="AB295" s="59" t="s">
        <v>11</v>
      </c>
      <c r="AC295" s="59" t="s">
        <v>11</v>
      </c>
      <c r="AD295" s="59" t="s">
        <v>11</v>
      </c>
      <c r="AE295" s="59" t="s">
        <v>11</v>
      </c>
      <c r="AF295" s="59" t="s">
        <v>11</v>
      </c>
      <c r="AG295" s="59" t="s">
        <v>11</v>
      </c>
      <c r="AH295" s="59" t="s">
        <v>11</v>
      </c>
      <c r="AI295" s="59" t="s">
        <v>11</v>
      </c>
      <c r="AJ295" s="59" t="s">
        <v>11</v>
      </c>
      <c r="AK295" s="59" t="s">
        <v>11</v>
      </c>
      <c r="AL295" s="57" t="s">
        <v>11</v>
      </c>
      <c r="AM295" s="57" t="s">
        <v>11</v>
      </c>
      <c r="AN295" s="57" t="s">
        <v>11</v>
      </c>
      <c r="AO295" s="57" t="s">
        <v>11</v>
      </c>
      <c r="AP295" s="57" t="s">
        <v>11</v>
      </c>
      <c r="AQ295" s="57" t="s">
        <v>11</v>
      </c>
      <c r="AR295" s="57" t="s">
        <v>11</v>
      </c>
      <c r="AS295" s="57" t="s">
        <v>11</v>
      </c>
      <c r="AT295" s="57" t="s">
        <v>11</v>
      </c>
      <c r="AU295" s="57" t="s">
        <v>11</v>
      </c>
      <c r="AV295" s="57" t="s">
        <v>11</v>
      </c>
      <c r="AW295" s="57" t="s">
        <v>11</v>
      </c>
      <c r="AX295" s="57" t="s">
        <v>11</v>
      </c>
      <c r="AY295" s="57" t="s">
        <v>11</v>
      </c>
      <c r="AZ295" s="57" t="s">
        <v>11</v>
      </c>
      <c r="BA295" s="57" t="s">
        <v>11</v>
      </c>
      <c r="BB295" s="57" t="s">
        <v>11</v>
      </c>
      <c r="BC295" s="57" t="s">
        <v>11</v>
      </c>
      <c r="BD295" s="57" t="s">
        <v>11</v>
      </c>
      <c r="BE295" s="57" t="s">
        <v>11</v>
      </c>
      <c r="BF295" s="57" t="s">
        <v>11</v>
      </c>
      <c r="BG295" s="57" t="s">
        <v>11</v>
      </c>
      <c r="BH295" s="57" t="s">
        <v>11</v>
      </c>
      <c r="BI295" s="57" t="s">
        <v>11</v>
      </c>
      <c r="BJ295" s="57" t="s">
        <v>11</v>
      </c>
      <c r="BK295" s="57" t="s">
        <v>11</v>
      </c>
      <c r="BL295" s="57" t="s">
        <v>11</v>
      </c>
      <c r="BM295" s="57" t="s">
        <v>11</v>
      </c>
      <c r="BN295" s="57" t="s">
        <v>11</v>
      </c>
      <c r="BO295" s="57" t="s">
        <v>11</v>
      </c>
      <c r="BP295" s="57" t="s">
        <v>2302</v>
      </c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49"/>
      <c r="CB295" s="49"/>
      <c r="CC295" s="49"/>
      <c r="CD295" s="49"/>
      <c r="CE295" s="49"/>
      <c r="CF295" s="49"/>
      <c r="CG295" s="49"/>
      <c r="CH295" s="49"/>
      <c r="CI295" s="49"/>
      <c r="CJ295" s="49"/>
      <c r="CK295" s="49"/>
      <c r="CL295" s="49"/>
      <c r="CM295" s="49"/>
      <c r="CN295" s="49"/>
      <c r="CO295" s="49"/>
      <c r="CP295" s="49"/>
      <c r="CQ295" s="49"/>
      <c r="CR295" s="49"/>
      <c r="CS295" s="49"/>
      <c r="CT295" s="49"/>
      <c r="CU295" s="49"/>
      <c r="CV295" s="49"/>
      <c r="CW295" s="49"/>
      <c r="CX295" s="49"/>
      <c r="CY295" s="49"/>
      <c r="CZ295" s="49"/>
      <c r="DA295" s="49"/>
      <c r="DB295" s="49"/>
      <c r="DC295" s="49"/>
      <c r="DD295" s="49"/>
      <c r="DE295" s="49"/>
      <c r="DF295" s="49"/>
      <c r="DG295" s="49"/>
      <c r="DH295" s="49"/>
      <c r="DI295" s="49"/>
      <c r="DJ295" s="49"/>
      <c r="DK295" s="49"/>
      <c r="DL295" s="49"/>
      <c r="DM295" s="49"/>
      <c r="DN295" s="49"/>
      <c r="DO295" s="49"/>
      <c r="DP295" s="49"/>
      <c r="DQ295" s="49"/>
      <c r="DR295" s="49"/>
      <c r="DS295" s="49"/>
      <c r="DT295" s="49"/>
      <c r="DU295" s="49"/>
    </row>
    <row r="296" spans="1:125" ht="12.75" customHeight="1" x14ac:dyDescent="0.25">
      <c r="A296" s="39" t="s">
        <v>454</v>
      </c>
      <c r="B296" s="39" t="s">
        <v>2307</v>
      </c>
      <c r="C296" s="19"/>
      <c r="D296" s="19" t="s">
        <v>73</v>
      </c>
      <c r="E296" s="19" t="s">
        <v>2225</v>
      </c>
      <c r="F296" s="62">
        <v>44314.485011574077</v>
      </c>
      <c r="G296" s="62">
        <v>44314.863298611112</v>
      </c>
      <c r="H296" s="23" t="s">
        <v>2309</v>
      </c>
      <c r="I296" s="40" t="str">
        <f t="shared" si="4"/>
        <v>OUTSIDE WDC</v>
      </c>
      <c r="J296" s="23"/>
      <c r="K296" s="23"/>
      <c r="L296" s="56">
        <v>44314</v>
      </c>
      <c r="M296" s="49"/>
      <c r="N296" s="59" t="str">
        <f>IFERROR(VLOOKUP(B:B,'GID 29 JUNI 21'!V:Y,4,0),"")</f>
        <v/>
      </c>
      <c r="O296" s="59" t="str">
        <f>IFERROR(VLOOKUP(B296,#REF!,4,0),"")</f>
        <v/>
      </c>
      <c r="P296" s="59" t="str">
        <f>IFERROR(VLOOKUP(B:B,'GID 27 Juni 21'!V:Y,4,0),"")</f>
        <v/>
      </c>
      <c r="Q296" s="59" t="str">
        <f>IFERROR(VLOOKUP(B:B,'GID 26 Juni 21'!V:Y,4,0),"")</f>
        <v/>
      </c>
      <c r="R296" s="59" t="str">
        <f>IFERROR(VLOOKUP(B:B,'GID 25 JNI 21'!V:Y,4,0),"")</f>
        <v/>
      </c>
      <c r="S296" s="59" t="s">
        <v>11</v>
      </c>
      <c r="T296" s="59" t="s">
        <v>11</v>
      </c>
      <c r="U296" s="59" t="s">
        <v>11</v>
      </c>
      <c r="V296" s="59" t="s">
        <v>11</v>
      </c>
      <c r="W296" s="59" t="s">
        <v>11</v>
      </c>
      <c r="X296" s="59" t="s">
        <v>11</v>
      </c>
      <c r="Y296" s="59" t="s">
        <v>11</v>
      </c>
      <c r="Z296" s="59" t="s">
        <v>11</v>
      </c>
      <c r="AA296" s="59" t="s">
        <v>11</v>
      </c>
      <c r="AB296" s="59" t="s">
        <v>11</v>
      </c>
      <c r="AC296" s="59" t="s">
        <v>11</v>
      </c>
      <c r="AD296" s="59" t="s">
        <v>11</v>
      </c>
      <c r="AE296" s="59" t="s">
        <v>11</v>
      </c>
      <c r="AF296" s="59" t="s">
        <v>11</v>
      </c>
      <c r="AG296" s="59" t="s">
        <v>11</v>
      </c>
      <c r="AH296" s="59" t="s">
        <v>11</v>
      </c>
      <c r="AI296" s="59" t="s">
        <v>11</v>
      </c>
      <c r="AJ296" s="59" t="s">
        <v>11</v>
      </c>
      <c r="AK296" s="59" t="s">
        <v>11</v>
      </c>
      <c r="AL296" s="57" t="s">
        <v>11</v>
      </c>
      <c r="AM296" s="57" t="s">
        <v>11</v>
      </c>
      <c r="AN296" s="57" t="s">
        <v>11</v>
      </c>
      <c r="AO296" s="57" t="s">
        <v>11</v>
      </c>
      <c r="AP296" s="57" t="s">
        <v>11</v>
      </c>
      <c r="AQ296" s="57" t="s">
        <v>11</v>
      </c>
      <c r="AR296" s="57" t="s">
        <v>11</v>
      </c>
      <c r="AS296" s="57" t="s">
        <v>11</v>
      </c>
      <c r="AT296" s="57" t="s">
        <v>11</v>
      </c>
      <c r="AU296" s="57" t="s">
        <v>11</v>
      </c>
      <c r="AV296" s="57" t="s">
        <v>11</v>
      </c>
      <c r="AW296" s="57" t="s">
        <v>11</v>
      </c>
      <c r="AX296" s="57" t="s">
        <v>11</v>
      </c>
      <c r="AY296" s="57" t="s">
        <v>11</v>
      </c>
      <c r="AZ296" s="57" t="s">
        <v>11</v>
      </c>
      <c r="BA296" s="57" t="s">
        <v>11</v>
      </c>
      <c r="BB296" s="57" t="s">
        <v>11</v>
      </c>
      <c r="BC296" s="57" t="s">
        <v>11</v>
      </c>
      <c r="BD296" s="57" t="s">
        <v>11</v>
      </c>
      <c r="BE296" s="57" t="s">
        <v>11</v>
      </c>
      <c r="BF296" s="57" t="s">
        <v>11</v>
      </c>
      <c r="BG296" s="57" t="s">
        <v>11</v>
      </c>
      <c r="BH296" s="57" t="s">
        <v>11</v>
      </c>
      <c r="BI296" s="57" t="s">
        <v>11</v>
      </c>
      <c r="BJ296" s="57" t="s">
        <v>11</v>
      </c>
      <c r="BK296" s="57" t="s">
        <v>11</v>
      </c>
      <c r="BL296" s="57" t="s">
        <v>11</v>
      </c>
      <c r="BM296" s="57" t="s">
        <v>11</v>
      </c>
      <c r="BN296" s="57" t="s">
        <v>11</v>
      </c>
      <c r="BO296" s="57" t="s">
        <v>11</v>
      </c>
      <c r="BP296" s="57" t="s">
        <v>2301</v>
      </c>
      <c r="BQ296" s="49"/>
      <c r="BR296" s="49"/>
      <c r="BS296" s="49"/>
      <c r="BT296" s="49"/>
      <c r="BU296" s="49"/>
      <c r="BV296" s="49"/>
      <c r="BW296" s="49"/>
      <c r="BX296" s="49"/>
      <c r="BY296" s="49"/>
      <c r="BZ296" s="49"/>
      <c r="CA296" s="49"/>
      <c r="CB296" s="49"/>
      <c r="CC296" s="49"/>
      <c r="CD296" s="49"/>
      <c r="CE296" s="49"/>
      <c r="CF296" s="49"/>
      <c r="CG296" s="49"/>
      <c r="CH296" s="49"/>
      <c r="CI296" s="49"/>
      <c r="CJ296" s="49"/>
      <c r="CK296" s="49"/>
      <c r="CL296" s="49"/>
      <c r="CM296" s="49"/>
      <c r="CN296" s="49"/>
      <c r="CO296" s="49"/>
      <c r="CP296" s="49"/>
      <c r="CQ296" s="49"/>
      <c r="CR296" s="49"/>
      <c r="CS296" s="49"/>
      <c r="CT296" s="49"/>
      <c r="CU296" s="49"/>
      <c r="CV296" s="49"/>
      <c r="CW296" s="49"/>
      <c r="CX296" s="49"/>
      <c r="CY296" s="49"/>
      <c r="CZ296" s="49"/>
      <c r="DA296" s="49"/>
      <c r="DB296" s="49"/>
      <c r="DC296" s="49"/>
      <c r="DD296" s="49"/>
      <c r="DE296" s="49"/>
      <c r="DF296" s="49"/>
      <c r="DG296" s="49"/>
      <c r="DH296" s="49"/>
      <c r="DI296" s="49"/>
      <c r="DJ296" s="49"/>
      <c r="DK296" s="49"/>
      <c r="DL296" s="49"/>
      <c r="DM296" s="49"/>
      <c r="DN296" s="49"/>
      <c r="DO296" s="49"/>
      <c r="DP296" s="49"/>
      <c r="DQ296" s="49"/>
      <c r="DR296" s="49"/>
      <c r="DS296" s="49"/>
      <c r="DT296" s="49"/>
      <c r="DU296" s="49"/>
    </row>
    <row r="297" spans="1:125" ht="12.75" customHeight="1" x14ac:dyDescent="0.25">
      <c r="A297" s="39" t="s">
        <v>6</v>
      </c>
      <c r="B297" s="39" t="s">
        <v>2308</v>
      </c>
      <c r="C297" s="19"/>
      <c r="D297" s="19" t="s">
        <v>8</v>
      </c>
      <c r="E297" s="19" t="s">
        <v>460</v>
      </c>
      <c r="F297" s="55">
        <v>44375.446064814816</v>
      </c>
      <c r="G297" s="55"/>
      <c r="H297" s="23" t="s">
        <v>5793</v>
      </c>
      <c r="I297" s="40" t="str">
        <f t="shared" si="4"/>
        <v>IN WDC</v>
      </c>
      <c r="J297" s="23"/>
      <c r="K297" s="23"/>
      <c r="L297" s="56">
        <v>44337</v>
      </c>
      <c r="M297" s="57"/>
      <c r="N297" s="59" t="str">
        <f>IFERROR(VLOOKUP(B:B,'GID 29 JUNI 21'!V:Y,4,0),"")</f>
        <v/>
      </c>
      <c r="O297" s="59" t="str">
        <f>IFERROR(VLOOKUP(B297,#REF!,4,0),"")</f>
        <v/>
      </c>
      <c r="P297" s="59" t="str">
        <f>IFERROR(VLOOKUP(B:B,'GID 27 Juni 21'!V:Y,4,0),"")</f>
        <v/>
      </c>
      <c r="Q297" s="59" t="str">
        <f>IFERROR(VLOOKUP(B:B,'GID 26 Juni 21'!V:Y,4,0),"")</f>
        <v xml:space="preserve">4002943191 GID 26 P1 28 </v>
      </c>
      <c r="R297" s="59" t="str">
        <f>IFERROR(VLOOKUP(B:B,'GID 25 JNI 21'!V:Y,4,0),"")</f>
        <v xml:space="preserve">4002942383 GID 25 P1 25 </v>
      </c>
      <c r="S297" s="59" t="s">
        <v>11</v>
      </c>
      <c r="T297" s="59" t="s">
        <v>5510</v>
      </c>
      <c r="U297" s="59" t="s">
        <v>11</v>
      </c>
      <c r="V297" s="59" t="s">
        <v>11</v>
      </c>
      <c r="W297" s="59" t="s">
        <v>11</v>
      </c>
      <c r="X297" s="59" t="s">
        <v>5228</v>
      </c>
      <c r="Y297" s="59" t="s">
        <v>11</v>
      </c>
      <c r="Z297" s="59" t="s">
        <v>11</v>
      </c>
      <c r="AA297" s="59" t="s">
        <v>4876</v>
      </c>
      <c r="AB297" s="59" t="s">
        <v>11</v>
      </c>
      <c r="AC297" s="59" t="s">
        <v>11</v>
      </c>
      <c r="AD297" s="59" t="s">
        <v>4575</v>
      </c>
      <c r="AE297" s="59" t="s">
        <v>4576</v>
      </c>
      <c r="AF297" s="59" t="s">
        <v>11</v>
      </c>
      <c r="AG297" s="59" t="s">
        <v>11</v>
      </c>
      <c r="AH297" s="59" t="s">
        <v>4162</v>
      </c>
      <c r="AI297" s="59" t="s">
        <v>11</v>
      </c>
      <c r="AJ297" s="59" t="s">
        <v>11</v>
      </c>
      <c r="AK297" s="59" t="s">
        <v>11</v>
      </c>
      <c r="AL297" s="57" t="s">
        <v>11</v>
      </c>
      <c r="AM297" s="57" t="s">
        <v>4012</v>
      </c>
      <c r="AN297" s="57" t="s">
        <v>11</v>
      </c>
      <c r="AO297" s="57" t="s">
        <v>11</v>
      </c>
      <c r="AP297" s="57" t="s">
        <v>11</v>
      </c>
      <c r="AQ297" s="57" t="s">
        <v>11</v>
      </c>
      <c r="AR297" s="57" t="s">
        <v>11</v>
      </c>
      <c r="AS297" s="57" t="s">
        <v>11</v>
      </c>
      <c r="AT297" s="57" t="s">
        <v>11</v>
      </c>
      <c r="AU297" s="57" t="s">
        <v>11</v>
      </c>
      <c r="AV297" s="57" t="s">
        <v>11</v>
      </c>
      <c r="AW297" s="57" t="s">
        <v>3218</v>
      </c>
      <c r="AX297" s="57" t="s">
        <v>11</v>
      </c>
      <c r="AY297" s="57" t="s">
        <v>11</v>
      </c>
      <c r="AZ297" s="57" t="s">
        <v>2512</v>
      </c>
      <c r="BA297" s="57" t="s">
        <v>2495</v>
      </c>
      <c r="BB297" s="57" t="s">
        <v>2596</v>
      </c>
      <c r="BC297" s="57" t="s">
        <v>11</v>
      </c>
      <c r="BD297" s="57" t="s">
        <v>3219</v>
      </c>
      <c r="BE297" s="57" t="s">
        <v>11</v>
      </c>
      <c r="BF297" s="57" t="s">
        <v>3220</v>
      </c>
      <c r="BG297" s="57" t="s">
        <v>3221</v>
      </c>
      <c r="BH297" s="57" t="s">
        <v>2413</v>
      </c>
      <c r="BI297" s="57" t="s">
        <v>2381</v>
      </c>
      <c r="BJ297" s="57" t="s">
        <v>11</v>
      </c>
      <c r="BK297" s="57" t="s">
        <v>3222</v>
      </c>
      <c r="BL297" s="57" t="s">
        <v>11</v>
      </c>
      <c r="BM297" s="57" t="s">
        <v>11</v>
      </c>
      <c r="BN297" s="57" t="s">
        <v>3223</v>
      </c>
      <c r="BO297" s="57" t="s">
        <v>3224</v>
      </c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49"/>
      <c r="CB297" s="49"/>
      <c r="CC297" s="49"/>
      <c r="CD297" s="49"/>
      <c r="CE297" s="49"/>
      <c r="CF297" s="49"/>
      <c r="CG297" s="49"/>
      <c r="CH297" s="49"/>
      <c r="CI297" s="49"/>
      <c r="CJ297" s="49"/>
      <c r="CK297" s="49"/>
      <c r="CL297" s="49"/>
      <c r="CM297" s="49"/>
      <c r="CN297" s="49"/>
      <c r="CO297" s="49"/>
      <c r="CP297" s="49"/>
      <c r="CQ297" s="49"/>
      <c r="CR297" s="49"/>
      <c r="CS297" s="49"/>
      <c r="CT297" s="49"/>
      <c r="CU297" s="49"/>
      <c r="CV297" s="49"/>
      <c r="CW297" s="49"/>
      <c r="CX297" s="49"/>
      <c r="CY297" s="49"/>
      <c r="CZ297" s="49"/>
      <c r="DA297" s="49"/>
      <c r="DB297" s="49"/>
      <c r="DC297" s="49"/>
      <c r="DD297" s="49"/>
      <c r="DE297" s="49"/>
      <c r="DF297" s="49"/>
      <c r="DG297" s="49"/>
      <c r="DH297" s="49"/>
      <c r="DI297" s="49"/>
      <c r="DJ297" s="49"/>
      <c r="DK297" s="49"/>
      <c r="DL297" s="49"/>
      <c r="DM297" s="49"/>
      <c r="DN297" s="49"/>
      <c r="DO297" s="49"/>
      <c r="DP297" s="49"/>
      <c r="DQ297" s="49"/>
      <c r="DR297" s="49"/>
      <c r="DS297" s="49"/>
      <c r="DT297" s="49"/>
      <c r="DU297" s="49"/>
    </row>
    <row r="298" spans="1:125" ht="12.75" customHeight="1" x14ac:dyDescent="0.25">
      <c r="A298" s="39" t="s">
        <v>6</v>
      </c>
      <c r="B298" s="39" t="s">
        <v>2310</v>
      </c>
      <c r="C298" s="19"/>
      <c r="D298" s="19" t="s">
        <v>8</v>
      </c>
      <c r="E298" s="19" t="s">
        <v>460</v>
      </c>
      <c r="F298" s="62">
        <v>44372.390185185184</v>
      </c>
      <c r="G298" s="55">
        <v>44374.991886574076</v>
      </c>
      <c r="H298" s="23" t="s">
        <v>2309</v>
      </c>
      <c r="I298" s="40" t="str">
        <f t="shared" si="4"/>
        <v>OUTSIDE WDC</v>
      </c>
      <c r="J298" s="23"/>
      <c r="K298" s="23"/>
      <c r="L298" s="56">
        <v>44336</v>
      </c>
      <c r="M298" s="59"/>
      <c r="N298" s="59" t="str">
        <f>IFERROR(VLOOKUP(B:B,'GID 29 JUNI 21'!V:Y,4,0),"")</f>
        <v/>
      </c>
      <c r="O298" s="59" t="str">
        <f>IFERROR(VLOOKUP(B298,#REF!,4,0),"")</f>
        <v/>
      </c>
      <c r="P298" s="59" t="str">
        <f>IFERROR(VLOOKUP(B:B,'GID 27 Juni 21'!V:Y,4,0),"")</f>
        <v/>
      </c>
      <c r="Q298" s="59" t="str">
        <f>IFERROR(VLOOKUP(B:B,'GID 26 Juni 21'!V:Y,4,0),"")</f>
        <v xml:space="preserve">4002942921 GID 26 P2 27 </v>
      </c>
      <c r="R298" s="59" t="str">
        <f>IFERROR(VLOOKUP(B:B,'GID 25 JNI 21'!V:Y,4,0),"")</f>
        <v/>
      </c>
      <c r="S298" s="59" t="s">
        <v>11</v>
      </c>
      <c r="T298" s="59" t="s">
        <v>5511</v>
      </c>
      <c r="U298" s="59" t="s">
        <v>11</v>
      </c>
      <c r="V298" s="59" t="s">
        <v>11</v>
      </c>
      <c r="W298" s="59" t="s">
        <v>11</v>
      </c>
      <c r="X298" s="59" t="s">
        <v>5229</v>
      </c>
      <c r="Y298" s="59" t="s">
        <v>11</v>
      </c>
      <c r="Z298" s="59" t="s">
        <v>11</v>
      </c>
      <c r="AA298" s="59" t="s">
        <v>4877</v>
      </c>
      <c r="AB298" s="59" t="s">
        <v>4640</v>
      </c>
      <c r="AC298" s="59" t="s">
        <v>11</v>
      </c>
      <c r="AD298" s="59" t="s">
        <v>11</v>
      </c>
      <c r="AE298" s="59" t="s">
        <v>4577</v>
      </c>
      <c r="AF298" s="59" t="s">
        <v>11</v>
      </c>
      <c r="AG298" s="59" t="s">
        <v>11</v>
      </c>
      <c r="AH298" s="59" t="s">
        <v>4163</v>
      </c>
      <c r="AI298" s="59" t="s">
        <v>11</v>
      </c>
      <c r="AJ298" s="59" t="s">
        <v>11</v>
      </c>
      <c r="AK298" s="59" t="s">
        <v>11</v>
      </c>
      <c r="AL298" s="57" t="s">
        <v>11</v>
      </c>
      <c r="AM298" s="57" t="s">
        <v>11</v>
      </c>
      <c r="AN298" s="57" t="s">
        <v>11</v>
      </c>
      <c r="AO298" s="57" t="s">
        <v>11</v>
      </c>
      <c r="AP298" s="57" t="s">
        <v>11</v>
      </c>
      <c r="AQ298" s="57" t="s">
        <v>11</v>
      </c>
      <c r="AR298" s="57" t="s">
        <v>11</v>
      </c>
      <c r="AS298" s="57" t="s">
        <v>11</v>
      </c>
      <c r="AT298" s="57" t="s">
        <v>11</v>
      </c>
      <c r="AU298" s="57" t="s">
        <v>11</v>
      </c>
      <c r="AV298" s="57" t="s">
        <v>11</v>
      </c>
      <c r="AW298" s="57" t="s">
        <v>11</v>
      </c>
      <c r="AX298" s="57" t="s">
        <v>11</v>
      </c>
      <c r="AY298" s="57" t="s">
        <v>2597</v>
      </c>
      <c r="AZ298" s="57" t="s">
        <v>11</v>
      </c>
      <c r="BA298" s="57" t="s">
        <v>2496</v>
      </c>
      <c r="BB298" s="57" t="s">
        <v>11</v>
      </c>
      <c r="BC298" s="57" t="s">
        <v>2450</v>
      </c>
      <c r="BD298" s="57" t="s">
        <v>11</v>
      </c>
      <c r="BE298" s="57" t="s">
        <v>11</v>
      </c>
      <c r="BF298" s="57" t="s">
        <v>11</v>
      </c>
      <c r="BG298" s="57" t="s">
        <v>3225</v>
      </c>
      <c r="BH298" s="57" t="s">
        <v>11</v>
      </c>
      <c r="BI298" s="57" t="s">
        <v>2382</v>
      </c>
      <c r="BJ298" s="57" t="s">
        <v>11</v>
      </c>
      <c r="BK298" s="57" t="s">
        <v>11</v>
      </c>
      <c r="BL298" s="57" t="s">
        <v>11</v>
      </c>
      <c r="BM298" s="57" t="s">
        <v>11</v>
      </c>
      <c r="BN298" s="57" t="s">
        <v>3226</v>
      </c>
      <c r="BO298" s="57" t="s">
        <v>3227</v>
      </c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49"/>
      <c r="CB298" s="49"/>
      <c r="CC298" s="49"/>
      <c r="CD298" s="49"/>
      <c r="CE298" s="49"/>
      <c r="CF298" s="49"/>
      <c r="CG298" s="49"/>
      <c r="CH298" s="49"/>
      <c r="CI298" s="49"/>
      <c r="CJ298" s="49"/>
      <c r="CK298" s="49"/>
      <c r="CL298" s="49"/>
      <c r="CM298" s="49"/>
      <c r="CN298" s="49"/>
      <c r="CO298" s="49"/>
      <c r="CP298" s="49"/>
      <c r="CQ298" s="49"/>
      <c r="CR298" s="49"/>
      <c r="CS298" s="49"/>
      <c r="CT298" s="49"/>
      <c r="CU298" s="49"/>
      <c r="CV298" s="49"/>
      <c r="CW298" s="49"/>
      <c r="CX298" s="49"/>
      <c r="CY298" s="49"/>
      <c r="CZ298" s="49"/>
      <c r="DA298" s="49"/>
      <c r="DB298" s="49"/>
      <c r="DC298" s="49"/>
      <c r="DD298" s="49"/>
      <c r="DE298" s="49"/>
      <c r="DF298" s="49"/>
      <c r="DG298" s="49"/>
      <c r="DH298" s="49"/>
      <c r="DI298" s="49"/>
      <c r="DJ298" s="49"/>
      <c r="DK298" s="49"/>
      <c r="DL298" s="49"/>
      <c r="DM298" s="49"/>
      <c r="DN298" s="49"/>
      <c r="DO298" s="49"/>
      <c r="DP298" s="49"/>
      <c r="DQ298" s="49"/>
      <c r="DR298" s="49"/>
      <c r="DS298" s="49"/>
      <c r="DT298" s="49"/>
      <c r="DU298" s="49"/>
    </row>
    <row r="299" spans="1:125" ht="12.75" customHeight="1" x14ac:dyDescent="0.25">
      <c r="A299" s="39" t="s">
        <v>454</v>
      </c>
      <c r="B299" s="39" t="s">
        <v>2311</v>
      </c>
      <c r="C299" s="19"/>
      <c r="D299" s="19" t="s">
        <v>73</v>
      </c>
      <c r="E299" s="19" t="s">
        <v>2220</v>
      </c>
      <c r="F299" s="62">
        <v>44314.734270833331</v>
      </c>
      <c r="G299" s="55">
        <v>44315.190509259257</v>
      </c>
      <c r="H299" s="23" t="s">
        <v>2309</v>
      </c>
      <c r="I299" s="40" t="str">
        <f t="shared" si="4"/>
        <v>OUTSIDE WDC</v>
      </c>
      <c r="J299" s="23"/>
      <c r="K299" s="23"/>
      <c r="L299" s="56">
        <v>44315</v>
      </c>
      <c r="M299" s="49"/>
      <c r="N299" s="59" t="str">
        <f>IFERROR(VLOOKUP(B:B,'GID 29 JUNI 21'!V:Y,4,0),"")</f>
        <v/>
      </c>
      <c r="O299" s="59" t="str">
        <f>IFERROR(VLOOKUP(B299,#REF!,4,0),"")</f>
        <v/>
      </c>
      <c r="P299" s="59" t="str">
        <f>IFERROR(VLOOKUP(B:B,'GID 27 Juni 21'!V:Y,4,0),"")</f>
        <v/>
      </c>
      <c r="Q299" s="59" t="str">
        <f>IFERROR(VLOOKUP(B:B,'GID 26 Juni 21'!V:Y,4,0),"")</f>
        <v/>
      </c>
      <c r="R299" s="59" t="str">
        <f>IFERROR(VLOOKUP(B:B,'GID 25 JNI 21'!V:Y,4,0),"")</f>
        <v/>
      </c>
      <c r="S299" s="59" t="s">
        <v>11</v>
      </c>
      <c r="T299" s="59" t="s">
        <v>11</v>
      </c>
      <c r="U299" s="59" t="s">
        <v>11</v>
      </c>
      <c r="V299" s="59" t="s">
        <v>11</v>
      </c>
      <c r="W299" s="59" t="s">
        <v>11</v>
      </c>
      <c r="X299" s="59" t="s">
        <v>11</v>
      </c>
      <c r="Y299" s="59" t="s">
        <v>11</v>
      </c>
      <c r="Z299" s="59" t="s">
        <v>11</v>
      </c>
      <c r="AA299" s="59" t="s">
        <v>11</v>
      </c>
      <c r="AB299" s="59" t="s">
        <v>11</v>
      </c>
      <c r="AC299" s="59" t="s">
        <v>11</v>
      </c>
      <c r="AD299" s="59" t="s">
        <v>11</v>
      </c>
      <c r="AE299" s="59" t="s">
        <v>11</v>
      </c>
      <c r="AF299" s="59" t="s">
        <v>11</v>
      </c>
      <c r="AG299" s="59" t="s">
        <v>11</v>
      </c>
      <c r="AH299" s="59" t="s">
        <v>11</v>
      </c>
      <c r="AI299" s="59" t="s">
        <v>11</v>
      </c>
      <c r="AJ299" s="59" t="s">
        <v>11</v>
      </c>
      <c r="AK299" s="59" t="s">
        <v>11</v>
      </c>
      <c r="AL299" s="57" t="s">
        <v>11</v>
      </c>
      <c r="AM299" s="57" t="s">
        <v>11</v>
      </c>
      <c r="AN299" s="57" t="s">
        <v>11</v>
      </c>
      <c r="AO299" s="57" t="s">
        <v>11</v>
      </c>
      <c r="AP299" s="57" t="s">
        <v>11</v>
      </c>
      <c r="AQ299" s="57" t="s">
        <v>11</v>
      </c>
      <c r="AR299" s="57" t="s">
        <v>11</v>
      </c>
      <c r="AS299" s="57" t="s">
        <v>11</v>
      </c>
      <c r="AT299" s="57" t="s">
        <v>11</v>
      </c>
      <c r="AU299" s="57" t="s">
        <v>11</v>
      </c>
      <c r="AV299" s="57" t="s">
        <v>11</v>
      </c>
      <c r="AW299" s="57" t="s">
        <v>11</v>
      </c>
      <c r="AX299" s="57" t="s">
        <v>11</v>
      </c>
      <c r="AY299" s="57" t="s">
        <v>11</v>
      </c>
      <c r="AZ299" s="57" t="s">
        <v>11</v>
      </c>
      <c r="BA299" s="57" t="s">
        <v>11</v>
      </c>
      <c r="BB299" s="57" t="s">
        <v>11</v>
      </c>
      <c r="BC299" s="57" t="s">
        <v>11</v>
      </c>
      <c r="BD299" s="57" t="s">
        <v>11</v>
      </c>
      <c r="BE299" s="57" t="s">
        <v>11</v>
      </c>
      <c r="BF299" s="57" t="s">
        <v>11</v>
      </c>
      <c r="BG299" s="57" t="s">
        <v>11</v>
      </c>
      <c r="BH299" s="57" t="s">
        <v>11</v>
      </c>
      <c r="BI299" s="57" t="s">
        <v>11</v>
      </c>
      <c r="BJ299" s="57" t="s">
        <v>11</v>
      </c>
      <c r="BK299" s="57" t="s">
        <v>11</v>
      </c>
      <c r="BL299" s="57" t="s">
        <v>11</v>
      </c>
      <c r="BM299" s="57" t="s">
        <v>11</v>
      </c>
      <c r="BN299" s="57" t="s">
        <v>11</v>
      </c>
      <c r="BO299" s="57" t="s">
        <v>3228</v>
      </c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49"/>
      <c r="CB299" s="49"/>
      <c r="CC299" s="49"/>
      <c r="CD299" s="49"/>
      <c r="CE299" s="49"/>
      <c r="CF299" s="49"/>
      <c r="CG299" s="49"/>
      <c r="CH299" s="49"/>
      <c r="CI299" s="49"/>
      <c r="CJ299" s="49"/>
      <c r="CK299" s="49"/>
      <c r="CL299" s="49"/>
      <c r="CM299" s="49"/>
      <c r="CN299" s="49"/>
      <c r="CO299" s="49"/>
      <c r="CP299" s="49"/>
      <c r="CQ299" s="49"/>
      <c r="CR299" s="49"/>
      <c r="CS299" s="49"/>
      <c r="CT299" s="49"/>
      <c r="CU299" s="49"/>
      <c r="CV299" s="49"/>
      <c r="CW299" s="49"/>
      <c r="CX299" s="49"/>
      <c r="CY299" s="49"/>
      <c r="CZ299" s="49"/>
      <c r="DA299" s="49"/>
      <c r="DB299" s="49"/>
      <c r="DC299" s="49"/>
      <c r="DD299" s="49"/>
      <c r="DE299" s="49"/>
      <c r="DF299" s="49"/>
      <c r="DG299" s="49"/>
      <c r="DH299" s="49"/>
      <c r="DI299" s="49"/>
      <c r="DJ299" s="49"/>
      <c r="DK299" s="49"/>
      <c r="DL299" s="49"/>
      <c r="DM299" s="49"/>
      <c r="DN299" s="49"/>
      <c r="DO299" s="49"/>
      <c r="DP299" s="49"/>
      <c r="DQ299" s="49"/>
      <c r="DR299" s="49"/>
      <c r="DS299" s="49"/>
      <c r="DT299" s="49"/>
      <c r="DU299" s="49"/>
    </row>
    <row r="300" spans="1:125" ht="12.75" customHeight="1" x14ac:dyDescent="0.25">
      <c r="A300" s="39" t="s">
        <v>454</v>
      </c>
      <c r="B300" s="39" t="s">
        <v>2312</v>
      </c>
      <c r="C300" s="19"/>
      <c r="D300" s="19" t="s">
        <v>73</v>
      </c>
      <c r="E300" s="19" t="s">
        <v>2202</v>
      </c>
      <c r="F300" s="62">
        <v>44314.980046296296</v>
      </c>
      <c r="G300" s="55">
        <v>44315.318553240744</v>
      </c>
      <c r="H300" s="23" t="s">
        <v>2309</v>
      </c>
      <c r="I300" s="40" t="str">
        <f t="shared" si="4"/>
        <v>OUTSIDE WDC</v>
      </c>
      <c r="J300" s="23"/>
      <c r="K300" s="23"/>
      <c r="L300" s="56">
        <v>44315</v>
      </c>
      <c r="M300" s="49"/>
      <c r="N300" s="59" t="str">
        <f>IFERROR(VLOOKUP(B:B,'GID 29 JUNI 21'!V:Y,4,0),"")</f>
        <v/>
      </c>
      <c r="O300" s="59" t="str">
        <f>IFERROR(VLOOKUP(B300,#REF!,4,0),"")</f>
        <v/>
      </c>
      <c r="P300" s="59" t="str">
        <f>IFERROR(VLOOKUP(B:B,'GID 27 Juni 21'!V:Y,4,0),"")</f>
        <v/>
      </c>
      <c r="Q300" s="59" t="str">
        <f>IFERROR(VLOOKUP(B:B,'GID 26 Juni 21'!V:Y,4,0),"")</f>
        <v/>
      </c>
      <c r="R300" s="59" t="str">
        <f>IFERROR(VLOOKUP(B:B,'GID 25 JNI 21'!V:Y,4,0),"")</f>
        <v/>
      </c>
      <c r="S300" s="59" t="s">
        <v>11</v>
      </c>
      <c r="T300" s="59" t="s">
        <v>11</v>
      </c>
      <c r="U300" s="59" t="s">
        <v>11</v>
      </c>
      <c r="V300" s="59" t="s">
        <v>11</v>
      </c>
      <c r="W300" s="59" t="s">
        <v>11</v>
      </c>
      <c r="X300" s="59" t="s">
        <v>11</v>
      </c>
      <c r="Y300" s="59" t="s">
        <v>11</v>
      </c>
      <c r="Z300" s="59" t="s">
        <v>11</v>
      </c>
      <c r="AA300" s="59" t="s">
        <v>11</v>
      </c>
      <c r="AB300" s="59" t="s">
        <v>11</v>
      </c>
      <c r="AC300" s="59" t="s">
        <v>11</v>
      </c>
      <c r="AD300" s="59" t="s">
        <v>11</v>
      </c>
      <c r="AE300" s="59" t="s">
        <v>11</v>
      </c>
      <c r="AF300" s="59" t="s">
        <v>11</v>
      </c>
      <c r="AG300" s="59" t="s">
        <v>11</v>
      </c>
      <c r="AH300" s="59" t="s">
        <v>11</v>
      </c>
      <c r="AI300" s="59" t="s">
        <v>11</v>
      </c>
      <c r="AJ300" s="59" t="s">
        <v>11</v>
      </c>
      <c r="AK300" s="59" t="s">
        <v>11</v>
      </c>
      <c r="AL300" s="57" t="s">
        <v>11</v>
      </c>
      <c r="AM300" s="57" t="s">
        <v>11</v>
      </c>
      <c r="AN300" s="57" t="s">
        <v>11</v>
      </c>
      <c r="AO300" s="57" t="s">
        <v>11</v>
      </c>
      <c r="AP300" s="57" t="s">
        <v>11</v>
      </c>
      <c r="AQ300" s="57" t="s">
        <v>11</v>
      </c>
      <c r="AR300" s="57" t="s">
        <v>11</v>
      </c>
      <c r="AS300" s="57" t="s">
        <v>11</v>
      </c>
      <c r="AT300" s="57" t="s">
        <v>11</v>
      </c>
      <c r="AU300" s="57" t="s">
        <v>11</v>
      </c>
      <c r="AV300" s="57" t="s">
        <v>11</v>
      </c>
      <c r="AW300" s="57" t="s">
        <v>11</v>
      </c>
      <c r="AX300" s="57" t="s">
        <v>11</v>
      </c>
      <c r="AY300" s="57" t="s">
        <v>11</v>
      </c>
      <c r="AZ300" s="57" t="s">
        <v>11</v>
      </c>
      <c r="BA300" s="57" t="s">
        <v>11</v>
      </c>
      <c r="BB300" s="57" t="s">
        <v>11</v>
      </c>
      <c r="BC300" s="57" t="s">
        <v>11</v>
      </c>
      <c r="BD300" s="57" t="s">
        <v>11</v>
      </c>
      <c r="BE300" s="57" t="s">
        <v>11</v>
      </c>
      <c r="BF300" s="57" t="s">
        <v>11</v>
      </c>
      <c r="BG300" s="57" t="s">
        <v>11</v>
      </c>
      <c r="BH300" s="57" t="s">
        <v>11</v>
      </c>
      <c r="BI300" s="57" t="s">
        <v>11</v>
      </c>
      <c r="BJ300" s="57" t="s">
        <v>11</v>
      </c>
      <c r="BK300" s="57" t="s">
        <v>11</v>
      </c>
      <c r="BL300" s="57" t="s">
        <v>11</v>
      </c>
      <c r="BM300" s="57" t="s">
        <v>11</v>
      </c>
      <c r="BN300" s="57" t="s">
        <v>11</v>
      </c>
      <c r="BO300" s="57" t="s">
        <v>3229</v>
      </c>
      <c r="BP300" s="49"/>
      <c r="BQ300" s="49"/>
      <c r="BR300" s="49"/>
      <c r="BS300" s="49"/>
      <c r="BT300" s="49"/>
      <c r="BU300" s="49"/>
      <c r="BV300" s="49"/>
      <c r="BW300" s="49"/>
      <c r="BX300" s="49"/>
      <c r="BY300" s="49"/>
      <c r="BZ300" s="49"/>
      <c r="CA300" s="49"/>
      <c r="CB300" s="49"/>
      <c r="CC300" s="49"/>
      <c r="CD300" s="49"/>
      <c r="CE300" s="49"/>
      <c r="CF300" s="49"/>
      <c r="CG300" s="49"/>
      <c r="CH300" s="49"/>
      <c r="CI300" s="49"/>
      <c r="CJ300" s="49"/>
      <c r="CK300" s="49"/>
      <c r="CL300" s="49"/>
      <c r="CM300" s="49"/>
      <c r="CN300" s="49"/>
      <c r="CO300" s="49"/>
      <c r="CP300" s="49"/>
      <c r="CQ300" s="49"/>
      <c r="CR300" s="49"/>
      <c r="CS300" s="49"/>
      <c r="CT300" s="49"/>
      <c r="CU300" s="49"/>
      <c r="CV300" s="49"/>
      <c r="CW300" s="49"/>
      <c r="CX300" s="49"/>
      <c r="CY300" s="49"/>
      <c r="CZ300" s="49"/>
      <c r="DA300" s="49"/>
      <c r="DB300" s="49"/>
      <c r="DC300" s="49"/>
      <c r="DD300" s="49"/>
      <c r="DE300" s="49"/>
      <c r="DF300" s="49"/>
      <c r="DG300" s="49"/>
      <c r="DH300" s="49"/>
      <c r="DI300" s="49"/>
      <c r="DJ300" s="49"/>
      <c r="DK300" s="49"/>
      <c r="DL300" s="49"/>
      <c r="DM300" s="49"/>
      <c r="DN300" s="49"/>
      <c r="DO300" s="49"/>
      <c r="DP300" s="49"/>
      <c r="DQ300" s="49"/>
      <c r="DR300" s="49"/>
      <c r="DS300" s="49"/>
      <c r="DT300" s="49"/>
      <c r="DU300" s="49"/>
    </row>
    <row r="301" spans="1:125" ht="12.75" customHeight="1" x14ac:dyDescent="0.25">
      <c r="A301" s="39" t="s">
        <v>454</v>
      </c>
      <c r="B301" s="39" t="s">
        <v>2315</v>
      </c>
      <c r="C301" s="19"/>
      <c r="D301" s="19" t="s">
        <v>73</v>
      </c>
      <c r="E301" s="19" t="s">
        <v>2217</v>
      </c>
      <c r="F301" s="62">
        <v>44317.041446759256</v>
      </c>
      <c r="G301" s="55">
        <v>44318.617962962962</v>
      </c>
      <c r="H301" s="23" t="s">
        <v>2309</v>
      </c>
      <c r="I301" s="40" t="str">
        <f t="shared" si="4"/>
        <v>OUTSIDE WDC</v>
      </c>
      <c r="J301" s="23"/>
      <c r="K301" s="23"/>
      <c r="L301" s="56">
        <v>44318</v>
      </c>
      <c r="M301" s="49"/>
      <c r="N301" s="59" t="str">
        <f>IFERROR(VLOOKUP(B:B,'GID 29 JUNI 21'!V:Y,4,0),"")</f>
        <v/>
      </c>
      <c r="O301" s="59" t="str">
        <f>IFERROR(VLOOKUP(B301,#REF!,4,0),"")</f>
        <v/>
      </c>
      <c r="P301" s="59" t="str">
        <f>IFERROR(VLOOKUP(B:B,'GID 27 Juni 21'!V:Y,4,0),"")</f>
        <v/>
      </c>
      <c r="Q301" s="59" t="str">
        <f>IFERROR(VLOOKUP(B:B,'GID 26 Juni 21'!V:Y,4,0),"")</f>
        <v/>
      </c>
      <c r="R301" s="59" t="str">
        <f>IFERROR(VLOOKUP(B:B,'GID 25 JNI 21'!V:Y,4,0),"")</f>
        <v/>
      </c>
      <c r="S301" s="59" t="s">
        <v>11</v>
      </c>
      <c r="T301" s="59" t="s">
        <v>11</v>
      </c>
      <c r="U301" s="59" t="s">
        <v>11</v>
      </c>
      <c r="V301" s="59" t="s">
        <v>11</v>
      </c>
      <c r="W301" s="59" t="s">
        <v>11</v>
      </c>
      <c r="X301" s="59" t="s">
        <v>11</v>
      </c>
      <c r="Y301" s="59" t="s">
        <v>11</v>
      </c>
      <c r="Z301" s="59" t="s">
        <v>11</v>
      </c>
      <c r="AA301" s="59" t="s">
        <v>11</v>
      </c>
      <c r="AB301" s="59" t="s">
        <v>11</v>
      </c>
      <c r="AC301" s="59" t="s">
        <v>11</v>
      </c>
      <c r="AD301" s="59" t="s">
        <v>11</v>
      </c>
      <c r="AE301" s="59" t="s">
        <v>11</v>
      </c>
      <c r="AF301" s="59" t="s">
        <v>11</v>
      </c>
      <c r="AG301" s="59" t="s">
        <v>11</v>
      </c>
      <c r="AH301" s="59" t="s">
        <v>11</v>
      </c>
      <c r="AI301" s="59" t="s">
        <v>11</v>
      </c>
      <c r="AJ301" s="59" t="s">
        <v>11</v>
      </c>
      <c r="AK301" s="59" t="s">
        <v>11</v>
      </c>
      <c r="AL301" s="57" t="s">
        <v>11</v>
      </c>
      <c r="AM301" s="57" t="s">
        <v>11</v>
      </c>
      <c r="AN301" s="57" t="s">
        <v>11</v>
      </c>
      <c r="AO301" s="57" t="s">
        <v>11</v>
      </c>
      <c r="AP301" s="57" t="s">
        <v>11</v>
      </c>
      <c r="AQ301" s="57" t="s">
        <v>11</v>
      </c>
      <c r="AR301" s="57" t="s">
        <v>11</v>
      </c>
      <c r="AS301" s="57" t="s">
        <v>11</v>
      </c>
      <c r="AT301" s="57" t="s">
        <v>11</v>
      </c>
      <c r="AU301" s="57" t="s">
        <v>11</v>
      </c>
      <c r="AV301" s="57" t="s">
        <v>11</v>
      </c>
      <c r="AW301" s="57" t="s">
        <v>11</v>
      </c>
      <c r="AX301" s="57" t="s">
        <v>11</v>
      </c>
      <c r="AY301" s="57" t="s">
        <v>11</v>
      </c>
      <c r="AZ301" s="57" t="s">
        <v>11</v>
      </c>
      <c r="BA301" s="57" t="s">
        <v>11</v>
      </c>
      <c r="BB301" s="57" t="s">
        <v>11</v>
      </c>
      <c r="BC301" s="57" t="s">
        <v>11</v>
      </c>
      <c r="BD301" s="57" t="s">
        <v>11</v>
      </c>
      <c r="BE301" s="57" t="s">
        <v>11</v>
      </c>
      <c r="BF301" s="57" t="s">
        <v>11</v>
      </c>
      <c r="BG301" s="57" t="s">
        <v>11</v>
      </c>
      <c r="BH301" s="57" t="s">
        <v>11</v>
      </c>
      <c r="BI301" s="57" t="s">
        <v>11</v>
      </c>
      <c r="BJ301" s="57" t="s">
        <v>11</v>
      </c>
      <c r="BK301" s="57" t="s">
        <v>11</v>
      </c>
      <c r="BL301" s="57" t="s">
        <v>11</v>
      </c>
      <c r="BM301" s="57" t="s">
        <v>3230</v>
      </c>
      <c r="BN301" s="57" t="s">
        <v>11</v>
      </c>
      <c r="BO301" s="57" t="s">
        <v>11</v>
      </c>
      <c r="BP301" s="49"/>
      <c r="BQ301" s="49"/>
      <c r="BR301" s="49"/>
      <c r="BS301" s="49"/>
      <c r="BT301" s="49"/>
      <c r="BU301" s="49"/>
      <c r="BV301" s="49"/>
      <c r="BW301" s="49"/>
      <c r="BX301" s="49"/>
      <c r="BY301" s="49"/>
      <c r="BZ301" s="49"/>
      <c r="CA301" s="49"/>
      <c r="CB301" s="49"/>
      <c r="CC301" s="49"/>
      <c r="CD301" s="49"/>
      <c r="CE301" s="49"/>
      <c r="CF301" s="49"/>
      <c r="CG301" s="49"/>
      <c r="CH301" s="49"/>
      <c r="CI301" s="49"/>
      <c r="CJ301" s="49"/>
      <c r="CK301" s="49"/>
      <c r="CL301" s="49"/>
      <c r="CM301" s="49"/>
      <c r="CN301" s="49"/>
      <c r="CO301" s="49"/>
      <c r="CP301" s="49"/>
      <c r="CQ301" s="49"/>
      <c r="CR301" s="49"/>
      <c r="CS301" s="49"/>
      <c r="CT301" s="49"/>
      <c r="CU301" s="49"/>
      <c r="CV301" s="49"/>
      <c r="CW301" s="49"/>
      <c r="CX301" s="49"/>
      <c r="CY301" s="49"/>
      <c r="CZ301" s="49"/>
      <c r="DA301" s="49"/>
      <c r="DB301" s="49"/>
      <c r="DC301" s="49"/>
      <c r="DD301" s="49"/>
      <c r="DE301" s="49"/>
      <c r="DF301" s="49"/>
      <c r="DG301" s="49"/>
      <c r="DH301" s="49"/>
      <c r="DI301" s="49"/>
      <c r="DJ301" s="49"/>
      <c r="DK301" s="49"/>
      <c r="DL301" s="49"/>
      <c r="DM301" s="49"/>
      <c r="DN301" s="49"/>
      <c r="DO301" s="49"/>
      <c r="DP301" s="49"/>
      <c r="DQ301" s="49"/>
      <c r="DR301" s="49"/>
      <c r="DS301" s="49"/>
      <c r="DT301" s="49"/>
      <c r="DU301" s="49"/>
    </row>
    <row r="302" spans="1:125" ht="12.75" customHeight="1" x14ac:dyDescent="0.25">
      <c r="A302" s="39" t="s">
        <v>454</v>
      </c>
      <c r="B302" s="39" t="s">
        <v>2316</v>
      </c>
      <c r="C302" s="19"/>
      <c r="D302" s="19" t="s">
        <v>73</v>
      </c>
      <c r="E302" s="19" t="s">
        <v>2217</v>
      </c>
      <c r="F302" s="62">
        <v>44317.041446759256</v>
      </c>
      <c r="G302" s="55">
        <v>44318.522233796291</v>
      </c>
      <c r="H302" s="23" t="s">
        <v>2309</v>
      </c>
      <c r="I302" s="40" t="str">
        <f t="shared" si="4"/>
        <v>OUTSIDE WDC</v>
      </c>
      <c r="J302" s="23"/>
      <c r="K302" s="23"/>
      <c r="L302" s="56">
        <v>44318</v>
      </c>
      <c r="M302" s="49"/>
      <c r="N302" s="59" t="str">
        <f>IFERROR(VLOOKUP(B:B,'GID 29 JUNI 21'!V:Y,4,0),"")</f>
        <v/>
      </c>
      <c r="O302" s="59" t="str">
        <f>IFERROR(VLOOKUP(B302,#REF!,4,0),"")</f>
        <v/>
      </c>
      <c r="P302" s="59" t="str">
        <f>IFERROR(VLOOKUP(B:B,'GID 27 Juni 21'!V:Y,4,0),"")</f>
        <v/>
      </c>
      <c r="Q302" s="59" t="str">
        <f>IFERROR(VLOOKUP(B:B,'GID 26 Juni 21'!V:Y,4,0),"")</f>
        <v/>
      </c>
      <c r="R302" s="59" t="str">
        <f>IFERROR(VLOOKUP(B:B,'GID 25 JNI 21'!V:Y,4,0),"")</f>
        <v/>
      </c>
      <c r="S302" s="59" t="s">
        <v>11</v>
      </c>
      <c r="T302" s="59" t="s">
        <v>11</v>
      </c>
      <c r="U302" s="59" t="s">
        <v>11</v>
      </c>
      <c r="V302" s="59" t="s">
        <v>11</v>
      </c>
      <c r="W302" s="59" t="s">
        <v>11</v>
      </c>
      <c r="X302" s="59" t="s">
        <v>11</v>
      </c>
      <c r="Y302" s="59" t="s">
        <v>11</v>
      </c>
      <c r="Z302" s="59" t="s">
        <v>11</v>
      </c>
      <c r="AA302" s="59" t="s">
        <v>11</v>
      </c>
      <c r="AB302" s="59" t="s">
        <v>11</v>
      </c>
      <c r="AC302" s="59" t="s">
        <v>11</v>
      </c>
      <c r="AD302" s="59" t="s">
        <v>11</v>
      </c>
      <c r="AE302" s="59" t="s">
        <v>11</v>
      </c>
      <c r="AF302" s="59" t="s">
        <v>11</v>
      </c>
      <c r="AG302" s="59" t="s">
        <v>11</v>
      </c>
      <c r="AH302" s="59" t="s">
        <v>11</v>
      </c>
      <c r="AI302" s="59" t="s">
        <v>11</v>
      </c>
      <c r="AJ302" s="59" t="s">
        <v>11</v>
      </c>
      <c r="AK302" s="59" t="s">
        <v>11</v>
      </c>
      <c r="AL302" s="57" t="s">
        <v>11</v>
      </c>
      <c r="AM302" s="57" t="s">
        <v>11</v>
      </c>
      <c r="AN302" s="57" t="s">
        <v>11</v>
      </c>
      <c r="AO302" s="57" t="s">
        <v>11</v>
      </c>
      <c r="AP302" s="57" t="s">
        <v>11</v>
      </c>
      <c r="AQ302" s="57" t="s">
        <v>11</v>
      </c>
      <c r="AR302" s="57" t="s">
        <v>11</v>
      </c>
      <c r="AS302" s="57" t="s">
        <v>11</v>
      </c>
      <c r="AT302" s="57" t="s">
        <v>11</v>
      </c>
      <c r="AU302" s="57" t="s">
        <v>11</v>
      </c>
      <c r="AV302" s="57" t="s">
        <v>11</v>
      </c>
      <c r="AW302" s="57" t="s">
        <v>11</v>
      </c>
      <c r="AX302" s="57" t="s">
        <v>11</v>
      </c>
      <c r="AY302" s="57" t="s">
        <v>11</v>
      </c>
      <c r="AZ302" s="57" t="s">
        <v>11</v>
      </c>
      <c r="BA302" s="57" t="s">
        <v>11</v>
      </c>
      <c r="BB302" s="57" t="s">
        <v>11</v>
      </c>
      <c r="BC302" s="57" t="s">
        <v>11</v>
      </c>
      <c r="BD302" s="57" t="s">
        <v>11</v>
      </c>
      <c r="BE302" s="57" t="s">
        <v>11</v>
      </c>
      <c r="BF302" s="57" t="s">
        <v>11</v>
      </c>
      <c r="BG302" s="57" t="s">
        <v>11</v>
      </c>
      <c r="BH302" s="57" t="s">
        <v>11</v>
      </c>
      <c r="BI302" s="57" t="s">
        <v>11</v>
      </c>
      <c r="BJ302" s="57" t="s">
        <v>11</v>
      </c>
      <c r="BK302" s="57" t="s">
        <v>11</v>
      </c>
      <c r="BL302" s="57" t="s">
        <v>11</v>
      </c>
      <c r="BM302" s="57" t="s">
        <v>3231</v>
      </c>
      <c r="BN302" s="57" t="s">
        <v>11</v>
      </c>
      <c r="BO302" s="57" t="s">
        <v>11</v>
      </c>
      <c r="BP302" s="49"/>
      <c r="BQ302" s="49"/>
      <c r="BR302" s="49"/>
      <c r="BS302" s="49"/>
      <c r="BT302" s="49"/>
      <c r="BU302" s="49"/>
      <c r="BV302" s="49"/>
      <c r="BW302" s="49"/>
      <c r="BX302" s="49"/>
      <c r="BY302" s="49"/>
      <c r="BZ302" s="49"/>
      <c r="CA302" s="49"/>
      <c r="CB302" s="49"/>
      <c r="CC302" s="49"/>
      <c r="CD302" s="49"/>
      <c r="CE302" s="49"/>
      <c r="CF302" s="49"/>
      <c r="CG302" s="49"/>
      <c r="CH302" s="49"/>
      <c r="CI302" s="49"/>
      <c r="CJ302" s="49"/>
      <c r="CK302" s="49"/>
      <c r="CL302" s="49"/>
      <c r="CM302" s="49"/>
      <c r="CN302" s="49"/>
      <c r="CO302" s="49"/>
      <c r="CP302" s="49"/>
      <c r="CQ302" s="49"/>
      <c r="CR302" s="49"/>
      <c r="CS302" s="49"/>
      <c r="CT302" s="49"/>
      <c r="CU302" s="49"/>
      <c r="CV302" s="49"/>
      <c r="CW302" s="49"/>
      <c r="CX302" s="49"/>
      <c r="CY302" s="49"/>
      <c r="CZ302" s="49"/>
      <c r="DA302" s="49"/>
      <c r="DB302" s="49"/>
      <c r="DC302" s="49"/>
      <c r="DD302" s="49"/>
      <c r="DE302" s="49"/>
      <c r="DF302" s="49"/>
      <c r="DG302" s="49"/>
      <c r="DH302" s="49"/>
      <c r="DI302" s="49"/>
      <c r="DJ302" s="49"/>
      <c r="DK302" s="49"/>
      <c r="DL302" s="49"/>
      <c r="DM302" s="49"/>
      <c r="DN302" s="49"/>
      <c r="DO302" s="49"/>
      <c r="DP302" s="49"/>
      <c r="DQ302" s="49"/>
      <c r="DR302" s="49"/>
      <c r="DS302" s="49"/>
      <c r="DT302" s="49"/>
      <c r="DU302" s="49"/>
    </row>
    <row r="303" spans="1:125" ht="12.75" customHeight="1" x14ac:dyDescent="0.25">
      <c r="A303" s="39" t="s">
        <v>454</v>
      </c>
      <c r="B303" s="39" t="s">
        <v>2317</v>
      </c>
      <c r="C303" s="19"/>
      <c r="D303" s="19" t="s">
        <v>73</v>
      </c>
      <c r="E303" s="19" t="s">
        <v>2217</v>
      </c>
      <c r="F303" s="62">
        <v>44317.106504629628</v>
      </c>
      <c r="G303" s="55">
        <v>44318.608969907407</v>
      </c>
      <c r="H303" s="23" t="s">
        <v>2309</v>
      </c>
      <c r="I303" s="40" t="str">
        <f t="shared" si="4"/>
        <v>OUTSIDE WDC</v>
      </c>
      <c r="J303" s="23"/>
      <c r="K303" s="23"/>
      <c r="L303" s="56">
        <v>44318</v>
      </c>
      <c r="M303" s="49"/>
      <c r="N303" s="59" t="str">
        <f>IFERROR(VLOOKUP(B:B,'GID 29 JUNI 21'!V:Y,4,0),"")</f>
        <v/>
      </c>
      <c r="O303" s="59" t="str">
        <f>IFERROR(VLOOKUP(B303,#REF!,4,0),"")</f>
        <v/>
      </c>
      <c r="P303" s="59" t="str">
        <f>IFERROR(VLOOKUP(B:B,'GID 27 Juni 21'!V:Y,4,0),"")</f>
        <v/>
      </c>
      <c r="Q303" s="59" t="str">
        <f>IFERROR(VLOOKUP(B:B,'GID 26 Juni 21'!V:Y,4,0),"")</f>
        <v/>
      </c>
      <c r="R303" s="59" t="str">
        <f>IFERROR(VLOOKUP(B:B,'GID 25 JNI 21'!V:Y,4,0),"")</f>
        <v/>
      </c>
      <c r="S303" s="59" t="s">
        <v>11</v>
      </c>
      <c r="T303" s="59" t="s">
        <v>11</v>
      </c>
      <c r="U303" s="59" t="s">
        <v>11</v>
      </c>
      <c r="V303" s="59" t="s">
        <v>11</v>
      </c>
      <c r="W303" s="59" t="s">
        <v>11</v>
      </c>
      <c r="X303" s="59" t="s">
        <v>11</v>
      </c>
      <c r="Y303" s="59" t="s">
        <v>11</v>
      </c>
      <c r="Z303" s="59" t="s">
        <v>11</v>
      </c>
      <c r="AA303" s="59" t="s">
        <v>11</v>
      </c>
      <c r="AB303" s="59" t="s">
        <v>11</v>
      </c>
      <c r="AC303" s="59" t="s">
        <v>11</v>
      </c>
      <c r="AD303" s="59" t="s">
        <v>11</v>
      </c>
      <c r="AE303" s="59" t="s">
        <v>11</v>
      </c>
      <c r="AF303" s="59" t="s">
        <v>11</v>
      </c>
      <c r="AG303" s="59" t="s">
        <v>11</v>
      </c>
      <c r="AH303" s="59" t="s">
        <v>11</v>
      </c>
      <c r="AI303" s="59" t="s">
        <v>11</v>
      </c>
      <c r="AJ303" s="59" t="s">
        <v>11</v>
      </c>
      <c r="AK303" s="59" t="s">
        <v>11</v>
      </c>
      <c r="AL303" s="57" t="s">
        <v>11</v>
      </c>
      <c r="AM303" s="57" t="s">
        <v>11</v>
      </c>
      <c r="AN303" s="57" t="s">
        <v>11</v>
      </c>
      <c r="AO303" s="57" t="s">
        <v>11</v>
      </c>
      <c r="AP303" s="57" t="s">
        <v>11</v>
      </c>
      <c r="AQ303" s="57" t="s">
        <v>11</v>
      </c>
      <c r="AR303" s="57" t="s">
        <v>11</v>
      </c>
      <c r="AS303" s="57" t="s">
        <v>11</v>
      </c>
      <c r="AT303" s="57" t="s">
        <v>11</v>
      </c>
      <c r="AU303" s="57" t="s">
        <v>11</v>
      </c>
      <c r="AV303" s="57" t="s">
        <v>11</v>
      </c>
      <c r="AW303" s="57" t="s">
        <v>11</v>
      </c>
      <c r="AX303" s="57" t="s">
        <v>11</v>
      </c>
      <c r="AY303" s="57" t="s">
        <v>11</v>
      </c>
      <c r="AZ303" s="57" t="s">
        <v>11</v>
      </c>
      <c r="BA303" s="57" t="s">
        <v>11</v>
      </c>
      <c r="BB303" s="57" t="s">
        <v>11</v>
      </c>
      <c r="BC303" s="57" t="s">
        <v>11</v>
      </c>
      <c r="BD303" s="57" t="s">
        <v>11</v>
      </c>
      <c r="BE303" s="57" t="s">
        <v>11</v>
      </c>
      <c r="BF303" s="57" t="s">
        <v>11</v>
      </c>
      <c r="BG303" s="57" t="s">
        <v>11</v>
      </c>
      <c r="BH303" s="57" t="s">
        <v>11</v>
      </c>
      <c r="BI303" s="57" t="s">
        <v>11</v>
      </c>
      <c r="BJ303" s="57" t="s">
        <v>11</v>
      </c>
      <c r="BK303" s="57" t="s">
        <v>11</v>
      </c>
      <c r="BL303" s="57" t="s">
        <v>11</v>
      </c>
      <c r="BM303" s="57" t="s">
        <v>3232</v>
      </c>
      <c r="BN303" s="57" t="s">
        <v>11</v>
      </c>
      <c r="BO303" s="57"/>
      <c r="BP303" s="49"/>
      <c r="BQ303" s="49"/>
      <c r="BR303" s="49"/>
      <c r="BS303" s="49"/>
      <c r="BT303" s="49"/>
      <c r="BU303" s="49"/>
      <c r="BV303" s="49"/>
      <c r="BW303" s="49"/>
      <c r="BX303" s="49"/>
      <c r="BY303" s="49"/>
      <c r="BZ303" s="49"/>
      <c r="CA303" s="49"/>
      <c r="CB303" s="49"/>
      <c r="CC303" s="49"/>
      <c r="CD303" s="49"/>
      <c r="CE303" s="49"/>
      <c r="CF303" s="49"/>
      <c r="CG303" s="49"/>
      <c r="CH303" s="49"/>
      <c r="CI303" s="49"/>
      <c r="CJ303" s="49"/>
      <c r="CK303" s="49"/>
      <c r="CL303" s="49"/>
      <c r="CM303" s="49"/>
      <c r="CN303" s="49"/>
      <c r="CO303" s="49"/>
      <c r="CP303" s="49"/>
      <c r="CQ303" s="49"/>
      <c r="CR303" s="49"/>
      <c r="CS303" s="49"/>
      <c r="CT303" s="49"/>
      <c r="CU303" s="49"/>
      <c r="CV303" s="49"/>
      <c r="CW303" s="49"/>
      <c r="CX303" s="49"/>
      <c r="CY303" s="49"/>
      <c r="CZ303" s="49"/>
      <c r="DA303" s="49"/>
      <c r="DB303" s="49"/>
      <c r="DC303" s="49"/>
      <c r="DD303" s="49"/>
      <c r="DE303" s="49"/>
      <c r="DF303" s="49"/>
      <c r="DG303" s="49"/>
      <c r="DH303" s="49"/>
      <c r="DI303" s="49"/>
      <c r="DJ303" s="49"/>
      <c r="DK303" s="49"/>
      <c r="DL303" s="49"/>
      <c r="DM303" s="49"/>
      <c r="DN303" s="49"/>
      <c r="DO303" s="49"/>
      <c r="DP303" s="49"/>
      <c r="DQ303" s="49"/>
      <c r="DR303" s="49"/>
      <c r="DS303" s="49"/>
      <c r="DT303" s="49"/>
      <c r="DU303" s="49"/>
    </row>
    <row r="304" spans="1:125" ht="12.75" customHeight="1" x14ac:dyDescent="0.25">
      <c r="A304" s="39" t="s">
        <v>454</v>
      </c>
      <c r="B304" s="39" t="s">
        <v>2318</v>
      </c>
      <c r="C304" s="19"/>
      <c r="D304" s="19" t="s">
        <v>73</v>
      </c>
      <c r="E304" s="19" t="s">
        <v>2217</v>
      </c>
      <c r="F304" s="62">
        <v>44317.939016203702</v>
      </c>
      <c r="G304" s="55">
        <v>44318.617037037038</v>
      </c>
      <c r="H304" s="23" t="s">
        <v>2309</v>
      </c>
      <c r="I304" s="40" t="str">
        <f t="shared" si="4"/>
        <v>OUTSIDE WDC</v>
      </c>
      <c r="J304" s="23"/>
      <c r="K304" s="23"/>
      <c r="L304" s="56">
        <v>44318</v>
      </c>
      <c r="M304" s="49"/>
      <c r="N304" s="59" t="str">
        <f>IFERROR(VLOOKUP(B:B,'GID 29 JUNI 21'!V:Y,4,0),"")</f>
        <v/>
      </c>
      <c r="O304" s="59" t="str">
        <f>IFERROR(VLOOKUP(B304,#REF!,4,0),"")</f>
        <v/>
      </c>
      <c r="P304" s="59" t="str">
        <f>IFERROR(VLOOKUP(B:B,'GID 27 Juni 21'!V:Y,4,0),"")</f>
        <v/>
      </c>
      <c r="Q304" s="59" t="str">
        <f>IFERROR(VLOOKUP(B:B,'GID 26 Juni 21'!V:Y,4,0),"")</f>
        <v/>
      </c>
      <c r="R304" s="59" t="str">
        <f>IFERROR(VLOOKUP(B:B,'GID 25 JNI 21'!V:Y,4,0),"")</f>
        <v/>
      </c>
      <c r="S304" s="59" t="s">
        <v>11</v>
      </c>
      <c r="T304" s="59" t="s">
        <v>11</v>
      </c>
      <c r="U304" s="59" t="s">
        <v>11</v>
      </c>
      <c r="V304" s="59" t="s">
        <v>11</v>
      </c>
      <c r="W304" s="59" t="s">
        <v>11</v>
      </c>
      <c r="X304" s="59" t="s">
        <v>11</v>
      </c>
      <c r="Y304" s="59" t="s">
        <v>11</v>
      </c>
      <c r="Z304" s="59" t="s">
        <v>11</v>
      </c>
      <c r="AA304" s="59" t="s">
        <v>11</v>
      </c>
      <c r="AB304" s="59" t="s">
        <v>11</v>
      </c>
      <c r="AC304" s="59" t="s">
        <v>11</v>
      </c>
      <c r="AD304" s="59" t="s">
        <v>11</v>
      </c>
      <c r="AE304" s="59" t="s">
        <v>11</v>
      </c>
      <c r="AF304" s="59" t="s">
        <v>11</v>
      </c>
      <c r="AG304" s="59" t="s">
        <v>11</v>
      </c>
      <c r="AH304" s="59" t="s">
        <v>11</v>
      </c>
      <c r="AI304" s="59" t="s">
        <v>11</v>
      </c>
      <c r="AJ304" s="59" t="s">
        <v>11</v>
      </c>
      <c r="AK304" s="59" t="s">
        <v>11</v>
      </c>
      <c r="AL304" s="57" t="s">
        <v>11</v>
      </c>
      <c r="AM304" s="57" t="s">
        <v>11</v>
      </c>
      <c r="AN304" s="57" t="s">
        <v>11</v>
      </c>
      <c r="AO304" s="57" t="s">
        <v>11</v>
      </c>
      <c r="AP304" s="57" t="s">
        <v>11</v>
      </c>
      <c r="AQ304" s="57" t="s">
        <v>11</v>
      </c>
      <c r="AR304" s="57" t="s">
        <v>11</v>
      </c>
      <c r="AS304" s="57" t="s">
        <v>11</v>
      </c>
      <c r="AT304" s="57" t="s">
        <v>11</v>
      </c>
      <c r="AU304" s="57" t="s">
        <v>11</v>
      </c>
      <c r="AV304" s="57" t="s">
        <v>11</v>
      </c>
      <c r="AW304" s="57" t="s">
        <v>11</v>
      </c>
      <c r="AX304" s="57" t="s">
        <v>11</v>
      </c>
      <c r="AY304" s="57" t="s">
        <v>11</v>
      </c>
      <c r="AZ304" s="57" t="s">
        <v>11</v>
      </c>
      <c r="BA304" s="57" t="s">
        <v>11</v>
      </c>
      <c r="BB304" s="57" t="s">
        <v>11</v>
      </c>
      <c r="BC304" s="57" t="s">
        <v>11</v>
      </c>
      <c r="BD304" s="57" t="s">
        <v>11</v>
      </c>
      <c r="BE304" s="57" t="s">
        <v>11</v>
      </c>
      <c r="BF304" s="57" t="s">
        <v>11</v>
      </c>
      <c r="BG304" s="57" t="s">
        <v>11</v>
      </c>
      <c r="BH304" s="57" t="s">
        <v>11</v>
      </c>
      <c r="BI304" s="57" t="s">
        <v>11</v>
      </c>
      <c r="BJ304" s="57" t="s">
        <v>11</v>
      </c>
      <c r="BK304" s="57" t="s">
        <v>11</v>
      </c>
      <c r="BL304" s="57" t="s">
        <v>11</v>
      </c>
      <c r="BM304" s="57" t="s">
        <v>3233</v>
      </c>
      <c r="BN304" s="57"/>
      <c r="BO304" s="57"/>
      <c r="BP304" s="49"/>
      <c r="BQ304" s="49"/>
      <c r="BR304" s="49"/>
      <c r="BS304" s="49"/>
      <c r="BT304" s="49"/>
      <c r="BU304" s="49"/>
      <c r="BV304" s="49"/>
      <c r="BW304" s="49"/>
      <c r="BX304" s="49"/>
      <c r="BY304" s="49"/>
      <c r="BZ304" s="49"/>
      <c r="CA304" s="49"/>
      <c r="CB304" s="49"/>
      <c r="CC304" s="49"/>
      <c r="CD304" s="49"/>
      <c r="CE304" s="49"/>
      <c r="CF304" s="49"/>
      <c r="CG304" s="49"/>
      <c r="CH304" s="49"/>
      <c r="CI304" s="49"/>
      <c r="CJ304" s="49"/>
      <c r="CK304" s="49"/>
      <c r="CL304" s="49"/>
      <c r="CM304" s="49"/>
      <c r="CN304" s="49"/>
      <c r="CO304" s="49"/>
      <c r="CP304" s="49"/>
      <c r="CQ304" s="49"/>
      <c r="CR304" s="49"/>
      <c r="CS304" s="49"/>
      <c r="CT304" s="49"/>
      <c r="CU304" s="49"/>
      <c r="CV304" s="49"/>
      <c r="CW304" s="49"/>
      <c r="CX304" s="49"/>
      <c r="CY304" s="49"/>
      <c r="CZ304" s="49"/>
      <c r="DA304" s="49"/>
      <c r="DB304" s="49"/>
      <c r="DC304" s="49"/>
      <c r="DD304" s="49"/>
      <c r="DE304" s="49"/>
      <c r="DF304" s="49"/>
      <c r="DG304" s="49"/>
      <c r="DH304" s="49"/>
      <c r="DI304" s="49"/>
      <c r="DJ304" s="49"/>
      <c r="DK304" s="49"/>
      <c r="DL304" s="49"/>
      <c r="DM304" s="49"/>
      <c r="DN304" s="49"/>
      <c r="DO304" s="49"/>
      <c r="DP304" s="49"/>
      <c r="DQ304" s="49"/>
      <c r="DR304" s="49"/>
      <c r="DS304" s="49"/>
      <c r="DT304" s="49"/>
      <c r="DU304" s="49"/>
    </row>
    <row r="305" spans="1:125" ht="12.75" customHeight="1" x14ac:dyDescent="0.25">
      <c r="A305" s="39" t="s">
        <v>454</v>
      </c>
      <c r="B305" s="39" t="s">
        <v>2341</v>
      </c>
      <c r="C305" s="19"/>
      <c r="D305" s="19" t="s">
        <v>73</v>
      </c>
      <c r="E305" s="19" t="s">
        <v>2217</v>
      </c>
      <c r="F305" s="62">
        <v>44321.872372685182</v>
      </c>
      <c r="G305" s="55">
        <v>44322.248796296299</v>
      </c>
      <c r="H305" s="23" t="s">
        <v>2309</v>
      </c>
      <c r="I305" s="40" t="str">
        <f t="shared" si="4"/>
        <v>OUTSIDE WDC</v>
      </c>
      <c r="J305" s="23"/>
      <c r="K305" s="23"/>
      <c r="L305" s="56">
        <v>44322</v>
      </c>
      <c r="M305" s="49"/>
      <c r="N305" s="59" t="str">
        <f>IFERROR(VLOOKUP(B:B,'GID 29 JUNI 21'!V:Y,4,0),"")</f>
        <v/>
      </c>
      <c r="O305" s="59" t="str">
        <f>IFERROR(VLOOKUP(B305,#REF!,4,0),"")</f>
        <v/>
      </c>
      <c r="P305" s="59" t="str">
        <f>IFERROR(VLOOKUP(B:B,'GID 27 Juni 21'!V:Y,4,0),"")</f>
        <v/>
      </c>
      <c r="Q305" s="59" t="str">
        <f>IFERROR(VLOOKUP(B:B,'GID 26 Juni 21'!V:Y,4,0),"")</f>
        <v/>
      </c>
      <c r="R305" s="59" t="str">
        <f>IFERROR(VLOOKUP(B:B,'GID 25 JNI 21'!V:Y,4,0),"")</f>
        <v/>
      </c>
      <c r="S305" s="59" t="s">
        <v>11</v>
      </c>
      <c r="T305" s="59" t="s">
        <v>11</v>
      </c>
      <c r="U305" s="59" t="s">
        <v>11</v>
      </c>
      <c r="V305" s="59" t="s">
        <v>11</v>
      </c>
      <c r="W305" s="59" t="s">
        <v>11</v>
      </c>
      <c r="X305" s="59" t="s">
        <v>11</v>
      </c>
      <c r="Y305" s="59" t="s">
        <v>11</v>
      </c>
      <c r="Z305" s="59" t="s">
        <v>11</v>
      </c>
      <c r="AA305" s="59" t="s">
        <v>11</v>
      </c>
      <c r="AB305" s="59" t="s">
        <v>11</v>
      </c>
      <c r="AC305" s="59" t="s">
        <v>11</v>
      </c>
      <c r="AD305" s="59" t="s">
        <v>11</v>
      </c>
      <c r="AE305" s="59" t="s">
        <v>11</v>
      </c>
      <c r="AF305" s="59" t="s">
        <v>11</v>
      </c>
      <c r="AG305" s="59" t="s">
        <v>11</v>
      </c>
      <c r="AH305" s="59" t="s">
        <v>11</v>
      </c>
      <c r="AI305" s="59" t="s">
        <v>11</v>
      </c>
      <c r="AJ305" s="59" t="s">
        <v>11</v>
      </c>
      <c r="AK305" s="59" t="s">
        <v>11</v>
      </c>
      <c r="AL305" s="57" t="s">
        <v>11</v>
      </c>
      <c r="AM305" s="57" t="s">
        <v>11</v>
      </c>
      <c r="AN305" s="57" t="s">
        <v>11</v>
      </c>
      <c r="AO305" s="57" t="s">
        <v>11</v>
      </c>
      <c r="AP305" s="57" t="s">
        <v>11</v>
      </c>
      <c r="AQ305" s="57" t="s">
        <v>11</v>
      </c>
      <c r="AR305" s="57" t="s">
        <v>11</v>
      </c>
      <c r="AS305" s="57" t="s">
        <v>11</v>
      </c>
      <c r="AT305" s="57" t="s">
        <v>11</v>
      </c>
      <c r="AU305" s="57" t="s">
        <v>11</v>
      </c>
      <c r="AV305" s="57" t="s">
        <v>11</v>
      </c>
      <c r="AW305" s="57" t="s">
        <v>11</v>
      </c>
      <c r="AX305" s="57" t="s">
        <v>11</v>
      </c>
      <c r="AY305" s="57" t="s">
        <v>11</v>
      </c>
      <c r="AZ305" s="57" t="s">
        <v>11</v>
      </c>
      <c r="BA305" s="57" t="s">
        <v>11</v>
      </c>
      <c r="BB305" s="57" t="s">
        <v>11</v>
      </c>
      <c r="BC305" s="57" t="s">
        <v>11</v>
      </c>
      <c r="BD305" s="57" t="s">
        <v>11</v>
      </c>
      <c r="BE305" s="57" t="s">
        <v>11</v>
      </c>
      <c r="BF305" s="57" t="s">
        <v>11</v>
      </c>
      <c r="BG305" s="57" t="s">
        <v>11</v>
      </c>
      <c r="BH305" s="57" t="s">
        <v>11</v>
      </c>
      <c r="BI305" s="57" t="s">
        <v>2383</v>
      </c>
      <c r="BJ305" s="57" t="s">
        <v>11</v>
      </c>
      <c r="BK305" s="57" t="s">
        <v>11</v>
      </c>
      <c r="BL305" s="57"/>
      <c r="BM305" s="57"/>
      <c r="BN305" s="57"/>
      <c r="BO305" s="57"/>
      <c r="BP305" s="49"/>
      <c r="BQ305" s="49"/>
      <c r="BR305" s="49"/>
      <c r="BS305" s="49"/>
      <c r="BT305" s="49"/>
      <c r="BU305" s="49"/>
      <c r="BV305" s="49"/>
      <c r="BW305" s="49"/>
      <c r="BX305" s="49"/>
      <c r="BY305" s="49"/>
      <c r="BZ305" s="49"/>
      <c r="CA305" s="49"/>
      <c r="CB305" s="49"/>
      <c r="CC305" s="49"/>
      <c r="CD305" s="49"/>
      <c r="CE305" s="49"/>
      <c r="CF305" s="49"/>
      <c r="CG305" s="49"/>
      <c r="CH305" s="49"/>
      <c r="CI305" s="49"/>
      <c r="CJ305" s="49"/>
      <c r="CK305" s="49"/>
      <c r="CL305" s="49"/>
      <c r="CM305" s="49"/>
      <c r="CN305" s="49"/>
      <c r="CO305" s="49"/>
      <c r="CP305" s="49"/>
      <c r="CQ305" s="49"/>
      <c r="CR305" s="49"/>
      <c r="CS305" s="49"/>
      <c r="CT305" s="49"/>
      <c r="CU305" s="49"/>
      <c r="CV305" s="49"/>
      <c r="CW305" s="49"/>
      <c r="CX305" s="49"/>
      <c r="CY305" s="49"/>
      <c r="CZ305" s="49"/>
      <c r="DA305" s="49"/>
      <c r="DB305" s="49"/>
      <c r="DC305" s="49"/>
      <c r="DD305" s="49"/>
      <c r="DE305" s="49"/>
      <c r="DF305" s="49"/>
      <c r="DG305" s="49"/>
      <c r="DH305" s="49"/>
      <c r="DI305" s="49"/>
      <c r="DJ305" s="49"/>
      <c r="DK305" s="49"/>
      <c r="DL305" s="49"/>
      <c r="DM305" s="49"/>
      <c r="DN305" s="49"/>
      <c r="DO305" s="49"/>
      <c r="DP305" s="49"/>
      <c r="DQ305" s="49"/>
      <c r="DR305" s="49"/>
      <c r="DS305" s="49"/>
      <c r="DT305" s="49"/>
      <c r="DU305" s="49"/>
    </row>
    <row r="306" spans="1:125" ht="12.75" customHeight="1" x14ac:dyDescent="0.25">
      <c r="A306" s="39" t="s">
        <v>454</v>
      </c>
      <c r="B306" s="39" t="s">
        <v>2414</v>
      </c>
      <c r="C306" s="19"/>
      <c r="D306" s="19" t="s">
        <v>73</v>
      </c>
      <c r="E306" s="19" t="s">
        <v>2219</v>
      </c>
      <c r="F306" s="62">
        <v>44325.489062499997</v>
      </c>
      <c r="G306" s="55">
        <v>44325.92087962963</v>
      </c>
      <c r="H306" s="23" t="s">
        <v>2309</v>
      </c>
      <c r="I306" s="40" t="str">
        <f t="shared" si="4"/>
        <v>OUTSIDE WDC</v>
      </c>
      <c r="J306" s="23"/>
      <c r="K306" s="23"/>
      <c r="L306" s="56">
        <v>44325</v>
      </c>
      <c r="M306" s="49"/>
      <c r="N306" s="59" t="str">
        <f>IFERROR(VLOOKUP(B:B,'GID 29 JUNI 21'!V:Y,4,0),"")</f>
        <v/>
      </c>
      <c r="O306" s="59" t="str">
        <f>IFERROR(VLOOKUP(B306,#REF!,4,0),"")</f>
        <v/>
      </c>
      <c r="P306" s="59" t="str">
        <f>IFERROR(VLOOKUP(B:B,'GID 27 Juni 21'!V:Y,4,0),"")</f>
        <v/>
      </c>
      <c r="Q306" s="59" t="str">
        <f>IFERROR(VLOOKUP(B:B,'GID 26 Juni 21'!V:Y,4,0),"")</f>
        <v/>
      </c>
      <c r="R306" s="59" t="str">
        <f>IFERROR(VLOOKUP(B:B,'GID 25 JNI 21'!V:Y,4,0),"")</f>
        <v/>
      </c>
      <c r="S306" s="59" t="s">
        <v>11</v>
      </c>
      <c r="T306" s="59" t="s">
        <v>11</v>
      </c>
      <c r="U306" s="59" t="s">
        <v>11</v>
      </c>
      <c r="V306" s="59" t="s">
        <v>11</v>
      </c>
      <c r="W306" s="59" t="s">
        <v>11</v>
      </c>
      <c r="X306" s="59" t="s">
        <v>11</v>
      </c>
      <c r="Y306" s="59" t="s">
        <v>11</v>
      </c>
      <c r="Z306" s="59" t="s">
        <v>11</v>
      </c>
      <c r="AA306" s="59" t="s">
        <v>11</v>
      </c>
      <c r="AB306" s="59" t="s">
        <v>11</v>
      </c>
      <c r="AC306" s="59" t="s">
        <v>11</v>
      </c>
      <c r="AD306" s="59" t="s">
        <v>11</v>
      </c>
      <c r="AE306" s="59" t="s">
        <v>11</v>
      </c>
      <c r="AF306" s="59" t="s">
        <v>11</v>
      </c>
      <c r="AG306" s="59" t="s">
        <v>11</v>
      </c>
      <c r="AH306" s="59" t="s">
        <v>11</v>
      </c>
      <c r="AI306" s="59" t="s">
        <v>11</v>
      </c>
      <c r="AJ306" s="59" t="s">
        <v>11</v>
      </c>
      <c r="AK306" s="59" t="s">
        <v>11</v>
      </c>
      <c r="AL306" s="57" t="s">
        <v>11</v>
      </c>
      <c r="AM306" s="57" t="s">
        <v>11</v>
      </c>
      <c r="AN306" s="57" t="s">
        <v>11</v>
      </c>
      <c r="AO306" s="57" t="s">
        <v>11</v>
      </c>
      <c r="AP306" s="57" t="s">
        <v>11</v>
      </c>
      <c r="AQ306" s="57" t="s">
        <v>11</v>
      </c>
      <c r="AR306" s="57" t="s">
        <v>11</v>
      </c>
      <c r="AS306" s="57" t="s">
        <v>11</v>
      </c>
      <c r="AT306" s="57" t="s">
        <v>11</v>
      </c>
      <c r="AU306" s="57" t="s">
        <v>11</v>
      </c>
      <c r="AV306" s="57" t="s">
        <v>11</v>
      </c>
      <c r="AW306" s="57" t="s">
        <v>11</v>
      </c>
      <c r="AX306" s="57" t="s">
        <v>11</v>
      </c>
      <c r="AY306" s="57" t="s">
        <v>11</v>
      </c>
      <c r="AZ306" s="57" t="s">
        <v>11</v>
      </c>
      <c r="BA306" s="57" t="s">
        <v>11</v>
      </c>
      <c r="BB306" s="57" t="s">
        <v>11</v>
      </c>
      <c r="BC306" s="57" t="s">
        <v>11</v>
      </c>
      <c r="BD306" s="57" t="s">
        <v>11</v>
      </c>
      <c r="BE306" s="57" t="s">
        <v>11</v>
      </c>
      <c r="BF306" s="57" t="s">
        <v>3234</v>
      </c>
      <c r="BG306" s="57"/>
      <c r="BH306" s="57"/>
      <c r="BI306" s="57"/>
      <c r="BJ306" s="57"/>
      <c r="BK306" s="57"/>
      <c r="BL306" s="57"/>
      <c r="BM306" s="57"/>
      <c r="BN306" s="57"/>
      <c r="BO306" s="57"/>
      <c r="BP306" s="49"/>
      <c r="BQ306" s="49"/>
      <c r="BR306" s="49"/>
      <c r="BS306" s="49"/>
      <c r="BT306" s="49"/>
      <c r="BU306" s="49"/>
      <c r="BV306" s="49"/>
      <c r="BW306" s="49"/>
      <c r="BX306" s="49"/>
      <c r="BY306" s="49"/>
      <c r="BZ306" s="49"/>
      <c r="CA306" s="49"/>
      <c r="CB306" s="49"/>
      <c r="CC306" s="49"/>
      <c r="CD306" s="49"/>
      <c r="CE306" s="49"/>
      <c r="CF306" s="49"/>
      <c r="CG306" s="49"/>
      <c r="CH306" s="49"/>
      <c r="CI306" s="49"/>
      <c r="CJ306" s="49"/>
      <c r="CK306" s="49"/>
      <c r="CL306" s="49"/>
      <c r="CM306" s="49"/>
      <c r="CN306" s="49"/>
      <c r="CO306" s="49"/>
      <c r="CP306" s="49"/>
      <c r="CQ306" s="49"/>
      <c r="CR306" s="49"/>
      <c r="CS306" s="49"/>
      <c r="CT306" s="49"/>
      <c r="CU306" s="49"/>
      <c r="CV306" s="49"/>
      <c r="CW306" s="49"/>
      <c r="CX306" s="49"/>
      <c r="CY306" s="49"/>
      <c r="CZ306" s="49"/>
      <c r="DA306" s="49"/>
      <c r="DB306" s="49"/>
      <c r="DC306" s="49"/>
      <c r="DD306" s="49"/>
      <c r="DE306" s="49"/>
      <c r="DF306" s="49"/>
      <c r="DG306" s="49"/>
      <c r="DH306" s="49"/>
      <c r="DI306" s="49"/>
      <c r="DJ306" s="49"/>
      <c r="DK306" s="49"/>
      <c r="DL306" s="49"/>
      <c r="DM306" s="49"/>
      <c r="DN306" s="49"/>
      <c r="DO306" s="49"/>
      <c r="DP306" s="49"/>
      <c r="DQ306" s="49"/>
      <c r="DR306" s="49"/>
      <c r="DS306" s="49"/>
      <c r="DT306" s="49"/>
      <c r="DU306" s="49"/>
    </row>
    <row r="307" spans="1:125" ht="12.75" customHeight="1" x14ac:dyDescent="0.25">
      <c r="A307" s="39" t="s">
        <v>454</v>
      </c>
      <c r="B307" s="39" t="s">
        <v>2451</v>
      </c>
      <c r="C307" s="19"/>
      <c r="D307" s="19" t="s">
        <v>73</v>
      </c>
      <c r="E307" s="19" t="s">
        <v>2225</v>
      </c>
      <c r="F307" s="62">
        <v>44334.341770833336</v>
      </c>
      <c r="G307" s="55">
        <v>44334.772824074076</v>
      </c>
      <c r="H307" s="23" t="s">
        <v>2309</v>
      </c>
      <c r="I307" s="40" t="str">
        <f t="shared" si="4"/>
        <v>OUTSIDE WDC</v>
      </c>
      <c r="J307" s="23"/>
      <c r="K307" s="23"/>
      <c r="L307" s="56">
        <v>44334</v>
      </c>
      <c r="M307" s="49"/>
      <c r="N307" s="59" t="str">
        <f>IFERROR(VLOOKUP(B:B,'GID 29 JUNI 21'!V:Y,4,0),"")</f>
        <v/>
      </c>
      <c r="O307" s="59" t="str">
        <f>IFERROR(VLOOKUP(B307,#REF!,4,0),"")</f>
        <v/>
      </c>
      <c r="P307" s="59" t="str">
        <f>IFERROR(VLOOKUP(B:B,'GID 27 Juni 21'!V:Y,4,0),"")</f>
        <v/>
      </c>
      <c r="Q307" s="59" t="str">
        <f>IFERROR(VLOOKUP(B:B,'GID 26 Juni 21'!V:Y,4,0),"")</f>
        <v/>
      </c>
      <c r="R307" s="59" t="str">
        <f>IFERROR(VLOOKUP(B:B,'GID 25 JNI 21'!V:Y,4,0),"")</f>
        <v/>
      </c>
      <c r="S307" s="59" t="s">
        <v>11</v>
      </c>
      <c r="T307" s="59" t="s">
        <v>11</v>
      </c>
      <c r="U307" s="59" t="s">
        <v>11</v>
      </c>
      <c r="V307" s="59" t="s">
        <v>11</v>
      </c>
      <c r="W307" s="59" t="s">
        <v>11</v>
      </c>
      <c r="X307" s="59" t="s">
        <v>11</v>
      </c>
      <c r="Y307" s="59" t="s">
        <v>11</v>
      </c>
      <c r="Z307" s="59" t="s">
        <v>11</v>
      </c>
      <c r="AA307" s="59" t="s">
        <v>11</v>
      </c>
      <c r="AB307" s="59" t="s">
        <v>11</v>
      </c>
      <c r="AC307" s="59" t="s">
        <v>11</v>
      </c>
      <c r="AD307" s="59" t="s">
        <v>11</v>
      </c>
      <c r="AE307" s="59" t="s">
        <v>11</v>
      </c>
      <c r="AF307" s="59" t="s">
        <v>11</v>
      </c>
      <c r="AG307" s="59" t="s">
        <v>11</v>
      </c>
      <c r="AH307" s="59" t="s">
        <v>11</v>
      </c>
      <c r="AI307" s="59" t="s">
        <v>11</v>
      </c>
      <c r="AJ307" s="59" t="s">
        <v>11</v>
      </c>
      <c r="AK307" s="59" t="s">
        <v>11</v>
      </c>
      <c r="AL307" s="57" t="s">
        <v>11</v>
      </c>
      <c r="AM307" s="57" t="s">
        <v>11</v>
      </c>
      <c r="AN307" s="57" t="s">
        <v>11</v>
      </c>
      <c r="AO307" s="57" t="s">
        <v>11</v>
      </c>
      <c r="AP307" s="57" t="s">
        <v>11</v>
      </c>
      <c r="AQ307" s="57" t="s">
        <v>11</v>
      </c>
      <c r="AR307" s="57" t="s">
        <v>11</v>
      </c>
      <c r="AS307" s="57" t="s">
        <v>11</v>
      </c>
      <c r="AT307" s="57" t="s">
        <v>11</v>
      </c>
      <c r="AU307" s="57" t="s">
        <v>11</v>
      </c>
      <c r="AV307" s="57" t="s">
        <v>11</v>
      </c>
      <c r="AW307" s="57" t="s">
        <v>11</v>
      </c>
      <c r="AX307" s="57" t="s">
        <v>11</v>
      </c>
      <c r="AY307" s="57" t="s">
        <v>11</v>
      </c>
      <c r="AZ307" s="57" t="s">
        <v>11</v>
      </c>
      <c r="BA307" s="57" t="s">
        <v>11</v>
      </c>
      <c r="BB307" s="57" t="s">
        <v>11</v>
      </c>
      <c r="BC307" s="57" t="s">
        <v>3235</v>
      </c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  <c r="BZ307" s="49"/>
      <c r="CA307" s="49"/>
      <c r="CB307" s="49"/>
      <c r="CC307" s="49"/>
      <c r="CD307" s="49"/>
      <c r="CE307" s="49"/>
      <c r="CF307" s="49"/>
      <c r="CG307" s="49"/>
      <c r="CH307" s="49"/>
      <c r="CI307" s="49"/>
      <c r="CJ307" s="49"/>
      <c r="CK307" s="49"/>
      <c r="CL307" s="49"/>
      <c r="CM307" s="49"/>
      <c r="CN307" s="49"/>
      <c r="CO307" s="49"/>
      <c r="CP307" s="49"/>
      <c r="CQ307" s="49"/>
      <c r="CR307" s="49"/>
      <c r="CS307" s="49"/>
      <c r="CT307" s="49"/>
      <c r="CU307" s="49"/>
      <c r="CV307" s="49"/>
      <c r="CW307" s="49"/>
      <c r="CX307" s="49"/>
      <c r="CY307" s="49"/>
      <c r="CZ307" s="49"/>
      <c r="DA307" s="49"/>
      <c r="DB307" s="49"/>
      <c r="DC307" s="49"/>
      <c r="DD307" s="49"/>
      <c r="DE307" s="49"/>
      <c r="DF307" s="49"/>
      <c r="DG307" s="49"/>
      <c r="DH307" s="49"/>
      <c r="DI307" s="49"/>
      <c r="DJ307" s="49"/>
      <c r="DK307" s="49"/>
      <c r="DL307" s="49"/>
      <c r="DM307" s="49"/>
      <c r="DN307" s="49"/>
      <c r="DO307" s="49"/>
      <c r="DP307" s="49"/>
      <c r="DQ307" s="49"/>
      <c r="DR307" s="49"/>
      <c r="DS307" s="49"/>
      <c r="DT307" s="49"/>
      <c r="DU307" s="49"/>
    </row>
    <row r="308" spans="1:125" ht="12.75" customHeight="1" x14ac:dyDescent="0.25">
      <c r="A308" s="39" t="s">
        <v>454</v>
      </c>
      <c r="B308" s="39" t="s">
        <v>2452</v>
      </c>
      <c r="C308" s="19"/>
      <c r="D308" s="19" t="s">
        <v>73</v>
      </c>
      <c r="E308" s="19" t="s">
        <v>2243</v>
      </c>
      <c r="F308" s="55">
        <v>44347.648923611108</v>
      </c>
      <c r="G308" s="55">
        <v>44348.23201388889</v>
      </c>
      <c r="H308" s="23" t="s">
        <v>2309</v>
      </c>
      <c r="I308" s="40" t="str">
        <f t="shared" si="4"/>
        <v>OUTSIDE WDC</v>
      </c>
      <c r="J308" s="23"/>
      <c r="K308" s="23"/>
      <c r="L308" s="56">
        <v>44334</v>
      </c>
      <c r="M308" s="49"/>
      <c r="N308" s="59" t="str">
        <f>IFERROR(VLOOKUP(B:B,'GID 29 JUNI 21'!V:Y,4,0),"")</f>
        <v/>
      </c>
      <c r="O308" s="59" t="str">
        <f>IFERROR(VLOOKUP(B308,#REF!,4,0),"")</f>
        <v/>
      </c>
      <c r="P308" s="59" t="str">
        <f>IFERROR(VLOOKUP(B:B,'GID 27 Juni 21'!V:Y,4,0),"")</f>
        <v/>
      </c>
      <c r="Q308" s="59" t="str">
        <f>IFERROR(VLOOKUP(B:B,'GID 26 Juni 21'!V:Y,4,0),"")</f>
        <v/>
      </c>
      <c r="R308" s="59" t="str">
        <f>IFERROR(VLOOKUP(B:B,'GID 25 JNI 21'!V:Y,4,0),"")</f>
        <v/>
      </c>
      <c r="S308" s="59" t="s">
        <v>11</v>
      </c>
      <c r="T308" s="59" t="s">
        <v>11</v>
      </c>
      <c r="U308" s="59" t="s">
        <v>11</v>
      </c>
      <c r="V308" s="59" t="s">
        <v>11</v>
      </c>
      <c r="W308" s="59" t="s">
        <v>11</v>
      </c>
      <c r="X308" s="59" t="s">
        <v>11</v>
      </c>
      <c r="Y308" s="59" t="s">
        <v>11</v>
      </c>
      <c r="Z308" s="59" t="s">
        <v>11</v>
      </c>
      <c r="AA308" s="59" t="s">
        <v>11</v>
      </c>
      <c r="AB308" s="59" t="s">
        <v>11</v>
      </c>
      <c r="AC308" s="59" t="s">
        <v>11</v>
      </c>
      <c r="AD308" s="59" t="s">
        <v>11</v>
      </c>
      <c r="AE308" s="59" t="s">
        <v>11</v>
      </c>
      <c r="AF308" s="59" t="s">
        <v>11</v>
      </c>
      <c r="AG308" s="59" t="s">
        <v>11</v>
      </c>
      <c r="AH308" s="59" t="s">
        <v>11</v>
      </c>
      <c r="AI308" s="59" t="s">
        <v>11</v>
      </c>
      <c r="AJ308" s="59" t="s">
        <v>11</v>
      </c>
      <c r="AK308" s="59" t="s">
        <v>11</v>
      </c>
      <c r="AL308" s="57" t="s">
        <v>11</v>
      </c>
      <c r="AM308" s="57" t="s">
        <v>11</v>
      </c>
      <c r="AN308" s="57" t="s">
        <v>11</v>
      </c>
      <c r="AO308" s="57" t="s">
        <v>5280</v>
      </c>
      <c r="AP308" s="57" t="s">
        <v>11</v>
      </c>
      <c r="AQ308" s="57" t="s">
        <v>11</v>
      </c>
      <c r="AR308" s="57" t="s">
        <v>11</v>
      </c>
      <c r="AS308" s="57" t="s">
        <v>11</v>
      </c>
      <c r="AT308" s="57" t="s">
        <v>11</v>
      </c>
      <c r="AU308" s="57" t="s">
        <v>11</v>
      </c>
      <c r="AV308" s="57" t="s">
        <v>11</v>
      </c>
      <c r="AW308" s="57" t="s">
        <v>11</v>
      </c>
      <c r="AX308" s="57" t="s">
        <v>11</v>
      </c>
      <c r="AY308" s="57" t="s">
        <v>11</v>
      </c>
      <c r="AZ308" s="57" t="s">
        <v>11</v>
      </c>
      <c r="BA308" s="57" t="s">
        <v>11</v>
      </c>
      <c r="BB308" s="57" t="s">
        <v>11</v>
      </c>
      <c r="BC308" s="57" t="s">
        <v>3236</v>
      </c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49"/>
      <c r="CB308" s="49"/>
      <c r="CC308" s="49"/>
      <c r="CD308" s="49"/>
      <c r="CE308" s="49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49"/>
      <c r="CR308" s="49"/>
      <c r="CS308" s="49"/>
      <c r="CT308" s="49"/>
      <c r="CU308" s="49"/>
      <c r="CV308" s="49"/>
      <c r="CW308" s="49"/>
      <c r="CX308" s="49"/>
      <c r="CY308" s="49"/>
      <c r="CZ308" s="49"/>
      <c r="DA308" s="49"/>
      <c r="DB308" s="49"/>
      <c r="DC308" s="49"/>
      <c r="DD308" s="49"/>
      <c r="DE308" s="49"/>
      <c r="DF308" s="49"/>
      <c r="DG308" s="49"/>
      <c r="DH308" s="49"/>
      <c r="DI308" s="49"/>
      <c r="DJ308" s="49"/>
      <c r="DK308" s="49"/>
      <c r="DL308" s="49"/>
      <c r="DM308" s="49"/>
      <c r="DN308" s="49"/>
      <c r="DO308" s="49"/>
      <c r="DP308" s="49"/>
      <c r="DQ308" s="49"/>
      <c r="DR308" s="49"/>
      <c r="DS308" s="49"/>
      <c r="DT308" s="49"/>
      <c r="DU308" s="49"/>
    </row>
    <row r="309" spans="1:125" ht="12.75" customHeight="1" x14ac:dyDescent="0.25">
      <c r="A309" s="39" t="s">
        <v>454</v>
      </c>
      <c r="B309" s="39" t="s">
        <v>2453</v>
      </c>
      <c r="C309" s="19"/>
      <c r="D309" s="19" t="s">
        <v>73</v>
      </c>
      <c r="E309" s="19" t="s">
        <v>2243</v>
      </c>
      <c r="F309" s="62">
        <v>44372.812465277777</v>
      </c>
      <c r="G309" s="65">
        <v>44373.671053240738</v>
      </c>
      <c r="H309" s="23" t="s">
        <v>2309</v>
      </c>
      <c r="I309" s="40" t="str">
        <f t="shared" si="4"/>
        <v>OUTSIDE WDC</v>
      </c>
      <c r="J309" s="23"/>
      <c r="K309" s="23"/>
      <c r="L309" s="56">
        <v>44334</v>
      </c>
      <c r="M309" s="49"/>
      <c r="N309" s="59" t="str">
        <f>IFERROR(VLOOKUP(B:B,'GID 29 JUNI 21'!V:Y,4,0),"")</f>
        <v/>
      </c>
      <c r="O309" s="59" t="str">
        <f>IFERROR(VLOOKUP(B309,#REF!,4,0),"")</f>
        <v/>
      </c>
      <c r="P309" s="59" t="str">
        <f>IFERROR(VLOOKUP(B:B,'GID 27 Juni 21'!V:Y,4,0),"")</f>
        <v/>
      </c>
      <c r="Q309" s="59" t="str">
        <f>IFERROR(VLOOKUP(B:B,'GID 26 Juni 21'!V:Y,4,0),"")</f>
        <v xml:space="preserve">4002942458 GID 25 P3 30 </v>
      </c>
      <c r="R309" s="59" t="str">
        <f>IFERROR(VLOOKUP(B:B,'GID 25 JNI 21'!V:Y,4,0),"")</f>
        <v/>
      </c>
      <c r="S309" s="59" t="s">
        <v>11</v>
      </c>
      <c r="T309" s="59" t="s">
        <v>11</v>
      </c>
      <c r="U309" s="59" t="s">
        <v>11</v>
      </c>
      <c r="V309" s="59" t="s">
        <v>11</v>
      </c>
      <c r="W309" s="59" t="s">
        <v>5100</v>
      </c>
      <c r="X309" s="59" t="s">
        <v>11</v>
      </c>
      <c r="Y309" s="59" t="s">
        <v>11</v>
      </c>
      <c r="Z309" s="59" t="s">
        <v>11</v>
      </c>
      <c r="AA309" s="59" t="s">
        <v>11</v>
      </c>
      <c r="AB309" s="59" t="s">
        <v>11</v>
      </c>
      <c r="AC309" s="59" t="s">
        <v>11</v>
      </c>
      <c r="AD309" s="59" t="s">
        <v>11</v>
      </c>
      <c r="AE309" s="59" t="s">
        <v>11</v>
      </c>
      <c r="AF309" s="59" t="s">
        <v>11</v>
      </c>
      <c r="AG309" s="59" t="s">
        <v>11</v>
      </c>
      <c r="AH309" s="59" t="s">
        <v>11</v>
      </c>
      <c r="AI309" s="59" t="s">
        <v>11</v>
      </c>
      <c r="AJ309" s="59" t="s">
        <v>11</v>
      </c>
      <c r="AK309" s="59" t="s">
        <v>3529</v>
      </c>
      <c r="AL309" s="57" t="s">
        <v>11</v>
      </c>
      <c r="AM309" s="57" t="s">
        <v>11</v>
      </c>
      <c r="AN309" s="57" t="s">
        <v>11</v>
      </c>
      <c r="AO309" s="57" t="s">
        <v>11</v>
      </c>
      <c r="AP309" s="57" t="s">
        <v>11</v>
      </c>
      <c r="AQ309" s="57" t="s">
        <v>11</v>
      </c>
      <c r="AR309" s="57" t="s">
        <v>11</v>
      </c>
      <c r="AS309" s="57" t="s">
        <v>11</v>
      </c>
      <c r="AT309" s="57" t="s">
        <v>11</v>
      </c>
      <c r="AU309" s="57" t="s">
        <v>11</v>
      </c>
      <c r="AV309" s="57" t="s">
        <v>11</v>
      </c>
      <c r="AW309" s="57" t="s">
        <v>11</v>
      </c>
      <c r="AX309" s="57" t="s">
        <v>11</v>
      </c>
      <c r="AY309" s="57" t="s">
        <v>11</v>
      </c>
      <c r="AZ309" s="57" t="s">
        <v>11</v>
      </c>
      <c r="BA309" s="57" t="s">
        <v>11</v>
      </c>
      <c r="BB309" s="57" t="s">
        <v>11</v>
      </c>
      <c r="BC309" s="57" t="s">
        <v>3237</v>
      </c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49"/>
      <c r="CB309" s="49"/>
      <c r="CC309" s="49"/>
      <c r="CD309" s="49"/>
      <c r="CE309" s="49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49"/>
      <c r="CR309" s="49"/>
      <c r="CS309" s="49"/>
      <c r="CT309" s="49"/>
      <c r="CU309" s="49"/>
      <c r="CV309" s="49"/>
      <c r="CW309" s="49"/>
      <c r="CX309" s="49"/>
      <c r="CY309" s="49"/>
      <c r="CZ309" s="49"/>
      <c r="DA309" s="49"/>
      <c r="DB309" s="49"/>
      <c r="DC309" s="49"/>
      <c r="DD309" s="49"/>
      <c r="DE309" s="49"/>
      <c r="DF309" s="49"/>
      <c r="DG309" s="49"/>
      <c r="DH309" s="49"/>
      <c r="DI309" s="49"/>
      <c r="DJ309" s="49"/>
      <c r="DK309" s="49"/>
      <c r="DL309" s="49"/>
      <c r="DM309" s="49"/>
      <c r="DN309" s="49"/>
      <c r="DO309" s="49"/>
      <c r="DP309" s="49"/>
      <c r="DQ309" s="49"/>
      <c r="DR309" s="49"/>
      <c r="DS309" s="49"/>
      <c r="DT309" s="49"/>
      <c r="DU309" s="49"/>
    </row>
    <row r="310" spans="1:125" ht="12.75" customHeight="1" x14ac:dyDescent="0.25">
      <c r="A310" s="39" t="s">
        <v>454</v>
      </c>
      <c r="B310" s="39" t="s">
        <v>2455</v>
      </c>
      <c r="C310" s="19"/>
      <c r="D310" s="19" t="s">
        <v>73</v>
      </c>
      <c r="E310" s="19" t="s">
        <v>2243</v>
      </c>
      <c r="F310" s="62">
        <v>44365.143333333333</v>
      </c>
      <c r="G310" s="55">
        <v>44365.647696759261</v>
      </c>
      <c r="H310" s="23" t="s">
        <v>2309</v>
      </c>
      <c r="I310" s="40" t="str">
        <f t="shared" si="4"/>
        <v>OUTSIDE WDC</v>
      </c>
      <c r="J310" s="23"/>
      <c r="K310" s="23"/>
      <c r="L310" s="56">
        <v>44335</v>
      </c>
      <c r="M310" s="49"/>
      <c r="N310" s="59" t="str">
        <f>IFERROR(VLOOKUP(B:B,'GID 29 JUNI 21'!V:Y,4,0),"")</f>
        <v/>
      </c>
      <c r="O310" s="59" t="str">
        <f>IFERROR(VLOOKUP(B310,#REF!,4,0),"")</f>
        <v/>
      </c>
      <c r="P310" s="59" t="str">
        <f>IFERROR(VLOOKUP(B:B,'GID 27 Juni 21'!V:Y,4,0),"")</f>
        <v/>
      </c>
      <c r="Q310" s="59" t="str">
        <f>IFERROR(VLOOKUP(B:B,'GID 26 Juni 21'!V:Y,4,0),"")</f>
        <v/>
      </c>
      <c r="R310" s="59" t="str">
        <f>IFERROR(VLOOKUP(B:B,'GID 25 JNI 21'!V:Y,4,0),"")</f>
        <v/>
      </c>
      <c r="S310" s="59" t="s">
        <v>11</v>
      </c>
      <c r="T310" s="59" t="s">
        <v>11</v>
      </c>
      <c r="U310" s="59" t="s">
        <v>11</v>
      </c>
      <c r="V310" s="59" t="s">
        <v>11</v>
      </c>
      <c r="W310" s="59" t="s">
        <v>11</v>
      </c>
      <c r="X310" s="59" t="s">
        <v>11</v>
      </c>
      <c r="Y310" s="59" t="s">
        <v>5230</v>
      </c>
      <c r="Z310" s="59" t="s">
        <v>11</v>
      </c>
      <c r="AA310" s="59" t="s">
        <v>11</v>
      </c>
      <c r="AB310" s="59" t="s">
        <v>11</v>
      </c>
      <c r="AC310" s="59" t="s">
        <v>11</v>
      </c>
      <c r="AD310" s="59" t="s">
        <v>11</v>
      </c>
      <c r="AE310" s="59" t="s">
        <v>11</v>
      </c>
      <c r="AF310" s="59" t="s">
        <v>11</v>
      </c>
      <c r="AG310" s="59" t="s">
        <v>11</v>
      </c>
      <c r="AH310" s="59" t="s">
        <v>11</v>
      </c>
      <c r="AI310" s="59" t="s">
        <v>11</v>
      </c>
      <c r="AJ310" s="59" t="s">
        <v>4013</v>
      </c>
      <c r="AK310" s="59" t="s">
        <v>11</v>
      </c>
      <c r="AL310" s="57" t="s">
        <v>11</v>
      </c>
      <c r="AM310" s="57" t="s">
        <v>11</v>
      </c>
      <c r="AN310" s="57" t="s">
        <v>11</v>
      </c>
      <c r="AO310" s="57" t="s">
        <v>11</v>
      </c>
      <c r="AP310" s="57" t="s">
        <v>11</v>
      </c>
      <c r="AQ310" s="57" t="s">
        <v>11</v>
      </c>
      <c r="AR310" s="57" t="s">
        <v>11</v>
      </c>
      <c r="AS310" s="57" t="s">
        <v>11</v>
      </c>
      <c r="AT310" s="57" t="s">
        <v>11</v>
      </c>
      <c r="AU310" s="57" t="s">
        <v>11</v>
      </c>
      <c r="AV310" s="57" t="s">
        <v>11</v>
      </c>
      <c r="AW310" s="57" t="s">
        <v>11</v>
      </c>
      <c r="AX310" s="57" t="s">
        <v>11</v>
      </c>
      <c r="AY310" s="57" t="s">
        <v>11</v>
      </c>
      <c r="AZ310" s="57" t="s">
        <v>11</v>
      </c>
      <c r="BA310" s="57" t="s">
        <v>11</v>
      </c>
      <c r="BB310" s="57" t="s">
        <v>2598</v>
      </c>
      <c r="BC310" s="57" t="s">
        <v>11</v>
      </c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49"/>
      <c r="CB310" s="49"/>
      <c r="CC310" s="49"/>
      <c r="CD310" s="49"/>
      <c r="CE310" s="49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49"/>
      <c r="CR310" s="49"/>
      <c r="CS310" s="49"/>
      <c r="CT310" s="49"/>
      <c r="CU310" s="49"/>
      <c r="CV310" s="49"/>
      <c r="CW310" s="49"/>
      <c r="CX310" s="49"/>
      <c r="CY310" s="49"/>
      <c r="CZ310" s="49"/>
      <c r="DA310" s="49"/>
      <c r="DB310" s="49"/>
      <c r="DC310" s="49"/>
      <c r="DD310" s="49"/>
      <c r="DE310" s="49"/>
      <c r="DF310" s="49"/>
      <c r="DG310" s="49"/>
      <c r="DH310" s="49"/>
      <c r="DI310" s="49"/>
      <c r="DJ310" s="49"/>
      <c r="DK310" s="49"/>
      <c r="DL310" s="49"/>
      <c r="DM310" s="49"/>
      <c r="DN310" s="49"/>
      <c r="DO310" s="49"/>
      <c r="DP310" s="49"/>
      <c r="DQ310" s="49"/>
      <c r="DR310" s="49"/>
      <c r="DS310" s="49"/>
      <c r="DT310" s="49"/>
      <c r="DU310" s="49"/>
    </row>
    <row r="311" spans="1:125" x14ac:dyDescent="0.25">
      <c r="A311" s="39" t="s">
        <v>454</v>
      </c>
      <c r="B311" s="40" t="s">
        <v>2456</v>
      </c>
      <c r="C311" s="19"/>
      <c r="D311" s="19" t="s">
        <v>73</v>
      </c>
      <c r="E311" s="19" t="s">
        <v>2216</v>
      </c>
      <c r="F311" s="62">
        <v>44335.88486111111</v>
      </c>
      <c r="G311" s="62">
        <v>44336.524293981478</v>
      </c>
      <c r="H311" s="23" t="s">
        <v>2309</v>
      </c>
      <c r="I311" s="40" t="str">
        <f t="shared" si="4"/>
        <v>OUTSIDE WDC</v>
      </c>
      <c r="J311" s="23"/>
      <c r="K311" s="23"/>
      <c r="L311" s="56">
        <v>44336</v>
      </c>
      <c r="M311" s="49"/>
      <c r="N311" s="59" t="str">
        <f>IFERROR(VLOOKUP(B:B,'GID 29 JUNI 21'!V:Y,4,0),"")</f>
        <v/>
      </c>
      <c r="O311" s="59" t="str">
        <f>IFERROR(VLOOKUP(B311,#REF!,4,0),"")</f>
        <v/>
      </c>
      <c r="P311" s="59" t="str">
        <f>IFERROR(VLOOKUP(B:B,'GID 27 Juni 21'!V:Y,4,0),"")</f>
        <v/>
      </c>
      <c r="Q311" s="59" t="str">
        <f>IFERROR(VLOOKUP(B:B,'GID 26 Juni 21'!V:Y,4,0),"")</f>
        <v/>
      </c>
      <c r="R311" s="59" t="str">
        <f>IFERROR(VLOOKUP(B:B,'GID 25 JNI 21'!V:Y,4,0),"")</f>
        <v/>
      </c>
      <c r="S311" s="59" t="s">
        <v>11</v>
      </c>
      <c r="T311" s="59" t="s">
        <v>11</v>
      </c>
      <c r="U311" s="59" t="s">
        <v>11</v>
      </c>
      <c r="V311" s="59" t="s">
        <v>11</v>
      </c>
      <c r="W311" s="59" t="s">
        <v>11</v>
      </c>
      <c r="X311" s="59" t="s">
        <v>11</v>
      </c>
      <c r="Y311" s="59" t="s">
        <v>11</v>
      </c>
      <c r="Z311" s="59" t="s">
        <v>11</v>
      </c>
      <c r="AA311" s="59" t="s">
        <v>11</v>
      </c>
      <c r="AB311" s="59" t="s">
        <v>11</v>
      </c>
      <c r="AC311" s="59" t="s">
        <v>11</v>
      </c>
      <c r="AD311" s="59" t="s">
        <v>11</v>
      </c>
      <c r="AE311" s="59" t="s">
        <v>11</v>
      </c>
      <c r="AF311" s="59" t="s">
        <v>11</v>
      </c>
      <c r="AG311" s="59" t="s">
        <v>11</v>
      </c>
      <c r="AH311" s="59" t="s">
        <v>11</v>
      </c>
      <c r="AI311" s="59" t="s">
        <v>11</v>
      </c>
      <c r="AJ311" s="59" t="s">
        <v>11</v>
      </c>
      <c r="AK311" s="59" t="s">
        <v>11</v>
      </c>
      <c r="AL311" s="57" t="s">
        <v>11</v>
      </c>
      <c r="AM311" s="57" t="s">
        <v>11</v>
      </c>
      <c r="AN311" s="57" t="s">
        <v>11</v>
      </c>
      <c r="AO311" s="57" t="s">
        <v>11</v>
      </c>
      <c r="AP311" s="57" t="s">
        <v>11</v>
      </c>
      <c r="AQ311" s="57" t="s">
        <v>11</v>
      </c>
      <c r="AR311" s="57" t="s">
        <v>11</v>
      </c>
      <c r="AS311" s="57" t="s">
        <v>11</v>
      </c>
      <c r="AT311" s="57" t="s">
        <v>11</v>
      </c>
      <c r="AU311" s="57" t="s">
        <v>11</v>
      </c>
      <c r="AV311" s="57" t="s">
        <v>11</v>
      </c>
      <c r="AW311" s="57" t="s">
        <v>11</v>
      </c>
      <c r="AX311" s="57" t="s">
        <v>11</v>
      </c>
      <c r="AY311" s="57" t="s">
        <v>11</v>
      </c>
      <c r="AZ311" s="57" t="s">
        <v>11</v>
      </c>
      <c r="BA311" s="57" t="s">
        <v>2497</v>
      </c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  <c r="BL311" s="49"/>
      <c r="BM311" s="49"/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49"/>
      <c r="CB311" s="49"/>
      <c r="CC311" s="49"/>
      <c r="CD311" s="49"/>
      <c r="CE311" s="49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49"/>
      <c r="CR311" s="49"/>
      <c r="CS311" s="49"/>
      <c r="CT311" s="49"/>
      <c r="CU311" s="49"/>
      <c r="CV311" s="49"/>
      <c r="CW311" s="49"/>
      <c r="CX311" s="49"/>
      <c r="CY311" s="49"/>
      <c r="CZ311" s="49"/>
      <c r="DA311" s="49"/>
      <c r="DB311" s="49"/>
      <c r="DC311" s="49"/>
      <c r="DD311" s="49"/>
      <c r="DE311" s="49"/>
      <c r="DF311" s="49"/>
      <c r="DG311" s="49"/>
      <c r="DH311" s="49"/>
      <c r="DI311" s="49"/>
      <c r="DJ311" s="49"/>
      <c r="DK311" s="49"/>
      <c r="DL311" s="49"/>
      <c r="DM311" s="49"/>
      <c r="DN311" s="49"/>
      <c r="DO311" s="49"/>
      <c r="DP311" s="49"/>
      <c r="DQ311" s="49"/>
      <c r="DR311" s="49"/>
      <c r="DS311" s="49"/>
      <c r="DT311" s="49"/>
      <c r="DU311" s="49"/>
    </row>
    <row r="312" spans="1:125" x14ac:dyDescent="0.25">
      <c r="A312" s="39" t="s">
        <v>454</v>
      </c>
      <c r="B312" s="40" t="s">
        <v>2513</v>
      </c>
      <c r="C312" s="19"/>
      <c r="D312" s="19" t="s">
        <v>73</v>
      </c>
      <c r="E312" s="19" t="s">
        <v>2243</v>
      </c>
      <c r="F312" s="62">
        <v>44374.358252314814</v>
      </c>
      <c r="G312" s="62">
        <v>44374.912986111114</v>
      </c>
      <c r="H312" s="23" t="s">
        <v>2309</v>
      </c>
      <c r="I312" s="40" t="str">
        <f t="shared" si="4"/>
        <v>OUTSIDE WDC</v>
      </c>
      <c r="J312" s="23"/>
      <c r="K312" s="23"/>
      <c r="L312" s="19"/>
      <c r="M312" s="49"/>
      <c r="N312" s="59" t="str">
        <f>IFERROR(VLOOKUP(B:B,'GID 29 JUNI 21'!V:Y,4,0),"")</f>
        <v/>
      </c>
      <c r="O312" s="59" t="str">
        <f>IFERROR(VLOOKUP(B312,#REF!,4,0),"")</f>
        <v/>
      </c>
      <c r="P312" s="59" t="str">
        <f>IFERROR(VLOOKUP(B:B,'GID 27 Juni 21'!V:Y,4,0),"")</f>
        <v>4002943410 GID 27 P3 01 Y</v>
      </c>
      <c r="Q312" s="59" t="str">
        <f>IFERROR(VLOOKUP(B:B,'GID 26 Juni 21'!V:Y,4,0),"")</f>
        <v/>
      </c>
      <c r="R312" s="59" t="str">
        <f>IFERROR(VLOOKUP(B:B,'GID 25 JNI 21'!V:Y,4,0),"")</f>
        <v/>
      </c>
      <c r="S312" s="59" t="s">
        <v>11</v>
      </c>
      <c r="T312" s="59" t="s">
        <v>11</v>
      </c>
      <c r="U312" s="59" t="s">
        <v>11</v>
      </c>
      <c r="V312" s="59" t="s">
        <v>11</v>
      </c>
      <c r="W312" s="59" t="s">
        <v>11</v>
      </c>
      <c r="X312" s="59" t="s">
        <v>11</v>
      </c>
      <c r="Y312" s="59" t="s">
        <v>11</v>
      </c>
      <c r="Z312" s="59" t="s">
        <v>11</v>
      </c>
      <c r="AA312" s="59" t="s">
        <v>11</v>
      </c>
      <c r="AB312" s="59" t="s">
        <v>11</v>
      </c>
      <c r="AC312" s="59" t="s">
        <v>11</v>
      </c>
      <c r="AD312" s="59" t="s">
        <v>11</v>
      </c>
      <c r="AE312" s="59" t="s">
        <v>11</v>
      </c>
      <c r="AF312" s="59" t="s">
        <v>11</v>
      </c>
      <c r="AG312" s="59" t="s">
        <v>11</v>
      </c>
      <c r="AH312" s="59" t="s">
        <v>11</v>
      </c>
      <c r="AI312" s="59" t="s">
        <v>11</v>
      </c>
      <c r="AJ312" s="59" t="s">
        <v>11</v>
      </c>
      <c r="AK312" s="59" t="s">
        <v>11</v>
      </c>
      <c r="AL312" s="57" t="s">
        <v>11</v>
      </c>
      <c r="AM312" s="57" t="s">
        <v>11</v>
      </c>
      <c r="AN312" s="57" t="s">
        <v>11</v>
      </c>
      <c r="AO312" s="57" t="s">
        <v>11</v>
      </c>
      <c r="AP312" s="57" t="s">
        <v>11</v>
      </c>
      <c r="AQ312" s="57" t="s">
        <v>11</v>
      </c>
      <c r="AR312" s="57" t="s">
        <v>11</v>
      </c>
      <c r="AS312" s="57" t="s">
        <v>11</v>
      </c>
      <c r="AT312" s="57" t="s">
        <v>11</v>
      </c>
      <c r="AU312" s="57" t="s">
        <v>11</v>
      </c>
      <c r="AV312" s="57" t="s">
        <v>11</v>
      </c>
      <c r="AW312" s="57" t="s">
        <v>11</v>
      </c>
      <c r="AX312" s="57" t="s">
        <v>11</v>
      </c>
      <c r="AY312" s="57" t="s">
        <v>11</v>
      </c>
      <c r="AZ312" s="57" t="s">
        <v>2599</v>
      </c>
      <c r="BA312" s="49"/>
      <c r="BB312" s="49"/>
      <c r="BC312" s="49"/>
      <c r="BD312" s="49"/>
      <c r="BE312" s="49"/>
      <c r="BF312" s="49"/>
      <c r="BG312" s="49"/>
      <c r="BH312" s="49"/>
      <c r="BI312" s="49"/>
      <c r="BJ312" s="49"/>
      <c r="BK312" s="49"/>
      <c r="BL312" s="49"/>
      <c r="BM312" s="49"/>
      <c r="BN312" s="49"/>
      <c r="BO312" s="49"/>
      <c r="BP312" s="49"/>
      <c r="BQ312" s="49"/>
      <c r="BR312" s="49"/>
      <c r="BS312" s="49"/>
      <c r="BT312" s="49"/>
      <c r="BU312" s="49"/>
      <c r="BV312" s="49"/>
      <c r="BW312" s="49"/>
      <c r="BX312" s="49"/>
      <c r="BY312" s="49"/>
      <c r="BZ312" s="49"/>
      <c r="CA312" s="49"/>
      <c r="CB312" s="49"/>
      <c r="CC312" s="49"/>
      <c r="CD312" s="49"/>
      <c r="CE312" s="49"/>
      <c r="CF312" s="49"/>
      <c r="CG312" s="49"/>
      <c r="CH312" s="49"/>
      <c r="CI312" s="49"/>
      <c r="CJ312" s="49"/>
      <c r="CK312" s="49"/>
      <c r="CL312" s="49"/>
      <c r="CM312" s="49"/>
      <c r="CN312" s="49"/>
      <c r="CO312" s="49"/>
      <c r="CP312" s="49"/>
      <c r="CQ312" s="49"/>
      <c r="CR312" s="49"/>
      <c r="CS312" s="49"/>
      <c r="CT312" s="49"/>
      <c r="CU312" s="49"/>
      <c r="CV312" s="49"/>
      <c r="CW312" s="49"/>
      <c r="CX312" s="49"/>
      <c r="CY312" s="49"/>
      <c r="CZ312" s="49"/>
      <c r="DA312" s="49"/>
      <c r="DB312" s="49"/>
      <c r="DC312" s="49"/>
      <c r="DD312" s="49"/>
      <c r="DE312" s="49"/>
      <c r="DF312" s="49"/>
      <c r="DG312" s="49"/>
      <c r="DH312" s="49"/>
      <c r="DI312" s="49"/>
      <c r="DJ312" s="49"/>
      <c r="DK312" s="49"/>
      <c r="DL312" s="49"/>
      <c r="DM312" s="49"/>
      <c r="DN312" s="49"/>
      <c r="DO312" s="49"/>
      <c r="DP312" s="49"/>
      <c r="DQ312" s="49"/>
      <c r="DR312" s="49"/>
      <c r="DS312" s="49"/>
      <c r="DT312" s="49"/>
      <c r="DU312" s="49"/>
    </row>
    <row r="313" spans="1:125" x14ac:dyDescent="0.25">
      <c r="A313" s="39" t="s">
        <v>454</v>
      </c>
      <c r="B313" s="40" t="s">
        <v>76</v>
      </c>
      <c r="C313" s="19"/>
      <c r="D313" s="19" t="s">
        <v>73</v>
      </c>
      <c r="E313" s="19" t="s">
        <v>165</v>
      </c>
      <c r="F313" s="62">
        <v>44338.583657407406</v>
      </c>
      <c r="G313" s="62">
        <v>44338.830393518518</v>
      </c>
      <c r="H313" s="23" t="s">
        <v>2309</v>
      </c>
      <c r="I313" s="40" t="str">
        <f t="shared" si="4"/>
        <v>OUTSIDE WDC</v>
      </c>
      <c r="J313" s="23"/>
      <c r="K313" s="23"/>
      <c r="L313" s="19"/>
      <c r="M313" s="49"/>
      <c r="N313" s="59" t="str">
        <f>IFERROR(VLOOKUP(B:B,'GID 29 JUNI 21'!V:Y,4,0),"")</f>
        <v/>
      </c>
      <c r="O313" s="59" t="str">
        <f>IFERROR(VLOOKUP(B313,#REF!,4,0),"")</f>
        <v/>
      </c>
      <c r="P313" s="59" t="str">
        <f>IFERROR(VLOOKUP(B:B,'GID 27 Juni 21'!V:Y,4,0),"")</f>
        <v/>
      </c>
      <c r="Q313" s="59" t="str">
        <f>IFERROR(VLOOKUP(B:B,'GID 26 Juni 21'!V:Y,4,0),"")</f>
        <v/>
      </c>
      <c r="R313" s="59" t="str">
        <f>IFERROR(VLOOKUP(B:B,'GID 25 JNI 21'!V:Y,4,0),"")</f>
        <v/>
      </c>
      <c r="S313" s="59" t="s">
        <v>11</v>
      </c>
      <c r="T313" s="59" t="s">
        <v>11</v>
      </c>
      <c r="U313" s="59" t="s">
        <v>11</v>
      </c>
      <c r="V313" s="59" t="s">
        <v>11</v>
      </c>
      <c r="W313" s="59" t="s">
        <v>11</v>
      </c>
      <c r="X313" s="59" t="s">
        <v>11</v>
      </c>
      <c r="Y313" s="59" t="s">
        <v>11</v>
      </c>
      <c r="Z313" s="59" t="s">
        <v>11</v>
      </c>
      <c r="AA313" s="59" t="s">
        <v>11</v>
      </c>
      <c r="AB313" s="59" t="s">
        <v>11</v>
      </c>
      <c r="AC313" s="59" t="s">
        <v>11</v>
      </c>
      <c r="AD313" s="59" t="s">
        <v>11</v>
      </c>
      <c r="AE313" s="59" t="s">
        <v>11</v>
      </c>
      <c r="AF313" s="59" t="s">
        <v>11</v>
      </c>
      <c r="AG313" s="59" t="s">
        <v>11</v>
      </c>
      <c r="AH313" s="59" t="s">
        <v>11</v>
      </c>
      <c r="AI313" s="59" t="s">
        <v>11</v>
      </c>
      <c r="AJ313" s="59" t="s">
        <v>11</v>
      </c>
      <c r="AK313" s="59" t="s">
        <v>11</v>
      </c>
      <c r="AL313" s="57" t="s">
        <v>11</v>
      </c>
      <c r="AM313" s="57" t="s">
        <v>11</v>
      </c>
      <c r="AN313" s="57" t="s">
        <v>11</v>
      </c>
      <c r="AO313" s="57" t="s">
        <v>11</v>
      </c>
      <c r="AP313" s="57" t="s">
        <v>11</v>
      </c>
      <c r="AQ313" s="57" t="s">
        <v>11</v>
      </c>
      <c r="AR313" s="57" t="s">
        <v>11</v>
      </c>
      <c r="AS313" s="57" t="s">
        <v>11</v>
      </c>
      <c r="AT313" s="57" t="s">
        <v>11</v>
      </c>
      <c r="AU313" s="57" t="s">
        <v>11</v>
      </c>
      <c r="AV313" s="57" t="s">
        <v>11</v>
      </c>
      <c r="AW313" s="57" t="s">
        <v>11</v>
      </c>
      <c r="AX313" s="57" t="s">
        <v>2600</v>
      </c>
      <c r="AY313" s="57" t="s">
        <v>11</v>
      </c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  <c r="BL313" s="49"/>
      <c r="BM313" s="49"/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  <c r="BZ313" s="49"/>
      <c r="CA313" s="49"/>
      <c r="CB313" s="49"/>
      <c r="CC313" s="49"/>
      <c r="CD313" s="49"/>
      <c r="CE313" s="49"/>
      <c r="CF313" s="49"/>
      <c r="CG313" s="49"/>
      <c r="CH313" s="49"/>
      <c r="CI313" s="49"/>
      <c r="CJ313" s="49"/>
      <c r="CK313" s="49"/>
      <c r="CL313" s="49"/>
      <c r="CM313" s="49"/>
      <c r="CN313" s="49"/>
      <c r="CO313" s="49"/>
      <c r="CP313" s="49"/>
      <c r="CQ313" s="49"/>
      <c r="CR313" s="49"/>
      <c r="CS313" s="49"/>
      <c r="CT313" s="49"/>
      <c r="CU313" s="49"/>
      <c r="CV313" s="49"/>
      <c r="CW313" s="49"/>
      <c r="CX313" s="49"/>
      <c r="CY313" s="49"/>
      <c r="CZ313" s="49"/>
      <c r="DA313" s="49"/>
      <c r="DB313" s="49"/>
      <c r="DC313" s="49"/>
      <c r="DD313" s="49"/>
      <c r="DE313" s="49"/>
      <c r="DF313" s="49"/>
      <c r="DG313" s="49"/>
      <c r="DH313" s="49"/>
      <c r="DI313" s="49"/>
      <c r="DJ313" s="49"/>
      <c r="DK313" s="49"/>
      <c r="DL313" s="49"/>
      <c r="DM313" s="49"/>
      <c r="DN313" s="49"/>
      <c r="DO313" s="49"/>
      <c r="DP313" s="49"/>
      <c r="DQ313" s="49"/>
      <c r="DR313" s="49"/>
      <c r="DS313" s="49"/>
      <c r="DT313" s="49"/>
      <c r="DU313" s="49"/>
    </row>
    <row r="314" spans="1:125" x14ac:dyDescent="0.25">
      <c r="A314" s="39" t="s">
        <v>454</v>
      </c>
      <c r="B314" s="40" t="s">
        <v>2515</v>
      </c>
      <c r="C314" s="19"/>
      <c r="D314" s="19" t="s">
        <v>73</v>
      </c>
      <c r="E314" s="19" t="s">
        <v>165</v>
      </c>
      <c r="F314" s="62">
        <v>44356.830081018517</v>
      </c>
      <c r="G314" s="62">
        <v>44357.156863425924</v>
      </c>
      <c r="H314" s="23" t="s">
        <v>2309</v>
      </c>
      <c r="I314" s="40" t="str">
        <f t="shared" si="4"/>
        <v>OUTSIDE WDC</v>
      </c>
      <c r="J314" s="23"/>
      <c r="K314" s="23"/>
      <c r="L314" s="19"/>
      <c r="M314" s="49"/>
      <c r="N314" s="59" t="str">
        <f>IFERROR(VLOOKUP(B:B,'GID 29 JUNI 21'!V:Y,4,0),"")</f>
        <v/>
      </c>
      <c r="O314" s="59" t="str">
        <f>IFERROR(VLOOKUP(B314,#REF!,4,0),"")</f>
        <v/>
      </c>
      <c r="P314" s="59" t="str">
        <f>IFERROR(VLOOKUP(B:B,'GID 27 Juni 21'!V:Y,4,0),"")</f>
        <v/>
      </c>
      <c r="Q314" s="59" t="str">
        <f>IFERROR(VLOOKUP(B:B,'GID 26 Juni 21'!V:Y,4,0),"")</f>
        <v/>
      </c>
      <c r="R314" s="59" t="str">
        <f>IFERROR(VLOOKUP(B:B,'GID 25 JNI 21'!V:Y,4,0),"")</f>
        <v/>
      </c>
      <c r="S314" s="59" t="s">
        <v>11</v>
      </c>
      <c r="T314" s="59" t="s">
        <v>11</v>
      </c>
      <c r="U314" s="59" t="s">
        <v>11</v>
      </c>
      <c r="V314" s="59" t="s">
        <v>11</v>
      </c>
      <c r="W314" s="59" t="s">
        <v>11</v>
      </c>
      <c r="X314" s="59" t="s">
        <v>11</v>
      </c>
      <c r="Y314" s="59" t="s">
        <v>11</v>
      </c>
      <c r="Z314" s="59" t="s">
        <v>11</v>
      </c>
      <c r="AA314" s="59" t="s">
        <v>11</v>
      </c>
      <c r="AB314" s="59" t="s">
        <v>11</v>
      </c>
      <c r="AC314" s="59" t="s">
        <v>11</v>
      </c>
      <c r="AD314" s="59" t="s">
        <v>11</v>
      </c>
      <c r="AE314" s="59" t="s">
        <v>11</v>
      </c>
      <c r="AF314" s="59" t="s">
        <v>11</v>
      </c>
      <c r="AG314" s="59" t="s">
        <v>4878</v>
      </c>
      <c r="AH314" s="59" t="s">
        <v>11</v>
      </c>
      <c r="AI314" s="59" t="s">
        <v>11</v>
      </c>
      <c r="AJ314" s="59" t="s">
        <v>11</v>
      </c>
      <c r="AK314" s="59" t="s">
        <v>11</v>
      </c>
      <c r="AL314" s="57" t="s">
        <v>11</v>
      </c>
      <c r="AM314" s="57" t="s">
        <v>11</v>
      </c>
      <c r="AN314" s="57" t="s">
        <v>11</v>
      </c>
      <c r="AO314" s="57" t="s">
        <v>11</v>
      </c>
      <c r="AP314" s="57" t="s">
        <v>11</v>
      </c>
      <c r="AQ314" s="57" t="s">
        <v>11</v>
      </c>
      <c r="AR314" s="57" t="s">
        <v>11</v>
      </c>
      <c r="AS314" s="57" t="s">
        <v>11</v>
      </c>
      <c r="AT314" s="57" t="s">
        <v>11</v>
      </c>
      <c r="AU314" s="57" t="s">
        <v>11</v>
      </c>
      <c r="AV314" s="57" t="s">
        <v>11</v>
      </c>
      <c r="AW314" s="57" t="s">
        <v>11</v>
      </c>
      <c r="AX314" s="57" t="s">
        <v>2601</v>
      </c>
      <c r="AY314" s="57" t="s">
        <v>11</v>
      </c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  <c r="BL314" s="49"/>
      <c r="BM314" s="49"/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  <c r="BZ314" s="49"/>
      <c r="CA314" s="49"/>
      <c r="CB314" s="49"/>
      <c r="CC314" s="49"/>
      <c r="CD314" s="49"/>
      <c r="CE314" s="49"/>
      <c r="CF314" s="49"/>
      <c r="CG314" s="49"/>
      <c r="CH314" s="49"/>
      <c r="CI314" s="49"/>
      <c r="CJ314" s="49"/>
      <c r="CK314" s="49"/>
      <c r="CL314" s="49"/>
      <c r="CM314" s="49"/>
      <c r="CN314" s="49"/>
      <c r="CO314" s="49"/>
      <c r="CP314" s="49"/>
      <c r="CQ314" s="49"/>
      <c r="CR314" s="49"/>
      <c r="CS314" s="49"/>
      <c r="CT314" s="49"/>
      <c r="CU314" s="49"/>
      <c r="CV314" s="49"/>
      <c r="CW314" s="49"/>
      <c r="CX314" s="49"/>
      <c r="CY314" s="49"/>
      <c r="CZ314" s="49"/>
      <c r="DA314" s="49"/>
      <c r="DB314" s="49"/>
      <c r="DC314" s="49"/>
      <c r="DD314" s="49"/>
      <c r="DE314" s="49"/>
      <c r="DF314" s="49"/>
      <c r="DG314" s="49"/>
      <c r="DH314" s="49"/>
      <c r="DI314" s="49"/>
      <c r="DJ314" s="49"/>
      <c r="DK314" s="49"/>
      <c r="DL314" s="49"/>
      <c r="DM314" s="49"/>
      <c r="DN314" s="49"/>
      <c r="DO314" s="49"/>
      <c r="DP314" s="49"/>
      <c r="DQ314" s="49"/>
      <c r="DR314" s="49"/>
      <c r="DS314" s="49"/>
      <c r="DT314" s="49"/>
      <c r="DU314" s="49"/>
    </row>
    <row r="315" spans="1:125" x14ac:dyDescent="0.25">
      <c r="A315" s="39" t="s">
        <v>454</v>
      </c>
      <c r="B315" s="40" t="s">
        <v>2516</v>
      </c>
      <c r="C315" s="19"/>
      <c r="D315" s="19" t="s">
        <v>73</v>
      </c>
      <c r="E315" s="19" t="s">
        <v>165</v>
      </c>
      <c r="F315" s="62">
        <v>44369.615879629629</v>
      </c>
      <c r="G315" s="62">
        <v>44369.906284722223</v>
      </c>
      <c r="H315" s="23" t="s">
        <v>2309</v>
      </c>
      <c r="I315" s="40" t="str">
        <f t="shared" si="4"/>
        <v>OUTSIDE WDC</v>
      </c>
      <c r="J315" s="23"/>
      <c r="K315" s="23"/>
      <c r="L315" s="19"/>
      <c r="M315" s="49"/>
      <c r="N315" s="59" t="str">
        <f>IFERROR(VLOOKUP(B:B,'GID 29 JUNI 21'!V:Y,4,0),"")</f>
        <v/>
      </c>
      <c r="O315" s="59" t="str">
        <f>IFERROR(VLOOKUP(B315,#REF!,4,0),"")</f>
        <v/>
      </c>
      <c r="P315" s="59" t="str">
        <f>IFERROR(VLOOKUP(B:B,'GID 27 Juni 21'!V:Y,4,0),"")</f>
        <v/>
      </c>
      <c r="Q315" s="59" t="str">
        <f>IFERROR(VLOOKUP(B:B,'GID 26 Juni 21'!V:Y,4,0),"")</f>
        <v/>
      </c>
      <c r="R315" s="59" t="str">
        <f>IFERROR(VLOOKUP(B:B,'GID 25 JNI 21'!V:Y,4,0),"")</f>
        <v/>
      </c>
      <c r="S315" s="59" t="s">
        <v>11</v>
      </c>
      <c r="T315" s="59" t="s">
        <v>5512</v>
      </c>
      <c r="U315" s="59" t="s">
        <v>11</v>
      </c>
      <c r="V315" s="59" t="s">
        <v>11</v>
      </c>
      <c r="W315" s="59" t="s">
        <v>11</v>
      </c>
      <c r="X315" s="59" t="s">
        <v>11</v>
      </c>
      <c r="Y315" s="59" t="s">
        <v>11</v>
      </c>
      <c r="Z315" s="59" t="s">
        <v>11</v>
      </c>
      <c r="AA315" s="59" t="s">
        <v>11</v>
      </c>
      <c r="AB315" s="59" t="s">
        <v>11</v>
      </c>
      <c r="AC315" s="59" t="s">
        <v>11</v>
      </c>
      <c r="AD315" s="59" t="s">
        <v>11</v>
      </c>
      <c r="AE315" s="59" t="s">
        <v>11</v>
      </c>
      <c r="AF315" s="59" t="s">
        <v>11</v>
      </c>
      <c r="AG315" s="59" t="s">
        <v>11</v>
      </c>
      <c r="AH315" s="59" t="s">
        <v>11</v>
      </c>
      <c r="AI315" s="59" t="s">
        <v>11</v>
      </c>
      <c r="AJ315" s="59" t="s">
        <v>11</v>
      </c>
      <c r="AK315" s="59" t="s">
        <v>11</v>
      </c>
      <c r="AL315" s="57" t="s">
        <v>11</v>
      </c>
      <c r="AM315" s="57" t="s">
        <v>11</v>
      </c>
      <c r="AN315" s="57" t="s">
        <v>11</v>
      </c>
      <c r="AO315" s="57" t="s">
        <v>11</v>
      </c>
      <c r="AP315" s="57" t="s">
        <v>11</v>
      </c>
      <c r="AQ315" s="57" t="s">
        <v>11</v>
      </c>
      <c r="AR315" s="57" t="s">
        <v>11</v>
      </c>
      <c r="AS315" s="57" t="s">
        <v>11</v>
      </c>
      <c r="AT315" s="57" t="s">
        <v>11</v>
      </c>
      <c r="AU315" s="57" t="s">
        <v>11</v>
      </c>
      <c r="AV315" s="57" t="s">
        <v>11</v>
      </c>
      <c r="AW315" s="57" t="s">
        <v>3238</v>
      </c>
      <c r="AX315" s="49"/>
      <c r="AY315" s="57"/>
      <c r="AZ315" s="49"/>
      <c r="BA315" s="49"/>
      <c r="BB315" s="49"/>
      <c r="BC315" s="49"/>
      <c r="BD315" s="49"/>
      <c r="BE315" s="49"/>
      <c r="BF315" s="49"/>
      <c r="BG315" s="49"/>
      <c r="BH315" s="49"/>
      <c r="BI315" s="49"/>
      <c r="BJ315" s="49"/>
      <c r="BK315" s="49"/>
      <c r="BL315" s="49"/>
      <c r="BM315" s="49"/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  <c r="BZ315" s="49"/>
      <c r="CA315" s="49"/>
      <c r="CB315" s="49"/>
      <c r="CC315" s="49"/>
      <c r="CD315" s="49"/>
      <c r="CE315" s="49"/>
      <c r="CF315" s="49"/>
      <c r="CG315" s="49"/>
      <c r="CH315" s="49"/>
      <c r="CI315" s="49"/>
      <c r="CJ315" s="49"/>
      <c r="CK315" s="49"/>
      <c r="CL315" s="49"/>
      <c r="CM315" s="49"/>
      <c r="CN315" s="49"/>
      <c r="CO315" s="49"/>
      <c r="CP315" s="49"/>
      <c r="CQ315" s="49"/>
      <c r="CR315" s="49"/>
      <c r="CS315" s="49"/>
      <c r="CT315" s="49"/>
      <c r="CU315" s="49"/>
      <c r="CV315" s="49"/>
      <c r="CW315" s="49"/>
      <c r="CX315" s="49"/>
      <c r="CY315" s="49"/>
      <c r="CZ315" s="49"/>
      <c r="DA315" s="49"/>
      <c r="DB315" s="49"/>
      <c r="DC315" s="49"/>
      <c r="DD315" s="49"/>
      <c r="DE315" s="49"/>
      <c r="DF315" s="49"/>
      <c r="DG315" s="49"/>
      <c r="DH315" s="49"/>
      <c r="DI315" s="49"/>
      <c r="DJ315" s="49"/>
      <c r="DK315" s="49"/>
      <c r="DL315" s="49"/>
      <c r="DM315" s="49"/>
      <c r="DN315" s="49"/>
      <c r="DO315" s="49"/>
      <c r="DP315" s="49"/>
      <c r="DQ315" s="49"/>
      <c r="DR315" s="49"/>
      <c r="DS315" s="49"/>
      <c r="DT315" s="49"/>
      <c r="DU315" s="49"/>
    </row>
    <row r="316" spans="1:125" x14ac:dyDescent="0.25">
      <c r="A316" s="39" t="s">
        <v>454</v>
      </c>
      <c r="B316" s="40" t="s">
        <v>3239</v>
      </c>
      <c r="C316" s="19"/>
      <c r="D316" s="19" t="s">
        <v>73</v>
      </c>
      <c r="E316" s="19" t="s">
        <v>223</v>
      </c>
      <c r="F316" s="62">
        <v>44340.991666666669</v>
      </c>
      <c r="G316" s="62">
        <v>44341.252106481479</v>
      </c>
      <c r="H316" s="23" t="s">
        <v>2309</v>
      </c>
      <c r="I316" s="40" t="str">
        <f t="shared" si="4"/>
        <v>OUTSIDE WDC</v>
      </c>
      <c r="J316" s="23"/>
      <c r="K316" s="23"/>
      <c r="L316" s="19"/>
      <c r="M316" s="49"/>
      <c r="N316" s="59" t="str">
        <f>IFERROR(VLOOKUP(B:B,'GID 29 JUNI 21'!V:Y,4,0),"")</f>
        <v/>
      </c>
      <c r="O316" s="59" t="str">
        <f>IFERROR(VLOOKUP(B316,#REF!,4,0),"")</f>
        <v/>
      </c>
      <c r="P316" s="59" t="str">
        <f>IFERROR(VLOOKUP(B:B,'GID 27 Juni 21'!V:Y,4,0),"")</f>
        <v/>
      </c>
      <c r="Q316" s="59" t="str">
        <f>IFERROR(VLOOKUP(B:B,'GID 26 Juni 21'!V:Y,4,0),"")</f>
        <v/>
      </c>
      <c r="R316" s="59" t="str">
        <f>IFERROR(VLOOKUP(B:B,'GID 25 JNI 21'!V:Y,4,0),"")</f>
        <v/>
      </c>
      <c r="S316" s="59" t="s">
        <v>11</v>
      </c>
      <c r="T316" s="59" t="s">
        <v>11</v>
      </c>
      <c r="U316" s="59" t="s">
        <v>11</v>
      </c>
      <c r="V316" s="59" t="s">
        <v>11</v>
      </c>
      <c r="W316" s="59" t="s">
        <v>11</v>
      </c>
      <c r="X316" s="59" t="s">
        <v>11</v>
      </c>
      <c r="Y316" s="59" t="s">
        <v>11</v>
      </c>
      <c r="Z316" s="59" t="s">
        <v>11</v>
      </c>
      <c r="AA316" s="59" t="s">
        <v>11</v>
      </c>
      <c r="AB316" s="59" t="s">
        <v>11</v>
      </c>
      <c r="AC316" s="59" t="s">
        <v>11</v>
      </c>
      <c r="AD316" s="59" t="s">
        <v>11</v>
      </c>
      <c r="AE316" s="59" t="s">
        <v>11</v>
      </c>
      <c r="AF316" s="59" t="s">
        <v>11</v>
      </c>
      <c r="AG316" s="59" t="s">
        <v>11</v>
      </c>
      <c r="AH316" s="59" t="s">
        <v>11</v>
      </c>
      <c r="AI316" s="59" t="s">
        <v>11</v>
      </c>
      <c r="AJ316" s="59" t="s">
        <v>11</v>
      </c>
      <c r="AK316" s="59" t="s">
        <v>11</v>
      </c>
      <c r="AL316" s="57" t="s">
        <v>11</v>
      </c>
      <c r="AM316" s="57" t="s">
        <v>11</v>
      </c>
      <c r="AN316" s="57" t="s">
        <v>11</v>
      </c>
      <c r="AO316" s="57" t="s">
        <v>11</v>
      </c>
      <c r="AP316" s="57" t="s">
        <v>11</v>
      </c>
      <c r="AQ316" s="57" t="s">
        <v>11</v>
      </c>
      <c r="AR316" s="57" t="s">
        <v>11</v>
      </c>
      <c r="AS316" s="57" t="s">
        <v>11</v>
      </c>
      <c r="AT316" s="57" t="s">
        <v>11</v>
      </c>
      <c r="AU316" s="57" t="s">
        <v>11</v>
      </c>
      <c r="AV316" s="57" t="s">
        <v>11</v>
      </c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  <c r="BH316" s="49"/>
      <c r="BI316" s="49"/>
      <c r="BJ316" s="49"/>
      <c r="BK316" s="49"/>
      <c r="BL316" s="49"/>
      <c r="BM316" s="49"/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49"/>
      <c r="CB316" s="49"/>
      <c r="CC316" s="49"/>
      <c r="CD316" s="49"/>
      <c r="CE316" s="49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49"/>
      <c r="CR316" s="49"/>
      <c r="CS316" s="49"/>
      <c r="CT316" s="49"/>
      <c r="CU316" s="49"/>
      <c r="CV316" s="49"/>
      <c r="CW316" s="49"/>
      <c r="CX316" s="49"/>
      <c r="CY316" s="49"/>
      <c r="CZ316" s="49"/>
      <c r="DA316" s="49"/>
      <c r="DB316" s="49"/>
      <c r="DC316" s="49"/>
      <c r="DD316" s="49"/>
      <c r="DE316" s="49"/>
      <c r="DF316" s="49"/>
      <c r="DG316" s="49"/>
      <c r="DH316" s="49"/>
      <c r="DI316" s="49"/>
      <c r="DJ316" s="49"/>
      <c r="DK316" s="49"/>
      <c r="DL316" s="49"/>
      <c r="DM316" s="49"/>
      <c r="DN316" s="49"/>
      <c r="DO316" s="49"/>
      <c r="DP316" s="49"/>
      <c r="DQ316" s="49"/>
      <c r="DR316" s="49"/>
      <c r="DS316" s="49"/>
      <c r="DT316" s="49"/>
      <c r="DU316" s="49"/>
    </row>
    <row r="317" spans="1:125" x14ac:dyDescent="0.25">
      <c r="A317" s="39" t="s">
        <v>454</v>
      </c>
      <c r="B317" s="40" t="s">
        <v>3240</v>
      </c>
      <c r="C317" s="19"/>
      <c r="D317" s="19" t="s">
        <v>73</v>
      </c>
      <c r="E317" s="19" t="s">
        <v>165</v>
      </c>
      <c r="F317" s="62">
        <v>44341.860682870371</v>
      </c>
      <c r="G317" s="62">
        <v>44342.201608796298</v>
      </c>
      <c r="H317" s="23" t="s">
        <v>2309</v>
      </c>
      <c r="I317" s="40" t="str">
        <f t="shared" si="4"/>
        <v>OUTSIDE WDC</v>
      </c>
      <c r="J317" s="23"/>
      <c r="K317" s="23"/>
      <c r="L317" s="19"/>
      <c r="M317" s="49"/>
      <c r="N317" s="59" t="str">
        <f>IFERROR(VLOOKUP(B:B,'GID 29 JUNI 21'!V:Y,4,0),"")</f>
        <v/>
      </c>
      <c r="O317" s="59" t="str">
        <f>IFERROR(VLOOKUP(B317,#REF!,4,0),"")</f>
        <v/>
      </c>
      <c r="P317" s="59" t="str">
        <f>IFERROR(VLOOKUP(B:B,'GID 27 Juni 21'!V:Y,4,0),"")</f>
        <v/>
      </c>
      <c r="Q317" s="59" t="str">
        <f>IFERROR(VLOOKUP(B:B,'GID 26 Juni 21'!V:Y,4,0),"")</f>
        <v/>
      </c>
      <c r="R317" s="59" t="str">
        <f>IFERROR(VLOOKUP(B:B,'GID 25 JNI 21'!V:Y,4,0),"")</f>
        <v/>
      </c>
      <c r="S317" s="59" t="s">
        <v>11</v>
      </c>
      <c r="T317" s="59" t="s">
        <v>11</v>
      </c>
      <c r="U317" s="59" t="s">
        <v>11</v>
      </c>
      <c r="V317" s="59" t="s">
        <v>11</v>
      </c>
      <c r="W317" s="59" t="s">
        <v>11</v>
      </c>
      <c r="X317" s="59" t="s">
        <v>11</v>
      </c>
      <c r="Y317" s="59" t="s">
        <v>11</v>
      </c>
      <c r="Z317" s="59" t="s">
        <v>11</v>
      </c>
      <c r="AA317" s="59" t="s">
        <v>11</v>
      </c>
      <c r="AB317" s="59" t="s">
        <v>11</v>
      </c>
      <c r="AC317" s="59" t="s">
        <v>11</v>
      </c>
      <c r="AD317" s="59" t="s">
        <v>11</v>
      </c>
      <c r="AE317" s="59" t="s">
        <v>11</v>
      </c>
      <c r="AF317" s="59" t="s">
        <v>11</v>
      </c>
      <c r="AG317" s="59" t="s">
        <v>11</v>
      </c>
      <c r="AH317" s="59" t="s">
        <v>11</v>
      </c>
      <c r="AI317" s="59" t="s">
        <v>11</v>
      </c>
      <c r="AJ317" s="59" t="s">
        <v>11</v>
      </c>
      <c r="AK317" s="59" t="s">
        <v>11</v>
      </c>
      <c r="AL317" s="57" t="s">
        <v>11</v>
      </c>
      <c r="AM317" s="57" t="s">
        <v>11</v>
      </c>
      <c r="AN317" s="57" t="s">
        <v>11</v>
      </c>
      <c r="AO317" s="57" t="s">
        <v>11</v>
      </c>
      <c r="AP317" s="57" t="s">
        <v>11</v>
      </c>
      <c r="AQ317" s="57" t="s">
        <v>11</v>
      </c>
      <c r="AR317" s="57" t="s">
        <v>11</v>
      </c>
      <c r="AS317" s="57" t="s">
        <v>11</v>
      </c>
      <c r="AT317" s="57" t="s">
        <v>11</v>
      </c>
      <c r="AU317" s="57" t="s">
        <v>11</v>
      </c>
      <c r="AV317" s="57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  <c r="BH317" s="49"/>
      <c r="BI317" s="49"/>
      <c r="BJ317" s="49"/>
      <c r="BK317" s="49"/>
      <c r="BL317" s="49"/>
      <c r="BM317" s="49"/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49"/>
      <c r="CB317" s="49"/>
      <c r="CC317" s="49"/>
      <c r="CD317" s="49"/>
      <c r="CE317" s="49"/>
      <c r="CF317" s="49"/>
      <c r="CG317" s="49"/>
      <c r="CH317" s="49"/>
      <c r="CI317" s="49"/>
      <c r="CJ317" s="49"/>
      <c r="CK317" s="49"/>
      <c r="CL317" s="49"/>
      <c r="CM317" s="49"/>
      <c r="CN317" s="49"/>
      <c r="CO317" s="49"/>
      <c r="CP317" s="49"/>
      <c r="CQ317" s="49"/>
      <c r="CR317" s="49"/>
      <c r="CS317" s="49"/>
      <c r="CT317" s="49"/>
      <c r="CU317" s="49"/>
      <c r="CV317" s="49"/>
      <c r="CW317" s="49"/>
      <c r="CX317" s="49"/>
      <c r="CY317" s="49"/>
      <c r="CZ317" s="49"/>
      <c r="DA317" s="49"/>
      <c r="DB317" s="49"/>
      <c r="DC317" s="49"/>
      <c r="DD317" s="49"/>
      <c r="DE317" s="49"/>
      <c r="DF317" s="49"/>
      <c r="DG317" s="49"/>
      <c r="DH317" s="49"/>
      <c r="DI317" s="49"/>
      <c r="DJ317" s="49"/>
      <c r="DK317" s="49"/>
      <c r="DL317" s="49"/>
      <c r="DM317" s="49"/>
      <c r="DN317" s="49"/>
      <c r="DO317" s="49"/>
      <c r="DP317" s="49"/>
      <c r="DQ317" s="49"/>
      <c r="DR317" s="49"/>
      <c r="DS317" s="49"/>
      <c r="DT317" s="49"/>
      <c r="DU317" s="49"/>
    </row>
    <row r="318" spans="1:125" x14ac:dyDescent="0.25">
      <c r="A318" s="39" t="s">
        <v>454</v>
      </c>
      <c r="B318" s="40" t="s">
        <v>3242</v>
      </c>
      <c r="C318" s="19"/>
      <c r="D318" s="19" t="s">
        <v>73</v>
      </c>
      <c r="E318" s="19" t="s">
        <v>2243</v>
      </c>
      <c r="F318" s="62">
        <v>44367.805150462962</v>
      </c>
      <c r="G318" s="55">
        <v>44368.203715277778</v>
      </c>
      <c r="H318" s="23" t="s">
        <v>2309</v>
      </c>
      <c r="I318" s="40" t="str">
        <f t="shared" si="4"/>
        <v>OUTSIDE WDC</v>
      </c>
      <c r="J318" s="23"/>
      <c r="K318" s="23"/>
      <c r="L318" s="19"/>
      <c r="M318" s="49"/>
      <c r="N318" s="59" t="str">
        <f>IFERROR(VLOOKUP(B:B,'GID 29 JUNI 21'!V:Y,4,0),"")</f>
        <v/>
      </c>
      <c r="O318" s="59" t="str">
        <f>IFERROR(VLOOKUP(B318,#REF!,4,0),"")</f>
        <v/>
      </c>
      <c r="P318" s="59" t="str">
        <f>IFERROR(VLOOKUP(B:B,'GID 27 Juni 21'!V:Y,4,0),"")</f>
        <v/>
      </c>
      <c r="Q318" s="59" t="str">
        <f>IFERROR(VLOOKUP(B:B,'GID 26 Juni 21'!V:Y,4,0),"")</f>
        <v/>
      </c>
      <c r="R318" s="59" t="str">
        <f>IFERROR(VLOOKUP(B:B,'GID 25 JNI 21'!V:Y,4,0),"")</f>
        <v/>
      </c>
      <c r="S318" s="59" t="s">
        <v>11</v>
      </c>
      <c r="T318" s="59" t="s">
        <v>11</v>
      </c>
      <c r="U318" s="59" t="s">
        <v>11</v>
      </c>
      <c r="V318" s="59" t="s">
        <v>5513</v>
      </c>
      <c r="W318" s="59" t="s">
        <v>11</v>
      </c>
      <c r="X318" s="59" t="s">
        <v>11</v>
      </c>
      <c r="Y318" s="59" t="s">
        <v>11</v>
      </c>
      <c r="Z318" s="59" t="s">
        <v>11</v>
      </c>
      <c r="AA318" s="59" t="s">
        <v>11</v>
      </c>
      <c r="AB318" s="59" t="s">
        <v>11</v>
      </c>
      <c r="AC318" s="59" t="s">
        <v>11</v>
      </c>
      <c r="AD318" s="59" t="s">
        <v>11</v>
      </c>
      <c r="AE318" s="59" t="s">
        <v>11</v>
      </c>
      <c r="AF318" s="59" t="s">
        <v>11</v>
      </c>
      <c r="AG318" s="59" t="s">
        <v>11</v>
      </c>
      <c r="AH318" s="59" t="s">
        <v>11</v>
      </c>
      <c r="AI318" s="59" t="s">
        <v>11</v>
      </c>
      <c r="AJ318" s="59" t="s">
        <v>11</v>
      </c>
      <c r="AK318" s="59" t="s">
        <v>11</v>
      </c>
      <c r="AL318" s="57" t="s">
        <v>11</v>
      </c>
      <c r="AM318" s="57" t="s">
        <v>11</v>
      </c>
      <c r="AN318" s="57" t="s">
        <v>11</v>
      </c>
      <c r="AO318" s="57" t="s">
        <v>11</v>
      </c>
      <c r="AP318" s="57" t="s">
        <v>11</v>
      </c>
      <c r="AQ318" s="57" t="s">
        <v>11</v>
      </c>
      <c r="AR318" s="57" t="s">
        <v>11</v>
      </c>
      <c r="AS318" s="57" t="s">
        <v>11</v>
      </c>
      <c r="AT318" s="57" t="s">
        <v>11</v>
      </c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  <c r="BH318" s="49"/>
      <c r="BI318" s="49"/>
      <c r="BJ318" s="49"/>
      <c r="BK318" s="49"/>
      <c r="BL318" s="49"/>
      <c r="BM318" s="49"/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49"/>
      <c r="CB318" s="49"/>
      <c r="CC318" s="49"/>
      <c r="CD318" s="49"/>
      <c r="CE318" s="49"/>
      <c r="CF318" s="49"/>
      <c r="CG318" s="49"/>
      <c r="CH318" s="49"/>
      <c r="CI318" s="49"/>
      <c r="CJ318" s="49"/>
      <c r="CK318" s="49"/>
      <c r="CL318" s="49"/>
      <c r="CM318" s="49"/>
      <c r="CN318" s="49"/>
      <c r="CO318" s="49"/>
      <c r="CP318" s="49"/>
      <c r="CQ318" s="49"/>
      <c r="CR318" s="49"/>
      <c r="CS318" s="49"/>
      <c r="CT318" s="49"/>
      <c r="CU318" s="49"/>
      <c r="CV318" s="49"/>
      <c r="CW318" s="49"/>
      <c r="CX318" s="49"/>
      <c r="CY318" s="49"/>
      <c r="CZ318" s="49"/>
      <c r="DA318" s="49"/>
      <c r="DB318" s="49"/>
      <c r="DC318" s="49"/>
      <c r="DD318" s="49"/>
      <c r="DE318" s="49"/>
      <c r="DF318" s="49"/>
      <c r="DG318" s="49"/>
      <c r="DH318" s="49"/>
      <c r="DI318" s="49"/>
      <c r="DJ318" s="49"/>
      <c r="DK318" s="49"/>
      <c r="DL318" s="49"/>
      <c r="DM318" s="49"/>
      <c r="DN318" s="49"/>
      <c r="DO318" s="49"/>
      <c r="DP318" s="49"/>
      <c r="DQ318" s="49"/>
      <c r="DR318" s="49"/>
      <c r="DS318" s="49"/>
      <c r="DT318" s="49"/>
      <c r="DU318" s="49"/>
    </row>
    <row r="319" spans="1:125" x14ac:dyDescent="0.25">
      <c r="A319" s="39" t="s">
        <v>454</v>
      </c>
      <c r="B319" s="40" t="s">
        <v>3243</v>
      </c>
      <c r="C319" s="19"/>
      <c r="D319" s="19" t="s">
        <v>73</v>
      </c>
      <c r="E319" s="19" t="s">
        <v>2216</v>
      </c>
      <c r="F319" s="62">
        <v>44343.928784722222</v>
      </c>
      <c r="G319" s="55">
        <v>44344.060300925928</v>
      </c>
      <c r="H319" s="23" t="s">
        <v>2309</v>
      </c>
      <c r="I319" s="40" t="str">
        <f t="shared" si="4"/>
        <v>OUTSIDE WDC</v>
      </c>
      <c r="J319" s="23"/>
      <c r="K319" s="23"/>
      <c r="L319" s="19"/>
      <c r="M319" s="49"/>
      <c r="N319" s="59" t="str">
        <f>IFERROR(VLOOKUP(B:B,'GID 29 JUNI 21'!V:Y,4,0),"")</f>
        <v/>
      </c>
      <c r="O319" s="59" t="str">
        <f>IFERROR(VLOOKUP(B319,#REF!,4,0),"")</f>
        <v/>
      </c>
      <c r="P319" s="59" t="str">
        <f>IFERROR(VLOOKUP(B:B,'GID 27 Juni 21'!V:Y,4,0),"")</f>
        <v/>
      </c>
      <c r="Q319" s="59" t="str">
        <f>IFERROR(VLOOKUP(B:B,'GID 26 Juni 21'!V:Y,4,0),"")</f>
        <v/>
      </c>
      <c r="R319" s="59" t="str">
        <f>IFERROR(VLOOKUP(B:B,'GID 25 JNI 21'!V:Y,4,0),"")</f>
        <v/>
      </c>
      <c r="S319" s="59" t="s">
        <v>11</v>
      </c>
      <c r="T319" s="59" t="s">
        <v>11</v>
      </c>
      <c r="U319" s="59" t="s">
        <v>11</v>
      </c>
      <c r="V319" s="59" t="s">
        <v>11</v>
      </c>
      <c r="W319" s="59" t="s">
        <v>11</v>
      </c>
      <c r="X319" s="59" t="s">
        <v>11</v>
      </c>
      <c r="Y319" s="59" t="s">
        <v>11</v>
      </c>
      <c r="Z319" s="59" t="s">
        <v>11</v>
      </c>
      <c r="AA319" s="59" t="s">
        <v>11</v>
      </c>
      <c r="AB319" s="59" t="s">
        <v>11</v>
      </c>
      <c r="AC319" s="59" t="s">
        <v>11</v>
      </c>
      <c r="AD319" s="59" t="s">
        <v>11</v>
      </c>
      <c r="AE319" s="59" t="s">
        <v>11</v>
      </c>
      <c r="AF319" s="59" t="s">
        <v>11</v>
      </c>
      <c r="AG319" s="59" t="s">
        <v>11</v>
      </c>
      <c r="AH319" s="59" t="s">
        <v>11</v>
      </c>
      <c r="AI319" s="59" t="s">
        <v>11</v>
      </c>
      <c r="AJ319" s="59" t="s">
        <v>11</v>
      </c>
      <c r="AK319" s="59" t="s">
        <v>11</v>
      </c>
      <c r="AL319" s="57" t="s">
        <v>11</v>
      </c>
      <c r="AM319" s="57" t="s">
        <v>11</v>
      </c>
      <c r="AN319" s="57" t="s">
        <v>11</v>
      </c>
      <c r="AO319" s="57" t="s">
        <v>11</v>
      </c>
      <c r="AP319" s="57" t="s">
        <v>11</v>
      </c>
      <c r="AQ319" s="57" t="s">
        <v>11</v>
      </c>
      <c r="AR319" s="57" t="s">
        <v>11</v>
      </c>
      <c r="AS319" s="57" t="s">
        <v>11</v>
      </c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  <c r="BF319" s="49"/>
      <c r="BG319" s="49"/>
      <c r="BH319" s="49"/>
      <c r="BI319" s="49"/>
      <c r="BJ319" s="49"/>
      <c r="BK319" s="49"/>
      <c r="BL319" s="49"/>
      <c r="BM319" s="49"/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49"/>
      <c r="CB319" s="49"/>
      <c r="CC319" s="49"/>
      <c r="CD319" s="49"/>
      <c r="CE319" s="49"/>
      <c r="CF319" s="49"/>
      <c r="CG319" s="49"/>
      <c r="CH319" s="49"/>
      <c r="CI319" s="49"/>
      <c r="CJ319" s="49"/>
      <c r="CK319" s="49"/>
      <c r="CL319" s="49"/>
      <c r="CM319" s="49"/>
      <c r="CN319" s="49"/>
      <c r="CO319" s="49"/>
      <c r="CP319" s="49"/>
      <c r="CQ319" s="49"/>
      <c r="CR319" s="49"/>
      <c r="CS319" s="49"/>
      <c r="CT319" s="49"/>
      <c r="CU319" s="49"/>
      <c r="CV319" s="49"/>
      <c r="CW319" s="49"/>
      <c r="CX319" s="49"/>
      <c r="CY319" s="49"/>
      <c r="CZ319" s="49"/>
      <c r="DA319" s="49"/>
      <c r="DB319" s="49"/>
      <c r="DC319" s="49"/>
      <c r="DD319" s="49"/>
      <c r="DE319" s="49"/>
      <c r="DF319" s="49"/>
      <c r="DG319" s="49"/>
      <c r="DH319" s="49"/>
      <c r="DI319" s="49"/>
      <c r="DJ319" s="49"/>
      <c r="DK319" s="49"/>
      <c r="DL319" s="49"/>
      <c r="DM319" s="49"/>
      <c r="DN319" s="49"/>
      <c r="DO319" s="49"/>
      <c r="DP319" s="49"/>
      <c r="DQ319" s="49"/>
      <c r="DR319" s="49"/>
      <c r="DS319" s="49"/>
      <c r="DT319" s="49"/>
      <c r="DU319" s="49"/>
    </row>
    <row r="320" spans="1:125" x14ac:dyDescent="0.25">
      <c r="A320" s="39" t="s">
        <v>454</v>
      </c>
      <c r="B320" s="40" t="s">
        <v>3244</v>
      </c>
      <c r="C320" s="19"/>
      <c r="D320" s="19" t="s">
        <v>73</v>
      </c>
      <c r="E320" s="19" t="s">
        <v>2243</v>
      </c>
      <c r="F320" s="62">
        <v>44371.938587962963</v>
      </c>
      <c r="G320" s="55">
        <v>44372.698564814818</v>
      </c>
      <c r="H320" s="23" t="s">
        <v>2309</v>
      </c>
      <c r="I320" s="40" t="str">
        <f t="shared" si="4"/>
        <v>OUTSIDE WDC</v>
      </c>
      <c r="J320" s="23"/>
      <c r="K320" s="23"/>
      <c r="L320" s="19"/>
      <c r="M320" s="49"/>
      <c r="N320" s="59" t="str">
        <f>IFERROR(VLOOKUP(B:B,'GID 29 JUNI 21'!V:Y,4,0),"")</f>
        <v/>
      </c>
      <c r="O320" s="59" t="str">
        <f>IFERROR(VLOOKUP(B320,#REF!,4,0),"")</f>
        <v/>
      </c>
      <c r="P320" s="59" t="str">
        <f>IFERROR(VLOOKUP(B:B,'GID 27 Juni 21'!V:Y,4,0),"")</f>
        <v/>
      </c>
      <c r="Q320" s="59" t="str">
        <f>IFERROR(VLOOKUP(B:B,'GID 26 Juni 21'!V:Y,4,0),"")</f>
        <v/>
      </c>
      <c r="R320" s="59" t="str">
        <f>IFERROR(VLOOKUP(B:B,'GID 25 JNI 21'!V:Y,4,0),"")</f>
        <v>4002942357 GID 25 P3 25 Y</v>
      </c>
      <c r="S320" s="59" t="s">
        <v>11</v>
      </c>
      <c r="T320" s="59" t="s">
        <v>11</v>
      </c>
      <c r="U320" s="59" t="s">
        <v>11</v>
      </c>
      <c r="V320" s="59" t="s">
        <v>11</v>
      </c>
      <c r="W320" s="59" t="s">
        <v>11</v>
      </c>
      <c r="X320" s="59" t="s">
        <v>11</v>
      </c>
      <c r="Y320" s="59" t="s">
        <v>11</v>
      </c>
      <c r="Z320" s="59" t="s">
        <v>4980</v>
      </c>
      <c r="AA320" s="59" t="s">
        <v>11</v>
      </c>
      <c r="AB320" s="59" t="s">
        <v>11</v>
      </c>
      <c r="AC320" s="59" t="s">
        <v>11</v>
      </c>
      <c r="AD320" s="59" t="s">
        <v>11</v>
      </c>
      <c r="AE320" s="59" t="s">
        <v>11</v>
      </c>
      <c r="AF320" s="59" t="s">
        <v>11</v>
      </c>
      <c r="AG320" s="59" t="s">
        <v>11</v>
      </c>
      <c r="AH320" s="59" t="s">
        <v>11</v>
      </c>
      <c r="AI320" s="59" t="s">
        <v>11</v>
      </c>
      <c r="AJ320" s="59" t="s">
        <v>11</v>
      </c>
      <c r="AK320" s="59" t="s">
        <v>3530</v>
      </c>
      <c r="AL320" s="57" t="s">
        <v>11</v>
      </c>
      <c r="AM320" s="57" t="s">
        <v>11</v>
      </c>
      <c r="AN320" s="57" t="s">
        <v>11</v>
      </c>
      <c r="AO320" s="57" t="s">
        <v>11</v>
      </c>
      <c r="AP320" s="57" t="s">
        <v>11</v>
      </c>
      <c r="AQ320" s="57" t="s">
        <v>11</v>
      </c>
      <c r="AR320" s="57" t="s">
        <v>11</v>
      </c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  <c r="BF320" s="49"/>
      <c r="BG320" s="49"/>
      <c r="BH320" s="49"/>
      <c r="BI320" s="49"/>
      <c r="BJ320" s="49"/>
      <c r="BK320" s="49"/>
      <c r="BL320" s="49"/>
      <c r="BM320" s="49"/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49"/>
      <c r="CB320" s="49"/>
      <c r="CC320" s="49"/>
      <c r="CD320" s="49"/>
      <c r="CE320" s="49"/>
      <c r="CF320" s="49"/>
      <c r="CG320" s="49"/>
      <c r="CH320" s="49"/>
      <c r="CI320" s="49"/>
      <c r="CJ320" s="49"/>
      <c r="CK320" s="49"/>
      <c r="CL320" s="49"/>
      <c r="CM320" s="49"/>
      <c r="CN320" s="49"/>
      <c r="CO320" s="49"/>
      <c r="CP320" s="49"/>
      <c r="CQ320" s="49"/>
      <c r="CR320" s="49"/>
      <c r="CS320" s="49"/>
      <c r="CT320" s="49"/>
      <c r="CU320" s="49"/>
      <c r="CV320" s="49"/>
      <c r="CW320" s="49"/>
      <c r="CX320" s="49"/>
      <c r="CY320" s="49"/>
      <c r="CZ320" s="49"/>
      <c r="DA320" s="49"/>
      <c r="DB320" s="49"/>
      <c r="DC320" s="49"/>
      <c r="DD320" s="49"/>
      <c r="DE320" s="49"/>
      <c r="DF320" s="49"/>
      <c r="DG320" s="49"/>
      <c r="DH320" s="49"/>
      <c r="DI320" s="49"/>
      <c r="DJ320" s="49"/>
      <c r="DK320" s="49"/>
      <c r="DL320" s="49"/>
      <c r="DM320" s="49"/>
      <c r="DN320" s="49"/>
      <c r="DO320" s="49"/>
      <c r="DP320" s="49"/>
      <c r="DQ320" s="49"/>
      <c r="DR320" s="49"/>
      <c r="DS320" s="49"/>
      <c r="DT320" s="49"/>
      <c r="DU320" s="49"/>
    </row>
    <row r="321" spans="1:125" x14ac:dyDescent="0.25">
      <c r="A321" s="39" t="s">
        <v>454</v>
      </c>
      <c r="B321" s="40" t="s">
        <v>3246</v>
      </c>
      <c r="C321" s="19"/>
      <c r="D321" s="19" t="s">
        <v>73</v>
      </c>
      <c r="E321" s="19" t="s">
        <v>2243</v>
      </c>
      <c r="F321" s="55">
        <v>44373.741064814814</v>
      </c>
      <c r="G321" s="55">
        <v>44374.400648148148</v>
      </c>
      <c r="H321" s="23" t="s">
        <v>2309</v>
      </c>
      <c r="I321" s="40" t="str">
        <f t="shared" si="4"/>
        <v>OUTSIDE WDC</v>
      </c>
      <c r="J321" s="23"/>
      <c r="K321" s="23"/>
      <c r="L321" s="19"/>
      <c r="M321" s="49"/>
      <c r="N321" s="59" t="str">
        <f>IFERROR(VLOOKUP(B:B,'GID 29 JUNI 21'!V:Y,4,0),"")</f>
        <v/>
      </c>
      <c r="O321" s="59" t="str">
        <f>IFERROR(VLOOKUP(B321,#REF!,4,0),"")</f>
        <v/>
      </c>
      <c r="P321" s="59" t="str">
        <f>IFERROR(VLOOKUP(B:B,'GID 27 Juni 21'!V:Y,4,0),"")</f>
        <v>4002943127 GID 27 P3 03 Y</v>
      </c>
      <c r="Q321" s="59" t="str">
        <f>IFERROR(VLOOKUP(B:B,'GID 26 Juni 21'!V:Y,4,0),"")</f>
        <v/>
      </c>
      <c r="R321" s="59" t="str">
        <f>IFERROR(VLOOKUP(B:B,'GID 25 JNI 21'!V:Y,4,0),"")</f>
        <v/>
      </c>
      <c r="S321" s="59" t="s">
        <v>11</v>
      </c>
      <c r="T321" s="59" t="s">
        <v>11</v>
      </c>
      <c r="U321" s="59" t="s">
        <v>11</v>
      </c>
      <c r="V321" s="59" t="s">
        <v>11</v>
      </c>
      <c r="W321" s="59" t="s">
        <v>11</v>
      </c>
      <c r="X321" s="59" t="s">
        <v>11</v>
      </c>
      <c r="Y321" s="59" t="s">
        <v>11</v>
      </c>
      <c r="Z321" s="59" t="s">
        <v>11</v>
      </c>
      <c r="AA321" s="59" t="s">
        <v>11</v>
      </c>
      <c r="AB321" s="59" t="s">
        <v>11</v>
      </c>
      <c r="AC321" s="59" t="s">
        <v>11</v>
      </c>
      <c r="AD321" s="59" t="s">
        <v>11</v>
      </c>
      <c r="AE321" s="59" t="s">
        <v>11</v>
      </c>
      <c r="AF321" s="59" t="s">
        <v>11</v>
      </c>
      <c r="AG321" s="59" t="s">
        <v>11</v>
      </c>
      <c r="AH321" s="59" t="s">
        <v>11</v>
      </c>
      <c r="AI321" s="59" t="s">
        <v>11</v>
      </c>
      <c r="AJ321" s="59" t="s">
        <v>11</v>
      </c>
      <c r="AK321" s="59" t="s">
        <v>11</v>
      </c>
      <c r="AL321" s="57" t="s">
        <v>11</v>
      </c>
      <c r="AM321" s="57" t="s">
        <v>11</v>
      </c>
      <c r="AN321" s="57" t="s">
        <v>11</v>
      </c>
      <c r="AO321" s="57" t="s">
        <v>11</v>
      </c>
      <c r="AP321" s="57" t="s">
        <v>11</v>
      </c>
      <c r="AQ321" s="57" t="s">
        <v>11</v>
      </c>
      <c r="AR321" s="57" t="s">
        <v>11</v>
      </c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  <c r="BF321" s="49"/>
      <c r="BG321" s="49"/>
      <c r="BH321" s="49"/>
      <c r="BI321" s="49"/>
      <c r="BJ321" s="49"/>
      <c r="BK321" s="49"/>
      <c r="BL321" s="49"/>
      <c r="BM321" s="49"/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49"/>
      <c r="CB321" s="49"/>
      <c r="CC321" s="49"/>
      <c r="CD321" s="49"/>
      <c r="CE321" s="49"/>
      <c r="CF321" s="49"/>
      <c r="CG321" s="49"/>
      <c r="CH321" s="49"/>
      <c r="CI321" s="49"/>
      <c r="CJ321" s="49"/>
      <c r="CK321" s="49"/>
      <c r="CL321" s="49"/>
      <c r="CM321" s="49"/>
      <c r="CN321" s="49"/>
      <c r="CO321" s="49"/>
      <c r="CP321" s="49"/>
      <c r="CQ321" s="49"/>
      <c r="CR321" s="49"/>
      <c r="CS321" s="49"/>
      <c r="CT321" s="49"/>
      <c r="CU321" s="49"/>
      <c r="CV321" s="49"/>
      <c r="CW321" s="49"/>
      <c r="CX321" s="49"/>
      <c r="CY321" s="49"/>
      <c r="CZ321" s="49"/>
      <c r="DA321" s="49"/>
      <c r="DB321" s="49"/>
      <c r="DC321" s="49"/>
      <c r="DD321" s="49"/>
      <c r="DE321" s="49"/>
      <c r="DF321" s="49"/>
      <c r="DG321" s="49"/>
      <c r="DH321" s="49"/>
      <c r="DI321" s="49"/>
      <c r="DJ321" s="49"/>
      <c r="DK321" s="49"/>
      <c r="DL321" s="49"/>
      <c r="DM321" s="49"/>
      <c r="DN321" s="49"/>
      <c r="DO321" s="49"/>
      <c r="DP321" s="49"/>
      <c r="DQ321" s="49"/>
      <c r="DR321" s="49"/>
      <c r="DS321" s="49"/>
      <c r="DT321" s="49"/>
      <c r="DU321" s="49"/>
    </row>
    <row r="322" spans="1:125" x14ac:dyDescent="0.25">
      <c r="A322" s="39" t="s">
        <v>454</v>
      </c>
      <c r="B322" s="40" t="s">
        <v>3245</v>
      </c>
      <c r="C322" s="19"/>
      <c r="D322" s="19" t="s">
        <v>73</v>
      </c>
      <c r="E322" s="19" t="s">
        <v>2207</v>
      </c>
      <c r="F322" s="62">
        <v>44344.917337962965</v>
      </c>
      <c r="G322" s="55">
        <v>44345.243634259263</v>
      </c>
      <c r="H322" s="23" t="s">
        <v>2309</v>
      </c>
      <c r="I322" s="40" t="str">
        <f t="shared" ref="I322:I368" si="5">IF(F322&lt;&gt;G322,IF(ISBLANK(G322),"IN WDC","OUTSIDE WDC"),"OUTSIDE WDC")</f>
        <v>OUTSIDE WDC</v>
      </c>
      <c r="J322" s="23"/>
      <c r="K322" s="23"/>
      <c r="L322" s="19"/>
      <c r="M322" s="49"/>
      <c r="N322" s="59" t="str">
        <f>IFERROR(VLOOKUP(B:B,'GID 29 JUNI 21'!V:Y,4,0),"")</f>
        <v/>
      </c>
      <c r="O322" s="59" t="str">
        <f>IFERROR(VLOOKUP(B322,#REF!,4,0),"")</f>
        <v/>
      </c>
      <c r="P322" s="59" t="str">
        <f>IFERROR(VLOOKUP(B:B,'GID 27 Juni 21'!V:Y,4,0),"")</f>
        <v/>
      </c>
      <c r="Q322" s="59" t="str">
        <f>IFERROR(VLOOKUP(B:B,'GID 26 Juni 21'!V:Y,4,0),"")</f>
        <v/>
      </c>
      <c r="R322" s="59" t="str">
        <f>IFERROR(VLOOKUP(B:B,'GID 25 JNI 21'!V:Y,4,0),"")</f>
        <v/>
      </c>
      <c r="S322" s="59" t="s">
        <v>11</v>
      </c>
      <c r="T322" s="59" t="s">
        <v>11</v>
      </c>
      <c r="U322" s="59" t="s">
        <v>11</v>
      </c>
      <c r="V322" s="59" t="s">
        <v>11</v>
      </c>
      <c r="W322" s="59" t="s">
        <v>11</v>
      </c>
      <c r="X322" s="59" t="s">
        <v>11</v>
      </c>
      <c r="Y322" s="59" t="s">
        <v>11</v>
      </c>
      <c r="Z322" s="59" t="s">
        <v>11</v>
      </c>
      <c r="AA322" s="59" t="s">
        <v>11</v>
      </c>
      <c r="AB322" s="59" t="s">
        <v>11</v>
      </c>
      <c r="AC322" s="59" t="s">
        <v>11</v>
      </c>
      <c r="AD322" s="59" t="s">
        <v>11</v>
      </c>
      <c r="AE322" s="59" t="s">
        <v>11</v>
      </c>
      <c r="AF322" s="59" t="s">
        <v>11</v>
      </c>
      <c r="AG322" s="59" t="s">
        <v>11</v>
      </c>
      <c r="AH322" s="59" t="s">
        <v>11</v>
      </c>
      <c r="AI322" s="59" t="s">
        <v>11</v>
      </c>
      <c r="AJ322" s="59" t="s">
        <v>11</v>
      </c>
      <c r="AK322" s="59" t="s">
        <v>11</v>
      </c>
      <c r="AL322" s="57" t="s">
        <v>11</v>
      </c>
      <c r="AM322" s="57" t="s">
        <v>11</v>
      </c>
      <c r="AN322" s="57" t="s">
        <v>11</v>
      </c>
      <c r="AO322" s="57" t="s">
        <v>11</v>
      </c>
      <c r="AP322" s="57" t="s">
        <v>11</v>
      </c>
      <c r="AQ322" s="57" t="s">
        <v>11</v>
      </c>
      <c r="AR322" s="57" t="s">
        <v>11</v>
      </c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49"/>
      <c r="CB322" s="49"/>
      <c r="CC322" s="49"/>
      <c r="CD322" s="49"/>
      <c r="CE322" s="49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49"/>
      <c r="CR322" s="49"/>
      <c r="CS322" s="49"/>
      <c r="CT322" s="49"/>
      <c r="CU322" s="49"/>
      <c r="CV322" s="49"/>
      <c r="CW322" s="49"/>
      <c r="CX322" s="49"/>
      <c r="CY322" s="49"/>
      <c r="CZ322" s="49"/>
      <c r="DA322" s="49"/>
      <c r="DB322" s="49"/>
      <c r="DC322" s="49"/>
      <c r="DD322" s="49"/>
      <c r="DE322" s="49"/>
      <c r="DF322" s="49"/>
      <c r="DG322" s="49"/>
      <c r="DH322" s="49"/>
      <c r="DI322" s="49"/>
      <c r="DJ322" s="49"/>
      <c r="DK322" s="49"/>
      <c r="DL322" s="49"/>
      <c r="DM322" s="49"/>
      <c r="DN322" s="49"/>
      <c r="DO322" s="49"/>
      <c r="DP322" s="49"/>
      <c r="DQ322" s="49"/>
      <c r="DR322" s="49"/>
      <c r="DS322" s="49"/>
      <c r="DT322" s="49"/>
      <c r="DU322" s="49"/>
    </row>
    <row r="323" spans="1:125" x14ac:dyDescent="0.25">
      <c r="A323" s="39" t="s">
        <v>454</v>
      </c>
      <c r="B323" s="40" t="s">
        <v>3258</v>
      </c>
      <c r="C323" s="19"/>
      <c r="D323" s="19" t="s">
        <v>73</v>
      </c>
      <c r="E323" s="19" t="s">
        <v>2243</v>
      </c>
      <c r="F323" s="62">
        <v>44367.804212962961</v>
      </c>
      <c r="G323" s="55">
        <v>44368.203946759262</v>
      </c>
      <c r="H323" s="23" t="s">
        <v>2309</v>
      </c>
      <c r="I323" s="40" t="str">
        <f t="shared" si="5"/>
        <v>OUTSIDE WDC</v>
      </c>
      <c r="J323" s="23"/>
      <c r="K323" s="23"/>
      <c r="L323" s="19"/>
      <c r="M323" s="49"/>
      <c r="N323" s="59" t="str">
        <f>IFERROR(VLOOKUP(B:B,'GID 29 JUNI 21'!V:Y,4,0),"")</f>
        <v/>
      </c>
      <c r="O323" s="59" t="str">
        <f>IFERROR(VLOOKUP(B323,#REF!,4,0),"")</f>
        <v/>
      </c>
      <c r="P323" s="59" t="str">
        <f>IFERROR(VLOOKUP(B:B,'GID 27 Juni 21'!V:Y,4,0),"")</f>
        <v/>
      </c>
      <c r="Q323" s="59" t="str">
        <f>IFERROR(VLOOKUP(B:B,'GID 26 Juni 21'!V:Y,4,0),"")</f>
        <v/>
      </c>
      <c r="R323" s="59" t="str">
        <f>IFERROR(VLOOKUP(B:B,'GID 25 JNI 21'!V:Y,4,0),"")</f>
        <v/>
      </c>
      <c r="S323" s="59" t="s">
        <v>11</v>
      </c>
      <c r="T323" s="59" t="s">
        <v>11</v>
      </c>
      <c r="U323" s="59" t="s">
        <v>11</v>
      </c>
      <c r="V323" s="59" t="s">
        <v>5514</v>
      </c>
      <c r="W323" s="59" t="s">
        <v>11</v>
      </c>
      <c r="X323" s="59" t="s">
        <v>11</v>
      </c>
      <c r="Y323" s="59" t="s">
        <v>11</v>
      </c>
      <c r="Z323" s="59" t="s">
        <v>11</v>
      </c>
      <c r="AA323" s="59" t="s">
        <v>11</v>
      </c>
      <c r="AB323" s="59" t="s">
        <v>11</v>
      </c>
      <c r="AC323" s="59" t="s">
        <v>11</v>
      </c>
      <c r="AD323" s="59" t="s">
        <v>11</v>
      </c>
      <c r="AE323" s="59" t="s">
        <v>11</v>
      </c>
      <c r="AF323" s="59" t="s">
        <v>11</v>
      </c>
      <c r="AG323" s="59" t="s">
        <v>11</v>
      </c>
      <c r="AH323" s="59" t="s">
        <v>11</v>
      </c>
      <c r="AI323" s="59" t="s">
        <v>11</v>
      </c>
      <c r="AJ323" s="59" t="s">
        <v>11</v>
      </c>
      <c r="AK323" s="59" t="s">
        <v>11</v>
      </c>
      <c r="AL323" s="57" t="s">
        <v>11</v>
      </c>
      <c r="AM323" s="57" t="s">
        <v>11</v>
      </c>
      <c r="AN323" s="57" t="s">
        <v>11</v>
      </c>
      <c r="AO323" s="57" t="s">
        <v>11</v>
      </c>
      <c r="AP323" s="57" t="s">
        <v>11</v>
      </c>
      <c r="AQ323" s="57"/>
      <c r="AR323" s="57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  <c r="BF323" s="49"/>
      <c r="BG323" s="49"/>
      <c r="BH323" s="49"/>
      <c r="BI323" s="49"/>
      <c r="BJ323" s="49"/>
      <c r="BK323" s="49"/>
      <c r="BL323" s="49"/>
      <c r="BM323" s="49"/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49"/>
      <c r="CB323" s="49"/>
      <c r="CC323" s="49"/>
      <c r="CD323" s="49"/>
      <c r="CE323" s="49"/>
      <c r="CF323" s="49"/>
      <c r="CG323" s="49"/>
      <c r="CH323" s="49"/>
      <c r="CI323" s="49"/>
      <c r="CJ323" s="49"/>
      <c r="CK323" s="49"/>
      <c r="CL323" s="49"/>
      <c r="CM323" s="49"/>
      <c r="CN323" s="49"/>
      <c r="CO323" s="49"/>
      <c r="CP323" s="49"/>
      <c r="CQ323" s="49"/>
      <c r="CR323" s="49"/>
      <c r="CS323" s="49"/>
      <c r="CT323" s="49"/>
      <c r="CU323" s="49"/>
      <c r="CV323" s="49"/>
      <c r="CW323" s="49"/>
      <c r="CX323" s="49"/>
      <c r="CY323" s="49"/>
      <c r="CZ323" s="49"/>
      <c r="DA323" s="49"/>
      <c r="DB323" s="49"/>
      <c r="DC323" s="49"/>
      <c r="DD323" s="49"/>
      <c r="DE323" s="49"/>
      <c r="DF323" s="49"/>
      <c r="DG323" s="49"/>
      <c r="DH323" s="49"/>
      <c r="DI323" s="49"/>
      <c r="DJ323" s="49"/>
      <c r="DK323" s="49"/>
      <c r="DL323" s="49"/>
      <c r="DM323" s="49"/>
      <c r="DN323" s="49"/>
      <c r="DO323" s="49"/>
      <c r="DP323" s="49"/>
      <c r="DQ323" s="49"/>
      <c r="DR323" s="49"/>
      <c r="DS323" s="49"/>
      <c r="DT323" s="49"/>
      <c r="DU323" s="49"/>
    </row>
    <row r="324" spans="1:125" x14ac:dyDescent="0.25">
      <c r="A324" s="39" t="s">
        <v>454</v>
      </c>
      <c r="B324" s="40" t="s">
        <v>3257</v>
      </c>
      <c r="C324" s="19"/>
      <c r="D324" s="19" t="s">
        <v>73</v>
      </c>
      <c r="E324" s="19" t="s">
        <v>2243</v>
      </c>
      <c r="F324" s="62">
        <v>44365.14167824074</v>
      </c>
      <c r="G324" s="55">
        <v>44365.647696759261</v>
      </c>
      <c r="H324" s="23" t="s">
        <v>2309</v>
      </c>
      <c r="I324" s="40" t="str">
        <f t="shared" si="5"/>
        <v>OUTSIDE WDC</v>
      </c>
      <c r="J324" s="23"/>
      <c r="K324" s="23"/>
      <c r="L324" s="19"/>
      <c r="M324" s="49"/>
      <c r="N324" s="59" t="str">
        <f>IFERROR(VLOOKUP(B:B,'GID 29 JUNI 21'!V:Y,4,0),"")</f>
        <v/>
      </c>
      <c r="O324" s="59" t="str">
        <f>IFERROR(VLOOKUP(B324,#REF!,4,0),"")</f>
        <v/>
      </c>
      <c r="P324" s="59" t="str">
        <f>IFERROR(VLOOKUP(B:B,'GID 27 Juni 21'!V:Y,4,0),"")</f>
        <v/>
      </c>
      <c r="Q324" s="59" t="str">
        <f>IFERROR(VLOOKUP(B:B,'GID 26 Juni 21'!V:Y,4,0),"")</f>
        <v/>
      </c>
      <c r="R324" s="59" t="str">
        <f>IFERROR(VLOOKUP(B:B,'GID 25 JNI 21'!V:Y,4,0),"")</f>
        <v/>
      </c>
      <c r="S324" s="59" t="s">
        <v>11</v>
      </c>
      <c r="T324" s="59" t="s">
        <v>11</v>
      </c>
      <c r="U324" s="59" t="s">
        <v>11</v>
      </c>
      <c r="V324" s="59" t="s">
        <v>11</v>
      </c>
      <c r="W324" s="59" t="s">
        <v>11</v>
      </c>
      <c r="X324" s="59" t="s">
        <v>11</v>
      </c>
      <c r="Y324" s="59" t="s">
        <v>5231</v>
      </c>
      <c r="Z324" s="59" t="s">
        <v>11</v>
      </c>
      <c r="AA324" s="59" t="s">
        <v>11</v>
      </c>
      <c r="AB324" s="59" t="s">
        <v>11</v>
      </c>
      <c r="AC324" s="59" t="s">
        <v>11</v>
      </c>
      <c r="AD324" s="59" t="s">
        <v>11</v>
      </c>
      <c r="AE324" s="59" t="s">
        <v>11</v>
      </c>
      <c r="AF324" s="59" t="s">
        <v>11</v>
      </c>
      <c r="AG324" s="59" t="s">
        <v>11</v>
      </c>
      <c r="AH324" s="59" t="s">
        <v>11</v>
      </c>
      <c r="AI324" s="59" t="s">
        <v>11</v>
      </c>
      <c r="AJ324" s="59" t="s">
        <v>4014</v>
      </c>
      <c r="AK324" s="59" t="s">
        <v>11</v>
      </c>
      <c r="AL324" s="57" t="s">
        <v>11</v>
      </c>
      <c r="AM324" s="57" t="s">
        <v>11</v>
      </c>
      <c r="AN324" s="57" t="s">
        <v>11</v>
      </c>
      <c r="AO324" s="57" t="s">
        <v>11</v>
      </c>
      <c r="AP324" s="57" t="s">
        <v>11</v>
      </c>
      <c r="AQ324" s="57"/>
      <c r="AR324" s="57"/>
      <c r="AS324" s="49"/>
      <c r="AT324" s="49"/>
      <c r="AU324" s="49"/>
      <c r="AV324" s="49"/>
      <c r="AW324" s="49"/>
      <c r="AX324" s="49"/>
      <c r="AY324" s="49"/>
      <c r="AZ324" s="49"/>
      <c r="BA324" s="49"/>
      <c r="BB324" s="49"/>
      <c r="BC324" s="49"/>
      <c r="BD324" s="49"/>
      <c r="BE324" s="49"/>
      <c r="BF324" s="49"/>
      <c r="BG324" s="49"/>
      <c r="BH324" s="49"/>
      <c r="BI324" s="49"/>
      <c r="BJ324" s="49"/>
      <c r="BK324" s="49"/>
      <c r="BL324" s="49"/>
      <c r="BM324" s="49"/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49"/>
      <c r="CB324" s="49"/>
      <c r="CC324" s="49"/>
      <c r="CD324" s="49"/>
      <c r="CE324" s="49"/>
      <c r="CF324" s="49"/>
      <c r="CG324" s="49"/>
      <c r="CH324" s="49"/>
      <c r="CI324" s="49"/>
      <c r="CJ324" s="49"/>
      <c r="CK324" s="49"/>
      <c r="CL324" s="49"/>
      <c r="CM324" s="49"/>
      <c r="CN324" s="49"/>
      <c r="CO324" s="49"/>
      <c r="CP324" s="49"/>
      <c r="CQ324" s="49"/>
      <c r="CR324" s="49"/>
      <c r="CS324" s="49"/>
      <c r="CT324" s="49"/>
      <c r="CU324" s="49"/>
      <c r="CV324" s="49"/>
      <c r="CW324" s="49"/>
      <c r="CX324" s="49"/>
      <c r="CY324" s="49"/>
      <c r="CZ324" s="49"/>
      <c r="DA324" s="49"/>
      <c r="DB324" s="49"/>
      <c r="DC324" s="49"/>
      <c r="DD324" s="49"/>
      <c r="DE324" s="49"/>
      <c r="DF324" s="49"/>
      <c r="DG324" s="49"/>
      <c r="DH324" s="49"/>
      <c r="DI324" s="49"/>
      <c r="DJ324" s="49"/>
      <c r="DK324" s="49"/>
      <c r="DL324" s="49"/>
      <c r="DM324" s="49"/>
      <c r="DN324" s="49"/>
      <c r="DO324" s="49"/>
      <c r="DP324" s="49"/>
      <c r="DQ324" s="49"/>
      <c r="DR324" s="49"/>
      <c r="DS324" s="49"/>
      <c r="DT324" s="49"/>
      <c r="DU324" s="49"/>
    </row>
    <row r="325" spans="1:125" x14ac:dyDescent="0.25">
      <c r="A325" s="39" t="s">
        <v>454</v>
      </c>
      <c r="B325" s="40" t="s">
        <v>3260</v>
      </c>
      <c r="C325" s="19"/>
      <c r="D325" s="19" t="s">
        <v>73</v>
      </c>
      <c r="E325" s="19" t="s">
        <v>2216</v>
      </c>
      <c r="F325" s="62">
        <v>44347.067858796298</v>
      </c>
      <c r="G325" s="55">
        <v>44347.316261574073</v>
      </c>
      <c r="H325" s="23" t="s">
        <v>2309</v>
      </c>
      <c r="I325" s="40" t="str">
        <f t="shared" si="5"/>
        <v>OUTSIDE WDC</v>
      </c>
      <c r="J325" s="23"/>
      <c r="K325" s="23"/>
      <c r="L325" s="19"/>
      <c r="M325" s="49"/>
      <c r="N325" s="59" t="str">
        <f>IFERROR(VLOOKUP(B:B,'GID 29 JUNI 21'!V:Y,4,0),"")</f>
        <v/>
      </c>
      <c r="O325" s="59" t="str">
        <f>IFERROR(VLOOKUP(B325,#REF!,4,0),"")</f>
        <v/>
      </c>
      <c r="P325" s="59" t="str">
        <f>IFERROR(VLOOKUP(B:B,'GID 27 Juni 21'!V:Y,4,0),"")</f>
        <v/>
      </c>
      <c r="Q325" s="59" t="str">
        <f>IFERROR(VLOOKUP(B:B,'GID 26 Juni 21'!V:Y,4,0),"")</f>
        <v/>
      </c>
      <c r="R325" s="59" t="str">
        <f>IFERROR(VLOOKUP(B:B,'GID 25 JNI 21'!V:Y,4,0),"")</f>
        <v/>
      </c>
      <c r="S325" s="59" t="s">
        <v>11</v>
      </c>
      <c r="T325" s="59" t="s">
        <v>11</v>
      </c>
      <c r="U325" s="59" t="s">
        <v>11</v>
      </c>
      <c r="V325" s="59" t="s">
        <v>11</v>
      </c>
      <c r="W325" s="59" t="s">
        <v>11</v>
      </c>
      <c r="X325" s="59" t="s">
        <v>11</v>
      </c>
      <c r="Y325" s="59" t="s">
        <v>11</v>
      </c>
      <c r="Z325" s="59" t="s">
        <v>11</v>
      </c>
      <c r="AA325" s="59" t="s">
        <v>11</v>
      </c>
      <c r="AB325" s="59" t="s">
        <v>11</v>
      </c>
      <c r="AC325" s="59" t="s">
        <v>11</v>
      </c>
      <c r="AD325" s="59" t="s">
        <v>11</v>
      </c>
      <c r="AE325" s="59" t="s">
        <v>11</v>
      </c>
      <c r="AF325" s="59" t="s">
        <v>11</v>
      </c>
      <c r="AG325" s="59" t="s">
        <v>11</v>
      </c>
      <c r="AH325" s="59" t="s">
        <v>11</v>
      </c>
      <c r="AI325" s="59" t="s">
        <v>11</v>
      </c>
      <c r="AJ325" s="59" t="s">
        <v>11</v>
      </c>
      <c r="AK325" s="59" t="s">
        <v>11</v>
      </c>
      <c r="AL325" s="57" t="s">
        <v>11</v>
      </c>
      <c r="AM325" s="57" t="s">
        <v>11</v>
      </c>
      <c r="AN325" s="57" t="s">
        <v>11</v>
      </c>
      <c r="AO325" s="57" t="s">
        <v>11</v>
      </c>
      <c r="AP325" s="57" t="s">
        <v>11</v>
      </c>
      <c r="AQ325" s="57"/>
      <c r="AR325" s="57"/>
      <c r="AS325" s="49"/>
      <c r="AT325" s="49"/>
      <c r="AU325" s="49"/>
      <c r="AV325" s="49"/>
      <c r="AW325" s="49"/>
      <c r="AX325" s="49"/>
      <c r="AY325" s="49"/>
      <c r="AZ325" s="49"/>
      <c r="BA325" s="49"/>
      <c r="BB325" s="49"/>
      <c r="BC325" s="49"/>
      <c r="BD325" s="49"/>
      <c r="BE325" s="49"/>
      <c r="BF325" s="49"/>
      <c r="BG325" s="49"/>
      <c r="BH325" s="49"/>
      <c r="BI325" s="49"/>
      <c r="BJ325" s="49"/>
      <c r="BK325" s="49"/>
      <c r="BL325" s="49"/>
      <c r="BM325" s="49"/>
      <c r="BN325" s="49"/>
      <c r="BO325" s="49"/>
      <c r="BP325" s="49"/>
      <c r="BQ325" s="49"/>
      <c r="BR325" s="49"/>
      <c r="BS325" s="49"/>
      <c r="BT325" s="49"/>
      <c r="BU325" s="49"/>
      <c r="BV325" s="49"/>
      <c r="BW325" s="49"/>
      <c r="BX325" s="49"/>
      <c r="BY325" s="49"/>
      <c r="BZ325" s="49"/>
      <c r="CA325" s="49"/>
      <c r="CB325" s="49"/>
      <c r="CC325" s="49"/>
      <c r="CD325" s="49"/>
      <c r="CE325" s="49"/>
      <c r="CF325" s="49"/>
      <c r="CG325" s="49"/>
      <c r="CH325" s="49"/>
      <c r="CI325" s="49"/>
      <c r="CJ325" s="49"/>
      <c r="CK325" s="49"/>
      <c r="CL325" s="49"/>
      <c r="CM325" s="49"/>
      <c r="CN325" s="49"/>
      <c r="CO325" s="49"/>
      <c r="CP325" s="49"/>
      <c r="CQ325" s="49"/>
      <c r="CR325" s="49"/>
      <c r="CS325" s="49"/>
      <c r="CT325" s="49"/>
      <c r="CU325" s="49"/>
      <c r="CV325" s="49"/>
      <c r="CW325" s="49"/>
      <c r="CX325" s="49"/>
      <c r="CY325" s="49"/>
      <c r="CZ325" s="49"/>
      <c r="DA325" s="49"/>
      <c r="DB325" s="49"/>
      <c r="DC325" s="49"/>
      <c r="DD325" s="49"/>
      <c r="DE325" s="49"/>
      <c r="DF325" s="49"/>
      <c r="DG325" s="49"/>
      <c r="DH325" s="49"/>
      <c r="DI325" s="49"/>
      <c r="DJ325" s="49"/>
      <c r="DK325" s="49"/>
      <c r="DL325" s="49"/>
      <c r="DM325" s="49"/>
      <c r="DN325" s="49"/>
      <c r="DO325" s="49"/>
      <c r="DP325" s="49"/>
      <c r="DQ325" s="49"/>
      <c r="DR325" s="49"/>
      <c r="DS325" s="49"/>
      <c r="DT325" s="49"/>
      <c r="DU325" s="49"/>
    </row>
    <row r="326" spans="1:125" x14ac:dyDescent="0.25">
      <c r="A326" s="39" t="s">
        <v>454</v>
      </c>
      <c r="B326" s="40" t="s">
        <v>3261</v>
      </c>
      <c r="C326" s="19"/>
      <c r="D326" s="19" t="s">
        <v>73</v>
      </c>
      <c r="E326" s="19" t="s">
        <v>2216</v>
      </c>
      <c r="F326" s="62">
        <v>44347.067858796298</v>
      </c>
      <c r="G326" s="55">
        <v>44347.316446759258</v>
      </c>
      <c r="H326" s="23" t="s">
        <v>2309</v>
      </c>
      <c r="I326" s="40" t="str">
        <f t="shared" si="5"/>
        <v>OUTSIDE WDC</v>
      </c>
      <c r="J326" s="23"/>
      <c r="K326" s="23"/>
      <c r="L326" s="19"/>
      <c r="M326" s="49"/>
      <c r="N326" s="59" t="str">
        <f>IFERROR(VLOOKUP(B:B,'GID 29 JUNI 21'!V:Y,4,0),"")</f>
        <v/>
      </c>
      <c r="O326" s="59" t="str">
        <f>IFERROR(VLOOKUP(B326,#REF!,4,0),"")</f>
        <v/>
      </c>
      <c r="P326" s="59" t="str">
        <f>IFERROR(VLOOKUP(B:B,'GID 27 Juni 21'!V:Y,4,0),"")</f>
        <v/>
      </c>
      <c r="Q326" s="59" t="str">
        <f>IFERROR(VLOOKUP(B:B,'GID 26 Juni 21'!V:Y,4,0),"")</f>
        <v/>
      </c>
      <c r="R326" s="59" t="str">
        <f>IFERROR(VLOOKUP(B:B,'GID 25 JNI 21'!V:Y,4,0),"")</f>
        <v/>
      </c>
      <c r="S326" s="59" t="s">
        <v>11</v>
      </c>
      <c r="T326" s="59" t="s">
        <v>11</v>
      </c>
      <c r="U326" s="59" t="s">
        <v>11</v>
      </c>
      <c r="V326" s="59" t="s">
        <v>11</v>
      </c>
      <c r="W326" s="59" t="s">
        <v>11</v>
      </c>
      <c r="X326" s="59" t="s">
        <v>11</v>
      </c>
      <c r="Y326" s="59" t="s">
        <v>11</v>
      </c>
      <c r="Z326" s="59" t="s">
        <v>11</v>
      </c>
      <c r="AA326" s="59" t="s">
        <v>11</v>
      </c>
      <c r="AB326" s="59" t="s">
        <v>11</v>
      </c>
      <c r="AC326" s="59" t="s">
        <v>11</v>
      </c>
      <c r="AD326" s="59" t="s">
        <v>11</v>
      </c>
      <c r="AE326" s="59" t="s">
        <v>11</v>
      </c>
      <c r="AF326" s="59" t="s">
        <v>11</v>
      </c>
      <c r="AG326" s="59" t="s">
        <v>11</v>
      </c>
      <c r="AH326" s="59" t="s">
        <v>11</v>
      </c>
      <c r="AI326" s="59" t="s">
        <v>11</v>
      </c>
      <c r="AJ326" s="59" t="s">
        <v>11</v>
      </c>
      <c r="AK326" s="59" t="s">
        <v>11</v>
      </c>
      <c r="AL326" s="57" t="s">
        <v>11</v>
      </c>
      <c r="AM326" s="57" t="s">
        <v>11</v>
      </c>
      <c r="AN326" s="57" t="s">
        <v>11</v>
      </c>
      <c r="AO326" s="57" t="s">
        <v>11</v>
      </c>
      <c r="AP326" s="57" t="s">
        <v>11</v>
      </c>
      <c r="AQ326" s="57"/>
      <c r="AR326" s="57"/>
      <c r="AS326" s="49"/>
      <c r="AT326" s="49"/>
      <c r="AU326" s="49"/>
      <c r="AV326" s="49"/>
      <c r="AW326" s="49"/>
      <c r="AX326" s="49"/>
      <c r="AY326" s="49"/>
      <c r="AZ326" s="49"/>
      <c r="BA326" s="49"/>
      <c r="BB326" s="49"/>
      <c r="BC326" s="49"/>
      <c r="BD326" s="49"/>
      <c r="BE326" s="49"/>
      <c r="BF326" s="49"/>
      <c r="BG326" s="49"/>
      <c r="BH326" s="49"/>
      <c r="BI326" s="49"/>
      <c r="BJ326" s="49"/>
      <c r="BK326" s="49"/>
      <c r="BL326" s="49"/>
      <c r="BM326" s="49"/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49"/>
      <c r="CB326" s="49"/>
      <c r="CC326" s="49"/>
      <c r="CD326" s="49"/>
      <c r="CE326" s="49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49"/>
      <c r="CR326" s="49"/>
      <c r="CS326" s="49"/>
      <c r="CT326" s="49"/>
      <c r="CU326" s="49"/>
      <c r="CV326" s="49"/>
      <c r="CW326" s="49"/>
      <c r="CX326" s="49"/>
      <c r="CY326" s="49"/>
      <c r="CZ326" s="49"/>
      <c r="DA326" s="49"/>
      <c r="DB326" s="49"/>
      <c r="DC326" s="49"/>
      <c r="DD326" s="49"/>
      <c r="DE326" s="49"/>
      <c r="DF326" s="49"/>
      <c r="DG326" s="49"/>
      <c r="DH326" s="49"/>
      <c r="DI326" s="49"/>
      <c r="DJ326" s="49"/>
      <c r="DK326" s="49"/>
      <c r="DL326" s="49"/>
      <c r="DM326" s="49"/>
      <c r="DN326" s="49"/>
      <c r="DO326" s="49"/>
      <c r="DP326" s="49"/>
      <c r="DQ326" s="49"/>
      <c r="DR326" s="49"/>
      <c r="DS326" s="49"/>
      <c r="DT326" s="49"/>
      <c r="DU326" s="49"/>
    </row>
    <row r="327" spans="1:125" x14ac:dyDescent="0.25">
      <c r="A327" s="39" t="s">
        <v>454</v>
      </c>
      <c r="B327" s="40" t="s">
        <v>3262</v>
      </c>
      <c r="C327" s="19"/>
      <c r="D327" s="19" t="s">
        <v>73</v>
      </c>
      <c r="E327" s="19" t="s">
        <v>2203</v>
      </c>
      <c r="F327" s="62">
        <v>44347.067858796298</v>
      </c>
      <c r="G327" s="55">
        <v>44347.269178240742</v>
      </c>
      <c r="H327" s="23" t="s">
        <v>2309</v>
      </c>
      <c r="I327" s="40" t="str">
        <f t="shared" si="5"/>
        <v>OUTSIDE WDC</v>
      </c>
      <c r="J327" s="23"/>
      <c r="K327" s="23"/>
      <c r="L327" s="19"/>
      <c r="M327" s="49"/>
      <c r="N327" s="59" t="str">
        <f>IFERROR(VLOOKUP(B:B,'GID 29 JUNI 21'!V:Y,4,0),"")</f>
        <v/>
      </c>
      <c r="O327" s="59" t="str">
        <f>IFERROR(VLOOKUP(B327,#REF!,4,0),"")</f>
        <v/>
      </c>
      <c r="P327" s="59" t="str">
        <f>IFERROR(VLOOKUP(B:B,'GID 27 Juni 21'!V:Y,4,0),"")</f>
        <v/>
      </c>
      <c r="Q327" s="59" t="str">
        <f>IFERROR(VLOOKUP(B:B,'GID 26 Juni 21'!V:Y,4,0),"")</f>
        <v/>
      </c>
      <c r="R327" s="59" t="str">
        <f>IFERROR(VLOOKUP(B:B,'GID 25 JNI 21'!V:Y,4,0),"")</f>
        <v/>
      </c>
      <c r="S327" s="59" t="s">
        <v>11</v>
      </c>
      <c r="T327" s="59" t="s">
        <v>11</v>
      </c>
      <c r="U327" s="59" t="s">
        <v>11</v>
      </c>
      <c r="V327" s="59" t="s">
        <v>11</v>
      </c>
      <c r="W327" s="59" t="s">
        <v>11</v>
      </c>
      <c r="X327" s="59" t="s">
        <v>11</v>
      </c>
      <c r="Y327" s="59" t="s">
        <v>11</v>
      </c>
      <c r="Z327" s="59" t="s">
        <v>11</v>
      </c>
      <c r="AA327" s="59" t="s">
        <v>11</v>
      </c>
      <c r="AB327" s="59" t="s">
        <v>11</v>
      </c>
      <c r="AC327" s="59" t="s">
        <v>11</v>
      </c>
      <c r="AD327" s="59" t="s">
        <v>11</v>
      </c>
      <c r="AE327" s="59" t="s">
        <v>11</v>
      </c>
      <c r="AF327" s="59" t="s">
        <v>11</v>
      </c>
      <c r="AG327" s="59" t="s">
        <v>11</v>
      </c>
      <c r="AH327" s="59" t="s">
        <v>11</v>
      </c>
      <c r="AI327" s="59" t="s">
        <v>11</v>
      </c>
      <c r="AJ327" s="59" t="s">
        <v>11</v>
      </c>
      <c r="AK327" s="59" t="s">
        <v>11</v>
      </c>
      <c r="AL327" s="57" t="s">
        <v>11</v>
      </c>
      <c r="AM327" s="57" t="s">
        <v>11</v>
      </c>
      <c r="AN327" s="57" t="s">
        <v>11</v>
      </c>
      <c r="AO327" s="57" t="s">
        <v>11</v>
      </c>
      <c r="AP327" s="57" t="s">
        <v>11</v>
      </c>
      <c r="AQ327" s="57"/>
      <c r="AR327" s="57"/>
      <c r="AS327" s="49"/>
      <c r="AT327" s="49"/>
      <c r="AU327" s="49"/>
      <c r="AV327" s="49"/>
      <c r="AW327" s="49"/>
      <c r="AX327" s="49"/>
      <c r="AY327" s="49"/>
      <c r="AZ327" s="49"/>
      <c r="BA327" s="49"/>
      <c r="BB327" s="49"/>
      <c r="BC327" s="49"/>
      <c r="BD327" s="49"/>
      <c r="BE327" s="49"/>
      <c r="BF327" s="49"/>
      <c r="BG327" s="49"/>
      <c r="BH327" s="49"/>
      <c r="BI327" s="49"/>
      <c r="BJ327" s="49"/>
      <c r="BK327" s="49"/>
      <c r="BL327" s="49"/>
      <c r="BM327" s="49"/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49"/>
      <c r="CB327" s="49"/>
      <c r="CC327" s="49"/>
      <c r="CD327" s="49"/>
      <c r="CE327" s="49"/>
      <c r="CF327" s="49"/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49"/>
      <c r="CR327" s="49"/>
      <c r="CS327" s="49"/>
      <c r="CT327" s="49"/>
      <c r="CU327" s="49"/>
      <c r="CV327" s="49"/>
      <c r="CW327" s="49"/>
      <c r="CX327" s="49"/>
      <c r="CY327" s="49"/>
      <c r="CZ327" s="49"/>
      <c r="DA327" s="49"/>
      <c r="DB327" s="49"/>
      <c r="DC327" s="49"/>
      <c r="DD327" s="49"/>
      <c r="DE327" s="49"/>
      <c r="DF327" s="49"/>
      <c r="DG327" s="49"/>
      <c r="DH327" s="49"/>
      <c r="DI327" s="49"/>
      <c r="DJ327" s="49"/>
      <c r="DK327" s="49"/>
      <c r="DL327" s="49"/>
      <c r="DM327" s="49"/>
      <c r="DN327" s="49"/>
      <c r="DO327" s="49"/>
      <c r="DP327" s="49"/>
      <c r="DQ327" s="49"/>
      <c r="DR327" s="49"/>
      <c r="DS327" s="49"/>
      <c r="DT327" s="49"/>
      <c r="DU327" s="49"/>
    </row>
    <row r="328" spans="1:125" x14ac:dyDescent="0.25">
      <c r="A328" s="39" t="s">
        <v>454</v>
      </c>
      <c r="B328" s="40" t="s">
        <v>3263</v>
      </c>
      <c r="C328" s="19"/>
      <c r="D328" s="19" t="s">
        <v>73</v>
      </c>
      <c r="E328" s="19" t="s">
        <v>2243</v>
      </c>
      <c r="F328" s="62">
        <v>44347.365914351853</v>
      </c>
      <c r="G328" s="55">
        <v>44348.224062499998</v>
      </c>
      <c r="H328" s="23" t="s">
        <v>2309</v>
      </c>
      <c r="I328" s="40" t="str">
        <f t="shared" si="5"/>
        <v>OUTSIDE WDC</v>
      </c>
      <c r="J328" s="23"/>
      <c r="K328" s="23"/>
      <c r="L328" s="19"/>
      <c r="M328" s="49"/>
      <c r="N328" s="59" t="str">
        <f>IFERROR(VLOOKUP(B:B,'GID 29 JUNI 21'!V:Y,4,0),"")</f>
        <v/>
      </c>
      <c r="O328" s="59" t="str">
        <f>IFERROR(VLOOKUP(B328,#REF!,4,0),"")</f>
        <v/>
      </c>
      <c r="P328" s="59" t="str">
        <f>IFERROR(VLOOKUP(B:B,'GID 27 Juni 21'!V:Y,4,0),"")</f>
        <v/>
      </c>
      <c r="Q328" s="59" t="str">
        <f>IFERROR(VLOOKUP(B:B,'GID 26 Juni 21'!V:Y,4,0),"")</f>
        <v/>
      </c>
      <c r="R328" s="59" t="str">
        <f>IFERROR(VLOOKUP(B:B,'GID 25 JNI 21'!V:Y,4,0),"")</f>
        <v/>
      </c>
      <c r="S328" s="59" t="s">
        <v>11</v>
      </c>
      <c r="T328" s="59" t="s">
        <v>11</v>
      </c>
      <c r="U328" s="59" t="s">
        <v>11</v>
      </c>
      <c r="V328" s="59" t="s">
        <v>11</v>
      </c>
      <c r="W328" s="59" t="s">
        <v>11</v>
      </c>
      <c r="X328" s="59" t="s">
        <v>11</v>
      </c>
      <c r="Y328" s="59" t="s">
        <v>11</v>
      </c>
      <c r="Z328" s="59" t="s">
        <v>11</v>
      </c>
      <c r="AA328" s="59" t="s">
        <v>11</v>
      </c>
      <c r="AB328" s="59" t="s">
        <v>11</v>
      </c>
      <c r="AC328" s="59" t="s">
        <v>11</v>
      </c>
      <c r="AD328" s="59" t="s">
        <v>11</v>
      </c>
      <c r="AE328" s="59" t="s">
        <v>11</v>
      </c>
      <c r="AF328" s="59" t="s">
        <v>11</v>
      </c>
      <c r="AG328" s="59" t="s">
        <v>11</v>
      </c>
      <c r="AH328" s="59" t="s">
        <v>11</v>
      </c>
      <c r="AI328" s="59" t="s">
        <v>11</v>
      </c>
      <c r="AJ328" s="59" t="s">
        <v>11</v>
      </c>
      <c r="AK328" s="59" t="s">
        <v>11</v>
      </c>
      <c r="AL328" s="57" t="s">
        <v>11</v>
      </c>
      <c r="AM328" s="57" t="s">
        <v>11</v>
      </c>
      <c r="AN328" s="57" t="s">
        <v>11</v>
      </c>
      <c r="AO328" s="57" t="s">
        <v>11</v>
      </c>
      <c r="AP328" s="57" t="s">
        <v>11</v>
      </c>
      <c r="AQ328" s="57"/>
      <c r="AR328" s="57"/>
      <c r="AS328" s="49"/>
      <c r="AT328" s="49"/>
      <c r="AU328" s="49"/>
      <c r="AV328" s="49"/>
      <c r="AW328" s="49"/>
      <c r="AX328" s="49"/>
      <c r="AY328" s="49"/>
      <c r="AZ328" s="49"/>
      <c r="BA328" s="49"/>
      <c r="BB328" s="49"/>
      <c r="BC328" s="49"/>
      <c r="BD328" s="49"/>
      <c r="BE328" s="49"/>
      <c r="BF328" s="49"/>
      <c r="BG328" s="49"/>
      <c r="BH328" s="49"/>
      <c r="BI328" s="49"/>
      <c r="BJ328" s="49"/>
      <c r="BK328" s="49"/>
      <c r="BL328" s="49"/>
      <c r="BM328" s="49"/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49"/>
      <c r="CB328" s="49"/>
      <c r="CC328" s="49"/>
      <c r="CD328" s="49"/>
      <c r="CE328" s="49"/>
      <c r="CF328" s="49"/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49"/>
      <c r="CR328" s="49"/>
      <c r="CS328" s="49"/>
      <c r="CT328" s="49"/>
      <c r="CU328" s="49"/>
      <c r="CV328" s="49"/>
      <c r="CW328" s="49"/>
      <c r="CX328" s="49"/>
      <c r="CY328" s="49"/>
      <c r="CZ328" s="49"/>
      <c r="DA328" s="49"/>
      <c r="DB328" s="49"/>
      <c r="DC328" s="49"/>
      <c r="DD328" s="49"/>
      <c r="DE328" s="49"/>
      <c r="DF328" s="49"/>
      <c r="DG328" s="49"/>
      <c r="DH328" s="49"/>
      <c r="DI328" s="49"/>
      <c r="DJ328" s="49"/>
      <c r="DK328" s="49"/>
      <c r="DL328" s="49"/>
      <c r="DM328" s="49"/>
      <c r="DN328" s="49"/>
      <c r="DO328" s="49"/>
      <c r="DP328" s="49"/>
      <c r="DQ328" s="49"/>
      <c r="DR328" s="49"/>
      <c r="DS328" s="49"/>
      <c r="DT328" s="49"/>
      <c r="DU328" s="49"/>
    </row>
    <row r="329" spans="1:125" x14ac:dyDescent="0.25">
      <c r="A329" s="39" t="s">
        <v>454</v>
      </c>
      <c r="B329" s="40" t="s">
        <v>3290</v>
      </c>
      <c r="C329" s="19"/>
      <c r="D329" s="19" t="s">
        <v>73</v>
      </c>
      <c r="E329" s="19" t="s">
        <v>2207</v>
      </c>
      <c r="F329" s="62">
        <v>44374.873645833337</v>
      </c>
      <c r="G329" s="55">
        <v>44375.316643518519</v>
      </c>
      <c r="H329" s="23" t="s">
        <v>2309</v>
      </c>
      <c r="I329" s="40" t="str">
        <f t="shared" si="5"/>
        <v>OUTSIDE WDC</v>
      </c>
      <c r="J329" s="23"/>
      <c r="K329" s="23"/>
      <c r="L329" s="19"/>
      <c r="M329" s="49"/>
      <c r="N329" s="59" t="str">
        <f>IFERROR(VLOOKUP(B:B,'GID 29 JUNI 21'!V:Y,4,0),"")</f>
        <v/>
      </c>
      <c r="O329" s="59" t="str">
        <f>IFERROR(VLOOKUP(B329,#REF!,4,0),"")</f>
        <v/>
      </c>
      <c r="P329" s="59" t="str">
        <f>IFERROR(VLOOKUP(B:B,'GID 27 Juni 21'!V:Y,4,0),"")</f>
        <v/>
      </c>
      <c r="Q329" s="59" t="str">
        <f>IFERROR(VLOOKUP(B:B,'GID 26 Juni 21'!V:Y,4,0),"")</f>
        <v/>
      </c>
      <c r="R329" s="59" t="str">
        <f>IFERROR(VLOOKUP(B:B,'GID 25 JNI 21'!V:Y,4,0),"")</f>
        <v/>
      </c>
      <c r="S329" s="59" t="s">
        <v>11</v>
      </c>
      <c r="T329" s="59" t="s">
        <v>11</v>
      </c>
      <c r="U329" s="59" t="s">
        <v>11</v>
      </c>
      <c r="V329" s="59" t="s">
        <v>11</v>
      </c>
      <c r="W329" s="59" t="s">
        <v>5101</v>
      </c>
      <c r="X329" s="59" t="s">
        <v>11</v>
      </c>
      <c r="Y329" s="59" t="s">
        <v>11</v>
      </c>
      <c r="Z329" s="59" t="s">
        <v>11</v>
      </c>
      <c r="AA329" s="59" t="s">
        <v>11</v>
      </c>
      <c r="AB329" s="59" t="s">
        <v>11</v>
      </c>
      <c r="AC329" s="59" t="s">
        <v>11</v>
      </c>
      <c r="AD329" s="59" t="s">
        <v>11</v>
      </c>
      <c r="AE329" s="59" t="s">
        <v>11</v>
      </c>
      <c r="AF329" s="59" t="s">
        <v>11</v>
      </c>
      <c r="AG329" s="59" t="s">
        <v>11</v>
      </c>
      <c r="AH329" s="59" t="s">
        <v>11</v>
      </c>
      <c r="AI329" s="59" t="s">
        <v>11</v>
      </c>
      <c r="AJ329" s="59" t="s">
        <v>11</v>
      </c>
      <c r="AK329" s="59" t="s">
        <v>11</v>
      </c>
      <c r="AL329" s="57" t="s">
        <v>11</v>
      </c>
      <c r="AM329" s="57" t="s">
        <v>11</v>
      </c>
      <c r="AN329" s="57" t="s">
        <v>11</v>
      </c>
      <c r="AO329" s="57" t="s">
        <v>5281</v>
      </c>
      <c r="AP329" s="57"/>
      <c r="AQ329" s="57"/>
      <c r="AR329" s="57"/>
      <c r="AS329" s="49"/>
      <c r="AT329" s="49"/>
      <c r="AU329" s="49"/>
      <c r="AV329" s="49"/>
      <c r="AW329" s="49"/>
      <c r="AX329" s="49"/>
      <c r="AY329" s="49"/>
      <c r="AZ329" s="49"/>
      <c r="BA329" s="49"/>
      <c r="BB329" s="49"/>
      <c r="BC329" s="49"/>
      <c r="BD329" s="49"/>
      <c r="BE329" s="49"/>
      <c r="BF329" s="49"/>
      <c r="BG329" s="49"/>
      <c r="BH329" s="49"/>
      <c r="BI329" s="49"/>
      <c r="BJ329" s="49"/>
      <c r="BK329" s="49"/>
      <c r="BL329" s="49"/>
      <c r="BM329" s="49"/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49"/>
      <c r="CB329" s="49"/>
      <c r="CC329" s="49"/>
      <c r="CD329" s="49"/>
      <c r="CE329" s="49"/>
      <c r="CF329" s="49"/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49"/>
      <c r="CR329" s="49"/>
      <c r="CS329" s="49"/>
      <c r="CT329" s="49"/>
      <c r="CU329" s="49"/>
      <c r="CV329" s="49"/>
      <c r="CW329" s="49"/>
      <c r="CX329" s="49"/>
      <c r="CY329" s="49"/>
      <c r="CZ329" s="49"/>
      <c r="DA329" s="49"/>
      <c r="DB329" s="49"/>
      <c r="DC329" s="49"/>
      <c r="DD329" s="49"/>
      <c r="DE329" s="49"/>
      <c r="DF329" s="49"/>
      <c r="DG329" s="49"/>
      <c r="DH329" s="49"/>
      <c r="DI329" s="49"/>
      <c r="DJ329" s="49"/>
      <c r="DK329" s="49"/>
      <c r="DL329" s="49"/>
      <c r="DM329" s="49"/>
      <c r="DN329" s="49"/>
      <c r="DO329" s="49"/>
      <c r="DP329" s="49"/>
      <c r="DQ329" s="49"/>
      <c r="DR329" s="49"/>
      <c r="DS329" s="49"/>
      <c r="DT329" s="49"/>
      <c r="DU329" s="49"/>
    </row>
    <row r="330" spans="1:125" x14ac:dyDescent="0.25">
      <c r="A330" s="39" t="s">
        <v>454</v>
      </c>
      <c r="B330" s="40" t="s">
        <v>3432</v>
      </c>
      <c r="C330" s="19"/>
      <c r="D330" s="19" t="s">
        <v>73</v>
      </c>
      <c r="E330" s="19" t="s">
        <v>613</v>
      </c>
      <c r="F330" s="62">
        <v>44350.636087962965</v>
      </c>
      <c r="G330" s="55">
        <v>44351.191099537034</v>
      </c>
      <c r="H330" s="23" t="s">
        <v>2309</v>
      </c>
      <c r="I330" s="40" t="str">
        <f t="shared" si="5"/>
        <v>OUTSIDE WDC</v>
      </c>
      <c r="J330" s="23"/>
      <c r="K330" s="23"/>
      <c r="L330" s="19"/>
      <c r="M330" s="49"/>
      <c r="N330" s="59" t="str">
        <f>IFERROR(VLOOKUP(B:B,'GID 29 JUNI 21'!V:Y,4,0),"")</f>
        <v/>
      </c>
      <c r="O330" s="59" t="str">
        <f>IFERROR(VLOOKUP(B330,#REF!,4,0),"")</f>
        <v/>
      </c>
      <c r="P330" s="59" t="str">
        <f>IFERROR(VLOOKUP(B:B,'GID 27 Juni 21'!V:Y,4,0),"")</f>
        <v/>
      </c>
      <c r="Q330" s="59" t="str">
        <f>IFERROR(VLOOKUP(B:B,'GID 26 Juni 21'!V:Y,4,0),"")</f>
        <v/>
      </c>
      <c r="R330" s="59" t="str">
        <f>IFERROR(VLOOKUP(B:B,'GID 25 JNI 21'!V:Y,4,0),"")</f>
        <v/>
      </c>
      <c r="S330" s="59" t="s">
        <v>11</v>
      </c>
      <c r="T330" s="59" t="s">
        <v>11</v>
      </c>
      <c r="U330" s="59" t="s">
        <v>11</v>
      </c>
      <c r="V330" s="59" t="s">
        <v>11</v>
      </c>
      <c r="W330" s="59" t="s">
        <v>11</v>
      </c>
      <c r="X330" s="59" t="s">
        <v>11</v>
      </c>
      <c r="Y330" s="59" t="s">
        <v>11</v>
      </c>
      <c r="Z330" s="59" t="s">
        <v>11</v>
      </c>
      <c r="AA330" s="59" t="s">
        <v>11</v>
      </c>
      <c r="AB330" s="59" t="s">
        <v>11</v>
      </c>
      <c r="AC330" s="59" t="s">
        <v>11</v>
      </c>
      <c r="AD330" s="59" t="s">
        <v>11</v>
      </c>
      <c r="AE330" s="59" t="s">
        <v>11</v>
      </c>
      <c r="AF330" s="59" t="s">
        <v>11</v>
      </c>
      <c r="AG330" s="59" t="s">
        <v>11</v>
      </c>
      <c r="AH330" s="59" t="s">
        <v>11</v>
      </c>
      <c r="AI330" s="59" t="s">
        <v>11</v>
      </c>
      <c r="AJ330" s="59" t="s">
        <v>11</v>
      </c>
      <c r="AK330" s="59" t="s">
        <v>11</v>
      </c>
      <c r="AL330" s="57" t="s">
        <v>11</v>
      </c>
      <c r="AM330" s="57" t="s">
        <v>11</v>
      </c>
      <c r="AN330" s="57" t="s">
        <v>4015</v>
      </c>
      <c r="AO330" s="57" t="s">
        <v>11</v>
      </c>
      <c r="AP330" s="57"/>
      <c r="AQ330" s="57"/>
      <c r="AR330" s="57"/>
      <c r="AS330" s="49"/>
      <c r="AT330" s="49"/>
      <c r="AU330" s="49"/>
      <c r="AV330" s="49"/>
      <c r="AW330" s="49"/>
      <c r="AX330" s="49"/>
      <c r="AY330" s="49"/>
      <c r="AZ330" s="49"/>
      <c r="BA330" s="49"/>
      <c r="BB330" s="49"/>
      <c r="BC330" s="49"/>
      <c r="BD330" s="49"/>
      <c r="BE330" s="49"/>
      <c r="BF330" s="49"/>
      <c r="BG330" s="49"/>
      <c r="BH330" s="49"/>
      <c r="BI330" s="49"/>
      <c r="BJ330" s="49"/>
      <c r="BK330" s="49"/>
      <c r="BL330" s="49"/>
      <c r="BM330" s="49"/>
      <c r="BN330" s="49"/>
      <c r="BO330" s="49"/>
      <c r="BP330" s="49"/>
      <c r="BQ330" s="49"/>
      <c r="BR330" s="49"/>
      <c r="BS330" s="49"/>
      <c r="BT330" s="49"/>
      <c r="BU330" s="49"/>
      <c r="BV330" s="49"/>
      <c r="BW330" s="49"/>
      <c r="BX330" s="49"/>
      <c r="BY330" s="49"/>
      <c r="BZ330" s="49"/>
      <c r="CA330" s="49"/>
      <c r="CB330" s="49"/>
      <c r="CC330" s="49"/>
      <c r="CD330" s="49"/>
      <c r="CE330" s="49"/>
      <c r="CF330" s="49"/>
      <c r="CG330" s="49"/>
      <c r="CH330" s="49"/>
      <c r="CI330" s="49"/>
      <c r="CJ330" s="49"/>
      <c r="CK330" s="49"/>
      <c r="CL330" s="49"/>
      <c r="CM330" s="49"/>
      <c r="CN330" s="49"/>
      <c r="CO330" s="49"/>
      <c r="CP330" s="49"/>
      <c r="CQ330" s="49"/>
      <c r="CR330" s="49"/>
      <c r="CS330" s="49"/>
      <c r="CT330" s="49"/>
      <c r="CU330" s="49"/>
      <c r="CV330" s="49"/>
      <c r="CW330" s="49"/>
      <c r="CX330" s="49"/>
      <c r="CY330" s="49"/>
      <c r="CZ330" s="49"/>
      <c r="DA330" s="49"/>
      <c r="DB330" s="49"/>
      <c r="DC330" s="49"/>
      <c r="DD330" s="49"/>
      <c r="DE330" s="49"/>
      <c r="DF330" s="49"/>
      <c r="DG330" s="49"/>
      <c r="DH330" s="49"/>
      <c r="DI330" s="49"/>
      <c r="DJ330" s="49"/>
      <c r="DK330" s="49"/>
      <c r="DL330" s="49"/>
      <c r="DM330" s="49"/>
      <c r="DN330" s="49"/>
      <c r="DO330" s="49"/>
      <c r="DP330" s="49"/>
      <c r="DQ330" s="49"/>
      <c r="DR330" s="49"/>
      <c r="DS330" s="49"/>
      <c r="DT330" s="49"/>
      <c r="DU330" s="49"/>
    </row>
    <row r="331" spans="1:125" x14ac:dyDescent="0.25">
      <c r="A331" s="39" t="s">
        <v>454</v>
      </c>
      <c r="B331" s="40" t="s">
        <v>3478</v>
      </c>
      <c r="C331" s="19"/>
      <c r="D331" s="19" t="s">
        <v>73</v>
      </c>
      <c r="E331" s="19" t="s">
        <v>2243</v>
      </c>
      <c r="F331" s="62">
        <v>44372.814305555556</v>
      </c>
      <c r="G331" s="55">
        <v>44373.304085648146</v>
      </c>
      <c r="H331" s="23" t="s">
        <v>2309</v>
      </c>
      <c r="I331" s="40" t="str">
        <f t="shared" si="5"/>
        <v>OUTSIDE WDC</v>
      </c>
      <c r="J331" s="23"/>
      <c r="K331" s="23"/>
      <c r="L331" s="19"/>
      <c r="M331" s="49"/>
      <c r="N331" s="59" t="str">
        <f>IFERROR(VLOOKUP(B:B,'GID 29 JUNI 21'!V:Y,4,0),"")</f>
        <v/>
      </c>
      <c r="O331" s="59" t="str">
        <f>IFERROR(VLOOKUP(B331,#REF!,4,0),"")</f>
        <v/>
      </c>
      <c r="P331" s="59" t="str">
        <f>IFERROR(VLOOKUP(B:B,'GID 27 Juni 21'!V:Y,4,0),"")</f>
        <v/>
      </c>
      <c r="Q331" s="59" t="str">
        <f>IFERROR(VLOOKUP(B:B,'GID 26 Juni 21'!V:Y,4,0),"")</f>
        <v xml:space="preserve">4002942118 GID 25 P3 30 </v>
      </c>
      <c r="R331" s="59" t="str">
        <f>IFERROR(VLOOKUP(B:B,'GID 25 JNI 21'!V:Y,4,0),"")</f>
        <v/>
      </c>
      <c r="S331" s="59" t="s">
        <v>11</v>
      </c>
      <c r="T331" s="59" t="s">
        <v>11</v>
      </c>
      <c r="U331" s="59" t="s">
        <v>11</v>
      </c>
      <c r="V331" s="59" t="s">
        <v>11</v>
      </c>
      <c r="W331" s="59" t="s">
        <v>11</v>
      </c>
      <c r="X331" s="59" t="s">
        <v>11</v>
      </c>
      <c r="Y331" s="59" t="s">
        <v>11</v>
      </c>
      <c r="Z331" s="59" t="s">
        <v>11</v>
      </c>
      <c r="AA331" s="59" t="s">
        <v>11</v>
      </c>
      <c r="AB331" s="59" t="s">
        <v>11</v>
      </c>
      <c r="AC331" s="59" t="s">
        <v>11</v>
      </c>
      <c r="AD331" s="59" t="s">
        <v>11</v>
      </c>
      <c r="AE331" s="59" t="s">
        <v>11</v>
      </c>
      <c r="AF331" s="59" t="s">
        <v>11</v>
      </c>
      <c r="AG331" s="59" t="s">
        <v>11</v>
      </c>
      <c r="AH331" s="59" t="s">
        <v>11</v>
      </c>
      <c r="AI331" s="59" t="s">
        <v>11</v>
      </c>
      <c r="AJ331" s="59" t="s">
        <v>11</v>
      </c>
      <c r="AK331" s="59" t="s">
        <v>11</v>
      </c>
      <c r="AL331" s="57" t="s">
        <v>4016</v>
      </c>
      <c r="AM331" s="57" t="s">
        <v>11</v>
      </c>
      <c r="AN331" s="57" t="s">
        <v>11</v>
      </c>
      <c r="AO331" s="57" t="s">
        <v>11</v>
      </c>
      <c r="AP331" s="57"/>
      <c r="AQ331" s="57"/>
      <c r="AR331" s="57"/>
      <c r="AS331" s="49"/>
      <c r="AT331" s="49"/>
      <c r="AU331" s="49"/>
      <c r="AV331" s="49"/>
      <c r="AW331" s="49"/>
      <c r="AX331" s="49"/>
      <c r="AY331" s="49"/>
      <c r="AZ331" s="49"/>
      <c r="BA331" s="49"/>
      <c r="BB331" s="49"/>
      <c r="BC331" s="49"/>
      <c r="BD331" s="49"/>
      <c r="BE331" s="49"/>
      <c r="BF331" s="49"/>
      <c r="BG331" s="49"/>
      <c r="BH331" s="49"/>
      <c r="BI331" s="49"/>
      <c r="BJ331" s="49"/>
      <c r="BK331" s="49"/>
      <c r="BL331" s="49"/>
      <c r="BM331" s="49"/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49"/>
      <c r="CB331" s="49"/>
      <c r="CC331" s="49"/>
      <c r="CD331" s="49"/>
      <c r="CE331" s="49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49"/>
      <c r="CR331" s="49"/>
      <c r="CS331" s="49"/>
      <c r="CT331" s="49"/>
      <c r="CU331" s="49"/>
      <c r="CV331" s="49"/>
      <c r="CW331" s="49"/>
      <c r="CX331" s="49"/>
      <c r="CY331" s="49"/>
      <c r="CZ331" s="49"/>
      <c r="DA331" s="49"/>
      <c r="DB331" s="49"/>
      <c r="DC331" s="49"/>
      <c r="DD331" s="49"/>
      <c r="DE331" s="49"/>
      <c r="DF331" s="49"/>
      <c r="DG331" s="49"/>
      <c r="DH331" s="49"/>
      <c r="DI331" s="49"/>
      <c r="DJ331" s="49"/>
      <c r="DK331" s="49"/>
      <c r="DL331" s="49"/>
      <c r="DM331" s="49"/>
      <c r="DN331" s="49"/>
      <c r="DO331" s="49"/>
      <c r="DP331" s="49"/>
      <c r="DQ331" s="49"/>
      <c r="DR331" s="49"/>
      <c r="DS331" s="49"/>
      <c r="DT331" s="49"/>
      <c r="DU331" s="49"/>
    </row>
    <row r="332" spans="1:125" x14ac:dyDescent="0.25">
      <c r="A332" s="39" t="s">
        <v>454</v>
      </c>
      <c r="B332" s="40" t="s">
        <v>3595</v>
      </c>
      <c r="C332" s="19"/>
      <c r="D332" s="19" t="s">
        <v>73</v>
      </c>
      <c r="E332" s="19" t="s">
        <v>198</v>
      </c>
      <c r="F332" s="62">
        <v>44371.828969907408</v>
      </c>
      <c r="G332" s="55">
        <v>44372.216006944444</v>
      </c>
      <c r="H332" s="23" t="s">
        <v>2309</v>
      </c>
      <c r="I332" s="40" t="str">
        <f t="shared" si="5"/>
        <v>OUTSIDE WDC</v>
      </c>
      <c r="J332" s="23"/>
      <c r="K332" s="23"/>
      <c r="L332" s="19"/>
      <c r="M332" s="49"/>
      <c r="N332" s="59" t="str">
        <f>IFERROR(VLOOKUP(B:B,'GID 29 JUNI 21'!V:Y,4,0),"")</f>
        <v/>
      </c>
      <c r="O332" s="59" t="str">
        <f>IFERROR(VLOOKUP(B332,#REF!,4,0),"")</f>
        <v/>
      </c>
      <c r="P332" s="59" t="str">
        <f>IFERROR(VLOOKUP(B:B,'GID 27 Juni 21'!V:Y,4,0),"")</f>
        <v/>
      </c>
      <c r="Q332" s="59" t="str">
        <f>IFERROR(VLOOKUP(B:B,'GID 26 Juni 21'!V:Y,4,0),"")</f>
        <v/>
      </c>
      <c r="R332" s="59" t="str">
        <f>IFERROR(VLOOKUP(B:B,'GID 25 JNI 21'!V:Y,4,0),"")</f>
        <v xml:space="preserve">4002942191 GID 24 P3 26 </v>
      </c>
      <c r="S332" s="59" t="s">
        <v>11</v>
      </c>
      <c r="T332" s="59" t="s">
        <v>11</v>
      </c>
      <c r="U332" s="59" t="s">
        <v>11</v>
      </c>
      <c r="V332" s="59" t="s">
        <v>11</v>
      </c>
      <c r="W332" s="59" t="s">
        <v>11</v>
      </c>
      <c r="X332" s="59" t="s">
        <v>5102</v>
      </c>
      <c r="Y332" s="59" t="s">
        <v>11</v>
      </c>
      <c r="Z332" s="59" t="s">
        <v>11</v>
      </c>
      <c r="AA332" s="59" t="s">
        <v>11</v>
      </c>
      <c r="AB332" s="59" t="s">
        <v>11</v>
      </c>
      <c r="AC332" s="59" t="s">
        <v>11</v>
      </c>
      <c r="AD332" s="59" t="s">
        <v>11</v>
      </c>
      <c r="AE332" s="59" t="s">
        <v>4578</v>
      </c>
      <c r="AF332" s="59" t="s">
        <v>11</v>
      </c>
      <c r="AG332" s="59" t="s">
        <v>11</v>
      </c>
      <c r="AH332" s="59" t="s">
        <v>11</v>
      </c>
      <c r="AI332" s="59" t="s">
        <v>11</v>
      </c>
      <c r="AJ332" s="59" t="s">
        <v>11</v>
      </c>
      <c r="AK332" s="59" t="s">
        <v>4017</v>
      </c>
      <c r="AL332" s="57"/>
      <c r="AM332" s="57"/>
      <c r="AN332" s="57"/>
      <c r="AO332" s="57"/>
      <c r="AP332" s="57"/>
      <c r="AQ332" s="57"/>
      <c r="AR332" s="57"/>
      <c r="AS332" s="49"/>
      <c r="AT332" s="49"/>
      <c r="AU332" s="49"/>
      <c r="AV332" s="49"/>
      <c r="AW332" s="49"/>
      <c r="AX332" s="49"/>
      <c r="AY332" s="49"/>
      <c r="AZ332" s="49"/>
      <c r="BA332" s="49"/>
      <c r="BB332" s="49"/>
      <c r="BC332" s="49"/>
      <c r="BD332" s="49"/>
      <c r="BE332" s="49"/>
      <c r="BF332" s="49"/>
      <c r="BG332" s="49"/>
      <c r="BH332" s="49"/>
      <c r="BI332" s="49"/>
      <c r="BJ332" s="49"/>
      <c r="BK332" s="49"/>
      <c r="BL332" s="49"/>
      <c r="BM332" s="49"/>
      <c r="BN332" s="49"/>
      <c r="BO332" s="49"/>
      <c r="BP332" s="49"/>
      <c r="BQ332" s="49"/>
      <c r="BR332" s="49"/>
      <c r="BS332" s="49"/>
      <c r="BT332" s="49"/>
      <c r="BU332" s="49"/>
      <c r="BV332" s="49"/>
      <c r="BW332" s="49"/>
      <c r="BX332" s="49"/>
      <c r="BY332" s="49"/>
      <c r="BZ332" s="49"/>
      <c r="CA332" s="49"/>
      <c r="CB332" s="49"/>
      <c r="CC332" s="49"/>
      <c r="CD332" s="49"/>
      <c r="CE332" s="49"/>
      <c r="CF332" s="49"/>
      <c r="CG332" s="49"/>
      <c r="CH332" s="49"/>
      <c r="CI332" s="49"/>
      <c r="CJ332" s="49"/>
      <c r="CK332" s="49"/>
      <c r="CL332" s="49"/>
      <c r="CM332" s="49"/>
      <c r="CN332" s="49"/>
      <c r="CO332" s="49"/>
      <c r="CP332" s="49"/>
      <c r="CQ332" s="49"/>
      <c r="CR332" s="49"/>
      <c r="CS332" s="49"/>
      <c r="CT332" s="49"/>
      <c r="CU332" s="49"/>
      <c r="CV332" s="49"/>
      <c r="CW332" s="49"/>
      <c r="CX332" s="49"/>
      <c r="CY332" s="49"/>
      <c r="CZ332" s="49"/>
      <c r="DA332" s="49"/>
      <c r="DB332" s="49"/>
      <c r="DC332" s="49"/>
      <c r="DD332" s="49"/>
      <c r="DE332" s="49"/>
      <c r="DF332" s="49"/>
      <c r="DG332" s="49"/>
      <c r="DH332" s="49"/>
      <c r="DI332" s="49"/>
      <c r="DJ332" s="49"/>
      <c r="DK332" s="49"/>
      <c r="DL332" s="49"/>
      <c r="DM332" s="49"/>
      <c r="DN332" s="49"/>
      <c r="DO332" s="49"/>
      <c r="DP332" s="49"/>
      <c r="DQ332" s="49"/>
      <c r="DR332" s="49"/>
      <c r="DS332" s="49"/>
      <c r="DT332" s="49"/>
      <c r="DU332" s="49"/>
    </row>
    <row r="333" spans="1:125" x14ac:dyDescent="0.25">
      <c r="A333" s="39" t="s">
        <v>454</v>
      </c>
      <c r="B333" s="40" t="s">
        <v>3692</v>
      </c>
      <c r="C333" s="19"/>
      <c r="D333" s="19" t="s">
        <v>73</v>
      </c>
      <c r="E333" s="19" t="s">
        <v>198</v>
      </c>
      <c r="F333" s="62">
        <v>44359.00335648148</v>
      </c>
      <c r="G333" s="55">
        <v>44359.257881944446</v>
      </c>
      <c r="H333" s="23" t="s">
        <v>2309</v>
      </c>
      <c r="I333" s="40" t="str">
        <f t="shared" si="5"/>
        <v>OUTSIDE WDC</v>
      </c>
      <c r="J333" s="23"/>
      <c r="K333" s="23"/>
      <c r="L333" s="19"/>
      <c r="M333" s="49"/>
      <c r="N333" s="59" t="str">
        <f>IFERROR(VLOOKUP(B:B,'GID 29 JUNI 21'!V:Y,4,0),"")</f>
        <v/>
      </c>
      <c r="O333" s="59" t="str">
        <f>IFERROR(VLOOKUP(B333,#REF!,4,0),"")</f>
        <v/>
      </c>
      <c r="P333" s="59" t="str">
        <f>IFERROR(VLOOKUP(B:B,'GID 27 Juni 21'!V:Y,4,0),"")</f>
        <v/>
      </c>
      <c r="Q333" s="59" t="str">
        <f>IFERROR(VLOOKUP(B:B,'GID 26 Juni 21'!V:Y,4,0),"")</f>
        <v/>
      </c>
      <c r="R333" s="59" t="str">
        <f>IFERROR(VLOOKUP(B:B,'GID 25 JNI 21'!V:Y,4,0),"")</f>
        <v/>
      </c>
      <c r="S333" s="59" t="s">
        <v>11</v>
      </c>
      <c r="T333" s="59" t="s">
        <v>11</v>
      </c>
      <c r="U333" s="59" t="s">
        <v>11</v>
      </c>
      <c r="V333" s="59" t="s">
        <v>11</v>
      </c>
      <c r="W333" s="59" t="s">
        <v>11</v>
      </c>
      <c r="X333" s="59" t="s">
        <v>11</v>
      </c>
      <c r="Y333" s="59" t="s">
        <v>11</v>
      </c>
      <c r="Z333" s="59" t="s">
        <v>11</v>
      </c>
      <c r="AA333" s="59" t="s">
        <v>11</v>
      </c>
      <c r="AB333" s="59" t="s">
        <v>11</v>
      </c>
      <c r="AC333" s="59" t="s">
        <v>11</v>
      </c>
      <c r="AD333" s="59" t="s">
        <v>11</v>
      </c>
      <c r="AE333" s="59" t="s">
        <v>4579</v>
      </c>
      <c r="AF333" s="59" t="s">
        <v>11</v>
      </c>
      <c r="AG333" s="59" t="s">
        <v>11</v>
      </c>
      <c r="AH333" s="59" t="s">
        <v>11</v>
      </c>
      <c r="AI333" s="59" t="s">
        <v>11</v>
      </c>
      <c r="AJ333" s="59" t="s">
        <v>11</v>
      </c>
      <c r="AK333" s="59" t="s">
        <v>4018</v>
      </c>
      <c r="AL333" s="57"/>
      <c r="AM333" s="57"/>
      <c r="AN333" s="57"/>
      <c r="AO333" s="57"/>
      <c r="AP333" s="57"/>
      <c r="AQ333" s="57"/>
      <c r="AR333" s="57"/>
      <c r="AS333" s="49"/>
      <c r="AT333" s="49"/>
      <c r="AU333" s="49"/>
      <c r="AV333" s="49"/>
      <c r="AW333" s="49"/>
      <c r="AX333" s="49"/>
      <c r="AY333" s="49"/>
      <c r="AZ333" s="49"/>
      <c r="BA333" s="49"/>
      <c r="BB333" s="49"/>
      <c r="BC333" s="49"/>
      <c r="BD333" s="49"/>
      <c r="BE333" s="49"/>
      <c r="BF333" s="49"/>
      <c r="BG333" s="49"/>
      <c r="BH333" s="49"/>
      <c r="BI333" s="49"/>
      <c r="BJ333" s="49"/>
      <c r="BK333" s="49"/>
      <c r="BL333" s="49"/>
      <c r="BM333" s="49"/>
      <c r="BN333" s="49"/>
      <c r="BO333" s="49"/>
      <c r="BP333" s="49"/>
      <c r="BQ333" s="49"/>
      <c r="BR333" s="49"/>
      <c r="BS333" s="49"/>
      <c r="BT333" s="49"/>
      <c r="BU333" s="49"/>
      <c r="BV333" s="49"/>
      <c r="BW333" s="49"/>
      <c r="BX333" s="49"/>
      <c r="BY333" s="49"/>
      <c r="BZ333" s="49"/>
      <c r="CA333" s="49"/>
      <c r="CB333" s="49"/>
      <c r="CC333" s="49"/>
      <c r="CD333" s="49"/>
      <c r="CE333" s="49"/>
      <c r="CF333" s="49"/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49"/>
      <c r="CR333" s="49"/>
      <c r="CS333" s="49"/>
      <c r="CT333" s="49"/>
      <c r="CU333" s="49"/>
      <c r="CV333" s="49"/>
      <c r="CW333" s="49"/>
      <c r="CX333" s="49"/>
      <c r="CY333" s="49"/>
      <c r="CZ333" s="49"/>
      <c r="DA333" s="49"/>
      <c r="DB333" s="49"/>
      <c r="DC333" s="49"/>
      <c r="DD333" s="49"/>
      <c r="DE333" s="49"/>
      <c r="DF333" s="49"/>
      <c r="DG333" s="49"/>
      <c r="DH333" s="49"/>
      <c r="DI333" s="49"/>
      <c r="DJ333" s="49"/>
      <c r="DK333" s="49"/>
      <c r="DL333" s="49"/>
      <c r="DM333" s="49"/>
      <c r="DN333" s="49"/>
      <c r="DO333" s="49"/>
      <c r="DP333" s="49"/>
      <c r="DQ333" s="49"/>
      <c r="DR333" s="49"/>
      <c r="DS333" s="49"/>
      <c r="DT333" s="49"/>
      <c r="DU333" s="49"/>
    </row>
    <row r="334" spans="1:125" x14ac:dyDescent="0.25">
      <c r="A334" s="39" t="s">
        <v>6</v>
      </c>
      <c r="B334" s="40" t="s">
        <v>4165</v>
      </c>
      <c r="C334" s="19"/>
      <c r="D334" s="19" t="s">
        <v>8</v>
      </c>
      <c r="E334" s="19" t="s">
        <v>460</v>
      </c>
      <c r="F334" s="62">
        <v>44375.643854166665</v>
      </c>
      <c r="G334" s="55"/>
      <c r="H334" s="23" t="s">
        <v>5793</v>
      </c>
      <c r="I334" s="40" t="str">
        <f t="shared" si="5"/>
        <v>IN WDC</v>
      </c>
      <c r="J334" s="23"/>
      <c r="K334" s="23"/>
      <c r="L334" s="19"/>
      <c r="M334" s="57"/>
      <c r="N334" s="59" t="str">
        <f>IFERROR(VLOOKUP(B:B,'GID 29 JUNI 21'!V:Y,4,0),"")</f>
        <v/>
      </c>
      <c r="O334" s="59" t="str">
        <f>IFERROR(VLOOKUP(B334,#REF!,4,0),"")</f>
        <v/>
      </c>
      <c r="P334" s="59" t="str">
        <f>IFERROR(VLOOKUP(B:B,'GID 27 Juni 21'!V:Y,4,0),"")</f>
        <v/>
      </c>
      <c r="Q334" s="59" t="str">
        <f>IFERROR(VLOOKUP(B:B,'GID 26 Juni 21'!V:Y,4,0),"")</f>
        <v xml:space="preserve">4002943201 GID 26 P1 28 </v>
      </c>
      <c r="R334" s="59" t="str">
        <f>IFERROR(VLOOKUP(B:B,'GID 25 JNI 21'!V:Y,4,0),"")</f>
        <v xml:space="preserve">4002942640 GID 25 P1 25 </v>
      </c>
      <c r="S334" s="59" t="s">
        <v>11</v>
      </c>
      <c r="T334" s="59" t="s">
        <v>5515</v>
      </c>
      <c r="U334" s="59" t="s">
        <v>11</v>
      </c>
      <c r="V334" s="59" t="s">
        <v>5516</v>
      </c>
      <c r="W334" s="59" t="s">
        <v>11</v>
      </c>
      <c r="X334" s="59" t="s">
        <v>11</v>
      </c>
      <c r="Y334" s="59" t="s">
        <v>11</v>
      </c>
      <c r="Z334" s="59" t="s">
        <v>4981</v>
      </c>
      <c r="AA334" s="59" t="s">
        <v>11</v>
      </c>
      <c r="AB334" s="59" t="s">
        <v>4634</v>
      </c>
      <c r="AC334" s="59" t="s">
        <v>11</v>
      </c>
      <c r="AD334" s="59" t="s">
        <v>11</v>
      </c>
      <c r="AE334" s="59" t="s">
        <v>4580</v>
      </c>
      <c r="AF334" s="59" t="s">
        <v>11</v>
      </c>
      <c r="AG334" s="59" t="s">
        <v>11</v>
      </c>
      <c r="AH334" s="59"/>
      <c r="AI334" s="59"/>
      <c r="AJ334" s="59"/>
      <c r="AK334" s="59"/>
      <c r="AL334" s="57"/>
      <c r="AM334" s="57"/>
      <c r="AN334" s="57"/>
      <c r="AO334" s="57"/>
      <c r="AP334" s="57"/>
      <c r="AQ334" s="57"/>
      <c r="AR334" s="57"/>
      <c r="AS334" s="49"/>
      <c r="AT334" s="49"/>
      <c r="AU334" s="49"/>
      <c r="AV334" s="49"/>
      <c r="AW334" s="49"/>
      <c r="AX334" s="49"/>
      <c r="AY334" s="49"/>
      <c r="AZ334" s="49"/>
      <c r="BA334" s="49"/>
      <c r="BB334" s="49"/>
      <c r="BC334" s="49"/>
      <c r="BD334" s="49"/>
      <c r="BE334" s="49"/>
      <c r="BF334" s="49"/>
      <c r="BG334" s="49"/>
      <c r="BH334" s="49"/>
      <c r="BI334" s="49"/>
      <c r="BJ334" s="49"/>
      <c r="BK334" s="49"/>
      <c r="BL334" s="49"/>
      <c r="BM334" s="49"/>
      <c r="BN334" s="49"/>
      <c r="BO334" s="49"/>
      <c r="BP334" s="49"/>
      <c r="BQ334" s="49"/>
      <c r="BR334" s="49"/>
      <c r="BS334" s="49"/>
      <c r="BT334" s="49"/>
      <c r="BU334" s="49"/>
      <c r="BV334" s="49"/>
      <c r="BW334" s="49"/>
      <c r="BX334" s="49"/>
      <c r="BY334" s="49"/>
      <c r="BZ334" s="49"/>
      <c r="CA334" s="49"/>
      <c r="CB334" s="49"/>
      <c r="CC334" s="49"/>
      <c r="CD334" s="49"/>
      <c r="CE334" s="49"/>
      <c r="CF334" s="49"/>
      <c r="CG334" s="49"/>
      <c r="CH334" s="49"/>
      <c r="CI334" s="49"/>
      <c r="CJ334" s="49"/>
      <c r="CK334" s="49"/>
      <c r="CL334" s="49"/>
      <c r="CM334" s="49"/>
      <c r="CN334" s="49"/>
      <c r="CO334" s="49"/>
      <c r="CP334" s="49"/>
      <c r="CQ334" s="49"/>
      <c r="CR334" s="49"/>
      <c r="CS334" s="49"/>
      <c r="CT334" s="49"/>
      <c r="CU334" s="49"/>
      <c r="CV334" s="49"/>
      <c r="CW334" s="49"/>
      <c r="CX334" s="49"/>
      <c r="CY334" s="49"/>
      <c r="CZ334" s="49"/>
      <c r="DA334" s="49"/>
      <c r="DB334" s="49"/>
      <c r="DC334" s="49"/>
      <c r="DD334" s="49"/>
      <c r="DE334" s="49"/>
      <c r="DF334" s="49"/>
      <c r="DG334" s="49"/>
      <c r="DH334" s="49"/>
      <c r="DI334" s="49"/>
      <c r="DJ334" s="49"/>
      <c r="DK334" s="49"/>
      <c r="DL334" s="49"/>
      <c r="DM334" s="49"/>
      <c r="DN334" s="49"/>
      <c r="DO334" s="49"/>
      <c r="DP334" s="49"/>
      <c r="DQ334" s="49"/>
      <c r="DR334" s="49"/>
      <c r="DS334" s="49"/>
      <c r="DT334" s="49"/>
      <c r="DU334" s="49"/>
    </row>
    <row r="335" spans="1:125" x14ac:dyDescent="0.25">
      <c r="A335" s="39" t="s">
        <v>454</v>
      </c>
      <c r="B335" s="40" t="s">
        <v>4317</v>
      </c>
      <c r="C335" s="19"/>
      <c r="D335" s="19" t="s">
        <v>73</v>
      </c>
      <c r="E335" s="19" t="s">
        <v>224</v>
      </c>
      <c r="F335" s="62">
        <v>44358.842013888891</v>
      </c>
      <c r="G335" s="55">
        <v>44359.277256944442</v>
      </c>
      <c r="H335" s="23" t="s">
        <v>2309</v>
      </c>
      <c r="I335" s="40" t="str">
        <f t="shared" si="5"/>
        <v>OUTSIDE WDC</v>
      </c>
      <c r="J335" s="23"/>
      <c r="K335" s="23"/>
      <c r="L335" s="19"/>
      <c r="M335" s="49"/>
      <c r="N335" s="59" t="str">
        <f>IFERROR(VLOOKUP(B:B,'GID 29 JUNI 21'!V:Y,4,0),"")</f>
        <v/>
      </c>
      <c r="O335" s="59" t="str">
        <f>IFERROR(VLOOKUP(B335,#REF!,4,0),"")</f>
        <v/>
      </c>
      <c r="P335" s="59" t="str">
        <f>IFERROR(VLOOKUP(B:B,'GID 27 Juni 21'!V:Y,4,0),"")</f>
        <v/>
      </c>
      <c r="Q335" s="59" t="str">
        <f>IFERROR(VLOOKUP(B:B,'GID 26 Juni 21'!V:Y,4,0),"")</f>
        <v/>
      </c>
      <c r="R335" s="59" t="str">
        <f>IFERROR(VLOOKUP(B:B,'GID 25 JNI 21'!V:Y,4,0),"")</f>
        <v/>
      </c>
      <c r="S335" s="59" t="s">
        <v>11</v>
      </c>
      <c r="T335" s="59" t="s">
        <v>11</v>
      </c>
      <c r="U335" s="59" t="s">
        <v>11</v>
      </c>
      <c r="V335" s="59" t="s">
        <v>11</v>
      </c>
      <c r="W335" s="59" t="s">
        <v>11</v>
      </c>
      <c r="X335" s="59" t="s">
        <v>11</v>
      </c>
      <c r="Y335" s="59" t="s">
        <v>11</v>
      </c>
      <c r="Z335" s="59" t="s">
        <v>11</v>
      </c>
      <c r="AA335" s="59" t="s">
        <v>11</v>
      </c>
      <c r="AB335" s="59" t="s">
        <v>11</v>
      </c>
      <c r="AC335" s="59" t="s">
        <v>11</v>
      </c>
      <c r="AD335" s="59" t="s">
        <v>11</v>
      </c>
      <c r="AE335" s="59" t="s">
        <v>4581</v>
      </c>
      <c r="AF335" s="59"/>
      <c r="AG335" s="59"/>
      <c r="AH335" s="59"/>
      <c r="AI335" s="59"/>
      <c r="AJ335" s="59"/>
      <c r="AK335" s="59"/>
      <c r="AL335" s="57"/>
      <c r="AM335" s="57"/>
      <c r="AN335" s="57"/>
      <c r="AO335" s="57"/>
      <c r="AP335" s="57"/>
      <c r="AQ335" s="57"/>
      <c r="AR335" s="57"/>
      <c r="AS335" s="49"/>
      <c r="AT335" s="49"/>
      <c r="AU335" s="49"/>
      <c r="AV335" s="49"/>
      <c r="AW335" s="49"/>
      <c r="AX335" s="49"/>
      <c r="AY335" s="49"/>
      <c r="AZ335" s="49"/>
      <c r="BA335" s="49"/>
      <c r="BB335" s="49"/>
      <c r="BC335" s="49"/>
      <c r="BD335" s="49"/>
      <c r="BE335" s="49"/>
      <c r="BF335" s="49"/>
      <c r="BG335" s="49"/>
      <c r="BH335" s="49"/>
      <c r="BI335" s="49"/>
      <c r="BJ335" s="49"/>
      <c r="BK335" s="49"/>
      <c r="BL335" s="49"/>
      <c r="BM335" s="49"/>
      <c r="BN335" s="49"/>
      <c r="BO335" s="49"/>
      <c r="BP335" s="49"/>
      <c r="BQ335" s="49"/>
      <c r="BR335" s="49"/>
      <c r="BS335" s="49"/>
      <c r="BT335" s="49"/>
      <c r="BU335" s="49"/>
      <c r="BV335" s="49"/>
      <c r="BW335" s="49"/>
      <c r="BX335" s="49"/>
      <c r="BY335" s="49"/>
      <c r="BZ335" s="49"/>
      <c r="CA335" s="49"/>
      <c r="CB335" s="49"/>
      <c r="CC335" s="49"/>
      <c r="CD335" s="49"/>
      <c r="CE335" s="49"/>
      <c r="CF335" s="49"/>
      <c r="CG335" s="49"/>
      <c r="CH335" s="49"/>
      <c r="CI335" s="49"/>
      <c r="CJ335" s="49"/>
      <c r="CK335" s="49"/>
      <c r="CL335" s="49"/>
      <c r="CM335" s="49"/>
      <c r="CN335" s="49"/>
      <c r="CO335" s="49"/>
      <c r="CP335" s="49"/>
      <c r="CQ335" s="49"/>
      <c r="CR335" s="49"/>
      <c r="CS335" s="49"/>
      <c r="CT335" s="49"/>
      <c r="CU335" s="49"/>
      <c r="CV335" s="49"/>
      <c r="CW335" s="49"/>
      <c r="CX335" s="49"/>
      <c r="CY335" s="49"/>
      <c r="CZ335" s="49"/>
      <c r="DA335" s="49"/>
      <c r="DB335" s="49"/>
      <c r="DC335" s="49"/>
      <c r="DD335" s="49"/>
      <c r="DE335" s="49"/>
      <c r="DF335" s="49"/>
      <c r="DG335" s="49"/>
      <c r="DH335" s="49"/>
      <c r="DI335" s="49"/>
      <c r="DJ335" s="49"/>
      <c r="DK335" s="49"/>
      <c r="DL335" s="49"/>
      <c r="DM335" s="49"/>
      <c r="DN335" s="49"/>
      <c r="DO335" s="49"/>
      <c r="DP335" s="49"/>
      <c r="DQ335" s="49"/>
      <c r="DR335" s="49"/>
      <c r="DS335" s="49"/>
      <c r="DT335" s="49"/>
      <c r="DU335" s="49"/>
    </row>
    <row r="336" spans="1:125" x14ac:dyDescent="0.25">
      <c r="A336" s="39" t="s">
        <v>454</v>
      </c>
      <c r="B336" s="40" t="s">
        <v>4767</v>
      </c>
      <c r="C336" s="19"/>
      <c r="D336" s="19" t="s">
        <v>170</v>
      </c>
      <c r="E336" s="19" t="s">
        <v>2203</v>
      </c>
      <c r="F336" s="62">
        <v>44363.643680555557</v>
      </c>
      <c r="G336" s="55">
        <v>44364.514074074075</v>
      </c>
      <c r="H336" s="23" t="s">
        <v>2309</v>
      </c>
      <c r="I336" s="40" t="str">
        <f t="shared" si="5"/>
        <v>OUTSIDE WDC</v>
      </c>
      <c r="J336" s="23"/>
      <c r="K336" s="23"/>
      <c r="L336" s="19"/>
      <c r="M336" s="49"/>
      <c r="N336" s="59" t="str">
        <f>IFERROR(VLOOKUP(B:B,'GID 29 JUNI 21'!V:Y,4,0),"")</f>
        <v/>
      </c>
      <c r="O336" s="59" t="str">
        <f>IFERROR(VLOOKUP(B336,#REF!,4,0),"")</f>
        <v/>
      </c>
      <c r="P336" s="59" t="str">
        <f>IFERROR(VLOOKUP(B:B,'GID 27 Juni 21'!V:Y,4,0),"")</f>
        <v/>
      </c>
      <c r="Q336" s="59" t="str">
        <f>IFERROR(VLOOKUP(B:B,'GID 26 Juni 21'!V:Y,4,0),"")</f>
        <v/>
      </c>
      <c r="R336" s="59" t="str">
        <f>IFERROR(VLOOKUP(B:B,'GID 25 JNI 21'!V:Y,4,0),"")</f>
        <v/>
      </c>
      <c r="S336" s="59" t="s">
        <v>11</v>
      </c>
      <c r="T336" s="59" t="s">
        <v>11</v>
      </c>
      <c r="U336" s="59" t="s">
        <v>11</v>
      </c>
      <c r="V336" s="59" t="s">
        <v>11</v>
      </c>
      <c r="W336" s="59" t="s">
        <v>11</v>
      </c>
      <c r="X336" s="59" t="s">
        <v>11</v>
      </c>
      <c r="Y336" s="59" t="s">
        <v>11</v>
      </c>
      <c r="Z336" s="59" t="s">
        <v>4982</v>
      </c>
      <c r="AA336" s="59"/>
      <c r="AB336" s="59"/>
      <c r="AC336" s="59"/>
      <c r="AD336" s="59"/>
      <c r="AE336" s="59"/>
      <c r="AF336" s="59"/>
      <c r="AG336" s="59"/>
      <c r="AH336" s="59"/>
      <c r="AI336" s="59"/>
      <c r="AJ336" s="59"/>
      <c r="AK336" s="59"/>
      <c r="AL336" s="57"/>
      <c r="AM336" s="57"/>
      <c r="AN336" s="57"/>
      <c r="AO336" s="57"/>
      <c r="AP336" s="57"/>
      <c r="AQ336" s="57"/>
      <c r="AR336" s="57"/>
      <c r="AS336" s="49"/>
      <c r="AT336" s="49"/>
      <c r="AU336" s="49"/>
      <c r="AV336" s="49"/>
      <c r="AW336" s="49"/>
      <c r="AX336" s="49"/>
      <c r="AY336" s="49"/>
      <c r="AZ336" s="49"/>
      <c r="BA336" s="49"/>
      <c r="BB336" s="49"/>
      <c r="BC336" s="49"/>
      <c r="BD336" s="49"/>
      <c r="BE336" s="49"/>
      <c r="BF336" s="49"/>
      <c r="BG336" s="49"/>
      <c r="BH336" s="49"/>
      <c r="BI336" s="49"/>
      <c r="BJ336" s="49"/>
      <c r="BK336" s="49"/>
      <c r="BL336" s="49"/>
      <c r="BM336" s="49"/>
      <c r="BN336" s="49"/>
      <c r="BO336" s="49"/>
      <c r="BP336" s="49"/>
      <c r="BQ336" s="49"/>
      <c r="BR336" s="49"/>
      <c r="BS336" s="49"/>
      <c r="BT336" s="49"/>
      <c r="BU336" s="49"/>
      <c r="BV336" s="49"/>
      <c r="BW336" s="49"/>
      <c r="BX336" s="49"/>
      <c r="BY336" s="49"/>
      <c r="BZ336" s="49"/>
      <c r="CA336" s="49"/>
      <c r="CB336" s="49"/>
      <c r="CC336" s="49"/>
      <c r="CD336" s="49"/>
      <c r="CE336" s="49"/>
      <c r="CF336" s="49"/>
      <c r="CG336" s="49"/>
      <c r="CH336" s="49"/>
      <c r="CI336" s="49"/>
      <c r="CJ336" s="49"/>
      <c r="CK336" s="49"/>
      <c r="CL336" s="49"/>
      <c r="CM336" s="49"/>
      <c r="CN336" s="49"/>
      <c r="CO336" s="49"/>
      <c r="CP336" s="49"/>
      <c r="CQ336" s="49"/>
      <c r="CR336" s="49"/>
      <c r="CS336" s="49"/>
      <c r="CT336" s="49"/>
      <c r="CU336" s="49"/>
      <c r="CV336" s="49"/>
      <c r="CW336" s="49"/>
      <c r="CX336" s="49"/>
      <c r="CY336" s="49"/>
      <c r="CZ336" s="49"/>
      <c r="DA336" s="49"/>
      <c r="DB336" s="49"/>
      <c r="DC336" s="49"/>
      <c r="DD336" s="49"/>
      <c r="DE336" s="49"/>
      <c r="DF336" s="49"/>
      <c r="DG336" s="49"/>
      <c r="DH336" s="49"/>
      <c r="DI336" s="49"/>
      <c r="DJ336" s="49"/>
      <c r="DK336" s="49"/>
      <c r="DL336" s="49"/>
      <c r="DM336" s="49"/>
      <c r="DN336" s="49"/>
      <c r="DO336" s="49"/>
      <c r="DP336" s="49"/>
      <c r="DQ336" s="49"/>
      <c r="DR336" s="49"/>
      <c r="DS336" s="49"/>
      <c r="DT336" s="49"/>
      <c r="DU336" s="49"/>
    </row>
    <row r="337" spans="1:125" x14ac:dyDescent="0.25">
      <c r="A337" s="39" t="s">
        <v>454</v>
      </c>
      <c r="B337" s="40" t="s">
        <v>4900</v>
      </c>
      <c r="C337" s="19"/>
      <c r="D337" s="19" t="s">
        <v>73</v>
      </c>
      <c r="E337" s="19" t="s">
        <v>2243</v>
      </c>
      <c r="F337" s="62">
        <v>44364.608124999999</v>
      </c>
      <c r="G337" s="55">
        <v>44365.028298611112</v>
      </c>
      <c r="H337" s="23" t="s">
        <v>2309</v>
      </c>
      <c r="I337" s="40" t="str">
        <f t="shared" si="5"/>
        <v>OUTSIDE WDC</v>
      </c>
      <c r="J337" s="23"/>
      <c r="K337" s="23"/>
      <c r="L337" s="19"/>
      <c r="M337" s="49"/>
      <c r="N337" s="59" t="str">
        <f>IFERROR(VLOOKUP(B:B,'GID 29 JUNI 21'!V:Y,4,0),"")</f>
        <v/>
      </c>
      <c r="O337" s="59" t="str">
        <f>IFERROR(VLOOKUP(B337,#REF!,4,0),"")</f>
        <v/>
      </c>
      <c r="P337" s="59" t="str">
        <f>IFERROR(VLOOKUP(B:B,'GID 27 Juni 21'!V:Y,4,0),"")</f>
        <v/>
      </c>
      <c r="Q337" s="59" t="str">
        <f>IFERROR(VLOOKUP(B:B,'GID 26 Juni 21'!V:Y,4,0),"")</f>
        <v/>
      </c>
      <c r="R337" s="59" t="str">
        <f>IFERROR(VLOOKUP(B:B,'GID 25 JNI 21'!V:Y,4,0),"")</f>
        <v/>
      </c>
      <c r="S337" s="59" t="s">
        <v>11</v>
      </c>
      <c r="T337" s="59" t="s">
        <v>11</v>
      </c>
      <c r="U337" s="59" t="s">
        <v>11</v>
      </c>
      <c r="V337" s="59" t="s">
        <v>11</v>
      </c>
      <c r="W337" s="59" t="s">
        <v>11</v>
      </c>
      <c r="X337" s="59" t="s">
        <v>11</v>
      </c>
      <c r="Y337" s="59" t="s">
        <v>5232</v>
      </c>
      <c r="Z337" s="59"/>
      <c r="AA337" s="59"/>
      <c r="AB337" s="59"/>
      <c r="AC337" s="59"/>
      <c r="AD337" s="59"/>
      <c r="AE337" s="59"/>
      <c r="AF337" s="59"/>
      <c r="AG337" s="59"/>
      <c r="AH337" s="59"/>
      <c r="AI337" s="59"/>
      <c r="AJ337" s="59"/>
      <c r="AK337" s="59"/>
      <c r="AL337" s="57"/>
      <c r="AM337" s="57"/>
      <c r="AN337" s="57"/>
      <c r="AO337" s="57"/>
      <c r="AP337" s="57"/>
      <c r="AQ337" s="57"/>
      <c r="AR337" s="57"/>
      <c r="AS337" s="49"/>
      <c r="AT337" s="49"/>
      <c r="AU337" s="49"/>
      <c r="AV337" s="49"/>
      <c r="AW337" s="49"/>
      <c r="AX337" s="49"/>
      <c r="AY337" s="49"/>
      <c r="AZ337" s="49"/>
      <c r="BA337" s="49"/>
      <c r="BB337" s="49"/>
      <c r="BC337" s="49"/>
      <c r="BD337" s="49"/>
      <c r="BE337" s="49"/>
      <c r="BF337" s="49"/>
      <c r="BG337" s="49"/>
      <c r="BH337" s="49"/>
      <c r="BI337" s="49"/>
      <c r="BJ337" s="49"/>
      <c r="BK337" s="49"/>
      <c r="BL337" s="49"/>
      <c r="BM337" s="49"/>
      <c r="BN337" s="49"/>
      <c r="BO337" s="49"/>
      <c r="BP337" s="49"/>
      <c r="BQ337" s="49"/>
      <c r="BR337" s="49"/>
      <c r="BS337" s="49"/>
      <c r="BT337" s="49"/>
      <c r="BU337" s="49"/>
      <c r="BV337" s="49"/>
      <c r="BW337" s="49"/>
      <c r="BX337" s="49"/>
      <c r="BY337" s="49"/>
      <c r="BZ337" s="49"/>
      <c r="CA337" s="49"/>
      <c r="CB337" s="49"/>
      <c r="CC337" s="49"/>
      <c r="CD337" s="49"/>
      <c r="CE337" s="49"/>
      <c r="CF337" s="49"/>
      <c r="CG337" s="49"/>
      <c r="CH337" s="49"/>
      <c r="CI337" s="49"/>
      <c r="CJ337" s="49"/>
      <c r="CK337" s="49"/>
      <c r="CL337" s="49"/>
      <c r="CM337" s="49"/>
      <c r="CN337" s="49"/>
      <c r="CO337" s="49"/>
      <c r="CP337" s="49"/>
      <c r="CQ337" s="49"/>
      <c r="CR337" s="49"/>
      <c r="CS337" s="49"/>
      <c r="CT337" s="49"/>
      <c r="CU337" s="49"/>
      <c r="CV337" s="49"/>
      <c r="CW337" s="49"/>
      <c r="CX337" s="49"/>
      <c r="CY337" s="49"/>
      <c r="CZ337" s="49"/>
      <c r="DA337" s="49"/>
      <c r="DB337" s="49"/>
      <c r="DC337" s="49"/>
      <c r="DD337" s="49"/>
      <c r="DE337" s="49"/>
      <c r="DF337" s="49"/>
      <c r="DG337" s="49"/>
      <c r="DH337" s="49"/>
      <c r="DI337" s="49"/>
      <c r="DJ337" s="49"/>
      <c r="DK337" s="49"/>
      <c r="DL337" s="49"/>
      <c r="DM337" s="49"/>
      <c r="DN337" s="49"/>
      <c r="DO337" s="49"/>
      <c r="DP337" s="49"/>
      <c r="DQ337" s="49"/>
      <c r="DR337" s="49"/>
      <c r="DS337" s="49"/>
      <c r="DT337" s="49"/>
      <c r="DU337" s="49"/>
    </row>
    <row r="338" spans="1:125" x14ac:dyDescent="0.25">
      <c r="A338" s="39" t="s">
        <v>454</v>
      </c>
      <c r="B338" s="40" t="s">
        <v>4901</v>
      </c>
      <c r="C338" s="19"/>
      <c r="D338" s="19" t="s">
        <v>73</v>
      </c>
      <c r="E338" s="19" t="s">
        <v>2243</v>
      </c>
      <c r="F338" s="62">
        <v>44364.609270833331</v>
      </c>
      <c r="G338" s="55">
        <v>44365.233518518522</v>
      </c>
      <c r="H338" s="23" t="s">
        <v>2309</v>
      </c>
      <c r="I338" s="40" t="str">
        <f t="shared" si="5"/>
        <v>OUTSIDE WDC</v>
      </c>
      <c r="J338" s="23"/>
      <c r="K338" s="23"/>
      <c r="L338" s="19"/>
      <c r="M338" s="49"/>
      <c r="N338" s="59" t="str">
        <f>IFERROR(VLOOKUP(B:B,'GID 29 JUNI 21'!V:Y,4,0),"")</f>
        <v/>
      </c>
      <c r="O338" s="59" t="str">
        <f>IFERROR(VLOOKUP(B338,#REF!,4,0),"")</f>
        <v/>
      </c>
      <c r="P338" s="59" t="str">
        <f>IFERROR(VLOOKUP(B:B,'GID 27 Juni 21'!V:Y,4,0),"")</f>
        <v/>
      </c>
      <c r="Q338" s="59" t="str">
        <f>IFERROR(VLOOKUP(B:B,'GID 26 Juni 21'!V:Y,4,0),"")</f>
        <v/>
      </c>
      <c r="R338" s="59" t="str">
        <f>IFERROR(VLOOKUP(B:B,'GID 25 JNI 21'!V:Y,4,0),"")</f>
        <v/>
      </c>
      <c r="S338" s="59" t="s">
        <v>11</v>
      </c>
      <c r="T338" s="59" t="s">
        <v>11</v>
      </c>
      <c r="U338" s="59" t="s">
        <v>11</v>
      </c>
      <c r="V338" s="59" t="s">
        <v>11</v>
      </c>
      <c r="W338" s="59" t="s">
        <v>11</v>
      </c>
      <c r="X338" s="59" t="s">
        <v>11</v>
      </c>
      <c r="Y338" s="59" t="s">
        <v>5233</v>
      </c>
      <c r="Z338" s="59"/>
      <c r="AA338" s="59"/>
      <c r="AB338" s="59"/>
      <c r="AC338" s="59"/>
      <c r="AD338" s="59"/>
      <c r="AE338" s="59"/>
      <c r="AF338" s="59"/>
      <c r="AG338" s="59"/>
      <c r="AH338" s="59"/>
      <c r="AI338" s="59"/>
      <c r="AJ338" s="59"/>
      <c r="AK338" s="59"/>
      <c r="AL338" s="57"/>
      <c r="AM338" s="57"/>
      <c r="AN338" s="57"/>
      <c r="AO338" s="57"/>
      <c r="AP338" s="57"/>
      <c r="AQ338" s="57"/>
      <c r="AR338" s="57"/>
      <c r="AS338" s="49"/>
      <c r="AT338" s="49"/>
      <c r="AU338" s="49"/>
      <c r="AV338" s="49"/>
      <c r="AW338" s="49"/>
      <c r="AX338" s="49"/>
      <c r="AY338" s="49"/>
      <c r="AZ338" s="49"/>
      <c r="BA338" s="49"/>
      <c r="BB338" s="49"/>
      <c r="BC338" s="49"/>
      <c r="BD338" s="49"/>
      <c r="BE338" s="49"/>
      <c r="BF338" s="49"/>
      <c r="BG338" s="49"/>
      <c r="BH338" s="49"/>
      <c r="BI338" s="49"/>
      <c r="BJ338" s="49"/>
      <c r="BK338" s="49"/>
      <c r="BL338" s="49"/>
      <c r="BM338" s="49"/>
      <c r="BN338" s="49"/>
      <c r="BO338" s="49"/>
      <c r="BP338" s="49"/>
      <c r="BQ338" s="49"/>
      <c r="BR338" s="49"/>
      <c r="BS338" s="49"/>
      <c r="BT338" s="49"/>
      <c r="BU338" s="49"/>
      <c r="BV338" s="49"/>
      <c r="BW338" s="49"/>
      <c r="BX338" s="49"/>
      <c r="BY338" s="49"/>
      <c r="BZ338" s="49"/>
      <c r="CA338" s="49"/>
      <c r="CB338" s="49"/>
      <c r="CC338" s="49"/>
      <c r="CD338" s="49"/>
      <c r="CE338" s="49"/>
      <c r="CF338" s="49"/>
      <c r="CG338" s="49"/>
      <c r="CH338" s="49"/>
      <c r="CI338" s="49"/>
      <c r="CJ338" s="49"/>
      <c r="CK338" s="49"/>
      <c r="CL338" s="49"/>
      <c r="CM338" s="49"/>
      <c r="CN338" s="49"/>
      <c r="CO338" s="49"/>
      <c r="CP338" s="49"/>
      <c r="CQ338" s="49"/>
      <c r="CR338" s="49"/>
      <c r="CS338" s="49"/>
      <c r="CT338" s="49"/>
      <c r="CU338" s="49"/>
      <c r="CV338" s="49"/>
      <c r="CW338" s="49"/>
      <c r="CX338" s="49"/>
      <c r="CY338" s="49"/>
      <c r="CZ338" s="49"/>
      <c r="DA338" s="49"/>
      <c r="DB338" s="49"/>
      <c r="DC338" s="49"/>
      <c r="DD338" s="49"/>
      <c r="DE338" s="49"/>
      <c r="DF338" s="49"/>
      <c r="DG338" s="49"/>
      <c r="DH338" s="49"/>
      <c r="DI338" s="49"/>
      <c r="DJ338" s="49"/>
      <c r="DK338" s="49"/>
      <c r="DL338" s="49"/>
      <c r="DM338" s="49"/>
      <c r="DN338" s="49"/>
      <c r="DO338" s="49"/>
      <c r="DP338" s="49"/>
      <c r="DQ338" s="49"/>
      <c r="DR338" s="49"/>
      <c r="DS338" s="49"/>
      <c r="DT338" s="49"/>
      <c r="DU338" s="49"/>
    </row>
    <row r="339" spans="1:125" x14ac:dyDescent="0.25">
      <c r="A339" s="39" t="s">
        <v>454</v>
      </c>
      <c r="B339" s="40" t="s">
        <v>4918</v>
      </c>
      <c r="C339" s="19"/>
      <c r="D339" s="19" t="s">
        <v>73</v>
      </c>
      <c r="E339" s="19" t="s">
        <v>2203</v>
      </c>
      <c r="F339" s="62">
        <v>44364.684872685182</v>
      </c>
      <c r="G339" s="55">
        <v>44365.02244212963</v>
      </c>
      <c r="H339" s="23" t="s">
        <v>2309</v>
      </c>
      <c r="I339" s="40" t="str">
        <f t="shared" si="5"/>
        <v>OUTSIDE WDC</v>
      </c>
      <c r="J339" s="23"/>
      <c r="K339" s="23"/>
      <c r="L339" s="19"/>
      <c r="M339" s="49"/>
      <c r="N339" s="59" t="str">
        <f>IFERROR(VLOOKUP(B:B,'GID 29 JUNI 21'!V:Y,4,0),"")</f>
        <v/>
      </c>
      <c r="O339" s="59" t="str">
        <f>IFERROR(VLOOKUP(B339,#REF!,4,0),"")</f>
        <v/>
      </c>
      <c r="P339" s="59" t="str">
        <f>IFERROR(VLOOKUP(B:B,'GID 27 Juni 21'!V:Y,4,0),"")</f>
        <v/>
      </c>
      <c r="Q339" s="59" t="str">
        <f>IFERROR(VLOOKUP(B:B,'GID 26 Juni 21'!V:Y,4,0),"")</f>
        <v/>
      </c>
      <c r="R339" s="59" t="str">
        <f>IFERROR(VLOOKUP(B:B,'GID 25 JNI 21'!V:Y,4,0),"")</f>
        <v/>
      </c>
      <c r="S339" s="59" t="s">
        <v>11</v>
      </c>
      <c r="T339" s="59" t="s">
        <v>11</v>
      </c>
      <c r="U339" s="59" t="s">
        <v>11</v>
      </c>
      <c r="V339" s="59" t="s">
        <v>11</v>
      </c>
      <c r="W339" s="59" t="s">
        <v>11</v>
      </c>
      <c r="X339" s="59" t="s">
        <v>11</v>
      </c>
      <c r="Y339" s="59" t="s">
        <v>5234</v>
      </c>
      <c r="Z339" s="59"/>
      <c r="AA339" s="59"/>
      <c r="AB339" s="59"/>
      <c r="AC339" s="59"/>
      <c r="AD339" s="59"/>
      <c r="AE339" s="59"/>
      <c r="AF339" s="59"/>
      <c r="AG339" s="59"/>
      <c r="AH339" s="59"/>
      <c r="AI339" s="59"/>
      <c r="AJ339" s="59"/>
      <c r="AK339" s="59"/>
      <c r="AL339" s="57"/>
      <c r="AM339" s="57"/>
      <c r="AN339" s="57"/>
      <c r="AO339" s="57"/>
      <c r="AP339" s="57"/>
      <c r="AQ339" s="57"/>
      <c r="AR339" s="57"/>
      <c r="AS339" s="49"/>
      <c r="AT339" s="49"/>
      <c r="AU339" s="49"/>
      <c r="AV339" s="49"/>
      <c r="AW339" s="49"/>
      <c r="AX339" s="49"/>
      <c r="AY339" s="49"/>
      <c r="AZ339" s="49"/>
      <c r="BA339" s="49"/>
      <c r="BB339" s="49"/>
      <c r="BC339" s="49"/>
      <c r="BD339" s="49"/>
      <c r="BE339" s="49"/>
      <c r="BF339" s="49"/>
      <c r="BG339" s="49"/>
      <c r="BH339" s="49"/>
      <c r="BI339" s="49"/>
      <c r="BJ339" s="49"/>
      <c r="BK339" s="49"/>
      <c r="BL339" s="49"/>
      <c r="BM339" s="49"/>
      <c r="BN339" s="49"/>
      <c r="BO339" s="49"/>
      <c r="BP339" s="49"/>
      <c r="BQ339" s="49"/>
      <c r="BR339" s="49"/>
      <c r="BS339" s="49"/>
      <c r="BT339" s="49"/>
      <c r="BU339" s="49"/>
      <c r="BV339" s="49"/>
      <c r="BW339" s="49"/>
      <c r="BX339" s="49"/>
      <c r="BY339" s="49"/>
      <c r="BZ339" s="49"/>
      <c r="CA339" s="49"/>
      <c r="CB339" s="49"/>
      <c r="CC339" s="49"/>
      <c r="CD339" s="49"/>
      <c r="CE339" s="49"/>
      <c r="CF339" s="49"/>
      <c r="CG339" s="49"/>
      <c r="CH339" s="49"/>
      <c r="CI339" s="49"/>
      <c r="CJ339" s="49"/>
      <c r="CK339" s="49"/>
      <c r="CL339" s="49"/>
      <c r="CM339" s="49"/>
      <c r="CN339" s="49"/>
      <c r="CO339" s="49"/>
      <c r="CP339" s="49"/>
      <c r="CQ339" s="49"/>
      <c r="CR339" s="49"/>
      <c r="CS339" s="49"/>
      <c r="CT339" s="49"/>
      <c r="CU339" s="49"/>
      <c r="CV339" s="49"/>
      <c r="CW339" s="49"/>
      <c r="CX339" s="49"/>
      <c r="CY339" s="49"/>
      <c r="CZ339" s="49"/>
      <c r="DA339" s="49"/>
      <c r="DB339" s="49"/>
      <c r="DC339" s="49"/>
      <c r="DD339" s="49"/>
      <c r="DE339" s="49"/>
      <c r="DF339" s="49"/>
      <c r="DG339" s="49"/>
      <c r="DH339" s="49"/>
      <c r="DI339" s="49"/>
      <c r="DJ339" s="49"/>
      <c r="DK339" s="49"/>
      <c r="DL339" s="49"/>
      <c r="DM339" s="49"/>
      <c r="DN339" s="49"/>
      <c r="DO339" s="49"/>
      <c r="DP339" s="49"/>
      <c r="DQ339" s="49"/>
      <c r="DR339" s="49"/>
      <c r="DS339" s="49"/>
      <c r="DT339" s="49"/>
      <c r="DU339" s="49"/>
    </row>
    <row r="340" spans="1:125" x14ac:dyDescent="0.25">
      <c r="A340" s="39" t="s">
        <v>454</v>
      </c>
      <c r="B340" s="40" t="s">
        <v>5054</v>
      </c>
      <c r="C340" s="19"/>
      <c r="D340" s="19" t="s">
        <v>73</v>
      </c>
      <c r="E340" s="19" t="s">
        <v>2243</v>
      </c>
      <c r="F340" s="62">
        <v>44366.289444444446</v>
      </c>
      <c r="G340" s="55">
        <v>44366.83320601852</v>
      </c>
      <c r="H340" s="23" t="s">
        <v>2309</v>
      </c>
      <c r="I340" s="40" t="str">
        <f t="shared" si="5"/>
        <v>OUTSIDE WDC</v>
      </c>
      <c r="J340" s="23"/>
      <c r="K340" s="23"/>
      <c r="L340" s="19"/>
      <c r="M340" s="49"/>
      <c r="N340" s="59" t="str">
        <f>IFERROR(VLOOKUP(B:B,'GID 29 JUNI 21'!V:Y,4,0),"")</f>
        <v/>
      </c>
      <c r="O340" s="59" t="str">
        <f>IFERROR(VLOOKUP(B340,#REF!,4,0),"")</f>
        <v/>
      </c>
      <c r="P340" s="59" t="str">
        <f>IFERROR(VLOOKUP(B:B,'GID 27 Juni 21'!V:Y,4,0),"")</f>
        <v/>
      </c>
      <c r="Q340" s="59" t="str">
        <f>IFERROR(VLOOKUP(B:B,'GID 26 Juni 21'!V:Y,4,0),"")</f>
        <v/>
      </c>
      <c r="R340" s="59" t="str">
        <f>IFERROR(VLOOKUP(B:B,'GID 25 JNI 21'!V:Y,4,0),"")</f>
        <v/>
      </c>
      <c r="S340" s="59" t="s">
        <v>11</v>
      </c>
      <c r="T340" s="59" t="s">
        <v>11</v>
      </c>
      <c r="U340" s="59" t="s">
        <v>11</v>
      </c>
      <c r="V340" s="59" t="s">
        <v>11</v>
      </c>
      <c r="W340" s="59" t="s">
        <v>11</v>
      </c>
      <c r="X340" s="59" t="s">
        <v>5235</v>
      </c>
      <c r="Y340" s="59"/>
      <c r="Z340" s="59"/>
      <c r="AA340" s="59"/>
      <c r="AB340" s="59"/>
      <c r="AC340" s="59"/>
      <c r="AD340" s="59"/>
      <c r="AE340" s="59"/>
      <c r="AF340" s="59"/>
      <c r="AG340" s="59"/>
      <c r="AH340" s="59"/>
      <c r="AI340" s="59"/>
      <c r="AJ340" s="59"/>
      <c r="AK340" s="59"/>
      <c r="AL340" s="57"/>
      <c r="AM340" s="57"/>
      <c r="AN340" s="57"/>
      <c r="AO340" s="57"/>
      <c r="AP340" s="57"/>
      <c r="AQ340" s="57"/>
      <c r="AR340" s="57"/>
      <c r="AS340" s="49"/>
      <c r="AT340" s="49"/>
      <c r="AU340" s="49"/>
      <c r="AV340" s="49"/>
      <c r="AW340" s="49"/>
      <c r="AX340" s="49"/>
      <c r="AY340" s="49"/>
      <c r="AZ340" s="49"/>
      <c r="BA340" s="49"/>
      <c r="BB340" s="49"/>
      <c r="BC340" s="49"/>
      <c r="BD340" s="49"/>
      <c r="BE340" s="49"/>
      <c r="BF340" s="49"/>
      <c r="BG340" s="49"/>
      <c r="BH340" s="49"/>
      <c r="BI340" s="49"/>
      <c r="BJ340" s="49"/>
      <c r="BK340" s="49"/>
      <c r="BL340" s="49"/>
      <c r="BM340" s="49"/>
      <c r="BN340" s="49"/>
      <c r="BO340" s="49"/>
      <c r="BP340" s="49"/>
      <c r="BQ340" s="49"/>
      <c r="BR340" s="49"/>
      <c r="BS340" s="49"/>
      <c r="BT340" s="49"/>
      <c r="BU340" s="49"/>
      <c r="BV340" s="49"/>
      <c r="BW340" s="49"/>
      <c r="BX340" s="49"/>
      <c r="BY340" s="49"/>
      <c r="BZ340" s="49"/>
      <c r="CA340" s="49"/>
      <c r="CB340" s="49"/>
      <c r="CC340" s="49"/>
      <c r="CD340" s="49"/>
      <c r="CE340" s="49"/>
      <c r="CF340" s="49"/>
      <c r="CG340" s="49"/>
      <c r="CH340" s="49"/>
      <c r="CI340" s="49"/>
      <c r="CJ340" s="49"/>
      <c r="CK340" s="49"/>
      <c r="CL340" s="49"/>
      <c r="CM340" s="49"/>
      <c r="CN340" s="49"/>
      <c r="CO340" s="49"/>
      <c r="CP340" s="49"/>
      <c r="CQ340" s="49"/>
      <c r="CR340" s="49"/>
      <c r="CS340" s="49"/>
      <c r="CT340" s="49"/>
      <c r="CU340" s="49"/>
      <c r="CV340" s="49"/>
      <c r="CW340" s="49"/>
      <c r="CX340" s="49"/>
      <c r="CY340" s="49"/>
      <c r="CZ340" s="49"/>
      <c r="DA340" s="49"/>
      <c r="DB340" s="49"/>
      <c r="DC340" s="49"/>
      <c r="DD340" s="49"/>
      <c r="DE340" s="49"/>
      <c r="DF340" s="49"/>
      <c r="DG340" s="49"/>
      <c r="DH340" s="49"/>
      <c r="DI340" s="49"/>
      <c r="DJ340" s="49"/>
      <c r="DK340" s="49"/>
      <c r="DL340" s="49"/>
      <c r="DM340" s="49"/>
      <c r="DN340" s="49"/>
      <c r="DO340" s="49"/>
      <c r="DP340" s="49"/>
      <c r="DQ340" s="49"/>
      <c r="DR340" s="49"/>
      <c r="DS340" s="49"/>
      <c r="DT340" s="49"/>
      <c r="DU340" s="49"/>
    </row>
    <row r="341" spans="1:125" x14ac:dyDescent="0.25">
      <c r="A341" s="39" t="s">
        <v>778</v>
      </c>
      <c r="B341" s="40" t="s">
        <v>5084</v>
      </c>
      <c r="C341" s="19" t="s">
        <v>5117</v>
      </c>
      <c r="D341" s="19" t="s">
        <v>8</v>
      </c>
      <c r="E341" s="19" t="s">
        <v>5085</v>
      </c>
      <c r="F341" s="62">
        <v>44366.855150462965</v>
      </c>
      <c r="G341" s="55">
        <v>44369.067557870374</v>
      </c>
      <c r="H341" s="23" t="s">
        <v>2309</v>
      </c>
      <c r="I341" s="40" t="str">
        <f t="shared" si="5"/>
        <v>OUTSIDE WDC</v>
      </c>
      <c r="J341" s="23"/>
      <c r="K341" s="23"/>
      <c r="L341" s="19"/>
      <c r="M341" s="49"/>
      <c r="N341" s="59" t="str">
        <f>IFERROR(VLOOKUP(B:B,'GID 29 JUNI 21'!V:Y,4,0),"")</f>
        <v/>
      </c>
      <c r="O341" s="59" t="str">
        <f>IFERROR(VLOOKUP(B341,#REF!,4,0),"")</f>
        <v/>
      </c>
      <c r="P341" s="59" t="str">
        <f>IFERROR(VLOOKUP(B:B,'GID 27 Juni 21'!V:Y,4,0),"")</f>
        <v/>
      </c>
      <c r="Q341" s="59" t="str">
        <f>IFERROR(VLOOKUP(B:B,'GID 26 Juni 21'!V:Y,4,0),"")</f>
        <v/>
      </c>
      <c r="R341" s="59" t="str">
        <f>IFERROR(VLOOKUP(B:B,'GID 25 JNI 21'!V:Y,4,0),"")</f>
        <v/>
      </c>
      <c r="S341" s="59" t="s">
        <v>11</v>
      </c>
      <c r="T341" s="59" t="s">
        <v>11</v>
      </c>
      <c r="U341" s="59" t="s">
        <v>5517</v>
      </c>
      <c r="V341" s="59" t="s">
        <v>11</v>
      </c>
      <c r="W341" s="59"/>
      <c r="X341" s="59"/>
      <c r="Y341" s="59"/>
      <c r="Z341" s="59"/>
      <c r="AA341" s="59"/>
      <c r="AB341" s="59"/>
      <c r="AC341" s="59"/>
      <c r="AD341" s="59"/>
      <c r="AE341" s="59"/>
      <c r="AF341" s="59"/>
      <c r="AG341" s="59"/>
      <c r="AH341" s="59"/>
      <c r="AI341" s="59"/>
      <c r="AJ341" s="59"/>
      <c r="AK341" s="59"/>
      <c r="AL341" s="57"/>
      <c r="AM341" s="57"/>
      <c r="AN341" s="57"/>
      <c r="AO341" s="57"/>
      <c r="AP341" s="57"/>
      <c r="AQ341" s="57"/>
      <c r="AR341" s="57"/>
      <c r="AS341" s="49"/>
      <c r="AT341" s="49"/>
      <c r="AU341" s="49"/>
      <c r="AV341" s="49"/>
      <c r="AW341" s="49"/>
      <c r="AX341" s="49"/>
      <c r="AY341" s="49"/>
      <c r="AZ341" s="49"/>
      <c r="BA341" s="49"/>
      <c r="BB341" s="49"/>
      <c r="BC341" s="49"/>
      <c r="BD341" s="49"/>
      <c r="BE341" s="49"/>
      <c r="BF341" s="49"/>
      <c r="BG341" s="49"/>
      <c r="BH341" s="49"/>
      <c r="BI341" s="49"/>
      <c r="BJ341" s="49"/>
      <c r="BK341" s="49"/>
      <c r="BL341" s="49"/>
      <c r="BM341" s="49"/>
      <c r="BN341" s="49"/>
      <c r="BO341" s="49"/>
      <c r="BP341" s="49"/>
      <c r="BQ341" s="49"/>
      <c r="BR341" s="49"/>
      <c r="BS341" s="49"/>
      <c r="BT341" s="49"/>
      <c r="BU341" s="49"/>
      <c r="BV341" s="49"/>
      <c r="BW341" s="49"/>
      <c r="BX341" s="49"/>
      <c r="BY341" s="49"/>
      <c r="BZ341" s="49"/>
      <c r="CA341" s="49"/>
      <c r="CB341" s="49"/>
      <c r="CC341" s="49"/>
      <c r="CD341" s="49"/>
      <c r="CE341" s="49"/>
      <c r="CF341" s="49"/>
      <c r="CG341" s="49"/>
      <c r="CH341" s="49"/>
      <c r="CI341" s="49"/>
      <c r="CJ341" s="49"/>
      <c r="CK341" s="49"/>
      <c r="CL341" s="49"/>
      <c r="CM341" s="49"/>
      <c r="CN341" s="49"/>
      <c r="CO341" s="49"/>
      <c r="CP341" s="49"/>
      <c r="CQ341" s="49"/>
      <c r="CR341" s="49"/>
      <c r="CS341" s="49"/>
      <c r="CT341" s="49"/>
      <c r="CU341" s="49"/>
      <c r="CV341" s="49"/>
      <c r="CW341" s="49"/>
      <c r="CX341" s="49"/>
      <c r="CY341" s="49"/>
      <c r="CZ341" s="49"/>
      <c r="DA341" s="49"/>
      <c r="DB341" s="49"/>
      <c r="DC341" s="49"/>
      <c r="DD341" s="49"/>
      <c r="DE341" s="49"/>
      <c r="DF341" s="49"/>
      <c r="DG341" s="49"/>
      <c r="DH341" s="49"/>
      <c r="DI341" s="49"/>
      <c r="DJ341" s="49"/>
      <c r="DK341" s="49"/>
      <c r="DL341" s="49"/>
      <c r="DM341" s="49"/>
      <c r="DN341" s="49"/>
      <c r="DO341" s="49"/>
      <c r="DP341" s="49"/>
      <c r="DQ341" s="49"/>
      <c r="DR341" s="49"/>
      <c r="DS341" s="49"/>
      <c r="DT341" s="49"/>
      <c r="DU341" s="49"/>
    </row>
    <row r="342" spans="1:125" x14ac:dyDescent="0.25">
      <c r="A342" s="39" t="s">
        <v>778</v>
      </c>
      <c r="B342" s="40" t="s">
        <v>5104</v>
      </c>
      <c r="C342" s="19" t="s">
        <v>5116</v>
      </c>
      <c r="D342" s="19" t="s">
        <v>5089</v>
      </c>
      <c r="E342" s="19" t="s">
        <v>5105</v>
      </c>
      <c r="F342" s="62">
        <v>44373.941203703704</v>
      </c>
      <c r="G342" s="55"/>
      <c r="H342" s="23" t="s">
        <v>5860</v>
      </c>
      <c r="I342" s="40" t="str">
        <f t="shared" si="5"/>
        <v>IN WDC</v>
      </c>
      <c r="J342" s="23"/>
      <c r="K342" s="23"/>
      <c r="L342" s="19"/>
      <c r="M342" s="49"/>
      <c r="N342" s="59" t="str">
        <f>IFERROR(VLOOKUP(B:B,'GID 29 JUNI 21'!V:Y,4,0),"")</f>
        <v/>
      </c>
      <c r="O342" s="59" t="str">
        <f>IFERROR(VLOOKUP(B342,#REF!,4,0),"")</f>
        <v/>
      </c>
      <c r="P342" s="59" t="str">
        <f>IFERROR(VLOOKUP(B:B,'GID 27 Juni 21'!V:Y,4,0),"")</f>
        <v/>
      </c>
      <c r="Q342" s="59" t="str">
        <f>IFERROR(VLOOKUP(B:B,'GID 26 Juni 21'!V:Y,4,0),"")</f>
        <v xml:space="preserve">4002942849 GID 26 P1 26 </v>
      </c>
      <c r="R342" s="59" t="str">
        <f>IFERROR(VLOOKUP(B:B,'GID 25 JNI 21'!V:Y,4,0),"")</f>
        <v/>
      </c>
      <c r="S342" s="59" t="s">
        <v>11</v>
      </c>
      <c r="T342" s="59" t="s">
        <v>11</v>
      </c>
      <c r="U342" s="59" t="s">
        <v>11</v>
      </c>
      <c r="V342" s="59" t="s">
        <v>11</v>
      </c>
      <c r="W342" s="59"/>
      <c r="X342" s="59"/>
      <c r="Y342" s="59"/>
      <c r="Z342" s="59"/>
      <c r="AA342" s="59"/>
      <c r="AB342" s="59"/>
      <c r="AC342" s="59"/>
      <c r="AD342" s="59"/>
      <c r="AE342" s="59"/>
      <c r="AF342" s="59"/>
      <c r="AG342" s="59"/>
      <c r="AH342" s="59"/>
      <c r="AI342" s="59"/>
      <c r="AJ342" s="59"/>
      <c r="AK342" s="59"/>
      <c r="AL342" s="57"/>
      <c r="AM342" s="57"/>
      <c r="AN342" s="57"/>
      <c r="AO342" s="57"/>
      <c r="AP342" s="57"/>
      <c r="AQ342" s="57"/>
      <c r="AR342" s="57"/>
      <c r="AS342" s="49"/>
      <c r="AT342" s="49"/>
      <c r="AU342" s="49"/>
      <c r="AV342" s="49"/>
      <c r="AW342" s="49"/>
      <c r="AX342" s="49"/>
      <c r="AY342" s="49"/>
      <c r="AZ342" s="49"/>
      <c r="BA342" s="49"/>
      <c r="BB342" s="49"/>
      <c r="BC342" s="49"/>
      <c r="BD342" s="49"/>
      <c r="BE342" s="49"/>
      <c r="BF342" s="49"/>
      <c r="BG342" s="49"/>
      <c r="BH342" s="49"/>
      <c r="BI342" s="49"/>
      <c r="BJ342" s="49"/>
      <c r="BK342" s="49"/>
      <c r="BL342" s="49"/>
      <c r="BM342" s="49"/>
      <c r="BN342" s="49"/>
      <c r="BO342" s="49"/>
      <c r="BP342" s="49"/>
      <c r="BQ342" s="49"/>
      <c r="BR342" s="49"/>
      <c r="BS342" s="49"/>
      <c r="BT342" s="49"/>
      <c r="BU342" s="49"/>
      <c r="BV342" s="49"/>
      <c r="BW342" s="49"/>
      <c r="BX342" s="49"/>
      <c r="BY342" s="49"/>
      <c r="BZ342" s="49"/>
      <c r="CA342" s="49"/>
      <c r="CB342" s="49"/>
      <c r="CC342" s="49"/>
      <c r="CD342" s="49"/>
      <c r="CE342" s="49"/>
      <c r="CF342" s="49"/>
      <c r="CG342" s="49"/>
      <c r="CH342" s="49"/>
      <c r="CI342" s="49"/>
      <c r="CJ342" s="49"/>
      <c r="CK342" s="49"/>
      <c r="CL342" s="49"/>
      <c r="CM342" s="49"/>
      <c r="CN342" s="49"/>
      <c r="CO342" s="49"/>
      <c r="CP342" s="49"/>
      <c r="CQ342" s="49"/>
      <c r="CR342" s="49"/>
      <c r="CS342" s="49"/>
      <c r="CT342" s="49"/>
      <c r="CU342" s="49"/>
      <c r="CV342" s="49"/>
      <c r="CW342" s="49"/>
      <c r="CX342" s="49"/>
      <c r="CY342" s="49"/>
      <c r="CZ342" s="49"/>
      <c r="DA342" s="49"/>
      <c r="DB342" s="49"/>
      <c r="DC342" s="49"/>
      <c r="DD342" s="49"/>
      <c r="DE342" s="49"/>
      <c r="DF342" s="49"/>
      <c r="DG342" s="49"/>
      <c r="DH342" s="49"/>
      <c r="DI342" s="49"/>
      <c r="DJ342" s="49"/>
      <c r="DK342" s="49"/>
      <c r="DL342" s="49"/>
      <c r="DM342" s="49"/>
      <c r="DN342" s="49"/>
      <c r="DO342" s="49"/>
      <c r="DP342" s="49"/>
      <c r="DQ342" s="49"/>
      <c r="DR342" s="49"/>
      <c r="DS342" s="49"/>
      <c r="DT342" s="49"/>
      <c r="DU342" s="49"/>
    </row>
    <row r="343" spans="1:125" x14ac:dyDescent="0.25">
      <c r="A343" s="39" t="s">
        <v>778</v>
      </c>
      <c r="B343" s="40" t="s">
        <v>5108</v>
      </c>
      <c r="C343" s="19" t="s">
        <v>5109</v>
      </c>
      <c r="D343" s="19" t="s">
        <v>5089</v>
      </c>
      <c r="E343" s="19" t="s">
        <v>5105</v>
      </c>
      <c r="F343" s="62">
        <v>44373.945416666669</v>
      </c>
      <c r="G343" s="55"/>
      <c r="H343" s="23" t="s">
        <v>5860</v>
      </c>
      <c r="I343" s="40" t="str">
        <f t="shared" si="5"/>
        <v>IN WDC</v>
      </c>
      <c r="J343" s="23"/>
      <c r="K343" s="23"/>
      <c r="L343" s="19"/>
      <c r="M343" s="49"/>
      <c r="N343" s="59" t="str">
        <f>IFERROR(VLOOKUP(B:B,'GID 29 JUNI 21'!V:Y,4,0),"")</f>
        <v/>
      </c>
      <c r="O343" s="59" t="str">
        <f>IFERROR(VLOOKUP(B343,#REF!,4,0),"")</f>
        <v/>
      </c>
      <c r="P343" s="59" t="str">
        <f>IFERROR(VLOOKUP(B:B,'GID 27 Juni 21'!V:Y,4,0),"")</f>
        <v/>
      </c>
      <c r="Q343" s="59" t="str">
        <f>IFERROR(VLOOKUP(B:B,'GID 26 Juni 21'!V:Y,4,0),"")</f>
        <v>4002942893 GID 26 ND 26 Y</v>
      </c>
      <c r="R343" s="59" t="str">
        <f>IFERROR(VLOOKUP(B:B,'GID 25 JNI 21'!V:Y,4,0),"")</f>
        <v xml:space="preserve">4002942645 GID 25 P1 25 </v>
      </c>
      <c r="S343" s="59" t="s">
        <v>11</v>
      </c>
      <c r="T343" s="59" t="s">
        <v>11</v>
      </c>
      <c r="U343" s="59" t="s">
        <v>11</v>
      </c>
      <c r="V343" s="59" t="s">
        <v>11</v>
      </c>
      <c r="W343" s="59"/>
      <c r="X343" s="59"/>
      <c r="Y343" s="59"/>
      <c r="Z343" s="59"/>
      <c r="AA343" s="59"/>
      <c r="AB343" s="59"/>
      <c r="AC343" s="59"/>
      <c r="AD343" s="59"/>
      <c r="AE343" s="59"/>
      <c r="AF343" s="59"/>
      <c r="AG343" s="59"/>
      <c r="AH343" s="59"/>
      <c r="AI343" s="59"/>
      <c r="AJ343" s="59"/>
      <c r="AK343" s="59"/>
      <c r="AL343" s="57"/>
      <c r="AM343" s="57"/>
      <c r="AN343" s="57"/>
      <c r="AO343" s="57"/>
      <c r="AP343" s="57"/>
      <c r="AQ343" s="57"/>
      <c r="AR343" s="57"/>
      <c r="AS343" s="49"/>
      <c r="AT343" s="49"/>
      <c r="AU343" s="49"/>
      <c r="AV343" s="49"/>
      <c r="AW343" s="49"/>
      <c r="AX343" s="49"/>
      <c r="AY343" s="49"/>
      <c r="AZ343" s="49"/>
      <c r="BA343" s="49"/>
      <c r="BB343" s="49"/>
      <c r="BC343" s="49"/>
      <c r="BD343" s="49"/>
      <c r="BE343" s="49"/>
      <c r="BF343" s="49"/>
      <c r="BG343" s="49"/>
      <c r="BH343" s="49"/>
      <c r="BI343" s="49"/>
      <c r="BJ343" s="49"/>
      <c r="BK343" s="49"/>
      <c r="BL343" s="49"/>
      <c r="BM343" s="49"/>
      <c r="BN343" s="49"/>
      <c r="BO343" s="49"/>
      <c r="BP343" s="49"/>
      <c r="BQ343" s="49"/>
      <c r="BR343" s="49"/>
      <c r="BS343" s="49"/>
      <c r="BT343" s="49"/>
      <c r="BU343" s="49"/>
      <c r="BV343" s="49"/>
      <c r="BW343" s="49"/>
      <c r="BX343" s="49"/>
      <c r="BY343" s="49"/>
      <c r="BZ343" s="49"/>
      <c r="CA343" s="49"/>
      <c r="CB343" s="49"/>
      <c r="CC343" s="49"/>
      <c r="CD343" s="49"/>
      <c r="CE343" s="49"/>
      <c r="CF343" s="49"/>
      <c r="CG343" s="49"/>
      <c r="CH343" s="49"/>
      <c r="CI343" s="49"/>
      <c r="CJ343" s="49"/>
      <c r="CK343" s="49"/>
      <c r="CL343" s="49"/>
      <c r="CM343" s="49"/>
      <c r="CN343" s="49"/>
      <c r="CO343" s="49"/>
      <c r="CP343" s="49"/>
      <c r="CQ343" s="49"/>
      <c r="CR343" s="49"/>
      <c r="CS343" s="49"/>
      <c r="CT343" s="49"/>
      <c r="CU343" s="49"/>
      <c r="CV343" s="49"/>
      <c r="CW343" s="49"/>
      <c r="CX343" s="49"/>
      <c r="CY343" s="49"/>
      <c r="CZ343" s="49"/>
      <c r="DA343" s="49"/>
      <c r="DB343" s="49"/>
      <c r="DC343" s="49"/>
      <c r="DD343" s="49"/>
      <c r="DE343" s="49"/>
      <c r="DF343" s="49"/>
      <c r="DG343" s="49"/>
      <c r="DH343" s="49"/>
      <c r="DI343" s="49"/>
      <c r="DJ343" s="49"/>
      <c r="DK343" s="49"/>
      <c r="DL343" s="49"/>
      <c r="DM343" s="49"/>
      <c r="DN343" s="49"/>
      <c r="DO343" s="49"/>
      <c r="DP343" s="49"/>
      <c r="DQ343" s="49"/>
      <c r="DR343" s="49"/>
      <c r="DS343" s="49"/>
      <c r="DT343" s="49"/>
      <c r="DU343" s="49"/>
    </row>
    <row r="344" spans="1:125" x14ac:dyDescent="0.25">
      <c r="A344" s="39" t="s">
        <v>778</v>
      </c>
      <c r="B344" s="40" t="s">
        <v>5110</v>
      </c>
      <c r="C344" s="19" t="s">
        <v>5111</v>
      </c>
      <c r="D344" s="19" t="s">
        <v>8</v>
      </c>
      <c r="E344" s="19" t="s">
        <v>5105</v>
      </c>
      <c r="F344" s="62">
        <v>44371.924039351848</v>
      </c>
      <c r="G344" s="55">
        <v>44373.364270833335</v>
      </c>
      <c r="H344" s="23" t="s">
        <v>2309</v>
      </c>
      <c r="I344" s="40" t="str">
        <f t="shared" si="5"/>
        <v>OUTSIDE WDC</v>
      </c>
      <c r="J344" s="23"/>
      <c r="K344" s="23"/>
      <c r="L344" s="19"/>
      <c r="M344" s="49"/>
      <c r="N344" s="59" t="str">
        <f>IFERROR(VLOOKUP(B:B,'GID 29 JUNI 21'!V:Y,4,0),"")</f>
        <v/>
      </c>
      <c r="O344" s="59" t="str">
        <f>IFERROR(VLOOKUP(B344,#REF!,4,0),"")</f>
        <v/>
      </c>
      <c r="P344" s="59" t="str">
        <f>IFERROR(VLOOKUP(B:B,'GID 27 Juni 21'!V:Y,4,0),"")</f>
        <v/>
      </c>
      <c r="Q344" s="59" t="str">
        <f>IFERROR(VLOOKUP(B:B,'GID 26 Juni 21'!V:Y,4,0),"")</f>
        <v xml:space="preserve">4002943147 GID 26 P1 25 </v>
      </c>
      <c r="R344" s="59" t="str">
        <f>IFERROR(VLOOKUP(B:B,'GID 25 JNI 21'!V:Y,4,0),"")</f>
        <v/>
      </c>
      <c r="S344" s="59" t="s">
        <v>5673</v>
      </c>
      <c r="T344" s="59" t="s">
        <v>11</v>
      </c>
      <c r="U344" s="59" t="s">
        <v>5518</v>
      </c>
      <c r="V344" s="59" t="s">
        <v>11</v>
      </c>
      <c r="W344" s="59"/>
      <c r="X344" s="59"/>
      <c r="Y344" s="59"/>
      <c r="Z344" s="59"/>
      <c r="AA344" s="59"/>
      <c r="AB344" s="59"/>
      <c r="AC344" s="59"/>
      <c r="AD344" s="59"/>
      <c r="AE344" s="59"/>
      <c r="AF344" s="59"/>
      <c r="AG344" s="59"/>
      <c r="AH344" s="59"/>
      <c r="AI344" s="59"/>
      <c r="AJ344" s="59"/>
      <c r="AK344" s="59"/>
      <c r="AL344" s="57"/>
      <c r="AM344" s="57"/>
      <c r="AN344" s="57"/>
      <c r="AO344" s="57"/>
      <c r="AP344" s="57"/>
      <c r="AQ344" s="57"/>
      <c r="AR344" s="57"/>
      <c r="AS344" s="49"/>
      <c r="AT344" s="49"/>
      <c r="AU344" s="49"/>
      <c r="AV344" s="49"/>
      <c r="AW344" s="49"/>
      <c r="AX344" s="49"/>
      <c r="AY344" s="49"/>
      <c r="AZ344" s="49"/>
      <c r="BA344" s="49"/>
      <c r="BB344" s="49"/>
      <c r="BC344" s="49"/>
      <c r="BD344" s="49"/>
      <c r="BE344" s="49"/>
      <c r="BF344" s="49"/>
      <c r="BG344" s="49"/>
      <c r="BH344" s="49"/>
      <c r="BI344" s="49"/>
      <c r="BJ344" s="49"/>
      <c r="BK344" s="49"/>
      <c r="BL344" s="49"/>
      <c r="BM344" s="49"/>
      <c r="BN344" s="49"/>
      <c r="BO344" s="49"/>
      <c r="BP344" s="49"/>
      <c r="BQ344" s="49"/>
      <c r="BR344" s="49"/>
      <c r="BS344" s="49"/>
      <c r="BT344" s="49"/>
      <c r="BU344" s="49"/>
      <c r="BV344" s="49"/>
      <c r="BW344" s="49"/>
      <c r="BX344" s="49"/>
      <c r="BY344" s="49"/>
      <c r="BZ344" s="49"/>
      <c r="CA344" s="49"/>
      <c r="CB344" s="49"/>
      <c r="CC344" s="49"/>
      <c r="CD344" s="49"/>
      <c r="CE344" s="49"/>
      <c r="CF344" s="49"/>
      <c r="CG344" s="49"/>
      <c r="CH344" s="49"/>
      <c r="CI344" s="49"/>
      <c r="CJ344" s="49"/>
      <c r="CK344" s="49"/>
      <c r="CL344" s="49"/>
      <c r="CM344" s="49"/>
      <c r="CN344" s="49"/>
      <c r="CO344" s="49"/>
      <c r="CP344" s="49"/>
      <c r="CQ344" s="49"/>
      <c r="CR344" s="49"/>
      <c r="CS344" s="49"/>
      <c r="CT344" s="49"/>
      <c r="CU344" s="49"/>
      <c r="CV344" s="49"/>
      <c r="CW344" s="49"/>
      <c r="CX344" s="49"/>
      <c r="CY344" s="49"/>
      <c r="CZ344" s="49"/>
      <c r="DA344" s="49"/>
      <c r="DB344" s="49"/>
      <c r="DC344" s="49"/>
      <c r="DD344" s="49"/>
      <c r="DE344" s="49"/>
      <c r="DF344" s="49"/>
      <c r="DG344" s="49"/>
      <c r="DH344" s="49"/>
      <c r="DI344" s="49"/>
      <c r="DJ344" s="49"/>
      <c r="DK344" s="49"/>
      <c r="DL344" s="49"/>
      <c r="DM344" s="49"/>
      <c r="DN344" s="49"/>
      <c r="DO344" s="49"/>
      <c r="DP344" s="49"/>
      <c r="DQ344" s="49"/>
      <c r="DR344" s="49"/>
      <c r="DS344" s="49"/>
      <c r="DT344" s="49"/>
      <c r="DU344" s="49"/>
    </row>
    <row r="345" spans="1:125" x14ac:dyDescent="0.25">
      <c r="A345" s="39" t="s">
        <v>778</v>
      </c>
      <c r="B345" s="40" t="s">
        <v>5112</v>
      </c>
      <c r="C345" s="19" t="s">
        <v>5113</v>
      </c>
      <c r="D345" s="19" t="s">
        <v>8</v>
      </c>
      <c r="E345" s="19" t="s">
        <v>5105</v>
      </c>
      <c r="F345" s="62">
        <v>44373.726168981484</v>
      </c>
      <c r="G345" s="55"/>
      <c r="H345" s="23" t="s">
        <v>5793</v>
      </c>
      <c r="I345" s="40" t="str">
        <f t="shared" si="5"/>
        <v>IN WDC</v>
      </c>
      <c r="J345" s="23"/>
      <c r="K345" s="23"/>
      <c r="L345" s="19"/>
      <c r="M345" s="49"/>
      <c r="N345" s="59" t="str">
        <f>IFERROR(VLOOKUP(B:B,'GID 29 JUNI 21'!V:Y,4,0),"")</f>
        <v/>
      </c>
      <c r="O345" s="59" t="str">
        <f>IFERROR(VLOOKUP(B345,#REF!,4,0),"")</f>
        <v/>
      </c>
      <c r="P345" s="59" t="str">
        <f>IFERROR(VLOOKUP(B:B,'GID 27 Juni 21'!V:Y,4,0),"")</f>
        <v/>
      </c>
      <c r="Q345" s="59" t="str">
        <f>IFERROR(VLOOKUP(B:B,'GID 26 Juni 21'!V:Y,4,0),"")</f>
        <v xml:space="preserve">4002943148 GID 26 P1 25 </v>
      </c>
      <c r="R345" s="59" t="str">
        <f>IFERROR(VLOOKUP(B:B,'GID 25 JNI 21'!V:Y,4,0),"")</f>
        <v/>
      </c>
      <c r="S345" s="59" t="s">
        <v>5674</v>
      </c>
      <c r="T345" s="59" t="s">
        <v>11</v>
      </c>
      <c r="U345" s="59" t="s">
        <v>5519</v>
      </c>
      <c r="V345" s="59" t="s">
        <v>11</v>
      </c>
      <c r="W345" s="59"/>
      <c r="X345" s="59"/>
      <c r="Y345" s="59"/>
      <c r="Z345" s="59"/>
      <c r="AA345" s="59"/>
      <c r="AB345" s="59"/>
      <c r="AC345" s="59"/>
      <c r="AD345" s="59"/>
      <c r="AE345" s="59"/>
      <c r="AF345" s="59"/>
      <c r="AG345" s="59"/>
      <c r="AH345" s="59"/>
      <c r="AI345" s="59"/>
      <c r="AJ345" s="59"/>
      <c r="AK345" s="59"/>
      <c r="AL345" s="57"/>
      <c r="AM345" s="57"/>
      <c r="AN345" s="57"/>
      <c r="AO345" s="57"/>
      <c r="AP345" s="57"/>
      <c r="AQ345" s="57"/>
      <c r="AR345" s="57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  <c r="BG345" s="49"/>
      <c r="BH345" s="49"/>
      <c r="BI345" s="49"/>
      <c r="BJ345" s="49"/>
      <c r="BK345" s="49"/>
      <c r="BL345" s="49"/>
      <c r="BM345" s="49"/>
      <c r="BN345" s="49"/>
      <c r="BO345" s="49"/>
      <c r="BP345" s="49"/>
      <c r="BQ345" s="49"/>
      <c r="BR345" s="49"/>
      <c r="BS345" s="49"/>
      <c r="BT345" s="49"/>
      <c r="BU345" s="49"/>
      <c r="BV345" s="49"/>
      <c r="BW345" s="49"/>
      <c r="BX345" s="49"/>
      <c r="BY345" s="49"/>
      <c r="BZ345" s="49"/>
      <c r="CA345" s="49"/>
      <c r="CB345" s="49"/>
      <c r="CC345" s="49"/>
      <c r="CD345" s="49"/>
      <c r="CE345" s="49"/>
      <c r="CF345" s="49"/>
      <c r="CG345" s="49"/>
      <c r="CH345" s="49"/>
      <c r="CI345" s="49"/>
      <c r="CJ345" s="49"/>
      <c r="CK345" s="49"/>
      <c r="CL345" s="49"/>
      <c r="CM345" s="49"/>
      <c r="CN345" s="49"/>
      <c r="CO345" s="49"/>
      <c r="CP345" s="49"/>
      <c r="CQ345" s="49"/>
      <c r="CR345" s="49"/>
      <c r="CS345" s="49"/>
      <c r="CT345" s="49"/>
      <c r="CU345" s="49"/>
      <c r="CV345" s="49"/>
      <c r="CW345" s="49"/>
      <c r="CX345" s="49"/>
      <c r="CY345" s="49"/>
      <c r="CZ345" s="49"/>
      <c r="DA345" s="49"/>
      <c r="DB345" s="49"/>
      <c r="DC345" s="49"/>
      <c r="DD345" s="49"/>
      <c r="DE345" s="49"/>
      <c r="DF345" s="49"/>
      <c r="DG345" s="49"/>
      <c r="DH345" s="49"/>
      <c r="DI345" s="49"/>
      <c r="DJ345" s="49"/>
      <c r="DK345" s="49"/>
      <c r="DL345" s="49"/>
      <c r="DM345" s="49"/>
      <c r="DN345" s="49"/>
      <c r="DO345" s="49"/>
      <c r="DP345" s="49"/>
      <c r="DQ345" s="49"/>
      <c r="DR345" s="49"/>
      <c r="DS345" s="49"/>
      <c r="DT345" s="49"/>
      <c r="DU345" s="49"/>
    </row>
    <row r="346" spans="1:125" x14ac:dyDescent="0.25">
      <c r="A346" s="39" t="s">
        <v>778</v>
      </c>
      <c r="B346" s="40" t="s">
        <v>5114</v>
      </c>
      <c r="C346" s="19" t="s">
        <v>5115</v>
      </c>
      <c r="D346" s="19" t="s">
        <v>8</v>
      </c>
      <c r="E346" s="19" t="s">
        <v>5105</v>
      </c>
      <c r="F346" s="62">
        <v>44371.840995370374</v>
      </c>
      <c r="G346" s="55">
        <v>44373.285127314812</v>
      </c>
      <c r="H346" s="23" t="s">
        <v>2309</v>
      </c>
      <c r="I346" s="40" t="str">
        <f t="shared" si="5"/>
        <v>OUTSIDE WDC</v>
      </c>
      <c r="J346" s="23"/>
      <c r="K346" s="23"/>
      <c r="L346" s="19"/>
      <c r="M346" s="49"/>
      <c r="N346" s="59" t="str">
        <f>IFERROR(VLOOKUP(B:B,'GID 29 JUNI 21'!V:Y,4,0),"")</f>
        <v/>
      </c>
      <c r="O346" s="59" t="str">
        <f>IFERROR(VLOOKUP(B346,#REF!,4,0),"")</f>
        <v/>
      </c>
      <c r="P346" s="59" t="str">
        <f>IFERROR(VLOOKUP(B:B,'GID 27 Juni 21'!V:Y,4,0),"")</f>
        <v/>
      </c>
      <c r="Q346" s="59" t="str">
        <f>IFERROR(VLOOKUP(B:B,'GID 26 Juni 21'!V:Y,4,0),"")</f>
        <v xml:space="preserve">4002943146 GID 26 P1 25 </v>
      </c>
      <c r="R346" s="59" t="str">
        <f>IFERROR(VLOOKUP(B:B,'GID 25 JNI 21'!V:Y,4,0),"")</f>
        <v/>
      </c>
      <c r="S346" s="59" t="s">
        <v>5675</v>
      </c>
      <c r="T346" s="59" t="s">
        <v>11</v>
      </c>
      <c r="U346" s="59" t="s">
        <v>5520</v>
      </c>
      <c r="V346" s="59" t="s">
        <v>11</v>
      </c>
      <c r="W346" s="59"/>
      <c r="X346" s="59"/>
      <c r="Y346" s="59"/>
      <c r="Z346" s="59"/>
      <c r="AA346" s="59"/>
      <c r="AB346" s="59"/>
      <c r="AC346" s="59"/>
      <c r="AD346" s="59"/>
      <c r="AE346" s="59"/>
      <c r="AF346" s="59"/>
      <c r="AG346" s="59"/>
      <c r="AH346" s="59"/>
      <c r="AI346" s="59"/>
      <c r="AJ346" s="59"/>
      <c r="AK346" s="59"/>
      <c r="AL346" s="57"/>
      <c r="AM346" s="57"/>
      <c r="AN346" s="57"/>
      <c r="AO346" s="57"/>
      <c r="AP346" s="57"/>
      <c r="AQ346" s="57"/>
      <c r="AR346" s="57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  <c r="BG346" s="49"/>
      <c r="BH346" s="49"/>
      <c r="BI346" s="49"/>
      <c r="BJ346" s="49"/>
      <c r="BK346" s="49"/>
      <c r="BL346" s="49"/>
      <c r="BM346" s="49"/>
      <c r="BN346" s="49"/>
      <c r="BO346" s="49"/>
      <c r="BP346" s="49"/>
      <c r="BQ346" s="49"/>
      <c r="BR346" s="49"/>
      <c r="BS346" s="49"/>
      <c r="BT346" s="49"/>
      <c r="BU346" s="49"/>
      <c r="BV346" s="49"/>
      <c r="BW346" s="49"/>
      <c r="BX346" s="49"/>
      <c r="BY346" s="49"/>
      <c r="BZ346" s="49"/>
      <c r="CA346" s="49"/>
      <c r="CB346" s="49"/>
      <c r="CC346" s="49"/>
      <c r="CD346" s="49"/>
      <c r="CE346" s="49"/>
      <c r="CF346" s="49"/>
      <c r="CG346" s="49"/>
      <c r="CH346" s="49"/>
      <c r="CI346" s="49"/>
      <c r="CJ346" s="49"/>
      <c r="CK346" s="49"/>
      <c r="CL346" s="49"/>
      <c r="CM346" s="49"/>
      <c r="CN346" s="49"/>
      <c r="CO346" s="49"/>
      <c r="CP346" s="49"/>
      <c r="CQ346" s="49"/>
      <c r="CR346" s="49"/>
      <c r="CS346" s="49"/>
      <c r="CT346" s="49"/>
      <c r="CU346" s="49"/>
      <c r="CV346" s="49"/>
      <c r="CW346" s="49"/>
      <c r="CX346" s="49"/>
      <c r="CY346" s="49"/>
      <c r="CZ346" s="49"/>
      <c r="DA346" s="49"/>
      <c r="DB346" s="49"/>
      <c r="DC346" s="49"/>
      <c r="DD346" s="49"/>
      <c r="DE346" s="49"/>
      <c r="DF346" s="49"/>
      <c r="DG346" s="49"/>
      <c r="DH346" s="49"/>
      <c r="DI346" s="49"/>
      <c r="DJ346" s="49"/>
      <c r="DK346" s="49"/>
      <c r="DL346" s="49"/>
      <c r="DM346" s="49"/>
      <c r="DN346" s="49"/>
      <c r="DO346" s="49"/>
      <c r="DP346" s="49"/>
      <c r="DQ346" s="49"/>
      <c r="DR346" s="49"/>
      <c r="DS346" s="49"/>
      <c r="DT346" s="49"/>
      <c r="DU346" s="49"/>
    </row>
    <row r="347" spans="1:125" x14ac:dyDescent="0.25">
      <c r="A347" s="39" t="s">
        <v>778</v>
      </c>
      <c r="B347" s="40" t="s">
        <v>5120</v>
      </c>
      <c r="C347" s="19" t="s">
        <v>5121</v>
      </c>
      <c r="D347" s="19" t="s">
        <v>8</v>
      </c>
      <c r="E347" s="19" t="s">
        <v>5105</v>
      </c>
      <c r="F347" s="55">
        <v>44373.797071759262</v>
      </c>
      <c r="G347" s="55"/>
      <c r="H347" s="23" t="s">
        <v>5793</v>
      </c>
      <c r="I347" s="40" t="str">
        <f t="shared" si="5"/>
        <v>IN WDC</v>
      </c>
      <c r="J347" s="23"/>
      <c r="K347" s="23"/>
      <c r="L347" s="19"/>
      <c r="M347" s="57"/>
      <c r="N347" s="59" t="str">
        <f>IFERROR(VLOOKUP(B:B,'GID 29 JUNI 21'!V:Y,4,0),"")</f>
        <v/>
      </c>
      <c r="O347" s="59" t="str">
        <f>IFERROR(VLOOKUP(B347,#REF!,4,0),"")</f>
        <v/>
      </c>
      <c r="P347" s="59" t="str">
        <f>IFERROR(VLOOKUP(B:B,'GID 27 Juni 21'!V:Y,4,0),"")</f>
        <v/>
      </c>
      <c r="Q347" s="59" t="str">
        <f>IFERROR(VLOOKUP(B:B,'GID 26 Juni 21'!V:Y,4,0),"")</f>
        <v xml:space="preserve">4002943141 GID 26 P1 25 </v>
      </c>
      <c r="R347" s="59" t="str">
        <f>IFERROR(VLOOKUP(B:B,'GID 25 JNI 21'!V:Y,4,0),"")</f>
        <v/>
      </c>
      <c r="S347" s="59" t="s">
        <v>11</v>
      </c>
      <c r="T347" s="59" t="s">
        <v>5521</v>
      </c>
      <c r="U347" s="59" t="s">
        <v>11</v>
      </c>
      <c r="V347" s="59" t="s">
        <v>11</v>
      </c>
      <c r="W347" s="59"/>
      <c r="X347" s="59"/>
      <c r="Y347" s="59"/>
      <c r="Z347" s="59"/>
      <c r="AA347" s="59"/>
      <c r="AB347" s="59"/>
      <c r="AC347" s="59"/>
      <c r="AD347" s="59"/>
      <c r="AE347" s="59"/>
      <c r="AF347" s="59"/>
      <c r="AG347" s="59"/>
      <c r="AH347" s="59"/>
      <c r="AI347" s="59"/>
      <c r="AJ347" s="59"/>
      <c r="AK347" s="59"/>
      <c r="AL347" s="57"/>
      <c r="AM347" s="57"/>
      <c r="AN347" s="57"/>
      <c r="AO347" s="57"/>
      <c r="AP347" s="57"/>
      <c r="AQ347" s="57"/>
      <c r="AR347" s="57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  <c r="BG347" s="49"/>
      <c r="BH347" s="49"/>
      <c r="BI347" s="49"/>
      <c r="BJ347" s="49"/>
      <c r="BK347" s="49"/>
      <c r="BL347" s="49"/>
      <c r="BM347" s="49"/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49"/>
      <c r="CB347" s="49"/>
      <c r="CC347" s="49"/>
      <c r="CD347" s="49"/>
      <c r="CE347" s="49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49"/>
      <c r="CR347" s="49"/>
      <c r="CS347" s="49"/>
      <c r="CT347" s="49"/>
      <c r="CU347" s="49"/>
      <c r="CV347" s="49"/>
      <c r="CW347" s="49"/>
      <c r="CX347" s="49"/>
      <c r="CY347" s="49"/>
      <c r="CZ347" s="49"/>
      <c r="DA347" s="49"/>
      <c r="DB347" s="49"/>
      <c r="DC347" s="49"/>
      <c r="DD347" s="49"/>
      <c r="DE347" s="49"/>
      <c r="DF347" s="49"/>
      <c r="DG347" s="49"/>
      <c r="DH347" s="49"/>
      <c r="DI347" s="49"/>
      <c r="DJ347" s="49"/>
      <c r="DK347" s="49"/>
      <c r="DL347" s="49"/>
      <c r="DM347" s="49"/>
      <c r="DN347" s="49"/>
      <c r="DO347" s="49"/>
      <c r="DP347" s="49"/>
      <c r="DQ347" s="49"/>
      <c r="DR347" s="49"/>
      <c r="DS347" s="49"/>
      <c r="DT347" s="49"/>
      <c r="DU347" s="49"/>
    </row>
    <row r="348" spans="1:125" x14ac:dyDescent="0.25">
      <c r="A348" s="39" t="s">
        <v>778</v>
      </c>
      <c r="B348" s="40" t="s">
        <v>5123</v>
      </c>
      <c r="C348" s="19" t="s">
        <v>5124</v>
      </c>
      <c r="D348" s="19" t="s">
        <v>8</v>
      </c>
      <c r="E348" s="19" t="s">
        <v>5105</v>
      </c>
      <c r="F348" s="62">
        <v>44371.006122685183</v>
      </c>
      <c r="G348" s="55">
        <v>44373.313287037039</v>
      </c>
      <c r="H348" s="23" t="s">
        <v>2309</v>
      </c>
      <c r="I348" s="40" t="str">
        <f t="shared" si="5"/>
        <v>OUTSIDE WDC</v>
      </c>
      <c r="J348" s="23"/>
      <c r="K348" s="23"/>
      <c r="L348" s="19"/>
      <c r="M348" s="57"/>
      <c r="N348" s="59" t="str">
        <f>IFERROR(VLOOKUP(B:B,'GID 29 JUNI 21'!V:Y,4,0),"")</f>
        <v/>
      </c>
      <c r="O348" s="59" t="str">
        <f>IFERROR(VLOOKUP(B348,#REF!,4,0),"")</f>
        <v/>
      </c>
      <c r="P348" s="59" t="str">
        <f>IFERROR(VLOOKUP(B:B,'GID 27 Juni 21'!V:Y,4,0),"")</f>
        <v/>
      </c>
      <c r="Q348" s="59" t="str">
        <f>IFERROR(VLOOKUP(B:B,'GID 26 Juni 21'!V:Y,4,0),"")</f>
        <v xml:space="preserve">4002943142 GID 26 P1 25 </v>
      </c>
      <c r="R348" s="59" t="str">
        <f>IFERROR(VLOOKUP(B:B,'GID 25 JNI 21'!V:Y,4,0),"")</f>
        <v/>
      </c>
      <c r="S348" s="59" t="s">
        <v>11</v>
      </c>
      <c r="T348" s="59" t="s">
        <v>5522</v>
      </c>
      <c r="U348" s="59" t="s">
        <v>11</v>
      </c>
      <c r="V348" s="59" t="s">
        <v>11</v>
      </c>
      <c r="W348" s="59"/>
      <c r="X348" s="59"/>
      <c r="Y348" s="59"/>
      <c r="Z348" s="59"/>
      <c r="AA348" s="59"/>
      <c r="AB348" s="59"/>
      <c r="AC348" s="59"/>
      <c r="AD348" s="59"/>
      <c r="AE348" s="59"/>
      <c r="AF348" s="59"/>
      <c r="AG348" s="59"/>
      <c r="AH348" s="59"/>
      <c r="AI348" s="59"/>
      <c r="AJ348" s="59"/>
      <c r="AK348" s="59"/>
      <c r="AL348" s="57"/>
      <c r="AM348" s="57"/>
      <c r="AN348" s="57"/>
      <c r="AO348" s="57"/>
      <c r="AP348" s="57"/>
      <c r="AQ348" s="57"/>
      <c r="AR348" s="57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  <c r="BG348" s="49"/>
      <c r="BH348" s="49"/>
      <c r="BI348" s="49"/>
      <c r="BJ348" s="49"/>
      <c r="BK348" s="49"/>
      <c r="BL348" s="49"/>
      <c r="BM348" s="49"/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49"/>
      <c r="CB348" s="49"/>
      <c r="CC348" s="49"/>
      <c r="CD348" s="49"/>
      <c r="CE348" s="49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49"/>
      <c r="CR348" s="49"/>
      <c r="CS348" s="49"/>
      <c r="CT348" s="49"/>
      <c r="CU348" s="49"/>
      <c r="CV348" s="49"/>
      <c r="CW348" s="49"/>
      <c r="CX348" s="49"/>
      <c r="CY348" s="49"/>
      <c r="CZ348" s="49"/>
      <c r="DA348" s="49"/>
      <c r="DB348" s="49"/>
      <c r="DC348" s="49"/>
      <c r="DD348" s="49"/>
      <c r="DE348" s="49"/>
      <c r="DF348" s="49"/>
      <c r="DG348" s="49"/>
      <c r="DH348" s="49"/>
      <c r="DI348" s="49"/>
      <c r="DJ348" s="49"/>
      <c r="DK348" s="49"/>
      <c r="DL348" s="49"/>
      <c r="DM348" s="49"/>
      <c r="DN348" s="49"/>
      <c r="DO348" s="49"/>
      <c r="DP348" s="49"/>
      <c r="DQ348" s="49"/>
      <c r="DR348" s="49"/>
      <c r="DS348" s="49"/>
      <c r="DT348" s="49"/>
      <c r="DU348" s="49"/>
    </row>
    <row r="349" spans="1:125" x14ac:dyDescent="0.25">
      <c r="A349" s="39" t="s">
        <v>778</v>
      </c>
      <c r="B349" s="40" t="s">
        <v>5125</v>
      </c>
      <c r="C349" s="19" t="s">
        <v>5126</v>
      </c>
      <c r="D349" s="19" t="s">
        <v>8</v>
      </c>
      <c r="E349" s="19" t="s">
        <v>5105</v>
      </c>
      <c r="F349" s="62">
        <v>44367.50953703704</v>
      </c>
      <c r="G349" s="55">
        <v>44370.286620370367</v>
      </c>
      <c r="H349" s="23" t="s">
        <v>2309</v>
      </c>
      <c r="I349" s="40" t="str">
        <f t="shared" si="5"/>
        <v>OUTSIDE WDC</v>
      </c>
      <c r="J349" s="23"/>
      <c r="K349" s="23"/>
      <c r="L349" s="19"/>
      <c r="M349" s="57" t="str">
        <f>VLOOKUP(B:B,'GID 23 JUNI 21'!V:AF,11,0)</f>
        <v>bof</v>
      </c>
      <c r="N349" s="59" t="str">
        <f>IFERROR(VLOOKUP(B:B,'GID 29 JUNI 21'!V:Y,4,0),"")</f>
        <v/>
      </c>
      <c r="O349" s="59" t="str">
        <f>IFERROR(VLOOKUP(B349,#REF!,4,0),"")</f>
        <v/>
      </c>
      <c r="P349" s="59" t="str">
        <f>IFERROR(VLOOKUP(B:B,'GID 27 Juni 21'!V:Y,4,0),"")</f>
        <v/>
      </c>
      <c r="Q349" s="59" t="str">
        <f>IFERROR(VLOOKUP(B:B,'GID 26 Juni 21'!V:Y,4,0),"")</f>
        <v/>
      </c>
      <c r="R349" s="59" t="str">
        <f>IFERROR(VLOOKUP(B:B,'GID 25 JNI 21'!V:Y,4,0),"")</f>
        <v/>
      </c>
      <c r="S349" s="59" t="s">
        <v>11</v>
      </c>
      <c r="T349" s="59" t="s">
        <v>5523</v>
      </c>
      <c r="U349" s="59" t="s">
        <v>11</v>
      </c>
      <c r="V349" s="59" t="s">
        <v>11</v>
      </c>
      <c r="W349" s="59"/>
      <c r="X349" s="59"/>
      <c r="Y349" s="59"/>
      <c r="Z349" s="59"/>
      <c r="AA349" s="59"/>
      <c r="AB349" s="59"/>
      <c r="AC349" s="59"/>
      <c r="AD349" s="59"/>
      <c r="AE349" s="59"/>
      <c r="AF349" s="59"/>
      <c r="AG349" s="59"/>
      <c r="AH349" s="59"/>
      <c r="AI349" s="59"/>
      <c r="AJ349" s="59"/>
      <c r="AK349" s="59"/>
      <c r="AL349" s="57"/>
      <c r="AM349" s="57"/>
      <c r="AN349" s="57"/>
      <c r="AO349" s="57"/>
      <c r="AP349" s="57"/>
      <c r="AQ349" s="57"/>
      <c r="AR349" s="57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  <c r="BG349" s="49"/>
      <c r="BH349" s="49"/>
      <c r="BI349" s="49"/>
      <c r="BJ349" s="49"/>
      <c r="BK349" s="49"/>
      <c r="BL349" s="49"/>
      <c r="BM349" s="49"/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49"/>
      <c r="CB349" s="49"/>
      <c r="CC349" s="49"/>
      <c r="CD349" s="49"/>
      <c r="CE349" s="49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49"/>
      <c r="CR349" s="49"/>
      <c r="CS349" s="49"/>
      <c r="CT349" s="49"/>
      <c r="CU349" s="49"/>
      <c r="CV349" s="49"/>
      <c r="CW349" s="49"/>
      <c r="CX349" s="49"/>
      <c r="CY349" s="49"/>
      <c r="CZ349" s="49"/>
      <c r="DA349" s="49"/>
      <c r="DB349" s="49"/>
      <c r="DC349" s="49"/>
      <c r="DD349" s="49"/>
      <c r="DE349" s="49"/>
      <c r="DF349" s="49"/>
      <c r="DG349" s="49"/>
      <c r="DH349" s="49"/>
      <c r="DI349" s="49"/>
      <c r="DJ349" s="49"/>
      <c r="DK349" s="49"/>
      <c r="DL349" s="49"/>
      <c r="DM349" s="49"/>
      <c r="DN349" s="49"/>
      <c r="DO349" s="49"/>
      <c r="DP349" s="49"/>
      <c r="DQ349" s="49"/>
      <c r="DR349" s="49"/>
      <c r="DS349" s="49"/>
      <c r="DT349" s="49"/>
      <c r="DU349" s="49"/>
    </row>
    <row r="350" spans="1:125" x14ac:dyDescent="0.25">
      <c r="A350" s="39" t="s">
        <v>778</v>
      </c>
      <c r="B350" s="40" t="s">
        <v>5127</v>
      </c>
      <c r="C350" s="19" t="s">
        <v>5128</v>
      </c>
      <c r="D350" s="19" t="s">
        <v>8</v>
      </c>
      <c r="E350" s="19" t="s">
        <v>5105</v>
      </c>
      <c r="F350" s="62">
        <v>44371.149456018517</v>
      </c>
      <c r="G350" s="55">
        <v>44373.26358796296</v>
      </c>
      <c r="H350" s="23" t="s">
        <v>2309</v>
      </c>
      <c r="I350" s="40" t="str">
        <f t="shared" si="5"/>
        <v>OUTSIDE WDC</v>
      </c>
      <c r="J350" s="23"/>
      <c r="K350" s="23"/>
      <c r="L350" s="19"/>
      <c r="M350" s="57"/>
      <c r="N350" s="59" t="str">
        <f>IFERROR(VLOOKUP(B:B,'GID 29 JUNI 21'!V:Y,4,0),"")</f>
        <v/>
      </c>
      <c r="O350" s="59" t="str">
        <f>IFERROR(VLOOKUP(B350,#REF!,4,0),"")</f>
        <v/>
      </c>
      <c r="P350" s="59" t="str">
        <f>IFERROR(VLOOKUP(B:B,'GID 27 Juni 21'!V:Y,4,0),"")</f>
        <v/>
      </c>
      <c r="Q350" s="59" t="str">
        <f>IFERROR(VLOOKUP(B:B,'GID 26 Juni 21'!V:Y,4,0),"")</f>
        <v xml:space="preserve">4002943143 GID 26 P1 25 </v>
      </c>
      <c r="R350" s="59" t="str">
        <f>IFERROR(VLOOKUP(B:B,'GID 25 JNI 21'!V:Y,4,0),"")</f>
        <v/>
      </c>
      <c r="S350" s="59" t="s">
        <v>11</v>
      </c>
      <c r="T350" s="59" t="s">
        <v>5524</v>
      </c>
      <c r="U350" s="59" t="s">
        <v>11</v>
      </c>
      <c r="V350" s="59" t="s">
        <v>11</v>
      </c>
      <c r="W350" s="59"/>
      <c r="X350" s="59"/>
      <c r="Y350" s="59"/>
      <c r="Z350" s="59"/>
      <c r="AA350" s="59"/>
      <c r="AB350" s="59"/>
      <c r="AC350" s="59"/>
      <c r="AD350" s="59"/>
      <c r="AE350" s="59"/>
      <c r="AF350" s="59"/>
      <c r="AG350" s="59"/>
      <c r="AH350" s="59"/>
      <c r="AI350" s="59"/>
      <c r="AJ350" s="59"/>
      <c r="AK350" s="59"/>
      <c r="AL350" s="57"/>
      <c r="AM350" s="57"/>
      <c r="AN350" s="57"/>
      <c r="AO350" s="57"/>
      <c r="AP350" s="57"/>
      <c r="AQ350" s="57"/>
      <c r="AR350" s="57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  <c r="BG350" s="49"/>
      <c r="BH350" s="49"/>
      <c r="BI350" s="49"/>
      <c r="BJ350" s="49"/>
      <c r="BK350" s="49"/>
      <c r="BL350" s="49"/>
      <c r="BM350" s="49"/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49"/>
      <c r="CB350" s="49"/>
      <c r="CC350" s="49"/>
      <c r="CD350" s="49"/>
      <c r="CE350" s="49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49"/>
      <c r="CR350" s="49"/>
      <c r="CS350" s="49"/>
      <c r="CT350" s="49"/>
      <c r="CU350" s="49"/>
      <c r="CV350" s="49"/>
      <c r="CW350" s="49"/>
      <c r="CX350" s="49"/>
      <c r="CY350" s="49"/>
      <c r="CZ350" s="49"/>
      <c r="DA350" s="49"/>
      <c r="DB350" s="49"/>
      <c r="DC350" s="49"/>
      <c r="DD350" s="49"/>
      <c r="DE350" s="49"/>
      <c r="DF350" s="49"/>
      <c r="DG350" s="49"/>
      <c r="DH350" s="49"/>
      <c r="DI350" s="49"/>
      <c r="DJ350" s="49"/>
      <c r="DK350" s="49"/>
      <c r="DL350" s="49"/>
      <c r="DM350" s="49"/>
      <c r="DN350" s="49"/>
      <c r="DO350" s="49"/>
      <c r="DP350" s="49"/>
      <c r="DQ350" s="49"/>
      <c r="DR350" s="49"/>
      <c r="DS350" s="49"/>
      <c r="DT350" s="49"/>
      <c r="DU350" s="49"/>
    </row>
    <row r="351" spans="1:125" x14ac:dyDescent="0.25">
      <c r="A351" s="39" t="s">
        <v>778</v>
      </c>
      <c r="B351" s="40" t="s">
        <v>5122</v>
      </c>
      <c r="C351" s="19" t="s">
        <v>5129</v>
      </c>
      <c r="D351" s="19" t="s">
        <v>5089</v>
      </c>
      <c r="E351" s="19" t="s">
        <v>5105</v>
      </c>
      <c r="F351" s="62">
        <v>44367.513009259259</v>
      </c>
      <c r="G351" s="55">
        <v>44373.292291666665</v>
      </c>
      <c r="H351" s="23" t="s">
        <v>2309</v>
      </c>
      <c r="I351" s="40" t="str">
        <f t="shared" si="5"/>
        <v>OUTSIDE WDC</v>
      </c>
      <c r="J351" s="23"/>
      <c r="K351" s="23"/>
      <c r="L351" s="19"/>
      <c r="M351" s="49"/>
      <c r="N351" s="59" t="str">
        <f>IFERROR(VLOOKUP(B:B,'GID 29 JUNI 21'!V:Y,4,0),"")</f>
        <v/>
      </c>
      <c r="O351" s="59" t="str">
        <f>IFERROR(VLOOKUP(B351,#REF!,4,0),"")</f>
        <v/>
      </c>
      <c r="P351" s="59" t="str">
        <f>IFERROR(VLOOKUP(B:B,'GID 27 Juni 21'!V:Y,4,0),"")</f>
        <v/>
      </c>
      <c r="Q351" s="59" t="str">
        <f>IFERROR(VLOOKUP(B:B,'GID 26 Juni 21'!V:Y,4,0),"")</f>
        <v xml:space="preserve">4002942828 GID 26 ND 26 </v>
      </c>
      <c r="R351" s="59" t="str">
        <f>IFERROR(VLOOKUP(B:B,'GID 25 JNI 21'!V:Y,4,0),"")</f>
        <v/>
      </c>
      <c r="S351" s="59" t="s">
        <v>11</v>
      </c>
      <c r="T351" s="59" t="s">
        <v>11</v>
      </c>
      <c r="U351" s="59" t="s">
        <v>11</v>
      </c>
      <c r="V351" s="59" t="s">
        <v>11</v>
      </c>
      <c r="W351" s="59"/>
      <c r="X351" s="59"/>
      <c r="Y351" s="59"/>
      <c r="Z351" s="59"/>
      <c r="AA351" s="59"/>
      <c r="AB351" s="59"/>
      <c r="AC351" s="59"/>
      <c r="AD351" s="59"/>
      <c r="AE351" s="59"/>
      <c r="AF351" s="59"/>
      <c r="AG351" s="59"/>
      <c r="AH351" s="59"/>
      <c r="AI351" s="59"/>
      <c r="AJ351" s="59"/>
      <c r="AK351" s="59"/>
      <c r="AL351" s="57"/>
      <c r="AM351" s="57"/>
      <c r="AN351" s="57"/>
      <c r="AO351" s="57"/>
      <c r="AP351" s="57"/>
      <c r="AQ351" s="57"/>
      <c r="AR351" s="57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  <c r="BG351" s="49"/>
      <c r="BH351" s="49"/>
      <c r="BI351" s="49"/>
      <c r="BJ351" s="49"/>
      <c r="BK351" s="49"/>
      <c r="BL351" s="49"/>
      <c r="BM351" s="49"/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49"/>
      <c r="CB351" s="49"/>
      <c r="CC351" s="49"/>
      <c r="CD351" s="49"/>
      <c r="CE351" s="49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49"/>
      <c r="CR351" s="49"/>
      <c r="CS351" s="49"/>
      <c r="CT351" s="49"/>
      <c r="CU351" s="49"/>
      <c r="CV351" s="49"/>
      <c r="CW351" s="49"/>
      <c r="CX351" s="49"/>
      <c r="CY351" s="49"/>
      <c r="CZ351" s="49"/>
      <c r="DA351" s="49"/>
      <c r="DB351" s="49"/>
      <c r="DC351" s="49"/>
      <c r="DD351" s="49"/>
      <c r="DE351" s="49"/>
      <c r="DF351" s="49"/>
      <c r="DG351" s="49"/>
      <c r="DH351" s="49"/>
      <c r="DI351" s="49"/>
      <c r="DJ351" s="49"/>
      <c r="DK351" s="49"/>
      <c r="DL351" s="49"/>
      <c r="DM351" s="49"/>
      <c r="DN351" s="49"/>
      <c r="DO351" s="49"/>
      <c r="DP351" s="49"/>
      <c r="DQ351" s="49"/>
      <c r="DR351" s="49"/>
      <c r="DS351" s="49"/>
      <c r="DT351" s="49"/>
      <c r="DU351" s="49"/>
    </row>
    <row r="352" spans="1:125" x14ac:dyDescent="0.25">
      <c r="A352" s="39" t="s">
        <v>778</v>
      </c>
      <c r="B352" s="40" t="s">
        <v>5130</v>
      </c>
      <c r="C352" s="19" t="s">
        <v>5131</v>
      </c>
      <c r="D352" s="19" t="s">
        <v>5089</v>
      </c>
      <c r="E352" s="19" t="s">
        <v>5105</v>
      </c>
      <c r="F352" s="62">
        <v>44373.9765162037</v>
      </c>
      <c r="G352" s="55"/>
      <c r="H352" s="23" t="s">
        <v>5860</v>
      </c>
      <c r="I352" s="40" t="str">
        <f t="shared" si="5"/>
        <v>IN WDC</v>
      </c>
      <c r="J352" s="23"/>
      <c r="K352" s="23"/>
      <c r="L352" s="19"/>
      <c r="M352" s="49"/>
      <c r="N352" s="59" t="str">
        <f>IFERROR(VLOOKUP(B:B,'GID 29 JUNI 21'!V:Y,4,0),"")</f>
        <v/>
      </c>
      <c r="O352" s="59" t="str">
        <f>IFERROR(VLOOKUP(B352,#REF!,4,0),"")</f>
        <v/>
      </c>
      <c r="P352" s="59" t="str">
        <f>IFERROR(VLOOKUP(B:B,'GID 27 Juni 21'!V:Y,4,0),"")</f>
        <v/>
      </c>
      <c r="Q352" s="59" t="str">
        <f>IFERROR(VLOOKUP(B:B,'GID 26 Juni 21'!V:Y,4,0),"")</f>
        <v xml:space="preserve">4002942848 GID 26 P1 26 </v>
      </c>
      <c r="R352" s="59" t="str">
        <f>IFERROR(VLOOKUP(B:B,'GID 25 JNI 21'!V:Y,4,0),"")</f>
        <v/>
      </c>
      <c r="S352" s="59" t="s">
        <v>11</v>
      </c>
      <c r="T352" s="59" t="s">
        <v>11</v>
      </c>
      <c r="U352" s="59" t="s">
        <v>11</v>
      </c>
      <c r="V352" s="59" t="s">
        <v>11</v>
      </c>
      <c r="W352" s="59"/>
      <c r="X352" s="59"/>
      <c r="Y352" s="59"/>
      <c r="Z352" s="59"/>
      <c r="AA352" s="59"/>
      <c r="AB352" s="59"/>
      <c r="AC352" s="59"/>
      <c r="AD352" s="59"/>
      <c r="AE352" s="59"/>
      <c r="AF352" s="59"/>
      <c r="AG352" s="59"/>
      <c r="AH352" s="59"/>
      <c r="AI352" s="59"/>
      <c r="AJ352" s="59"/>
      <c r="AK352" s="59"/>
      <c r="AL352" s="57"/>
      <c r="AM352" s="57"/>
      <c r="AN352" s="57"/>
      <c r="AO352" s="57"/>
      <c r="AP352" s="57"/>
      <c r="AQ352" s="57"/>
      <c r="AR352" s="57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  <c r="BG352" s="49"/>
      <c r="BH352" s="49"/>
      <c r="BI352" s="49"/>
      <c r="BJ352" s="49"/>
      <c r="BK352" s="49"/>
      <c r="BL352" s="49"/>
      <c r="BM352" s="49"/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49"/>
      <c r="CB352" s="49"/>
      <c r="CC352" s="49"/>
      <c r="CD352" s="49"/>
      <c r="CE352" s="49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49"/>
      <c r="CR352" s="49"/>
      <c r="CS352" s="49"/>
      <c r="CT352" s="49"/>
      <c r="CU352" s="49"/>
      <c r="CV352" s="49"/>
      <c r="CW352" s="49"/>
      <c r="CX352" s="49"/>
      <c r="CY352" s="49"/>
      <c r="CZ352" s="49"/>
      <c r="DA352" s="49"/>
      <c r="DB352" s="49"/>
      <c r="DC352" s="49"/>
      <c r="DD352" s="49"/>
      <c r="DE352" s="49"/>
      <c r="DF352" s="49"/>
      <c r="DG352" s="49"/>
      <c r="DH352" s="49"/>
      <c r="DI352" s="49"/>
      <c r="DJ352" s="49"/>
      <c r="DK352" s="49"/>
      <c r="DL352" s="49"/>
      <c r="DM352" s="49"/>
      <c r="DN352" s="49"/>
      <c r="DO352" s="49"/>
      <c r="DP352" s="49"/>
      <c r="DQ352" s="49"/>
      <c r="DR352" s="49"/>
      <c r="DS352" s="49"/>
      <c r="DT352" s="49"/>
      <c r="DU352" s="49"/>
    </row>
    <row r="353" spans="1:125" x14ac:dyDescent="0.25">
      <c r="A353" s="39" t="s">
        <v>778</v>
      </c>
      <c r="B353" s="40" t="s">
        <v>5132</v>
      </c>
      <c r="C353" s="19" t="s">
        <v>5133</v>
      </c>
      <c r="D353" s="19" t="s">
        <v>5089</v>
      </c>
      <c r="E353" s="19" t="s">
        <v>5105</v>
      </c>
      <c r="F353" s="62">
        <v>44373.889421296299</v>
      </c>
      <c r="G353" s="55"/>
      <c r="H353" s="23" t="s">
        <v>5860</v>
      </c>
      <c r="I353" s="40" t="str">
        <f t="shared" si="5"/>
        <v>IN WDC</v>
      </c>
      <c r="J353" s="23"/>
      <c r="K353" s="23"/>
      <c r="L353" s="19"/>
      <c r="M353" s="49"/>
      <c r="N353" s="59" t="str">
        <f>IFERROR(VLOOKUP(B:B,'GID 29 JUNI 21'!V:Y,4,0),"")</f>
        <v/>
      </c>
      <c r="O353" s="59" t="str">
        <f>IFERROR(VLOOKUP(B353,#REF!,4,0),"")</f>
        <v/>
      </c>
      <c r="P353" s="59" t="str">
        <f>IFERROR(VLOOKUP(B:B,'GID 27 Juni 21'!V:Y,4,0),"")</f>
        <v/>
      </c>
      <c r="Q353" s="59" t="str">
        <f>IFERROR(VLOOKUP(B:B,'GID 26 Juni 21'!V:Y,4,0),"")</f>
        <v xml:space="preserve">4002942915 GID 26 P1 26 </v>
      </c>
      <c r="R353" s="59" t="str">
        <f>IFERROR(VLOOKUP(B:B,'GID 25 JNI 21'!V:Y,4,0),"")</f>
        <v/>
      </c>
      <c r="S353" s="59" t="s">
        <v>11</v>
      </c>
      <c r="T353" s="59" t="s">
        <v>11</v>
      </c>
      <c r="U353" s="59" t="s">
        <v>11</v>
      </c>
      <c r="V353" s="59" t="s">
        <v>11</v>
      </c>
      <c r="W353" s="59"/>
      <c r="X353" s="59"/>
      <c r="Y353" s="59"/>
      <c r="Z353" s="59"/>
      <c r="AA353" s="59"/>
      <c r="AB353" s="59"/>
      <c r="AC353" s="59"/>
      <c r="AD353" s="59"/>
      <c r="AE353" s="59"/>
      <c r="AF353" s="59"/>
      <c r="AG353" s="59"/>
      <c r="AH353" s="59"/>
      <c r="AI353" s="59"/>
      <c r="AJ353" s="59"/>
      <c r="AK353" s="59"/>
      <c r="AL353" s="57"/>
      <c r="AM353" s="57"/>
      <c r="AN353" s="57"/>
      <c r="AO353" s="57"/>
      <c r="AP353" s="57"/>
      <c r="AQ353" s="57"/>
      <c r="AR353" s="57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  <c r="BG353" s="49"/>
      <c r="BH353" s="49"/>
      <c r="BI353" s="49"/>
      <c r="BJ353" s="49"/>
      <c r="BK353" s="49"/>
      <c r="BL353" s="49"/>
      <c r="BM353" s="49"/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49"/>
      <c r="CB353" s="49"/>
      <c r="CC353" s="49"/>
      <c r="CD353" s="49"/>
      <c r="CE353" s="49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49"/>
      <c r="CR353" s="49"/>
      <c r="CS353" s="49"/>
      <c r="CT353" s="49"/>
      <c r="CU353" s="49"/>
      <c r="CV353" s="49"/>
      <c r="CW353" s="49"/>
      <c r="CX353" s="49"/>
      <c r="CY353" s="49"/>
      <c r="CZ353" s="49"/>
      <c r="DA353" s="49"/>
      <c r="DB353" s="49"/>
      <c r="DC353" s="49"/>
      <c r="DD353" s="49"/>
      <c r="DE353" s="49"/>
      <c r="DF353" s="49"/>
      <c r="DG353" s="49"/>
      <c r="DH353" s="49"/>
      <c r="DI353" s="49"/>
      <c r="DJ353" s="49"/>
      <c r="DK353" s="49"/>
      <c r="DL353" s="49"/>
      <c r="DM353" s="49"/>
      <c r="DN353" s="49"/>
      <c r="DO353" s="49"/>
      <c r="DP353" s="49"/>
      <c r="DQ353" s="49"/>
      <c r="DR353" s="49"/>
      <c r="DS353" s="49"/>
      <c r="DT353" s="49"/>
      <c r="DU353" s="49"/>
    </row>
    <row r="354" spans="1:125" x14ac:dyDescent="0.25">
      <c r="A354" s="39" t="s">
        <v>778</v>
      </c>
      <c r="B354" s="40" t="s">
        <v>5135</v>
      </c>
      <c r="C354" s="19" t="s">
        <v>5136</v>
      </c>
      <c r="D354" s="19" t="s">
        <v>5089</v>
      </c>
      <c r="E354" s="19" t="s">
        <v>5105</v>
      </c>
      <c r="F354" s="62">
        <v>44367.518564814818</v>
      </c>
      <c r="G354" s="55">
        <v>44373.958402777775</v>
      </c>
      <c r="H354" s="23" t="s">
        <v>153</v>
      </c>
      <c r="I354" s="40" t="str">
        <f t="shared" si="5"/>
        <v>OUTSIDE WDC</v>
      </c>
      <c r="J354" s="23"/>
      <c r="K354" s="23"/>
      <c r="L354" s="19"/>
      <c r="M354" s="49" t="s">
        <v>5435</v>
      </c>
      <c r="N354" s="59" t="str">
        <f>IFERROR(VLOOKUP(B:B,'GID 29 JUNI 21'!V:Y,4,0),"")</f>
        <v/>
      </c>
      <c r="O354" s="59" t="str">
        <f>IFERROR(VLOOKUP(B354,#REF!,4,0),"")</f>
        <v/>
      </c>
      <c r="P354" s="59" t="str">
        <f>IFERROR(VLOOKUP(B:B,'GID 27 Juni 21'!V:Y,4,0),"")</f>
        <v/>
      </c>
      <c r="Q354" s="59" t="str">
        <f>IFERROR(VLOOKUP(B:B,'GID 26 Juni 21'!V:Y,4,0),"")</f>
        <v/>
      </c>
      <c r="R354" s="59" t="str">
        <f>IFERROR(VLOOKUP(B:B,'GID 25 JNI 21'!V:Y,4,0),"")</f>
        <v/>
      </c>
      <c r="S354" s="59" t="s">
        <v>11</v>
      </c>
      <c r="T354" s="59" t="s">
        <v>11</v>
      </c>
      <c r="U354" s="59" t="s">
        <v>11</v>
      </c>
      <c r="V354" s="59" t="s">
        <v>11</v>
      </c>
      <c r="W354" s="59"/>
      <c r="X354" s="59"/>
      <c r="Y354" s="59"/>
      <c r="Z354" s="59"/>
      <c r="AA354" s="59"/>
      <c r="AB354" s="59"/>
      <c r="AC354" s="59"/>
      <c r="AD354" s="59"/>
      <c r="AE354" s="59"/>
      <c r="AF354" s="59"/>
      <c r="AG354" s="59"/>
      <c r="AH354" s="59"/>
      <c r="AI354" s="59"/>
      <c r="AJ354" s="59"/>
      <c r="AK354" s="59"/>
      <c r="AL354" s="57"/>
      <c r="AM354" s="57"/>
      <c r="AN354" s="57"/>
      <c r="AO354" s="57"/>
      <c r="AP354" s="57"/>
      <c r="AQ354" s="57"/>
      <c r="AR354" s="57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  <c r="BG354" s="49"/>
      <c r="BH354" s="49"/>
      <c r="BI354" s="49"/>
      <c r="BJ354" s="49"/>
      <c r="BK354" s="49"/>
      <c r="BL354" s="49"/>
      <c r="BM354" s="49"/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49"/>
      <c r="CB354" s="49"/>
      <c r="CC354" s="49"/>
      <c r="CD354" s="49"/>
      <c r="CE354" s="49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49"/>
      <c r="CR354" s="49"/>
      <c r="CS354" s="49"/>
      <c r="CT354" s="49"/>
      <c r="CU354" s="49"/>
      <c r="CV354" s="49"/>
      <c r="CW354" s="49"/>
      <c r="CX354" s="49"/>
      <c r="CY354" s="49"/>
      <c r="CZ354" s="49"/>
      <c r="DA354" s="49"/>
      <c r="DB354" s="49"/>
      <c r="DC354" s="49"/>
      <c r="DD354" s="49"/>
      <c r="DE354" s="49"/>
      <c r="DF354" s="49"/>
      <c r="DG354" s="49"/>
      <c r="DH354" s="49"/>
      <c r="DI354" s="49"/>
      <c r="DJ354" s="49"/>
      <c r="DK354" s="49"/>
      <c r="DL354" s="49"/>
      <c r="DM354" s="49"/>
      <c r="DN354" s="49"/>
      <c r="DO354" s="49"/>
      <c r="DP354" s="49"/>
      <c r="DQ354" s="49"/>
      <c r="DR354" s="49"/>
      <c r="DS354" s="49"/>
      <c r="DT354" s="49"/>
      <c r="DU354" s="49"/>
    </row>
    <row r="355" spans="1:125" x14ac:dyDescent="0.25">
      <c r="A355" s="39" t="s">
        <v>778</v>
      </c>
      <c r="B355" s="40" t="s">
        <v>5149</v>
      </c>
      <c r="C355" s="19" t="s">
        <v>5150</v>
      </c>
      <c r="D355" s="19" t="s">
        <v>5089</v>
      </c>
      <c r="E355" s="19" t="s">
        <v>5105</v>
      </c>
      <c r="F355" s="62">
        <v>44374.877488425926</v>
      </c>
      <c r="G355" s="55"/>
      <c r="H355" s="23" t="s">
        <v>5860</v>
      </c>
      <c r="I355" s="40" t="str">
        <f t="shared" si="5"/>
        <v>IN WDC</v>
      </c>
      <c r="J355" s="23"/>
      <c r="K355" s="23"/>
      <c r="L355" s="19"/>
      <c r="M355" s="49"/>
      <c r="N355" s="59" t="str">
        <f>IFERROR(VLOOKUP(B:B,'GID 29 JUNI 21'!V:Y,4,0),"")</f>
        <v/>
      </c>
      <c r="O355" s="59" t="str">
        <f>IFERROR(VLOOKUP(B355,#REF!,4,0),"")</f>
        <v/>
      </c>
      <c r="P355" s="59" t="str">
        <f>IFERROR(VLOOKUP(B:B,'GID 27 Juni 21'!V:Y,4,0),"")</f>
        <v/>
      </c>
      <c r="Q355" s="59" t="str">
        <f>IFERROR(VLOOKUP(B:B,'GID 26 Juni 21'!V:Y,4,0),"")</f>
        <v>4002942892 GID 26 ND 26 Y</v>
      </c>
      <c r="R355" s="59" t="str">
        <f>IFERROR(VLOOKUP(B:B,'GID 25 JNI 21'!V:Y,4,0),"")</f>
        <v/>
      </c>
      <c r="S355" s="59" t="s">
        <v>11</v>
      </c>
      <c r="T355" s="59" t="s">
        <v>11</v>
      </c>
      <c r="U355" s="59" t="s">
        <v>11</v>
      </c>
      <c r="V355" s="59" t="s">
        <v>11</v>
      </c>
      <c r="W355" s="59"/>
      <c r="X355" s="59"/>
      <c r="Y355" s="59"/>
      <c r="Z355" s="59"/>
      <c r="AA355" s="59"/>
      <c r="AB355" s="59"/>
      <c r="AC355" s="59"/>
      <c r="AD355" s="59"/>
      <c r="AE355" s="59"/>
      <c r="AF355" s="59"/>
      <c r="AG355" s="59"/>
      <c r="AH355" s="59"/>
      <c r="AI355" s="59"/>
      <c r="AJ355" s="59"/>
      <c r="AK355" s="59"/>
      <c r="AL355" s="57"/>
      <c r="AM355" s="57"/>
      <c r="AN355" s="57"/>
      <c r="AO355" s="57"/>
      <c r="AP355" s="57"/>
      <c r="AQ355" s="57"/>
      <c r="AR355" s="57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  <c r="BG355" s="49"/>
      <c r="BH355" s="49"/>
      <c r="BI355" s="49"/>
      <c r="BJ355" s="49"/>
      <c r="BK355" s="49"/>
      <c r="BL355" s="49"/>
      <c r="BM355" s="49"/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49"/>
      <c r="CB355" s="49"/>
      <c r="CC355" s="49"/>
      <c r="CD355" s="49"/>
      <c r="CE355" s="49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49"/>
      <c r="CR355" s="49"/>
      <c r="CS355" s="49"/>
      <c r="CT355" s="49"/>
      <c r="CU355" s="49"/>
      <c r="CV355" s="49"/>
      <c r="CW355" s="49"/>
      <c r="CX355" s="49"/>
      <c r="CY355" s="49"/>
      <c r="CZ355" s="49"/>
      <c r="DA355" s="49"/>
      <c r="DB355" s="49"/>
      <c r="DC355" s="49"/>
      <c r="DD355" s="49"/>
      <c r="DE355" s="49"/>
      <c r="DF355" s="49"/>
      <c r="DG355" s="49"/>
      <c r="DH355" s="49"/>
      <c r="DI355" s="49"/>
      <c r="DJ355" s="49"/>
      <c r="DK355" s="49"/>
      <c r="DL355" s="49"/>
      <c r="DM355" s="49"/>
      <c r="DN355" s="49"/>
      <c r="DO355" s="49"/>
      <c r="DP355" s="49"/>
      <c r="DQ355" s="49"/>
      <c r="DR355" s="49"/>
      <c r="DS355" s="49"/>
      <c r="DT355" s="49"/>
      <c r="DU355" s="49"/>
    </row>
    <row r="356" spans="1:125" x14ac:dyDescent="0.25">
      <c r="A356" s="39" t="s">
        <v>778</v>
      </c>
      <c r="B356" s="40" t="s">
        <v>5151</v>
      </c>
      <c r="C356" s="19" t="s">
        <v>5152</v>
      </c>
      <c r="D356" s="19" t="s">
        <v>5089</v>
      </c>
      <c r="E356" s="19" t="s">
        <v>5105</v>
      </c>
      <c r="F356" s="62">
        <v>44367.520775462966</v>
      </c>
      <c r="G356" s="55">
        <v>44373.330347222225</v>
      </c>
      <c r="H356" s="23" t="s">
        <v>2309</v>
      </c>
      <c r="I356" s="40" t="str">
        <f t="shared" si="5"/>
        <v>OUTSIDE WDC</v>
      </c>
      <c r="J356" s="23"/>
      <c r="K356" s="23"/>
      <c r="L356" s="19"/>
      <c r="M356" s="49"/>
      <c r="N356" s="59" t="str">
        <f>IFERROR(VLOOKUP(B:B,'GID 29 JUNI 21'!V:Y,4,0),"")</f>
        <v/>
      </c>
      <c r="O356" s="59" t="str">
        <f>IFERROR(VLOOKUP(B356,#REF!,4,0),"")</f>
        <v/>
      </c>
      <c r="P356" s="59" t="str">
        <f>IFERROR(VLOOKUP(B:B,'GID 27 Juni 21'!V:Y,4,0),"")</f>
        <v/>
      </c>
      <c r="Q356" s="59" t="str">
        <f>IFERROR(VLOOKUP(B:B,'GID 26 Juni 21'!V:Y,4,0),"")</f>
        <v xml:space="preserve">4002942918 GID 26 P1 26 </v>
      </c>
      <c r="R356" s="59" t="str">
        <f>IFERROR(VLOOKUP(B:B,'GID 25 JNI 21'!V:Y,4,0),"")</f>
        <v/>
      </c>
      <c r="S356" s="59" t="s">
        <v>11</v>
      </c>
      <c r="T356" s="59" t="s">
        <v>11</v>
      </c>
      <c r="U356" s="59" t="s">
        <v>11</v>
      </c>
      <c r="V356" s="59" t="s">
        <v>11</v>
      </c>
      <c r="W356" s="59"/>
      <c r="X356" s="59"/>
      <c r="Y356" s="59"/>
      <c r="Z356" s="59"/>
      <c r="AA356" s="59"/>
      <c r="AB356" s="59"/>
      <c r="AC356" s="59"/>
      <c r="AD356" s="59"/>
      <c r="AE356" s="59"/>
      <c r="AF356" s="59"/>
      <c r="AG356" s="59"/>
      <c r="AH356" s="59"/>
      <c r="AI356" s="59"/>
      <c r="AJ356" s="59"/>
      <c r="AK356" s="59"/>
      <c r="AL356" s="57"/>
      <c r="AM356" s="57"/>
      <c r="AN356" s="57"/>
      <c r="AO356" s="57"/>
      <c r="AP356" s="57"/>
      <c r="AQ356" s="57"/>
      <c r="AR356" s="57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  <c r="BG356" s="49"/>
      <c r="BH356" s="49"/>
      <c r="BI356" s="49"/>
      <c r="BJ356" s="49"/>
      <c r="BK356" s="49"/>
      <c r="BL356" s="49"/>
      <c r="BM356" s="49"/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49"/>
      <c r="CB356" s="49"/>
      <c r="CC356" s="49"/>
      <c r="CD356" s="49"/>
      <c r="CE356" s="49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49"/>
      <c r="CR356" s="49"/>
      <c r="CS356" s="49"/>
      <c r="CT356" s="49"/>
      <c r="CU356" s="49"/>
      <c r="CV356" s="49"/>
      <c r="CW356" s="49"/>
      <c r="CX356" s="49"/>
      <c r="CY356" s="49"/>
      <c r="CZ356" s="49"/>
      <c r="DA356" s="49"/>
      <c r="DB356" s="49"/>
      <c r="DC356" s="49"/>
      <c r="DD356" s="49"/>
      <c r="DE356" s="49"/>
      <c r="DF356" s="49"/>
      <c r="DG356" s="49"/>
      <c r="DH356" s="49"/>
      <c r="DI356" s="49"/>
      <c r="DJ356" s="49"/>
      <c r="DK356" s="49"/>
      <c r="DL356" s="49"/>
      <c r="DM356" s="49"/>
      <c r="DN356" s="49"/>
      <c r="DO356" s="49"/>
      <c r="DP356" s="49"/>
      <c r="DQ356" s="49"/>
      <c r="DR356" s="49"/>
      <c r="DS356" s="49"/>
      <c r="DT356" s="49"/>
      <c r="DU356" s="49"/>
    </row>
    <row r="357" spans="1:125" x14ac:dyDescent="0.25">
      <c r="A357" s="39" t="s">
        <v>778</v>
      </c>
      <c r="B357" s="40" t="s">
        <v>5153</v>
      </c>
      <c r="C357" s="19" t="s">
        <v>5154</v>
      </c>
      <c r="D357" s="19" t="s">
        <v>170</v>
      </c>
      <c r="E357" s="19" t="s">
        <v>5105</v>
      </c>
      <c r="F357" s="62">
        <v>44367.521469907406</v>
      </c>
      <c r="G357" s="62">
        <v>44370.708969907406</v>
      </c>
      <c r="H357" s="23" t="s">
        <v>2309</v>
      </c>
      <c r="I357" s="40" t="str">
        <f t="shared" si="5"/>
        <v>OUTSIDE WDC</v>
      </c>
      <c r="J357" s="23"/>
      <c r="K357" s="23"/>
      <c r="L357" s="19"/>
      <c r="M357" s="49" t="s">
        <v>5435</v>
      </c>
      <c r="N357" s="59" t="str">
        <f>IFERROR(VLOOKUP(B:B,'GID 29 JUNI 21'!V:Y,4,0),"")</f>
        <v/>
      </c>
      <c r="O357" s="59" t="str">
        <f>IFERROR(VLOOKUP(B357,#REF!,4,0),"")</f>
        <v/>
      </c>
      <c r="P357" s="59" t="str">
        <f>IFERROR(VLOOKUP(B:B,'GID 27 Juni 21'!V:Y,4,0),"")</f>
        <v/>
      </c>
      <c r="Q357" s="59" t="str">
        <f>IFERROR(VLOOKUP(B:B,'GID 26 Juni 21'!V:Y,4,0),"")</f>
        <v/>
      </c>
      <c r="R357" s="59" t="str">
        <f>IFERROR(VLOOKUP(B:B,'GID 25 JNI 21'!V:Y,4,0),"")</f>
        <v/>
      </c>
      <c r="S357" s="59" t="s">
        <v>11</v>
      </c>
      <c r="T357" s="59" t="s">
        <v>11</v>
      </c>
      <c r="U357" s="59" t="s">
        <v>11</v>
      </c>
      <c r="V357" s="59" t="s">
        <v>11</v>
      </c>
      <c r="W357" s="59"/>
      <c r="X357" s="59"/>
      <c r="Y357" s="59"/>
      <c r="Z357" s="59"/>
      <c r="AA357" s="59"/>
      <c r="AB357" s="59"/>
      <c r="AC357" s="59"/>
      <c r="AD357" s="59"/>
      <c r="AE357" s="59"/>
      <c r="AF357" s="59"/>
      <c r="AG357" s="59"/>
      <c r="AH357" s="59"/>
      <c r="AI357" s="59"/>
      <c r="AJ357" s="59"/>
      <c r="AK357" s="59"/>
      <c r="AL357" s="57"/>
      <c r="AM357" s="57"/>
      <c r="AN357" s="57"/>
      <c r="AO357" s="57"/>
      <c r="AP357" s="57"/>
      <c r="AQ357" s="57"/>
      <c r="AR357" s="57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  <c r="BG357" s="49"/>
      <c r="BH357" s="49"/>
      <c r="BI357" s="49"/>
      <c r="BJ357" s="49"/>
      <c r="BK357" s="49"/>
      <c r="BL357" s="49"/>
      <c r="BM357" s="49"/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49"/>
      <c r="CB357" s="49"/>
      <c r="CC357" s="49"/>
      <c r="CD357" s="49"/>
      <c r="CE357" s="49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49"/>
      <c r="CR357" s="49"/>
      <c r="CS357" s="49"/>
      <c r="CT357" s="49"/>
      <c r="CU357" s="49"/>
      <c r="CV357" s="49"/>
      <c r="CW357" s="49"/>
      <c r="CX357" s="49"/>
      <c r="CY357" s="49"/>
      <c r="CZ357" s="49"/>
      <c r="DA357" s="49"/>
      <c r="DB357" s="49"/>
      <c r="DC357" s="49"/>
      <c r="DD357" s="49"/>
      <c r="DE357" s="49"/>
      <c r="DF357" s="49"/>
      <c r="DG357" s="49"/>
      <c r="DH357" s="49"/>
      <c r="DI357" s="49"/>
      <c r="DJ357" s="49"/>
      <c r="DK357" s="49"/>
      <c r="DL357" s="49"/>
      <c r="DM357" s="49"/>
      <c r="DN357" s="49"/>
      <c r="DO357" s="49"/>
      <c r="DP357" s="49"/>
      <c r="DQ357" s="49"/>
      <c r="DR357" s="49"/>
      <c r="DS357" s="49"/>
      <c r="DT357" s="49"/>
      <c r="DU357" s="49"/>
    </row>
    <row r="358" spans="1:125" x14ac:dyDescent="0.25">
      <c r="A358" s="39" t="s">
        <v>778</v>
      </c>
      <c r="B358" s="40" t="s">
        <v>5155</v>
      </c>
      <c r="C358" s="19" t="s">
        <v>5156</v>
      </c>
      <c r="D358" s="19" t="s">
        <v>170</v>
      </c>
      <c r="E358" s="19" t="s">
        <v>5105</v>
      </c>
      <c r="F358" s="62">
        <v>44373.673206018517</v>
      </c>
      <c r="G358" s="55">
        <v>44375.314525462964</v>
      </c>
      <c r="H358" s="23" t="s">
        <v>2309</v>
      </c>
      <c r="I358" s="40" t="str">
        <f t="shared" si="5"/>
        <v>OUTSIDE WDC</v>
      </c>
      <c r="J358" s="23"/>
      <c r="K358" s="23"/>
      <c r="L358" s="19"/>
      <c r="M358" s="49" t="s">
        <v>5157</v>
      </c>
      <c r="N358" s="59" t="str">
        <f>IFERROR(VLOOKUP(B:B,'GID 29 JUNI 21'!V:Y,4,0),"")</f>
        <v/>
      </c>
      <c r="O358" s="59" t="str">
        <f>IFERROR(VLOOKUP(B358,#REF!,4,0),"")</f>
        <v/>
      </c>
      <c r="P358" s="59" t="str">
        <f>IFERROR(VLOOKUP(B:B,'GID 27 Juni 21'!V:Y,4,0),"")</f>
        <v/>
      </c>
      <c r="Q358" s="59" t="str">
        <f>IFERROR(VLOOKUP(B:B,'GID 26 Juni 21'!V:Y,4,0),"")</f>
        <v xml:space="preserve">4002943024 GID 26 P1 28 </v>
      </c>
      <c r="R358" s="59" t="str">
        <f>IFERROR(VLOOKUP(B:B,'GID 25 JNI 21'!V:Y,4,0),"")</f>
        <v/>
      </c>
      <c r="S358" s="59" t="s">
        <v>11</v>
      </c>
      <c r="T358" s="59" t="s">
        <v>11</v>
      </c>
      <c r="U358" s="59" t="s">
        <v>11</v>
      </c>
      <c r="V358" s="59" t="s">
        <v>11</v>
      </c>
      <c r="W358" s="59"/>
      <c r="X358" s="59"/>
      <c r="Y358" s="59"/>
      <c r="Z358" s="59"/>
      <c r="AA358" s="59"/>
      <c r="AB358" s="59"/>
      <c r="AC358" s="59"/>
      <c r="AD358" s="59"/>
      <c r="AE358" s="59"/>
      <c r="AF358" s="59"/>
      <c r="AG358" s="59"/>
      <c r="AH358" s="59"/>
      <c r="AI358" s="59"/>
      <c r="AJ358" s="59"/>
      <c r="AK358" s="59"/>
      <c r="AL358" s="57"/>
      <c r="AM358" s="57"/>
      <c r="AN358" s="57"/>
      <c r="AO358" s="57"/>
      <c r="AP358" s="57"/>
      <c r="AQ358" s="57"/>
      <c r="AR358" s="57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49"/>
      <c r="CB358" s="49"/>
      <c r="CC358" s="49"/>
      <c r="CD358" s="49"/>
      <c r="CE358" s="49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49"/>
      <c r="CR358" s="49"/>
      <c r="CS358" s="49"/>
      <c r="CT358" s="49"/>
      <c r="CU358" s="49"/>
      <c r="CV358" s="49"/>
      <c r="CW358" s="49"/>
      <c r="CX358" s="49"/>
      <c r="CY358" s="49"/>
      <c r="CZ358" s="49"/>
      <c r="DA358" s="49"/>
      <c r="DB358" s="49"/>
      <c r="DC358" s="49"/>
      <c r="DD358" s="49"/>
      <c r="DE358" s="49"/>
      <c r="DF358" s="49"/>
      <c r="DG358" s="49"/>
      <c r="DH358" s="49"/>
      <c r="DI358" s="49"/>
      <c r="DJ358" s="49"/>
      <c r="DK358" s="49"/>
      <c r="DL358" s="49"/>
      <c r="DM358" s="49"/>
      <c r="DN358" s="49"/>
      <c r="DO358" s="49"/>
      <c r="DP358" s="49"/>
      <c r="DQ358" s="49"/>
      <c r="DR358" s="49"/>
      <c r="DS358" s="49"/>
      <c r="DT358" s="49"/>
      <c r="DU358" s="49"/>
    </row>
    <row r="359" spans="1:125" x14ac:dyDescent="0.25">
      <c r="A359" s="39" t="s">
        <v>778</v>
      </c>
      <c r="B359" s="40" t="s">
        <v>5158</v>
      </c>
      <c r="C359" s="19" t="s">
        <v>5159</v>
      </c>
      <c r="D359" s="19" t="s">
        <v>5089</v>
      </c>
      <c r="E359" s="19" t="s">
        <v>5105</v>
      </c>
      <c r="F359" s="62">
        <v>44373.933194444442</v>
      </c>
      <c r="G359" s="55"/>
      <c r="H359" s="23" t="s">
        <v>5860</v>
      </c>
      <c r="I359" s="40" t="str">
        <f t="shared" si="5"/>
        <v>IN WDC</v>
      </c>
      <c r="J359" s="23"/>
      <c r="K359" s="23"/>
      <c r="L359" s="19"/>
      <c r="M359" s="49"/>
      <c r="N359" s="59" t="str">
        <f>IFERROR(VLOOKUP(B:B,'GID 29 JUNI 21'!V:Y,4,0),"")</f>
        <v/>
      </c>
      <c r="O359" s="59" t="str">
        <f>IFERROR(VLOOKUP(B359,#REF!,4,0),"")</f>
        <v/>
      </c>
      <c r="P359" s="59" t="str">
        <f>IFERROR(VLOOKUP(B:B,'GID 27 Juni 21'!V:Y,4,0),"")</f>
        <v/>
      </c>
      <c r="Q359" s="59" t="str">
        <f>IFERROR(VLOOKUP(B:B,'GID 26 Juni 21'!V:Y,4,0),"")</f>
        <v xml:space="preserve">4002942917 GID 26 P1 26 </v>
      </c>
      <c r="R359" s="59" t="str">
        <f>IFERROR(VLOOKUP(B:B,'GID 25 JNI 21'!V:Y,4,0),"")</f>
        <v/>
      </c>
      <c r="S359" s="59" t="s">
        <v>11</v>
      </c>
      <c r="T359" s="59" t="s">
        <v>11</v>
      </c>
      <c r="U359" s="59" t="s">
        <v>11</v>
      </c>
      <c r="V359" s="59" t="s">
        <v>11</v>
      </c>
      <c r="W359" s="59"/>
      <c r="X359" s="59"/>
      <c r="Y359" s="59"/>
      <c r="Z359" s="59"/>
      <c r="AA359" s="59"/>
      <c r="AB359" s="59"/>
      <c r="AC359" s="59"/>
      <c r="AD359" s="59"/>
      <c r="AE359" s="59"/>
      <c r="AF359" s="59"/>
      <c r="AG359" s="59"/>
      <c r="AH359" s="59"/>
      <c r="AI359" s="59"/>
      <c r="AJ359" s="59"/>
      <c r="AK359" s="59"/>
      <c r="AL359" s="57"/>
      <c r="AM359" s="57"/>
      <c r="AN359" s="57"/>
      <c r="AO359" s="57"/>
      <c r="AP359" s="57"/>
      <c r="AQ359" s="57"/>
      <c r="AR359" s="57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  <c r="BF359" s="49"/>
      <c r="BG359" s="49"/>
      <c r="BH359" s="49"/>
      <c r="BI359" s="49"/>
      <c r="BJ359" s="49"/>
      <c r="BK359" s="49"/>
      <c r="BL359" s="49"/>
      <c r="BM359" s="49"/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49"/>
      <c r="CB359" s="49"/>
      <c r="CC359" s="49"/>
      <c r="CD359" s="49"/>
      <c r="CE359" s="49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49"/>
      <c r="CR359" s="49"/>
      <c r="CS359" s="49"/>
      <c r="CT359" s="49"/>
      <c r="CU359" s="49"/>
      <c r="CV359" s="49"/>
      <c r="CW359" s="49"/>
      <c r="CX359" s="49"/>
      <c r="CY359" s="49"/>
      <c r="CZ359" s="49"/>
      <c r="DA359" s="49"/>
      <c r="DB359" s="49"/>
      <c r="DC359" s="49"/>
      <c r="DD359" s="49"/>
      <c r="DE359" s="49"/>
      <c r="DF359" s="49"/>
      <c r="DG359" s="49"/>
      <c r="DH359" s="49"/>
      <c r="DI359" s="49"/>
      <c r="DJ359" s="49"/>
      <c r="DK359" s="49"/>
      <c r="DL359" s="49"/>
      <c r="DM359" s="49"/>
      <c r="DN359" s="49"/>
      <c r="DO359" s="49"/>
      <c r="DP359" s="49"/>
      <c r="DQ359" s="49"/>
      <c r="DR359" s="49"/>
      <c r="DS359" s="49"/>
      <c r="DT359" s="49"/>
      <c r="DU359" s="49"/>
    </row>
    <row r="360" spans="1:125" x14ac:dyDescent="0.25">
      <c r="A360" s="39" t="s">
        <v>778</v>
      </c>
      <c r="B360" s="40" t="s">
        <v>5160</v>
      </c>
      <c r="C360" s="19" t="s">
        <v>5161</v>
      </c>
      <c r="D360" s="19" t="s">
        <v>5089</v>
      </c>
      <c r="E360" s="19" t="s">
        <v>5105</v>
      </c>
      <c r="F360" s="62">
        <v>44375.580092592594</v>
      </c>
      <c r="G360" s="55"/>
      <c r="H360" s="23" t="s">
        <v>5860</v>
      </c>
      <c r="I360" s="40" t="str">
        <f t="shared" si="5"/>
        <v>IN WDC</v>
      </c>
      <c r="J360" s="23"/>
      <c r="K360" s="23"/>
      <c r="L360" s="19"/>
      <c r="M360" s="49"/>
      <c r="N360" s="59" t="str">
        <f>IFERROR(VLOOKUP(B:B,'GID 29 JUNI 21'!V:Y,4,0),"")</f>
        <v/>
      </c>
      <c r="O360" s="59" t="str">
        <f>IFERROR(VLOOKUP(B360,#REF!,4,0),"")</f>
        <v/>
      </c>
      <c r="P360" s="59" t="str">
        <f>IFERROR(VLOOKUP(B:B,'GID 27 Juni 21'!V:Y,4,0),"")</f>
        <v/>
      </c>
      <c r="Q360" s="59" t="str">
        <f>IFERROR(VLOOKUP(B:B,'GID 26 Juni 21'!V:Y,4,0),"")</f>
        <v xml:space="preserve">4002943025 GID 26 P1 27 </v>
      </c>
      <c r="R360" s="59" t="str">
        <f>IFERROR(VLOOKUP(B:B,'GID 25 JNI 21'!V:Y,4,0),"")</f>
        <v/>
      </c>
      <c r="S360" s="59" t="s">
        <v>11</v>
      </c>
      <c r="T360" s="59" t="s">
        <v>11</v>
      </c>
      <c r="U360" s="59" t="s">
        <v>11</v>
      </c>
      <c r="V360" s="59" t="s">
        <v>11</v>
      </c>
      <c r="W360" s="59"/>
      <c r="X360" s="59"/>
      <c r="Y360" s="59"/>
      <c r="Z360" s="59"/>
      <c r="AA360" s="59"/>
      <c r="AB360" s="59"/>
      <c r="AC360" s="59"/>
      <c r="AD360" s="59"/>
      <c r="AE360" s="59"/>
      <c r="AF360" s="59"/>
      <c r="AG360" s="59"/>
      <c r="AH360" s="59"/>
      <c r="AI360" s="59"/>
      <c r="AJ360" s="59"/>
      <c r="AK360" s="59"/>
      <c r="AL360" s="57"/>
      <c r="AM360" s="57"/>
      <c r="AN360" s="57"/>
      <c r="AO360" s="57"/>
      <c r="AP360" s="57"/>
      <c r="AQ360" s="57"/>
      <c r="AR360" s="57"/>
      <c r="AS360" s="49"/>
      <c r="AT360" s="49"/>
      <c r="AU360" s="49"/>
      <c r="AV360" s="49"/>
      <c r="AW360" s="49"/>
      <c r="AX360" s="49"/>
      <c r="AY360" s="49"/>
      <c r="AZ360" s="49"/>
      <c r="BA360" s="49"/>
      <c r="BB360" s="49"/>
      <c r="BC360" s="49"/>
      <c r="BD360" s="49"/>
      <c r="BE360" s="49"/>
      <c r="BF360" s="49"/>
      <c r="BG360" s="49"/>
      <c r="BH360" s="49"/>
      <c r="BI360" s="49"/>
      <c r="BJ360" s="49"/>
      <c r="BK360" s="49"/>
      <c r="BL360" s="49"/>
      <c r="BM360" s="49"/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49"/>
      <c r="CB360" s="49"/>
      <c r="CC360" s="49"/>
      <c r="CD360" s="49"/>
      <c r="CE360" s="49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49"/>
      <c r="CR360" s="49"/>
      <c r="CS360" s="49"/>
      <c r="CT360" s="49"/>
      <c r="CU360" s="49"/>
      <c r="CV360" s="49"/>
      <c r="CW360" s="49"/>
      <c r="CX360" s="49"/>
      <c r="CY360" s="49"/>
      <c r="CZ360" s="49"/>
      <c r="DA360" s="49"/>
      <c r="DB360" s="49"/>
      <c r="DC360" s="49"/>
      <c r="DD360" s="49"/>
      <c r="DE360" s="49"/>
      <c r="DF360" s="49"/>
      <c r="DG360" s="49"/>
      <c r="DH360" s="49"/>
      <c r="DI360" s="49"/>
      <c r="DJ360" s="49"/>
      <c r="DK360" s="49"/>
      <c r="DL360" s="49"/>
      <c r="DM360" s="49"/>
      <c r="DN360" s="49"/>
      <c r="DO360" s="49"/>
      <c r="DP360" s="49"/>
      <c r="DQ360" s="49"/>
      <c r="DR360" s="49"/>
      <c r="DS360" s="49"/>
      <c r="DT360" s="49"/>
      <c r="DU360" s="49"/>
    </row>
    <row r="361" spans="1:125" x14ac:dyDescent="0.25">
      <c r="A361" s="39" t="s">
        <v>778</v>
      </c>
      <c r="B361" s="40" t="s">
        <v>5118</v>
      </c>
      <c r="C361" s="19" t="s">
        <v>5119</v>
      </c>
      <c r="D361" s="19" t="s">
        <v>5089</v>
      </c>
      <c r="E361" s="19" t="s">
        <v>5105</v>
      </c>
      <c r="F361" s="62">
        <v>44367.606608796297</v>
      </c>
      <c r="G361" s="55">
        <v>44372.208402777775</v>
      </c>
      <c r="H361" s="23" t="s">
        <v>2309</v>
      </c>
      <c r="I361" s="40" t="str">
        <f t="shared" si="5"/>
        <v>OUTSIDE WDC</v>
      </c>
      <c r="J361" s="23"/>
      <c r="K361" s="23"/>
      <c r="L361" s="19"/>
      <c r="M361" s="49"/>
      <c r="N361" s="59" t="str">
        <f>IFERROR(VLOOKUP(B:B,'GID 29 JUNI 21'!V:Y,4,0),"")</f>
        <v/>
      </c>
      <c r="O361" s="59" t="str">
        <f>IFERROR(VLOOKUP(B361,#REF!,4,0),"")</f>
        <v/>
      </c>
      <c r="P361" s="59" t="str">
        <f>IFERROR(VLOOKUP(B:B,'GID 27 Juni 21'!V:Y,4,0),"")</f>
        <v/>
      </c>
      <c r="Q361" s="59" t="str">
        <f>IFERROR(VLOOKUP(B:B,'GID 26 Juni 21'!V:Y,4,0),"")</f>
        <v/>
      </c>
      <c r="R361" s="59" t="str">
        <f>IFERROR(VLOOKUP(B:B,'GID 25 JNI 21'!V:Y,4,0),"")</f>
        <v xml:space="preserve">4002942616 GID 25 P1 25 </v>
      </c>
      <c r="S361" s="59" t="s">
        <v>11</v>
      </c>
      <c r="T361" s="59" t="s">
        <v>11</v>
      </c>
      <c r="U361" s="59" t="s">
        <v>11</v>
      </c>
      <c r="V361" s="59" t="s">
        <v>11</v>
      </c>
      <c r="W361" s="59"/>
      <c r="X361" s="59"/>
      <c r="Y361" s="59"/>
      <c r="Z361" s="59"/>
      <c r="AA361" s="59"/>
      <c r="AB361" s="59"/>
      <c r="AC361" s="59"/>
      <c r="AD361" s="59"/>
      <c r="AE361" s="59"/>
      <c r="AF361" s="59"/>
      <c r="AG361" s="59"/>
      <c r="AH361" s="59"/>
      <c r="AI361" s="59"/>
      <c r="AJ361" s="59"/>
      <c r="AK361" s="59"/>
      <c r="AL361" s="57"/>
      <c r="AM361" s="57"/>
      <c r="AN361" s="57"/>
      <c r="AO361" s="57"/>
      <c r="AP361" s="57"/>
      <c r="AQ361" s="57"/>
      <c r="AR361" s="57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  <c r="BF361" s="49"/>
      <c r="BG361" s="49"/>
      <c r="BH361" s="49"/>
      <c r="BI361" s="49"/>
      <c r="BJ361" s="49"/>
      <c r="BK361" s="49"/>
      <c r="BL361" s="49"/>
      <c r="BM361" s="49"/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49"/>
      <c r="CB361" s="49"/>
      <c r="CC361" s="49"/>
      <c r="CD361" s="49"/>
      <c r="CE361" s="49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49"/>
      <c r="CR361" s="49"/>
      <c r="CS361" s="49"/>
      <c r="CT361" s="49"/>
      <c r="CU361" s="49"/>
      <c r="CV361" s="49"/>
      <c r="CW361" s="49"/>
      <c r="CX361" s="49"/>
      <c r="CY361" s="49"/>
      <c r="CZ361" s="49"/>
      <c r="DA361" s="49"/>
      <c r="DB361" s="49"/>
      <c r="DC361" s="49"/>
      <c r="DD361" s="49"/>
      <c r="DE361" s="49"/>
      <c r="DF361" s="49"/>
      <c r="DG361" s="49"/>
      <c r="DH361" s="49"/>
      <c r="DI361" s="49"/>
      <c r="DJ361" s="49"/>
      <c r="DK361" s="49"/>
      <c r="DL361" s="49"/>
      <c r="DM361" s="49"/>
      <c r="DN361" s="49"/>
      <c r="DO361" s="49"/>
      <c r="DP361" s="49"/>
      <c r="DQ361" s="49"/>
      <c r="DR361" s="49"/>
      <c r="DS361" s="49"/>
      <c r="DT361" s="49"/>
      <c r="DU361" s="49"/>
    </row>
    <row r="362" spans="1:125" x14ac:dyDescent="0.25">
      <c r="A362" s="39" t="s">
        <v>778</v>
      </c>
      <c r="B362" s="40" t="s">
        <v>5169</v>
      </c>
      <c r="C362" s="19" t="s">
        <v>5170</v>
      </c>
      <c r="D362" s="19" t="s">
        <v>170</v>
      </c>
      <c r="E362" s="19" t="s">
        <v>5105</v>
      </c>
      <c r="F362" s="62">
        <v>44367.607291666667</v>
      </c>
      <c r="G362" s="55">
        <v>44373.851851851854</v>
      </c>
      <c r="H362" s="49" t="s">
        <v>868</v>
      </c>
      <c r="I362" s="40" t="str">
        <f t="shared" si="5"/>
        <v>OUTSIDE WDC</v>
      </c>
      <c r="J362" s="23"/>
      <c r="K362" s="23"/>
      <c r="L362" s="19"/>
      <c r="M362" s="49" t="s">
        <v>153</v>
      </c>
      <c r="N362" s="59" t="str">
        <f>IFERROR(VLOOKUP(B:B,'GID 29 JUNI 21'!V:Y,4,0),"")</f>
        <v/>
      </c>
      <c r="O362" s="59" t="str">
        <f>IFERROR(VLOOKUP(B362,#REF!,4,0),"")</f>
        <v/>
      </c>
      <c r="P362" s="59" t="str">
        <f>IFERROR(VLOOKUP(B:B,'GID 27 Juni 21'!V:Y,4,0),"")</f>
        <v/>
      </c>
      <c r="Q362" s="59" t="str">
        <f>IFERROR(VLOOKUP(B:B,'GID 26 Juni 21'!V:Y,4,0),"")</f>
        <v/>
      </c>
      <c r="R362" s="59" t="str">
        <f>IFERROR(VLOOKUP(B:B,'GID 25 JNI 21'!V:Y,4,0),"")</f>
        <v/>
      </c>
      <c r="S362" s="59" t="s">
        <v>11</v>
      </c>
      <c r="T362" s="59" t="s">
        <v>11</v>
      </c>
      <c r="U362" s="59" t="s">
        <v>11</v>
      </c>
      <c r="V362" s="59" t="s">
        <v>11</v>
      </c>
      <c r="W362" s="59"/>
      <c r="X362" s="59"/>
      <c r="Y362" s="59"/>
      <c r="Z362" s="59"/>
      <c r="AA362" s="59"/>
      <c r="AB362" s="59"/>
      <c r="AC362" s="59"/>
      <c r="AD362" s="59"/>
      <c r="AE362" s="59"/>
      <c r="AF362" s="59"/>
      <c r="AG362" s="59"/>
      <c r="AH362" s="59"/>
      <c r="AI362" s="59"/>
      <c r="AJ362" s="59"/>
      <c r="AK362" s="59"/>
      <c r="AL362" s="57"/>
      <c r="AM362" s="57"/>
      <c r="AN362" s="57"/>
      <c r="AO362" s="57"/>
      <c r="AP362" s="57"/>
      <c r="AQ362" s="57"/>
      <c r="AR362" s="57"/>
      <c r="AS362" s="49"/>
      <c r="AT362" s="49"/>
      <c r="AU362" s="49"/>
      <c r="AV362" s="49"/>
      <c r="AW362" s="49"/>
      <c r="AX362" s="49"/>
      <c r="AY362" s="49"/>
      <c r="AZ362" s="49"/>
      <c r="BA362" s="49"/>
      <c r="BB362" s="49"/>
      <c r="BC362" s="49"/>
      <c r="BD362" s="49"/>
      <c r="BE362" s="49"/>
      <c r="BF362" s="49"/>
      <c r="BG362" s="49"/>
      <c r="BH362" s="49"/>
      <c r="BI362" s="49"/>
      <c r="BJ362" s="49"/>
      <c r="BK362" s="49"/>
      <c r="BL362" s="49"/>
      <c r="BM362" s="49"/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49"/>
      <c r="CB362" s="49"/>
      <c r="CC362" s="49"/>
      <c r="CD362" s="49"/>
      <c r="CE362" s="49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49"/>
      <c r="CR362" s="49"/>
      <c r="CS362" s="49"/>
      <c r="CT362" s="49"/>
      <c r="CU362" s="49"/>
      <c r="CV362" s="49"/>
      <c r="CW362" s="49"/>
      <c r="CX362" s="49"/>
      <c r="CY362" s="49"/>
      <c r="CZ362" s="49"/>
      <c r="DA362" s="49"/>
      <c r="DB362" s="49"/>
      <c r="DC362" s="49"/>
      <c r="DD362" s="49"/>
      <c r="DE362" s="49"/>
      <c r="DF362" s="49"/>
      <c r="DG362" s="49"/>
      <c r="DH362" s="49"/>
      <c r="DI362" s="49"/>
      <c r="DJ362" s="49"/>
      <c r="DK362" s="49"/>
      <c r="DL362" s="49"/>
      <c r="DM362" s="49"/>
      <c r="DN362" s="49"/>
      <c r="DO362" s="49"/>
      <c r="DP362" s="49"/>
      <c r="DQ362" s="49"/>
      <c r="DR362" s="49"/>
      <c r="DS362" s="49"/>
      <c r="DT362" s="49"/>
      <c r="DU362" s="49"/>
    </row>
    <row r="363" spans="1:125" x14ac:dyDescent="0.25">
      <c r="A363" s="39" t="s">
        <v>454</v>
      </c>
      <c r="B363" s="40" t="s">
        <v>5236</v>
      </c>
      <c r="C363" s="19"/>
      <c r="D363" s="19" t="s">
        <v>170</v>
      </c>
      <c r="E363" s="19" t="s">
        <v>2203</v>
      </c>
      <c r="F363" s="62">
        <v>44374.791875000003</v>
      </c>
      <c r="G363" s="55">
        <v>44375.282025462962</v>
      </c>
      <c r="H363" s="23" t="s">
        <v>2309</v>
      </c>
      <c r="I363" s="40" t="str">
        <f t="shared" si="5"/>
        <v>OUTSIDE WDC</v>
      </c>
      <c r="J363" s="23"/>
      <c r="K363" s="23"/>
      <c r="L363" s="19"/>
      <c r="M363" s="49"/>
      <c r="N363" s="59" t="str">
        <f>IFERROR(VLOOKUP(B:B,'GID 29 JUNI 21'!V:Y,4,0),"")</f>
        <v/>
      </c>
      <c r="O363" s="59" t="str">
        <f>IFERROR(VLOOKUP(B363,#REF!,4,0),"")</f>
        <v/>
      </c>
      <c r="P363" s="59" t="str">
        <f>IFERROR(VLOOKUP(B:B,'GID 27 Juni 21'!V:Y,4,0),"")</f>
        <v/>
      </c>
      <c r="Q363" s="59" t="str">
        <f>IFERROR(VLOOKUP(B:B,'GID 26 Juni 21'!V:Y,4,0),"")</f>
        <v/>
      </c>
      <c r="R363" s="59" t="str">
        <f>IFERROR(VLOOKUP(B:B,'GID 25 JNI 21'!V:Y,4,0),"")</f>
        <v/>
      </c>
      <c r="S363" s="59" t="s">
        <v>11</v>
      </c>
      <c r="T363" s="59" t="s">
        <v>11</v>
      </c>
      <c r="U363" s="59" t="s">
        <v>11</v>
      </c>
      <c r="V363" s="59" t="s">
        <v>5525</v>
      </c>
      <c r="W363" s="59"/>
      <c r="X363" s="59"/>
      <c r="Y363" s="59"/>
      <c r="Z363" s="59"/>
      <c r="AA363" s="59"/>
      <c r="AB363" s="59"/>
      <c r="AC363" s="59"/>
      <c r="AD363" s="59"/>
      <c r="AE363" s="59"/>
      <c r="AF363" s="59"/>
      <c r="AG363" s="59"/>
      <c r="AH363" s="59"/>
      <c r="AI363" s="59"/>
      <c r="AJ363" s="59"/>
      <c r="AK363" s="59"/>
      <c r="AL363" s="57"/>
      <c r="AM363" s="57"/>
      <c r="AN363" s="57"/>
      <c r="AO363" s="57"/>
      <c r="AP363" s="57"/>
      <c r="AQ363" s="57"/>
      <c r="AR363" s="57"/>
      <c r="AS363" s="49"/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  <c r="BF363" s="49"/>
      <c r="BG363" s="49"/>
      <c r="BH363" s="49"/>
      <c r="BI363" s="49"/>
      <c r="BJ363" s="49"/>
      <c r="BK363" s="49"/>
      <c r="BL363" s="49"/>
      <c r="BM363" s="49"/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49"/>
      <c r="CB363" s="49"/>
      <c r="CC363" s="49"/>
      <c r="CD363" s="49"/>
      <c r="CE363" s="49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49"/>
      <c r="CR363" s="49"/>
      <c r="CS363" s="49"/>
      <c r="CT363" s="49"/>
      <c r="CU363" s="49"/>
      <c r="CV363" s="49"/>
      <c r="CW363" s="49"/>
      <c r="CX363" s="49"/>
      <c r="CY363" s="49"/>
      <c r="CZ363" s="49"/>
      <c r="DA363" s="49"/>
      <c r="DB363" s="49"/>
      <c r="DC363" s="49"/>
      <c r="DD363" s="49"/>
      <c r="DE363" s="49"/>
      <c r="DF363" s="49"/>
      <c r="DG363" s="49"/>
      <c r="DH363" s="49"/>
      <c r="DI363" s="49"/>
      <c r="DJ363" s="49"/>
      <c r="DK363" s="49"/>
      <c r="DL363" s="49"/>
      <c r="DM363" s="49"/>
      <c r="DN363" s="49"/>
      <c r="DO363" s="49"/>
      <c r="DP363" s="49"/>
      <c r="DQ363" s="49"/>
      <c r="DR363" s="49"/>
      <c r="DS363" s="49"/>
      <c r="DT363" s="49"/>
      <c r="DU363" s="49"/>
    </row>
    <row r="364" spans="1:125" x14ac:dyDescent="0.25">
      <c r="A364" s="39" t="s">
        <v>454</v>
      </c>
      <c r="B364" s="40" t="s">
        <v>5246</v>
      </c>
      <c r="C364" s="19"/>
      <c r="D364" s="19" t="s">
        <v>73</v>
      </c>
      <c r="E364" s="19" t="s">
        <v>2243</v>
      </c>
      <c r="F364" s="62">
        <v>44368.375960648147</v>
      </c>
      <c r="G364" s="55">
        <v>44369.067766203705</v>
      </c>
      <c r="H364" s="23" t="s">
        <v>2309</v>
      </c>
      <c r="I364" s="40" t="str">
        <f t="shared" si="5"/>
        <v>OUTSIDE WDC</v>
      </c>
      <c r="J364" s="23"/>
      <c r="K364" s="23"/>
      <c r="L364" s="19"/>
      <c r="M364" s="49"/>
      <c r="N364" s="59" t="str">
        <f>IFERROR(VLOOKUP(B:B,'GID 29 JUNI 21'!V:Y,4,0),"")</f>
        <v/>
      </c>
      <c r="O364" s="59" t="str">
        <f>IFERROR(VLOOKUP(B364,#REF!,4,0),"")</f>
        <v/>
      </c>
      <c r="P364" s="59" t="str">
        <f>IFERROR(VLOOKUP(B:B,'GID 27 Juni 21'!V:Y,4,0),"")</f>
        <v/>
      </c>
      <c r="Q364" s="59" t="str">
        <f>IFERROR(VLOOKUP(B:B,'GID 26 Juni 21'!V:Y,4,0),"")</f>
        <v/>
      </c>
      <c r="R364" s="59" t="str">
        <f>IFERROR(VLOOKUP(B:B,'GID 25 JNI 21'!V:Y,4,0),"")</f>
        <v/>
      </c>
      <c r="S364" s="59" t="s">
        <v>11</v>
      </c>
      <c r="T364" s="59" t="s">
        <v>11</v>
      </c>
      <c r="U364" s="59" t="s">
        <v>11</v>
      </c>
      <c r="V364" s="59" t="s">
        <v>5526</v>
      </c>
      <c r="W364" s="59"/>
      <c r="X364" s="59"/>
      <c r="Y364" s="59"/>
      <c r="Z364" s="59"/>
      <c r="AA364" s="59"/>
      <c r="AB364" s="59"/>
      <c r="AC364" s="59"/>
      <c r="AD364" s="59"/>
      <c r="AE364" s="59"/>
      <c r="AF364" s="59"/>
      <c r="AG364" s="59"/>
      <c r="AH364" s="59"/>
      <c r="AI364" s="59"/>
      <c r="AJ364" s="59"/>
      <c r="AK364" s="59"/>
      <c r="AL364" s="57"/>
      <c r="AM364" s="57"/>
      <c r="AN364" s="57"/>
      <c r="AO364" s="57"/>
      <c r="AP364" s="57"/>
      <c r="AQ364" s="57"/>
      <c r="AR364" s="57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  <c r="BL364" s="49"/>
      <c r="BM364" s="49"/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49"/>
      <c r="CB364" s="49"/>
      <c r="CC364" s="49"/>
      <c r="CD364" s="49"/>
      <c r="CE364" s="49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49"/>
      <c r="CR364" s="49"/>
      <c r="CS364" s="49"/>
      <c r="CT364" s="49"/>
      <c r="CU364" s="49"/>
      <c r="CV364" s="49"/>
      <c r="CW364" s="49"/>
      <c r="CX364" s="49"/>
      <c r="CY364" s="49"/>
      <c r="CZ364" s="49"/>
      <c r="DA364" s="49"/>
      <c r="DB364" s="49"/>
      <c r="DC364" s="49"/>
      <c r="DD364" s="49"/>
      <c r="DE364" s="49"/>
      <c r="DF364" s="49"/>
      <c r="DG364" s="49"/>
      <c r="DH364" s="49"/>
      <c r="DI364" s="49"/>
      <c r="DJ364" s="49"/>
      <c r="DK364" s="49"/>
      <c r="DL364" s="49"/>
      <c r="DM364" s="49"/>
      <c r="DN364" s="49"/>
      <c r="DO364" s="49"/>
      <c r="DP364" s="49"/>
      <c r="DQ364" s="49"/>
      <c r="DR364" s="49"/>
      <c r="DS364" s="49"/>
      <c r="DT364" s="49"/>
      <c r="DU364" s="49"/>
    </row>
    <row r="365" spans="1:125" x14ac:dyDescent="0.25">
      <c r="A365" s="39" t="s">
        <v>778</v>
      </c>
      <c r="B365" s="40" t="s">
        <v>5325</v>
      </c>
      <c r="C365" s="19" t="s">
        <v>5134</v>
      </c>
      <c r="D365" s="19" t="s">
        <v>5089</v>
      </c>
      <c r="E365" s="19" t="s">
        <v>5105</v>
      </c>
      <c r="F365" s="62">
        <v>44372.823680555557</v>
      </c>
      <c r="G365" s="55">
        <v>44373.46974537037</v>
      </c>
      <c r="H365" s="23" t="s">
        <v>2309</v>
      </c>
      <c r="I365" s="40" t="str">
        <f t="shared" si="5"/>
        <v>OUTSIDE WDC</v>
      </c>
      <c r="J365" s="23"/>
      <c r="K365" s="23"/>
      <c r="L365" s="19"/>
      <c r="M365" s="49"/>
      <c r="N365" s="59" t="str">
        <f>IFERROR(VLOOKUP(B:B,'GID 29 JUNI 21'!V:Y,4,0),"")</f>
        <v/>
      </c>
      <c r="O365" s="59" t="str">
        <f>IFERROR(VLOOKUP(B365,#REF!,4,0),"")</f>
        <v/>
      </c>
      <c r="P365" s="59" t="str">
        <f>IFERROR(VLOOKUP(B:B,'GID 27 Juni 21'!V:Y,4,0),"")</f>
        <v/>
      </c>
      <c r="Q365" s="59" t="str">
        <f>IFERROR(VLOOKUP(B:B,'GID 26 Juni 21'!V:Y,4,0),"")</f>
        <v xml:space="preserve">4002942975 GID 26 P1 27 </v>
      </c>
      <c r="R365" s="59" t="str">
        <f>IFERROR(VLOOKUP(B:B,'GID 25 JNI 21'!V:Y,4,0),"")</f>
        <v xml:space="preserve">4002942644 GID 25 P1 25 </v>
      </c>
      <c r="S365" s="59" t="s">
        <v>11</v>
      </c>
      <c r="T365" s="59" t="s">
        <v>11</v>
      </c>
      <c r="U365" s="59" t="s">
        <v>11</v>
      </c>
      <c r="V365" s="59"/>
      <c r="W365" s="59"/>
      <c r="X365" s="59"/>
      <c r="Y365" s="59"/>
      <c r="Z365" s="59"/>
      <c r="AA365" s="59"/>
      <c r="AB365" s="59"/>
      <c r="AC365" s="59"/>
      <c r="AD365" s="59"/>
      <c r="AE365" s="59"/>
      <c r="AF365" s="59"/>
      <c r="AG365" s="59"/>
      <c r="AH365" s="59"/>
      <c r="AI365" s="59"/>
      <c r="AJ365" s="59"/>
      <c r="AK365" s="59"/>
      <c r="AL365" s="57"/>
      <c r="AM365" s="57"/>
      <c r="AN365" s="57"/>
      <c r="AO365" s="57"/>
      <c r="AP365" s="57"/>
      <c r="AQ365" s="57"/>
      <c r="AR365" s="57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  <c r="BL365" s="49"/>
      <c r="BM365" s="49"/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49"/>
      <c r="CB365" s="49"/>
      <c r="CC365" s="49"/>
      <c r="CD365" s="49"/>
      <c r="CE365" s="49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49"/>
      <c r="CR365" s="49"/>
      <c r="CS365" s="49"/>
      <c r="CT365" s="49"/>
      <c r="CU365" s="49"/>
      <c r="CV365" s="49"/>
      <c r="CW365" s="49"/>
      <c r="CX365" s="49"/>
      <c r="CY365" s="49"/>
      <c r="CZ365" s="49"/>
      <c r="DA365" s="49"/>
      <c r="DB365" s="49"/>
      <c r="DC365" s="49"/>
      <c r="DD365" s="49"/>
      <c r="DE365" s="49"/>
      <c r="DF365" s="49"/>
      <c r="DG365" s="49"/>
      <c r="DH365" s="49"/>
      <c r="DI365" s="49"/>
      <c r="DJ365" s="49"/>
      <c r="DK365" s="49"/>
      <c r="DL365" s="49"/>
      <c r="DM365" s="49"/>
      <c r="DN365" s="49"/>
      <c r="DO365" s="49"/>
      <c r="DP365" s="49"/>
      <c r="DQ365" s="49"/>
      <c r="DR365" s="49"/>
      <c r="DS365" s="49"/>
      <c r="DT365" s="49"/>
      <c r="DU365" s="49"/>
    </row>
    <row r="366" spans="1:125" x14ac:dyDescent="0.25">
      <c r="A366" s="39" t="s">
        <v>778</v>
      </c>
      <c r="B366" s="40" t="s">
        <v>5326</v>
      </c>
      <c r="C366" s="19" t="s">
        <v>5328</v>
      </c>
      <c r="D366" s="19" t="s">
        <v>8</v>
      </c>
      <c r="E366" s="19" t="s">
        <v>609</v>
      </c>
      <c r="F366" s="62">
        <v>44375.637592592589</v>
      </c>
      <c r="G366" s="55"/>
      <c r="H366" s="23" t="s">
        <v>5793</v>
      </c>
      <c r="I366" s="40" t="str">
        <f t="shared" si="5"/>
        <v>IN WDC</v>
      </c>
      <c r="J366" s="23"/>
      <c r="K366" s="23"/>
      <c r="L366" s="19"/>
      <c r="M366" s="57"/>
      <c r="N366" s="59" t="str">
        <f>IFERROR(VLOOKUP(B:B,'GID 29 JUNI 21'!V:Y,4,0),"")</f>
        <v/>
      </c>
      <c r="O366" s="59" t="str">
        <f>IFERROR(VLOOKUP(B366,#REF!,4,0),"")</f>
        <v/>
      </c>
      <c r="P366" s="59" t="str">
        <f>IFERROR(VLOOKUP(B:B,'GID 27 Juni 21'!V:Y,4,0),"")</f>
        <v xml:space="preserve">4002943384 GID 27 P2 28 </v>
      </c>
      <c r="Q366" s="59" t="str">
        <f>IFERROR(VLOOKUP(B:B,'GID 26 Juni 21'!V:Y,4,0),"")</f>
        <v xml:space="preserve">4002943144 GID 26 P1 25 </v>
      </c>
      <c r="R366" s="59" t="str">
        <f>IFERROR(VLOOKUP(B:B,'GID 25 JNI 21'!V:Y,4,0),"")</f>
        <v/>
      </c>
      <c r="S366" s="59" t="s">
        <v>11</v>
      </c>
      <c r="T366" s="59" t="s">
        <v>5527</v>
      </c>
      <c r="U366" s="59" t="s">
        <v>11</v>
      </c>
      <c r="V366" s="59"/>
      <c r="W366" s="59"/>
      <c r="X366" s="59"/>
      <c r="Y366" s="59"/>
      <c r="Z366" s="59"/>
      <c r="AA366" s="59"/>
      <c r="AB366" s="59"/>
      <c r="AC366" s="59"/>
      <c r="AD366" s="59"/>
      <c r="AE366" s="59"/>
      <c r="AF366" s="59"/>
      <c r="AG366" s="59"/>
      <c r="AH366" s="59"/>
      <c r="AI366" s="59"/>
      <c r="AJ366" s="59"/>
      <c r="AK366" s="59"/>
      <c r="AL366" s="57"/>
      <c r="AM366" s="57"/>
      <c r="AN366" s="57"/>
      <c r="AO366" s="57"/>
      <c r="AP366" s="57"/>
      <c r="AQ366" s="57"/>
      <c r="AR366" s="57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  <c r="BL366" s="49"/>
      <c r="BM366" s="49"/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49"/>
      <c r="CB366" s="49"/>
      <c r="CC366" s="49"/>
      <c r="CD366" s="49"/>
      <c r="CE366" s="49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49"/>
      <c r="CR366" s="49"/>
      <c r="CS366" s="49"/>
      <c r="CT366" s="49"/>
      <c r="CU366" s="49"/>
      <c r="CV366" s="49"/>
      <c r="CW366" s="49"/>
      <c r="CX366" s="49"/>
      <c r="CY366" s="49"/>
      <c r="CZ366" s="49"/>
      <c r="DA366" s="49"/>
      <c r="DB366" s="49"/>
      <c r="DC366" s="49"/>
      <c r="DD366" s="49"/>
      <c r="DE366" s="49"/>
      <c r="DF366" s="49"/>
      <c r="DG366" s="49"/>
      <c r="DH366" s="49"/>
      <c r="DI366" s="49"/>
      <c r="DJ366" s="49"/>
      <c r="DK366" s="49"/>
      <c r="DL366" s="49"/>
      <c r="DM366" s="49"/>
      <c r="DN366" s="49"/>
      <c r="DO366" s="49"/>
      <c r="DP366" s="49"/>
      <c r="DQ366" s="49"/>
      <c r="DR366" s="49"/>
      <c r="DS366" s="49"/>
      <c r="DT366" s="49"/>
      <c r="DU366" s="49"/>
    </row>
    <row r="367" spans="1:125" x14ac:dyDescent="0.25">
      <c r="A367" s="39" t="s">
        <v>778</v>
      </c>
      <c r="B367" s="40" t="s">
        <v>5327</v>
      </c>
      <c r="C367" s="19" t="s">
        <v>5329</v>
      </c>
      <c r="D367" s="19" t="s">
        <v>8</v>
      </c>
      <c r="E367" s="19" t="s">
        <v>609</v>
      </c>
      <c r="F367" s="62">
        <v>44373.468645833331</v>
      </c>
      <c r="G367" s="55">
        <v>44375.131793981483</v>
      </c>
      <c r="H367" s="23" t="s">
        <v>2309</v>
      </c>
      <c r="I367" s="40" t="str">
        <f t="shared" si="5"/>
        <v>OUTSIDE WDC</v>
      </c>
      <c r="J367" s="23"/>
      <c r="K367" s="23"/>
      <c r="L367" s="19"/>
      <c r="M367" s="57"/>
      <c r="N367" s="59" t="str">
        <f>IFERROR(VLOOKUP(B:B,'GID 29 JUNI 21'!V:Y,4,0),"")</f>
        <v/>
      </c>
      <c r="O367" s="59" t="str">
        <f>IFERROR(VLOOKUP(B367,#REF!,4,0),"")</f>
        <v/>
      </c>
      <c r="P367" s="59" t="str">
        <f>IFERROR(VLOOKUP(B:B,'GID 27 Juni 21'!V:Y,4,0),"")</f>
        <v xml:space="preserve">4002943379 GID 27 P2 28 </v>
      </c>
      <c r="Q367" s="59" t="str">
        <f>IFERROR(VLOOKUP(B:B,'GID 26 Juni 21'!V:Y,4,0),"")</f>
        <v xml:space="preserve">4002943145 GID 26 P1 25 </v>
      </c>
      <c r="R367" s="59" t="str">
        <f>IFERROR(VLOOKUP(B:B,'GID 25 JNI 21'!V:Y,4,0),"")</f>
        <v/>
      </c>
      <c r="S367" s="59" t="s">
        <v>11</v>
      </c>
      <c r="T367" s="59" t="s">
        <v>5528</v>
      </c>
      <c r="U367" s="59" t="s">
        <v>11</v>
      </c>
      <c r="V367" s="59"/>
      <c r="W367" s="59"/>
      <c r="X367" s="59"/>
      <c r="Y367" s="59"/>
      <c r="Z367" s="59"/>
      <c r="AA367" s="59"/>
      <c r="AB367" s="59"/>
      <c r="AC367" s="59"/>
      <c r="AD367" s="59"/>
      <c r="AE367" s="59"/>
      <c r="AF367" s="59"/>
      <c r="AG367" s="59"/>
      <c r="AH367" s="59"/>
      <c r="AI367" s="59"/>
      <c r="AJ367" s="59"/>
      <c r="AK367" s="59"/>
      <c r="AL367" s="57"/>
      <c r="AM367" s="57"/>
      <c r="AN367" s="57"/>
      <c r="AO367" s="57"/>
      <c r="AP367" s="57"/>
      <c r="AQ367" s="57"/>
      <c r="AR367" s="57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</row>
    <row r="368" spans="1:125" x14ac:dyDescent="0.25">
      <c r="A368" s="39" t="s">
        <v>454</v>
      </c>
      <c r="B368" s="40" t="s">
        <v>5341</v>
      </c>
      <c r="C368" s="19"/>
      <c r="D368" s="19" t="s">
        <v>170</v>
      </c>
      <c r="E368" s="19" t="s">
        <v>5342</v>
      </c>
      <c r="F368" s="62">
        <v>44369.573576388888</v>
      </c>
      <c r="G368" s="55">
        <v>44370.083518518521</v>
      </c>
      <c r="H368" s="23" t="s">
        <v>2309</v>
      </c>
      <c r="I368" s="40" t="str">
        <f t="shared" si="5"/>
        <v>OUTSIDE WDC</v>
      </c>
      <c r="J368" s="23"/>
      <c r="K368" s="23"/>
      <c r="L368" s="19"/>
      <c r="M368" s="59"/>
      <c r="N368" s="59" t="str">
        <f>IFERROR(VLOOKUP(B:B,'GID 29 JUNI 21'!V:Y,4,0),"")</f>
        <v/>
      </c>
      <c r="O368" s="59" t="str">
        <f>IFERROR(VLOOKUP(B368,#REF!,4,0),"")</f>
        <v/>
      </c>
      <c r="P368" s="59" t="str">
        <f>IFERROR(VLOOKUP(B:B,'GID 27 Juni 21'!V:Y,4,0),"")</f>
        <v/>
      </c>
      <c r="Q368" s="59" t="str">
        <f>IFERROR(VLOOKUP(B:B,'GID 26 Juni 21'!V:Y,4,0),"")</f>
        <v/>
      </c>
      <c r="R368" s="59" t="str">
        <f>IFERROR(VLOOKUP(B:B,'GID 25 JNI 21'!V:Y,4,0),"")</f>
        <v/>
      </c>
      <c r="S368" s="59" t="s">
        <v>11</v>
      </c>
      <c r="T368" s="59" t="s">
        <v>5529</v>
      </c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  <c r="BL368" s="49"/>
      <c r="BM368" s="49"/>
      <c r="BN368" s="49"/>
      <c r="BO368" s="49"/>
      <c r="BP368" s="49"/>
      <c r="BQ368" s="49"/>
      <c r="BR368" s="49"/>
      <c r="BS368" s="49"/>
      <c r="BT368" s="49"/>
      <c r="BU368" s="49"/>
      <c r="BV368" s="49"/>
      <c r="BW368" s="49"/>
      <c r="BX368" s="49"/>
      <c r="BY368" s="49"/>
      <c r="BZ368" s="49"/>
      <c r="CA368" s="49"/>
      <c r="CB368" s="49"/>
      <c r="CC368" s="49"/>
      <c r="CD368" s="49"/>
      <c r="CE368" s="49"/>
      <c r="CF368" s="49"/>
      <c r="CG368" s="49"/>
      <c r="CH368" s="49"/>
      <c r="CI368" s="49"/>
      <c r="CJ368" s="49"/>
      <c r="CK368" s="49"/>
      <c r="CL368" s="49"/>
      <c r="CM368" s="49"/>
      <c r="CN368" s="49"/>
      <c r="CO368" s="49"/>
      <c r="CP368" s="49"/>
      <c r="CQ368" s="49"/>
      <c r="CR368" s="49"/>
      <c r="CS368" s="49"/>
      <c r="CT368" s="49"/>
      <c r="CU368" s="49"/>
      <c r="CV368" s="49"/>
      <c r="CW368" s="49"/>
      <c r="CX368" s="49"/>
      <c r="CY368" s="49"/>
      <c r="CZ368" s="49"/>
      <c r="DA368" s="49"/>
      <c r="DB368" s="49"/>
      <c r="DC368" s="49"/>
      <c r="DD368" s="49"/>
      <c r="DE368" s="49"/>
      <c r="DF368" s="49"/>
      <c r="DG368" s="49"/>
      <c r="DH368" s="49"/>
      <c r="DI368" s="49"/>
      <c r="DJ368" s="49"/>
      <c r="DK368" s="49"/>
      <c r="DL368" s="49"/>
      <c r="DM368" s="49"/>
      <c r="DN368" s="49"/>
      <c r="DO368" s="49"/>
      <c r="DP368" s="49"/>
      <c r="DQ368" s="49"/>
      <c r="DR368" s="49"/>
      <c r="DS368" s="49"/>
      <c r="DT368" s="49"/>
      <c r="DU368" s="49"/>
    </row>
    <row r="369" spans="1:125" x14ac:dyDescent="0.25">
      <c r="A369" s="39" t="s">
        <v>778</v>
      </c>
      <c r="B369" s="40" t="s">
        <v>5538</v>
      </c>
      <c r="C369" s="19" t="s">
        <v>5540</v>
      </c>
      <c r="D369" s="19" t="s">
        <v>5089</v>
      </c>
      <c r="E369" s="19" t="s">
        <v>5539</v>
      </c>
      <c r="F369" s="55">
        <v>44373.767199074071</v>
      </c>
      <c r="G369" s="55"/>
      <c r="H369" s="23" t="s">
        <v>5860</v>
      </c>
      <c r="I369" s="40" t="str">
        <f t="shared" ref="I369:I374" si="6">IF(F369&lt;&gt;G369,IF(ISBLANK(G369),"IN WDC","OUTSIDE WDC"),"OUTSIDE WDC")</f>
        <v>IN WDC</v>
      </c>
      <c r="J369" s="23"/>
      <c r="K369" s="23"/>
      <c r="L369" s="19"/>
      <c r="M369" s="59"/>
      <c r="N369" s="59" t="str">
        <f>IFERROR(VLOOKUP(B:B,'GID 29 JUNI 21'!V:Y,4,0),"")</f>
        <v/>
      </c>
      <c r="O369" s="59" t="str">
        <f>IFERROR(VLOOKUP(B369,#REF!,4,0),"")</f>
        <v/>
      </c>
      <c r="P369" s="59" t="str">
        <f>IFERROR(VLOOKUP(B:B,'GID 27 Juni 21'!V:Y,4,0),"")</f>
        <v/>
      </c>
      <c r="Q369" s="59" t="str">
        <f>IFERROR(VLOOKUP(B:B,'GID 26 Juni 21'!V:Y,4,0),"")</f>
        <v xml:space="preserve">4002942919 GID 26 P1 26 </v>
      </c>
      <c r="R369" s="59" t="str">
        <f>IFERROR(VLOOKUP(B:B,'GID 25 JNI 21'!V:Y,4,0),"")</f>
        <v/>
      </c>
      <c r="S369" s="59" t="s">
        <v>11</v>
      </c>
      <c r="T369" s="59" t="s">
        <v>5529</v>
      </c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  <c r="BL369" s="49"/>
      <c r="BM369" s="49"/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49"/>
      <c r="CB369" s="49"/>
      <c r="CC369" s="49"/>
      <c r="CD369" s="49"/>
      <c r="CE369" s="49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49"/>
      <c r="CR369" s="49"/>
      <c r="CS369" s="49"/>
      <c r="CT369" s="49"/>
      <c r="CU369" s="49"/>
      <c r="CV369" s="49"/>
      <c r="CW369" s="49"/>
      <c r="CX369" s="49"/>
      <c r="CY369" s="49"/>
      <c r="CZ369" s="49"/>
      <c r="DA369" s="49"/>
      <c r="DB369" s="49"/>
      <c r="DC369" s="49"/>
      <c r="DD369" s="49"/>
      <c r="DE369" s="49"/>
      <c r="DF369" s="49"/>
      <c r="DG369" s="49"/>
      <c r="DH369" s="49"/>
      <c r="DI369" s="49"/>
      <c r="DJ369" s="49"/>
      <c r="DK369" s="49"/>
      <c r="DL369" s="49"/>
      <c r="DM369" s="49"/>
      <c r="DN369" s="49"/>
      <c r="DO369" s="49"/>
      <c r="DP369" s="49"/>
      <c r="DQ369" s="49"/>
      <c r="DR369" s="49"/>
      <c r="DS369" s="49"/>
      <c r="DT369" s="49"/>
      <c r="DU369" s="49"/>
    </row>
    <row r="370" spans="1:125" x14ac:dyDescent="0.25">
      <c r="A370" s="39" t="s">
        <v>778</v>
      </c>
      <c r="B370" s="40" t="s">
        <v>5647</v>
      </c>
      <c r="C370" s="19"/>
      <c r="D370" s="19" t="s">
        <v>170</v>
      </c>
      <c r="E370" s="19" t="s">
        <v>198</v>
      </c>
      <c r="F370" s="62">
        <v>44371.89403935185</v>
      </c>
      <c r="G370" s="62">
        <v>44372.840694444443</v>
      </c>
      <c r="H370" s="19" t="s">
        <v>5760</v>
      </c>
      <c r="I370" s="40" t="str">
        <f t="shared" si="6"/>
        <v>OUTSIDE WDC</v>
      </c>
      <c r="J370" s="23"/>
      <c r="K370" s="23"/>
      <c r="L370" s="19"/>
      <c r="M370" s="59"/>
      <c r="N370" s="59" t="str">
        <f>IFERROR(VLOOKUP(B:B,'GID 29 JUNI 21'!V:Y,4,0),"")</f>
        <v/>
      </c>
      <c r="O370" s="59" t="str">
        <f>IFERROR(VLOOKUP(B370,#REF!,4,0),"")</f>
        <v/>
      </c>
      <c r="P370" s="59" t="str">
        <f>IFERROR(VLOOKUP(B:B,'GID 27 Juni 21'!V:Y,4,0),"")</f>
        <v/>
      </c>
      <c r="Q370" s="59" t="str">
        <f>IFERROR(VLOOKUP(B:B,'GID 26 Juni 21'!V:Y,4,0),"")</f>
        <v/>
      </c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</row>
    <row r="371" spans="1:125" x14ac:dyDescent="0.25">
      <c r="A371" s="39" t="s">
        <v>454</v>
      </c>
      <c r="B371" s="40" t="s">
        <v>5801</v>
      </c>
      <c r="C371" s="19"/>
      <c r="D371" s="19" t="s">
        <v>73</v>
      </c>
      <c r="E371" s="19" t="s">
        <v>2202</v>
      </c>
      <c r="F371" s="62">
        <v>44373.419444444444</v>
      </c>
      <c r="G371" s="62">
        <v>44373.671053240738</v>
      </c>
      <c r="H371" s="19" t="s">
        <v>2309</v>
      </c>
      <c r="I371" s="40" t="str">
        <f t="shared" si="6"/>
        <v>OUTSIDE WDC</v>
      </c>
      <c r="J371" s="23"/>
      <c r="K371" s="23"/>
      <c r="L371" s="19"/>
      <c r="M371" s="59"/>
      <c r="N371" s="59" t="str">
        <f>IFERROR(VLOOKUP(B:B,'GID 29 JUNI 21'!V:Y,4,0),"")</f>
        <v/>
      </c>
      <c r="O371" s="59" t="str">
        <f>IFERROR(VLOOKUP(B371,#REF!,4,0),"")</f>
        <v/>
      </c>
      <c r="P371" s="59" t="str">
        <f>IFERROR(VLOOKUP(B:B,'GID 27 Juni 21'!V:Y,4,0),"")</f>
        <v/>
      </c>
      <c r="Q371" s="59" t="str">
        <f>IFERROR(VLOOKUP(B:B,'GID 26 Juni 21'!V:Y,4,0),"")</f>
        <v xml:space="preserve">4002943004 GID 26 P3 28 </v>
      </c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</row>
    <row r="372" spans="1:125" x14ac:dyDescent="0.25">
      <c r="A372" s="39" t="s">
        <v>454</v>
      </c>
      <c r="B372" s="40" t="s">
        <v>5799</v>
      </c>
      <c r="C372" s="19"/>
      <c r="D372" s="19" t="s">
        <v>73</v>
      </c>
      <c r="E372" s="19" t="s">
        <v>2202</v>
      </c>
      <c r="F372" s="62">
        <v>44373.419444444444</v>
      </c>
      <c r="G372" s="62">
        <v>44373.671053240738</v>
      </c>
      <c r="H372" s="19" t="s">
        <v>2309</v>
      </c>
      <c r="I372" s="40" t="str">
        <f t="shared" si="6"/>
        <v>OUTSIDE WDC</v>
      </c>
      <c r="J372" s="23"/>
      <c r="K372" s="23"/>
      <c r="L372" s="19"/>
      <c r="M372" s="59"/>
      <c r="N372" s="59" t="str">
        <f>IFERROR(VLOOKUP(B:B,'GID 29 JUNI 21'!V:Y,4,0),"")</f>
        <v/>
      </c>
      <c r="O372" s="59" t="str">
        <f>IFERROR(VLOOKUP(B372,#REF!,4,0),"")</f>
        <v/>
      </c>
      <c r="P372" s="59" t="str">
        <f>IFERROR(VLOOKUP(B:B,'GID 27 Juni 21'!V:Y,4,0),"")</f>
        <v/>
      </c>
      <c r="Q372" s="59" t="str">
        <f>IFERROR(VLOOKUP(B:B,'GID 26 Juni 21'!V:Y,4,0),"")</f>
        <v xml:space="preserve">4002942926 GID 26 P3 30 </v>
      </c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</row>
    <row r="373" spans="1:125" x14ac:dyDescent="0.25">
      <c r="A373" s="39" t="s">
        <v>454</v>
      </c>
      <c r="B373" s="40" t="s">
        <v>5800</v>
      </c>
      <c r="C373" s="19"/>
      <c r="D373" s="19" t="s">
        <v>73</v>
      </c>
      <c r="E373" s="19" t="s">
        <v>2202</v>
      </c>
      <c r="F373" s="62">
        <v>44373.419444444444</v>
      </c>
      <c r="G373" s="62">
        <v>44373.671053240738</v>
      </c>
      <c r="H373" s="19" t="s">
        <v>2309</v>
      </c>
      <c r="I373" s="40" t="str">
        <f t="shared" si="6"/>
        <v>OUTSIDE WDC</v>
      </c>
      <c r="J373" s="23"/>
      <c r="K373" s="23"/>
      <c r="L373" s="19"/>
      <c r="M373" s="59"/>
      <c r="N373" s="59" t="str">
        <f>IFERROR(VLOOKUP(B:B,'GID 29 JUNI 21'!V:Y,4,0),"")</f>
        <v/>
      </c>
      <c r="O373" s="59" t="str">
        <f>IFERROR(VLOOKUP(B373,#REF!,4,0),"")</f>
        <v/>
      </c>
      <c r="P373" s="59" t="str">
        <f>IFERROR(VLOOKUP(B:B,'GID 27 Juni 21'!V:Y,4,0),"")</f>
        <v/>
      </c>
      <c r="Q373" s="59" t="str">
        <f>IFERROR(VLOOKUP(B:B,'GID 26 Juni 21'!V:Y,4,0),"")</f>
        <v xml:space="preserve">4002943000 GID 26 P3 28 </v>
      </c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</row>
    <row r="374" spans="1:125" x14ac:dyDescent="0.25">
      <c r="A374" s="39" t="s">
        <v>454</v>
      </c>
      <c r="B374" s="40" t="s">
        <v>5802</v>
      </c>
      <c r="C374" s="19"/>
      <c r="D374" s="19" t="s">
        <v>73</v>
      </c>
      <c r="E374" s="19" t="s">
        <v>2243</v>
      </c>
      <c r="F374" s="62">
        <v>44373.419444444444</v>
      </c>
      <c r="G374" s="62">
        <v>44373.887048611112</v>
      </c>
      <c r="H374" s="19" t="s">
        <v>2309</v>
      </c>
      <c r="I374" s="40" t="str">
        <f t="shared" si="6"/>
        <v>OUTSIDE WDC</v>
      </c>
      <c r="J374" s="23"/>
      <c r="K374" s="23"/>
      <c r="L374" s="19"/>
      <c r="M374" s="59"/>
      <c r="N374" s="59" t="str">
        <f>IFERROR(VLOOKUP(B:B,'GID 29 JUNI 21'!V:Y,4,0),"")</f>
        <v/>
      </c>
      <c r="O374" s="59" t="str">
        <f>IFERROR(VLOOKUP(B374,#REF!,4,0),"")</f>
        <v/>
      </c>
      <c r="P374" s="59" t="str">
        <f>IFERROR(VLOOKUP(B:B,'GID 27 Juni 21'!V:Y,4,0),"")</f>
        <v/>
      </c>
      <c r="Q374" s="59" t="str">
        <f>IFERROR(VLOOKUP(B:B,'GID 26 Juni 21'!V:Y,4,0),"")</f>
        <v xml:space="preserve">4002943002 GID 26 P3 01 </v>
      </c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</row>
    <row r="375" spans="1:125" x14ac:dyDescent="0.25">
      <c r="A375" s="39" t="s">
        <v>454</v>
      </c>
      <c r="B375" s="40" t="s">
        <v>5855</v>
      </c>
      <c r="C375" s="19"/>
      <c r="D375" s="19" t="s">
        <v>73</v>
      </c>
      <c r="E375" s="19" t="s">
        <v>2216</v>
      </c>
      <c r="F375" s="62">
        <v>44373.829027777778</v>
      </c>
      <c r="G375" s="62">
        <v>44374.264004629629</v>
      </c>
      <c r="H375" s="19" t="s">
        <v>2309</v>
      </c>
      <c r="I375" s="40" t="str">
        <f>IF(F375&lt;&gt;G375,IF(ISBLANK(G375),"IN WDC","OUTSIDE WDC"),"OUTSIDE WDC")</f>
        <v>OUTSIDE WDC</v>
      </c>
      <c r="J375" s="23"/>
      <c r="K375" s="23"/>
      <c r="L375" s="19"/>
      <c r="M375" s="59"/>
      <c r="N375" s="59" t="str">
        <f>IFERROR(VLOOKUP(B:B,'GID 29 JUNI 21'!V:Y,4,0),"")</f>
        <v/>
      </c>
      <c r="O375" s="59" t="str">
        <f>IFERROR(VLOOKUP(B375,#REF!,4,0),"")</f>
        <v/>
      </c>
      <c r="P375" s="59" t="str">
        <f>IFERROR(VLOOKUP(B:B,'GID 27 Juni 21'!V:Y,4,0),"")</f>
        <v>4002943128 GID 27 P3 03 Y</v>
      </c>
      <c r="Q375" s="59" t="str">
        <f>IFERROR(VLOOKUP(B:B,'GID 26 Juni 21'!V:Y,4,0),"")</f>
        <v/>
      </c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</row>
    <row r="376" spans="1:125" x14ac:dyDescent="0.25">
      <c r="A376" s="39" t="s">
        <v>454</v>
      </c>
      <c r="B376" s="40" t="s">
        <v>5864</v>
      </c>
      <c r="C376" s="19"/>
      <c r="D376" s="19" t="s">
        <v>73</v>
      </c>
      <c r="E376" s="19" t="s">
        <v>2202</v>
      </c>
      <c r="F376" s="62">
        <v>44374.376203703701</v>
      </c>
      <c r="G376" s="62">
        <v>44374.6409375</v>
      </c>
      <c r="H376" s="19" t="s">
        <v>2309</v>
      </c>
      <c r="I376" s="40" t="str">
        <f>IF(F376&lt;&gt;G376,IF(ISBLANK(G376),"IN WDC","OUTSIDE WDC"),"OUTSIDE WDC")</f>
        <v>OUTSIDE WDC</v>
      </c>
      <c r="J376" s="23"/>
      <c r="K376" s="23"/>
      <c r="L376" s="19"/>
      <c r="M376" s="59"/>
      <c r="N376" s="59" t="str">
        <f>IFERROR(VLOOKUP(B:B,'GID 29 JUNI 21'!V:Y,4,0),"")</f>
        <v/>
      </c>
      <c r="O376" s="59" t="str">
        <f>IFERROR(VLOOKUP(B376,#REF!,4,0),"")</f>
        <v/>
      </c>
      <c r="P376" s="59" t="str">
        <f>IFERROR(VLOOKUP(B:B,'GID 27 Juni 21'!V:Y,4,0),"")</f>
        <v>4002943244 GID 27 P3 29 Y</v>
      </c>
      <c r="Q376" s="5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</row>
    <row r="377" spans="1:125" x14ac:dyDescent="0.25">
      <c r="A377" s="39" t="s">
        <v>454</v>
      </c>
      <c r="B377" s="40" t="s">
        <v>5910</v>
      </c>
      <c r="C377" s="19"/>
      <c r="D377" s="19" t="s">
        <v>73</v>
      </c>
      <c r="E377" s="19" t="s">
        <v>2207</v>
      </c>
      <c r="F377" s="62">
        <v>44374.919606481482</v>
      </c>
      <c r="G377" s="62">
        <v>44375.307743055557</v>
      </c>
      <c r="H377" s="19" t="s">
        <v>2309</v>
      </c>
      <c r="I377" s="40" t="str">
        <f>IF(F377&lt;&gt;G377,IF(ISBLANK(G377),"IN WDC","OUTSIDE WDC"),"OUTSIDE WDC")</f>
        <v>OUTSIDE WDC</v>
      </c>
      <c r="J377" s="23"/>
      <c r="K377" s="23"/>
      <c r="L377" s="19"/>
      <c r="M377" s="59"/>
      <c r="N377" s="59" t="str">
        <f>IFERROR(VLOOKUP(B:B,'GID 29 JUNI 21'!V:Y,4,0),"")</f>
        <v/>
      </c>
      <c r="O377" s="59" t="str">
        <f>IFERROR(VLOOKUP(B377,#REF!,4,0),"")</f>
        <v/>
      </c>
      <c r="P377" s="59"/>
      <c r="Q377" s="5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</row>
    <row r="1048256" spans="9:9" x14ac:dyDescent="0.25">
      <c r="I1048256" s="66"/>
    </row>
  </sheetData>
  <protectedRanges>
    <protectedRange algorithmName="SHA-512" hashValue="mzdvs+Y7I8Sk5ZmZZMxrw1wRH+SK3SWfRERziG+kaqwEkL71rVFbT7GdhWSvGMWbfPrVxSYoSmLPNrqrSnqjmg==" saltValue="HrJ7V9WTIxZN3EvNArL5TA==" spinCount="100000" sqref="J31:K31 J37:K37 J22:K22 J33:K34 J12:K12 J15:K15 J27:K28 J41:K41 J18:K18 J24:K24 J44:K44 J3:K4 J20:K20" name="aktual unit_1"/>
  </protectedRanges>
  <autoFilter ref="A1:DU377" xr:uid="{00000000-0009-0000-0000-000007000000}"/>
  <sortState xmlns:xlrd2="http://schemas.microsoft.com/office/spreadsheetml/2017/richdata2" ref="A2:BY288">
    <sortCondition ref="A2:A288"/>
  </sortState>
  <phoneticPr fontId="20" type="noConversion"/>
  <conditionalFormatting sqref="B16">
    <cfRule type="duplicateValues" dxfId="834" priority="642"/>
  </conditionalFormatting>
  <conditionalFormatting sqref="B16">
    <cfRule type="duplicateValues" dxfId="833" priority="643"/>
  </conditionalFormatting>
  <conditionalFormatting sqref="B46">
    <cfRule type="duplicateValues" dxfId="832" priority="641"/>
  </conditionalFormatting>
  <conditionalFormatting sqref="B44:B47">
    <cfRule type="duplicateValues" dxfId="831" priority="644"/>
  </conditionalFormatting>
  <conditionalFormatting sqref="B44:B47 B1">
    <cfRule type="duplicateValues" dxfId="830" priority="645"/>
  </conditionalFormatting>
  <conditionalFormatting sqref="B51:B52">
    <cfRule type="duplicateValues" dxfId="829" priority="640"/>
  </conditionalFormatting>
  <conditionalFormatting sqref="B53">
    <cfRule type="duplicateValues" dxfId="828" priority="639"/>
  </conditionalFormatting>
  <conditionalFormatting sqref="B368:B370 B311:B314 B271:B272 B251:B259 B1:B224 B289:B297 B316 B318:B322 B378:B1048576">
    <cfRule type="duplicateValues" dxfId="827" priority="4614"/>
    <cfRule type="duplicateValues" dxfId="826" priority="4615"/>
  </conditionalFormatting>
  <conditionalFormatting sqref="B368:B370 B311:B314 B271:B272 B251:B259 B1:B224 B289:B297 B316 B318:B322 B378:B1048576">
    <cfRule type="duplicateValues" dxfId="825" priority="4622"/>
  </conditionalFormatting>
  <conditionalFormatting sqref="B57">
    <cfRule type="duplicateValues" dxfId="824" priority="4625"/>
    <cfRule type="duplicateValues" dxfId="823" priority="4626"/>
  </conditionalFormatting>
  <conditionalFormatting sqref="B57">
    <cfRule type="duplicateValues" dxfId="822" priority="4627"/>
  </conditionalFormatting>
  <conditionalFormatting sqref="B56">
    <cfRule type="duplicateValues" dxfId="821" priority="4628"/>
  </conditionalFormatting>
  <conditionalFormatting sqref="B56">
    <cfRule type="duplicateValues" dxfId="820" priority="4634"/>
  </conditionalFormatting>
  <conditionalFormatting sqref="B61:B68">
    <cfRule type="duplicateValues" dxfId="819" priority="376"/>
    <cfRule type="duplicateValues" dxfId="818" priority="377"/>
  </conditionalFormatting>
  <conditionalFormatting sqref="B61:B68">
    <cfRule type="duplicateValues" dxfId="817" priority="378"/>
  </conditionalFormatting>
  <conditionalFormatting sqref="B69">
    <cfRule type="duplicateValues" dxfId="816" priority="373"/>
    <cfRule type="duplicateValues" dxfId="815" priority="374"/>
  </conditionalFormatting>
  <conditionalFormatting sqref="B69">
    <cfRule type="duplicateValues" dxfId="814" priority="375"/>
  </conditionalFormatting>
  <conditionalFormatting sqref="B70:B71">
    <cfRule type="duplicateValues" dxfId="813" priority="370"/>
    <cfRule type="duplicateValues" dxfId="812" priority="371"/>
  </conditionalFormatting>
  <conditionalFormatting sqref="B70:B71">
    <cfRule type="duplicateValues" dxfId="811" priority="372"/>
  </conditionalFormatting>
  <conditionalFormatting sqref="B72:B80">
    <cfRule type="duplicateValues" dxfId="810" priority="367"/>
    <cfRule type="duplicateValues" dxfId="809" priority="368"/>
  </conditionalFormatting>
  <conditionalFormatting sqref="B72:B80">
    <cfRule type="duplicateValues" dxfId="808" priority="369"/>
  </conditionalFormatting>
  <conditionalFormatting sqref="B81">
    <cfRule type="duplicateValues" dxfId="807" priority="364"/>
    <cfRule type="duplicateValues" dxfId="806" priority="365"/>
  </conditionalFormatting>
  <conditionalFormatting sqref="B81">
    <cfRule type="duplicateValues" dxfId="805" priority="366"/>
  </conditionalFormatting>
  <conditionalFormatting sqref="B82">
    <cfRule type="duplicateValues" dxfId="804" priority="361"/>
    <cfRule type="duplicateValues" dxfId="803" priority="362"/>
  </conditionalFormatting>
  <conditionalFormatting sqref="B82">
    <cfRule type="duplicateValues" dxfId="802" priority="363"/>
  </conditionalFormatting>
  <conditionalFormatting sqref="B98">
    <cfRule type="duplicateValues" dxfId="801" priority="355"/>
    <cfRule type="duplicateValues" dxfId="800" priority="356"/>
  </conditionalFormatting>
  <conditionalFormatting sqref="B98">
    <cfRule type="duplicateValues" dxfId="799" priority="357"/>
  </conditionalFormatting>
  <conditionalFormatting sqref="B104:B109">
    <cfRule type="duplicateValues" dxfId="798" priority="4850"/>
    <cfRule type="duplicateValues" dxfId="797" priority="4851"/>
  </conditionalFormatting>
  <conditionalFormatting sqref="B104:B109">
    <cfRule type="duplicateValues" dxfId="796" priority="4854"/>
  </conditionalFormatting>
  <conditionalFormatting sqref="B110">
    <cfRule type="duplicateValues" dxfId="795" priority="346"/>
    <cfRule type="duplicateValues" dxfId="794" priority="347"/>
  </conditionalFormatting>
  <conditionalFormatting sqref="B110">
    <cfRule type="duplicateValues" dxfId="793" priority="348"/>
  </conditionalFormatting>
  <conditionalFormatting sqref="B127">
    <cfRule type="duplicateValues" dxfId="792" priority="338"/>
  </conditionalFormatting>
  <conditionalFormatting sqref="B127">
    <cfRule type="duplicateValues" dxfId="791" priority="339"/>
    <cfRule type="duplicateValues" dxfId="790" priority="340"/>
  </conditionalFormatting>
  <conditionalFormatting sqref="B127">
    <cfRule type="duplicateValues" dxfId="789" priority="341"/>
  </conditionalFormatting>
  <conditionalFormatting sqref="B128">
    <cfRule type="duplicateValues" dxfId="788" priority="334"/>
  </conditionalFormatting>
  <conditionalFormatting sqref="B128">
    <cfRule type="duplicateValues" dxfId="787" priority="335"/>
    <cfRule type="duplicateValues" dxfId="786" priority="336"/>
  </conditionalFormatting>
  <conditionalFormatting sqref="B128">
    <cfRule type="duplicateValues" dxfId="785" priority="337"/>
  </conditionalFormatting>
  <conditionalFormatting sqref="B130:B134">
    <cfRule type="duplicateValues" dxfId="784" priority="306"/>
  </conditionalFormatting>
  <conditionalFormatting sqref="B130:B134">
    <cfRule type="duplicateValues" dxfId="783" priority="307"/>
    <cfRule type="duplicateValues" dxfId="782" priority="308"/>
  </conditionalFormatting>
  <conditionalFormatting sqref="B130:B134">
    <cfRule type="duplicateValues" dxfId="781" priority="309"/>
  </conditionalFormatting>
  <conditionalFormatting sqref="B135">
    <cfRule type="duplicateValues" dxfId="780" priority="302"/>
  </conditionalFormatting>
  <conditionalFormatting sqref="B135">
    <cfRule type="duplicateValues" dxfId="779" priority="303"/>
    <cfRule type="duplicateValues" dxfId="778" priority="304"/>
  </conditionalFormatting>
  <conditionalFormatting sqref="B135">
    <cfRule type="duplicateValues" dxfId="777" priority="305"/>
  </conditionalFormatting>
  <conditionalFormatting sqref="B136">
    <cfRule type="duplicateValues" dxfId="776" priority="298"/>
  </conditionalFormatting>
  <conditionalFormatting sqref="B136">
    <cfRule type="duplicateValues" dxfId="775" priority="299"/>
    <cfRule type="duplicateValues" dxfId="774" priority="300"/>
  </conditionalFormatting>
  <conditionalFormatting sqref="B136">
    <cfRule type="duplicateValues" dxfId="773" priority="301"/>
  </conditionalFormatting>
  <conditionalFormatting sqref="B151:B159">
    <cfRule type="duplicateValues" dxfId="772" priority="295"/>
    <cfRule type="duplicateValues" dxfId="771" priority="296"/>
  </conditionalFormatting>
  <conditionalFormatting sqref="B151:B159">
    <cfRule type="duplicateValues" dxfId="770" priority="297"/>
  </conditionalFormatting>
  <conditionalFormatting sqref="B151:B159">
    <cfRule type="duplicateValues" dxfId="769" priority="294"/>
  </conditionalFormatting>
  <conditionalFormatting sqref="B160">
    <cfRule type="duplicateValues" dxfId="768" priority="291"/>
    <cfRule type="duplicateValues" dxfId="767" priority="292"/>
  </conditionalFormatting>
  <conditionalFormatting sqref="B160">
    <cfRule type="duplicateValues" dxfId="766" priority="293"/>
  </conditionalFormatting>
  <conditionalFormatting sqref="B160">
    <cfRule type="duplicateValues" dxfId="765" priority="290"/>
  </conditionalFormatting>
  <conditionalFormatting sqref="B161:B165">
    <cfRule type="duplicateValues" dxfId="764" priority="283"/>
    <cfRule type="duplicateValues" dxfId="763" priority="284"/>
  </conditionalFormatting>
  <conditionalFormatting sqref="B161:B165">
    <cfRule type="duplicateValues" dxfId="762" priority="285"/>
  </conditionalFormatting>
  <conditionalFormatting sqref="B161:B165">
    <cfRule type="duplicateValues" dxfId="761" priority="282"/>
  </conditionalFormatting>
  <conditionalFormatting sqref="B166:B171">
    <cfRule type="duplicateValues" dxfId="760" priority="279"/>
    <cfRule type="duplicateValues" dxfId="759" priority="280"/>
  </conditionalFormatting>
  <conditionalFormatting sqref="B166:B171">
    <cfRule type="duplicateValues" dxfId="758" priority="281"/>
  </conditionalFormatting>
  <conditionalFormatting sqref="B166:B171">
    <cfRule type="duplicateValues" dxfId="757" priority="278"/>
  </conditionalFormatting>
  <conditionalFormatting sqref="B172">
    <cfRule type="duplicateValues" dxfId="756" priority="271"/>
    <cfRule type="duplicateValues" dxfId="755" priority="272"/>
  </conditionalFormatting>
  <conditionalFormatting sqref="B172">
    <cfRule type="duplicateValues" dxfId="754" priority="273"/>
  </conditionalFormatting>
  <conditionalFormatting sqref="B172">
    <cfRule type="duplicateValues" dxfId="753" priority="270"/>
  </conditionalFormatting>
  <conditionalFormatting sqref="B176:B178">
    <cfRule type="duplicateValues" dxfId="752" priority="267"/>
    <cfRule type="duplicateValues" dxfId="751" priority="268"/>
  </conditionalFormatting>
  <conditionalFormatting sqref="B176:B178">
    <cfRule type="duplicateValues" dxfId="750" priority="269"/>
  </conditionalFormatting>
  <conditionalFormatting sqref="B176:B178">
    <cfRule type="duplicateValues" dxfId="749" priority="266"/>
  </conditionalFormatting>
  <conditionalFormatting sqref="B179">
    <cfRule type="duplicateValues" dxfId="748" priority="263"/>
    <cfRule type="duplicateValues" dxfId="747" priority="264"/>
  </conditionalFormatting>
  <conditionalFormatting sqref="B179">
    <cfRule type="duplicateValues" dxfId="746" priority="265"/>
  </conditionalFormatting>
  <conditionalFormatting sqref="B179">
    <cfRule type="duplicateValues" dxfId="745" priority="262"/>
  </conditionalFormatting>
  <conditionalFormatting sqref="B180">
    <cfRule type="duplicateValues" dxfId="744" priority="259"/>
    <cfRule type="duplicateValues" dxfId="743" priority="260"/>
  </conditionalFormatting>
  <conditionalFormatting sqref="B180">
    <cfRule type="duplicateValues" dxfId="742" priority="261"/>
  </conditionalFormatting>
  <conditionalFormatting sqref="B180">
    <cfRule type="duplicateValues" dxfId="741" priority="258"/>
  </conditionalFormatting>
  <conditionalFormatting sqref="B181:B184">
    <cfRule type="duplicateValues" dxfId="740" priority="255"/>
    <cfRule type="duplicateValues" dxfId="739" priority="256"/>
  </conditionalFormatting>
  <conditionalFormatting sqref="B181:B184">
    <cfRule type="duplicateValues" dxfId="738" priority="257"/>
  </conditionalFormatting>
  <conditionalFormatting sqref="B181:B184">
    <cfRule type="duplicateValues" dxfId="737" priority="254"/>
  </conditionalFormatting>
  <conditionalFormatting sqref="B185:B192">
    <cfRule type="duplicateValues" dxfId="736" priority="251"/>
    <cfRule type="duplicateValues" dxfId="735" priority="252"/>
  </conditionalFormatting>
  <conditionalFormatting sqref="B185:B192">
    <cfRule type="duplicateValues" dxfId="734" priority="253"/>
  </conditionalFormatting>
  <conditionalFormatting sqref="B185:B192">
    <cfRule type="duplicateValues" dxfId="733" priority="250"/>
  </conditionalFormatting>
  <conditionalFormatting sqref="B193">
    <cfRule type="duplicateValues" dxfId="732" priority="247"/>
    <cfRule type="duplicateValues" dxfId="731" priority="248"/>
  </conditionalFormatting>
  <conditionalFormatting sqref="B193">
    <cfRule type="duplicateValues" dxfId="730" priority="249"/>
  </conditionalFormatting>
  <conditionalFormatting sqref="B193">
    <cfRule type="duplicateValues" dxfId="729" priority="246"/>
  </conditionalFormatting>
  <conditionalFormatting sqref="B196:B200">
    <cfRule type="duplicateValues" dxfId="728" priority="235"/>
    <cfRule type="duplicateValues" dxfId="727" priority="236"/>
  </conditionalFormatting>
  <conditionalFormatting sqref="B196:B200">
    <cfRule type="duplicateValues" dxfId="726" priority="237"/>
  </conditionalFormatting>
  <conditionalFormatting sqref="B196:B200">
    <cfRule type="duplicateValues" dxfId="725" priority="234"/>
  </conditionalFormatting>
  <conditionalFormatting sqref="B201">
    <cfRule type="duplicateValues" dxfId="724" priority="231"/>
    <cfRule type="duplicateValues" dxfId="723" priority="232"/>
  </conditionalFormatting>
  <conditionalFormatting sqref="B201">
    <cfRule type="duplicateValues" dxfId="722" priority="233"/>
  </conditionalFormatting>
  <conditionalFormatting sqref="B201">
    <cfRule type="duplicateValues" dxfId="721" priority="230"/>
  </conditionalFormatting>
  <conditionalFormatting sqref="B202">
    <cfRule type="duplicateValues" dxfId="720" priority="227"/>
    <cfRule type="duplicateValues" dxfId="719" priority="228"/>
  </conditionalFormatting>
  <conditionalFormatting sqref="B202">
    <cfRule type="duplicateValues" dxfId="718" priority="229"/>
  </conditionalFormatting>
  <conditionalFormatting sqref="B202">
    <cfRule type="duplicateValues" dxfId="717" priority="226"/>
  </conditionalFormatting>
  <conditionalFormatting sqref="B203:B210">
    <cfRule type="duplicateValues" dxfId="716" priority="215"/>
    <cfRule type="duplicateValues" dxfId="715" priority="216"/>
  </conditionalFormatting>
  <conditionalFormatting sqref="B203:B210">
    <cfRule type="duplicateValues" dxfId="714" priority="217"/>
  </conditionalFormatting>
  <conditionalFormatting sqref="B203:B210">
    <cfRule type="duplicateValues" dxfId="713" priority="214"/>
  </conditionalFormatting>
  <conditionalFormatting sqref="B211">
    <cfRule type="duplicateValues" dxfId="712" priority="211"/>
    <cfRule type="duplicateValues" dxfId="711" priority="212"/>
  </conditionalFormatting>
  <conditionalFormatting sqref="B211">
    <cfRule type="duplicateValues" dxfId="710" priority="213"/>
  </conditionalFormatting>
  <conditionalFormatting sqref="B211">
    <cfRule type="duplicateValues" dxfId="709" priority="210"/>
  </conditionalFormatting>
  <conditionalFormatting sqref="B212:B218">
    <cfRule type="duplicateValues" dxfId="708" priority="207"/>
    <cfRule type="duplicateValues" dxfId="707" priority="208"/>
  </conditionalFormatting>
  <conditionalFormatting sqref="B212:B218">
    <cfRule type="duplicateValues" dxfId="706" priority="209"/>
  </conditionalFormatting>
  <conditionalFormatting sqref="B212:B218">
    <cfRule type="duplicateValues" dxfId="705" priority="206"/>
  </conditionalFormatting>
  <conditionalFormatting sqref="B225:B226">
    <cfRule type="duplicateValues" dxfId="704" priority="198"/>
  </conditionalFormatting>
  <conditionalFormatting sqref="B225:B226">
    <cfRule type="duplicateValues" dxfId="703" priority="199"/>
  </conditionalFormatting>
  <conditionalFormatting sqref="B225:B226">
    <cfRule type="duplicateValues" dxfId="702" priority="200"/>
    <cfRule type="duplicateValues" dxfId="701" priority="201"/>
  </conditionalFormatting>
  <conditionalFormatting sqref="B225:B226">
    <cfRule type="duplicateValues" dxfId="700" priority="202"/>
  </conditionalFormatting>
  <conditionalFormatting sqref="B225:B226">
    <cfRule type="duplicateValues" dxfId="699" priority="203"/>
  </conditionalFormatting>
  <conditionalFormatting sqref="B225:B226">
    <cfRule type="duplicateValues" dxfId="698" priority="204"/>
  </conditionalFormatting>
  <conditionalFormatting sqref="B225:B226">
    <cfRule type="duplicateValues" dxfId="697" priority="205"/>
  </conditionalFormatting>
  <conditionalFormatting sqref="B227:B233">
    <cfRule type="duplicateValues" dxfId="696" priority="190"/>
  </conditionalFormatting>
  <conditionalFormatting sqref="B227:B233">
    <cfRule type="duplicateValues" dxfId="695" priority="191"/>
  </conditionalFormatting>
  <conditionalFormatting sqref="B227:B233">
    <cfRule type="duplicateValues" dxfId="694" priority="192"/>
    <cfRule type="duplicateValues" dxfId="693" priority="193"/>
  </conditionalFormatting>
  <conditionalFormatting sqref="B227:B233">
    <cfRule type="duplicateValues" dxfId="692" priority="194"/>
  </conditionalFormatting>
  <conditionalFormatting sqref="B227:B233">
    <cfRule type="duplicateValues" dxfId="691" priority="195"/>
  </conditionalFormatting>
  <conditionalFormatting sqref="B227:B233">
    <cfRule type="duplicateValues" dxfId="690" priority="196"/>
  </conditionalFormatting>
  <conditionalFormatting sqref="B227:B233">
    <cfRule type="duplicateValues" dxfId="689" priority="197"/>
  </conditionalFormatting>
  <conditionalFormatting sqref="B234">
    <cfRule type="duplicateValues" dxfId="688" priority="182"/>
  </conditionalFormatting>
  <conditionalFormatting sqref="B234">
    <cfRule type="duplicateValues" dxfId="687" priority="183"/>
  </conditionalFormatting>
  <conditionalFormatting sqref="B234">
    <cfRule type="duplicateValues" dxfId="686" priority="184"/>
    <cfRule type="duplicateValues" dxfId="685" priority="185"/>
  </conditionalFormatting>
  <conditionalFormatting sqref="B234">
    <cfRule type="duplicateValues" dxfId="684" priority="186"/>
  </conditionalFormatting>
  <conditionalFormatting sqref="B234">
    <cfRule type="duplicateValues" dxfId="683" priority="187"/>
  </conditionalFormatting>
  <conditionalFormatting sqref="B234">
    <cfRule type="duplicateValues" dxfId="682" priority="188"/>
  </conditionalFormatting>
  <conditionalFormatting sqref="B234">
    <cfRule type="duplicateValues" dxfId="681" priority="189"/>
  </conditionalFormatting>
  <conditionalFormatting sqref="B235:B240">
    <cfRule type="duplicateValues" dxfId="680" priority="166"/>
  </conditionalFormatting>
  <conditionalFormatting sqref="B235:B240">
    <cfRule type="duplicateValues" dxfId="679" priority="167"/>
  </conditionalFormatting>
  <conditionalFormatting sqref="B235:B240">
    <cfRule type="duplicateValues" dxfId="678" priority="168"/>
    <cfRule type="duplicateValues" dxfId="677" priority="169"/>
  </conditionalFormatting>
  <conditionalFormatting sqref="B235:B240">
    <cfRule type="duplicateValues" dxfId="676" priority="170"/>
  </conditionalFormatting>
  <conditionalFormatting sqref="B235:B240">
    <cfRule type="duplicateValues" dxfId="675" priority="171"/>
  </conditionalFormatting>
  <conditionalFormatting sqref="B235:B240">
    <cfRule type="duplicateValues" dxfId="674" priority="172"/>
  </conditionalFormatting>
  <conditionalFormatting sqref="B235:B240">
    <cfRule type="duplicateValues" dxfId="673" priority="173"/>
  </conditionalFormatting>
  <conditionalFormatting sqref="B241">
    <cfRule type="duplicateValues" dxfId="672" priority="158"/>
  </conditionalFormatting>
  <conditionalFormatting sqref="B241">
    <cfRule type="duplicateValues" dxfId="671" priority="159"/>
  </conditionalFormatting>
  <conditionalFormatting sqref="B241">
    <cfRule type="duplicateValues" dxfId="670" priority="160"/>
    <cfRule type="duplicateValues" dxfId="669" priority="161"/>
  </conditionalFormatting>
  <conditionalFormatting sqref="B241">
    <cfRule type="duplicateValues" dxfId="668" priority="162"/>
  </conditionalFormatting>
  <conditionalFormatting sqref="B241">
    <cfRule type="duplicateValues" dxfId="667" priority="163"/>
  </conditionalFormatting>
  <conditionalFormatting sqref="B241">
    <cfRule type="duplicateValues" dxfId="666" priority="164"/>
  </conditionalFormatting>
  <conditionalFormatting sqref="B241">
    <cfRule type="duplicateValues" dxfId="665" priority="165"/>
  </conditionalFormatting>
  <conditionalFormatting sqref="B244:B250">
    <cfRule type="duplicateValues" dxfId="664" priority="131"/>
  </conditionalFormatting>
  <conditionalFormatting sqref="B244:B250">
    <cfRule type="duplicateValues" dxfId="663" priority="132"/>
  </conditionalFormatting>
  <conditionalFormatting sqref="B244:B250">
    <cfRule type="duplicateValues" dxfId="662" priority="133"/>
    <cfRule type="duplicateValues" dxfId="661" priority="134"/>
  </conditionalFormatting>
  <conditionalFormatting sqref="B244:B250">
    <cfRule type="duplicateValues" dxfId="660" priority="135"/>
  </conditionalFormatting>
  <conditionalFormatting sqref="B244:B250">
    <cfRule type="duplicateValues" dxfId="659" priority="136"/>
  </conditionalFormatting>
  <conditionalFormatting sqref="B244:B250">
    <cfRule type="duplicateValues" dxfId="658" priority="137"/>
  </conditionalFormatting>
  <conditionalFormatting sqref="B244:B250">
    <cfRule type="duplicateValues" dxfId="657" priority="138"/>
  </conditionalFormatting>
  <conditionalFormatting sqref="B266:B267">
    <cfRule type="duplicateValues" dxfId="656" priority="125"/>
    <cfRule type="duplicateValues" dxfId="655" priority="126"/>
  </conditionalFormatting>
  <conditionalFormatting sqref="B266:B267">
    <cfRule type="duplicateValues" dxfId="654" priority="127"/>
  </conditionalFormatting>
  <conditionalFormatting sqref="B268">
    <cfRule type="duplicateValues" dxfId="653" priority="122"/>
    <cfRule type="duplicateValues" dxfId="652" priority="123"/>
  </conditionalFormatting>
  <conditionalFormatting sqref="B268">
    <cfRule type="duplicateValues" dxfId="651" priority="124"/>
  </conditionalFormatting>
  <conditionalFormatting sqref="B111:B126">
    <cfRule type="duplicateValues" dxfId="650" priority="6149"/>
    <cfRule type="duplicateValues" dxfId="649" priority="6150"/>
  </conditionalFormatting>
  <conditionalFormatting sqref="B111:B126">
    <cfRule type="duplicateValues" dxfId="648" priority="6153"/>
  </conditionalFormatting>
  <conditionalFormatting sqref="B273:B276">
    <cfRule type="duplicateValues" dxfId="647" priority="116"/>
    <cfRule type="duplicateValues" dxfId="646" priority="117"/>
  </conditionalFormatting>
  <conditionalFormatting sqref="B273:B276">
    <cfRule type="duplicateValues" dxfId="645" priority="118"/>
  </conditionalFormatting>
  <conditionalFormatting sqref="B277:B279">
    <cfRule type="duplicateValues" dxfId="644" priority="113"/>
    <cfRule type="duplicateValues" dxfId="643" priority="114"/>
  </conditionalFormatting>
  <conditionalFormatting sqref="B277:B279">
    <cfRule type="duplicateValues" dxfId="642" priority="115"/>
  </conditionalFormatting>
  <conditionalFormatting sqref="B280:B281">
    <cfRule type="duplicateValues" dxfId="641" priority="110"/>
    <cfRule type="duplicateValues" dxfId="640" priority="111"/>
  </conditionalFormatting>
  <conditionalFormatting sqref="B280:B281">
    <cfRule type="duplicateValues" dxfId="639" priority="112"/>
  </conditionalFormatting>
  <conditionalFormatting sqref="B282:B286">
    <cfRule type="duplicateValues" dxfId="638" priority="104"/>
    <cfRule type="duplicateValues" dxfId="637" priority="105"/>
  </conditionalFormatting>
  <conditionalFormatting sqref="B282:B286">
    <cfRule type="duplicateValues" dxfId="636" priority="106"/>
  </conditionalFormatting>
  <conditionalFormatting sqref="B301:B304">
    <cfRule type="duplicateValues" dxfId="635" priority="95"/>
    <cfRule type="duplicateValues" dxfId="634" priority="96"/>
  </conditionalFormatting>
  <conditionalFormatting sqref="B301:B304">
    <cfRule type="duplicateValues" dxfId="633" priority="97"/>
  </conditionalFormatting>
  <conditionalFormatting sqref="B305:B306">
    <cfRule type="duplicateValues" dxfId="632" priority="92"/>
    <cfRule type="duplicateValues" dxfId="631" priority="93"/>
  </conditionalFormatting>
  <conditionalFormatting sqref="B305:B306">
    <cfRule type="duplicateValues" dxfId="630" priority="94"/>
  </conditionalFormatting>
  <conditionalFormatting sqref="B307:B309">
    <cfRule type="duplicateValues" dxfId="629" priority="89"/>
    <cfRule type="duplicateValues" dxfId="628" priority="90"/>
  </conditionalFormatting>
  <conditionalFormatting sqref="B307:B309">
    <cfRule type="duplicateValues" dxfId="627" priority="91"/>
  </conditionalFormatting>
  <conditionalFormatting sqref="B310">
    <cfRule type="duplicateValues" dxfId="626" priority="86"/>
    <cfRule type="duplicateValues" dxfId="625" priority="87"/>
  </conditionalFormatting>
  <conditionalFormatting sqref="B310">
    <cfRule type="duplicateValues" dxfId="624" priority="88"/>
  </conditionalFormatting>
  <conditionalFormatting sqref="B315">
    <cfRule type="duplicateValues" dxfId="623" priority="83"/>
    <cfRule type="duplicateValues" dxfId="622" priority="84"/>
  </conditionalFormatting>
  <conditionalFormatting sqref="B315">
    <cfRule type="duplicateValues" dxfId="621" priority="85"/>
  </conditionalFormatting>
  <conditionalFormatting sqref="B368:B370 B318:B322 B1:B316 B378:B1048576">
    <cfRule type="duplicateValues" dxfId="620" priority="82"/>
  </conditionalFormatting>
  <conditionalFormatting sqref="B260:B265">
    <cfRule type="duplicateValues" dxfId="619" priority="7217"/>
    <cfRule type="duplicateValues" dxfId="618" priority="7218"/>
  </conditionalFormatting>
  <conditionalFormatting sqref="B260:B265">
    <cfRule type="duplicateValues" dxfId="617" priority="7221"/>
  </conditionalFormatting>
  <conditionalFormatting sqref="B317">
    <cfRule type="duplicateValues" dxfId="616" priority="79"/>
    <cfRule type="duplicateValues" dxfId="615" priority="80"/>
  </conditionalFormatting>
  <conditionalFormatting sqref="B317">
    <cfRule type="duplicateValues" dxfId="614" priority="81"/>
  </conditionalFormatting>
  <conditionalFormatting sqref="B317">
    <cfRule type="duplicateValues" dxfId="613" priority="78"/>
  </conditionalFormatting>
  <conditionalFormatting sqref="B368:B370 B1:B322 B378:B1048576">
    <cfRule type="duplicateValues" dxfId="612" priority="77"/>
  </conditionalFormatting>
  <conditionalFormatting sqref="AP19">
    <cfRule type="duplicateValues" dxfId="611" priority="76"/>
  </conditionalFormatting>
  <conditionalFormatting sqref="B323:B328">
    <cfRule type="duplicateValues" dxfId="610" priority="73"/>
    <cfRule type="duplicateValues" dxfId="609" priority="74"/>
  </conditionalFormatting>
  <conditionalFormatting sqref="B323:B328">
    <cfRule type="duplicateValues" dxfId="608" priority="75"/>
  </conditionalFormatting>
  <conditionalFormatting sqref="B323:B328">
    <cfRule type="duplicateValues" dxfId="607" priority="72"/>
  </conditionalFormatting>
  <conditionalFormatting sqref="B323:B328">
    <cfRule type="duplicateValues" dxfId="606" priority="71"/>
  </conditionalFormatting>
  <conditionalFormatting sqref="B329:B332">
    <cfRule type="duplicateValues" dxfId="605" priority="68"/>
    <cfRule type="duplicateValues" dxfId="604" priority="69"/>
  </conditionalFormatting>
  <conditionalFormatting sqref="B329:B332">
    <cfRule type="duplicateValues" dxfId="603" priority="70"/>
  </conditionalFormatting>
  <conditionalFormatting sqref="B329:B332">
    <cfRule type="duplicateValues" dxfId="602" priority="67"/>
  </conditionalFormatting>
  <conditionalFormatting sqref="B329:B332">
    <cfRule type="duplicateValues" dxfId="601" priority="66"/>
  </conditionalFormatting>
  <conditionalFormatting sqref="B333:B335">
    <cfRule type="duplicateValues" dxfId="600" priority="63"/>
    <cfRule type="duplicateValues" dxfId="599" priority="64"/>
  </conditionalFormatting>
  <conditionalFormatting sqref="B333:B335">
    <cfRule type="duplicateValues" dxfId="598" priority="65"/>
  </conditionalFormatting>
  <conditionalFormatting sqref="B333:B335">
    <cfRule type="duplicateValues" dxfId="597" priority="62"/>
  </conditionalFormatting>
  <conditionalFormatting sqref="B333:B335">
    <cfRule type="duplicateValues" dxfId="596" priority="61"/>
  </conditionalFormatting>
  <conditionalFormatting sqref="B269:B270">
    <cfRule type="duplicateValues" dxfId="595" priority="7616"/>
    <cfRule type="duplicateValues" dxfId="594" priority="7617"/>
  </conditionalFormatting>
  <conditionalFormatting sqref="B269:B270">
    <cfRule type="duplicateValues" dxfId="593" priority="7618"/>
  </conditionalFormatting>
  <conditionalFormatting sqref="B298:B300">
    <cfRule type="duplicateValues" dxfId="592" priority="7673"/>
    <cfRule type="duplicateValues" dxfId="591" priority="7674"/>
  </conditionalFormatting>
  <conditionalFormatting sqref="B298:B300">
    <cfRule type="duplicateValues" dxfId="590" priority="7677"/>
  </conditionalFormatting>
  <conditionalFormatting sqref="B287:B288">
    <cfRule type="duplicateValues" dxfId="589" priority="7699"/>
    <cfRule type="duplicateValues" dxfId="588" priority="7700"/>
  </conditionalFormatting>
  <conditionalFormatting sqref="B287:B288">
    <cfRule type="duplicateValues" dxfId="587" priority="7703"/>
  </conditionalFormatting>
  <conditionalFormatting sqref="B336">
    <cfRule type="duplicateValues" dxfId="586" priority="57"/>
    <cfRule type="duplicateValues" dxfId="585" priority="58"/>
  </conditionalFormatting>
  <conditionalFormatting sqref="B336">
    <cfRule type="duplicateValues" dxfId="584" priority="59"/>
  </conditionalFormatting>
  <conditionalFormatting sqref="B336">
    <cfRule type="duplicateValues" dxfId="583" priority="56"/>
  </conditionalFormatting>
  <conditionalFormatting sqref="B336">
    <cfRule type="duplicateValues" dxfId="582" priority="55"/>
  </conditionalFormatting>
  <conditionalFormatting sqref="B337:B338">
    <cfRule type="duplicateValues" dxfId="581" priority="47"/>
    <cfRule type="duplicateValues" dxfId="580" priority="48"/>
  </conditionalFormatting>
  <conditionalFormatting sqref="B337:B338">
    <cfRule type="duplicateValues" dxfId="579" priority="49"/>
  </conditionalFormatting>
  <conditionalFormatting sqref="B337:B338">
    <cfRule type="duplicateValues" dxfId="578" priority="46"/>
  </conditionalFormatting>
  <conditionalFormatting sqref="B337:B338">
    <cfRule type="duplicateValues" dxfId="577" priority="45"/>
  </conditionalFormatting>
  <conditionalFormatting sqref="G290">
    <cfRule type="duplicateValues" dxfId="576" priority="42"/>
    <cfRule type="duplicateValues" dxfId="575" priority="43"/>
  </conditionalFormatting>
  <conditionalFormatting sqref="G290">
    <cfRule type="duplicateValues" dxfId="574" priority="44"/>
  </conditionalFormatting>
  <conditionalFormatting sqref="G290">
    <cfRule type="duplicateValues" dxfId="573" priority="41"/>
  </conditionalFormatting>
  <conditionalFormatting sqref="G290">
    <cfRule type="duplicateValues" dxfId="572" priority="40"/>
  </conditionalFormatting>
  <conditionalFormatting sqref="B339:B340">
    <cfRule type="duplicateValues" dxfId="571" priority="37"/>
    <cfRule type="duplicateValues" dxfId="570" priority="38"/>
  </conditionalFormatting>
  <conditionalFormatting sqref="B339:B340">
    <cfRule type="duplicateValues" dxfId="569" priority="39"/>
  </conditionalFormatting>
  <conditionalFormatting sqref="B339:B340">
    <cfRule type="duplicateValues" dxfId="568" priority="36"/>
  </conditionalFormatting>
  <conditionalFormatting sqref="B339:B340">
    <cfRule type="duplicateValues" dxfId="567" priority="35"/>
  </conditionalFormatting>
  <conditionalFormatting sqref="B242:B243">
    <cfRule type="duplicateValues" dxfId="566" priority="7911"/>
  </conditionalFormatting>
  <conditionalFormatting sqref="B242:B243">
    <cfRule type="duplicateValues" dxfId="565" priority="7913"/>
    <cfRule type="duplicateValues" dxfId="564" priority="7914"/>
  </conditionalFormatting>
  <conditionalFormatting sqref="B194:B195">
    <cfRule type="duplicateValues" dxfId="563" priority="7939"/>
    <cfRule type="duplicateValues" dxfId="562" priority="7940"/>
  </conditionalFormatting>
  <conditionalFormatting sqref="B194:B195">
    <cfRule type="duplicateValues" dxfId="561" priority="7943"/>
  </conditionalFormatting>
  <conditionalFormatting sqref="B129">
    <cfRule type="duplicateValues" dxfId="560" priority="8043"/>
  </conditionalFormatting>
  <conditionalFormatting sqref="B129">
    <cfRule type="duplicateValues" dxfId="559" priority="8044"/>
    <cfRule type="duplicateValues" dxfId="558" priority="8045"/>
  </conditionalFormatting>
  <conditionalFormatting sqref="B99:B103">
    <cfRule type="duplicateValues" dxfId="557" priority="8111"/>
    <cfRule type="duplicateValues" dxfId="556" priority="8112"/>
  </conditionalFormatting>
  <conditionalFormatting sqref="B99:B103">
    <cfRule type="duplicateValues" dxfId="555" priority="8115"/>
  </conditionalFormatting>
  <conditionalFormatting sqref="B95:B97">
    <cfRule type="duplicateValues" dxfId="554" priority="8149"/>
    <cfRule type="duplicateValues" dxfId="553" priority="8150"/>
  </conditionalFormatting>
  <conditionalFormatting sqref="B95:B97">
    <cfRule type="duplicateValues" dxfId="552" priority="8153"/>
  </conditionalFormatting>
  <conditionalFormatting sqref="B2:B224">
    <cfRule type="duplicateValues" dxfId="551" priority="8160"/>
  </conditionalFormatting>
  <conditionalFormatting sqref="B1:B224">
    <cfRule type="duplicateValues" dxfId="550" priority="8162"/>
  </conditionalFormatting>
  <conditionalFormatting sqref="B363:B367">
    <cfRule type="duplicateValues" dxfId="549" priority="22"/>
    <cfRule type="duplicateValues" dxfId="548" priority="23"/>
  </conditionalFormatting>
  <conditionalFormatting sqref="B363:B367">
    <cfRule type="duplicateValues" dxfId="547" priority="24"/>
  </conditionalFormatting>
  <conditionalFormatting sqref="B363:B367">
    <cfRule type="duplicateValues" dxfId="546" priority="21"/>
  </conditionalFormatting>
  <conditionalFormatting sqref="B363:B367">
    <cfRule type="duplicateValues" dxfId="545" priority="20"/>
  </conditionalFormatting>
  <conditionalFormatting sqref="B1:B370 B378:B1048576">
    <cfRule type="duplicateValues" dxfId="544" priority="18"/>
    <cfRule type="duplicateValues" dxfId="543" priority="19"/>
  </conditionalFormatting>
  <conditionalFormatting sqref="B341:B362">
    <cfRule type="duplicateValues" dxfId="542" priority="8187"/>
    <cfRule type="duplicateValues" dxfId="541" priority="8188"/>
  </conditionalFormatting>
  <conditionalFormatting sqref="B341:B362">
    <cfRule type="duplicateValues" dxfId="540" priority="8191"/>
  </conditionalFormatting>
  <conditionalFormatting sqref="B371:B375">
    <cfRule type="duplicateValues" dxfId="539" priority="15"/>
    <cfRule type="duplicateValues" dxfId="538" priority="16"/>
  </conditionalFormatting>
  <conditionalFormatting sqref="B371:B375">
    <cfRule type="duplicateValues" dxfId="537" priority="17"/>
  </conditionalFormatting>
  <conditionalFormatting sqref="B371:B375">
    <cfRule type="duplicateValues" dxfId="536" priority="14"/>
  </conditionalFormatting>
  <conditionalFormatting sqref="B371:B375">
    <cfRule type="duplicateValues" dxfId="535" priority="13"/>
  </conditionalFormatting>
  <conditionalFormatting sqref="B371:B375">
    <cfRule type="duplicateValues" dxfId="534" priority="11"/>
    <cfRule type="duplicateValues" dxfId="533" priority="12"/>
  </conditionalFormatting>
  <conditionalFormatting sqref="B376:B377">
    <cfRule type="duplicateValues" dxfId="532" priority="5"/>
    <cfRule type="duplicateValues" dxfId="531" priority="6"/>
  </conditionalFormatting>
  <conditionalFormatting sqref="B376:B377">
    <cfRule type="duplicateValues" dxfId="530" priority="7"/>
  </conditionalFormatting>
  <conditionalFormatting sqref="B376:B377">
    <cfRule type="duplicateValues" dxfId="529" priority="4"/>
  </conditionalFormatting>
  <conditionalFormatting sqref="B376:B377">
    <cfRule type="duplicateValues" dxfId="528" priority="3"/>
  </conditionalFormatting>
  <conditionalFormatting sqref="B376:B377">
    <cfRule type="duplicateValues" dxfId="527" priority="1"/>
    <cfRule type="duplicateValues" dxfId="526" priority="2"/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41"/>
  <sheetViews>
    <sheetView workbookViewId="0">
      <pane xSplit="5" ySplit="1" topLeftCell="X35" activePane="bottomRight" state="frozen"/>
      <selection pane="topRight" activeCell="F1" sqref="F1"/>
      <selection pane="bottomLeft" activeCell="A2" sqref="A2"/>
      <selection pane="bottomRight" activeCell="AC55" sqref="AC55"/>
    </sheetView>
  </sheetViews>
  <sheetFormatPr defaultRowHeight="15" x14ac:dyDescent="0.25"/>
  <cols>
    <col min="1" max="1" width="11" bestFit="1" customWidth="1"/>
    <col min="2" max="2" width="9.5703125" bestFit="1" customWidth="1"/>
    <col min="3" max="3" width="5" bestFit="1" customWidth="1"/>
    <col min="4" max="4" width="7.85546875" bestFit="1" customWidth="1"/>
    <col min="5" max="5" width="31.85546875" bestFit="1" customWidth="1"/>
    <col min="6" max="6" width="4.42578125" bestFit="1" customWidth="1"/>
    <col min="7" max="7" width="6.85546875" bestFit="1" customWidth="1"/>
    <col min="8" max="8" width="6.5703125" bestFit="1" customWidth="1"/>
    <col min="9" max="9" width="8.7109375" bestFit="1" customWidth="1"/>
    <col min="10" max="10" width="13.85546875" hidden="1" customWidth="1"/>
    <col min="11" max="11" width="12.140625" hidden="1" customWidth="1"/>
    <col min="12" max="12" width="7.42578125" hidden="1" customWidth="1"/>
    <col min="13" max="13" width="11.5703125" bestFit="1" customWidth="1"/>
    <col min="14" max="14" width="11.7109375" bestFit="1" customWidth="1"/>
    <col min="15" max="15" width="13.7109375" bestFit="1" customWidth="1"/>
    <col min="16" max="16" width="8.85546875" bestFit="1" customWidth="1"/>
    <col min="17" max="17" width="19.5703125" bestFit="1" customWidth="1"/>
    <col min="18" max="18" width="37" hidden="1" customWidth="1"/>
    <col min="22" max="22" width="13.85546875" bestFit="1" customWidth="1"/>
    <col min="23" max="23" width="31.85546875" bestFit="1" customWidth="1"/>
    <col min="25" max="25" width="23.28515625" bestFit="1" customWidth="1"/>
    <col min="26" max="26" width="28" bestFit="1" customWidth="1"/>
    <col min="27" max="27" width="9.42578125" bestFit="1" customWidth="1"/>
    <col min="28" max="28" width="22.5703125" bestFit="1" customWidth="1"/>
    <col min="29" max="29" width="16.28515625" bestFit="1" customWidth="1"/>
    <col min="31" max="31" width="10.5703125" bestFit="1" customWidth="1"/>
  </cols>
  <sheetData>
    <row r="1" spans="1:26" ht="15.75" thickBot="1" x14ac:dyDescent="0.3">
      <c r="A1" s="461" t="s">
        <v>0</v>
      </c>
      <c r="B1" s="462" t="s">
        <v>3</v>
      </c>
      <c r="C1" s="462" t="s">
        <v>79</v>
      </c>
      <c r="D1" s="462" t="s">
        <v>80</v>
      </c>
      <c r="E1" s="462" t="s">
        <v>81</v>
      </c>
      <c r="F1" s="462" t="s">
        <v>82</v>
      </c>
      <c r="G1" s="462" t="s">
        <v>83</v>
      </c>
      <c r="H1" s="462" t="s">
        <v>84</v>
      </c>
      <c r="I1" s="462" t="s">
        <v>229</v>
      </c>
      <c r="J1" s="462" t="s">
        <v>85</v>
      </c>
      <c r="K1" s="462" t="s">
        <v>86</v>
      </c>
      <c r="L1" s="462" t="s">
        <v>87</v>
      </c>
      <c r="M1" s="462" t="s">
        <v>88</v>
      </c>
      <c r="N1" s="462" t="s">
        <v>89</v>
      </c>
      <c r="O1" s="462" t="s">
        <v>90</v>
      </c>
      <c r="P1" s="462" t="s">
        <v>91</v>
      </c>
      <c r="Q1" s="462" t="s">
        <v>92</v>
      </c>
      <c r="R1" s="462" t="s">
        <v>93</v>
      </c>
      <c r="S1" s="409" t="s">
        <v>2454</v>
      </c>
      <c r="T1" s="410" t="s">
        <v>611</v>
      </c>
      <c r="U1" s="409" t="s">
        <v>94</v>
      </c>
      <c r="V1" s="409" t="s">
        <v>625</v>
      </c>
      <c r="W1" s="409" t="s">
        <v>529</v>
      </c>
      <c r="X1" s="409" t="s">
        <v>95</v>
      </c>
      <c r="Y1" s="409" t="s">
        <v>254</v>
      </c>
      <c r="Z1" s="467"/>
    </row>
    <row r="2" spans="1:26" ht="15.75" thickBot="1" x14ac:dyDescent="0.3">
      <c r="A2" s="218">
        <v>4002943127</v>
      </c>
      <c r="B2" s="219" t="s">
        <v>96</v>
      </c>
      <c r="C2" s="219">
        <v>1</v>
      </c>
      <c r="D2" s="220">
        <v>15093315</v>
      </c>
      <c r="E2" s="220" t="s">
        <v>386</v>
      </c>
      <c r="F2" s="220">
        <v>2317</v>
      </c>
      <c r="G2" s="220">
        <v>39.44</v>
      </c>
      <c r="H2" s="220">
        <v>18.190000000000001</v>
      </c>
      <c r="I2" s="219" t="s">
        <v>473</v>
      </c>
      <c r="J2" s="220" t="s">
        <v>116</v>
      </c>
      <c r="K2" s="221">
        <v>44373.175694444442</v>
      </c>
      <c r="L2" s="219">
        <v>1</v>
      </c>
      <c r="M2" s="220" t="s">
        <v>3402</v>
      </c>
      <c r="N2" s="220" t="s">
        <v>3391</v>
      </c>
      <c r="O2" s="220" t="s">
        <v>175</v>
      </c>
      <c r="P2" s="222">
        <v>44380</v>
      </c>
      <c r="Q2" s="220" t="s">
        <v>112</v>
      </c>
      <c r="R2" s="220" t="s">
        <v>3515</v>
      </c>
      <c r="S2" s="31" t="s">
        <v>113</v>
      </c>
      <c r="T2" s="33" t="str">
        <f>IFERROR(VLOOKUP(D:D,DGILOG!A:C,3,0),"")</f>
        <v>Y</v>
      </c>
      <c r="U2" s="33"/>
      <c r="V2" s="31" t="s">
        <v>3246</v>
      </c>
      <c r="W2" s="32" t="s">
        <v>5859</v>
      </c>
      <c r="X2" s="31" t="s">
        <v>175</v>
      </c>
      <c r="Y2" s="31" t="str">
        <f>A2&amp;" "&amp;X2&amp;" "&amp;S2&amp;" "&amp;TEXT(P2,"dd")&amp;" "&amp;T2</f>
        <v>4002943127 GID 27 P3 03 Y</v>
      </c>
      <c r="Z2" s="468" t="s">
        <v>5824</v>
      </c>
    </row>
    <row r="3" spans="1:26" ht="15.75" thickBot="1" x14ac:dyDescent="0.3">
      <c r="A3" s="218">
        <v>4002943128</v>
      </c>
      <c r="B3" s="219" t="s">
        <v>96</v>
      </c>
      <c r="C3" s="219">
        <v>1</v>
      </c>
      <c r="D3" s="220">
        <v>15093315</v>
      </c>
      <c r="E3" s="220" t="s">
        <v>386</v>
      </c>
      <c r="F3" s="220">
        <v>2507</v>
      </c>
      <c r="G3" s="220">
        <v>38.159999999999997</v>
      </c>
      <c r="H3" s="220">
        <v>18.57</v>
      </c>
      <c r="I3" s="219" t="s">
        <v>473</v>
      </c>
      <c r="J3" s="220" t="s">
        <v>116</v>
      </c>
      <c r="K3" s="221">
        <v>44373.175694444442</v>
      </c>
      <c r="L3" s="219">
        <v>1</v>
      </c>
      <c r="M3" s="220" t="s">
        <v>3402</v>
      </c>
      <c r="N3" s="220" t="s">
        <v>3391</v>
      </c>
      <c r="O3" s="220" t="s">
        <v>175</v>
      </c>
      <c r="P3" s="222">
        <v>44380</v>
      </c>
      <c r="Q3" s="220" t="s">
        <v>112</v>
      </c>
      <c r="R3" s="220" t="s">
        <v>3515</v>
      </c>
      <c r="S3" s="31" t="s">
        <v>113</v>
      </c>
      <c r="T3" s="33" t="str">
        <f>IFERROR(VLOOKUP(D:D,DGILOG!A:C,3,0),"")</f>
        <v>Y</v>
      </c>
      <c r="U3" s="33"/>
      <c r="V3" s="31" t="s">
        <v>5855</v>
      </c>
      <c r="W3" s="32" t="s">
        <v>5856</v>
      </c>
      <c r="X3" s="31" t="s">
        <v>175</v>
      </c>
      <c r="Y3" s="31" t="str">
        <f t="shared" ref="Y3:Y18" si="0">A3&amp;" "&amp;X3&amp;" "&amp;S3&amp;" "&amp;TEXT(P3,"dd")&amp;" "&amp;T3</f>
        <v>4002943128 GID 27 P3 03 Y</v>
      </c>
      <c r="Z3" s="468" t="s">
        <v>5825</v>
      </c>
    </row>
    <row r="4" spans="1:26" ht="15.75" thickBot="1" x14ac:dyDescent="0.3">
      <c r="A4" s="218">
        <v>4002943172</v>
      </c>
      <c r="B4" s="219" t="s">
        <v>96</v>
      </c>
      <c r="C4" s="219"/>
      <c r="D4" s="220">
        <v>15360242</v>
      </c>
      <c r="E4" s="220" t="s">
        <v>429</v>
      </c>
      <c r="F4" s="220">
        <v>1940</v>
      </c>
      <c r="G4" s="220">
        <v>33.520000000000003</v>
      </c>
      <c r="H4" s="220">
        <v>19.260000000000002</v>
      </c>
      <c r="I4" s="219" t="s">
        <v>473</v>
      </c>
      <c r="J4" s="220" t="s">
        <v>116</v>
      </c>
      <c r="K4" s="221">
        <v>44373.175694444442</v>
      </c>
      <c r="L4" s="219">
        <v>1</v>
      </c>
      <c r="M4" s="220" t="s">
        <v>346</v>
      </c>
      <c r="N4" s="220" t="s">
        <v>118</v>
      </c>
      <c r="O4" s="220" t="s">
        <v>175</v>
      </c>
      <c r="P4" s="222">
        <v>44376</v>
      </c>
      <c r="Q4" s="220" t="s">
        <v>112</v>
      </c>
      <c r="R4" s="220" t="s">
        <v>430</v>
      </c>
      <c r="S4" s="31" t="s">
        <v>113</v>
      </c>
      <c r="T4" s="33" t="str">
        <f>IFERROR(VLOOKUP(D:D,DGILOG!A:C,3,0),"")</f>
        <v>Y</v>
      </c>
      <c r="U4" s="33"/>
      <c r="V4" s="31"/>
      <c r="W4" s="32" t="s">
        <v>5544</v>
      </c>
      <c r="X4" s="31" t="s">
        <v>175</v>
      </c>
      <c r="Y4" s="31" t="str">
        <f t="shared" si="0"/>
        <v>4002943172 GID 27 P3 29 Y</v>
      </c>
      <c r="Z4" s="468" t="s">
        <v>5826</v>
      </c>
    </row>
    <row r="5" spans="1:26" ht="15.75" thickBot="1" x14ac:dyDescent="0.3">
      <c r="A5" s="218">
        <v>4002943228</v>
      </c>
      <c r="B5" s="219" t="s">
        <v>96</v>
      </c>
      <c r="C5" s="219">
        <v>1</v>
      </c>
      <c r="D5" s="220">
        <v>15073986</v>
      </c>
      <c r="E5" s="220" t="s">
        <v>4355</v>
      </c>
      <c r="F5" s="220">
        <v>242</v>
      </c>
      <c r="G5" s="220">
        <v>4.1399999999999997</v>
      </c>
      <c r="H5" s="220">
        <v>1.79</v>
      </c>
      <c r="I5" s="219" t="s">
        <v>8</v>
      </c>
      <c r="J5" s="220" t="s">
        <v>116</v>
      </c>
      <c r="K5" s="221">
        <v>44373.175694444442</v>
      </c>
      <c r="L5" s="219">
        <v>1</v>
      </c>
      <c r="M5" s="220" t="s">
        <v>3304</v>
      </c>
      <c r="N5" s="220" t="s">
        <v>110</v>
      </c>
      <c r="O5" s="220" t="s">
        <v>5809</v>
      </c>
      <c r="P5" s="222">
        <v>44375</v>
      </c>
      <c r="Q5" s="220" t="s">
        <v>105</v>
      </c>
      <c r="R5" s="223" t="s">
        <v>4356</v>
      </c>
      <c r="S5" s="31" t="s">
        <v>107</v>
      </c>
      <c r="T5" s="33" t="str">
        <f>IFERROR(VLOOKUP(D:D,DGILOG!A:C,3,0),"")</f>
        <v/>
      </c>
      <c r="U5" s="33" t="s">
        <v>3523</v>
      </c>
      <c r="V5" s="31" t="s">
        <v>30</v>
      </c>
      <c r="W5" s="33" t="str">
        <f>VLOOKUP(V:V,MGV!B:E,4,0)</f>
        <v>PT. Darsindo Cipta Putra Mandiri</v>
      </c>
      <c r="X5" s="31" t="s">
        <v>175</v>
      </c>
      <c r="Y5" s="31" t="str">
        <f t="shared" si="0"/>
        <v xml:space="preserve">4002943228 GID 27 P2 28 </v>
      </c>
      <c r="Z5" s="468" t="s">
        <v>5827</v>
      </c>
    </row>
    <row r="6" spans="1:26" ht="15.75" thickBot="1" x14ac:dyDescent="0.3">
      <c r="A6" s="218">
        <v>4002943244</v>
      </c>
      <c r="B6" s="219" t="s">
        <v>96</v>
      </c>
      <c r="C6" s="219">
        <v>1</v>
      </c>
      <c r="D6" s="220">
        <v>15065880</v>
      </c>
      <c r="E6" s="220" t="s">
        <v>123</v>
      </c>
      <c r="F6" s="220">
        <v>2647</v>
      </c>
      <c r="G6" s="220">
        <v>40.090000000000003</v>
      </c>
      <c r="H6" s="220">
        <v>15.36</v>
      </c>
      <c r="I6" s="219" t="s">
        <v>473</v>
      </c>
      <c r="J6" s="220" t="s">
        <v>116</v>
      </c>
      <c r="K6" s="221">
        <v>44373.175694444442</v>
      </c>
      <c r="L6" s="219">
        <v>1</v>
      </c>
      <c r="M6" s="220" t="s">
        <v>124</v>
      </c>
      <c r="N6" s="220" t="s">
        <v>118</v>
      </c>
      <c r="O6" s="220" t="s">
        <v>175</v>
      </c>
      <c r="P6" s="222">
        <v>44376</v>
      </c>
      <c r="Q6" s="220" t="s">
        <v>112</v>
      </c>
      <c r="R6" s="220" t="s">
        <v>5685</v>
      </c>
      <c r="S6" s="31" t="s">
        <v>113</v>
      </c>
      <c r="T6" s="33" t="str">
        <f>IFERROR(VLOOKUP(D:D,DGILOG!A:C,3,0),"")</f>
        <v>Y</v>
      </c>
      <c r="U6" s="33"/>
      <c r="V6" s="31" t="s">
        <v>5864</v>
      </c>
      <c r="W6" s="32" t="s">
        <v>5865</v>
      </c>
      <c r="X6" s="31" t="s">
        <v>175</v>
      </c>
      <c r="Y6" s="31" t="str">
        <f t="shared" si="0"/>
        <v>4002943244 GID 27 P3 29 Y</v>
      </c>
      <c r="Z6" s="468" t="s">
        <v>5828</v>
      </c>
    </row>
    <row r="7" spans="1:26" ht="15.75" thickBot="1" x14ac:dyDescent="0.3">
      <c r="A7" s="218">
        <v>4002943248</v>
      </c>
      <c r="B7" s="219" t="s">
        <v>96</v>
      </c>
      <c r="C7" s="219">
        <v>1</v>
      </c>
      <c r="D7" s="220">
        <v>29900001</v>
      </c>
      <c r="E7" s="220" t="s">
        <v>129</v>
      </c>
      <c r="F7" s="220">
        <v>2084</v>
      </c>
      <c r="G7" s="220">
        <v>40.049999999999997</v>
      </c>
      <c r="H7" s="220">
        <v>15.66</v>
      </c>
      <c r="I7" s="219" t="s">
        <v>473</v>
      </c>
      <c r="J7" s="220" t="s">
        <v>116</v>
      </c>
      <c r="K7" s="221">
        <v>44373.175694444442</v>
      </c>
      <c r="L7" s="219">
        <v>1</v>
      </c>
      <c r="M7" s="220" t="s">
        <v>130</v>
      </c>
      <c r="N7" s="220" t="s">
        <v>118</v>
      </c>
      <c r="O7" s="220" t="s">
        <v>175</v>
      </c>
      <c r="P7" s="222">
        <v>44376</v>
      </c>
      <c r="Q7" s="220" t="s">
        <v>112</v>
      </c>
      <c r="R7" s="220" t="s">
        <v>3551</v>
      </c>
      <c r="S7" s="31" t="s">
        <v>113</v>
      </c>
      <c r="T7" s="33" t="str">
        <f>IFERROR(VLOOKUP(D:D,DGILOG!A:C,3,0),"")</f>
        <v>Y</v>
      </c>
      <c r="U7" s="33"/>
      <c r="V7" s="31" t="s">
        <v>387</v>
      </c>
      <c r="W7" s="32" t="s">
        <v>5866</v>
      </c>
      <c r="X7" s="31" t="s">
        <v>175</v>
      </c>
      <c r="Y7" s="31" t="str">
        <f t="shared" si="0"/>
        <v>4002943248 GID 27 P3 29 Y</v>
      </c>
      <c r="Z7" s="468" t="s">
        <v>5829</v>
      </c>
    </row>
    <row r="8" spans="1:26" ht="15.75" thickBot="1" x14ac:dyDescent="0.3">
      <c r="A8" s="218">
        <v>4002943249</v>
      </c>
      <c r="B8" s="219" t="s">
        <v>96</v>
      </c>
      <c r="C8" s="219">
        <v>1</v>
      </c>
      <c r="D8" s="220">
        <v>29900001</v>
      </c>
      <c r="E8" s="220" t="s">
        <v>129</v>
      </c>
      <c r="F8" s="220">
        <v>2161</v>
      </c>
      <c r="G8" s="220">
        <v>39.909999999999997</v>
      </c>
      <c r="H8" s="220">
        <v>16.8</v>
      </c>
      <c r="I8" s="219" t="s">
        <v>473</v>
      </c>
      <c r="J8" s="220" t="s">
        <v>116</v>
      </c>
      <c r="K8" s="221">
        <v>44373.175694444442</v>
      </c>
      <c r="L8" s="219">
        <v>1</v>
      </c>
      <c r="M8" s="220" t="s">
        <v>130</v>
      </c>
      <c r="N8" s="220" t="s">
        <v>118</v>
      </c>
      <c r="O8" s="220" t="s">
        <v>175</v>
      </c>
      <c r="P8" s="222">
        <v>44376</v>
      </c>
      <c r="Q8" s="220" t="s">
        <v>112</v>
      </c>
      <c r="R8" s="220" t="s">
        <v>3551</v>
      </c>
      <c r="S8" s="31" t="s">
        <v>113</v>
      </c>
      <c r="T8" s="33" t="str">
        <f>IFERROR(VLOOKUP(D:D,DGILOG!A:C,3,0),"")</f>
        <v>Y</v>
      </c>
      <c r="U8" s="33"/>
      <c r="V8" s="31" t="s">
        <v>2228</v>
      </c>
      <c r="W8" s="32" t="s">
        <v>5861</v>
      </c>
      <c r="X8" s="31" t="s">
        <v>175</v>
      </c>
      <c r="Y8" s="31" t="str">
        <f t="shared" si="0"/>
        <v>4002943249 GID 27 P3 29 Y</v>
      </c>
      <c r="Z8" s="468" t="s">
        <v>5830</v>
      </c>
    </row>
    <row r="9" spans="1:26" ht="15.75" thickBot="1" x14ac:dyDescent="0.3">
      <c r="A9" s="218">
        <v>4002943279</v>
      </c>
      <c r="B9" s="219" t="s">
        <v>96</v>
      </c>
      <c r="C9" s="219"/>
      <c r="D9" s="220">
        <v>15446462</v>
      </c>
      <c r="E9" s="220" t="s">
        <v>321</v>
      </c>
      <c r="F9" s="220">
        <v>1863</v>
      </c>
      <c r="G9" s="220">
        <v>32.67</v>
      </c>
      <c r="H9" s="220">
        <v>18.72</v>
      </c>
      <c r="I9" s="219" t="s">
        <v>473</v>
      </c>
      <c r="J9" s="220" t="s">
        <v>116</v>
      </c>
      <c r="K9" s="221">
        <v>44373.175694444442</v>
      </c>
      <c r="L9" s="219">
        <v>1</v>
      </c>
      <c r="M9" s="220" t="s">
        <v>3739</v>
      </c>
      <c r="N9" s="220" t="s">
        <v>118</v>
      </c>
      <c r="O9" s="220" t="s">
        <v>5810</v>
      </c>
      <c r="P9" s="222">
        <v>44376</v>
      </c>
      <c r="Q9" s="220" t="s">
        <v>112</v>
      </c>
      <c r="R9" s="220" t="s">
        <v>3741</v>
      </c>
      <c r="S9" s="31" t="s">
        <v>113</v>
      </c>
      <c r="T9" s="33" t="str">
        <f>IFERROR(VLOOKUP(D:D,DGILOG!A:C,3,0),"")</f>
        <v>Y</v>
      </c>
      <c r="U9" s="33"/>
      <c r="V9" s="31"/>
      <c r="W9" s="32" t="s">
        <v>5544</v>
      </c>
      <c r="X9" s="31" t="s">
        <v>175</v>
      </c>
      <c r="Y9" s="31" t="str">
        <f t="shared" si="0"/>
        <v>4002943279 GID 27 P3 29 Y</v>
      </c>
      <c r="Z9" s="468" t="s">
        <v>5831</v>
      </c>
    </row>
    <row r="10" spans="1:26" ht="15.75" thickBot="1" x14ac:dyDescent="0.3">
      <c r="A10" s="218">
        <v>4002943280</v>
      </c>
      <c r="B10" s="219" t="s">
        <v>96</v>
      </c>
      <c r="C10" s="219"/>
      <c r="D10" s="220">
        <v>15446462</v>
      </c>
      <c r="E10" s="220" t="s">
        <v>321</v>
      </c>
      <c r="F10" s="220">
        <v>1989</v>
      </c>
      <c r="G10" s="220">
        <v>29.53</v>
      </c>
      <c r="H10" s="220">
        <v>16.18</v>
      </c>
      <c r="I10" s="219" t="s">
        <v>473</v>
      </c>
      <c r="J10" s="220" t="s">
        <v>116</v>
      </c>
      <c r="K10" s="221">
        <v>44373.175694444442</v>
      </c>
      <c r="L10" s="219">
        <v>1</v>
      </c>
      <c r="M10" s="220" t="s">
        <v>3739</v>
      </c>
      <c r="N10" s="220" t="s">
        <v>118</v>
      </c>
      <c r="O10" s="220" t="s">
        <v>5810</v>
      </c>
      <c r="P10" s="222">
        <v>44376</v>
      </c>
      <c r="Q10" s="220" t="s">
        <v>112</v>
      </c>
      <c r="R10" s="220" t="s">
        <v>3741</v>
      </c>
      <c r="S10" s="31" t="s">
        <v>113</v>
      </c>
      <c r="T10" s="33" t="str">
        <f>IFERROR(VLOOKUP(D:D,DGILOG!A:C,3,0),"")</f>
        <v>Y</v>
      </c>
      <c r="U10" s="33"/>
      <c r="V10" s="31"/>
      <c r="W10" s="32" t="s">
        <v>5544</v>
      </c>
      <c r="X10" s="31" t="s">
        <v>175</v>
      </c>
      <c r="Y10" s="31" t="str">
        <f t="shared" si="0"/>
        <v>4002943280 GID 27 P3 29 Y</v>
      </c>
      <c r="Z10" s="468" t="s">
        <v>5832</v>
      </c>
    </row>
    <row r="11" spans="1:26" ht="15.75" thickBot="1" x14ac:dyDescent="0.3">
      <c r="A11" s="218">
        <v>4002943281</v>
      </c>
      <c r="B11" s="219" t="s">
        <v>96</v>
      </c>
      <c r="C11" s="219"/>
      <c r="D11" s="220">
        <v>15446462</v>
      </c>
      <c r="E11" s="220" t="s">
        <v>321</v>
      </c>
      <c r="F11" s="220">
        <v>1500</v>
      </c>
      <c r="G11" s="220">
        <v>26.31</v>
      </c>
      <c r="H11" s="220">
        <v>15.08</v>
      </c>
      <c r="I11" s="219" t="s">
        <v>473</v>
      </c>
      <c r="J11" s="220" t="s">
        <v>116</v>
      </c>
      <c r="K11" s="221">
        <v>44373.175694444442</v>
      </c>
      <c r="L11" s="219">
        <v>1</v>
      </c>
      <c r="M11" s="220" t="s">
        <v>3739</v>
      </c>
      <c r="N11" s="220" t="s">
        <v>118</v>
      </c>
      <c r="O11" s="220" t="s">
        <v>5811</v>
      </c>
      <c r="P11" s="222">
        <v>44376</v>
      </c>
      <c r="Q11" s="220" t="s">
        <v>112</v>
      </c>
      <c r="R11" s="220" t="s">
        <v>3741</v>
      </c>
      <c r="S11" s="31" t="s">
        <v>113</v>
      </c>
      <c r="T11" s="33" t="str">
        <f>IFERROR(VLOOKUP(D:D,DGILOG!A:C,3,0),"")</f>
        <v>Y</v>
      </c>
      <c r="U11" s="33"/>
      <c r="V11" s="31"/>
      <c r="W11" s="32" t="s">
        <v>5544</v>
      </c>
      <c r="X11" s="31" t="s">
        <v>175</v>
      </c>
      <c r="Y11" s="31" t="str">
        <f t="shared" si="0"/>
        <v>4002943281 GID 27 P3 29 Y</v>
      </c>
      <c r="Z11" s="468" t="s">
        <v>5833</v>
      </c>
    </row>
    <row r="12" spans="1:26" ht="15.75" thickBot="1" x14ac:dyDescent="0.3">
      <c r="A12" s="218">
        <v>4002943282</v>
      </c>
      <c r="B12" s="219" t="s">
        <v>96</v>
      </c>
      <c r="C12" s="219"/>
      <c r="D12" s="220">
        <v>15446462</v>
      </c>
      <c r="E12" s="220" t="s">
        <v>321</v>
      </c>
      <c r="F12" s="220">
        <v>1500</v>
      </c>
      <c r="G12" s="220">
        <v>26.31</v>
      </c>
      <c r="H12" s="220">
        <v>15.08</v>
      </c>
      <c r="I12" s="219" t="s">
        <v>473</v>
      </c>
      <c r="J12" s="220" t="s">
        <v>116</v>
      </c>
      <c r="K12" s="221">
        <v>44373.175694444442</v>
      </c>
      <c r="L12" s="219">
        <v>1</v>
      </c>
      <c r="M12" s="220" t="s">
        <v>3739</v>
      </c>
      <c r="N12" s="220" t="s">
        <v>118</v>
      </c>
      <c r="O12" s="220" t="s">
        <v>5811</v>
      </c>
      <c r="P12" s="222">
        <v>44376</v>
      </c>
      <c r="Q12" s="220" t="s">
        <v>112</v>
      </c>
      <c r="R12" s="220" t="s">
        <v>3741</v>
      </c>
      <c r="S12" s="31" t="s">
        <v>113</v>
      </c>
      <c r="T12" s="33" t="str">
        <f>IFERROR(VLOOKUP(D:D,DGILOG!A:C,3,0),"")</f>
        <v>Y</v>
      </c>
      <c r="U12" s="33"/>
      <c r="V12" s="31"/>
      <c r="W12" s="32" t="s">
        <v>5544</v>
      </c>
      <c r="X12" s="31" t="s">
        <v>175</v>
      </c>
      <c r="Y12" s="31" t="str">
        <f t="shared" si="0"/>
        <v>4002943282 GID 27 P3 29 Y</v>
      </c>
      <c r="Z12" s="468" t="s">
        <v>5834</v>
      </c>
    </row>
    <row r="13" spans="1:26" ht="15.75" thickBot="1" x14ac:dyDescent="0.3">
      <c r="A13" s="218">
        <v>4002943266</v>
      </c>
      <c r="B13" s="219" t="s">
        <v>96</v>
      </c>
      <c r="C13" s="219">
        <v>1</v>
      </c>
      <c r="D13" s="220">
        <v>22101001</v>
      </c>
      <c r="E13" s="220" t="s">
        <v>3668</v>
      </c>
      <c r="F13" s="220">
        <v>401</v>
      </c>
      <c r="G13" s="220">
        <v>3.9</v>
      </c>
      <c r="H13" s="220">
        <v>2.04</v>
      </c>
      <c r="I13" s="219" t="s">
        <v>8</v>
      </c>
      <c r="J13" s="220" t="s">
        <v>97</v>
      </c>
      <c r="K13" s="221">
        <v>44373.451388888891</v>
      </c>
      <c r="L13" s="219">
        <v>1</v>
      </c>
      <c r="M13" s="220" t="s">
        <v>104</v>
      </c>
      <c r="N13" s="220" t="s">
        <v>99</v>
      </c>
      <c r="O13" s="220" t="s">
        <v>5812</v>
      </c>
      <c r="P13" s="222">
        <v>44373</v>
      </c>
      <c r="Q13" s="220" t="s">
        <v>120</v>
      </c>
      <c r="R13" s="220" t="s">
        <v>3671</v>
      </c>
      <c r="S13" s="31" t="s">
        <v>122</v>
      </c>
      <c r="T13" s="33" t="str">
        <f>IFERROR(VLOOKUP(D:D,DGILOG!A:C,3,0),"")</f>
        <v/>
      </c>
      <c r="U13" s="33" t="s">
        <v>3523</v>
      </c>
      <c r="V13" s="31" t="s">
        <v>67</v>
      </c>
      <c r="W13" s="33" t="str">
        <f>VLOOKUP(V:V,MGV!B:E,4,0)</f>
        <v>PT. Mega Antaran Prima</v>
      </c>
      <c r="X13" s="31" t="s">
        <v>175</v>
      </c>
      <c r="Y13" s="31" t="str">
        <f t="shared" si="0"/>
        <v xml:space="preserve">4002943266 GID 27 P1 26 </v>
      </c>
      <c r="Z13" s="468" t="s">
        <v>5835</v>
      </c>
    </row>
    <row r="14" spans="1:26" ht="15.75" thickBot="1" x14ac:dyDescent="0.3">
      <c r="A14" s="218">
        <v>4002943278</v>
      </c>
      <c r="B14" s="219" t="s">
        <v>96</v>
      </c>
      <c r="C14" s="219">
        <v>1</v>
      </c>
      <c r="D14" s="220">
        <v>15088813</v>
      </c>
      <c r="E14" s="220" t="s">
        <v>4406</v>
      </c>
      <c r="F14" s="220">
        <v>460</v>
      </c>
      <c r="G14" s="220">
        <v>4.37</v>
      </c>
      <c r="H14" s="220">
        <v>2.37</v>
      </c>
      <c r="I14" s="219" t="s">
        <v>8</v>
      </c>
      <c r="J14" s="220" t="s">
        <v>97</v>
      </c>
      <c r="K14" s="221">
        <v>44373.451388888891</v>
      </c>
      <c r="L14" s="219">
        <v>1</v>
      </c>
      <c r="M14" s="220" t="s">
        <v>104</v>
      </c>
      <c r="N14" s="220" t="s">
        <v>99</v>
      </c>
      <c r="O14" s="220" t="s">
        <v>5812</v>
      </c>
      <c r="P14" s="222">
        <v>44379</v>
      </c>
      <c r="Q14" s="220" t="s">
        <v>120</v>
      </c>
      <c r="R14" s="220" t="s">
        <v>4407</v>
      </c>
      <c r="S14" s="31" t="s">
        <v>122</v>
      </c>
      <c r="T14" s="33" t="str">
        <f>IFERROR(VLOOKUP(D:D,DGILOG!A:C,3,0),"")</f>
        <v/>
      </c>
      <c r="U14" s="33" t="s">
        <v>3523</v>
      </c>
      <c r="V14" s="31" t="s">
        <v>12</v>
      </c>
      <c r="W14" s="33" t="str">
        <f>VLOOKUP(V:V,MGV!B:E,4,0)</f>
        <v>CV. Global Synergi Abadi</v>
      </c>
      <c r="X14" s="31" t="s">
        <v>175</v>
      </c>
      <c r="Y14" s="31" t="str">
        <f t="shared" si="0"/>
        <v xml:space="preserve">4002943278 GID 27 P1 02 </v>
      </c>
      <c r="Z14" s="468" t="s">
        <v>5836</v>
      </c>
    </row>
    <row r="15" spans="1:26" ht="15.75" thickBot="1" x14ac:dyDescent="0.3">
      <c r="A15" s="218">
        <v>4002943314</v>
      </c>
      <c r="B15" s="219" t="s">
        <v>96</v>
      </c>
      <c r="C15" s="219">
        <v>1</v>
      </c>
      <c r="D15" s="220">
        <v>15221407</v>
      </c>
      <c r="E15" s="220" t="s">
        <v>4398</v>
      </c>
      <c r="F15" s="220">
        <v>200</v>
      </c>
      <c r="G15" s="220">
        <v>4.68</v>
      </c>
      <c r="H15" s="220">
        <v>2.42</v>
      </c>
      <c r="I15" s="219" t="s">
        <v>8</v>
      </c>
      <c r="J15" s="220" t="s">
        <v>97</v>
      </c>
      <c r="K15" s="221">
        <v>44373.451388888891</v>
      </c>
      <c r="L15" s="219">
        <v>1</v>
      </c>
      <c r="M15" s="220" t="s">
        <v>4399</v>
      </c>
      <c r="N15" s="220" t="s">
        <v>99</v>
      </c>
      <c r="O15" s="220" t="s">
        <v>175</v>
      </c>
      <c r="P15" s="222">
        <v>44374</v>
      </c>
      <c r="Q15" s="220" t="s">
        <v>120</v>
      </c>
      <c r="R15" s="220" t="s">
        <v>4400</v>
      </c>
      <c r="S15" s="31" t="s">
        <v>122</v>
      </c>
      <c r="T15" s="33" t="str">
        <f>IFERROR(VLOOKUP(D:D,DGILOG!A:C,3,0),"")</f>
        <v/>
      </c>
      <c r="U15" s="33" t="s">
        <v>3523</v>
      </c>
      <c r="V15" s="31" t="s">
        <v>48</v>
      </c>
      <c r="W15" s="33" t="str">
        <f>VLOOKUP(V:V,MGV!B:E,4,0)</f>
        <v>PT. Kabut Halim Mandiri</v>
      </c>
      <c r="X15" s="31" t="s">
        <v>175</v>
      </c>
      <c r="Y15" s="31" t="str">
        <f t="shared" si="0"/>
        <v xml:space="preserve">4002943314 GID 27 P1 27 </v>
      </c>
      <c r="Z15" s="468" t="s">
        <v>5837</v>
      </c>
    </row>
    <row r="16" spans="1:26" ht="15.75" thickBot="1" x14ac:dyDescent="0.3">
      <c r="A16" s="218">
        <v>4002943315</v>
      </c>
      <c r="B16" s="219" t="s">
        <v>96</v>
      </c>
      <c r="C16" s="219">
        <v>1</v>
      </c>
      <c r="D16" s="220">
        <v>15523689</v>
      </c>
      <c r="E16" s="220" t="s">
        <v>5686</v>
      </c>
      <c r="F16" s="220">
        <v>90</v>
      </c>
      <c r="G16" s="220">
        <v>2.1</v>
      </c>
      <c r="H16" s="220">
        <v>1.0900000000000001</v>
      </c>
      <c r="I16" s="219" t="s">
        <v>8</v>
      </c>
      <c r="J16" s="220" t="s">
        <v>97</v>
      </c>
      <c r="K16" s="221">
        <v>44373.451388888891</v>
      </c>
      <c r="L16" s="219">
        <v>1</v>
      </c>
      <c r="M16" s="220" t="s">
        <v>126</v>
      </c>
      <c r="N16" s="220" t="s">
        <v>99</v>
      </c>
      <c r="O16" s="220" t="s">
        <v>175</v>
      </c>
      <c r="P16" s="222">
        <v>44374</v>
      </c>
      <c r="Q16" s="220" t="s">
        <v>120</v>
      </c>
      <c r="R16" s="220" t="s">
        <v>5687</v>
      </c>
      <c r="S16" s="31" t="s">
        <v>122</v>
      </c>
      <c r="T16" s="33" t="str">
        <f>IFERROR(VLOOKUP(D:D,DGILOG!A:C,3,0),"")</f>
        <v/>
      </c>
      <c r="U16" s="33" t="s">
        <v>3523</v>
      </c>
      <c r="V16" s="31" t="s">
        <v>58</v>
      </c>
      <c r="W16" s="33" t="str">
        <f>VLOOKUP(V:V,MGV!B:E,4,0)</f>
        <v>PT. Mega Antaran Prima</v>
      </c>
      <c r="X16" s="31" t="s">
        <v>175</v>
      </c>
      <c r="Y16" s="31" t="str">
        <f t="shared" si="0"/>
        <v xml:space="preserve">4002943315 GID 27 P1 27 </v>
      </c>
      <c r="Z16" s="468" t="s">
        <v>5838</v>
      </c>
    </row>
    <row r="17" spans="1:31" ht="15.75" thickBot="1" x14ac:dyDescent="0.3">
      <c r="A17" s="471">
        <v>4002943319</v>
      </c>
      <c r="B17" s="472" t="s">
        <v>96</v>
      </c>
      <c r="C17" s="472">
        <v>1</v>
      </c>
      <c r="D17" s="473">
        <v>15175990</v>
      </c>
      <c r="E17" s="473" t="s">
        <v>135</v>
      </c>
      <c r="F17" s="473">
        <v>327</v>
      </c>
      <c r="G17" s="473">
        <v>5.75</v>
      </c>
      <c r="H17" s="473">
        <v>2.72</v>
      </c>
      <c r="I17" s="472" t="s">
        <v>8</v>
      </c>
      <c r="J17" s="473" t="s">
        <v>109</v>
      </c>
      <c r="K17" s="474">
        <v>44373.451388888891</v>
      </c>
      <c r="L17" s="472">
        <v>1</v>
      </c>
      <c r="M17" s="473" t="s">
        <v>3650</v>
      </c>
      <c r="N17" s="473" t="s">
        <v>110</v>
      </c>
      <c r="O17" s="473" t="s">
        <v>175</v>
      </c>
      <c r="P17" s="475">
        <v>44375</v>
      </c>
      <c r="Q17" s="473" t="s">
        <v>105</v>
      </c>
      <c r="R17" s="473" t="s">
        <v>3651</v>
      </c>
      <c r="S17" s="38" t="s">
        <v>107</v>
      </c>
      <c r="T17" s="38" t="str">
        <f>IFERROR(VLOOKUP(D:D,DGILOG!A:C,3,0),"")</f>
        <v>Y</v>
      </c>
      <c r="U17" s="38"/>
      <c r="V17" s="38" t="s">
        <v>511</v>
      </c>
      <c r="W17" s="38" t="str">
        <f>VLOOKUP(V:V,MGV!B:E,4,0)</f>
        <v>PT. Mega Antaran Prima</v>
      </c>
      <c r="X17" s="38" t="s">
        <v>175</v>
      </c>
      <c r="Y17" s="38" t="str">
        <f t="shared" si="0"/>
        <v>4002943319 GID 27 P2 28 Y</v>
      </c>
      <c r="Z17" s="468" t="s">
        <v>5839</v>
      </c>
      <c r="AA17" s="469">
        <v>44373</v>
      </c>
      <c r="AB17" s="470" t="str">
        <f>W17</f>
        <v>PT. Mega Antaran Prima</v>
      </c>
      <c r="AC17" s="470" t="str">
        <f>+VLOOKUP(V17,Table3[[Nopol lama]:[Driver Name]],4,0)</f>
        <v>SUPOYO</v>
      </c>
      <c r="AD17" s="470"/>
      <c r="AE17" s="470" t="str">
        <f>V17</f>
        <v>B 9663 KXR</v>
      </c>
    </row>
    <row r="18" spans="1:31" ht="15.75" thickBot="1" x14ac:dyDescent="0.3">
      <c r="A18" s="218">
        <v>4002943323</v>
      </c>
      <c r="B18" s="219" t="s">
        <v>96</v>
      </c>
      <c r="C18" s="219">
        <v>1</v>
      </c>
      <c r="D18" s="220">
        <v>15178203</v>
      </c>
      <c r="E18" s="220" t="s">
        <v>5813</v>
      </c>
      <c r="F18" s="220">
        <v>269</v>
      </c>
      <c r="G18" s="220">
        <v>5.29</v>
      </c>
      <c r="H18" s="220">
        <v>2.59</v>
      </c>
      <c r="I18" s="219" t="s">
        <v>8</v>
      </c>
      <c r="J18" s="220" t="s">
        <v>97</v>
      </c>
      <c r="K18" s="221">
        <v>44373.451388888891</v>
      </c>
      <c r="L18" s="219">
        <v>1</v>
      </c>
      <c r="M18" s="220" t="s">
        <v>3304</v>
      </c>
      <c r="N18" s="220" t="s">
        <v>110</v>
      </c>
      <c r="O18" s="220" t="s">
        <v>175</v>
      </c>
      <c r="P18" s="222">
        <v>44375</v>
      </c>
      <c r="Q18" s="220" t="s">
        <v>105</v>
      </c>
      <c r="R18" s="223" t="s">
        <v>5814</v>
      </c>
      <c r="S18" s="31" t="s">
        <v>107</v>
      </c>
      <c r="T18" s="33" t="str">
        <f>IFERROR(VLOOKUP(D:D,DGILOG!A:C,3,0),"")</f>
        <v/>
      </c>
      <c r="U18" s="33" t="s">
        <v>3344</v>
      </c>
      <c r="V18" s="31" t="s">
        <v>49</v>
      </c>
      <c r="W18" s="33" t="str">
        <f>VLOOKUP(V:V,MGV!B:E,4,0)</f>
        <v>PT. Kabut Halim Mandiri</v>
      </c>
      <c r="X18" s="31" t="s">
        <v>175</v>
      </c>
      <c r="Y18" s="31" t="str">
        <f t="shared" si="0"/>
        <v xml:space="preserve">4002943323 GID 27 P2 28 </v>
      </c>
      <c r="Z18" s="468" t="s">
        <v>5840</v>
      </c>
      <c r="AA18" s="99">
        <v>44373</v>
      </c>
      <c r="AB18" s="100" t="str">
        <f>W18</f>
        <v>PT. Kabut Halim Mandiri</v>
      </c>
      <c r="AC18" s="100" t="str">
        <f>+VLOOKUP(V18,Table3[[Nopol lama]:[Driver Name]],4,0)</f>
        <v>AHMIN</v>
      </c>
      <c r="AD18" s="100"/>
      <c r="AE18" s="100" t="str">
        <f>V18</f>
        <v>B 9542 TXS</v>
      </c>
    </row>
    <row r="19" spans="1:31" x14ac:dyDescent="0.25">
      <c r="A19" s="25">
        <v>4002942810</v>
      </c>
      <c r="B19" s="149" t="s">
        <v>96</v>
      </c>
      <c r="C19" s="26"/>
      <c r="D19" s="24">
        <v>15065880</v>
      </c>
      <c r="E19" s="25" t="s">
        <v>123</v>
      </c>
      <c r="F19" s="25">
        <v>1688</v>
      </c>
      <c r="G19" s="25">
        <v>39.74</v>
      </c>
      <c r="H19" s="25">
        <v>15.18</v>
      </c>
      <c r="I19" s="26" t="s">
        <v>73</v>
      </c>
      <c r="J19" s="24" t="s">
        <v>116</v>
      </c>
      <c r="K19" s="24" t="s">
        <v>5684</v>
      </c>
      <c r="L19" s="149">
        <v>1</v>
      </c>
      <c r="M19" s="25" t="s">
        <v>124</v>
      </c>
      <c r="N19" s="25" t="s">
        <v>118</v>
      </c>
      <c r="O19" s="25" t="s">
        <v>5</v>
      </c>
      <c r="P19" s="27">
        <v>44375</v>
      </c>
      <c r="Q19" s="25" t="s">
        <v>112</v>
      </c>
      <c r="R19" s="24" t="s">
        <v>5685</v>
      </c>
      <c r="S19" s="32" t="s">
        <v>113</v>
      </c>
      <c r="T19" s="32" t="s">
        <v>602</v>
      </c>
      <c r="U19" s="32"/>
      <c r="V19" s="32"/>
      <c r="W19" s="32" t="s">
        <v>505</v>
      </c>
      <c r="X19" s="32" t="s">
        <v>5</v>
      </c>
      <c r="Y19" s="32" t="s">
        <v>5815</v>
      </c>
      <c r="Z19" s="468" t="e">
        <v>#N/A</v>
      </c>
    </row>
    <row r="20" spans="1:31" x14ac:dyDescent="0.25">
      <c r="A20" s="25">
        <v>4002942811</v>
      </c>
      <c r="B20" s="149" t="s">
        <v>96</v>
      </c>
      <c r="C20" s="26"/>
      <c r="D20" s="24">
        <v>15065880</v>
      </c>
      <c r="E20" s="25" t="s">
        <v>123</v>
      </c>
      <c r="F20" s="25">
        <v>2567</v>
      </c>
      <c r="G20" s="25">
        <v>37.32</v>
      </c>
      <c r="H20" s="25">
        <v>19.64</v>
      </c>
      <c r="I20" s="26" t="s">
        <v>73</v>
      </c>
      <c r="J20" s="24" t="s">
        <v>116</v>
      </c>
      <c r="K20" s="24" t="s">
        <v>5684</v>
      </c>
      <c r="L20" s="149">
        <v>1</v>
      </c>
      <c r="M20" s="25" t="s">
        <v>124</v>
      </c>
      <c r="N20" s="25" t="s">
        <v>118</v>
      </c>
      <c r="O20" s="25" t="s">
        <v>5681</v>
      </c>
      <c r="P20" s="27">
        <v>44375</v>
      </c>
      <c r="Q20" s="25" t="s">
        <v>112</v>
      </c>
      <c r="R20" s="24" t="s">
        <v>5685</v>
      </c>
      <c r="S20" s="32" t="s">
        <v>113</v>
      </c>
      <c r="T20" s="32" t="s">
        <v>602</v>
      </c>
      <c r="U20" s="32"/>
      <c r="V20" s="32"/>
      <c r="W20" s="32" t="s">
        <v>505</v>
      </c>
      <c r="X20" s="32" t="s">
        <v>5</v>
      </c>
      <c r="Y20" s="32" t="s">
        <v>5816</v>
      </c>
      <c r="Z20" s="468" t="e">
        <v>#N/A</v>
      </c>
    </row>
    <row r="21" spans="1:31" x14ac:dyDescent="0.25">
      <c r="A21" s="25">
        <v>4002942812</v>
      </c>
      <c r="B21" s="149" t="s">
        <v>96</v>
      </c>
      <c r="C21" s="26"/>
      <c r="D21" s="24">
        <v>15065880</v>
      </c>
      <c r="E21" s="25" t="s">
        <v>123</v>
      </c>
      <c r="F21" s="25">
        <v>2371</v>
      </c>
      <c r="G21" s="25">
        <v>32.35</v>
      </c>
      <c r="H21" s="25">
        <v>18.98</v>
      </c>
      <c r="I21" s="26" t="s">
        <v>73</v>
      </c>
      <c r="J21" s="24" t="s">
        <v>116</v>
      </c>
      <c r="K21" s="24" t="s">
        <v>5684</v>
      </c>
      <c r="L21" s="149">
        <v>1</v>
      </c>
      <c r="M21" s="25" t="s">
        <v>124</v>
      </c>
      <c r="N21" s="25" t="s">
        <v>118</v>
      </c>
      <c r="O21" s="25" t="s">
        <v>5681</v>
      </c>
      <c r="P21" s="27">
        <v>44375</v>
      </c>
      <c r="Q21" s="25" t="s">
        <v>112</v>
      </c>
      <c r="R21" s="24" t="s">
        <v>5685</v>
      </c>
      <c r="S21" s="32" t="s">
        <v>113</v>
      </c>
      <c r="T21" s="32" t="s">
        <v>602</v>
      </c>
      <c r="U21" s="32"/>
      <c r="V21" s="32"/>
      <c r="W21" s="32" t="s">
        <v>505</v>
      </c>
      <c r="X21" s="32" t="s">
        <v>5</v>
      </c>
      <c r="Y21" s="32" t="s">
        <v>5817</v>
      </c>
      <c r="Z21" s="468" t="e">
        <v>#N/A</v>
      </c>
    </row>
    <row r="22" spans="1:31" x14ac:dyDescent="0.25">
      <c r="A22" s="25">
        <v>4002942814</v>
      </c>
      <c r="B22" s="149" t="s">
        <v>96</v>
      </c>
      <c r="C22" s="26"/>
      <c r="D22" s="24">
        <v>95260001</v>
      </c>
      <c r="E22" s="25" t="s">
        <v>237</v>
      </c>
      <c r="F22" s="25">
        <v>2109</v>
      </c>
      <c r="G22" s="25">
        <v>36.049999999999997</v>
      </c>
      <c r="H22" s="25">
        <v>15.95</v>
      </c>
      <c r="I22" s="26" t="s">
        <v>73</v>
      </c>
      <c r="J22" s="24" t="s">
        <v>116</v>
      </c>
      <c r="K22" s="24" t="s">
        <v>5684</v>
      </c>
      <c r="L22" s="149">
        <v>1</v>
      </c>
      <c r="M22" s="25" t="s">
        <v>117</v>
      </c>
      <c r="N22" s="25" t="s">
        <v>118</v>
      </c>
      <c r="O22" s="25" t="s">
        <v>5</v>
      </c>
      <c r="P22" s="27">
        <v>44375</v>
      </c>
      <c r="Q22" s="25" t="s">
        <v>112</v>
      </c>
      <c r="R22" s="24" t="s">
        <v>238</v>
      </c>
      <c r="S22" s="32" t="s">
        <v>113</v>
      </c>
      <c r="T22" s="32" t="s">
        <v>602</v>
      </c>
      <c r="U22" s="32"/>
      <c r="V22" s="32"/>
      <c r="W22" s="32" t="s">
        <v>505</v>
      </c>
      <c r="X22" s="32" t="s">
        <v>5</v>
      </c>
      <c r="Y22" s="32" t="s">
        <v>5818</v>
      </c>
      <c r="Z22" s="468" t="e">
        <v>#N/A</v>
      </c>
    </row>
    <row r="23" spans="1:31" x14ac:dyDescent="0.25">
      <c r="A23" s="25">
        <v>4002942815</v>
      </c>
      <c r="B23" s="149" t="s">
        <v>96</v>
      </c>
      <c r="C23" s="26"/>
      <c r="D23" s="24">
        <v>15446462</v>
      </c>
      <c r="E23" s="25" t="s">
        <v>321</v>
      </c>
      <c r="F23" s="25">
        <v>2091</v>
      </c>
      <c r="G23" s="25">
        <v>33.71</v>
      </c>
      <c r="H23" s="25">
        <v>18.8</v>
      </c>
      <c r="I23" s="26" t="s">
        <v>73</v>
      </c>
      <c r="J23" s="24" t="s">
        <v>116</v>
      </c>
      <c r="K23" s="24" t="s">
        <v>5684</v>
      </c>
      <c r="L23" s="149">
        <v>1</v>
      </c>
      <c r="M23" s="25" t="s">
        <v>3739</v>
      </c>
      <c r="N23" s="25" t="s">
        <v>118</v>
      </c>
      <c r="O23" s="25" t="s">
        <v>5</v>
      </c>
      <c r="P23" s="27">
        <v>44375</v>
      </c>
      <c r="Q23" s="25" t="s">
        <v>112</v>
      </c>
      <c r="R23" s="24" t="s">
        <v>3741</v>
      </c>
      <c r="S23" s="32" t="s">
        <v>113</v>
      </c>
      <c r="T23" s="32" t="s">
        <v>602</v>
      </c>
      <c r="U23" s="32"/>
      <c r="V23" s="432"/>
      <c r="W23" s="32" t="s">
        <v>505</v>
      </c>
      <c r="X23" s="32" t="s">
        <v>5</v>
      </c>
      <c r="Y23" s="32" t="s">
        <v>5819</v>
      </c>
      <c r="Z23" s="468" t="e">
        <v>#N/A</v>
      </c>
    </row>
    <row r="24" spans="1:31" x14ac:dyDescent="0.25">
      <c r="A24" s="25">
        <v>4002942816</v>
      </c>
      <c r="B24" s="149" t="s">
        <v>96</v>
      </c>
      <c r="C24" s="26"/>
      <c r="D24" s="24">
        <v>15446462</v>
      </c>
      <c r="E24" s="25" t="s">
        <v>321</v>
      </c>
      <c r="F24" s="25">
        <v>1863</v>
      </c>
      <c r="G24" s="25">
        <v>32.67</v>
      </c>
      <c r="H24" s="25">
        <v>18.72</v>
      </c>
      <c r="I24" s="26" t="s">
        <v>73</v>
      </c>
      <c r="J24" s="24" t="s">
        <v>116</v>
      </c>
      <c r="K24" s="24" t="s">
        <v>5684</v>
      </c>
      <c r="L24" s="149">
        <v>1</v>
      </c>
      <c r="M24" s="25" t="s">
        <v>3739</v>
      </c>
      <c r="N24" s="25" t="s">
        <v>118</v>
      </c>
      <c r="O24" s="25" t="s">
        <v>5681</v>
      </c>
      <c r="P24" s="27">
        <v>44375</v>
      </c>
      <c r="Q24" s="25" t="s">
        <v>112</v>
      </c>
      <c r="R24" s="24" t="s">
        <v>3741</v>
      </c>
      <c r="S24" s="32" t="s">
        <v>113</v>
      </c>
      <c r="T24" s="32" t="s">
        <v>602</v>
      </c>
      <c r="U24" s="32"/>
      <c r="V24" s="32"/>
      <c r="W24" s="32" t="s">
        <v>505</v>
      </c>
      <c r="X24" s="32" t="s">
        <v>5</v>
      </c>
      <c r="Y24" s="32" t="s">
        <v>5820</v>
      </c>
      <c r="Z24" s="468" t="e">
        <v>#N/A</v>
      </c>
    </row>
    <row r="25" spans="1:31" x14ac:dyDescent="0.25">
      <c r="A25" s="25">
        <v>4002942817</v>
      </c>
      <c r="B25" s="149" t="s">
        <v>96</v>
      </c>
      <c r="C25" s="26"/>
      <c r="D25" s="24">
        <v>15446462</v>
      </c>
      <c r="E25" s="25" t="s">
        <v>321</v>
      </c>
      <c r="F25" s="25">
        <v>2039</v>
      </c>
      <c r="G25" s="25">
        <v>33.479999999999997</v>
      </c>
      <c r="H25" s="25">
        <v>18.149999999999999</v>
      </c>
      <c r="I25" s="26" t="s">
        <v>73</v>
      </c>
      <c r="J25" s="24" t="s">
        <v>116</v>
      </c>
      <c r="K25" s="24" t="s">
        <v>5684</v>
      </c>
      <c r="L25" s="149">
        <v>1</v>
      </c>
      <c r="M25" s="25" t="s">
        <v>3739</v>
      </c>
      <c r="N25" s="25" t="s">
        <v>118</v>
      </c>
      <c r="O25" s="25" t="s">
        <v>5681</v>
      </c>
      <c r="P25" s="27">
        <v>44375</v>
      </c>
      <c r="Q25" s="25" t="s">
        <v>112</v>
      </c>
      <c r="R25" s="24" t="s">
        <v>3741</v>
      </c>
      <c r="S25" s="32" t="s">
        <v>113</v>
      </c>
      <c r="T25" s="32" t="s">
        <v>602</v>
      </c>
      <c r="U25" s="32"/>
      <c r="V25" s="32"/>
      <c r="W25" s="32" t="s">
        <v>505</v>
      </c>
      <c r="X25" s="32" t="s">
        <v>5</v>
      </c>
      <c r="Y25" s="32" t="s">
        <v>5821</v>
      </c>
      <c r="Z25" s="468" t="e">
        <v>#N/A</v>
      </c>
    </row>
    <row r="26" spans="1:31" x14ac:dyDescent="0.25">
      <c r="A26" s="115">
        <v>4002942821</v>
      </c>
      <c r="B26" s="131" t="s">
        <v>96</v>
      </c>
      <c r="C26" s="116">
        <v>1</v>
      </c>
      <c r="D26" s="130">
        <v>15073992</v>
      </c>
      <c r="E26" s="115" t="s">
        <v>3508</v>
      </c>
      <c r="F26" s="115">
        <v>421</v>
      </c>
      <c r="G26" s="115" t="s">
        <v>5724</v>
      </c>
      <c r="H26" s="115" t="s">
        <v>5725</v>
      </c>
      <c r="I26" s="116" t="s">
        <v>73</v>
      </c>
      <c r="J26" s="130" t="s">
        <v>97</v>
      </c>
      <c r="K26" s="130" t="s">
        <v>5723</v>
      </c>
      <c r="L26" s="130">
        <v>3</v>
      </c>
      <c r="M26" s="115" t="s">
        <v>3402</v>
      </c>
      <c r="N26" s="130" t="s">
        <v>3391</v>
      </c>
      <c r="O26" s="115" t="s">
        <v>5680</v>
      </c>
      <c r="P26" s="117">
        <v>44377</v>
      </c>
      <c r="Q26" s="115" t="s">
        <v>112</v>
      </c>
      <c r="R26" s="130" t="s">
        <v>3509</v>
      </c>
      <c r="S26" s="32" t="s">
        <v>113</v>
      </c>
      <c r="T26" s="32" t="s">
        <v>602</v>
      </c>
      <c r="U26" s="433"/>
      <c r="V26" s="433" t="s">
        <v>406</v>
      </c>
      <c r="W26" s="32" t="s">
        <v>5858</v>
      </c>
      <c r="X26" s="32" t="s">
        <v>5</v>
      </c>
      <c r="Y26" s="32" t="s">
        <v>5822</v>
      </c>
      <c r="Z26" s="468" t="e">
        <v>#N/A</v>
      </c>
    </row>
    <row r="27" spans="1:31" x14ac:dyDescent="0.25">
      <c r="A27" s="115">
        <v>4002942821</v>
      </c>
      <c r="B27" s="131" t="s">
        <v>96</v>
      </c>
      <c r="C27" s="116"/>
      <c r="D27" s="130">
        <v>15093315</v>
      </c>
      <c r="E27" s="115" t="s">
        <v>386</v>
      </c>
      <c r="F27" s="115">
        <v>2192</v>
      </c>
      <c r="G27" s="115" t="s">
        <v>5726</v>
      </c>
      <c r="H27" s="115" t="s">
        <v>5727</v>
      </c>
      <c r="I27" s="116" t="s">
        <v>73</v>
      </c>
      <c r="J27" s="130" t="s">
        <v>97</v>
      </c>
      <c r="K27" s="130" t="s">
        <v>5723</v>
      </c>
      <c r="L27" s="130">
        <v>3</v>
      </c>
      <c r="M27" s="115" t="s">
        <v>3402</v>
      </c>
      <c r="N27" s="130" t="s">
        <v>3391</v>
      </c>
      <c r="O27" s="115" t="s">
        <v>5680</v>
      </c>
      <c r="P27" s="117">
        <v>44377</v>
      </c>
      <c r="Q27" s="115" t="s">
        <v>112</v>
      </c>
      <c r="R27" s="130" t="s">
        <v>3515</v>
      </c>
      <c r="S27" s="32" t="s">
        <v>113</v>
      </c>
      <c r="T27" s="32" t="s">
        <v>602</v>
      </c>
      <c r="U27" s="433"/>
      <c r="V27" s="433"/>
      <c r="W27" s="32" t="s">
        <v>5858</v>
      </c>
      <c r="X27" s="32" t="s">
        <v>5</v>
      </c>
      <c r="Y27" s="32" t="s">
        <v>5822</v>
      </c>
      <c r="Z27" s="468" t="e">
        <v>#N/A</v>
      </c>
    </row>
    <row r="28" spans="1:31" x14ac:dyDescent="0.25">
      <c r="A28" s="115">
        <v>4002942899</v>
      </c>
      <c r="B28" s="131" t="s">
        <v>96</v>
      </c>
      <c r="C28" s="116">
        <v>1</v>
      </c>
      <c r="D28" s="130">
        <v>15080433</v>
      </c>
      <c r="E28" s="115" t="s">
        <v>3401</v>
      </c>
      <c r="F28" s="115">
        <v>1695</v>
      </c>
      <c r="G28" s="115" t="s">
        <v>5732</v>
      </c>
      <c r="H28" s="115" t="s">
        <v>5733</v>
      </c>
      <c r="I28" s="116" t="s">
        <v>73</v>
      </c>
      <c r="J28" s="130" t="s">
        <v>97</v>
      </c>
      <c r="K28" s="130" t="s">
        <v>5723</v>
      </c>
      <c r="L28" s="130">
        <v>3</v>
      </c>
      <c r="M28" s="115" t="s">
        <v>3402</v>
      </c>
      <c r="N28" s="130" t="s">
        <v>3391</v>
      </c>
      <c r="O28" s="115" t="s">
        <v>5680</v>
      </c>
      <c r="P28" s="117">
        <v>44377</v>
      </c>
      <c r="Q28" s="115" t="s">
        <v>112</v>
      </c>
      <c r="R28" s="130" t="s">
        <v>3403</v>
      </c>
      <c r="S28" s="32" t="s">
        <v>113</v>
      </c>
      <c r="T28" s="32" t="s">
        <v>11</v>
      </c>
      <c r="U28" s="433"/>
      <c r="V28" s="433" t="s">
        <v>227</v>
      </c>
      <c r="W28" s="32" t="s">
        <v>5857</v>
      </c>
      <c r="X28" s="32" t="s">
        <v>5</v>
      </c>
      <c r="Y28" s="32" t="s">
        <v>5823</v>
      </c>
      <c r="Z28" s="468" t="e">
        <v>#N/A</v>
      </c>
    </row>
    <row r="29" spans="1:31" x14ac:dyDescent="0.25">
      <c r="A29" s="115">
        <v>4002942899</v>
      </c>
      <c r="B29" s="131" t="s">
        <v>96</v>
      </c>
      <c r="C29" s="116"/>
      <c r="D29" s="130">
        <v>20815001</v>
      </c>
      <c r="E29" s="115" t="s">
        <v>3695</v>
      </c>
      <c r="F29" s="115">
        <v>1000</v>
      </c>
      <c r="G29" s="115" t="s">
        <v>5734</v>
      </c>
      <c r="H29" s="115" t="s">
        <v>3732</v>
      </c>
      <c r="I29" s="116" t="s">
        <v>73</v>
      </c>
      <c r="J29" s="130" t="s">
        <v>97</v>
      </c>
      <c r="K29" s="130" t="s">
        <v>5723</v>
      </c>
      <c r="L29" s="130">
        <v>3</v>
      </c>
      <c r="M29" s="115" t="s">
        <v>3402</v>
      </c>
      <c r="N29" s="130" t="s">
        <v>3391</v>
      </c>
      <c r="O29" s="115" t="s">
        <v>5680</v>
      </c>
      <c r="P29" s="117">
        <v>44377</v>
      </c>
      <c r="Q29" s="115" t="s">
        <v>112</v>
      </c>
      <c r="R29" s="130" t="s">
        <v>3698</v>
      </c>
      <c r="S29" s="32" t="s">
        <v>113</v>
      </c>
      <c r="T29" s="32" t="s">
        <v>11</v>
      </c>
      <c r="U29" s="433"/>
      <c r="V29" s="433"/>
      <c r="W29" s="32" t="s">
        <v>5857</v>
      </c>
      <c r="X29" s="32" t="s">
        <v>5</v>
      </c>
      <c r="Y29" s="32" t="s">
        <v>5823</v>
      </c>
      <c r="Z29" s="468" t="e">
        <v>#N/A</v>
      </c>
    </row>
    <row r="30" spans="1:31" ht="15.75" thickBot="1" x14ac:dyDescent="0.3">
      <c r="A30" s="463">
        <v>4002943247</v>
      </c>
      <c r="B30" s="464" t="s">
        <v>96</v>
      </c>
      <c r="C30" s="464">
        <v>1</v>
      </c>
      <c r="D30" s="465">
        <v>15258897</v>
      </c>
      <c r="E30" s="465" t="s">
        <v>190</v>
      </c>
      <c r="F30" s="465">
        <v>453</v>
      </c>
      <c r="G30" s="465">
        <v>3.77</v>
      </c>
      <c r="H30" s="465">
        <v>1.83</v>
      </c>
      <c r="I30" s="464" t="s">
        <v>8</v>
      </c>
      <c r="J30" s="465" t="s">
        <v>97</v>
      </c>
      <c r="K30" s="465" t="s">
        <v>5841</v>
      </c>
      <c r="L30" s="465">
        <v>2</v>
      </c>
      <c r="M30" s="465" t="s">
        <v>168</v>
      </c>
      <c r="N30" s="465" t="s">
        <v>110</v>
      </c>
      <c r="O30" s="465" t="s">
        <v>175</v>
      </c>
      <c r="P30" s="466">
        <v>44375</v>
      </c>
      <c r="Q30" s="465" t="s">
        <v>105</v>
      </c>
      <c r="R30" s="465" t="s">
        <v>191</v>
      </c>
      <c r="S30" s="31" t="s">
        <v>107</v>
      </c>
      <c r="T30" s="33" t="str">
        <f>IFERROR(VLOOKUP(D:D,DGILOG!A:C,3,0),"")</f>
        <v>Y</v>
      </c>
      <c r="U30" s="33" t="s">
        <v>3344</v>
      </c>
      <c r="V30" s="31" t="s">
        <v>38</v>
      </c>
      <c r="W30" s="33" t="str">
        <f>IFERROR(VLOOKUP(V:V,MGV!B:E,4,0),"")</f>
        <v>PT. Kabut Halim Mandiri</v>
      </c>
      <c r="X30" s="31" t="s">
        <v>175</v>
      </c>
      <c r="Y30" s="31" t="str">
        <f>A30&amp;" "&amp;X30&amp;" "&amp;S30&amp;" "&amp;TEXT(P30,"dd")&amp;" "&amp;T30</f>
        <v>4002943247 GID 27 P2 28 Y</v>
      </c>
      <c r="Z30" s="468" t="s">
        <v>5845</v>
      </c>
      <c r="AA30" s="99">
        <v>44373</v>
      </c>
      <c r="AB30" s="100" t="str">
        <f>W30</f>
        <v>PT. Kabut Halim Mandiri</v>
      </c>
      <c r="AC30" s="100" t="s">
        <v>5853</v>
      </c>
      <c r="AD30" s="100"/>
      <c r="AE30" s="100" t="str">
        <f>V30</f>
        <v>F 9282 FG</v>
      </c>
    </row>
    <row r="31" spans="1:31" ht="15.75" thickBot="1" x14ac:dyDescent="0.3">
      <c r="A31" s="463">
        <v>4002943330</v>
      </c>
      <c r="B31" s="464" t="s">
        <v>96</v>
      </c>
      <c r="C31" s="464"/>
      <c r="D31" s="465">
        <v>20817001</v>
      </c>
      <c r="E31" s="465" t="s">
        <v>216</v>
      </c>
      <c r="F31" s="465">
        <v>2032</v>
      </c>
      <c r="G31" s="465">
        <v>40.299999999999997</v>
      </c>
      <c r="H31" s="465">
        <v>11.53</v>
      </c>
      <c r="I31" s="464" t="s">
        <v>473</v>
      </c>
      <c r="J31" s="465" t="s">
        <v>116</v>
      </c>
      <c r="K31" s="465" t="s">
        <v>5841</v>
      </c>
      <c r="L31" s="465">
        <v>2</v>
      </c>
      <c r="M31" s="465" t="s">
        <v>117</v>
      </c>
      <c r="N31" s="465" t="s">
        <v>118</v>
      </c>
      <c r="O31" s="465" t="s">
        <v>175</v>
      </c>
      <c r="P31" s="466">
        <v>44376</v>
      </c>
      <c r="Q31" s="465" t="s">
        <v>112</v>
      </c>
      <c r="R31" s="465" t="s">
        <v>217</v>
      </c>
      <c r="S31" s="31" t="s">
        <v>113</v>
      </c>
      <c r="T31" s="33" t="str">
        <f>IFERROR(VLOOKUP(D:D,DGILOG!A:C,3,0),"")</f>
        <v/>
      </c>
      <c r="U31" s="33"/>
      <c r="V31" s="31"/>
      <c r="W31" s="32" t="s">
        <v>5544</v>
      </c>
      <c r="X31" s="31" t="s">
        <v>175</v>
      </c>
      <c r="Y31" s="31" t="str">
        <f t="shared" ref="Y31:Y38" si="1">A31&amp;" "&amp;X31&amp;" "&amp;S31&amp;" "&amp;TEXT(P31,"dd")&amp;" "&amp;T31</f>
        <v xml:space="preserve">4002943330 GID 27 P3 29 </v>
      </c>
      <c r="Z31" s="468" t="s">
        <v>5846</v>
      </c>
    </row>
    <row r="32" spans="1:31" ht="15.75" thickBot="1" x14ac:dyDescent="0.3">
      <c r="A32" s="463">
        <v>4002943356</v>
      </c>
      <c r="B32" s="464" t="s">
        <v>96</v>
      </c>
      <c r="C32" s="464">
        <v>1</v>
      </c>
      <c r="D32" s="465">
        <v>15077893</v>
      </c>
      <c r="E32" s="465" t="s">
        <v>180</v>
      </c>
      <c r="F32" s="465">
        <v>340</v>
      </c>
      <c r="G32" s="465">
        <v>4.25</v>
      </c>
      <c r="H32" s="465">
        <v>2.25</v>
      </c>
      <c r="I32" s="464" t="s">
        <v>8</v>
      </c>
      <c r="J32" s="465" t="s">
        <v>109</v>
      </c>
      <c r="K32" s="465" t="s">
        <v>5841</v>
      </c>
      <c r="L32" s="465">
        <v>2</v>
      </c>
      <c r="M32" s="465" t="s">
        <v>171</v>
      </c>
      <c r="N32" s="465" t="s">
        <v>110</v>
      </c>
      <c r="O32" s="465" t="s">
        <v>175</v>
      </c>
      <c r="P32" s="466">
        <v>44375</v>
      </c>
      <c r="Q32" s="465" t="s">
        <v>105</v>
      </c>
      <c r="R32" s="465" t="s">
        <v>3309</v>
      </c>
      <c r="S32" s="31" t="s">
        <v>107</v>
      </c>
      <c r="T32" s="33" t="str">
        <f>IFERROR(VLOOKUP(D:D,DGILOG!A:C,3,0),"")</f>
        <v>Y</v>
      </c>
      <c r="U32" s="33" t="s">
        <v>3344</v>
      </c>
      <c r="V32" s="31" t="s">
        <v>457</v>
      </c>
      <c r="W32" s="33" t="str">
        <f>IFERROR(VLOOKUP(V:V,MGV!B:E,4,0),"")</f>
        <v>Medikar Sarana Utama</v>
      </c>
      <c r="X32" s="31" t="s">
        <v>175</v>
      </c>
      <c r="Y32" s="31" t="str">
        <f t="shared" si="1"/>
        <v>4002943356 GID 27 P2 28 Y</v>
      </c>
      <c r="Z32" s="468" t="s">
        <v>5847</v>
      </c>
      <c r="AA32" s="99">
        <v>44373</v>
      </c>
      <c r="AB32" s="100" t="str">
        <f>W32</f>
        <v>Medikar Sarana Utama</v>
      </c>
      <c r="AC32" s="100" t="s">
        <v>5346</v>
      </c>
      <c r="AD32" s="100"/>
      <c r="AE32" s="100" t="str">
        <f>V32</f>
        <v>B 9524 TCJ</v>
      </c>
    </row>
    <row r="33" spans="1:31" ht="15.75" thickBot="1" x14ac:dyDescent="0.3">
      <c r="A33" s="463">
        <v>4002943379</v>
      </c>
      <c r="B33" s="464" t="s">
        <v>96</v>
      </c>
      <c r="C33" s="464">
        <v>1</v>
      </c>
      <c r="D33" s="465">
        <v>15093041</v>
      </c>
      <c r="E33" s="465" t="s">
        <v>5078</v>
      </c>
      <c r="F33" s="465">
        <v>266</v>
      </c>
      <c r="G33" s="465">
        <v>4.54</v>
      </c>
      <c r="H33" s="465">
        <v>1.97</v>
      </c>
      <c r="I33" s="464" t="s">
        <v>8</v>
      </c>
      <c r="J33" s="465" t="s">
        <v>97</v>
      </c>
      <c r="K33" s="465" t="s">
        <v>5841</v>
      </c>
      <c r="L33" s="465">
        <v>2</v>
      </c>
      <c r="M33" s="465" t="s">
        <v>3304</v>
      </c>
      <c r="N33" s="465" t="s">
        <v>110</v>
      </c>
      <c r="O33" s="465" t="s">
        <v>175</v>
      </c>
      <c r="P33" s="466">
        <v>44375</v>
      </c>
      <c r="Q33" s="465" t="s">
        <v>105</v>
      </c>
      <c r="R33" s="465" t="s">
        <v>5079</v>
      </c>
      <c r="S33" s="31" t="s">
        <v>107</v>
      </c>
      <c r="T33" s="33" t="str">
        <f>IFERROR(VLOOKUP(D:D,DGILOG!A:C,3,0),"")</f>
        <v/>
      </c>
      <c r="U33" s="33"/>
      <c r="V33" s="31" t="s">
        <v>5327</v>
      </c>
      <c r="W33" s="33" t="str">
        <f>IFERROR(VLOOKUP(V:V,MGV!B:E,4,0),"")</f>
        <v>LINC</v>
      </c>
      <c r="X33" s="31" t="s">
        <v>175</v>
      </c>
      <c r="Y33" s="31" t="str">
        <f t="shared" si="1"/>
        <v xml:space="preserve">4002943379 GID 27 P2 28 </v>
      </c>
      <c r="Z33" s="468" t="s">
        <v>5848</v>
      </c>
      <c r="AA33" s="99">
        <v>44373</v>
      </c>
      <c r="AB33" s="100" t="str">
        <f>W33</f>
        <v>LINC</v>
      </c>
      <c r="AC33" s="100" t="s">
        <v>5329</v>
      </c>
      <c r="AD33" s="100"/>
      <c r="AE33" s="100" t="str">
        <f>V33</f>
        <v>B 9550 UCB</v>
      </c>
    </row>
    <row r="34" spans="1:31" ht="15.75" thickBot="1" x14ac:dyDescent="0.3">
      <c r="A34" s="463">
        <v>4002943384</v>
      </c>
      <c r="B34" s="464" t="s">
        <v>96</v>
      </c>
      <c r="C34" s="464">
        <v>1</v>
      </c>
      <c r="D34" s="465">
        <v>15319874</v>
      </c>
      <c r="E34" s="465" t="s">
        <v>5842</v>
      </c>
      <c r="F34" s="465">
        <v>207</v>
      </c>
      <c r="G34" s="465">
        <v>3.73</v>
      </c>
      <c r="H34" s="465">
        <v>1.53</v>
      </c>
      <c r="I34" s="464" t="s">
        <v>8</v>
      </c>
      <c r="J34" s="465" t="s">
        <v>97</v>
      </c>
      <c r="K34" s="465" t="s">
        <v>5841</v>
      </c>
      <c r="L34" s="465">
        <v>2</v>
      </c>
      <c r="M34" s="465" t="s">
        <v>242</v>
      </c>
      <c r="N34" s="465" t="s">
        <v>110</v>
      </c>
      <c r="O34" s="465" t="s">
        <v>175</v>
      </c>
      <c r="P34" s="466">
        <v>44375</v>
      </c>
      <c r="Q34" s="465" t="s">
        <v>105</v>
      </c>
      <c r="R34" s="465" t="s">
        <v>5843</v>
      </c>
      <c r="S34" s="31" t="s">
        <v>107</v>
      </c>
      <c r="T34" s="33" t="str">
        <f>IFERROR(VLOOKUP(D:D,DGILOG!A:C,3,0),"")</f>
        <v/>
      </c>
      <c r="U34" s="33"/>
      <c r="V34" s="31" t="s">
        <v>5326</v>
      </c>
      <c r="W34" s="33" t="str">
        <f>IFERROR(VLOOKUP(V:V,MGV!B:E,4,0),"")</f>
        <v>LINC</v>
      </c>
      <c r="X34" s="31" t="s">
        <v>175</v>
      </c>
      <c r="Y34" s="31" t="str">
        <f t="shared" si="1"/>
        <v xml:space="preserve">4002943384 GID 27 P2 28 </v>
      </c>
      <c r="Z34" s="468" t="s">
        <v>5849</v>
      </c>
      <c r="AA34" s="99">
        <v>44373</v>
      </c>
      <c r="AB34" s="100" t="str">
        <f>W34</f>
        <v>LINC</v>
      </c>
      <c r="AC34" s="100" t="s">
        <v>5377</v>
      </c>
      <c r="AD34" s="100"/>
      <c r="AE34" s="100" t="str">
        <f>V34</f>
        <v>B 9118 UCC</v>
      </c>
    </row>
    <row r="35" spans="1:31" ht="15.75" thickBot="1" x14ac:dyDescent="0.3">
      <c r="A35" s="463">
        <v>4002943403</v>
      </c>
      <c r="B35" s="464" t="s">
        <v>96</v>
      </c>
      <c r="C35" s="464">
        <v>1</v>
      </c>
      <c r="D35" s="465">
        <v>15475742</v>
      </c>
      <c r="E35" s="465" t="s">
        <v>345</v>
      </c>
      <c r="F35" s="465">
        <v>1009</v>
      </c>
      <c r="G35" s="465">
        <v>20.02</v>
      </c>
      <c r="H35" s="465">
        <v>5.69</v>
      </c>
      <c r="I35" s="464" t="s">
        <v>473</v>
      </c>
      <c r="J35" s="465" t="s">
        <v>97</v>
      </c>
      <c r="K35" s="465" t="s">
        <v>5841</v>
      </c>
      <c r="L35" s="465">
        <v>2</v>
      </c>
      <c r="M35" s="465" t="s">
        <v>346</v>
      </c>
      <c r="N35" s="465" t="s">
        <v>118</v>
      </c>
      <c r="O35" s="465" t="s">
        <v>5844</v>
      </c>
      <c r="P35" s="466">
        <v>44376</v>
      </c>
      <c r="Q35" s="465" t="s">
        <v>112</v>
      </c>
      <c r="R35" s="465" t="s">
        <v>347</v>
      </c>
      <c r="S35" s="31" t="s">
        <v>113</v>
      </c>
      <c r="T35" s="33" t="str">
        <f>IFERROR(VLOOKUP(D:D,DGILOG!A:C,3,0),"")</f>
        <v/>
      </c>
      <c r="U35" s="33"/>
      <c r="V35" s="31"/>
      <c r="W35" s="32" t="s">
        <v>5862</v>
      </c>
      <c r="X35" s="31" t="s">
        <v>175</v>
      </c>
      <c r="Y35" s="31" t="str">
        <f t="shared" si="1"/>
        <v xml:space="preserve">4002943403 GID 27 P3 29 </v>
      </c>
      <c r="Z35" s="468" t="s">
        <v>5850</v>
      </c>
    </row>
    <row r="36" spans="1:31" ht="15.75" thickBot="1" x14ac:dyDescent="0.3">
      <c r="A36" s="463">
        <v>4002943403</v>
      </c>
      <c r="B36" s="464" t="s">
        <v>96</v>
      </c>
      <c r="C36" s="464"/>
      <c r="D36" s="465">
        <v>20802001</v>
      </c>
      <c r="E36" s="465" t="s">
        <v>183</v>
      </c>
      <c r="F36" s="465">
        <v>1000</v>
      </c>
      <c r="G36" s="465">
        <v>19.89</v>
      </c>
      <c r="H36" s="465">
        <v>5.64</v>
      </c>
      <c r="I36" s="464" t="s">
        <v>473</v>
      </c>
      <c r="J36" s="465" t="s">
        <v>97</v>
      </c>
      <c r="K36" s="465" t="s">
        <v>5841</v>
      </c>
      <c r="L36" s="465">
        <v>2</v>
      </c>
      <c r="M36" s="465" t="s">
        <v>130</v>
      </c>
      <c r="N36" s="465" t="s">
        <v>118</v>
      </c>
      <c r="O36" s="465" t="s">
        <v>5844</v>
      </c>
      <c r="P36" s="466">
        <v>44376</v>
      </c>
      <c r="Q36" s="465" t="s">
        <v>112</v>
      </c>
      <c r="R36" s="465" t="s">
        <v>184</v>
      </c>
      <c r="S36" s="31" t="s">
        <v>113</v>
      </c>
      <c r="T36" s="33" t="str">
        <f>IFERROR(VLOOKUP(D:D,DGILOG!A:C,3,0),"")</f>
        <v/>
      </c>
      <c r="U36" s="33"/>
      <c r="V36" s="31"/>
      <c r="W36" s="32" t="s">
        <v>5862</v>
      </c>
      <c r="X36" s="31" t="s">
        <v>175</v>
      </c>
      <c r="Y36" s="31" t="str">
        <f t="shared" si="1"/>
        <v xml:space="preserve">4002943403 GID 27 P3 29 </v>
      </c>
      <c r="Z36" s="468" t="s">
        <v>5850</v>
      </c>
    </row>
    <row r="37" spans="1:31" ht="15.75" thickBot="1" x14ac:dyDescent="0.3">
      <c r="A37" s="463">
        <v>4002943405</v>
      </c>
      <c r="B37" s="464" t="s">
        <v>96</v>
      </c>
      <c r="C37" s="464"/>
      <c r="D37" s="465">
        <v>20820001</v>
      </c>
      <c r="E37" s="465" t="s">
        <v>185</v>
      </c>
      <c r="F37" s="465">
        <v>2055</v>
      </c>
      <c r="G37" s="465">
        <v>38.700000000000003</v>
      </c>
      <c r="H37" s="465">
        <v>14.49</v>
      </c>
      <c r="I37" s="464" t="s">
        <v>473</v>
      </c>
      <c r="J37" s="465" t="s">
        <v>116</v>
      </c>
      <c r="K37" s="465" t="s">
        <v>5841</v>
      </c>
      <c r="L37" s="465">
        <v>2</v>
      </c>
      <c r="M37" s="465" t="s">
        <v>124</v>
      </c>
      <c r="N37" s="465" t="s">
        <v>118</v>
      </c>
      <c r="O37" s="465" t="s">
        <v>175</v>
      </c>
      <c r="P37" s="466">
        <v>44376</v>
      </c>
      <c r="Q37" s="465" t="s">
        <v>112</v>
      </c>
      <c r="R37" s="465" t="s">
        <v>186</v>
      </c>
      <c r="S37" s="31" t="s">
        <v>113</v>
      </c>
      <c r="T37" s="33" t="str">
        <f>IFERROR(VLOOKUP(D:D,DGILOG!A:C,3,0),"")</f>
        <v/>
      </c>
      <c r="U37" s="33"/>
      <c r="V37" s="31"/>
      <c r="W37" s="32" t="s">
        <v>5544</v>
      </c>
      <c r="X37" s="31" t="s">
        <v>175</v>
      </c>
      <c r="Y37" s="31" t="str">
        <f t="shared" si="1"/>
        <v xml:space="preserve">4002943405 GID 27 P3 29 </v>
      </c>
      <c r="Z37" s="468" t="s">
        <v>5851</v>
      </c>
    </row>
    <row r="38" spans="1:31" ht="15.75" thickBot="1" x14ac:dyDescent="0.3">
      <c r="A38" s="463">
        <v>4002943406</v>
      </c>
      <c r="B38" s="464" t="s">
        <v>96</v>
      </c>
      <c r="C38" s="464">
        <v>1</v>
      </c>
      <c r="D38" s="465">
        <v>20820001</v>
      </c>
      <c r="E38" s="465" t="s">
        <v>185</v>
      </c>
      <c r="F38" s="465">
        <v>2000</v>
      </c>
      <c r="G38" s="465">
        <v>39.78</v>
      </c>
      <c r="H38" s="465">
        <v>11.28</v>
      </c>
      <c r="I38" s="464" t="s">
        <v>473</v>
      </c>
      <c r="J38" s="465" t="s">
        <v>116</v>
      </c>
      <c r="K38" s="465" t="s">
        <v>5841</v>
      </c>
      <c r="L38" s="465">
        <v>2</v>
      </c>
      <c r="M38" s="465" t="s">
        <v>124</v>
      </c>
      <c r="N38" s="465" t="s">
        <v>118</v>
      </c>
      <c r="O38" s="465" t="s">
        <v>175</v>
      </c>
      <c r="P38" s="466">
        <v>44376</v>
      </c>
      <c r="Q38" s="465" t="s">
        <v>112</v>
      </c>
      <c r="R38" s="465" t="s">
        <v>186</v>
      </c>
      <c r="S38" s="31" t="s">
        <v>113</v>
      </c>
      <c r="T38" s="33" t="str">
        <f>IFERROR(VLOOKUP(D:D,DGILOG!A:C,3,0),"")</f>
        <v/>
      </c>
      <c r="U38" s="33"/>
      <c r="V38" s="31" t="s">
        <v>951</v>
      </c>
      <c r="W38" s="32" t="s">
        <v>5867</v>
      </c>
      <c r="X38" s="31" t="s">
        <v>175</v>
      </c>
      <c r="Y38" s="31" t="str">
        <f t="shared" si="1"/>
        <v xml:space="preserve">4002943406 GID 27 P3 29 </v>
      </c>
      <c r="Z38" s="468" t="s">
        <v>5852</v>
      </c>
    </row>
    <row r="39" spans="1:31" ht="15.75" thickBot="1" x14ac:dyDescent="0.3">
      <c r="A39" s="463">
        <v>4002943245</v>
      </c>
      <c r="B39" s="464" t="s">
        <v>96</v>
      </c>
      <c r="C39" s="464"/>
      <c r="D39" s="465">
        <v>20820001</v>
      </c>
      <c r="E39" s="465" t="s">
        <v>185</v>
      </c>
      <c r="F39" s="465">
        <v>2368</v>
      </c>
      <c r="G39" s="465">
        <v>34.79</v>
      </c>
      <c r="H39" s="465">
        <v>12.56</v>
      </c>
      <c r="I39" s="464" t="s">
        <v>473</v>
      </c>
      <c r="J39" s="465" t="s">
        <v>116</v>
      </c>
      <c r="K39" s="465" t="s">
        <v>5854</v>
      </c>
      <c r="L39" s="465">
        <v>3</v>
      </c>
      <c r="M39" s="465" t="s">
        <v>124</v>
      </c>
      <c r="N39" s="465" t="s">
        <v>118</v>
      </c>
      <c r="O39" s="465" t="s">
        <v>175</v>
      </c>
      <c r="P39" s="466">
        <v>44376</v>
      </c>
      <c r="Q39" s="465" t="s">
        <v>112</v>
      </c>
      <c r="R39" s="465" t="s">
        <v>186</v>
      </c>
      <c r="S39" s="31" t="s">
        <v>113</v>
      </c>
      <c r="T39" s="33" t="str">
        <f>IFERROR(VLOOKUP(D:D,DGILOG!A:C,3,0),"")</f>
        <v/>
      </c>
      <c r="U39" s="33"/>
      <c r="V39" s="31"/>
      <c r="W39" s="32" t="s">
        <v>5544</v>
      </c>
      <c r="X39" s="31" t="s">
        <v>175</v>
      </c>
      <c r="Y39" s="31" t="str">
        <f>A39&amp;" "&amp;X39&amp;" "&amp;S39&amp;" "&amp;TEXT(P39,"dd")&amp;" "&amp;T39</f>
        <v xml:space="preserve">4002943245 GID 27 P3 29 </v>
      </c>
    </row>
    <row r="40" spans="1:31" ht="15.75" thickBot="1" x14ac:dyDescent="0.3">
      <c r="A40" s="463">
        <v>4002943410</v>
      </c>
      <c r="B40" s="464" t="s">
        <v>96</v>
      </c>
      <c r="C40" s="464">
        <v>1</v>
      </c>
      <c r="D40" s="465">
        <v>15073992</v>
      </c>
      <c r="E40" s="465" t="s">
        <v>3508</v>
      </c>
      <c r="F40" s="465">
        <v>315</v>
      </c>
      <c r="G40" s="465">
        <v>4.17</v>
      </c>
      <c r="H40" s="465">
        <v>2.38</v>
      </c>
      <c r="I40" s="464" t="s">
        <v>473</v>
      </c>
      <c r="J40" s="465" t="s">
        <v>97</v>
      </c>
      <c r="K40" s="465" t="s">
        <v>5854</v>
      </c>
      <c r="L40" s="465">
        <v>3</v>
      </c>
      <c r="M40" s="465" t="s">
        <v>3402</v>
      </c>
      <c r="N40" s="465" t="s">
        <v>3391</v>
      </c>
      <c r="O40" s="465" t="s">
        <v>5844</v>
      </c>
      <c r="P40" s="466">
        <v>44378</v>
      </c>
      <c r="Q40" s="465" t="s">
        <v>112</v>
      </c>
      <c r="R40" s="465" t="s">
        <v>3509</v>
      </c>
      <c r="S40" s="31" t="s">
        <v>113</v>
      </c>
      <c r="T40" s="33" t="str">
        <f>IFERROR(VLOOKUP(D:D,DGILOG!A:C,3,0),"")</f>
        <v>Y</v>
      </c>
      <c r="U40" s="33"/>
      <c r="V40" s="31" t="s">
        <v>2513</v>
      </c>
      <c r="W40" s="32" t="s">
        <v>5863</v>
      </c>
      <c r="X40" s="31" t="s">
        <v>175</v>
      </c>
      <c r="Y40" s="31" t="str">
        <f>A40&amp;" "&amp;X40&amp;" "&amp;S40&amp;" "&amp;TEXT(P40,"dd")&amp;" "&amp;T40</f>
        <v>4002943410 GID 27 P3 01 Y</v>
      </c>
    </row>
    <row r="41" spans="1:31" ht="15.75" thickBot="1" x14ac:dyDescent="0.3">
      <c r="A41" s="463">
        <v>4002943410</v>
      </c>
      <c r="B41" s="464" t="s">
        <v>96</v>
      </c>
      <c r="C41" s="464"/>
      <c r="D41" s="465">
        <v>15093315</v>
      </c>
      <c r="E41" s="465" t="s">
        <v>386</v>
      </c>
      <c r="F41" s="465">
        <v>2207</v>
      </c>
      <c r="G41" s="465">
        <v>34.39</v>
      </c>
      <c r="H41" s="465">
        <v>16.77</v>
      </c>
      <c r="I41" s="464" t="s">
        <v>473</v>
      </c>
      <c r="J41" s="465" t="s">
        <v>97</v>
      </c>
      <c r="K41" s="465" t="s">
        <v>5854</v>
      </c>
      <c r="L41" s="465">
        <v>3</v>
      </c>
      <c r="M41" s="465" t="s">
        <v>3402</v>
      </c>
      <c r="N41" s="465" t="s">
        <v>3391</v>
      </c>
      <c r="O41" s="465" t="s">
        <v>5844</v>
      </c>
      <c r="P41" s="466">
        <v>44378</v>
      </c>
      <c r="Q41" s="465" t="s">
        <v>112</v>
      </c>
      <c r="R41" s="465" t="s">
        <v>3515</v>
      </c>
      <c r="S41" s="31" t="s">
        <v>113</v>
      </c>
      <c r="T41" s="33" t="str">
        <f>IFERROR(VLOOKUP(D:D,DGILOG!A:C,3,0),"")</f>
        <v>Y</v>
      </c>
      <c r="U41" s="33"/>
      <c r="V41" s="31"/>
      <c r="W41" s="32" t="s">
        <v>5863</v>
      </c>
      <c r="X41" s="31" t="s">
        <v>175</v>
      </c>
      <c r="Y41" s="31" t="str">
        <f>A41&amp;" "&amp;X41&amp;" "&amp;S41&amp;" "&amp;TEXT(P41,"dd")&amp;" "&amp;T41</f>
        <v>4002943410 GID 27 P3 01 Y</v>
      </c>
    </row>
  </sheetData>
  <conditionalFormatting sqref="V1:V18">
    <cfRule type="duplicateValues" dxfId="525" priority="28"/>
  </conditionalFormatting>
  <conditionalFormatting sqref="V1">
    <cfRule type="duplicateValues" dxfId="524" priority="29"/>
  </conditionalFormatting>
  <conditionalFormatting sqref="V1:V18">
    <cfRule type="duplicateValues" dxfId="523" priority="27"/>
  </conditionalFormatting>
  <conditionalFormatting sqref="V1">
    <cfRule type="duplicateValues" dxfId="522" priority="32"/>
  </conditionalFormatting>
  <conditionalFormatting sqref="V1">
    <cfRule type="duplicateValues" dxfId="521" priority="33"/>
  </conditionalFormatting>
  <conditionalFormatting sqref="V2:V18">
    <cfRule type="duplicateValues" dxfId="520" priority="34"/>
  </conditionalFormatting>
  <conditionalFormatting sqref="V19:V29">
    <cfRule type="duplicateValues" dxfId="519" priority="20"/>
  </conditionalFormatting>
  <conditionalFormatting sqref="V26:V29 V19 V21">
    <cfRule type="duplicateValues" dxfId="518" priority="21"/>
  </conditionalFormatting>
  <conditionalFormatting sqref="A19:A29 V19:V29">
    <cfRule type="duplicateValues" dxfId="517" priority="19"/>
  </conditionalFormatting>
  <conditionalFormatting sqref="V20">
    <cfRule type="duplicateValues" dxfId="516" priority="23"/>
  </conditionalFormatting>
  <conditionalFormatting sqref="V22">
    <cfRule type="duplicateValues" dxfId="515" priority="24"/>
  </conditionalFormatting>
  <conditionalFormatting sqref="V24">
    <cfRule type="duplicateValues" dxfId="514" priority="25"/>
  </conditionalFormatting>
  <conditionalFormatting sqref="V25">
    <cfRule type="duplicateValues" dxfId="513" priority="26"/>
  </conditionalFormatting>
  <conditionalFormatting sqref="A26:A29">
    <cfRule type="duplicateValues" dxfId="512" priority="18"/>
  </conditionalFormatting>
  <conditionalFormatting sqref="V31 V35:V38">
    <cfRule type="duplicateValues" dxfId="511" priority="10"/>
  </conditionalFormatting>
  <conditionalFormatting sqref="V31 V35:V38">
    <cfRule type="duplicateValues" dxfId="510" priority="9"/>
  </conditionalFormatting>
  <conditionalFormatting sqref="V31 V35:V38">
    <cfRule type="duplicateValues" dxfId="509" priority="12"/>
  </conditionalFormatting>
  <conditionalFormatting sqref="V32:V34 V30">
    <cfRule type="duplicateValues" dxfId="508" priority="6"/>
  </conditionalFormatting>
  <conditionalFormatting sqref="V32:V34 V30">
    <cfRule type="duplicateValues" dxfId="507" priority="5"/>
  </conditionalFormatting>
  <conditionalFormatting sqref="V32:V34 V30">
    <cfRule type="duplicateValues" dxfId="506" priority="7"/>
  </conditionalFormatting>
  <conditionalFormatting sqref="Y30:Z30">
    <cfRule type="duplicateValues" dxfId="505" priority="8442"/>
  </conditionalFormatting>
  <conditionalFormatting sqref="Y1:Z1">
    <cfRule type="duplicateValues" dxfId="504" priority="8443"/>
  </conditionalFormatting>
  <conditionalFormatting sqref="Y2:Z18 Z2:Z38">
    <cfRule type="duplicateValues" dxfId="503" priority="8444"/>
  </conditionalFormatting>
  <conditionalFormatting sqref="Y19:Z25">
    <cfRule type="duplicateValues" dxfId="502" priority="8445"/>
  </conditionalFormatting>
  <conditionalFormatting sqref="Y26:Z29">
    <cfRule type="duplicateValues" dxfId="501" priority="8446"/>
  </conditionalFormatting>
  <conditionalFormatting sqref="Y31:Z38">
    <cfRule type="duplicateValues" dxfId="500" priority="8447"/>
  </conditionalFormatting>
  <conditionalFormatting sqref="V39:V41">
    <cfRule type="duplicateValues" dxfId="499" priority="2"/>
  </conditionalFormatting>
  <conditionalFormatting sqref="V39:V41">
    <cfRule type="duplicateValues" dxfId="498" priority="1"/>
  </conditionalFormatting>
  <conditionalFormatting sqref="V39:V41">
    <cfRule type="duplicateValues" dxfId="497" priority="3"/>
  </conditionalFormatting>
  <conditionalFormatting sqref="Y39:Y41">
    <cfRule type="duplicateValues" dxfId="496" priority="4"/>
  </conditionalFormatting>
  <hyperlinks>
    <hyperlink ref="R5" r:id="rId1" display="https://www.google.com/maps/search/JL.+RAYA+SOREANG+NO+116?entry=gmail&amp;source=g" xr:uid="{00000000-0004-0000-0800-000000000000}"/>
    <hyperlink ref="R18" r:id="rId2" display="https://www.google.com/maps/search/JL.SOEKARNO+HATTA+NO.604?entry=gmail&amp;source=g" xr:uid="{00000000-0004-0000-0800-000001000000}"/>
  </hyperlinks>
  <pageMargins left="0.7" right="0.7" top="0.75" bottom="0.75" header="0.3" footer="0.3"/>
  <pageSetup paperSize="9" orientation="portrait" horizontalDpi="360" verticalDpi="360"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53"/>
  <sheetViews>
    <sheetView zoomScale="90" zoomScaleNormal="90" workbookViewId="0">
      <pane xSplit="5" ySplit="1" topLeftCell="X2" activePane="bottomRight" state="frozen"/>
      <selection pane="topRight" activeCell="F1" sqref="F1"/>
      <selection pane="bottomLeft" activeCell="A2" sqref="A2"/>
      <selection pane="bottomRight" activeCell="X1" sqref="X1"/>
    </sheetView>
  </sheetViews>
  <sheetFormatPr defaultRowHeight="15" x14ac:dyDescent="0.25"/>
  <cols>
    <col min="1" max="1" width="12.28515625" style="30" bestFit="1" customWidth="1"/>
    <col min="2" max="2" width="13.7109375" style="30" customWidth="1"/>
    <col min="3" max="3" width="9.42578125" style="30" bestFit="1" customWidth="1"/>
    <col min="4" max="4" width="10" style="30" bestFit="1" customWidth="1"/>
    <col min="5" max="5" width="32.5703125" style="30" bestFit="1" customWidth="1"/>
    <col min="6" max="6" width="8.140625" style="30" bestFit="1" customWidth="1"/>
    <col min="7" max="7" width="11" style="30" bestFit="1" customWidth="1"/>
    <col min="8" max="8" width="10.7109375" style="30" bestFit="1" customWidth="1"/>
    <col min="9" max="9" width="13.140625" style="30" bestFit="1" customWidth="1"/>
    <col min="10" max="10" width="14.28515625" style="30" bestFit="1" customWidth="1"/>
    <col min="11" max="11" width="12.7109375" style="30" bestFit="1" customWidth="1"/>
    <col min="12" max="12" width="11.85546875" style="30" bestFit="1" customWidth="1"/>
    <col min="13" max="13" width="11.28515625" style="30" bestFit="1" customWidth="1"/>
    <col min="14" max="14" width="13.42578125" style="30" bestFit="1" customWidth="1"/>
    <col min="15" max="15" width="16.85546875" style="30" bestFit="1" customWidth="1"/>
    <col min="16" max="16" width="8.85546875" style="30" bestFit="1" customWidth="1"/>
    <col min="17" max="17" width="20.5703125" style="30" bestFit="1" customWidth="1"/>
    <col min="18" max="18" width="36.42578125" style="30" bestFit="1" customWidth="1"/>
    <col min="19" max="19" width="7.28515625" style="30" bestFit="1" customWidth="1"/>
    <col min="20" max="20" width="11.7109375" style="30" bestFit="1" customWidth="1"/>
    <col min="21" max="21" width="8.42578125" style="30" bestFit="1" customWidth="1"/>
    <col min="22" max="22" width="18" style="30" bestFit="1" customWidth="1"/>
    <col min="23" max="23" width="26.7109375" style="30" bestFit="1" customWidth="1"/>
    <col min="24" max="24" width="8.28515625" style="30" bestFit="1" customWidth="1"/>
    <col min="25" max="25" width="21.5703125" style="30" bestFit="1" customWidth="1"/>
    <col min="26" max="26" width="31.140625" style="30" bestFit="1" customWidth="1"/>
    <col min="27" max="27" width="9.42578125" style="30" bestFit="1" customWidth="1"/>
    <col min="28" max="29" width="30.140625" style="30" bestFit="1" customWidth="1"/>
    <col min="30" max="30" width="15.7109375" style="30" bestFit="1" customWidth="1"/>
    <col min="31" max="31" width="18" style="30" bestFit="1" customWidth="1"/>
    <col min="32" max="32" width="24.5703125" style="30" bestFit="1" customWidth="1"/>
    <col min="33" max="16384" width="9.140625" style="30"/>
  </cols>
  <sheetData>
    <row r="1" spans="1:32" s="12" customFormat="1" x14ac:dyDescent="0.25">
      <c r="A1" s="165" t="s">
        <v>0</v>
      </c>
      <c r="B1" s="165" t="s">
        <v>3</v>
      </c>
      <c r="C1" s="165" t="s">
        <v>79</v>
      </c>
      <c r="D1" s="165" t="s">
        <v>80</v>
      </c>
      <c r="E1" s="165" t="s">
        <v>81</v>
      </c>
      <c r="F1" s="165" t="s">
        <v>82</v>
      </c>
      <c r="G1" s="165" t="s">
        <v>83</v>
      </c>
      <c r="H1" s="165" t="s">
        <v>84</v>
      </c>
      <c r="I1" s="165" t="s">
        <v>229</v>
      </c>
      <c r="J1" s="165" t="s">
        <v>85</v>
      </c>
      <c r="K1" s="165" t="s">
        <v>86</v>
      </c>
      <c r="L1" s="165" t="s">
        <v>87</v>
      </c>
      <c r="M1" s="165" t="s">
        <v>88</v>
      </c>
      <c r="N1" s="165" t="s">
        <v>89</v>
      </c>
      <c r="O1" s="165" t="s">
        <v>90</v>
      </c>
      <c r="P1" s="165" t="s">
        <v>91</v>
      </c>
      <c r="Q1" s="165" t="s">
        <v>92</v>
      </c>
      <c r="R1" s="165" t="s">
        <v>93</v>
      </c>
      <c r="S1" s="165" t="s">
        <v>2454</v>
      </c>
      <c r="T1" s="395" t="s">
        <v>611</v>
      </c>
      <c r="U1" s="165" t="s">
        <v>94</v>
      </c>
      <c r="V1" s="165" t="s">
        <v>625</v>
      </c>
      <c r="W1" s="165" t="s">
        <v>529</v>
      </c>
      <c r="X1" s="165" t="s">
        <v>95</v>
      </c>
      <c r="Y1" s="165" t="s">
        <v>254</v>
      </c>
      <c r="Z1" s="15" t="s">
        <v>5371</v>
      </c>
      <c r="AA1" s="15" t="s">
        <v>5372</v>
      </c>
      <c r="AB1" s="15" t="s">
        <v>4725</v>
      </c>
      <c r="AC1" s="15" t="s">
        <v>4726</v>
      </c>
      <c r="AD1" s="15" t="s">
        <v>4727</v>
      </c>
      <c r="AE1" s="165" t="s">
        <v>625</v>
      </c>
      <c r="AF1" s="101"/>
    </row>
    <row r="2" spans="1:32" x14ac:dyDescent="0.25">
      <c r="A2" s="197">
        <v>4002941994</v>
      </c>
      <c r="B2" s="165" t="s">
        <v>96</v>
      </c>
      <c r="C2" s="165">
        <v>1</v>
      </c>
      <c r="D2" s="197">
        <v>15097207</v>
      </c>
      <c r="E2" s="197" t="s">
        <v>3757</v>
      </c>
      <c r="F2" s="197">
        <v>500</v>
      </c>
      <c r="G2" s="197" t="s">
        <v>5390</v>
      </c>
      <c r="H2" s="197" t="s">
        <v>4461</v>
      </c>
      <c r="I2" s="165" t="s">
        <v>8</v>
      </c>
      <c r="J2" s="197" t="s">
        <v>97</v>
      </c>
      <c r="K2" s="197" t="s">
        <v>5391</v>
      </c>
      <c r="L2" s="165">
        <v>1</v>
      </c>
      <c r="M2" s="197" t="s">
        <v>134</v>
      </c>
      <c r="N2" s="197" t="s">
        <v>99</v>
      </c>
      <c r="O2" s="197" t="s">
        <v>411</v>
      </c>
      <c r="P2" s="200">
        <v>44371</v>
      </c>
      <c r="Q2" s="197" t="s">
        <v>120</v>
      </c>
      <c r="R2" s="197" t="s">
        <v>3758</v>
      </c>
      <c r="S2" s="14" t="s">
        <v>122</v>
      </c>
      <c r="T2" s="14" t="str">
        <f>IFERROR(VLOOKUP(D:D,DGILOG!A:C,3,0),"")</f>
        <v/>
      </c>
      <c r="U2" s="14" t="s">
        <v>302</v>
      </c>
      <c r="V2" s="14" t="s">
        <v>12</v>
      </c>
      <c r="W2" s="14" t="str">
        <f>IFERROR(VLOOKUP(V:V,MGV!B:E,4,0),"")</f>
        <v>CV. Global Synergi Abadi</v>
      </c>
      <c r="X2" s="14" t="s">
        <v>411</v>
      </c>
      <c r="Y2" s="15" t="str">
        <f t="shared" ref="Y2:Y11" si="0">A2&amp;" "&amp;X2&amp;" "&amp;S2&amp;" "&amp;TEXT(P2,"dd")&amp;" "&amp;T2</f>
        <v xml:space="preserve">4002941994 GID 24 P1 24 </v>
      </c>
      <c r="Z2" s="14" t="s">
        <v>5408</v>
      </c>
      <c r="AA2" s="396">
        <v>44370</v>
      </c>
      <c r="AB2" s="14" t="s">
        <v>9</v>
      </c>
      <c r="AC2" s="14" t="s">
        <v>3884</v>
      </c>
      <c r="AD2" s="14" t="s">
        <v>4422</v>
      </c>
      <c r="AE2" s="14" t="s">
        <v>12</v>
      </c>
    </row>
    <row r="3" spans="1:32" x14ac:dyDescent="0.25">
      <c r="A3" s="197">
        <v>4002942011</v>
      </c>
      <c r="B3" s="165" t="s">
        <v>96</v>
      </c>
      <c r="C3" s="165">
        <v>1</v>
      </c>
      <c r="D3" s="197">
        <v>24078001</v>
      </c>
      <c r="E3" s="197" t="s">
        <v>4216</v>
      </c>
      <c r="F3" s="197">
        <v>205</v>
      </c>
      <c r="G3" s="197" t="s">
        <v>5392</v>
      </c>
      <c r="H3" s="197" t="s">
        <v>3618</v>
      </c>
      <c r="I3" s="165" t="s">
        <v>8</v>
      </c>
      <c r="J3" s="197" t="s">
        <v>116</v>
      </c>
      <c r="K3" s="197" t="s">
        <v>5391</v>
      </c>
      <c r="L3" s="165">
        <v>1</v>
      </c>
      <c r="M3" s="197" t="s">
        <v>215</v>
      </c>
      <c r="N3" s="197" t="s">
        <v>99</v>
      </c>
      <c r="O3" s="197" t="s">
        <v>5393</v>
      </c>
      <c r="P3" s="200">
        <v>44371</v>
      </c>
      <c r="Q3" s="197" t="s">
        <v>120</v>
      </c>
      <c r="R3" s="197" t="s">
        <v>4218</v>
      </c>
      <c r="S3" s="14" t="s">
        <v>122</v>
      </c>
      <c r="T3" s="14" t="str">
        <f>IFERROR(VLOOKUP(D:D,DGILOG!A:C,3,0),"")</f>
        <v/>
      </c>
      <c r="U3" s="14" t="s">
        <v>302</v>
      </c>
      <c r="V3" s="14" t="s">
        <v>30</v>
      </c>
      <c r="W3" s="14" t="str">
        <f>IFERROR(VLOOKUP(V:V,MGV!B:E,4,0),"")</f>
        <v>PT. Darsindo Cipta Putra Mandiri</v>
      </c>
      <c r="X3" s="14" t="s">
        <v>411</v>
      </c>
      <c r="Y3" s="15" t="str">
        <f t="shared" si="0"/>
        <v xml:space="preserve">4002942011 GID 24 P1 24 </v>
      </c>
      <c r="Z3" s="14" t="s">
        <v>5409</v>
      </c>
      <c r="AA3" s="396">
        <v>44370</v>
      </c>
      <c r="AB3" s="14" t="s">
        <v>28</v>
      </c>
      <c r="AC3" s="14" t="s">
        <v>3887</v>
      </c>
      <c r="AD3" s="14" t="s">
        <v>4418</v>
      </c>
      <c r="AE3" s="14" t="s">
        <v>30</v>
      </c>
    </row>
    <row r="4" spans="1:32" x14ac:dyDescent="0.25">
      <c r="A4" s="197">
        <v>4002942012</v>
      </c>
      <c r="B4" s="165" t="s">
        <v>96</v>
      </c>
      <c r="C4" s="165">
        <v>1</v>
      </c>
      <c r="D4" s="197">
        <v>24078001</v>
      </c>
      <c r="E4" s="197" t="s">
        <v>4216</v>
      </c>
      <c r="F4" s="197">
        <v>201</v>
      </c>
      <c r="G4" s="197" t="s">
        <v>3790</v>
      </c>
      <c r="H4" s="197" t="s">
        <v>5394</v>
      </c>
      <c r="I4" s="165" t="s">
        <v>8</v>
      </c>
      <c r="J4" s="197" t="s">
        <v>116</v>
      </c>
      <c r="K4" s="197" t="s">
        <v>5391</v>
      </c>
      <c r="L4" s="165">
        <v>1</v>
      </c>
      <c r="M4" s="197" t="s">
        <v>215</v>
      </c>
      <c r="N4" s="197" t="s">
        <v>99</v>
      </c>
      <c r="O4" s="197" t="s">
        <v>5393</v>
      </c>
      <c r="P4" s="200">
        <v>44371</v>
      </c>
      <c r="Q4" s="197" t="s">
        <v>120</v>
      </c>
      <c r="R4" s="197" t="s">
        <v>4218</v>
      </c>
      <c r="S4" s="14" t="s">
        <v>122</v>
      </c>
      <c r="T4" s="14" t="str">
        <f>IFERROR(VLOOKUP(D:D,DGILOG!A:C,3,0),"")</f>
        <v/>
      </c>
      <c r="U4" s="14" t="s">
        <v>302</v>
      </c>
      <c r="V4" s="14" t="s">
        <v>273</v>
      </c>
      <c r="W4" s="14" t="str">
        <f>IFERROR(VLOOKUP(V:V,MGV!B:E,4,0),"")</f>
        <v>PT. Mega Antaran Prima</v>
      </c>
      <c r="X4" s="14" t="s">
        <v>411</v>
      </c>
      <c r="Y4" s="15" t="str">
        <f t="shared" si="0"/>
        <v xml:space="preserve">4002942012 GID 24 P1 24 </v>
      </c>
      <c r="Z4" s="14" t="s">
        <v>5410</v>
      </c>
      <c r="AA4" s="396">
        <v>44370</v>
      </c>
      <c r="AB4" s="14" t="s">
        <v>43</v>
      </c>
      <c r="AC4" s="14" t="s">
        <v>3890</v>
      </c>
      <c r="AD4" s="14" t="s">
        <v>5417</v>
      </c>
      <c r="AE4" s="14" t="s">
        <v>273</v>
      </c>
    </row>
    <row r="5" spans="1:32" x14ac:dyDescent="0.25">
      <c r="A5" s="197">
        <v>4002942041</v>
      </c>
      <c r="B5" s="165" t="s">
        <v>96</v>
      </c>
      <c r="C5" s="165">
        <v>1</v>
      </c>
      <c r="D5" s="197">
        <v>15075082</v>
      </c>
      <c r="E5" s="197" t="s">
        <v>178</v>
      </c>
      <c r="F5" s="197">
        <v>385</v>
      </c>
      <c r="G5" s="197" t="s">
        <v>5395</v>
      </c>
      <c r="H5" s="197" t="s">
        <v>5396</v>
      </c>
      <c r="I5" s="165" t="s">
        <v>8</v>
      </c>
      <c r="J5" s="197" t="s">
        <v>97</v>
      </c>
      <c r="K5" s="197" t="s">
        <v>5397</v>
      </c>
      <c r="L5" s="165">
        <v>1</v>
      </c>
      <c r="M5" s="197" t="s">
        <v>134</v>
      </c>
      <c r="N5" s="197" t="s">
        <v>99</v>
      </c>
      <c r="O5" s="197" t="s">
        <v>411</v>
      </c>
      <c r="P5" s="200">
        <v>44371</v>
      </c>
      <c r="Q5" s="197" t="s">
        <v>100</v>
      </c>
      <c r="R5" s="197" t="s">
        <v>179</v>
      </c>
      <c r="S5" s="14" t="s">
        <v>101</v>
      </c>
      <c r="T5" s="14" t="str">
        <f>IFERROR(VLOOKUP(D:D,DGILOG!A:C,3,0),"")</f>
        <v>Y</v>
      </c>
      <c r="U5" s="14" t="s">
        <v>322</v>
      </c>
      <c r="V5" s="14" t="s">
        <v>40</v>
      </c>
      <c r="W5" s="14" t="str">
        <f>IFERROR(VLOOKUP(V:V,MGV!B:E,4,0),"")</f>
        <v>PT. Kabut Halim Mandiri</v>
      </c>
      <c r="X5" s="14" t="s">
        <v>411</v>
      </c>
      <c r="Y5" s="15" t="str">
        <f t="shared" si="0"/>
        <v>4002942041 GID 24 ND 24 Y</v>
      </c>
      <c r="Z5" s="14" t="s">
        <v>5411</v>
      </c>
      <c r="AA5" s="396">
        <v>44370</v>
      </c>
      <c r="AB5" s="14" t="s">
        <v>18</v>
      </c>
      <c r="AC5" s="14" t="s">
        <v>4414</v>
      </c>
      <c r="AD5" s="14" t="s">
        <v>4416</v>
      </c>
      <c r="AE5" s="14" t="s">
        <v>40</v>
      </c>
    </row>
    <row r="6" spans="1:32" x14ac:dyDescent="0.25">
      <c r="A6" s="197">
        <v>4002942047</v>
      </c>
      <c r="B6" s="165" t="s">
        <v>96</v>
      </c>
      <c r="C6" s="165">
        <v>1</v>
      </c>
      <c r="D6" s="197">
        <v>15088813</v>
      </c>
      <c r="E6" s="197" t="s">
        <v>4406</v>
      </c>
      <c r="F6" s="197">
        <v>130</v>
      </c>
      <c r="G6" s="197" t="s">
        <v>4035</v>
      </c>
      <c r="H6" s="197" t="s">
        <v>5398</v>
      </c>
      <c r="I6" s="165" t="s">
        <v>8</v>
      </c>
      <c r="J6" s="197" t="s">
        <v>97</v>
      </c>
      <c r="K6" s="197" t="s">
        <v>5397</v>
      </c>
      <c r="L6" s="165">
        <v>1</v>
      </c>
      <c r="M6" s="197" t="s">
        <v>104</v>
      </c>
      <c r="N6" s="197" t="s">
        <v>99</v>
      </c>
      <c r="O6" s="197" t="s">
        <v>5399</v>
      </c>
      <c r="P6" s="200">
        <v>44371</v>
      </c>
      <c r="Q6" s="197" t="s">
        <v>120</v>
      </c>
      <c r="R6" s="197" t="s">
        <v>4407</v>
      </c>
      <c r="S6" s="14" t="s">
        <v>122</v>
      </c>
      <c r="T6" s="14" t="str">
        <f>IFERROR(VLOOKUP(D:D,DGILOG!A:C,3,0),"")</f>
        <v/>
      </c>
      <c r="U6" s="14" t="s">
        <v>322</v>
      </c>
      <c r="V6" s="14" t="s">
        <v>511</v>
      </c>
      <c r="W6" s="14" t="str">
        <f>IFERROR(VLOOKUP(V:V,MGV!B:E,4,0),"")</f>
        <v>PT. Mega Antaran Prima</v>
      </c>
      <c r="X6" s="14" t="s">
        <v>411</v>
      </c>
      <c r="Y6" s="15" t="str">
        <f t="shared" si="0"/>
        <v xml:space="preserve">4002942047 GID 24 P1 24 </v>
      </c>
      <c r="Z6" s="14" t="s">
        <v>5412</v>
      </c>
      <c r="AA6" s="396">
        <v>44370</v>
      </c>
      <c r="AB6" s="14" t="s">
        <v>43</v>
      </c>
      <c r="AC6" s="14" t="s">
        <v>3746</v>
      </c>
      <c r="AD6" s="14" t="s">
        <v>5418</v>
      </c>
      <c r="AE6" s="14" t="s">
        <v>511</v>
      </c>
    </row>
    <row r="7" spans="1:32" x14ac:dyDescent="0.25">
      <c r="A7" s="197">
        <v>4002942047</v>
      </c>
      <c r="B7" s="165" t="s">
        <v>96</v>
      </c>
      <c r="C7" s="165"/>
      <c r="D7" s="197">
        <v>31000001</v>
      </c>
      <c r="E7" s="197" t="s">
        <v>204</v>
      </c>
      <c r="F7" s="197">
        <v>113</v>
      </c>
      <c r="G7" s="197" t="s">
        <v>4823</v>
      </c>
      <c r="H7" s="197" t="s">
        <v>5400</v>
      </c>
      <c r="I7" s="165" t="s">
        <v>8</v>
      </c>
      <c r="J7" s="197" t="s">
        <v>97</v>
      </c>
      <c r="K7" s="197" t="s">
        <v>5397</v>
      </c>
      <c r="L7" s="165">
        <v>1</v>
      </c>
      <c r="M7" s="197" t="s">
        <v>104</v>
      </c>
      <c r="N7" s="197" t="s">
        <v>99</v>
      </c>
      <c r="O7" s="197" t="s">
        <v>5399</v>
      </c>
      <c r="P7" s="200">
        <v>44371</v>
      </c>
      <c r="Q7" s="197" t="s">
        <v>100</v>
      </c>
      <c r="R7" s="197" t="s">
        <v>3751</v>
      </c>
      <c r="S7" s="14" t="s">
        <v>101</v>
      </c>
      <c r="T7" s="14" t="str">
        <f>IFERROR(VLOOKUP(D:D,DGILOG!A:C,3,0),"")</f>
        <v>Y</v>
      </c>
      <c r="U7" s="14"/>
      <c r="V7" s="14"/>
      <c r="W7" s="14" t="str">
        <f>IFERROR(VLOOKUP(V:V,MGV!B:E,4,0),"")</f>
        <v/>
      </c>
      <c r="X7" s="14" t="s">
        <v>411</v>
      </c>
      <c r="Y7" s="15" t="str">
        <f t="shared" si="0"/>
        <v>4002942047 GID 24 ND 24 Y</v>
      </c>
      <c r="Z7" s="14" t="s">
        <v>5412</v>
      </c>
      <c r="AA7" s="396">
        <v>44370</v>
      </c>
      <c r="AB7" s="14" t="s">
        <v>43</v>
      </c>
      <c r="AC7" s="14" t="s">
        <v>3746</v>
      </c>
      <c r="AD7" s="14" t="s">
        <v>5418</v>
      </c>
      <c r="AE7" s="14" t="s">
        <v>511</v>
      </c>
    </row>
    <row r="8" spans="1:32" x14ac:dyDescent="0.25">
      <c r="A8" s="197">
        <v>4002942052</v>
      </c>
      <c r="B8" s="165" t="s">
        <v>96</v>
      </c>
      <c r="C8" s="165">
        <v>1</v>
      </c>
      <c r="D8" s="197">
        <v>15345538</v>
      </c>
      <c r="E8" s="197" t="s">
        <v>4392</v>
      </c>
      <c r="F8" s="197">
        <v>270</v>
      </c>
      <c r="G8" s="197" t="s">
        <v>5401</v>
      </c>
      <c r="H8" s="197" t="s">
        <v>4816</v>
      </c>
      <c r="I8" s="165" t="s">
        <v>8</v>
      </c>
      <c r="J8" s="197" t="s">
        <v>97</v>
      </c>
      <c r="K8" s="197" t="s">
        <v>5397</v>
      </c>
      <c r="L8" s="165">
        <v>1</v>
      </c>
      <c r="M8" s="197" t="s">
        <v>104</v>
      </c>
      <c r="N8" s="197" t="s">
        <v>99</v>
      </c>
      <c r="O8" s="197" t="s">
        <v>411</v>
      </c>
      <c r="P8" s="200">
        <v>44371</v>
      </c>
      <c r="Q8" s="197" t="s">
        <v>120</v>
      </c>
      <c r="R8" s="197" t="s">
        <v>4393</v>
      </c>
      <c r="S8" s="14" t="s">
        <v>122</v>
      </c>
      <c r="T8" s="14" t="str">
        <f>IFERROR(VLOOKUP(D:D,DGILOG!A:C,3,0),"")</f>
        <v/>
      </c>
      <c r="U8" s="14" t="s">
        <v>322</v>
      </c>
      <c r="V8" s="14" t="s">
        <v>63</v>
      </c>
      <c r="W8" s="14" t="str">
        <f>IFERROR(VLOOKUP(V:V,MGV!B:E,4,0),"")</f>
        <v>PT. Mega Antaran Prima</v>
      </c>
      <c r="X8" s="14" t="s">
        <v>411</v>
      </c>
      <c r="Y8" s="15" t="str">
        <f t="shared" si="0"/>
        <v xml:space="preserve">4002942052 GID 24 P1 24 </v>
      </c>
      <c r="Z8" s="14" t="s">
        <v>5413</v>
      </c>
      <c r="AA8" s="396">
        <v>44370</v>
      </c>
      <c r="AB8" s="14" t="s">
        <v>43</v>
      </c>
      <c r="AC8" s="14" t="s">
        <v>5009</v>
      </c>
      <c r="AD8" s="14" t="s">
        <v>5419</v>
      </c>
      <c r="AE8" s="14" t="s">
        <v>63</v>
      </c>
    </row>
    <row r="9" spans="1:32" x14ac:dyDescent="0.25">
      <c r="A9" s="197">
        <v>4002942101</v>
      </c>
      <c r="B9" s="165" t="s">
        <v>96</v>
      </c>
      <c r="C9" s="165">
        <v>1</v>
      </c>
      <c r="D9" s="197">
        <v>22101001</v>
      </c>
      <c r="E9" s="197" t="s">
        <v>3668</v>
      </c>
      <c r="F9" s="197">
        <v>255</v>
      </c>
      <c r="G9" s="197" t="s">
        <v>3696</v>
      </c>
      <c r="H9" s="197" t="s">
        <v>3830</v>
      </c>
      <c r="I9" s="165" t="s">
        <v>8</v>
      </c>
      <c r="J9" s="197" t="s">
        <v>3372</v>
      </c>
      <c r="K9" s="197" t="s">
        <v>5397</v>
      </c>
      <c r="L9" s="165">
        <v>1</v>
      </c>
      <c r="M9" s="197" t="s">
        <v>104</v>
      </c>
      <c r="N9" s="197" t="s">
        <v>99</v>
      </c>
      <c r="O9" s="197" t="s">
        <v>5402</v>
      </c>
      <c r="P9" s="200">
        <v>44371</v>
      </c>
      <c r="Q9" s="197" t="s">
        <v>120</v>
      </c>
      <c r="R9" s="197" t="s">
        <v>3671</v>
      </c>
      <c r="S9" s="14" t="s">
        <v>122</v>
      </c>
      <c r="T9" s="14" t="str">
        <f>IFERROR(VLOOKUP(D:D,DGILOG!A:C,3,0),"")</f>
        <v/>
      </c>
      <c r="U9" s="14" t="s">
        <v>322</v>
      </c>
      <c r="V9" s="14" t="s">
        <v>65</v>
      </c>
      <c r="W9" s="14" t="str">
        <f>IFERROR(VLOOKUP(V:V,MGV!B:E,4,0),"")</f>
        <v>PT. Mega Antaran Prima</v>
      </c>
      <c r="X9" s="14" t="s">
        <v>411</v>
      </c>
      <c r="Y9" s="15" t="str">
        <f t="shared" si="0"/>
        <v xml:space="preserve">4002942101 GID 24 P1 24 </v>
      </c>
      <c r="Z9" s="14" t="s">
        <v>5414</v>
      </c>
      <c r="AA9" s="396">
        <v>44370</v>
      </c>
      <c r="AB9" s="14" t="s">
        <v>43</v>
      </c>
      <c r="AC9" s="14" t="s">
        <v>3744</v>
      </c>
      <c r="AD9" s="14" t="s">
        <v>3745</v>
      </c>
      <c r="AE9" s="14" t="s">
        <v>65</v>
      </c>
    </row>
    <row r="10" spans="1:32" s="394" customFormat="1" x14ac:dyDescent="0.25">
      <c r="A10" s="400">
        <v>4002942114</v>
      </c>
      <c r="B10" s="400" t="s">
        <v>96</v>
      </c>
      <c r="C10" s="400"/>
      <c r="D10" s="400">
        <v>15178585</v>
      </c>
      <c r="E10" s="400" t="s">
        <v>376</v>
      </c>
      <c r="F10" s="400">
        <v>2187</v>
      </c>
      <c r="G10" s="400" t="s">
        <v>5403</v>
      </c>
      <c r="H10" s="400" t="s">
        <v>4042</v>
      </c>
      <c r="I10" s="400" t="s">
        <v>73</v>
      </c>
      <c r="J10" s="400" t="s">
        <v>116</v>
      </c>
      <c r="K10" s="400" t="s">
        <v>5397</v>
      </c>
      <c r="L10" s="400">
        <v>1</v>
      </c>
      <c r="M10" s="400" t="s">
        <v>130</v>
      </c>
      <c r="N10" s="400" t="s">
        <v>118</v>
      </c>
      <c r="O10" s="400" t="s">
        <v>411</v>
      </c>
      <c r="P10" s="401">
        <v>44375</v>
      </c>
      <c r="Q10" s="400" t="s">
        <v>112</v>
      </c>
      <c r="R10" s="400" t="s">
        <v>377</v>
      </c>
      <c r="S10" s="402" t="s">
        <v>113</v>
      </c>
      <c r="T10" s="403" t="str">
        <f>IFERROR(VLOOKUP(D:D,DGILOG!A:C,3,0),"")</f>
        <v/>
      </c>
      <c r="U10" s="402"/>
      <c r="V10" s="402"/>
      <c r="W10" s="402" t="s">
        <v>5536</v>
      </c>
      <c r="X10" s="402" t="s">
        <v>411</v>
      </c>
      <c r="Y10" s="400" t="str">
        <f t="shared" si="0"/>
        <v xml:space="preserve">4002942114 GID 24 P3 28 </v>
      </c>
      <c r="Z10" s="399" t="s">
        <v>5415</v>
      </c>
      <c r="AA10" s="396"/>
      <c r="AB10" s="14"/>
      <c r="AC10" s="14"/>
      <c r="AD10" s="14"/>
      <c r="AE10" s="397"/>
    </row>
    <row r="11" spans="1:32" x14ac:dyDescent="0.25">
      <c r="A11" s="385">
        <v>4002941557</v>
      </c>
      <c r="B11" s="386" t="s">
        <v>96</v>
      </c>
      <c r="C11" s="386">
        <v>1</v>
      </c>
      <c r="D11" s="385">
        <v>15168040</v>
      </c>
      <c r="E11" s="385" t="s">
        <v>485</v>
      </c>
      <c r="F11" s="385">
        <v>3050</v>
      </c>
      <c r="G11" s="385" t="s">
        <v>5405</v>
      </c>
      <c r="H11" s="385" t="s">
        <v>5406</v>
      </c>
      <c r="I11" s="386" t="s">
        <v>73</v>
      </c>
      <c r="J11" s="385" t="s">
        <v>116</v>
      </c>
      <c r="K11" s="385" t="s">
        <v>5397</v>
      </c>
      <c r="L11" s="386">
        <v>1</v>
      </c>
      <c r="M11" s="385" t="s">
        <v>3390</v>
      </c>
      <c r="N11" s="385" t="s">
        <v>3391</v>
      </c>
      <c r="O11" s="385" t="s">
        <v>411</v>
      </c>
      <c r="P11" s="387">
        <v>44375</v>
      </c>
      <c r="Q11" s="385" t="s">
        <v>112</v>
      </c>
      <c r="R11" s="385" t="s">
        <v>5407</v>
      </c>
      <c r="S11" s="254" t="s">
        <v>113</v>
      </c>
      <c r="T11" s="254" t="str">
        <f>IFERROR(VLOOKUP(D:D,DGILOG!A:C,3,0),"")</f>
        <v>Y</v>
      </c>
      <c r="U11" s="254"/>
      <c r="V11" s="254" t="s">
        <v>2250</v>
      </c>
      <c r="W11" s="254" t="s">
        <v>5537</v>
      </c>
      <c r="X11" s="254" t="s">
        <v>411</v>
      </c>
      <c r="Y11" s="388" t="str">
        <f t="shared" si="0"/>
        <v>4002941557 GID 24 P3 28 Y</v>
      </c>
      <c r="Z11" s="14" t="s">
        <v>5416</v>
      </c>
      <c r="AA11" s="396"/>
      <c r="AB11" s="14"/>
      <c r="AC11" s="14"/>
      <c r="AD11" s="14"/>
      <c r="AE11" s="14"/>
    </row>
    <row r="12" spans="1:32" ht="15.75" thickBot="1" x14ac:dyDescent="0.3">
      <c r="A12" s="218">
        <v>4002941935</v>
      </c>
      <c r="B12" s="219" t="s">
        <v>96</v>
      </c>
      <c r="C12" s="219">
        <v>1</v>
      </c>
      <c r="D12" s="220">
        <v>15260313</v>
      </c>
      <c r="E12" s="220" t="s">
        <v>102</v>
      </c>
      <c r="F12" s="220">
        <v>245</v>
      </c>
      <c r="G12" s="375">
        <v>8.7500000000000008E-2</v>
      </c>
      <c r="H12" s="375">
        <v>4.5138888888888888E-2</v>
      </c>
      <c r="I12" s="219" t="s">
        <v>8</v>
      </c>
      <c r="J12" s="220" t="s">
        <v>97</v>
      </c>
      <c r="K12" s="220" t="s">
        <v>5420</v>
      </c>
      <c r="L12" s="219">
        <v>2</v>
      </c>
      <c r="M12" s="220" t="s">
        <v>3369</v>
      </c>
      <c r="N12" s="220" t="s">
        <v>99</v>
      </c>
      <c r="O12" s="220" t="s">
        <v>411</v>
      </c>
      <c r="P12" s="222">
        <v>44371</v>
      </c>
      <c r="Q12" s="220" t="s">
        <v>100</v>
      </c>
      <c r="R12" s="223" t="s">
        <v>5421</v>
      </c>
      <c r="S12" s="376" t="s">
        <v>101</v>
      </c>
      <c r="T12" s="194" t="str">
        <f>IFERROR(VLOOKUP(D:D,DGILOG!A:C,3,0),"")</f>
        <v>Y</v>
      </c>
      <c r="V12" s="30" t="s">
        <v>5114</v>
      </c>
      <c r="W12" s="194" t="str">
        <f>IFERROR(VLOOKUP(V:V,MGV!B:E,4,0),"")</f>
        <v>indofast</v>
      </c>
      <c r="X12" s="14" t="s">
        <v>411</v>
      </c>
      <c r="Y12" s="15" t="str">
        <f t="shared" ref="Y12:Y29" si="1">A12&amp;" "&amp;X12&amp;" "&amp;S12&amp;" "&amp;TEXT(P12,"dd")&amp;" "&amp;T12</f>
        <v>4002941935 GID 24 ND 24 Y</v>
      </c>
      <c r="Z12" s="30" t="str">
        <f>VLOOKUP(A:A,[3]Orders!$D:$N,11,0)</f>
        <v>TDS-TRI-20210623102654703327</v>
      </c>
      <c r="AA12" s="374">
        <v>44370</v>
      </c>
      <c r="AB12" s="30" t="s">
        <v>5105</v>
      </c>
      <c r="AC12" s="30" t="s">
        <v>5541</v>
      </c>
      <c r="AD12" s="30" t="s">
        <v>5542</v>
      </c>
      <c r="AE12" s="30" t="s">
        <v>5114</v>
      </c>
    </row>
    <row r="13" spans="1:32" ht="15.75" thickBot="1" x14ac:dyDescent="0.3">
      <c r="A13" s="218">
        <v>4002941943</v>
      </c>
      <c r="B13" s="219" t="s">
        <v>96</v>
      </c>
      <c r="C13" s="219">
        <v>1</v>
      </c>
      <c r="D13" s="220">
        <v>24072001</v>
      </c>
      <c r="E13" s="220" t="s">
        <v>4089</v>
      </c>
      <c r="F13" s="220">
        <v>16</v>
      </c>
      <c r="G13" s="375">
        <v>1.8749999999999999E-2</v>
      </c>
      <c r="H13" s="375">
        <v>6.9444444444444447E-4</v>
      </c>
      <c r="I13" s="219" t="s">
        <v>8</v>
      </c>
      <c r="J13" s="220" t="s">
        <v>97</v>
      </c>
      <c r="K13" s="220" t="s">
        <v>5420</v>
      </c>
      <c r="L13" s="219">
        <v>2</v>
      </c>
      <c r="M13" s="220" t="s">
        <v>126</v>
      </c>
      <c r="N13" s="220" t="s">
        <v>99</v>
      </c>
      <c r="O13" s="220" t="s">
        <v>5399</v>
      </c>
      <c r="P13" s="222">
        <v>44371</v>
      </c>
      <c r="Q13" s="220" t="s">
        <v>100</v>
      </c>
      <c r="R13" s="220" t="s">
        <v>4092</v>
      </c>
      <c r="S13" s="376" t="s">
        <v>101</v>
      </c>
      <c r="T13" s="194" t="str">
        <f>IFERROR(VLOOKUP(D:D,DGILOG!A:C,3,0),"")</f>
        <v/>
      </c>
      <c r="V13" s="30" t="s">
        <v>5110</v>
      </c>
      <c r="W13" s="194" t="str">
        <f>IFERROR(VLOOKUP(V:V,MGV!B:E,4,0),"")</f>
        <v>indofast</v>
      </c>
      <c r="X13" s="14" t="s">
        <v>411</v>
      </c>
      <c r="Y13" s="15" t="str">
        <f t="shared" si="1"/>
        <v xml:space="preserve">4002941943 GID 24 ND 24 </v>
      </c>
      <c r="Z13" s="30" t="str">
        <f>VLOOKUP(A:A,[3]Orders!$D:$N,11,0)</f>
        <v>TDS-TRI-20210623102700413716</v>
      </c>
      <c r="AA13" s="374">
        <v>44370</v>
      </c>
      <c r="AB13" s="30" t="s">
        <v>5105</v>
      </c>
      <c r="AC13" s="30" t="s">
        <v>5111</v>
      </c>
      <c r="AD13" s="30" t="s">
        <v>5531</v>
      </c>
      <c r="AE13" s="30" t="s">
        <v>5110</v>
      </c>
    </row>
    <row r="14" spans="1:32" ht="15.75" thickBot="1" x14ac:dyDescent="0.3">
      <c r="A14" s="218">
        <v>4002941943</v>
      </c>
      <c r="B14" s="219" t="s">
        <v>96</v>
      </c>
      <c r="C14" s="219"/>
      <c r="D14" s="220">
        <v>29000001</v>
      </c>
      <c r="E14" s="220" t="s">
        <v>137</v>
      </c>
      <c r="F14" s="220">
        <v>185</v>
      </c>
      <c r="G14" s="375">
        <v>0.11319444444444444</v>
      </c>
      <c r="H14" s="375">
        <v>7.2916666666666671E-2</v>
      </c>
      <c r="I14" s="219" t="s">
        <v>8</v>
      </c>
      <c r="J14" s="220" t="s">
        <v>97</v>
      </c>
      <c r="K14" s="220" t="s">
        <v>5420</v>
      </c>
      <c r="L14" s="219">
        <v>2</v>
      </c>
      <c r="M14" s="220" t="s">
        <v>126</v>
      </c>
      <c r="N14" s="220" t="s">
        <v>99</v>
      </c>
      <c r="O14" s="220" t="s">
        <v>5399</v>
      </c>
      <c r="P14" s="222">
        <v>44371</v>
      </c>
      <c r="Q14" s="220" t="s">
        <v>100</v>
      </c>
      <c r="R14" s="220" t="s">
        <v>3374</v>
      </c>
      <c r="S14" s="376" t="s">
        <v>101</v>
      </c>
      <c r="T14" s="194" t="str">
        <f>IFERROR(VLOOKUP(D:D,DGILOG!A:C,3,0),"")</f>
        <v>Y</v>
      </c>
      <c r="W14" s="194" t="str">
        <f>IFERROR(VLOOKUP(V:V,MGV!B:E,4,0),"")</f>
        <v/>
      </c>
      <c r="X14" s="14" t="s">
        <v>411</v>
      </c>
      <c r="Y14" s="15" t="str">
        <f t="shared" si="1"/>
        <v>4002941943 GID 24 ND 24 Y</v>
      </c>
      <c r="Z14" s="30" t="str">
        <f>VLOOKUP(A:A,[3]Orders!$D:$N,11,0)</f>
        <v>TDS-TRI-20210623102700413716</v>
      </c>
      <c r="AA14" s="374">
        <v>44370</v>
      </c>
      <c r="AB14" s="30" t="s">
        <v>5105</v>
      </c>
      <c r="AC14" s="30" t="s">
        <v>5111</v>
      </c>
      <c r="AD14" s="30" t="s">
        <v>5531</v>
      </c>
      <c r="AE14" s="30" t="s">
        <v>5110</v>
      </c>
    </row>
    <row r="15" spans="1:32" ht="15.75" thickBot="1" x14ac:dyDescent="0.3">
      <c r="A15" s="218">
        <v>4002941966</v>
      </c>
      <c r="B15" s="219" t="s">
        <v>96</v>
      </c>
      <c r="C15" s="219">
        <v>1</v>
      </c>
      <c r="D15" s="220">
        <v>15335717</v>
      </c>
      <c r="E15" s="220" t="s">
        <v>5422</v>
      </c>
      <c r="F15" s="220">
        <v>13</v>
      </c>
      <c r="G15" s="375">
        <v>1.4583333333333332E-2</v>
      </c>
      <c r="H15" s="375">
        <v>6.9444444444444447E-4</v>
      </c>
      <c r="I15" s="219" t="s">
        <v>8</v>
      </c>
      <c r="J15" s="220" t="s">
        <v>97</v>
      </c>
      <c r="K15" s="220" t="s">
        <v>5420</v>
      </c>
      <c r="L15" s="219">
        <v>2</v>
      </c>
      <c r="M15" s="220" t="s">
        <v>134</v>
      </c>
      <c r="N15" s="220" t="s">
        <v>99</v>
      </c>
      <c r="O15" s="220" t="s">
        <v>5399</v>
      </c>
      <c r="P15" s="222">
        <v>44371</v>
      </c>
      <c r="Q15" s="220" t="s">
        <v>100</v>
      </c>
      <c r="R15" s="223" t="s">
        <v>5423</v>
      </c>
      <c r="S15" s="376" t="s">
        <v>101</v>
      </c>
      <c r="T15" s="194" t="str">
        <f>IFERROR(VLOOKUP(D:D,DGILOG!A:C,3,0),"")</f>
        <v/>
      </c>
      <c r="V15" s="30" t="s">
        <v>5112</v>
      </c>
      <c r="W15" s="194" t="str">
        <f>IFERROR(VLOOKUP(V:V,MGV!B:E,4,0),"")</f>
        <v>indofast</v>
      </c>
      <c r="X15" s="14" t="s">
        <v>411</v>
      </c>
      <c r="Y15" s="15" t="str">
        <f t="shared" si="1"/>
        <v xml:space="preserve">4002941966 GID 24 ND 24 </v>
      </c>
      <c r="Z15" s="30" t="str">
        <f>VLOOKUP(A:A,[3]Orders!$D:$N,11,0)</f>
        <v>TDS-TRI-20210623102701682893</v>
      </c>
      <c r="AA15" s="374">
        <v>44370</v>
      </c>
      <c r="AB15" s="30" t="s">
        <v>5105</v>
      </c>
      <c r="AC15" s="30" t="s">
        <v>5532</v>
      </c>
      <c r="AD15" s="30" t="s">
        <v>5533</v>
      </c>
      <c r="AE15" s="30" t="s">
        <v>5112</v>
      </c>
    </row>
    <row r="16" spans="1:32" ht="15.75" thickBot="1" x14ac:dyDescent="0.3">
      <c r="A16" s="218">
        <v>4002941966</v>
      </c>
      <c r="B16" s="219" t="s">
        <v>96</v>
      </c>
      <c r="C16" s="219"/>
      <c r="D16" s="220">
        <v>23818001</v>
      </c>
      <c r="E16" s="220" t="s">
        <v>3701</v>
      </c>
      <c r="F16" s="220">
        <v>204</v>
      </c>
      <c r="G16" s="220">
        <v>0.15138888888888888</v>
      </c>
      <c r="H16" s="220">
        <v>8.5416666666666655E-2</v>
      </c>
      <c r="I16" s="219" t="s">
        <v>8</v>
      </c>
      <c r="J16" s="220" t="s">
        <v>97</v>
      </c>
      <c r="K16" s="220" t="s">
        <v>5420</v>
      </c>
      <c r="L16" s="219">
        <v>2</v>
      </c>
      <c r="M16" s="220" t="s">
        <v>3369</v>
      </c>
      <c r="N16" s="220" t="s">
        <v>99</v>
      </c>
      <c r="O16" s="220" t="s">
        <v>5399</v>
      </c>
      <c r="P16" s="222">
        <v>44371</v>
      </c>
      <c r="Q16" s="220" t="s">
        <v>100</v>
      </c>
      <c r="R16" s="220" t="s">
        <v>5424</v>
      </c>
      <c r="S16" s="376" t="s">
        <v>101</v>
      </c>
      <c r="T16" s="194" t="str">
        <f>IFERROR(VLOOKUP(D:D,DGILOG!A:C,3,0),"")</f>
        <v/>
      </c>
      <c r="W16" s="194" t="str">
        <f>IFERROR(VLOOKUP(V:V,MGV!B:E,4,0),"")</f>
        <v/>
      </c>
      <c r="X16" s="14" t="s">
        <v>411</v>
      </c>
      <c r="Y16" s="15" t="str">
        <f t="shared" si="1"/>
        <v xml:space="preserve">4002941966 GID 24 ND 24 </v>
      </c>
      <c r="Z16" s="30" t="str">
        <f>VLOOKUP(A:A,[3]Orders!$D:$N,11,0)</f>
        <v>TDS-TRI-20210623102701682893</v>
      </c>
      <c r="AA16" s="374">
        <v>44370</v>
      </c>
      <c r="AB16" s="30" t="s">
        <v>5105</v>
      </c>
      <c r="AC16" s="30" t="s">
        <v>5532</v>
      </c>
      <c r="AD16" s="30" t="s">
        <v>5533</v>
      </c>
      <c r="AE16" s="30" t="s">
        <v>5112</v>
      </c>
    </row>
    <row r="17" spans="1:31" ht="15.75" thickBot="1" x14ac:dyDescent="0.3">
      <c r="A17" s="218">
        <v>4002942007</v>
      </c>
      <c r="B17" s="219" t="s">
        <v>96</v>
      </c>
      <c r="C17" s="219">
        <v>1</v>
      </c>
      <c r="D17" s="220">
        <v>15532202</v>
      </c>
      <c r="E17" s="220" t="s">
        <v>562</v>
      </c>
      <c r="F17" s="220">
        <v>232</v>
      </c>
      <c r="G17" s="220">
        <v>0.19375000000000001</v>
      </c>
      <c r="H17" s="375">
        <v>7.2916666666666671E-2</v>
      </c>
      <c r="I17" s="219" t="s">
        <v>8</v>
      </c>
      <c r="J17" s="220" t="s">
        <v>97</v>
      </c>
      <c r="K17" s="220" t="s">
        <v>5420</v>
      </c>
      <c r="L17" s="219">
        <v>2</v>
      </c>
      <c r="M17" s="220" t="s">
        <v>134</v>
      </c>
      <c r="N17" s="220" t="s">
        <v>99</v>
      </c>
      <c r="O17" s="220" t="s">
        <v>411</v>
      </c>
      <c r="P17" s="222">
        <v>44371</v>
      </c>
      <c r="Q17" s="220" t="s">
        <v>100</v>
      </c>
      <c r="R17" s="220" t="s">
        <v>5425</v>
      </c>
      <c r="S17" s="376" t="s">
        <v>101</v>
      </c>
      <c r="T17" s="194" t="str">
        <f>IFERROR(VLOOKUP(D:D,DGILOG!A:C,3,0),"")</f>
        <v>Y</v>
      </c>
      <c r="U17" s="30" t="s">
        <v>3713</v>
      </c>
      <c r="V17" s="30" t="s">
        <v>26</v>
      </c>
      <c r="W17" s="194" t="str">
        <f>IFERROR(VLOOKUP(V:V,MGV!B:E,4,0),"")</f>
        <v>PT. Darsindo Cipta Putra Mandiri</v>
      </c>
      <c r="X17" s="14" t="s">
        <v>411</v>
      </c>
      <c r="Y17" s="15" t="str">
        <f t="shared" si="1"/>
        <v>4002942007 GID 24 ND 24 Y</v>
      </c>
      <c r="Z17" s="30" t="str">
        <f>VLOOKUP(A:A,[3]Orders!$D:$N,11,0)</f>
        <v>TDS-TRI-20210623102655811485</v>
      </c>
      <c r="AA17" s="374">
        <v>44370</v>
      </c>
      <c r="AB17" s="30" t="s">
        <v>28</v>
      </c>
      <c r="AC17" s="30" t="s">
        <v>4126</v>
      </c>
      <c r="AD17" s="30" t="s">
        <v>4340</v>
      </c>
      <c r="AE17" s="30" t="s">
        <v>26</v>
      </c>
    </row>
    <row r="18" spans="1:31" ht="15.75" thickBot="1" x14ac:dyDescent="0.3">
      <c r="A18" s="218">
        <v>4002942008</v>
      </c>
      <c r="B18" s="219" t="s">
        <v>96</v>
      </c>
      <c r="C18" s="219">
        <v>1</v>
      </c>
      <c r="D18" s="220">
        <v>15534165</v>
      </c>
      <c r="E18" s="220" t="s">
        <v>563</v>
      </c>
      <c r="F18" s="220">
        <v>235</v>
      </c>
      <c r="G18" s="220">
        <v>0.19236111111111112</v>
      </c>
      <c r="H18" s="375">
        <v>7.3611111111111113E-2</v>
      </c>
      <c r="I18" s="219" t="s">
        <v>8</v>
      </c>
      <c r="J18" s="220" t="s">
        <v>97</v>
      </c>
      <c r="K18" s="220" t="s">
        <v>5420</v>
      </c>
      <c r="L18" s="219">
        <v>2</v>
      </c>
      <c r="M18" s="220" t="s">
        <v>3470</v>
      </c>
      <c r="N18" s="220" t="s">
        <v>99</v>
      </c>
      <c r="O18" s="220" t="s">
        <v>5399</v>
      </c>
      <c r="P18" s="222">
        <v>44371</v>
      </c>
      <c r="Q18" s="220" t="s">
        <v>100</v>
      </c>
      <c r="R18" s="220" t="s">
        <v>5426</v>
      </c>
      <c r="S18" s="376" t="s">
        <v>101</v>
      </c>
      <c r="T18" s="194" t="str">
        <f>IFERROR(VLOOKUP(D:D,DGILOG!A:C,3,0),"")</f>
        <v>Y</v>
      </c>
      <c r="U18" s="30" t="s">
        <v>3713</v>
      </c>
      <c r="V18" s="30" t="s">
        <v>32</v>
      </c>
      <c r="W18" s="194" t="str">
        <f>IFERROR(VLOOKUP(V:V,MGV!B:E,4,0),"")</f>
        <v>PT. Kabut Halim Mandiri</v>
      </c>
      <c r="X18" s="14" t="s">
        <v>411</v>
      </c>
      <c r="Y18" s="15" t="str">
        <f t="shared" si="1"/>
        <v>4002942008 GID 24 ND 24 Y</v>
      </c>
      <c r="Z18" s="30" t="str">
        <f>VLOOKUP(A:A,[3]Orders!$D:$N,11,0)</f>
        <v>TDS-TRI-20210623102702844876</v>
      </c>
      <c r="AA18" s="374">
        <v>44370</v>
      </c>
      <c r="AB18" s="30" t="s">
        <v>18</v>
      </c>
      <c r="AC18" s="30" t="s">
        <v>608</v>
      </c>
      <c r="AD18" s="30" t="s">
        <v>3483</v>
      </c>
      <c r="AE18" s="30" t="s">
        <v>32</v>
      </c>
    </row>
    <row r="19" spans="1:31" ht="15.75" thickBot="1" x14ac:dyDescent="0.3">
      <c r="A19" s="218">
        <v>4002942008</v>
      </c>
      <c r="B19" s="219" t="s">
        <v>96</v>
      </c>
      <c r="C19" s="219"/>
      <c r="D19" s="220">
        <v>24011001</v>
      </c>
      <c r="E19" s="220" t="s">
        <v>4224</v>
      </c>
      <c r="F19" s="220">
        <v>10</v>
      </c>
      <c r="G19" s="375">
        <v>1.1111111111111112E-2</v>
      </c>
      <c r="H19" s="375">
        <v>5.5555555555555558E-3</v>
      </c>
      <c r="I19" s="219" t="s">
        <v>8</v>
      </c>
      <c r="J19" s="220" t="s">
        <v>97</v>
      </c>
      <c r="K19" s="220" t="s">
        <v>5420</v>
      </c>
      <c r="L19" s="219">
        <v>2</v>
      </c>
      <c r="M19" s="220" t="s">
        <v>3470</v>
      </c>
      <c r="N19" s="220" t="s">
        <v>99</v>
      </c>
      <c r="O19" s="220" t="s">
        <v>5399</v>
      </c>
      <c r="P19" s="222">
        <v>44371</v>
      </c>
      <c r="Q19" s="220" t="s">
        <v>100</v>
      </c>
      <c r="R19" s="220" t="s">
        <v>4225</v>
      </c>
      <c r="S19" s="376" t="s">
        <v>101</v>
      </c>
      <c r="T19" s="194" t="str">
        <f>IFERROR(VLOOKUP(D:D,DGILOG!A:C,3,0),"")</f>
        <v/>
      </c>
      <c r="W19" s="194" t="str">
        <f>IFERROR(VLOOKUP(V:V,MGV!B:E,4,0),"")</f>
        <v/>
      </c>
      <c r="X19" s="14" t="s">
        <v>411</v>
      </c>
      <c r="Y19" s="15" t="str">
        <f t="shared" si="1"/>
        <v xml:space="preserve">4002942008 GID 24 ND 24 </v>
      </c>
      <c r="Z19" s="30" t="str">
        <f>VLOOKUP(A:A,[3]Orders!$D:$N,11,0)</f>
        <v>TDS-TRI-20210623102702844876</v>
      </c>
      <c r="AA19" s="374">
        <v>44370</v>
      </c>
      <c r="AB19" s="30" t="s">
        <v>18</v>
      </c>
      <c r="AC19" s="30" t="s">
        <v>608</v>
      </c>
      <c r="AD19" s="30" t="s">
        <v>3483</v>
      </c>
      <c r="AE19" s="30" t="s">
        <v>32</v>
      </c>
    </row>
    <row r="20" spans="1:31" ht="15.75" thickBot="1" x14ac:dyDescent="0.3">
      <c r="A20" s="218">
        <v>4002942046</v>
      </c>
      <c r="B20" s="219" t="s">
        <v>96</v>
      </c>
      <c r="C20" s="219">
        <v>1</v>
      </c>
      <c r="D20" s="220">
        <v>15077893</v>
      </c>
      <c r="E20" s="220" t="s">
        <v>180</v>
      </c>
      <c r="F20" s="220">
        <v>194</v>
      </c>
      <c r="G20" s="220">
        <v>0.17013888888888887</v>
      </c>
      <c r="H20" s="375">
        <v>5.9027777777777783E-2</v>
      </c>
      <c r="I20" s="219" t="s">
        <v>8</v>
      </c>
      <c r="J20" s="220" t="s">
        <v>97</v>
      </c>
      <c r="K20" s="220" t="s">
        <v>5420</v>
      </c>
      <c r="L20" s="219">
        <v>2</v>
      </c>
      <c r="M20" s="220" t="s">
        <v>171</v>
      </c>
      <c r="N20" s="220" t="s">
        <v>110</v>
      </c>
      <c r="O20" s="220" t="s">
        <v>5399</v>
      </c>
      <c r="P20" s="222">
        <v>44372</v>
      </c>
      <c r="Q20" s="220" t="s">
        <v>105</v>
      </c>
      <c r="R20" s="220" t="s">
        <v>3309</v>
      </c>
      <c r="S20" s="376" t="s">
        <v>107</v>
      </c>
      <c r="T20" s="194" t="str">
        <f>IFERROR(VLOOKUP(D:D,DGILOG!A:C,3,0),"")</f>
        <v>Y</v>
      </c>
      <c r="U20" s="30" t="s">
        <v>3713</v>
      </c>
      <c r="V20" s="30" t="s">
        <v>38</v>
      </c>
      <c r="W20" s="194" t="str">
        <f>IFERROR(VLOOKUP(V:V,MGV!B:E,4,0),"")</f>
        <v>PT. Kabut Halim Mandiri</v>
      </c>
      <c r="X20" s="14" t="s">
        <v>411</v>
      </c>
      <c r="Y20" s="15" t="str">
        <f t="shared" si="1"/>
        <v>4002942046 GID 24 P2 25 Y</v>
      </c>
      <c r="Z20" s="30" t="str">
        <f>VLOOKUP(A:A,[3]Orders!$D:$N,11,0)</f>
        <v>TDS-TRI-20210623102704093109</v>
      </c>
      <c r="AA20" s="374">
        <v>44370</v>
      </c>
      <c r="AB20" s="30" t="s">
        <v>18</v>
      </c>
      <c r="AC20" s="30" t="s">
        <v>3484</v>
      </c>
      <c r="AD20" s="30" t="s">
        <v>3485</v>
      </c>
      <c r="AE20" s="30" t="s">
        <v>38</v>
      </c>
    </row>
    <row r="21" spans="1:31" ht="15.75" thickBot="1" x14ac:dyDescent="0.3">
      <c r="A21" s="218">
        <v>4002942046</v>
      </c>
      <c r="B21" s="219" t="s">
        <v>96</v>
      </c>
      <c r="C21" s="219"/>
      <c r="D21" s="220">
        <v>15180167</v>
      </c>
      <c r="E21" s="220" t="s">
        <v>4759</v>
      </c>
      <c r="F21" s="220">
        <v>112</v>
      </c>
      <c r="G21" s="375">
        <v>8.0555555555555561E-2</v>
      </c>
      <c r="H21" s="220">
        <v>5.9027777777777783E-2</v>
      </c>
      <c r="I21" s="219" t="s">
        <v>8</v>
      </c>
      <c r="J21" s="220" t="s">
        <v>97</v>
      </c>
      <c r="K21" s="220" t="s">
        <v>5420</v>
      </c>
      <c r="L21" s="219">
        <v>2</v>
      </c>
      <c r="M21" s="220" t="s">
        <v>171</v>
      </c>
      <c r="N21" s="220" t="s">
        <v>110</v>
      </c>
      <c r="O21" s="220" t="s">
        <v>5399</v>
      </c>
      <c r="P21" s="222">
        <v>44372</v>
      </c>
      <c r="Q21" s="220" t="s">
        <v>105</v>
      </c>
      <c r="R21" s="220" t="s">
        <v>4760</v>
      </c>
      <c r="S21" s="376" t="s">
        <v>107</v>
      </c>
      <c r="T21" s="194" t="str">
        <f>IFERROR(VLOOKUP(D:D,DGILOG!A:C,3,0),"")</f>
        <v/>
      </c>
      <c r="W21" s="194" t="str">
        <f>IFERROR(VLOOKUP(V:V,MGV!B:E,4,0),"")</f>
        <v/>
      </c>
      <c r="X21" s="14" t="s">
        <v>411</v>
      </c>
      <c r="Y21" s="15" t="str">
        <f t="shared" si="1"/>
        <v xml:space="preserve">4002942046 GID 24 P2 25 </v>
      </c>
      <c r="Z21" s="30" t="str">
        <f>VLOOKUP(A:A,[3]Orders!$D:$N,11,0)</f>
        <v>TDS-TRI-20210623102704093109</v>
      </c>
      <c r="AA21" s="374">
        <v>44370</v>
      </c>
      <c r="AB21" s="30" t="s">
        <v>18</v>
      </c>
      <c r="AC21" s="30" t="s">
        <v>3484</v>
      </c>
      <c r="AD21" s="30" t="s">
        <v>3485</v>
      </c>
      <c r="AE21" s="30" t="s">
        <v>38</v>
      </c>
    </row>
    <row r="22" spans="1:31" ht="15.75" thickBot="1" x14ac:dyDescent="0.3">
      <c r="A22" s="218">
        <v>4002942073</v>
      </c>
      <c r="B22" s="219" t="s">
        <v>96</v>
      </c>
      <c r="C22" s="219">
        <v>1</v>
      </c>
      <c r="D22" s="220">
        <v>15407391</v>
      </c>
      <c r="E22" s="220" t="s">
        <v>5427</v>
      </c>
      <c r="F22" s="220">
        <v>257</v>
      </c>
      <c r="G22" s="375">
        <v>0.19236111111111112</v>
      </c>
      <c r="H22" s="220">
        <v>0.10486111111111111</v>
      </c>
      <c r="I22" s="219" t="s">
        <v>8</v>
      </c>
      <c r="J22" s="220" t="s">
        <v>97</v>
      </c>
      <c r="K22" s="220" t="s">
        <v>5420</v>
      </c>
      <c r="L22" s="219">
        <v>2</v>
      </c>
      <c r="M22" s="220" t="s">
        <v>5428</v>
      </c>
      <c r="N22" s="220" t="s">
        <v>110</v>
      </c>
      <c r="O22" s="220" t="s">
        <v>411</v>
      </c>
      <c r="P22" s="222">
        <v>44372</v>
      </c>
      <c r="Q22" s="220" t="s">
        <v>105</v>
      </c>
      <c r="R22" s="220" t="s">
        <v>5429</v>
      </c>
      <c r="S22" s="376" t="s">
        <v>107</v>
      </c>
      <c r="T22" s="194" t="str">
        <f>IFERROR(VLOOKUP(D:D,DGILOG!A:C,3,0),"")</f>
        <v/>
      </c>
      <c r="U22" s="30" t="s">
        <v>3713</v>
      </c>
      <c r="V22" s="30" t="s">
        <v>57</v>
      </c>
      <c r="W22" s="194" t="str">
        <f>IFERROR(VLOOKUP(V:V,MGV!B:E,4,0),"")</f>
        <v>PT. Mega Antaran Prima</v>
      </c>
      <c r="X22" s="14" t="s">
        <v>411</v>
      </c>
      <c r="Y22" s="15" t="str">
        <f t="shared" si="1"/>
        <v xml:space="preserve">4002942073 GID 24 P2 25 </v>
      </c>
      <c r="Z22" s="30" t="str">
        <f>VLOOKUP(A:A,[3]Orders!$D:$N,11,0)</f>
        <v>TDS-TRI-20210623102656605319</v>
      </c>
      <c r="AA22" s="374">
        <v>44370</v>
      </c>
      <c r="AB22" s="30" t="s">
        <v>43</v>
      </c>
      <c r="AC22" s="30" t="s">
        <v>458</v>
      </c>
      <c r="AD22" s="30" t="s">
        <v>4341</v>
      </c>
      <c r="AE22" s="30" t="s">
        <v>57</v>
      </c>
    </row>
    <row r="23" spans="1:31" ht="15.75" thickBot="1" x14ac:dyDescent="0.3">
      <c r="A23" s="218">
        <v>4002942075</v>
      </c>
      <c r="B23" s="219" t="s">
        <v>96</v>
      </c>
      <c r="C23" s="219">
        <v>1</v>
      </c>
      <c r="D23" s="220">
        <v>15195704</v>
      </c>
      <c r="E23" s="220" t="s">
        <v>4361</v>
      </c>
      <c r="F23" s="220">
        <v>130</v>
      </c>
      <c r="G23" s="375">
        <v>9.375E-2</v>
      </c>
      <c r="H23" s="375">
        <v>4.3055555555555562E-2</v>
      </c>
      <c r="I23" s="219" t="s">
        <v>8</v>
      </c>
      <c r="J23" s="220" t="s">
        <v>97</v>
      </c>
      <c r="K23" s="220" t="s">
        <v>5420</v>
      </c>
      <c r="L23" s="219">
        <v>2</v>
      </c>
      <c r="M23" s="220" t="s">
        <v>3304</v>
      </c>
      <c r="N23" s="220" t="s">
        <v>110</v>
      </c>
      <c r="O23" s="220" t="s">
        <v>5399</v>
      </c>
      <c r="P23" s="222">
        <v>44372</v>
      </c>
      <c r="Q23" s="220" t="s">
        <v>105</v>
      </c>
      <c r="R23" s="223" t="s">
        <v>4363</v>
      </c>
      <c r="S23" s="376" t="s">
        <v>107</v>
      </c>
      <c r="T23" s="194" t="str">
        <f>IFERROR(VLOOKUP(D:D,DGILOG!A:C,3,0),"")</f>
        <v/>
      </c>
      <c r="U23" s="30" t="s">
        <v>3713</v>
      </c>
      <c r="V23" s="30" t="s">
        <v>72</v>
      </c>
      <c r="W23" s="194" t="str">
        <f>IFERROR(VLOOKUP(V:V,MGV!B:E,4,0),"")</f>
        <v>PT. Prima Sarana Ekspres</v>
      </c>
      <c r="X23" s="14" t="s">
        <v>411</v>
      </c>
      <c r="Y23" s="15" t="str">
        <f t="shared" si="1"/>
        <v xml:space="preserve">4002942075 GID 24 P2 25 </v>
      </c>
      <c r="Z23" s="30" t="str">
        <f>VLOOKUP(A:A,[3]Orders!$D:$N,11,0)</f>
        <v>TDS-TRI-20210623102705343873</v>
      </c>
      <c r="AA23" s="374">
        <v>44370</v>
      </c>
      <c r="AB23" s="30" t="s">
        <v>69</v>
      </c>
      <c r="AC23" s="30" t="s">
        <v>3707</v>
      </c>
      <c r="AD23" s="30" t="s">
        <v>3708</v>
      </c>
      <c r="AE23" s="30" t="s">
        <v>72</v>
      </c>
    </row>
    <row r="24" spans="1:31" ht="15.75" thickBot="1" x14ac:dyDescent="0.3">
      <c r="A24" s="218">
        <v>4002942075</v>
      </c>
      <c r="B24" s="219" t="s">
        <v>96</v>
      </c>
      <c r="C24" s="219"/>
      <c r="D24" s="220">
        <v>15463457</v>
      </c>
      <c r="E24" s="220" t="s">
        <v>3424</v>
      </c>
      <c r="F24" s="220">
        <v>200</v>
      </c>
      <c r="G24" s="220">
        <v>0.12916666666666668</v>
      </c>
      <c r="H24" s="375">
        <v>5.1388888888888894E-2</v>
      </c>
      <c r="I24" s="219" t="s">
        <v>8</v>
      </c>
      <c r="J24" s="220" t="s">
        <v>97</v>
      </c>
      <c r="K24" s="220" t="s">
        <v>5420</v>
      </c>
      <c r="L24" s="219">
        <v>2</v>
      </c>
      <c r="M24" s="220" t="s">
        <v>3425</v>
      </c>
      <c r="N24" s="220" t="s">
        <v>110</v>
      </c>
      <c r="O24" s="220" t="s">
        <v>5399</v>
      </c>
      <c r="P24" s="222">
        <v>44372</v>
      </c>
      <c r="Q24" s="220" t="s">
        <v>105</v>
      </c>
      <c r="R24" s="223" t="s">
        <v>3426</v>
      </c>
      <c r="S24" s="376" t="s">
        <v>107</v>
      </c>
      <c r="T24" s="194" t="str">
        <f>IFERROR(VLOOKUP(D:D,DGILOG!A:C,3,0),"")</f>
        <v/>
      </c>
      <c r="W24" s="194" t="str">
        <f>IFERROR(VLOOKUP(V:V,MGV!B:E,4,0),"")</f>
        <v/>
      </c>
      <c r="X24" s="14" t="s">
        <v>411</v>
      </c>
      <c r="Y24" s="15" t="str">
        <f t="shared" si="1"/>
        <v xml:space="preserve">4002942075 GID 24 P2 25 </v>
      </c>
      <c r="Z24" s="30" t="str">
        <f>VLOOKUP(A:A,[3]Orders!$D:$N,11,0)</f>
        <v>TDS-TRI-20210623102705343873</v>
      </c>
      <c r="AA24" s="374">
        <v>44370</v>
      </c>
      <c r="AB24" s="30" t="s">
        <v>69</v>
      </c>
      <c r="AC24" s="30" t="s">
        <v>3707</v>
      </c>
      <c r="AD24" s="30" t="s">
        <v>3708</v>
      </c>
      <c r="AE24" s="30" t="s">
        <v>72</v>
      </c>
    </row>
    <row r="25" spans="1:31" ht="15.75" thickBot="1" x14ac:dyDescent="0.3">
      <c r="A25" s="218">
        <v>4002942112</v>
      </c>
      <c r="B25" s="219" t="s">
        <v>96</v>
      </c>
      <c r="C25" s="219">
        <v>1</v>
      </c>
      <c r="D25" s="220">
        <v>15167621</v>
      </c>
      <c r="E25" s="220" t="s">
        <v>4059</v>
      </c>
      <c r="F25" s="220">
        <v>432</v>
      </c>
      <c r="G25" s="220">
        <v>0.27569444444444446</v>
      </c>
      <c r="H25" s="220">
        <v>0.12638888888888888</v>
      </c>
      <c r="I25" s="219" t="s">
        <v>8</v>
      </c>
      <c r="J25" s="220" t="s">
        <v>97</v>
      </c>
      <c r="K25" s="220" t="s">
        <v>5420</v>
      </c>
      <c r="L25" s="219">
        <v>2</v>
      </c>
      <c r="M25" s="220" t="s">
        <v>126</v>
      </c>
      <c r="N25" s="220" t="s">
        <v>99</v>
      </c>
      <c r="O25" s="220" t="s">
        <v>411</v>
      </c>
      <c r="P25" s="222">
        <v>44371</v>
      </c>
      <c r="Q25" s="220" t="s">
        <v>120</v>
      </c>
      <c r="R25" s="220" t="s">
        <v>4062</v>
      </c>
      <c r="S25" s="376" t="s">
        <v>122</v>
      </c>
      <c r="T25" s="194" t="str">
        <f>IFERROR(VLOOKUP(D:D,DGILOG!A:C,3,0),"")</f>
        <v/>
      </c>
      <c r="U25" s="30" t="s">
        <v>3713</v>
      </c>
      <c r="V25" s="30" t="s">
        <v>66</v>
      </c>
      <c r="W25" s="194" t="str">
        <f>IFERROR(VLOOKUP(V:V,MGV!B:E,4,0),"")</f>
        <v>PT. Mega Antaran Prima</v>
      </c>
      <c r="X25" s="14" t="s">
        <v>411</v>
      </c>
      <c r="Y25" s="15" t="str">
        <f t="shared" si="1"/>
        <v xml:space="preserve">4002942112 GID 24 P1 24 </v>
      </c>
      <c r="Z25" s="30" t="str">
        <f>VLOOKUP(A:A,[3]Orders!$D:$N,11,0)</f>
        <v>TDS-TRI-20210623102657505999</v>
      </c>
      <c r="AA25" s="374">
        <v>44370</v>
      </c>
      <c r="AB25" s="30" t="s">
        <v>43</v>
      </c>
      <c r="AC25" s="30" t="s">
        <v>3709</v>
      </c>
      <c r="AD25" s="30" t="s">
        <v>3710</v>
      </c>
      <c r="AE25" s="30" t="s">
        <v>66</v>
      </c>
    </row>
    <row r="26" spans="1:31" ht="15.75" thickBot="1" x14ac:dyDescent="0.3">
      <c r="A26" s="218">
        <v>4002942121</v>
      </c>
      <c r="B26" s="219" t="s">
        <v>96</v>
      </c>
      <c r="C26" s="219">
        <v>1</v>
      </c>
      <c r="D26" s="220">
        <v>20818001</v>
      </c>
      <c r="E26" s="220" t="s">
        <v>4694</v>
      </c>
      <c r="F26" s="220">
        <v>300</v>
      </c>
      <c r="G26" s="220">
        <v>0.19375000000000001</v>
      </c>
      <c r="H26" s="220">
        <v>9.0972222222222232E-2</v>
      </c>
      <c r="I26" s="219" t="s">
        <v>8</v>
      </c>
      <c r="J26" s="220" t="s">
        <v>97</v>
      </c>
      <c r="K26" s="220" t="s">
        <v>5420</v>
      </c>
      <c r="L26" s="219">
        <v>2</v>
      </c>
      <c r="M26" s="220" t="s">
        <v>3470</v>
      </c>
      <c r="N26" s="220" t="s">
        <v>99</v>
      </c>
      <c r="O26" s="220" t="s">
        <v>5399</v>
      </c>
      <c r="P26" s="222">
        <v>44371</v>
      </c>
      <c r="Q26" s="220" t="s">
        <v>120</v>
      </c>
      <c r="R26" s="223" t="s">
        <v>4695</v>
      </c>
      <c r="S26" s="376" t="s">
        <v>122</v>
      </c>
      <c r="T26" s="194" t="str">
        <f>IFERROR(VLOOKUP(D:D,DGILOG!A:C,3,0),"")</f>
        <v/>
      </c>
      <c r="U26" s="30" t="s">
        <v>3713</v>
      </c>
      <c r="V26" s="30" t="s">
        <v>436</v>
      </c>
      <c r="W26" s="194" t="str">
        <f>IFERROR(VLOOKUP(V:V,MGV!B:E,4,0),"")</f>
        <v>PT. Kabut Halim Mandiri</v>
      </c>
      <c r="X26" s="14" t="s">
        <v>411</v>
      </c>
      <c r="Y26" s="15" t="str">
        <f t="shared" si="1"/>
        <v xml:space="preserve">4002942121 GID 24 P1 24 </v>
      </c>
      <c r="Z26" s="30" t="str">
        <f>VLOOKUP(A:A,[3]Orders!$D:$N,11,0)</f>
        <v>TDS-TRI-20210623102706649463</v>
      </c>
      <c r="AA26" s="374">
        <v>44370</v>
      </c>
      <c r="AB26" s="30" t="s">
        <v>18</v>
      </c>
      <c r="AC26" s="30" t="s">
        <v>3488</v>
      </c>
      <c r="AD26" s="30" t="s">
        <v>3489</v>
      </c>
      <c r="AE26" s="30" t="s">
        <v>436</v>
      </c>
    </row>
    <row r="27" spans="1:31" ht="15.75" thickBot="1" x14ac:dyDescent="0.3">
      <c r="A27" s="218">
        <v>4002942121</v>
      </c>
      <c r="B27" s="219" t="s">
        <v>96</v>
      </c>
      <c r="C27" s="219"/>
      <c r="D27" s="220">
        <v>21924001</v>
      </c>
      <c r="E27" s="220" t="s">
        <v>5292</v>
      </c>
      <c r="F27" s="220">
        <v>28</v>
      </c>
      <c r="G27" s="375">
        <v>2.7777777777777779E-3</v>
      </c>
      <c r="H27" s="375">
        <v>1.8055555555555557E-2</v>
      </c>
      <c r="I27" s="219" t="s">
        <v>8</v>
      </c>
      <c r="J27" s="220" t="s">
        <v>97</v>
      </c>
      <c r="K27" s="220" t="s">
        <v>5420</v>
      </c>
      <c r="L27" s="219">
        <v>2</v>
      </c>
      <c r="M27" s="220" t="s">
        <v>3470</v>
      </c>
      <c r="N27" s="220" t="s">
        <v>99</v>
      </c>
      <c r="O27" s="220" t="s">
        <v>5399</v>
      </c>
      <c r="P27" s="222">
        <v>44371</v>
      </c>
      <c r="Q27" s="220" t="s">
        <v>120</v>
      </c>
      <c r="R27" s="220" t="s">
        <v>5293</v>
      </c>
      <c r="S27" s="376" t="s">
        <v>122</v>
      </c>
      <c r="T27" s="194" t="str">
        <f>IFERROR(VLOOKUP(D:D,DGILOG!A:C,3,0),"")</f>
        <v/>
      </c>
      <c r="W27" s="194" t="str">
        <f>IFERROR(VLOOKUP(V:V,MGV!B:E,4,0),"")</f>
        <v/>
      </c>
      <c r="X27" s="14" t="s">
        <v>411</v>
      </c>
      <c r="Y27" s="15" t="str">
        <f t="shared" si="1"/>
        <v xml:space="preserve">4002942121 GID 24 P1 24 </v>
      </c>
      <c r="Z27" s="30" t="str">
        <f>VLOOKUP(A:A,[3]Orders!$D:$N,11,0)</f>
        <v>TDS-TRI-20210623102706649463</v>
      </c>
      <c r="AA27" s="374">
        <v>44370</v>
      </c>
      <c r="AB27" s="30" t="s">
        <v>18</v>
      </c>
      <c r="AC27" s="30" t="s">
        <v>3488</v>
      </c>
      <c r="AD27" s="30" t="s">
        <v>3489</v>
      </c>
      <c r="AE27" s="30" t="s">
        <v>436</v>
      </c>
    </row>
    <row r="28" spans="1:31" ht="15.75" thickBot="1" x14ac:dyDescent="0.3">
      <c r="A28" s="377">
        <v>4002942187</v>
      </c>
      <c r="B28" s="378" t="s">
        <v>96</v>
      </c>
      <c r="C28" s="378"/>
      <c r="D28" s="379">
        <v>20804001</v>
      </c>
      <c r="E28" s="379" t="s">
        <v>3345</v>
      </c>
      <c r="F28" s="379">
        <v>3000</v>
      </c>
      <c r="G28" s="380">
        <v>1.6312499999999999</v>
      </c>
      <c r="H28" s="381">
        <v>0.71736111111111101</v>
      </c>
      <c r="I28" s="378" t="s">
        <v>473</v>
      </c>
      <c r="J28" s="379" t="s">
        <v>116</v>
      </c>
      <c r="K28" s="379" t="s">
        <v>5420</v>
      </c>
      <c r="L28" s="378">
        <v>2</v>
      </c>
      <c r="M28" s="379" t="s">
        <v>3346</v>
      </c>
      <c r="N28" s="379" t="s">
        <v>3347</v>
      </c>
      <c r="O28" s="379" t="s">
        <v>411</v>
      </c>
      <c r="P28" s="382">
        <v>44383</v>
      </c>
      <c r="Q28" s="379" t="s">
        <v>112</v>
      </c>
      <c r="R28" s="383" t="s">
        <v>3348</v>
      </c>
      <c r="S28" s="384" t="s">
        <v>113</v>
      </c>
      <c r="T28" s="254" t="str">
        <f>IFERROR(VLOOKUP(D:D,DGILOG!A:C,3,0),"")</f>
        <v/>
      </c>
      <c r="U28" s="282"/>
      <c r="V28" s="282"/>
      <c r="W28" s="254" t="s">
        <v>5544</v>
      </c>
      <c r="X28" s="254" t="s">
        <v>411</v>
      </c>
      <c r="Y28" s="388" t="str">
        <f t="shared" si="1"/>
        <v xml:space="preserve">4002942187 GID 24 P3 06 </v>
      </c>
      <c r="Z28" s="30" t="str">
        <f>VLOOKUP(A:A,[3]Orders!$D:$N,11,0)</f>
        <v>TDS-TRI-20210623102658319476</v>
      </c>
      <c r="AA28" s="374"/>
    </row>
    <row r="29" spans="1:31" ht="15.75" thickBot="1" x14ac:dyDescent="0.3">
      <c r="A29" s="218">
        <v>4002942210</v>
      </c>
      <c r="B29" s="219" t="s">
        <v>96</v>
      </c>
      <c r="C29" s="219">
        <v>1</v>
      </c>
      <c r="D29" s="220">
        <v>15086206</v>
      </c>
      <c r="E29" s="220" t="s">
        <v>3364</v>
      </c>
      <c r="F29" s="220">
        <v>270</v>
      </c>
      <c r="G29" s="220">
        <v>0.21597222222222223</v>
      </c>
      <c r="H29" s="375">
        <v>8.6111111111111124E-2</v>
      </c>
      <c r="I29" s="219" t="s">
        <v>8</v>
      </c>
      <c r="J29" s="220" t="s">
        <v>97</v>
      </c>
      <c r="K29" s="220" t="s">
        <v>5420</v>
      </c>
      <c r="L29" s="219">
        <v>2</v>
      </c>
      <c r="M29" s="220" t="s">
        <v>3304</v>
      </c>
      <c r="N29" s="220" t="s">
        <v>110</v>
      </c>
      <c r="O29" s="220" t="s">
        <v>5399</v>
      </c>
      <c r="P29" s="222">
        <v>44372</v>
      </c>
      <c r="Q29" s="220" t="s">
        <v>105</v>
      </c>
      <c r="R29" s="223" t="s">
        <v>3365</v>
      </c>
      <c r="S29" s="376" t="s">
        <v>107</v>
      </c>
      <c r="T29" s="194" t="str">
        <f>IFERROR(VLOOKUP(D:D,DGILOG!A:C,3,0),"")</f>
        <v/>
      </c>
      <c r="U29" s="30" t="s">
        <v>3713</v>
      </c>
      <c r="V29" s="30" t="s">
        <v>39</v>
      </c>
      <c r="W29" s="194" t="str">
        <f>IFERROR(VLOOKUP(V:V,MGV!B:E,4,0),"")</f>
        <v>PT. Kabut Halim Mandiri</v>
      </c>
      <c r="X29" s="14" t="s">
        <v>411</v>
      </c>
      <c r="Y29" s="15" t="str">
        <f t="shared" si="1"/>
        <v xml:space="preserve">4002942210 GID 24 P2 25 </v>
      </c>
      <c r="Z29" s="30" t="str">
        <f>VLOOKUP(A:A,[3]Orders!$D:$N,11,0)</f>
        <v>TDS-TRI-20210623102707866159</v>
      </c>
      <c r="AA29" s="374">
        <v>44370</v>
      </c>
      <c r="AB29" s="30" t="s">
        <v>18</v>
      </c>
      <c r="AC29" s="30" t="s">
        <v>4131</v>
      </c>
      <c r="AD29" s="30" t="s">
        <v>4583</v>
      </c>
      <c r="AE29" s="30" t="s">
        <v>39</v>
      </c>
    </row>
    <row r="30" spans="1:31" ht="15.75" thickBot="1" x14ac:dyDescent="0.3">
      <c r="A30" s="218">
        <v>4002942210</v>
      </c>
      <c r="B30" s="219" t="s">
        <v>96</v>
      </c>
      <c r="C30" s="219"/>
      <c r="D30" s="220">
        <v>15132352</v>
      </c>
      <c r="E30" s="220" t="s">
        <v>4739</v>
      </c>
      <c r="F30" s="220">
        <v>8</v>
      </c>
      <c r="G30" s="375">
        <v>5.5555555555555558E-3</v>
      </c>
      <c r="H30" s="375">
        <v>2.0833333333333333E-3</v>
      </c>
      <c r="I30" s="219" t="s">
        <v>8</v>
      </c>
      <c r="J30" s="220" t="s">
        <v>97</v>
      </c>
      <c r="K30" s="220" t="s">
        <v>5420</v>
      </c>
      <c r="L30" s="219">
        <v>2</v>
      </c>
      <c r="M30" s="220" t="s">
        <v>3304</v>
      </c>
      <c r="N30" s="220" t="s">
        <v>110</v>
      </c>
      <c r="O30" s="220" t="s">
        <v>5399</v>
      </c>
      <c r="P30" s="222">
        <v>44372</v>
      </c>
      <c r="Q30" s="220" t="s">
        <v>105</v>
      </c>
      <c r="R30" s="220" t="s">
        <v>4740</v>
      </c>
      <c r="S30" s="376" t="s">
        <v>107</v>
      </c>
      <c r="T30" s="194" t="str">
        <f>IFERROR(VLOOKUP(D:D,DGILOG!A:C,3,0),"")</f>
        <v/>
      </c>
      <c r="W30" s="194" t="str">
        <f>IFERROR(VLOOKUP(V:V,MGV!B:E,4,0),"")</f>
        <v/>
      </c>
      <c r="X30" s="14" t="s">
        <v>411</v>
      </c>
      <c r="Y30" s="15" t="str">
        <f t="shared" ref="Y30:Y53" si="2">A30&amp;" "&amp;X30&amp;" "&amp;S30&amp;" "&amp;TEXT(P30,"dd")&amp;" "&amp;T30</f>
        <v xml:space="preserve">4002942210 GID 24 P2 25 </v>
      </c>
      <c r="Z30" s="30" t="str">
        <f>VLOOKUP(A:A,[3]Orders!$D:$N,11,0)</f>
        <v>TDS-TRI-20210623102707866159</v>
      </c>
      <c r="AA30" s="374">
        <v>44370</v>
      </c>
      <c r="AB30" s="30" t="s">
        <v>18</v>
      </c>
      <c r="AC30" s="30" t="s">
        <v>4131</v>
      </c>
      <c r="AD30" s="30" t="s">
        <v>4583</v>
      </c>
      <c r="AE30" s="30" t="s">
        <v>39</v>
      </c>
    </row>
    <row r="31" spans="1:31" ht="15.75" thickBot="1" x14ac:dyDescent="0.3">
      <c r="A31" s="218">
        <v>4002942223</v>
      </c>
      <c r="B31" s="219" t="s">
        <v>96</v>
      </c>
      <c r="C31" s="219">
        <v>1</v>
      </c>
      <c r="D31" s="220">
        <v>15495743</v>
      </c>
      <c r="E31" s="220" t="s">
        <v>4991</v>
      </c>
      <c r="F31" s="220">
        <v>73</v>
      </c>
      <c r="G31" s="375">
        <v>6.1805555555555558E-2</v>
      </c>
      <c r="H31" s="375">
        <v>3.9583333333333331E-2</v>
      </c>
      <c r="I31" s="219" t="s">
        <v>8</v>
      </c>
      <c r="J31" s="220" t="s">
        <v>97</v>
      </c>
      <c r="K31" s="220" t="s">
        <v>5420</v>
      </c>
      <c r="L31" s="219">
        <v>2</v>
      </c>
      <c r="M31" s="220" t="s">
        <v>104</v>
      </c>
      <c r="N31" s="220" t="s">
        <v>99</v>
      </c>
      <c r="O31" s="220" t="s">
        <v>5399</v>
      </c>
      <c r="P31" s="222">
        <v>44371</v>
      </c>
      <c r="Q31" s="220" t="s">
        <v>100</v>
      </c>
      <c r="R31" s="220" t="s">
        <v>4992</v>
      </c>
      <c r="S31" s="376" t="s">
        <v>101</v>
      </c>
      <c r="T31" s="194" t="str">
        <f>IFERROR(VLOOKUP(D:D,DGILOG!A:C,3,0),"")</f>
        <v/>
      </c>
      <c r="U31" s="30" t="s">
        <v>3713</v>
      </c>
      <c r="V31" s="30" t="s">
        <v>61</v>
      </c>
      <c r="W31" s="194" t="str">
        <f>IFERROR(VLOOKUP(V:V,MGV!B:E,4,0),"")</f>
        <v>PT. Mega Antaran Prima</v>
      </c>
      <c r="X31" s="14" t="s">
        <v>411</v>
      </c>
      <c r="Y31" s="15" t="str">
        <f t="shared" si="2"/>
        <v xml:space="preserve">4002942223 GID 24 ND 24 </v>
      </c>
      <c r="Z31" s="30" t="str">
        <f>VLOOKUP(A:A,[3]Orders!$D:$N,11,0)</f>
        <v>TDS-TRI-20210623102709067101</v>
      </c>
      <c r="AA31" s="374">
        <v>44370</v>
      </c>
      <c r="AB31" s="30" t="s">
        <v>43</v>
      </c>
      <c r="AC31" s="30" t="s">
        <v>5006</v>
      </c>
      <c r="AD31" s="30" t="s">
        <v>5255</v>
      </c>
      <c r="AE31" s="30" t="s">
        <v>61</v>
      </c>
    </row>
    <row r="32" spans="1:31" ht="15.75" thickBot="1" x14ac:dyDescent="0.3">
      <c r="A32" s="218">
        <v>4002942223</v>
      </c>
      <c r="B32" s="219" t="s">
        <v>96</v>
      </c>
      <c r="C32" s="219"/>
      <c r="D32" s="220">
        <v>21903001</v>
      </c>
      <c r="E32" s="220" t="s">
        <v>5430</v>
      </c>
      <c r="F32" s="220">
        <v>156</v>
      </c>
      <c r="G32" s="375">
        <v>0.11597222222222221</v>
      </c>
      <c r="H32" s="375">
        <v>5.2083333333333336E-2</v>
      </c>
      <c r="I32" s="219" t="s">
        <v>8</v>
      </c>
      <c r="J32" s="220" t="s">
        <v>97</v>
      </c>
      <c r="K32" s="220" t="s">
        <v>5420</v>
      </c>
      <c r="L32" s="219">
        <v>2</v>
      </c>
      <c r="M32" s="220" t="s">
        <v>104</v>
      </c>
      <c r="N32" s="220" t="s">
        <v>99</v>
      </c>
      <c r="O32" s="220" t="s">
        <v>5399</v>
      </c>
      <c r="P32" s="222">
        <v>44371</v>
      </c>
      <c r="Q32" s="220" t="s">
        <v>100</v>
      </c>
      <c r="R32" s="220" t="s">
        <v>5431</v>
      </c>
      <c r="S32" s="376" t="s">
        <v>101</v>
      </c>
      <c r="T32" s="194" t="str">
        <f>IFERROR(VLOOKUP(D:D,DGILOG!A:C,3,0),"")</f>
        <v/>
      </c>
      <c r="W32" s="194" t="str">
        <f>IFERROR(VLOOKUP(V:V,MGV!B:E,4,0),"")</f>
        <v/>
      </c>
      <c r="X32" s="14" t="s">
        <v>411</v>
      </c>
      <c r="Y32" s="15" t="str">
        <f t="shared" si="2"/>
        <v xml:space="preserve">4002942223 GID 24 ND 24 </v>
      </c>
      <c r="Z32" s="30" t="str">
        <f>VLOOKUP(A:A,[3]Orders!$D:$N,11,0)</f>
        <v>TDS-TRI-20210623102709067101</v>
      </c>
      <c r="AA32" s="374">
        <v>44370</v>
      </c>
      <c r="AB32" s="30" t="s">
        <v>43</v>
      </c>
      <c r="AC32" s="30" t="s">
        <v>5006</v>
      </c>
      <c r="AD32" s="30" t="s">
        <v>5255</v>
      </c>
      <c r="AE32" s="30" t="s">
        <v>61</v>
      </c>
    </row>
    <row r="33" spans="1:31" ht="15.75" thickBot="1" x14ac:dyDescent="0.3">
      <c r="A33" s="218">
        <v>4002942224</v>
      </c>
      <c r="B33" s="219" t="s">
        <v>96</v>
      </c>
      <c r="C33" s="219">
        <v>1</v>
      </c>
      <c r="D33" s="220">
        <v>15485544</v>
      </c>
      <c r="E33" s="220" t="s">
        <v>482</v>
      </c>
      <c r="F33" s="220">
        <v>164</v>
      </c>
      <c r="G33" s="220">
        <v>3</v>
      </c>
      <c r="H33" s="375">
        <v>6.3888888888888884E-2</v>
      </c>
      <c r="I33" s="219" t="s">
        <v>8</v>
      </c>
      <c r="J33" s="220" t="s">
        <v>97</v>
      </c>
      <c r="K33" s="220" t="s">
        <v>5420</v>
      </c>
      <c r="L33" s="219">
        <v>2</v>
      </c>
      <c r="M33" s="220" t="s">
        <v>134</v>
      </c>
      <c r="N33" s="220" t="s">
        <v>99</v>
      </c>
      <c r="O33" s="220" t="s">
        <v>5399</v>
      </c>
      <c r="P33" s="222">
        <v>44371</v>
      </c>
      <c r="Q33" s="220" t="s">
        <v>120</v>
      </c>
      <c r="R33" s="220" t="s">
        <v>3312</v>
      </c>
      <c r="S33" s="376" t="s">
        <v>122</v>
      </c>
      <c r="T33" s="194" t="str">
        <f>IFERROR(VLOOKUP(D:D,DGILOG!A:C,3,0),"")</f>
        <v/>
      </c>
      <c r="U33" s="30" t="s">
        <v>3713</v>
      </c>
      <c r="V33" s="30" t="s">
        <v>13</v>
      </c>
      <c r="W33" s="194" t="str">
        <f>IFERROR(VLOOKUP(V:V,MGV!B:E,4,0),"")</f>
        <v>CV. Global Synergi Abadi</v>
      </c>
      <c r="X33" s="14" t="s">
        <v>411</v>
      </c>
      <c r="Y33" s="15" t="str">
        <f t="shared" si="2"/>
        <v xml:space="preserve">4002942224 GID 24 P1 24 </v>
      </c>
      <c r="Z33" s="30" t="str">
        <f>VLOOKUP(A:A,[3]Orders!$D:$N,11,0)</f>
        <v>TDS-TRI-20210623102710276023</v>
      </c>
      <c r="AA33" s="374">
        <v>44370</v>
      </c>
      <c r="AB33" s="30" t="s">
        <v>9</v>
      </c>
      <c r="AC33" s="30" t="s">
        <v>3885</v>
      </c>
      <c r="AD33" s="30" t="s">
        <v>5530</v>
      </c>
      <c r="AE33" s="30" t="s">
        <v>13</v>
      </c>
    </row>
    <row r="34" spans="1:31" ht="15.75" thickBot="1" x14ac:dyDescent="0.3">
      <c r="A34" s="218">
        <v>4002942224</v>
      </c>
      <c r="B34" s="219" t="s">
        <v>96</v>
      </c>
      <c r="C34" s="219"/>
      <c r="D34" s="220">
        <v>24032001</v>
      </c>
      <c r="E34" s="220" t="s">
        <v>5432</v>
      </c>
      <c r="F34" s="220">
        <v>16</v>
      </c>
      <c r="G34" s="375">
        <v>1.8055555555555557E-2</v>
      </c>
      <c r="H34" s="375">
        <v>8.3333333333333332E-3</v>
      </c>
      <c r="I34" s="219" t="s">
        <v>8</v>
      </c>
      <c r="J34" s="220" t="s">
        <v>97</v>
      </c>
      <c r="K34" s="220" t="s">
        <v>5420</v>
      </c>
      <c r="L34" s="219">
        <v>2</v>
      </c>
      <c r="M34" s="220" t="s">
        <v>134</v>
      </c>
      <c r="N34" s="220" t="s">
        <v>99</v>
      </c>
      <c r="O34" s="220" t="s">
        <v>5399</v>
      </c>
      <c r="P34" s="222">
        <v>44371</v>
      </c>
      <c r="Q34" s="220" t="s">
        <v>120</v>
      </c>
      <c r="R34" s="220" t="s">
        <v>5433</v>
      </c>
      <c r="S34" s="376" t="s">
        <v>122</v>
      </c>
      <c r="T34" s="194" t="str">
        <f>IFERROR(VLOOKUP(D:D,DGILOG!A:C,3,0),"")</f>
        <v/>
      </c>
      <c r="W34" s="194" t="str">
        <f>IFERROR(VLOOKUP(V:V,MGV!B:E,4,0),"")</f>
        <v/>
      </c>
      <c r="X34" s="14" t="s">
        <v>411</v>
      </c>
      <c r="Y34" s="15" t="str">
        <f t="shared" si="2"/>
        <v xml:space="preserve">4002942224 GID 24 P1 24 </v>
      </c>
      <c r="Z34" s="30" t="str">
        <f>VLOOKUP(A:A,[3]Orders!$D:$N,11,0)</f>
        <v>TDS-TRI-20210623102710276023</v>
      </c>
      <c r="AA34" s="374">
        <v>44370</v>
      </c>
      <c r="AB34" s="30" t="s">
        <v>9</v>
      </c>
      <c r="AC34" s="30" t="s">
        <v>3885</v>
      </c>
      <c r="AD34" s="30" t="s">
        <v>5530</v>
      </c>
      <c r="AE34" s="30" t="s">
        <v>13</v>
      </c>
    </row>
    <row r="35" spans="1:31" ht="15.75" thickBot="1" x14ac:dyDescent="0.3">
      <c r="A35" s="118">
        <v>4002941944</v>
      </c>
      <c r="B35" s="119" t="s">
        <v>96</v>
      </c>
      <c r="C35" s="119">
        <v>1</v>
      </c>
      <c r="D35" s="120">
        <v>15125706</v>
      </c>
      <c r="E35" s="120" t="s">
        <v>3611</v>
      </c>
      <c r="F35" s="120">
        <v>41</v>
      </c>
      <c r="G35" s="120">
        <v>6.805555555555555E-2</v>
      </c>
      <c r="H35" s="136">
        <v>2.8472222222222222E-2</v>
      </c>
      <c r="I35" s="119" t="s">
        <v>8</v>
      </c>
      <c r="J35" s="120" t="s">
        <v>97</v>
      </c>
      <c r="K35" s="120" t="s">
        <v>5436</v>
      </c>
      <c r="L35" s="119">
        <v>3</v>
      </c>
      <c r="M35" s="120" t="s">
        <v>126</v>
      </c>
      <c r="N35" s="120" t="s">
        <v>99</v>
      </c>
      <c r="O35" s="120" t="s">
        <v>5399</v>
      </c>
      <c r="P35" s="122">
        <v>44371</v>
      </c>
      <c r="Q35" s="120" t="s">
        <v>100</v>
      </c>
      <c r="R35" s="120" t="s">
        <v>3615</v>
      </c>
      <c r="S35" s="376" t="s">
        <v>101</v>
      </c>
      <c r="T35" s="194" t="str">
        <f>IFERROR(VLOOKUP(D:D,DGILOG!A:C,3,0),"")</f>
        <v/>
      </c>
      <c r="U35" s="30" t="s">
        <v>3713</v>
      </c>
      <c r="V35" s="30" t="s">
        <v>64</v>
      </c>
      <c r="W35" s="194" t="str">
        <f>IFERROR(VLOOKUP(V:V,MGV!B:E,4,0),"")</f>
        <v>Gading Global Logistic</v>
      </c>
      <c r="X35" s="14" t="s">
        <v>411</v>
      </c>
      <c r="Y35" s="15" t="str">
        <f t="shared" si="2"/>
        <v xml:space="preserve">4002941944 GID 24 ND 24 </v>
      </c>
      <c r="Z35" s="30" t="str">
        <f>VLOOKUP(A:A,[3]Orders!$D:$N,11,0)</f>
        <v>TDS-TRI-20210623125223681895</v>
      </c>
      <c r="AA35" s="374">
        <v>44370</v>
      </c>
      <c r="AB35" s="30" t="s">
        <v>20</v>
      </c>
      <c r="AC35" s="30" t="s">
        <v>1695</v>
      </c>
      <c r="AD35" s="30" t="s">
        <v>4417</v>
      </c>
      <c r="AE35" s="30" t="s">
        <v>64</v>
      </c>
    </row>
    <row r="36" spans="1:31" ht="15.75" thickBot="1" x14ac:dyDescent="0.3">
      <c r="A36" s="118">
        <v>4002941944</v>
      </c>
      <c r="B36" s="119" t="s">
        <v>96</v>
      </c>
      <c r="C36" s="119"/>
      <c r="D36" s="120">
        <v>15189993</v>
      </c>
      <c r="E36" s="120" t="s">
        <v>131</v>
      </c>
      <c r="F36" s="120">
        <v>188</v>
      </c>
      <c r="G36" s="120">
        <v>0.18472222222222223</v>
      </c>
      <c r="H36" s="136">
        <v>6.7361111111111108E-2</v>
      </c>
      <c r="I36" s="119" t="s">
        <v>8</v>
      </c>
      <c r="J36" s="120" t="s">
        <v>97</v>
      </c>
      <c r="K36" s="120" t="s">
        <v>5436</v>
      </c>
      <c r="L36" s="119">
        <v>3</v>
      </c>
      <c r="M36" s="120" t="s">
        <v>126</v>
      </c>
      <c r="N36" s="120" t="s">
        <v>99</v>
      </c>
      <c r="O36" s="120" t="s">
        <v>5399</v>
      </c>
      <c r="P36" s="122">
        <v>44371</v>
      </c>
      <c r="Q36" s="120" t="s">
        <v>100</v>
      </c>
      <c r="R36" s="120" t="s">
        <v>5290</v>
      </c>
      <c r="S36" s="376" t="s">
        <v>101</v>
      </c>
      <c r="T36" s="194" t="str">
        <f>IFERROR(VLOOKUP(D:D,DGILOG!A:C,3,0),"")</f>
        <v>Y</v>
      </c>
      <c r="W36" s="194" t="str">
        <f>IFERROR(VLOOKUP(V:V,MGV!B:E,4,0),"")</f>
        <v/>
      </c>
      <c r="X36" s="14" t="s">
        <v>411</v>
      </c>
      <c r="Y36" s="15" t="str">
        <f t="shared" si="2"/>
        <v>4002941944 GID 24 ND 24 Y</v>
      </c>
      <c r="Z36" s="30" t="str">
        <f>VLOOKUP(A:A,[3]Orders!$D:$N,11,0)</f>
        <v>TDS-TRI-20210623125223681895</v>
      </c>
      <c r="AA36" s="374">
        <v>44370</v>
      </c>
      <c r="AB36" s="30" t="s">
        <v>20</v>
      </c>
      <c r="AC36" s="30" t="s">
        <v>1695</v>
      </c>
      <c r="AD36" s="30" t="s">
        <v>4417</v>
      </c>
      <c r="AE36" s="30" t="s">
        <v>64</v>
      </c>
    </row>
    <row r="37" spans="1:31" ht="15.75" thickBot="1" x14ac:dyDescent="0.3">
      <c r="A37" s="389">
        <v>4002942042</v>
      </c>
      <c r="B37" s="390" t="s">
        <v>96</v>
      </c>
      <c r="C37" s="390"/>
      <c r="D37" s="391">
        <v>15080433</v>
      </c>
      <c r="E37" s="391" t="s">
        <v>3401</v>
      </c>
      <c r="F37" s="391">
        <v>1040</v>
      </c>
      <c r="G37" s="392">
        <v>0.84930555555555554</v>
      </c>
      <c r="H37" s="392">
        <v>0.27013888888888887</v>
      </c>
      <c r="I37" s="390" t="s">
        <v>473</v>
      </c>
      <c r="J37" s="391" t="s">
        <v>97</v>
      </c>
      <c r="K37" s="391" t="s">
        <v>5436</v>
      </c>
      <c r="L37" s="390">
        <v>3</v>
      </c>
      <c r="M37" s="391" t="s">
        <v>3402</v>
      </c>
      <c r="N37" s="391" t="s">
        <v>3391</v>
      </c>
      <c r="O37" s="391" t="s">
        <v>5399</v>
      </c>
      <c r="P37" s="393">
        <v>44375</v>
      </c>
      <c r="Q37" s="391" t="s">
        <v>112</v>
      </c>
      <c r="R37" s="391" t="s">
        <v>3403</v>
      </c>
      <c r="S37" s="384" t="s">
        <v>113</v>
      </c>
      <c r="T37" s="254" t="str">
        <f>IFERROR(VLOOKUP(D:D,DGILOG!A:C,3,0),"")</f>
        <v/>
      </c>
      <c r="U37" s="282"/>
      <c r="V37" s="282"/>
      <c r="W37" s="254" t="s">
        <v>5544</v>
      </c>
      <c r="X37" s="254" t="s">
        <v>411</v>
      </c>
      <c r="Y37" s="388" t="str">
        <f t="shared" si="2"/>
        <v xml:space="preserve">4002942042 GID 24 P3 28 </v>
      </c>
      <c r="Z37" s="30" t="str">
        <f>VLOOKUP(A:A,[3]Orders!$D:$N,11,0)</f>
        <v>TDS-TRI-20210623125225111731</v>
      </c>
      <c r="AA37" s="374"/>
    </row>
    <row r="38" spans="1:31" ht="15.75" thickBot="1" x14ac:dyDescent="0.3">
      <c r="A38" s="389">
        <v>4002942042</v>
      </c>
      <c r="B38" s="390" t="s">
        <v>96</v>
      </c>
      <c r="C38" s="390"/>
      <c r="D38" s="391">
        <v>93200001</v>
      </c>
      <c r="E38" s="391" t="s">
        <v>4937</v>
      </c>
      <c r="F38" s="391">
        <v>948</v>
      </c>
      <c r="G38" s="392">
        <v>0.70208333333333339</v>
      </c>
      <c r="H38" s="392">
        <v>0.31527777777777777</v>
      </c>
      <c r="I38" s="390" t="s">
        <v>473</v>
      </c>
      <c r="J38" s="391" t="s">
        <v>97</v>
      </c>
      <c r="K38" s="391" t="s">
        <v>5436</v>
      </c>
      <c r="L38" s="390">
        <v>3</v>
      </c>
      <c r="M38" s="391" t="s">
        <v>3402</v>
      </c>
      <c r="N38" s="391" t="s">
        <v>3391</v>
      </c>
      <c r="O38" s="391" t="s">
        <v>5399</v>
      </c>
      <c r="P38" s="393">
        <v>44375</v>
      </c>
      <c r="Q38" s="391" t="s">
        <v>112</v>
      </c>
      <c r="R38" s="391" t="s">
        <v>4940</v>
      </c>
      <c r="S38" s="384" t="s">
        <v>113</v>
      </c>
      <c r="T38" s="254" t="str">
        <f>IFERROR(VLOOKUP(D:D,DGILOG!A:C,3,0),"")</f>
        <v/>
      </c>
      <c r="U38" s="282"/>
      <c r="V38" s="282"/>
      <c r="W38" s="254" t="s">
        <v>5544</v>
      </c>
      <c r="X38" s="254" t="s">
        <v>411</v>
      </c>
      <c r="Y38" s="388" t="str">
        <f t="shared" si="2"/>
        <v xml:space="preserve">4002942042 GID 24 P3 28 </v>
      </c>
      <c r="Z38" s="30" t="str">
        <f>VLOOKUP(A:A,[3]Orders!$D:$N,11,0)</f>
        <v>TDS-TRI-20210623125225111731</v>
      </c>
      <c r="AA38" s="374"/>
    </row>
    <row r="39" spans="1:31" ht="15.75" thickBot="1" x14ac:dyDescent="0.3">
      <c r="A39" s="389">
        <v>4002942191</v>
      </c>
      <c r="B39" s="390" t="s">
        <v>96</v>
      </c>
      <c r="C39" s="390">
        <v>1</v>
      </c>
      <c r="D39" s="391">
        <v>20820001</v>
      </c>
      <c r="E39" s="391" t="s">
        <v>185</v>
      </c>
      <c r="F39" s="391">
        <v>1386</v>
      </c>
      <c r="G39" s="391">
        <v>0.89513888888888893</v>
      </c>
      <c r="H39" s="392">
        <v>0.3430555555555555</v>
      </c>
      <c r="I39" s="390" t="s">
        <v>473</v>
      </c>
      <c r="J39" s="391" t="s">
        <v>97</v>
      </c>
      <c r="K39" s="391" t="s">
        <v>5436</v>
      </c>
      <c r="L39" s="390">
        <v>3</v>
      </c>
      <c r="M39" s="391" t="s">
        <v>124</v>
      </c>
      <c r="N39" s="391" t="s">
        <v>118</v>
      </c>
      <c r="O39" s="391" t="s">
        <v>5437</v>
      </c>
      <c r="P39" s="393">
        <v>44373</v>
      </c>
      <c r="Q39" s="391" t="s">
        <v>112</v>
      </c>
      <c r="R39" s="391" t="s">
        <v>186</v>
      </c>
      <c r="S39" s="384" t="s">
        <v>113</v>
      </c>
      <c r="T39" s="254" t="str">
        <f>IFERROR(VLOOKUP(D:D,DGILOG!A:C,3,0),"")</f>
        <v/>
      </c>
      <c r="U39" s="282"/>
      <c r="V39" s="282"/>
      <c r="W39" s="254" t="s">
        <v>5545</v>
      </c>
      <c r="X39" s="254" t="s">
        <v>411</v>
      </c>
      <c r="Y39" s="388" t="str">
        <f t="shared" si="2"/>
        <v xml:space="preserve">4002942191 GID 24 P3 26 </v>
      </c>
      <c r="Z39" s="30" t="str">
        <f>VLOOKUP(A:A,[3]Orders!$D:$N,11,0)</f>
        <v>TDS-TRI-20210623125234153435</v>
      </c>
      <c r="AA39" s="374"/>
    </row>
    <row r="40" spans="1:31" ht="15.75" thickBot="1" x14ac:dyDescent="0.3">
      <c r="A40" s="389">
        <v>4002942191</v>
      </c>
      <c r="B40" s="390" t="s">
        <v>96</v>
      </c>
      <c r="C40" s="390"/>
      <c r="D40" s="391">
        <v>95050001</v>
      </c>
      <c r="E40" s="391" t="s">
        <v>327</v>
      </c>
      <c r="F40" s="391">
        <v>1025</v>
      </c>
      <c r="G40" s="392">
        <v>0.74375000000000002</v>
      </c>
      <c r="H40" s="392">
        <v>0.31875000000000003</v>
      </c>
      <c r="I40" s="390" t="s">
        <v>473</v>
      </c>
      <c r="J40" s="391" t="s">
        <v>97</v>
      </c>
      <c r="K40" s="391" t="s">
        <v>5436</v>
      </c>
      <c r="L40" s="390">
        <v>3</v>
      </c>
      <c r="M40" s="391" t="s">
        <v>117</v>
      </c>
      <c r="N40" s="391" t="s">
        <v>118</v>
      </c>
      <c r="O40" s="391" t="s">
        <v>5437</v>
      </c>
      <c r="P40" s="393">
        <v>44373</v>
      </c>
      <c r="Q40" s="391" t="s">
        <v>112</v>
      </c>
      <c r="R40" s="391" t="s">
        <v>328</v>
      </c>
      <c r="S40" s="384" t="s">
        <v>113</v>
      </c>
      <c r="T40" s="254" t="str">
        <f>IFERROR(VLOOKUP(D:D,DGILOG!A:C,3,0),"")</f>
        <v/>
      </c>
      <c r="U40" s="282"/>
      <c r="V40" s="282"/>
      <c r="W40" s="254" t="s">
        <v>5545</v>
      </c>
      <c r="X40" s="254" t="s">
        <v>411</v>
      </c>
      <c r="Y40" s="388" t="str">
        <f t="shared" si="2"/>
        <v xml:space="preserve">4002942191 GID 24 P3 26 </v>
      </c>
      <c r="Z40" s="30" t="str">
        <f>VLOOKUP(A:A,[3]Orders!$D:$N,11,0)</f>
        <v>TDS-TRI-20210623125234153435</v>
      </c>
      <c r="AA40" s="374"/>
    </row>
    <row r="41" spans="1:31" ht="15.75" thickBot="1" x14ac:dyDescent="0.3">
      <c r="A41" s="118">
        <v>4002942231</v>
      </c>
      <c r="B41" s="119" t="s">
        <v>96</v>
      </c>
      <c r="C41" s="119">
        <v>1</v>
      </c>
      <c r="D41" s="120">
        <v>15067787</v>
      </c>
      <c r="E41" s="120" t="s">
        <v>211</v>
      </c>
      <c r="F41" s="120">
        <v>57</v>
      </c>
      <c r="G41" s="136">
        <v>8.0555555555555561E-2</v>
      </c>
      <c r="H41" s="136">
        <v>2.013888888888889E-2</v>
      </c>
      <c r="I41" s="119" t="s">
        <v>8</v>
      </c>
      <c r="J41" s="120" t="s">
        <v>97</v>
      </c>
      <c r="K41" s="120" t="s">
        <v>5436</v>
      </c>
      <c r="L41" s="119">
        <v>3</v>
      </c>
      <c r="M41" s="120" t="s">
        <v>104</v>
      </c>
      <c r="N41" s="120" t="s">
        <v>99</v>
      </c>
      <c r="O41" s="120" t="s">
        <v>5399</v>
      </c>
      <c r="P41" s="122">
        <v>44371</v>
      </c>
      <c r="Q41" s="120" t="s">
        <v>120</v>
      </c>
      <c r="R41" s="141" t="s">
        <v>212</v>
      </c>
      <c r="S41" s="376" t="s">
        <v>122</v>
      </c>
      <c r="T41" s="194" t="str">
        <f>IFERROR(VLOOKUP(D:D,DGILOG!A:C,3,0),"")</f>
        <v/>
      </c>
      <c r="U41" s="30" t="s">
        <v>3713</v>
      </c>
      <c r="V41" s="30" t="s">
        <v>45</v>
      </c>
      <c r="W41" s="194" t="str">
        <f>IFERROR(VLOOKUP(V:V,MGV!B:E,4,0),"")</f>
        <v>PT. Kabut Halim Mandiri</v>
      </c>
      <c r="X41" s="14" t="s">
        <v>411</v>
      </c>
      <c r="Y41" s="15" t="str">
        <f t="shared" si="2"/>
        <v xml:space="preserve">4002942231 GID 24 P1 24 </v>
      </c>
      <c r="Z41" s="30" t="str">
        <f>VLOOKUP(A:A,[3]Orders!$D:$N,11,0)</f>
        <v>TDS-TRI-20210623125243079743</v>
      </c>
      <c r="AA41" s="374">
        <v>44370</v>
      </c>
      <c r="AB41" s="30" t="s">
        <v>18</v>
      </c>
      <c r="AC41" s="30" t="s">
        <v>5344</v>
      </c>
      <c r="AD41" s="30" t="s">
        <v>5382</v>
      </c>
      <c r="AE41" s="30" t="s">
        <v>45</v>
      </c>
    </row>
    <row r="42" spans="1:31" ht="15.75" thickBot="1" x14ac:dyDescent="0.3">
      <c r="A42" s="118">
        <v>4002942231</v>
      </c>
      <c r="B42" s="119" t="s">
        <v>96</v>
      </c>
      <c r="C42" s="119"/>
      <c r="D42" s="120">
        <v>15103172</v>
      </c>
      <c r="E42" s="120" t="s">
        <v>119</v>
      </c>
      <c r="F42" s="120">
        <v>100</v>
      </c>
      <c r="G42" s="120">
        <v>0.12847222222222221</v>
      </c>
      <c r="H42" s="136">
        <v>5.2777777777777778E-2</v>
      </c>
      <c r="I42" s="119" t="s">
        <v>8</v>
      </c>
      <c r="J42" s="120" t="s">
        <v>97</v>
      </c>
      <c r="K42" s="120" t="s">
        <v>5436</v>
      </c>
      <c r="L42" s="119">
        <v>3</v>
      </c>
      <c r="M42" s="120" t="s">
        <v>104</v>
      </c>
      <c r="N42" s="120" t="s">
        <v>99</v>
      </c>
      <c r="O42" s="120" t="s">
        <v>5399</v>
      </c>
      <c r="P42" s="122">
        <v>44371</v>
      </c>
      <c r="Q42" s="120" t="s">
        <v>120</v>
      </c>
      <c r="R42" s="120" t="s">
        <v>121</v>
      </c>
      <c r="S42" s="376" t="s">
        <v>122</v>
      </c>
      <c r="T42" s="194" t="str">
        <f>IFERROR(VLOOKUP(D:D,DGILOG!A:C,3,0),"")</f>
        <v/>
      </c>
      <c r="W42" s="194" t="str">
        <f>IFERROR(VLOOKUP(V:V,MGV!B:E,4,0),"")</f>
        <v/>
      </c>
      <c r="X42" s="14" t="s">
        <v>411</v>
      </c>
      <c r="Y42" s="15" t="str">
        <f t="shared" si="2"/>
        <v xml:space="preserve">4002942231 GID 24 P1 24 </v>
      </c>
      <c r="Z42" s="30" t="str">
        <f>VLOOKUP(A:A,[3]Orders!$D:$N,11,0)</f>
        <v>TDS-TRI-20210623125243079743</v>
      </c>
      <c r="AA42" s="374">
        <v>44370</v>
      </c>
      <c r="AB42" s="30" t="s">
        <v>18</v>
      </c>
      <c r="AC42" s="30" t="s">
        <v>5344</v>
      </c>
      <c r="AD42" s="30" t="s">
        <v>5382</v>
      </c>
      <c r="AE42" s="30" t="s">
        <v>45</v>
      </c>
    </row>
    <row r="43" spans="1:31" ht="15.75" thickBot="1" x14ac:dyDescent="0.3">
      <c r="A43" s="118">
        <v>4002942236</v>
      </c>
      <c r="B43" s="119" t="s">
        <v>96</v>
      </c>
      <c r="C43" s="119">
        <v>1</v>
      </c>
      <c r="D43" s="120">
        <v>20810001</v>
      </c>
      <c r="E43" s="120" t="s">
        <v>3317</v>
      </c>
      <c r="F43" s="120">
        <v>227</v>
      </c>
      <c r="G43" s="136">
        <v>0.19583333333333333</v>
      </c>
      <c r="H43" s="136">
        <v>6.7361111111111108E-2</v>
      </c>
      <c r="I43" s="119" t="s">
        <v>8</v>
      </c>
      <c r="J43" s="120" t="s">
        <v>97</v>
      </c>
      <c r="K43" s="120" t="s">
        <v>5436</v>
      </c>
      <c r="L43" s="119">
        <v>3</v>
      </c>
      <c r="M43" s="120" t="s">
        <v>104</v>
      </c>
      <c r="N43" s="120" t="s">
        <v>99</v>
      </c>
      <c r="O43" s="120" t="s">
        <v>411</v>
      </c>
      <c r="P43" s="122">
        <v>44373</v>
      </c>
      <c r="Q43" s="120" t="s">
        <v>120</v>
      </c>
      <c r="R43" s="120" t="s">
        <v>3318</v>
      </c>
      <c r="S43" s="376" t="s">
        <v>122</v>
      </c>
      <c r="T43" s="194" t="str">
        <f>IFERROR(VLOOKUP(D:D,DGILOG!A:C,3,0),"")</f>
        <v/>
      </c>
      <c r="U43" s="30" t="s">
        <v>3713</v>
      </c>
      <c r="V43" s="30" t="s">
        <v>19</v>
      </c>
      <c r="W43" s="194" t="str">
        <f>IFERROR(VLOOKUP(V:V,MGV!B:E,4,0),"")</f>
        <v>Gading Global Logistic</v>
      </c>
      <c r="X43" s="14" t="s">
        <v>411</v>
      </c>
      <c r="Y43" s="15" t="str">
        <f t="shared" si="2"/>
        <v xml:space="preserve">4002942236 GID 24 P1 26 </v>
      </c>
      <c r="Z43" s="30" t="str">
        <f>VLOOKUP(A:A,[3]Orders!$D:$N,11,0)</f>
        <v>TDS-TRI-20210623125202696193</v>
      </c>
      <c r="AA43" s="374">
        <v>44370</v>
      </c>
      <c r="AB43" s="30" t="s">
        <v>20</v>
      </c>
      <c r="AC43" s="30" t="s">
        <v>367</v>
      </c>
      <c r="AD43" s="30" t="s">
        <v>368</v>
      </c>
      <c r="AE43" s="30" t="s">
        <v>19</v>
      </c>
    </row>
    <row r="44" spans="1:31" ht="15.75" thickBot="1" x14ac:dyDescent="0.3">
      <c r="A44" s="389">
        <v>4002942252</v>
      </c>
      <c r="B44" s="390" t="s">
        <v>96</v>
      </c>
      <c r="C44" s="390">
        <v>1</v>
      </c>
      <c r="D44" s="391">
        <v>20820001</v>
      </c>
      <c r="E44" s="391" t="s">
        <v>185</v>
      </c>
      <c r="F44" s="391">
        <v>1142</v>
      </c>
      <c r="G44" s="392">
        <v>0.93125000000000002</v>
      </c>
      <c r="H44" s="391">
        <v>0.31319444444444444</v>
      </c>
      <c r="I44" s="390" t="s">
        <v>473</v>
      </c>
      <c r="J44" s="391" t="s">
        <v>116</v>
      </c>
      <c r="K44" s="391" t="s">
        <v>5436</v>
      </c>
      <c r="L44" s="390">
        <v>3</v>
      </c>
      <c r="M44" s="391" t="s">
        <v>124</v>
      </c>
      <c r="N44" s="391" t="s">
        <v>118</v>
      </c>
      <c r="O44" s="391" t="s">
        <v>5438</v>
      </c>
      <c r="P44" s="393">
        <v>44376</v>
      </c>
      <c r="Q44" s="391" t="s">
        <v>112</v>
      </c>
      <c r="R44" s="391" t="s">
        <v>186</v>
      </c>
      <c r="S44" s="384" t="s">
        <v>113</v>
      </c>
      <c r="T44" s="254" t="str">
        <f>IFERROR(VLOOKUP(D:D,DGILOG!A:C,3,0),"")</f>
        <v/>
      </c>
      <c r="U44" s="282"/>
      <c r="V44" s="282"/>
      <c r="W44" s="254" t="s">
        <v>5546</v>
      </c>
      <c r="X44" s="254" t="s">
        <v>411</v>
      </c>
      <c r="Y44" s="388" t="str">
        <f t="shared" si="2"/>
        <v xml:space="preserve">4002942252 GID 24 P3 29 </v>
      </c>
      <c r="Z44" s="30" t="str">
        <f>VLOOKUP(A:A,[3]Orders!$D:$N,11,0)</f>
        <v>TDS-TRI-20210623125203596526</v>
      </c>
      <c r="AA44" s="374"/>
    </row>
    <row r="45" spans="1:31" ht="15.75" thickBot="1" x14ac:dyDescent="0.3">
      <c r="A45" s="389">
        <v>4002942257</v>
      </c>
      <c r="B45" s="390" t="s">
        <v>96</v>
      </c>
      <c r="C45" s="390">
        <v>1</v>
      </c>
      <c r="D45" s="391">
        <v>15178585</v>
      </c>
      <c r="E45" s="391" t="s">
        <v>376</v>
      </c>
      <c r="F45" s="391">
        <v>2125</v>
      </c>
      <c r="G45" s="391" t="s">
        <v>5439</v>
      </c>
      <c r="H45" s="392">
        <v>0.54652777777777783</v>
      </c>
      <c r="I45" s="390" t="s">
        <v>473</v>
      </c>
      <c r="J45" s="391" t="s">
        <v>116</v>
      </c>
      <c r="K45" s="391" t="s">
        <v>5436</v>
      </c>
      <c r="L45" s="390">
        <v>3</v>
      </c>
      <c r="M45" s="391" t="s">
        <v>130</v>
      </c>
      <c r="N45" s="391" t="s">
        <v>118</v>
      </c>
      <c r="O45" s="391" t="s">
        <v>411</v>
      </c>
      <c r="P45" s="393">
        <v>44375</v>
      </c>
      <c r="Q45" s="391" t="s">
        <v>112</v>
      </c>
      <c r="R45" s="391" t="s">
        <v>377</v>
      </c>
      <c r="S45" s="384" t="s">
        <v>113</v>
      </c>
      <c r="T45" s="254" t="str">
        <f>IFERROR(VLOOKUP(D:D,DGILOG!A:C,3,0),"")</f>
        <v/>
      </c>
      <c r="U45" s="282"/>
      <c r="V45" s="282" t="s">
        <v>2253</v>
      </c>
      <c r="W45" s="254" t="s">
        <v>5543</v>
      </c>
      <c r="X45" s="254" t="s">
        <v>411</v>
      </c>
      <c r="Y45" s="388" t="str">
        <f t="shared" si="2"/>
        <v xml:space="preserve">4002942257 GID 24 P3 28 </v>
      </c>
      <c r="Z45" s="30" t="str">
        <f>VLOOKUP(A:A,[3]Orders!$D:$N,11,0)</f>
        <v>TDS-TRI-20210623125213392722</v>
      </c>
      <c r="AA45" s="374"/>
    </row>
    <row r="46" spans="1:31" ht="15.75" thickBot="1" x14ac:dyDescent="0.3">
      <c r="A46" s="118">
        <v>4002942293</v>
      </c>
      <c r="B46" s="119" t="s">
        <v>96</v>
      </c>
      <c r="C46" s="119">
        <v>1</v>
      </c>
      <c r="D46" s="120">
        <v>15366582</v>
      </c>
      <c r="E46" s="120" t="s">
        <v>4795</v>
      </c>
      <c r="F46" s="120">
        <v>210</v>
      </c>
      <c r="G46" s="120">
        <v>0.10763888888888888</v>
      </c>
      <c r="H46" s="136">
        <v>3.6111111111111115E-2</v>
      </c>
      <c r="I46" s="119" t="s">
        <v>8</v>
      </c>
      <c r="J46" s="120" t="s">
        <v>97</v>
      </c>
      <c r="K46" s="120" t="s">
        <v>5436</v>
      </c>
      <c r="L46" s="119">
        <v>3</v>
      </c>
      <c r="M46" s="120" t="s">
        <v>3304</v>
      </c>
      <c r="N46" s="120" t="s">
        <v>110</v>
      </c>
      <c r="O46" s="120" t="s">
        <v>5399</v>
      </c>
      <c r="P46" s="122">
        <v>44372</v>
      </c>
      <c r="Q46" s="120" t="s">
        <v>105</v>
      </c>
      <c r="R46" s="120" t="s">
        <v>4796</v>
      </c>
      <c r="S46" s="376" t="s">
        <v>107</v>
      </c>
      <c r="T46" s="194" t="str">
        <f>IFERROR(VLOOKUP(D:D,DGILOG!A:C,3,0),"")</f>
        <v/>
      </c>
      <c r="U46" s="30" t="s">
        <v>3713</v>
      </c>
      <c r="V46" s="30" t="s">
        <v>67</v>
      </c>
      <c r="W46" s="194" t="str">
        <f>IFERROR(VLOOKUP(V:V,MGV!B:E,4,0),"")</f>
        <v>PT. Mega Antaran Prima</v>
      </c>
      <c r="X46" s="14" t="s">
        <v>411</v>
      </c>
      <c r="Y46" s="15" t="str">
        <f t="shared" si="2"/>
        <v xml:space="preserve">4002942293 GID 24 P2 25 </v>
      </c>
      <c r="Z46" s="30" t="str">
        <f>VLOOKUP(A:A,[3]Orders!$D:$N,11,0)</f>
        <v>TDS-TRI-20210623125244389503</v>
      </c>
      <c r="AA46" s="374">
        <v>44370</v>
      </c>
      <c r="AB46" s="30" t="s">
        <v>43</v>
      </c>
      <c r="AC46" s="30" t="s">
        <v>4121</v>
      </c>
      <c r="AD46" s="30" t="s">
        <v>5385</v>
      </c>
      <c r="AE46" s="30" t="s">
        <v>67</v>
      </c>
    </row>
    <row r="47" spans="1:31" ht="15.75" thickBot="1" x14ac:dyDescent="0.3">
      <c r="A47" s="118">
        <v>4002942293</v>
      </c>
      <c r="B47" s="119" t="s">
        <v>96</v>
      </c>
      <c r="C47" s="119"/>
      <c r="D47" s="120">
        <v>15370412</v>
      </c>
      <c r="E47" s="120" t="s">
        <v>3357</v>
      </c>
      <c r="F47" s="120">
        <v>128</v>
      </c>
      <c r="G47" s="120">
        <v>0.10069444444444446</v>
      </c>
      <c r="H47" s="136">
        <v>5.5555555555555558E-3</v>
      </c>
      <c r="I47" s="119" t="s">
        <v>8</v>
      </c>
      <c r="J47" s="120" t="s">
        <v>97</v>
      </c>
      <c r="K47" s="120" t="s">
        <v>5436</v>
      </c>
      <c r="L47" s="119">
        <v>3</v>
      </c>
      <c r="M47" s="120" t="s">
        <v>3304</v>
      </c>
      <c r="N47" s="120" t="s">
        <v>110</v>
      </c>
      <c r="O47" s="120" t="s">
        <v>5399</v>
      </c>
      <c r="P47" s="122">
        <v>44372</v>
      </c>
      <c r="Q47" s="120" t="s">
        <v>105</v>
      </c>
      <c r="R47" s="120" t="s">
        <v>3358</v>
      </c>
      <c r="S47" s="376" t="s">
        <v>107</v>
      </c>
      <c r="T47" s="194" t="str">
        <f>IFERROR(VLOOKUP(D:D,DGILOG!A:C,3,0),"")</f>
        <v/>
      </c>
      <c r="W47" s="194" t="str">
        <f>IFERROR(VLOOKUP(V:V,MGV!B:E,4,0),"")</f>
        <v/>
      </c>
      <c r="X47" s="14" t="s">
        <v>411</v>
      </c>
      <c r="Y47" s="15" t="str">
        <f t="shared" si="2"/>
        <v xml:space="preserve">4002942293 GID 24 P2 25 </v>
      </c>
      <c r="Z47" s="30" t="str">
        <f>VLOOKUP(A:A,[3]Orders!$D:$N,11,0)</f>
        <v>TDS-TRI-20210623125244389503</v>
      </c>
      <c r="AA47" s="374">
        <v>44370</v>
      </c>
      <c r="AB47" s="30" t="s">
        <v>43</v>
      </c>
      <c r="AC47" s="30" t="s">
        <v>4121</v>
      </c>
      <c r="AD47" s="30" t="s">
        <v>5385</v>
      </c>
      <c r="AE47" s="30" t="s">
        <v>67</v>
      </c>
    </row>
    <row r="48" spans="1:31" ht="15.75" thickBot="1" x14ac:dyDescent="0.3">
      <c r="A48" s="118">
        <v>4002942304</v>
      </c>
      <c r="B48" s="119" t="s">
        <v>96</v>
      </c>
      <c r="C48" s="119">
        <v>1</v>
      </c>
      <c r="D48" s="120">
        <v>15126554</v>
      </c>
      <c r="E48" s="120" t="s">
        <v>4390</v>
      </c>
      <c r="F48" s="120">
        <v>65</v>
      </c>
      <c r="G48" s="136">
        <v>7.8472222222222221E-2</v>
      </c>
      <c r="H48" s="120">
        <v>4.5138888888888888E-2</v>
      </c>
      <c r="I48" s="119" t="s">
        <v>8</v>
      </c>
      <c r="J48" s="120" t="s">
        <v>97</v>
      </c>
      <c r="K48" s="120" t="s">
        <v>5436</v>
      </c>
      <c r="L48" s="119">
        <v>3</v>
      </c>
      <c r="M48" s="120" t="s">
        <v>104</v>
      </c>
      <c r="N48" s="120" t="s">
        <v>99</v>
      </c>
      <c r="O48" s="120" t="s">
        <v>5399</v>
      </c>
      <c r="P48" s="122">
        <v>44371</v>
      </c>
      <c r="Q48" s="120" t="s">
        <v>120</v>
      </c>
      <c r="R48" s="120" t="s">
        <v>4391</v>
      </c>
      <c r="S48" s="376" t="s">
        <v>122</v>
      </c>
      <c r="T48" s="194" t="str">
        <f>IFERROR(VLOOKUP(D:D,DGILOG!A:C,3,0),"")</f>
        <v/>
      </c>
      <c r="U48" s="30" t="s">
        <v>3713</v>
      </c>
      <c r="V48" s="30" t="s">
        <v>53</v>
      </c>
      <c r="W48" s="194" t="str">
        <f>IFERROR(VLOOKUP(V:V,MGV!B:E,4,0),"")</f>
        <v>PT. Mega Antaran Prima</v>
      </c>
      <c r="X48" s="14" t="s">
        <v>411</v>
      </c>
      <c r="Y48" s="15" t="str">
        <f t="shared" si="2"/>
        <v xml:space="preserve">4002942304 GID 24 P1 24 </v>
      </c>
      <c r="Z48" s="30" t="str">
        <f>VLOOKUP(A:A,[3]Orders!$D:$N,11,0)</f>
        <v>TDS-TRI-20210623125245571411</v>
      </c>
      <c r="AA48" s="374">
        <v>44370</v>
      </c>
      <c r="AB48" s="30" t="s">
        <v>43</v>
      </c>
      <c r="AC48" s="30" t="s">
        <v>1653</v>
      </c>
      <c r="AD48" s="30" t="s">
        <v>4423</v>
      </c>
      <c r="AE48" s="30" t="s">
        <v>53</v>
      </c>
    </row>
    <row r="49" spans="1:31" ht="15.75" thickBot="1" x14ac:dyDescent="0.3">
      <c r="A49" s="118">
        <v>4002942304</v>
      </c>
      <c r="B49" s="119" t="s">
        <v>96</v>
      </c>
      <c r="C49" s="119"/>
      <c r="D49" s="120">
        <v>15195946</v>
      </c>
      <c r="E49" s="120" t="s">
        <v>5440</v>
      </c>
      <c r="F49" s="120">
        <v>220</v>
      </c>
      <c r="G49" s="136">
        <v>0.15347222222222223</v>
      </c>
      <c r="H49" s="120">
        <v>8.8888888888888892E-2</v>
      </c>
      <c r="I49" s="119" t="s">
        <v>8</v>
      </c>
      <c r="J49" s="120" t="s">
        <v>97</v>
      </c>
      <c r="K49" s="120" t="s">
        <v>5436</v>
      </c>
      <c r="L49" s="119">
        <v>3</v>
      </c>
      <c r="M49" s="120" t="s">
        <v>104</v>
      </c>
      <c r="N49" s="120" t="s">
        <v>99</v>
      </c>
      <c r="O49" s="120" t="s">
        <v>5399</v>
      </c>
      <c r="P49" s="122">
        <v>44371</v>
      </c>
      <c r="Q49" s="120" t="s">
        <v>120</v>
      </c>
      <c r="R49" s="120" t="s">
        <v>5441</v>
      </c>
      <c r="S49" s="376" t="s">
        <v>122</v>
      </c>
      <c r="T49" s="194" t="str">
        <f>IFERROR(VLOOKUP(D:D,DGILOG!A:C,3,0),"")</f>
        <v/>
      </c>
      <c r="W49" s="194" t="str">
        <f>IFERROR(VLOOKUP(V:V,MGV!B:E,4,0),"")</f>
        <v/>
      </c>
      <c r="X49" s="14" t="s">
        <v>411</v>
      </c>
      <c r="Y49" s="15" t="str">
        <f t="shared" si="2"/>
        <v xml:space="preserve">4002942304 GID 24 P1 24 </v>
      </c>
      <c r="Z49" s="30" t="str">
        <f>VLOOKUP(A:A,[3]Orders!$D:$N,11,0)</f>
        <v>TDS-TRI-20210623125245571411</v>
      </c>
      <c r="AA49" s="374">
        <v>44370</v>
      </c>
      <c r="AB49" s="30" t="s">
        <v>43</v>
      </c>
      <c r="AC49" s="30" t="s">
        <v>1653</v>
      </c>
      <c r="AD49" s="30" t="s">
        <v>4423</v>
      </c>
      <c r="AE49" s="30" t="s">
        <v>53</v>
      </c>
    </row>
    <row r="50" spans="1:31" ht="15.75" thickBot="1" x14ac:dyDescent="0.3">
      <c r="A50" s="118">
        <v>4002942308</v>
      </c>
      <c r="B50" s="119" t="s">
        <v>96</v>
      </c>
      <c r="C50" s="119">
        <v>1</v>
      </c>
      <c r="D50" s="120">
        <v>21914001</v>
      </c>
      <c r="E50" s="120" t="s">
        <v>4479</v>
      </c>
      <c r="F50" s="120">
        <v>420</v>
      </c>
      <c r="G50" s="120">
        <v>0.18680555555555556</v>
      </c>
      <c r="H50" s="136">
        <v>4.3750000000000004E-2</v>
      </c>
      <c r="I50" s="119" t="s">
        <v>8</v>
      </c>
      <c r="J50" s="120" t="s">
        <v>97</v>
      </c>
      <c r="K50" s="120" t="s">
        <v>5436</v>
      </c>
      <c r="L50" s="119">
        <v>3</v>
      </c>
      <c r="M50" s="120" t="s">
        <v>4399</v>
      </c>
      <c r="N50" s="120" t="s">
        <v>99</v>
      </c>
      <c r="O50" s="120" t="s">
        <v>411</v>
      </c>
      <c r="P50" s="122">
        <v>44371</v>
      </c>
      <c r="Q50" s="120" t="s">
        <v>120</v>
      </c>
      <c r="R50" s="120" t="s">
        <v>4480</v>
      </c>
      <c r="S50" s="376" t="s">
        <v>122</v>
      </c>
      <c r="T50" s="194" t="str">
        <f>IFERROR(VLOOKUP(D:D,DGILOG!A:C,3,0),"")</f>
        <v/>
      </c>
      <c r="U50" s="30" t="s">
        <v>3713</v>
      </c>
      <c r="V50" s="30" t="s">
        <v>29</v>
      </c>
      <c r="W50" s="194" t="str">
        <f>IFERROR(VLOOKUP(V:V,MGV!B:E,4,0),"")</f>
        <v>PT. Darsindo Cipta Putra Mandiri</v>
      </c>
      <c r="X50" s="14" t="s">
        <v>411</v>
      </c>
      <c r="Y50" s="15" t="str">
        <f t="shared" si="2"/>
        <v xml:space="preserve">4002942308 GID 24 P1 24 </v>
      </c>
      <c r="Z50" s="30" t="str">
        <f>VLOOKUP(A:A,[3]Orders!$D:$N,11,0)</f>
        <v>TDS-TRI-20210623125222244390</v>
      </c>
      <c r="AA50" s="374">
        <v>44370</v>
      </c>
      <c r="AB50" s="30" t="s">
        <v>28</v>
      </c>
      <c r="AC50" s="398" t="s">
        <v>5534</v>
      </c>
      <c r="AD50" s="398" t="s">
        <v>5535</v>
      </c>
      <c r="AE50" s="30" t="s">
        <v>29</v>
      </c>
    </row>
    <row r="51" spans="1:31" ht="15.75" thickBot="1" x14ac:dyDescent="0.3">
      <c r="A51" s="118">
        <v>4002941941</v>
      </c>
      <c r="B51" s="119" t="s">
        <v>96</v>
      </c>
      <c r="C51" s="119">
        <v>1</v>
      </c>
      <c r="D51" s="120"/>
      <c r="E51" s="120" t="s">
        <v>128</v>
      </c>
      <c r="F51" s="120">
        <v>36.82</v>
      </c>
      <c r="G51" s="120">
        <v>2619</v>
      </c>
      <c r="H51" s="136">
        <v>36.82</v>
      </c>
      <c r="I51" s="119" t="s">
        <v>473</v>
      </c>
      <c r="J51" s="120"/>
      <c r="K51" s="120"/>
      <c r="L51" s="119"/>
      <c r="M51" s="120"/>
      <c r="N51" s="120" t="s">
        <v>118</v>
      </c>
      <c r="O51" s="120" t="s">
        <v>411</v>
      </c>
      <c r="P51" s="122">
        <v>44373</v>
      </c>
      <c r="Q51" s="120"/>
      <c r="R51" s="120"/>
      <c r="S51" s="376" t="s">
        <v>113</v>
      </c>
      <c r="T51" s="194"/>
      <c r="W51" s="194" t="s">
        <v>5548</v>
      </c>
      <c r="X51" s="14" t="s">
        <v>411</v>
      </c>
      <c r="Y51" s="15" t="str">
        <f t="shared" si="2"/>
        <v xml:space="preserve">4002941941 GID 24 P3 26 </v>
      </c>
      <c r="AA51" s="374"/>
      <c r="AC51" s="398"/>
      <c r="AD51" s="398"/>
    </row>
    <row r="52" spans="1:31" ht="15.75" thickBot="1" x14ac:dyDescent="0.3">
      <c r="A52" s="118">
        <v>4002941942</v>
      </c>
      <c r="B52" s="119" t="s">
        <v>96</v>
      </c>
      <c r="C52" s="119">
        <v>1</v>
      </c>
      <c r="D52" s="120"/>
      <c r="E52" s="120" t="s">
        <v>128</v>
      </c>
      <c r="F52" s="120">
        <v>38.770000000000003</v>
      </c>
      <c r="G52" s="120">
        <v>3087</v>
      </c>
      <c r="H52" s="136">
        <v>38.770000000000003</v>
      </c>
      <c r="I52" s="119" t="s">
        <v>473</v>
      </c>
      <c r="J52" s="120"/>
      <c r="K52" s="120"/>
      <c r="L52" s="119"/>
      <c r="M52" s="120"/>
      <c r="N52" s="120" t="s">
        <v>118</v>
      </c>
      <c r="O52" s="120" t="s">
        <v>411</v>
      </c>
      <c r="P52" s="122">
        <v>44373</v>
      </c>
      <c r="Q52" s="120"/>
      <c r="R52" s="120"/>
      <c r="S52" s="376" t="s">
        <v>113</v>
      </c>
      <c r="T52" s="194"/>
      <c r="W52" s="194" t="s">
        <v>5549</v>
      </c>
      <c r="X52" s="14" t="s">
        <v>411</v>
      </c>
      <c r="Y52" s="15" t="str">
        <f t="shared" si="2"/>
        <v xml:space="preserve">4002941942 GID 24 P3 26 </v>
      </c>
      <c r="AA52" s="374"/>
      <c r="AC52" s="398"/>
      <c r="AD52" s="398"/>
    </row>
    <row r="53" spans="1:31" ht="15.75" thickBot="1" x14ac:dyDescent="0.3">
      <c r="A53" s="118">
        <v>4002941949</v>
      </c>
      <c r="B53" s="119" t="s">
        <v>96</v>
      </c>
      <c r="C53" s="119">
        <v>1</v>
      </c>
      <c r="D53" s="120"/>
      <c r="E53" s="120" t="s">
        <v>4903</v>
      </c>
      <c r="F53" s="120">
        <v>37.03</v>
      </c>
      <c r="G53" s="120">
        <v>2172</v>
      </c>
      <c r="H53" s="136">
        <v>37.03</v>
      </c>
      <c r="I53" s="119" t="s">
        <v>473</v>
      </c>
      <c r="J53" s="120"/>
      <c r="K53" s="120"/>
      <c r="L53" s="119"/>
      <c r="M53" s="120"/>
      <c r="N53" s="120" t="s">
        <v>118</v>
      </c>
      <c r="O53" s="120" t="s">
        <v>411</v>
      </c>
      <c r="P53" s="122">
        <v>44373</v>
      </c>
      <c r="Q53" s="120"/>
      <c r="R53" s="120"/>
      <c r="S53" s="376" t="s">
        <v>113</v>
      </c>
      <c r="T53" s="194"/>
      <c r="W53" s="194" t="s">
        <v>5547</v>
      </c>
      <c r="X53" s="14" t="s">
        <v>411</v>
      </c>
      <c r="Y53" s="15" t="str">
        <f t="shared" si="2"/>
        <v xml:space="preserve">4002941949 GID 24 P3 26 </v>
      </c>
      <c r="AA53" s="374"/>
      <c r="AC53" s="398"/>
      <c r="AD53" s="398"/>
    </row>
  </sheetData>
  <conditionalFormatting sqref="A1">
    <cfRule type="duplicateValues" dxfId="495" priority="23"/>
  </conditionalFormatting>
  <conditionalFormatting sqref="A1">
    <cfRule type="duplicateValues" dxfId="494" priority="22"/>
  </conditionalFormatting>
  <conditionalFormatting sqref="Y1">
    <cfRule type="duplicateValues" dxfId="493" priority="24"/>
  </conditionalFormatting>
  <conditionalFormatting sqref="Y1">
    <cfRule type="duplicateValues" dxfId="492" priority="19"/>
  </conditionalFormatting>
  <conditionalFormatting sqref="Z1">
    <cfRule type="duplicateValues" dxfId="491" priority="16"/>
  </conditionalFormatting>
  <conditionalFormatting sqref="Y2">
    <cfRule type="duplicateValues" dxfId="490" priority="15"/>
  </conditionalFormatting>
  <conditionalFormatting sqref="Y3:Y10">
    <cfRule type="duplicateValues" dxfId="489" priority="14"/>
  </conditionalFormatting>
  <conditionalFormatting sqref="Y11:Y50">
    <cfRule type="duplicateValues" dxfId="488" priority="13"/>
  </conditionalFormatting>
  <conditionalFormatting sqref="V1">
    <cfRule type="duplicateValues" dxfId="487" priority="8186"/>
  </conditionalFormatting>
  <conditionalFormatting sqref="A1 V1">
    <cfRule type="duplicateValues" dxfId="486" priority="8187"/>
  </conditionalFormatting>
  <conditionalFormatting sqref="AE1">
    <cfRule type="duplicateValues" dxfId="485" priority="9"/>
  </conditionalFormatting>
  <conditionalFormatting sqref="AE1">
    <cfRule type="duplicateValues" dxfId="484" priority="10"/>
  </conditionalFormatting>
  <conditionalFormatting sqref="A1:A50 A54:A1048576">
    <cfRule type="duplicateValues" dxfId="483" priority="8"/>
  </conditionalFormatting>
  <conditionalFormatting sqref="Z1:Z50 Z54:Z1048576">
    <cfRule type="duplicateValues" dxfId="482" priority="7"/>
  </conditionalFormatting>
  <conditionalFormatting sqref="V1:V50 V54:V1048576">
    <cfRule type="duplicateValues" dxfId="481" priority="6"/>
  </conditionalFormatting>
  <conditionalFormatting sqref="A51:A53">
    <cfRule type="duplicateValues" dxfId="480" priority="4"/>
  </conditionalFormatting>
  <conditionalFormatting sqref="Z51:Z53">
    <cfRule type="duplicateValues" dxfId="479" priority="3"/>
  </conditionalFormatting>
  <conditionalFormatting sqref="V51:V53">
    <cfRule type="duplicateValues" dxfId="478" priority="2"/>
  </conditionalFormatting>
  <conditionalFormatting sqref="Y51:Y53">
    <cfRule type="duplicateValues" dxfId="477" priority="1"/>
  </conditionalFormatting>
  <hyperlinks>
    <hyperlink ref="R12" r:id="rId1" display="https://www.google.com/maps/search/JL+ARIA+JAYA+SANTIKA+NO+9?entry=gmail&amp;source=g" xr:uid="{00000000-0004-0000-0900-000000000000}"/>
    <hyperlink ref="R15" r:id="rId2" display="https://www.google.com/maps/search/JL+RAYA+SERANG+NO+19?entry=gmail&amp;source=g" xr:uid="{00000000-0004-0000-0900-000001000000}"/>
    <hyperlink ref="R23" r:id="rId3" display="https://www.google.com/maps/search/JL.+RAYA+BARAT+NO.+729?entry=gmail&amp;source=g" xr:uid="{00000000-0004-0000-0900-000002000000}"/>
    <hyperlink ref="R24" r:id="rId4" display="https://www.google.com/maps/search/JALAN+RAYA+PADALARANG+NO+476?entry=gmail&amp;source=g" xr:uid="{00000000-0004-0000-0900-000003000000}"/>
    <hyperlink ref="R26" r:id="rId5" display="https://www.google.com/maps/search/JL.AHMAD+YANI+NO.18+KEL.MARGAJAYA?entry=gmail&amp;source=g" xr:uid="{00000000-0004-0000-0900-000004000000}"/>
    <hyperlink ref="R28" r:id="rId6" display="http://jl.by/" xr:uid="{00000000-0004-0000-0900-000005000000}"/>
    <hyperlink ref="R29" r:id="rId7" display="https://www.google.com/maps/search/JL.+AH+NASUTION+NO.137?entry=gmail&amp;source=g" xr:uid="{00000000-0004-0000-0900-000006000000}"/>
    <hyperlink ref="R41" r:id="rId8" display="http://jl.kh/" xr:uid="{00000000-0004-0000-0900-000007000000}"/>
  </hyperlinks>
  <pageMargins left="0.7" right="0.7" top="0.75" bottom="0.75" header="0.3" footer="0.3"/>
  <pageSetup paperSize="9" orientation="portrait" r:id="rId9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49"/>
  <sheetViews>
    <sheetView zoomScale="90" zoomScaleNormal="90" workbookViewId="0">
      <pane xSplit="5" ySplit="1" topLeftCell="R30" activePane="bottomRight" state="frozen"/>
      <selection pane="topRight" activeCell="F1" sqref="F1"/>
      <selection pane="bottomLeft" activeCell="A2" sqref="A2"/>
      <selection pane="bottomRight" activeCell="E39" sqref="E39"/>
    </sheetView>
  </sheetViews>
  <sheetFormatPr defaultRowHeight="15" x14ac:dyDescent="0.25"/>
  <cols>
    <col min="1" max="1" width="11" style="407" bestFit="1" customWidth="1"/>
    <col min="2" max="2" width="10.28515625" style="407" bestFit="1" customWidth="1"/>
    <col min="3" max="3" width="5.42578125" style="407" bestFit="1" customWidth="1"/>
    <col min="4" max="4" width="9" style="407" bestFit="1" customWidth="1"/>
    <col min="5" max="5" width="36.140625" style="407" bestFit="1" customWidth="1"/>
    <col min="6" max="6" width="6" style="407" bestFit="1" customWidth="1"/>
    <col min="7" max="8" width="12" style="407" bestFit="1" customWidth="1"/>
    <col min="9" max="9" width="9.5703125" style="407" bestFit="1" customWidth="1"/>
    <col min="10" max="10" width="16.140625" style="407" bestFit="1" customWidth="1"/>
    <col min="11" max="11" width="14.42578125" style="407" bestFit="1" customWidth="1"/>
    <col min="12" max="12" width="8.140625" style="407" bestFit="1" customWidth="1"/>
    <col min="13" max="13" width="11.85546875" style="407" bestFit="1" customWidth="1"/>
    <col min="14" max="14" width="14.28515625" style="407" bestFit="1" customWidth="1"/>
    <col min="15" max="15" width="20.140625" style="407" customWidth="1"/>
    <col min="16" max="16" width="9" style="407" bestFit="1" customWidth="1"/>
    <col min="17" max="17" width="22.85546875" style="407" bestFit="1" customWidth="1"/>
    <col min="18" max="18" width="40.28515625" style="407" bestFit="1" customWidth="1"/>
    <col min="19" max="19" width="3.5703125" style="407" bestFit="1" customWidth="1"/>
    <col min="20" max="20" width="7.85546875" style="407" bestFit="1" customWidth="1"/>
    <col min="21" max="21" width="4.28515625" style="407" bestFit="1" customWidth="1"/>
    <col min="22" max="22" width="14.85546875" style="407" bestFit="1" customWidth="1"/>
    <col min="23" max="23" width="29.7109375" style="407" customWidth="1"/>
    <col min="24" max="24" width="6.7109375" style="407" bestFit="1" customWidth="1"/>
    <col min="25" max="25" width="24" style="407" bestFit="1" customWidth="1"/>
    <col min="26" max="26" width="28" style="408" bestFit="1" customWidth="1"/>
    <col min="27" max="27" width="9" style="407" bestFit="1" customWidth="1"/>
    <col min="28" max="28" width="29.140625" style="407" bestFit="1" customWidth="1"/>
    <col min="29" max="29" width="19.85546875" style="407" bestFit="1" customWidth="1"/>
    <col min="30" max="30" width="14.140625" style="407" bestFit="1" customWidth="1"/>
    <col min="31" max="31" width="14.85546875" style="407" bestFit="1" customWidth="1"/>
    <col min="32" max="32" width="24.5703125" style="407" bestFit="1" customWidth="1"/>
    <col min="33" max="16384" width="9.140625" style="407"/>
  </cols>
  <sheetData>
    <row r="1" spans="1:32" s="406" customFormat="1" x14ac:dyDescent="0.2">
      <c r="A1" s="409" t="s">
        <v>0</v>
      </c>
      <c r="B1" s="409" t="s">
        <v>3</v>
      </c>
      <c r="C1" s="409" t="s">
        <v>79</v>
      </c>
      <c r="D1" s="409" t="s">
        <v>80</v>
      </c>
      <c r="E1" s="409" t="s">
        <v>81</v>
      </c>
      <c r="F1" s="409" t="s">
        <v>82</v>
      </c>
      <c r="G1" s="409" t="s">
        <v>83</v>
      </c>
      <c r="H1" s="409" t="s">
        <v>84</v>
      </c>
      <c r="I1" s="409" t="s">
        <v>229</v>
      </c>
      <c r="J1" s="409" t="s">
        <v>85</v>
      </c>
      <c r="K1" s="409" t="s">
        <v>86</v>
      </c>
      <c r="L1" s="409" t="s">
        <v>87</v>
      </c>
      <c r="M1" s="409" t="s">
        <v>88</v>
      </c>
      <c r="N1" s="409" t="s">
        <v>89</v>
      </c>
      <c r="O1" s="409" t="s">
        <v>90</v>
      </c>
      <c r="P1" s="409" t="s">
        <v>91</v>
      </c>
      <c r="Q1" s="409" t="s">
        <v>92</v>
      </c>
      <c r="R1" s="409" t="s">
        <v>93</v>
      </c>
      <c r="S1" s="409" t="s">
        <v>2454</v>
      </c>
      <c r="T1" s="410" t="s">
        <v>611</v>
      </c>
      <c r="U1" s="409" t="s">
        <v>94</v>
      </c>
      <c r="V1" s="409" t="s">
        <v>625</v>
      </c>
      <c r="W1" s="409" t="s">
        <v>529</v>
      </c>
      <c r="X1" s="409" t="s">
        <v>95</v>
      </c>
      <c r="Y1" s="409" t="s">
        <v>254</v>
      </c>
      <c r="Z1" s="31" t="s">
        <v>5371</v>
      </c>
      <c r="AA1" s="411" t="s">
        <v>5372</v>
      </c>
      <c r="AB1" s="411" t="s">
        <v>4725</v>
      </c>
      <c r="AC1" s="411" t="s">
        <v>4726</v>
      </c>
      <c r="AD1" s="411" t="s">
        <v>4727</v>
      </c>
      <c r="AE1" s="409" t="s">
        <v>625</v>
      </c>
      <c r="AF1" s="405"/>
    </row>
    <row r="2" spans="1:32" x14ac:dyDescent="0.25">
      <c r="A2" s="421">
        <v>4002942191</v>
      </c>
      <c r="B2" s="422" t="s">
        <v>96</v>
      </c>
      <c r="C2" s="422">
        <v>1</v>
      </c>
      <c r="D2" s="421">
        <v>20820001</v>
      </c>
      <c r="E2" s="421" t="s">
        <v>185</v>
      </c>
      <c r="F2" s="421">
        <v>1386</v>
      </c>
      <c r="G2" s="421">
        <v>0.89513888888888893</v>
      </c>
      <c r="H2" s="423">
        <v>0.3430555555555555</v>
      </c>
      <c r="I2" s="422" t="s">
        <v>73</v>
      </c>
      <c r="J2" s="421" t="s">
        <v>97</v>
      </c>
      <c r="K2" s="421" t="s">
        <v>5436</v>
      </c>
      <c r="L2" s="422">
        <v>3</v>
      </c>
      <c r="M2" s="421" t="s">
        <v>124</v>
      </c>
      <c r="N2" s="421" t="s">
        <v>118</v>
      </c>
      <c r="O2" s="421" t="s">
        <v>5437</v>
      </c>
      <c r="P2" s="424">
        <v>44373</v>
      </c>
      <c r="Q2" s="421" t="s">
        <v>112</v>
      </c>
      <c r="R2" s="421" t="s">
        <v>186</v>
      </c>
      <c r="S2" s="425" t="s">
        <v>113</v>
      </c>
      <c r="T2" s="425" t="str">
        <f>IFERROR(VLOOKUP(D:D,DGILOG!A:C,3,0),"")</f>
        <v/>
      </c>
      <c r="U2" s="425"/>
      <c r="V2" s="425" t="s">
        <v>3595</v>
      </c>
      <c r="W2" s="425" t="s">
        <v>5608</v>
      </c>
      <c r="X2" s="425" t="s">
        <v>411</v>
      </c>
      <c r="Y2" s="425" t="str">
        <f t="shared" ref="Y2:Y49" si="0">A2&amp;" "&amp;X2&amp;" "&amp;S2&amp;" "&amp;TEXT(P2,"dd")&amp;" "&amp;T2</f>
        <v xml:space="preserve">4002942191 GID 24 P3 26 </v>
      </c>
      <c r="Z2" s="31" t="e">
        <f>VLOOKUP(A:A,[4]Orders!$D:$BE,11,0)</f>
        <v>#N/A</v>
      </c>
      <c r="AA2" s="404">
        <v>44371</v>
      </c>
      <c r="AB2" s="31" t="s">
        <v>5614</v>
      </c>
      <c r="AC2" s="31" t="s">
        <v>5615</v>
      </c>
      <c r="AD2" s="31" t="s">
        <v>5616</v>
      </c>
      <c r="AE2" s="425" t="s">
        <v>3595</v>
      </c>
    </row>
    <row r="3" spans="1:32" x14ac:dyDescent="0.25">
      <c r="A3" s="421">
        <v>4002942191</v>
      </c>
      <c r="B3" s="422" t="s">
        <v>96</v>
      </c>
      <c r="C3" s="422"/>
      <c r="D3" s="421">
        <v>95050001</v>
      </c>
      <c r="E3" s="421" t="s">
        <v>327</v>
      </c>
      <c r="F3" s="421">
        <v>1025</v>
      </c>
      <c r="G3" s="423">
        <v>0.74375000000000002</v>
      </c>
      <c r="H3" s="423">
        <v>0.31875000000000003</v>
      </c>
      <c r="I3" s="422" t="s">
        <v>73</v>
      </c>
      <c r="J3" s="421" t="s">
        <v>97</v>
      </c>
      <c r="K3" s="421" t="s">
        <v>5436</v>
      </c>
      <c r="L3" s="422">
        <v>3</v>
      </c>
      <c r="M3" s="421" t="s">
        <v>117</v>
      </c>
      <c r="N3" s="421" t="s">
        <v>118</v>
      </c>
      <c r="O3" s="421" t="s">
        <v>5437</v>
      </c>
      <c r="P3" s="424">
        <v>44373</v>
      </c>
      <c r="Q3" s="421" t="s">
        <v>112</v>
      </c>
      <c r="R3" s="421" t="s">
        <v>328</v>
      </c>
      <c r="S3" s="425" t="s">
        <v>113</v>
      </c>
      <c r="T3" s="425" t="str">
        <f>IFERROR(VLOOKUP(D:D,DGILOG!A:C,3,0),"")</f>
        <v/>
      </c>
      <c r="U3" s="425"/>
      <c r="V3" s="425"/>
      <c r="W3" s="425" t="s">
        <v>5608</v>
      </c>
      <c r="X3" s="425" t="s">
        <v>411</v>
      </c>
      <c r="Y3" s="425" t="str">
        <f t="shared" si="0"/>
        <v xml:space="preserve">4002942191 GID 24 P3 26 </v>
      </c>
      <c r="Z3" s="31" t="e">
        <f>VLOOKUP(A:A,[4]Orders!$D:$BE,11,0)</f>
        <v>#N/A</v>
      </c>
      <c r="AA3" s="404">
        <v>44371</v>
      </c>
      <c r="AB3" s="31" t="s">
        <v>5614</v>
      </c>
      <c r="AC3" s="31" t="s">
        <v>5615</v>
      </c>
      <c r="AD3" s="31" t="s">
        <v>5616</v>
      </c>
      <c r="AE3" s="425"/>
    </row>
    <row r="4" spans="1:32" x14ac:dyDescent="0.25">
      <c r="A4" s="421">
        <v>4002942252</v>
      </c>
      <c r="B4" s="422" t="s">
        <v>96</v>
      </c>
      <c r="C4" s="422">
        <v>1</v>
      </c>
      <c r="D4" s="421">
        <v>20820001</v>
      </c>
      <c r="E4" s="421" t="s">
        <v>185</v>
      </c>
      <c r="F4" s="421">
        <v>1142</v>
      </c>
      <c r="G4" s="423">
        <v>0.93125000000000002</v>
      </c>
      <c r="H4" s="421">
        <v>0.31319444444444444</v>
      </c>
      <c r="I4" s="422" t="s">
        <v>73</v>
      </c>
      <c r="J4" s="421" t="s">
        <v>116</v>
      </c>
      <c r="K4" s="421" t="s">
        <v>5436</v>
      </c>
      <c r="L4" s="422">
        <v>3</v>
      </c>
      <c r="M4" s="421" t="s">
        <v>124</v>
      </c>
      <c r="N4" s="421" t="s">
        <v>118</v>
      </c>
      <c r="O4" s="421" t="s">
        <v>5438</v>
      </c>
      <c r="P4" s="424">
        <v>44376</v>
      </c>
      <c r="Q4" s="421" t="s">
        <v>112</v>
      </c>
      <c r="R4" s="421" t="s">
        <v>186</v>
      </c>
      <c r="S4" s="425" t="s">
        <v>113</v>
      </c>
      <c r="T4" s="425" t="str">
        <f>IFERROR(VLOOKUP(D:D,DGILOG!A:C,3,0),"")</f>
        <v/>
      </c>
      <c r="U4" s="425"/>
      <c r="V4" s="425" t="s">
        <v>452</v>
      </c>
      <c r="W4" s="425" t="s">
        <v>5592</v>
      </c>
      <c r="X4" s="425" t="s">
        <v>411</v>
      </c>
      <c r="Y4" s="425" t="str">
        <f t="shared" si="0"/>
        <v xml:space="preserve">4002942252 GID 24 P3 29 </v>
      </c>
      <c r="Z4" s="31" t="e">
        <f>VLOOKUP(A:A,[4]Orders!$D:$BE,11,0)</f>
        <v>#N/A</v>
      </c>
      <c r="AA4" s="404">
        <v>44371</v>
      </c>
      <c r="AB4" s="31" t="s">
        <v>5614</v>
      </c>
      <c r="AC4" s="31" t="s">
        <v>5617</v>
      </c>
      <c r="AD4" s="31" t="s">
        <v>5618</v>
      </c>
      <c r="AE4" s="425" t="s">
        <v>452</v>
      </c>
    </row>
    <row r="5" spans="1:32" x14ac:dyDescent="0.25">
      <c r="A5" s="421">
        <v>4002941941</v>
      </c>
      <c r="B5" s="422" t="s">
        <v>96</v>
      </c>
      <c r="C5" s="422">
        <v>1</v>
      </c>
      <c r="D5" s="421"/>
      <c r="E5" s="421" t="s">
        <v>128</v>
      </c>
      <c r="F5" s="421">
        <v>36.82</v>
      </c>
      <c r="G5" s="421">
        <v>2619</v>
      </c>
      <c r="H5" s="423">
        <v>36.82</v>
      </c>
      <c r="I5" s="422" t="s">
        <v>73</v>
      </c>
      <c r="J5" s="421"/>
      <c r="K5" s="421"/>
      <c r="L5" s="422">
        <v>3</v>
      </c>
      <c r="M5" s="421" t="s">
        <v>118</v>
      </c>
      <c r="N5" s="421" t="s">
        <v>118</v>
      </c>
      <c r="O5" s="421" t="s">
        <v>411</v>
      </c>
      <c r="P5" s="424">
        <v>44373</v>
      </c>
      <c r="Q5" s="421" t="s">
        <v>112</v>
      </c>
      <c r="R5" s="421"/>
      <c r="S5" s="425" t="s">
        <v>113</v>
      </c>
      <c r="T5" s="425"/>
      <c r="U5" s="425"/>
      <c r="V5" s="425" t="s">
        <v>77</v>
      </c>
      <c r="W5" s="425" t="s">
        <v>5587</v>
      </c>
      <c r="X5" s="425" t="s">
        <v>411</v>
      </c>
      <c r="Y5" s="425" t="str">
        <f t="shared" si="0"/>
        <v xml:space="preserve">4002941941 GID 24 P3 26 </v>
      </c>
      <c r="Z5" s="31" t="e">
        <f>VLOOKUP(A:A,[4]Orders!$D:$BE,11,0)</f>
        <v>#N/A</v>
      </c>
      <c r="AA5" s="404">
        <v>44371</v>
      </c>
      <c r="AB5" s="31" t="s">
        <v>5614</v>
      </c>
      <c r="AC5" s="31" t="s">
        <v>5619</v>
      </c>
      <c r="AD5" s="31" t="s">
        <v>5620</v>
      </c>
      <c r="AE5" s="425" t="s">
        <v>77</v>
      </c>
    </row>
    <row r="6" spans="1:32" x14ac:dyDescent="0.25">
      <c r="A6" s="421">
        <v>4002941942</v>
      </c>
      <c r="B6" s="422" t="s">
        <v>96</v>
      </c>
      <c r="C6" s="422">
        <v>1</v>
      </c>
      <c r="D6" s="421"/>
      <c r="E6" s="421" t="s">
        <v>128</v>
      </c>
      <c r="F6" s="421">
        <v>38.770000000000003</v>
      </c>
      <c r="G6" s="421">
        <v>3087</v>
      </c>
      <c r="H6" s="423">
        <v>38.770000000000003</v>
      </c>
      <c r="I6" s="422" t="s">
        <v>73</v>
      </c>
      <c r="J6" s="421"/>
      <c r="K6" s="421"/>
      <c r="L6" s="422">
        <v>3</v>
      </c>
      <c r="M6" s="421" t="s">
        <v>118</v>
      </c>
      <c r="N6" s="421" t="s">
        <v>118</v>
      </c>
      <c r="O6" s="421" t="s">
        <v>411</v>
      </c>
      <c r="P6" s="424">
        <v>44373</v>
      </c>
      <c r="Q6" s="421" t="s">
        <v>112</v>
      </c>
      <c r="R6" s="421"/>
      <c r="S6" s="425" t="s">
        <v>113</v>
      </c>
      <c r="T6" s="425"/>
      <c r="U6" s="425"/>
      <c r="V6" s="425" t="s">
        <v>206</v>
      </c>
      <c r="W6" s="425" t="s">
        <v>5610</v>
      </c>
      <c r="X6" s="425" t="s">
        <v>411</v>
      </c>
      <c r="Y6" s="425" t="str">
        <f t="shared" si="0"/>
        <v xml:space="preserve">4002941942 GID 24 P3 26 </v>
      </c>
      <c r="Z6" s="31" t="e">
        <f>VLOOKUP(A:A,[4]Orders!$D:$BE,11,0)</f>
        <v>#N/A</v>
      </c>
      <c r="AA6" s="404">
        <v>44371</v>
      </c>
      <c r="AB6" s="31" t="s">
        <v>5614</v>
      </c>
      <c r="AC6" s="31" t="s">
        <v>5621</v>
      </c>
      <c r="AD6" s="31" t="s">
        <v>5622</v>
      </c>
      <c r="AE6" s="425" t="s">
        <v>206</v>
      </c>
    </row>
    <row r="7" spans="1:32" x14ac:dyDescent="0.25">
      <c r="A7" s="421">
        <v>4002941949</v>
      </c>
      <c r="B7" s="422" t="s">
        <v>96</v>
      </c>
      <c r="C7" s="422">
        <v>1</v>
      </c>
      <c r="D7" s="421"/>
      <c r="E7" s="421" t="s">
        <v>4903</v>
      </c>
      <c r="F7" s="421">
        <v>37.03</v>
      </c>
      <c r="G7" s="421">
        <v>2172</v>
      </c>
      <c r="H7" s="423">
        <v>37.03</v>
      </c>
      <c r="I7" s="422" t="s">
        <v>73</v>
      </c>
      <c r="J7" s="421"/>
      <c r="K7" s="421"/>
      <c r="L7" s="422">
        <v>3</v>
      </c>
      <c r="M7" s="421" t="s">
        <v>118</v>
      </c>
      <c r="N7" s="421" t="s">
        <v>118</v>
      </c>
      <c r="O7" s="421" t="s">
        <v>411</v>
      </c>
      <c r="P7" s="424">
        <v>44373</v>
      </c>
      <c r="Q7" s="421" t="s">
        <v>112</v>
      </c>
      <c r="R7" s="421"/>
      <c r="S7" s="425" t="s">
        <v>113</v>
      </c>
      <c r="T7" s="425"/>
      <c r="U7" s="425"/>
      <c r="V7" s="425" t="s">
        <v>2200</v>
      </c>
      <c r="W7" s="425" t="s">
        <v>5559</v>
      </c>
      <c r="X7" s="425" t="s">
        <v>411</v>
      </c>
      <c r="Y7" s="425" t="str">
        <f t="shared" si="0"/>
        <v xml:space="preserve">4002941949 GID 24 P3 26 </v>
      </c>
      <c r="Z7" s="31" t="e">
        <f>VLOOKUP(A:A,[4]Orders!$D:$BE,11,0)</f>
        <v>#N/A</v>
      </c>
      <c r="AA7" s="404">
        <v>44371</v>
      </c>
      <c r="AB7" s="31" t="s">
        <v>5623</v>
      </c>
      <c r="AC7" s="31" t="s">
        <v>5624</v>
      </c>
      <c r="AD7" s="31" t="s">
        <v>5625</v>
      </c>
      <c r="AE7" s="425" t="s">
        <v>2200</v>
      </c>
    </row>
    <row r="8" spans="1:32" x14ac:dyDescent="0.25">
      <c r="A8" s="413">
        <v>4002942383</v>
      </c>
      <c r="B8" s="412" t="s">
        <v>96</v>
      </c>
      <c r="C8" s="412">
        <v>1</v>
      </c>
      <c r="D8" s="413">
        <v>21931001</v>
      </c>
      <c r="E8" s="413" t="s">
        <v>4239</v>
      </c>
      <c r="F8" s="413">
        <v>167</v>
      </c>
      <c r="G8" s="413">
        <v>4.99</v>
      </c>
      <c r="H8" s="413">
        <v>1.68</v>
      </c>
      <c r="I8" s="412" t="s">
        <v>8</v>
      </c>
      <c r="J8" s="413" t="s">
        <v>116</v>
      </c>
      <c r="K8" s="413" t="s">
        <v>5550</v>
      </c>
      <c r="L8" s="412">
        <v>1</v>
      </c>
      <c r="M8" s="413" t="s">
        <v>104</v>
      </c>
      <c r="N8" s="413" t="s">
        <v>99</v>
      </c>
      <c r="O8" s="413" t="s">
        <v>5551</v>
      </c>
      <c r="P8" s="414">
        <v>44372</v>
      </c>
      <c r="Q8" s="413" t="s">
        <v>120</v>
      </c>
      <c r="R8" s="413" t="s">
        <v>4241</v>
      </c>
      <c r="S8" s="31" t="s">
        <v>122</v>
      </c>
      <c r="T8" s="33" t="str">
        <f>IFERROR(VLOOKUP(D:D,DGILOG!A:C,3,0),"")</f>
        <v/>
      </c>
      <c r="U8" s="33" t="s">
        <v>3344</v>
      </c>
      <c r="V8" s="31" t="s">
        <v>2308</v>
      </c>
      <c r="W8" s="33" t="str">
        <f>IFERROR(VLOOKUP(V:V,MGV!B:E,4,0),"")</f>
        <v>Medikar Sarana Utama</v>
      </c>
      <c r="X8" s="31" t="s">
        <v>413</v>
      </c>
      <c r="Y8" s="31" t="str">
        <f t="shared" si="0"/>
        <v xml:space="preserve">4002942383 GID 25 P1 25 </v>
      </c>
      <c r="Z8" s="31" t="e">
        <f>VLOOKUP(A:A,[4]Orders!$D:$BE,11,0)</f>
        <v>#N/A</v>
      </c>
      <c r="AA8" s="404">
        <v>44371</v>
      </c>
      <c r="AB8" s="31" t="s">
        <v>460</v>
      </c>
      <c r="AC8" s="31" t="s">
        <v>456</v>
      </c>
      <c r="AD8" s="31" t="s">
        <v>4357</v>
      </c>
      <c r="AE8" s="31" t="s">
        <v>2308</v>
      </c>
    </row>
    <row r="9" spans="1:32" x14ac:dyDescent="0.25">
      <c r="A9" s="413">
        <v>4002942384</v>
      </c>
      <c r="B9" s="412" t="s">
        <v>96</v>
      </c>
      <c r="C9" s="412">
        <v>1</v>
      </c>
      <c r="D9" s="413">
        <v>21931001</v>
      </c>
      <c r="E9" s="413" t="s">
        <v>4239</v>
      </c>
      <c r="F9" s="413">
        <v>166</v>
      </c>
      <c r="G9" s="413">
        <v>4.96</v>
      </c>
      <c r="H9" s="413">
        <v>1.67</v>
      </c>
      <c r="I9" s="412" t="s">
        <v>8</v>
      </c>
      <c r="J9" s="413" t="s">
        <v>116</v>
      </c>
      <c r="K9" s="413" t="s">
        <v>5550</v>
      </c>
      <c r="L9" s="412">
        <v>1</v>
      </c>
      <c r="M9" s="413" t="s">
        <v>104</v>
      </c>
      <c r="N9" s="413" t="s">
        <v>99</v>
      </c>
      <c r="O9" s="413" t="s">
        <v>5551</v>
      </c>
      <c r="P9" s="414">
        <v>44372</v>
      </c>
      <c r="Q9" s="413" t="s">
        <v>120</v>
      </c>
      <c r="R9" s="413" t="s">
        <v>4241</v>
      </c>
      <c r="S9" s="31" t="s">
        <v>122</v>
      </c>
      <c r="T9" s="33" t="str">
        <f>IFERROR(VLOOKUP(D:D,DGILOG!A:C,3,0),"")</f>
        <v/>
      </c>
      <c r="U9" s="33" t="s">
        <v>3344</v>
      </c>
      <c r="V9" s="31" t="s">
        <v>56</v>
      </c>
      <c r="W9" s="33" t="str">
        <f>IFERROR(VLOOKUP(V:V,MGV!B:E,4,0),"")</f>
        <v>PT. Mega Antaran Prima</v>
      </c>
      <c r="X9" s="31" t="s">
        <v>413</v>
      </c>
      <c r="Y9" s="31" t="str">
        <f t="shared" si="0"/>
        <v xml:space="preserve">4002942384 GID 25 P1 25 </v>
      </c>
      <c r="Z9" s="31" t="e">
        <f>VLOOKUP(A:A,[4]Orders!$D:$BE,11,0)</f>
        <v>#N/A</v>
      </c>
      <c r="AA9" s="404">
        <v>44371</v>
      </c>
      <c r="AB9" s="31" t="s">
        <v>3872</v>
      </c>
      <c r="AC9" s="31" t="s">
        <v>3873</v>
      </c>
      <c r="AD9" s="31" t="s">
        <v>4745</v>
      </c>
      <c r="AE9" s="31" t="s">
        <v>56</v>
      </c>
    </row>
    <row r="10" spans="1:32" x14ac:dyDescent="0.25">
      <c r="A10" s="413">
        <v>4002942385</v>
      </c>
      <c r="B10" s="412" t="s">
        <v>96</v>
      </c>
      <c r="C10" s="412">
        <v>1</v>
      </c>
      <c r="D10" s="413">
        <v>21931001</v>
      </c>
      <c r="E10" s="413" t="s">
        <v>4239</v>
      </c>
      <c r="F10" s="413">
        <v>167</v>
      </c>
      <c r="G10" s="413">
        <v>4.99</v>
      </c>
      <c r="H10" s="413">
        <v>1.68</v>
      </c>
      <c r="I10" s="412" t="s">
        <v>8</v>
      </c>
      <c r="J10" s="413" t="s">
        <v>116</v>
      </c>
      <c r="K10" s="413" t="s">
        <v>5550</v>
      </c>
      <c r="L10" s="412">
        <v>1</v>
      </c>
      <c r="M10" s="413" t="s">
        <v>104</v>
      </c>
      <c r="N10" s="413" t="s">
        <v>99</v>
      </c>
      <c r="O10" s="413" t="s">
        <v>5551</v>
      </c>
      <c r="P10" s="414">
        <v>44372</v>
      </c>
      <c r="Q10" s="413" t="s">
        <v>120</v>
      </c>
      <c r="R10" s="413" t="s">
        <v>4241</v>
      </c>
      <c r="S10" s="31" t="s">
        <v>122</v>
      </c>
      <c r="T10" s="33" t="str">
        <f>IFERROR(VLOOKUP(D:D,DGILOG!A:C,3,0),"")</f>
        <v/>
      </c>
      <c r="U10" s="33" t="s">
        <v>3344</v>
      </c>
      <c r="V10" s="31" t="s">
        <v>46</v>
      </c>
      <c r="W10" s="33" t="str">
        <f>IFERROR(VLOOKUP(V:V,MGV!B:E,4,0),"")</f>
        <v>PT. Kabut Halim Mandiri</v>
      </c>
      <c r="X10" s="31" t="s">
        <v>413</v>
      </c>
      <c r="Y10" s="31" t="str">
        <f t="shared" si="0"/>
        <v xml:space="preserve">4002942385 GID 25 P1 25 </v>
      </c>
      <c r="Z10" s="31" t="e">
        <f>VLOOKUP(A:A,[4]Orders!$D:$BE,11,0)</f>
        <v>#N/A</v>
      </c>
      <c r="AA10" s="404">
        <v>44371</v>
      </c>
      <c r="AB10" s="31" t="s">
        <v>3874</v>
      </c>
      <c r="AC10" s="31" t="s">
        <v>489</v>
      </c>
      <c r="AD10" s="31" t="s">
        <v>3534</v>
      </c>
      <c r="AE10" s="31" t="s">
        <v>46</v>
      </c>
    </row>
    <row r="11" spans="1:32" x14ac:dyDescent="0.25">
      <c r="A11" s="413">
        <v>4002942395</v>
      </c>
      <c r="B11" s="412" t="s">
        <v>96</v>
      </c>
      <c r="C11" s="412">
        <v>1</v>
      </c>
      <c r="D11" s="413">
        <v>15338386</v>
      </c>
      <c r="E11" s="413" t="s">
        <v>177</v>
      </c>
      <c r="F11" s="413">
        <v>503</v>
      </c>
      <c r="G11" s="413">
        <v>5.05</v>
      </c>
      <c r="H11" s="413">
        <v>2.0699999999999998</v>
      </c>
      <c r="I11" s="412" t="s">
        <v>8</v>
      </c>
      <c r="J11" s="413" t="s">
        <v>3372</v>
      </c>
      <c r="K11" s="413" t="s">
        <v>5550</v>
      </c>
      <c r="L11" s="412">
        <v>1</v>
      </c>
      <c r="M11" s="413" t="s">
        <v>126</v>
      </c>
      <c r="N11" s="413" t="s">
        <v>99</v>
      </c>
      <c r="O11" s="415" t="s">
        <v>5552</v>
      </c>
      <c r="P11" s="414">
        <v>44372</v>
      </c>
      <c r="Q11" s="413" t="s">
        <v>100</v>
      </c>
      <c r="R11" s="413" t="s">
        <v>5000</v>
      </c>
      <c r="S11" s="31" t="s">
        <v>101</v>
      </c>
      <c r="T11" s="33" t="str">
        <f>IFERROR(VLOOKUP(D:D,DGILOG!A:C,3,0),"")</f>
        <v>Y</v>
      </c>
      <c r="U11" s="33" t="s">
        <v>3344</v>
      </c>
      <c r="V11" s="31" t="s">
        <v>50</v>
      </c>
      <c r="W11" s="33" t="str">
        <f>IFERROR(VLOOKUP(V:V,MGV!B:E,4,0),"")</f>
        <v>PT. Kabut Halim Mandiri</v>
      </c>
      <c r="X11" s="31" t="s">
        <v>413</v>
      </c>
      <c r="Y11" s="31" t="str">
        <f t="shared" si="0"/>
        <v>4002942395 GID 25 ND 25 Y</v>
      </c>
      <c r="Z11" s="31" t="e">
        <f>VLOOKUP(A:A,[4]Orders!$D:$BE,11,0)</f>
        <v>#N/A</v>
      </c>
      <c r="AA11" s="404">
        <v>44371</v>
      </c>
      <c r="AB11" s="31" t="s">
        <v>3874</v>
      </c>
      <c r="AC11" s="31" t="s">
        <v>3875</v>
      </c>
      <c r="AD11" s="31" t="s">
        <v>5383</v>
      </c>
      <c r="AE11" s="31" t="s">
        <v>50</v>
      </c>
    </row>
    <row r="12" spans="1:32" x14ac:dyDescent="0.25">
      <c r="A12" s="413">
        <v>4002942408</v>
      </c>
      <c r="B12" s="412" t="s">
        <v>96</v>
      </c>
      <c r="C12" s="412">
        <v>1</v>
      </c>
      <c r="D12" s="413">
        <v>24007001</v>
      </c>
      <c r="E12" s="413" t="s">
        <v>3406</v>
      </c>
      <c r="F12" s="413">
        <v>210</v>
      </c>
      <c r="G12" s="413">
        <v>4.12</v>
      </c>
      <c r="H12" s="413">
        <v>0.96</v>
      </c>
      <c r="I12" s="412" t="s">
        <v>8</v>
      </c>
      <c r="J12" s="413" t="s">
        <v>116</v>
      </c>
      <c r="K12" s="413" t="s">
        <v>5550</v>
      </c>
      <c r="L12" s="412">
        <v>1</v>
      </c>
      <c r="M12" s="413" t="s">
        <v>104</v>
      </c>
      <c r="N12" s="413" t="s">
        <v>99</v>
      </c>
      <c r="O12" s="413" t="s">
        <v>5553</v>
      </c>
      <c r="P12" s="414">
        <v>44372</v>
      </c>
      <c r="Q12" s="413" t="s">
        <v>120</v>
      </c>
      <c r="R12" s="413" t="s">
        <v>3407</v>
      </c>
      <c r="S12" s="31" t="s">
        <v>122</v>
      </c>
      <c r="T12" s="33" t="str">
        <f>IFERROR(VLOOKUP(D:D,DGILOG!A:C,3,0),"")</f>
        <v/>
      </c>
      <c r="U12" s="33" t="s">
        <v>3344</v>
      </c>
      <c r="V12" s="31" t="s">
        <v>434</v>
      </c>
      <c r="W12" s="33" t="str">
        <f>IFERROR(VLOOKUP(V:V,MGV!B:E,4,0),"")</f>
        <v>PT. Kabut Halim Mandiri</v>
      </c>
      <c r="X12" s="31" t="s">
        <v>413</v>
      </c>
      <c r="Y12" s="31" t="str">
        <f t="shared" si="0"/>
        <v xml:space="preserve">4002942408 GID 25 P1 25 </v>
      </c>
      <c r="Z12" s="31" t="e">
        <f>VLOOKUP(A:A,[4]Orders!$D:$BE,11,0)</f>
        <v>#N/A</v>
      </c>
      <c r="AA12" s="404">
        <v>44371</v>
      </c>
      <c r="AB12" s="31" t="s">
        <v>3874</v>
      </c>
      <c r="AC12" s="31" t="s">
        <v>3375</v>
      </c>
      <c r="AD12" s="31" t="s">
        <v>3691</v>
      </c>
      <c r="AE12" s="31" t="s">
        <v>434</v>
      </c>
    </row>
    <row r="13" spans="1:32" x14ac:dyDescent="0.25">
      <c r="A13" s="413">
        <v>4002942409</v>
      </c>
      <c r="B13" s="412" t="s">
        <v>96</v>
      </c>
      <c r="C13" s="412">
        <v>1</v>
      </c>
      <c r="D13" s="413">
        <v>15121139</v>
      </c>
      <c r="E13" s="413" t="s">
        <v>3351</v>
      </c>
      <c r="F13" s="413">
        <v>26</v>
      </c>
      <c r="G13" s="413">
        <v>0.41</v>
      </c>
      <c r="H13" s="413">
        <v>0.18</v>
      </c>
      <c r="I13" s="412" t="s">
        <v>8</v>
      </c>
      <c r="J13" s="413" t="s">
        <v>97</v>
      </c>
      <c r="K13" s="413" t="s">
        <v>5550</v>
      </c>
      <c r="L13" s="412">
        <v>1</v>
      </c>
      <c r="M13" s="413" t="s">
        <v>104</v>
      </c>
      <c r="N13" s="413" t="s">
        <v>99</v>
      </c>
      <c r="O13" s="413" t="s">
        <v>5554</v>
      </c>
      <c r="P13" s="414">
        <v>44371</v>
      </c>
      <c r="Q13" s="413" t="s">
        <v>120</v>
      </c>
      <c r="R13" s="413" t="s">
        <v>3352</v>
      </c>
      <c r="S13" s="31" t="s">
        <v>122</v>
      </c>
      <c r="T13" s="33" t="str">
        <f>IFERROR(VLOOKUP(D:D,DGILOG!A:C,3,0),"")</f>
        <v/>
      </c>
      <c r="U13" s="33" t="s">
        <v>3344</v>
      </c>
      <c r="V13" s="31" t="s">
        <v>68</v>
      </c>
      <c r="W13" s="33" t="str">
        <f>IFERROR(VLOOKUP(V:V,MGV!B:E,4,0),"")</f>
        <v>PT. Prima Sarana Ekspres</v>
      </c>
      <c r="X13" s="31" t="s">
        <v>413</v>
      </c>
      <c r="Y13" s="31" t="str">
        <f t="shared" si="0"/>
        <v xml:space="preserve">4002942409 GID 25 P1 24 </v>
      </c>
      <c r="Z13" s="31" t="e">
        <f>VLOOKUP(A:A,[4]Orders!$D:$BE,11,0)</f>
        <v>#N/A</v>
      </c>
      <c r="AA13" s="404">
        <v>44371</v>
      </c>
      <c r="AB13" s="31" t="s">
        <v>3889</v>
      </c>
      <c r="AC13" s="31" t="s">
        <v>5626</v>
      </c>
      <c r="AD13" s="31" t="s">
        <v>5627</v>
      </c>
      <c r="AE13" s="31" t="s">
        <v>68</v>
      </c>
    </row>
    <row r="14" spans="1:32" x14ac:dyDescent="0.25">
      <c r="A14" s="413">
        <v>4002942409</v>
      </c>
      <c r="B14" s="412" t="s">
        <v>96</v>
      </c>
      <c r="C14" s="412"/>
      <c r="D14" s="413">
        <v>24007001</v>
      </c>
      <c r="E14" s="413" t="s">
        <v>3406</v>
      </c>
      <c r="F14" s="413">
        <v>207</v>
      </c>
      <c r="G14" s="413">
        <v>4.07</v>
      </c>
      <c r="H14" s="413">
        <v>0.95</v>
      </c>
      <c r="I14" s="412" t="s">
        <v>8</v>
      </c>
      <c r="J14" s="413" t="s">
        <v>97</v>
      </c>
      <c r="K14" s="413" t="s">
        <v>5550</v>
      </c>
      <c r="L14" s="412">
        <v>1</v>
      </c>
      <c r="M14" s="413" t="s">
        <v>104</v>
      </c>
      <c r="N14" s="413" t="s">
        <v>99</v>
      </c>
      <c r="O14" s="413" t="s">
        <v>5554</v>
      </c>
      <c r="P14" s="414">
        <v>44371</v>
      </c>
      <c r="Q14" s="413" t="s">
        <v>120</v>
      </c>
      <c r="R14" s="413" t="s">
        <v>3407</v>
      </c>
      <c r="S14" s="31" t="s">
        <v>122</v>
      </c>
      <c r="T14" s="33" t="str">
        <f>IFERROR(VLOOKUP(D:D,DGILOG!A:C,3,0),"")</f>
        <v/>
      </c>
      <c r="U14" s="33"/>
      <c r="V14" s="31"/>
      <c r="W14" s="33" t="str">
        <f>IFERROR(VLOOKUP(V:V,MGV!B:E,4,0),"")</f>
        <v/>
      </c>
      <c r="X14" s="31" t="s">
        <v>413</v>
      </c>
      <c r="Y14" s="31" t="str">
        <f t="shared" si="0"/>
        <v xml:space="preserve">4002942409 GID 25 P1 24 </v>
      </c>
      <c r="Z14" s="31" t="e">
        <f>VLOOKUP(A:A,[4]Orders!$D:$BE,11,0)</f>
        <v>#N/A</v>
      </c>
      <c r="AA14" s="404">
        <v>44371</v>
      </c>
      <c r="AB14" s="31" t="s">
        <v>3889</v>
      </c>
      <c r="AC14" s="31" t="s">
        <v>5626</v>
      </c>
      <c r="AD14" s="31" t="s">
        <v>5627</v>
      </c>
      <c r="AE14" s="31"/>
    </row>
    <row r="15" spans="1:32" x14ac:dyDescent="0.25">
      <c r="A15" s="421">
        <v>4002942351</v>
      </c>
      <c r="B15" s="422" t="s">
        <v>96</v>
      </c>
      <c r="C15" s="422">
        <v>1</v>
      </c>
      <c r="D15" s="421">
        <v>15093315</v>
      </c>
      <c r="E15" s="421" t="s">
        <v>386</v>
      </c>
      <c r="F15" s="421">
        <v>2097</v>
      </c>
      <c r="G15" s="421">
        <v>38.25</v>
      </c>
      <c r="H15" s="421">
        <v>19.02</v>
      </c>
      <c r="I15" s="422" t="s">
        <v>73</v>
      </c>
      <c r="J15" s="421" t="s">
        <v>116</v>
      </c>
      <c r="K15" s="421" t="s">
        <v>5555</v>
      </c>
      <c r="L15" s="421">
        <v>1</v>
      </c>
      <c r="M15" s="421" t="s">
        <v>3402</v>
      </c>
      <c r="N15" s="421" t="s">
        <v>3391</v>
      </c>
      <c r="O15" s="421" t="s">
        <v>413</v>
      </c>
      <c r="P15" s="424">
        <v>44376</v>
      </c>
      <c r="Q15" s="421" t="s">
        <v>112</v>
      </c>
      <c r="R15" s="421" t="s">
        <v>3515</v>
      </c>
      <c r="S15" s="425" t="s">
        <v>113</v>
      </c>
      <c r="T15" s="425" t="str">
        <f>IFERROR(VLOOKUP(D:D,DGILOG!A:C,3,0),"")</f>
        <v>Y</v>
      </c>
      <c r="U15" s="425"/>
      <c r="V15" s="425" t="s">
        <v>402</v>
      </c>
      <c r="W15" s="425" t="s">
        <v>5609</v>
      </c>
      <c r="X15" s="425" t="s">
        <v>413</v>
      </c>
      <c r="Y15" s="425" t="str">
        <f t="shared" si="0"/>
        <v>4002942351 GID 25 P3 29 Y</v>
      </c>
      <c r="Z15" s="31" t="e">
        <f>VLOOKUP(A:A,[4]Orders!$D:$BE,11,0)</f>
        <v>#N/A</v>
      </c>
      <c r="AA15" s="404">
        <v>44371</v>
      </c>
      <c r="AB15" s="31" t="s">
        <v>222</v>
      </c>
      <c r="AC15" s="31" t="s">
        <v>5628</v>
      </c>
      <c r="AD15" s="31" t="s">
        <v>5629</v>
      </c>
      <c r="AE15" s="425" t="s">
        <v>402</v>
      </c>
    </row>
    <row r="16" spans="1:32" x14ac:dyDescent="0.25">
      <c r="A16" s="421">
        <v>4002942434</v>
      </c>
      <c r="B16" s="422" t="s">
        <v>96</v>
      </c>
      <c r="C16" s="422">
        <v>1</v>
      </c>
      <c r="D16" s="421">
        <v>93200001</v>
      </c>
      <c r="E16" s="421" t="s">
        <v>4937</v>
      </c>
      <c r="F16" s="421">
        <v>1310</v>
      </c>
      <c r="G16" s="421">
        <v>33.4</v>
      </c>
      <c r="H16" s="421">
        <v>13.7</v>
      </c>
      <c r="I16" s="422" t="s">
        <v>73</v>
      </c>
      <c r="J16" s="421" t="s">
        <v>116</v>
      </c>
      <c r="K16" s="421" t="s">
        <v>5555</v>
      </c>
      <c r="L16" s="421">
        <v>1</v>
      </c>
      <c r="M16" s="421" t="s">
        <v>3402</v>
      </c>
      <c r="N16" s="421" t="s">
        <v>3391</v>
      </c>
      <c r="O16" s="421" t="s">
        <v>413</v>
      </c>
      <c r="P16" s="424">
        <v>44376</v>
      </c>
      <c r="Q16" s="421" t="s">
        <v>112</v>
      </c>
      <c r="R16" s="421" t="s">
        <v>4940</v>
      </c>
      <c r="S16" s="425" t="s">
        <v>113</v>
      </c>
      <c r="T16" s="425" t="str">
        <f>IFERROR(VLOOKUP(D:D,DGILOG!A:C,3,0),"")</f>
        <v/>
      </c>
      <c r="U16" s="425"/>
      <c r="V16" s="425" t="s">
        <v>428</v>
      </c>
      <c r="W16" s="425" t="s">
        <v>5593</v>
      </c>
      <c r="X16" s="425" t="s">
        <v>413</v>
      </c>
      <c r="Y16" s="425" t="str">
        <f t="shared" si="0"/>
        <v xml:space="preserve">4002942434 GID 25 P3 29 </v>
      </c>
      <c r="Z16" s="31" t="e">
        <f>VLOOKUP(A:A,[4]Orders!$D:$BE,11,0)</f>
        <v>#N/A</v>
      </c>
      <c r="AA16" s="404">
        <v>44371</v>
      </c>
      <c r="AB16" s="31" t="s">
        <v>222</v>
      </c>
      <c r="AC16" s="31" t="s">
        <v>5630</v>
      </c>
      <c r="AD16" s="31" t="s">
        <v>5631</v>
      </c>
      <c r="AE16" s="425" t="s">
        <v>428</v>
      </c>
    </row>
    <row r="17" spans="1:31" x14ac:dyDescent="0.25">
      <c r="A17" s="413">
        <v>4002942487</v>
      </c>
      <c r="B17" s="412" t="s">
        <v>96</v>
      </c>
      <c r="C17" s="412">
        <v>1</v>
      </c>
      <c r="D17" s="413">
        <v>15097207</v>
      </c>
      <c r="E17" s="413" t="s">
        <v>3757</v>
      </c>
      <c r="F17" s="413">
        <v>120</v>
      </c>
      <c r="G17" s="413">
        <v>2.95</v>
      </c>
      <c r="H17" s="413">
        <v>1.33</v>
      </c>
      <c r="I17" s="412" t="s">
        <v>8</v>
      </c>
      <c r="J17" s="413" t="s">
        <v>97</v>
      </c>
      <c r="K17" s="413" t="s">
        <v>5555</v>
      </c>
      <c r="L17" s="413">
        <v>1</v>
      </c>
      <c r="M17" s="413" t="s">
        <v>134</v>
      </c>
      <c r="N17" s="413" t="s">
        <v>99</v>
      </c>
      <c r="O17" s="413" t="s">
        <v>5556</v>
      </c>
      <c r="P17" s="414">
        <v>44372</v>
      </c>
      <c r="Q17" s="413" t="s">
        <v>120</v>
      </c>
      <c r="R17" s="413" t="s">
        <v>3758</v>
      </c>
      <c r="S17" s="31" t="s">
        <v>122</v>
      </c>
      <c r="T17" s="33" t="str">
        <f>IFERROR(VLOOKUP(D:D,DGILOG!A:C,3,0),"")</f>
        <v/>
      </c>
      <c r="U17" s="33" t="s">
        <v>3344</v>
      </c>
      <c r="V17" s="31" t="s">
        <v>435</v>
      </c>
      <c r="W17" s="33" t="str">
        <f>IFERROR(VLOOKUP(V:V,MGV!B:E,4,0),"")</f>
        <v>PT. Kabut Halim Mandiri</v>
      </c>
      <c r="X17" s="31" t="s">
        <v>413</v>
      </c>
      <c r="Y17" s="31" t="str">
        <f t="shared" si="0"/>
        <v xml:space="preserve">4002942487 GID 25 P1 25 </v>
      </c>
      <c r="Z17" s="31" t="e">
        <f>VLOOKUP(A:A,[4]Orders!$D:$BE,11,0)</f>
        <v>#N/A</v>
      </c>
      <c r="AA17" s="404">
        <v>44371</v>
      </c>
      <c r="AB17" s="31" t="s">
        <v>3874</v>
      </c>
      <c r="AC17" s="31" t="s">
        <v>5632</v>
      </c>
      <c r="AD17" s="31" t="s">
        <v>5384</v>
      </c>
      <c r="AE17" s="31" t="s">
        <v>435</v>
      </c>
    </row>
    <row r="18" spans="1:31" x14ac:dyDescent="0.25">
      <c r="A18" s="413">
        <v>4002942487</v>
      </c>
      <c r="B18" s="412" t="s">
        <v>96</v>
      </c>
      <c r="C18" s="412"/>
      <c r="D18" s="413">
        <v>15342663</v>
      </c>
      <c r="E18" s="413" t="s">
        <v>5557</v>
      </c>
      <c r="F18" s="413">
        <v>11</v>
      </c>
      <c r="G18" s="413">
        <v>0.13</v>
      </c>
      <c r="H18" s="413">
        <v>0.05</v>
      </c>
      <c r="I18" s="412" t="s">
        <v>8</v>
      </c>
      <c r="J18" s="413" t="s">
        <v>97</v>
      </c>
      <c r="K18" s="413" t="s">
        <v>5555</v>
      </c>
      <c r="L18" s="413">
        <v>1</v>
      </c>
      <c r="M18" s="413" t="s">
        <v>134</v>
      </c>
      <c r="N18" s="413" t="s">
        <v>99</v>
      </c>
      <c r="O18" s="413" t="s">
        <v>5556</v>
      </c>
      <c r="P18" s="414">
        <v>44372</v>
      </c>
      <c r="Q18" s="413" t="s">
        <v>120</v>
      </c>
      <c r="R18" s="413" t="s">
        <v>5558</v>
      </c>
      <c r="S18" s="31" t="s">
        <v>122</v>
      </c>
      <c r="T18" s="33" t="str">
        <f>IFERROR(VLOOKUP(D:D,DGILOG!A:C,3,0),"")</f>
        <v/>
      </c>
      <c r="U18" s="33"/>
      <c r="V18" s="31"/>
      <c r="W18" s="33" t="str">
        <f>IFERROR(VLOOKUP(V:V,MGV!B:E,4,0),"")</f>
        <v/>
      </c>
      <c r="X18" s="31" t="s">
        <v>413</v>
      </c>
      <c r="Y18" s="31" t="str">
        <f t="shared" si="0"/>
        <v xml:space="preserve">4002942487 GID 25 P1 25 </v>
      </c>
      <c r="Z18" s="31" t="e">
        <f>VLOOKUP(A:A,[4]Orders!$D:$BE,11,0)</f>
        <v>#N/A</v>
      </c>
      <c r="AA18" s="404">
        <v>44371</v>
      </c>
      <c r="AB18" s="31" t="s">
        <v>3874</v>
      </c>
      <c r="AC18" s="31" t="s">
        <v>5632</v>
      </c>
      <c r="AD18" s="31" t="s">
        <v>5384</v>
      </c>
      <c r="AE18" s="31" t="s">
        <v>435</v>
      </c>
    </row>
    <row r="19" spans="1:31" x14ac:dyDescent="0.25">
      <c r="A19" s="413">
        <v>4002942494</v>
      </c>
      <c r="B19" s="412" t="s">
        <v>96</v>
      </c>
      <c r="C19" s="412">
        <v>1</v>
      </c>
      <c r="D19" s="413">
        <v>15440973</v>
      </c>
      <c r="E19" s="413" t="s">
        <v>3410</v>
      </c>
      <c r="F19" s="413">
        <v>203</v>
      </c>
      <c r="G19" s="413">
        <v>3.45</v>
      </c>
      <c r="H19" s="413">
        <v>1.51</v>
      </c>
      <c r="I19" s="412" t="s">
        <v>8</v>
      </c>
      <c r="J19" s="413" t="s">
        <v>97</v>
      </c>
      <c r="K19" s="413" t="s">
        <v>5555</v>
      </c>
      <c r="L19" s="413">
        <v>1</v>
      </c>
      <c r="M19" s="413" t="s">
        <v>3304</v>
      </c>
      <c r="N19" s="413" t="s">
        <v>110</v>
      </c>
      <c r="O19" s="413" t="s">
        <v>413</v>
      </c>
      <c r="P19" s="414">
        <v>44373</v>
      </c>
      <c r="Q19" s="413" t="s">
        <v>105</v>
      </c>
      <c r="R19" s="413" t="s">
        <v>3412</v>
      </c>
      <c r="S19" s="31" t="s">
        <v>107</v>
      </c>
      <c r="T19" s="33" t="str">
        <f>IFERROR(VLOOKUP(D:D,DGILOG!A:C,3,0),"")</f>
        <v/>
      </c>
      <c r="U19" s="33" t="s">
        <v>302</v>
      </c>
      <c r="V19" s="31" t="s">
        <v>273</v>
      </c>
      <c r="W19" s="33" t="str">
        <f>IFERROR(VLOOKUP(V:V,MGV!B:E,4,0),"")</f>
        <v>PT. Mega Antaran Prima</v>
      </c>
      <c r="X19" s="31" t="s">
        <v>413</v>
      </c>
      <c r="Y19" s="31" t="str">
        <f t="shared" si="0"/>
        <v xml:space="preserve">4002942494 GID 25 P2 26 </v>
      </c>
      <c r="Z19" s="31" t="e">
        <f>VLOOKUP(A:A,[4]Orders!$D:$BE,11,0)</f>
        <v>#N/A</v>
      </c>
      <c r="AA19" s="404">
        <v>44371</v>
      </c>
      <c r="AB19" s="31" t="s">
        <v>3872</v>
      </c>
      <c r="AC19" s="31" t="s">
        <v>3890</v>
      </c>
      <c r="AD19" s="31" t="s">
        <v>5417</v>
      </c>
      <c r="AE19" s="31" t="s">
        <v>273</v>
      </c>
    </row>
    <row r="20" spans="1:31" x14ac:dyDescent="0.25">
      <c r="A20" s="413">
        <v>4002942495</v>
      </c>
      <c r="B20" s="412" t="s">
        <v>96</v>
      </c>
      <c r="C20" s="412">
        <v>1</v>
      </c>
      <c r="D20" s="413">
        <v>15316787</v>
      </c>
      <c r="E20" s="413" t="s">
        <v>244</v>
      </c>
      <c r="F20" s="413">
        <v>250</v>
      </c>
      <c r="G20" s="413">
        <v>4.88</v>
      </c>
      <c r="H20" s="413">
        <v>2.0299999999999998</v>
      </c>
      <c r="I20" s="412" t="s">
        <v>8</v>
      </c>
      <c r="J20" s="413" t="s">
        <v>97</v>
      </c>
      <c r="K20" s="413" t="s">
        <v>5555</v>
      </c>
      <c r="L20" s="413">
        <v>1</v>
      </c>
      <c r="M20" s="413" t="s">
        <v>242</v>
      </c>
      <c r="N20" s="413" t="s">
        <v>110</v>
      </c>
      <c r="O20" s="413" t="s">
        <v>413</v>
      </c>
      <c r="P20" s="414">
        <v>44373</v>
      </c>
      <c r="Q20" s="413" t="s">
        <v>105</v>
      </c>
      <c r="R20" s="413" t="s">
        <v>245</v>
      </c>
      <c r="S20" s="31" t="s">
        <v>107</v>
      </c>
      <c r="T20" s="33" t="str">
        <f>IFERROR(VLOOKUP(D:D,DGILOG!A:C,3,0),"")</f>
        <v/>
      </c>
      <c r="U20" s="33" t="s">
        <v>302</v>
      </c>
      <c r="V20" s="31" t="s">
        <v>64</v>
      </c>
      <c r="W20" s="33" t="str">
        <f>IFERROR(VLOOKUP(V:V,MGV!B:E,4,0),"")</f>
        <v>Gading Global Logistic</v>
      </c>
      <c r="X20" s="31" t="s">
        <v>413</v>
      </c>
      <c r="Y20" s="31" t="str">
        <f t="shared" si="0"/>
        <v xml:space="preserve">4002942495 GID 25 P2 26 </v>
      </c>
      <c r="Z20" s="31" t="e">
        <f>VLOOKUP(A:A,[4]Orders!$D:$BE,11,0)</f>
        <v>#N/A</v>
      </c>
      <c r="AA20" s="404">
        <v>44371</v>
      </c>
      <c r="AB20" s="31" t="s">
        <v>20</v>
      </c>
      <c r="AC20" s="31" t="s">
        <v>5633</v>
      </c>
      <c r="AD20" s="31" t="s">
        <v>881</v>
      </c>
      <c r="AE20" s="31" t="s">
        <v>64</v>
      </c>
    </row>
    <row r="21" spans="1:31" x14ac:dyDescent="0.25">
      <c r="A21" s="416">
        <v>4002942406</v>
      </c>
      <c r="B21" s="417" t="s">
        <v>96</v>
      </c>
      <c r="C21" s="417">
        <v>1</v>
      </c>
      <c r="D21" s="416">
        <v>15168237</v>
      </c>
      <c r="E21" s="416" t="s">
        <v>4063</v>
      </c>
      <c r="F21" s="416">
        <v>201</v>
      </c>
      <c r="G21" s="416" t="s">
        <v>3790</v>
      </c>
      <c r="H21" s="416" t="s">
        <v>5394</v>
      </c>
      <c r="I21" s="417" t="s">
        <v>8</v>
      </c>
      <c r="J21" s="416" t="s">
        <v>97</v>
      </c>
      <c r="K21" s="416" t="s">
        <v>5560</v>
      </c>
      <c r="L21" s="417">
        <v>2</v>
      </c>
      <c r="M21" s="416" t="s">
        <v>126</v>
      </c>
      <c r="N21" s="416" t="s">
        <v>99</v>
      </c>
      <c r="O21" s="416" t="s">
        <v>5556</v>
      </c>
      <c r="P21" s="418">
        <v>44372</v>
      </c>
      <c r="Q21" s="416" t="s">
        <v>120</v>
      </c>
      <c r="R21" s="416" t="s">
        <v>4066</v>
      </c>
      <c r="S21" s="31" t="s">
        <v>122</v>
      </c>
      <c r="T21" s="33" t="str">
        <f>IFERROR(VLOOKUP(D:D,DGILOG!A:C,3,0),"")</f>
        <v/>
      </c>
      <c r="U21" s="33" t="s">
        <v>302</v>
      </c>
      <c r="V21" s="33" t="s">
        <v>47</v>
      </c>
      <c r="W21" s="33" t="str">
        <f>IFERROR(VLOOKUP(V:V,MGV!B:E,4,0),"")</f>
        <v>PT. Kabut Halim Mandiri</v>
      </c>
      <c r="X21" s="31" t="s">
        <v>413</v>
      </c>
      <c r="Y21" s="31" t="str">
        <f t="shared" si="0"/>
        <v xml:space="preserve">4002942406 GID 25 P1 25 </v>
      </c>
      <c r="Z21" s="31" t="e">
        <f>VLOOKUP(A:A,[4]Orders!$D:$BE,11,0)</f>
        <v>#N/A</v>
      </c>
      <c r="AA21" s="404">
        <v>44371</v>
      </c>
      <c r="AB21" s="31" t="s">
        <v>3874</v>
      </c>
      <c r="AC21" s="31" t="s">
        <v>5634</v>
      </c>
      <c r="AD21" s="31" t="s">
        <v>5635</v>
      </c>
      <c r="AE21" s="33" t="s">
        <v>47</v>
      </c>
    </row>
    <row r="22" spans="1:31" x14ac:dyDescent="0.25">
      <c r="A22" s="416">
        <v>4002942406</v>
      </c>
      <c r="B22" s="417" t="s">
        <v>96</v>
      </c>
      <c r="C22" s="417"/>
      <c r="D22" s="416">
        <v>15222602</v>
      </c>
      <c r="E22" s="416" t="s">
        <v>3759</v>
      </c>
      <c r="F22" s="416">
        <v>22</v>
      </c>
      <c r="G22" s="416" t="s">
        <v>5561</v>
      </c>
      <c r="H22" s="416" t="s">
        <v>5562</v>
      </c>
      <c r="I22" s="417" t="s">
        <v>8</v>
      </c>
      <c r="J22" s="416" t="s">
        <v>97</v>
      </c>
      <c r="K22" s="416" t="s">
        <v>5560</v>
      </c>
      <c r="L22" s="417">
        <v>2</v>
      </c>
      <c r="M22" s="416" t="s">
        <v>126</v>
      </c>
      <c r="N22" s="416" t="s">
        <v>99</v>
      </c>
      <c r="O22" s="416" t="s">
        <v>5556</v>
      </c>
      <c r="P22" s="418">
        <v>44372</v>
      </c>
      <c r="Q22" s="416" t="s">
        <v>120</v>
      </c>
      <c r="R22" s="416" t="s">
        <v>3760</v>
      </c>
      <c r="S22" s="31" t="s">
        <v>122</v>
      </c>
      <c r="T22" s="33" t="str">
        <f>IFERROR(VLOOKUP(D:D,DGILOG!A:C,3,0),"")</f>
        <v/>
      </c>
      <c r="U22" s="33"/>
      <c r="V22" s="33"/>
      <c r="W22" s="33" t="str">
        <f>IFERROR(VLOOKUP(V:V,MGV!B:E,4,0),"")</f>
        <v/>
      </c>
      <c r="X22" s="31" t="s">
        <v>413</v>
      </c>
      <c r="Y22" s="31" t="str">
        <f t="shared" si="0"/>
        <v xml:space="preserve">4002942406 GID 25 P1 25 </v>
      </c>
      <c r="Z22" s="31" t="e">
        <f>VLOOKUP(A:A,[4]Orders!$D:$BE,11,0)</f>
        <v>#N/A</v>
      </c>
      <c r="AA22" s="404">
        <v>44371</v>
      </c>
      <c r="AB22" s="31" t="s">
        <v>3874</v>
      </c>
      <c r="AC22" s="31" t="s">
        <v>5634</v>
      </c>
      <c r="AD22" s="31" t="s">
        <v>5635</v>
      </c>
      <c r="AE22" s="33" t="s">
        <v>47</v>
      </c>
    </row>
    <row r="23" spans="1:31" x14ac:dyDescent="0.25">
      <c r="A23" s="416">
        <v>4002942482</v>
      </c>
      <c r="B23" s="417" t="s">
        <v>96</v>
      </c>
      <c r="C23" s="417">
        <v>1</v>
      </c>
      <c r="D23" s="416">
        <v>15267739</v>
      </c>
      <c r="E23" s="416" t="s">
        <v>3413</v>
      </c>
      <c r="F23" s="416">
        <v>341</v>
      </c>
      <c r="G23" s="416" t="s">
        <v>4785</v>
      </c>
      <c r="H23" s="416" t="s">
        <v>1698</v>
      </c>
      <c r="I23" s="417" t="s">
        <v>8</v>
      </c>
      <c r="J23" s="416" t="s">
        <v>97</v>
      </c>
      <c r="K23" s="416" t="s">
        <v>5560</v>
      </c>
      <c r="L23" s="417">
        <v>2</v>
      </c>
      <c r="M23" s="416" t="s">
        <v>134</v>
      </c>
      <c r="N23" s="416" t="s">
        <v>99</v>
      </c>
      <c r="O23" s="416" t="s">
        <v>5556</v>
      </c>
      <c r="P23" s="418">
        <v>44372</v>
      </c>
      <c r="Q23" s="416" t="s">
        <v>100</v>
      </c>
      <c r="R23" s="416" t="s">
        <v>3414</v>
      </c>
      <c r="S23" s="31" t="s">
        <v>101</v>
      </c>
      <c r="T23" s="33" t="str">
        <f>IFERROR(VLOOKUP(D:D,DGILOG!A:C,3,0),"")</f>
        <v/>
      </c>
      <c r="U23" s="33" t="s">
        <v>302</v>
      </c>
      <c r="V23" s="33" t="s">
        <v>276</v>
      </c>
      <c r="W23" s="33" t="str">
        <f>IFERROR(VLOOKUP(V:V,MGV!B:E,4,0),"")</f>
        <v>PT. Mega Antaran Prima</v>
      </c>
      <c r="X23" s="31" t="s">
        <v>413</v>
      </c>
      <c r="Y23" s="31" t="str">
        <f t="shared" si="0"/>
        <v xml:space="preserve">4002942482 GID 25 ND 25 </v>
      </c>
      <c r="Z23" s="31" t="e">
        <f>VLOOKUP(A:A,[4]Orders!$D:$BE,11,0)</f>
        <v>#N/A</v>
      </c>
      <c r="AA23" s="404">
        <v>44371</v>
      </c>
      <c r="AB23" s="31" t="s">
        <v>3872</v>
      </c>
      <c r="AC23" s="31" t="s">
        <v>5645</v>
      </c>
      <c r="AD23" s="31"/>
      <c r="AE23" s="33" t="s">
        <v>276</v>
      </c>
    </row>
    <row r="24" spans="1:31" x14ac:dyDescent="0.25">
      <c r="A24" s="416">
        <v>4002942482</v>
      </c>
      <c r="B24" s="417" t="s">
        <v>96</v>
      </c>
      <c r="C24" s="417"/>
      <c r="D24" s="416">
        <v>24026001</v>
      </c>
      <c r="E24" s="416" t="s">
        <v>5563</v>
      </c>
      <c r="F24" s="416">
        <v>11</v>
      </c>
      <c r="G24" s="416" t="s">
        <v>2342</v>
      </c>
      <c r="H24" s="416" t="s">
        <v>5562</v>
      </c>
      <c r="I24" s="417" t="s">
        <v>8</v>
      </c>
      <c r="J24" s="416" t="s">
        <v>97</v>
      </c>
      <c r="K24" s="416" t="s">
        <v>5560</v>
      </c>
      <c r="L24" s="417">
        <v>2</v>
      </c>
      <c r="M24" s="416" t="s">
        <v>104</v>
      </c>
      <c r="N24" s="416" t="s">
        <v>99</v>
      </c>
      <c r="O24" s="416" t="s">
        <v>5556</v>
      </c>
      <c r="P24" s="418">
        <v>44372</v>
      </c>
      <c r="Q24" s="416" t="s">
        <v>100</v>
      </c>
      <c r="R24" s="416" t="s">
        <v>5564</v>
      </c>
      <c r="S24" s="31" t="s">
        <v>101</v>
      </c>
      <c r="T24" s="33" t="str">
        <f>IFERROR(VLOOKUP(D:D,DGILOG!A:C,3,0),"")</f>
        <v/>
      </c>
      <c r="U24" s="33"/>
      <c r="V24" s="33"/>
      <c r="W24" s="33" t="str">
        <f>IFERROR(VLOOKUP(V:V,MGV!B:E,4,0),"")</f>
        <v/>
      </c>
      <c r="X24" s="31" t="s">
        <v>413</v>
      </c>
      <c r="Y24" s="31" t="str">
        <f t="shared" si="0"/>
        <v xml:space="preserve">4002942482 GID 25 ND 25 </v>
      </c>
      <c r="Z24" s="31" t="e">
        <f>VLOOKUP(A:A,[4]Orders!$D:$BE,11,0)</f>
        <v>#N/A</v>
      </c>
      <c r="AA24" s="404">
        <v>44371</v>
      </c>
      <c r="AB24" s="31" t="s">
        <v>3872</v>
      </c>
      <c r="AC24" s="31" t="s">
        <v>5645</v>
      </c>
      <c r="AD24" s="31"/>
      <c r="AE24" s="33" t="s">
        <v>276</v>
      </c>
    </row>
    <row r="25" spans="1:31" x14ac:dyDescent="0.25">
      <c r="A25" s="416">
        <v>4002942584</v>
      </c>
      <c r="B25" s="417" t="s">
        <v>96</v>
      </c>
      <c r="C25" s="417">
        <v>1</v>
      </c>
      <c r="D25" s="416">
        <v>15238176</v>
      </c>
      <c r="E25" s="416" t="s">
        <v>5565</v>
      </c>
      <c r="F25" s="416">
        <v>279</v>
      </c>
      <c r="G25" s="416" t="s">
        <v>4052</v>
      </c>
      <c r="H25" s="416" t="s">
        <v>4073</v>
      </c>
      <c r="I25" s="417" t="s">
        <v>8</v>
      </c>
      <c r="J25" s="416" t="s">
        <v>97</v>
      </c>
      <c r="K25" s="416" t="s">
        <v>5560</v>
      </c>
      <c r="L25" s="417">
        <v>2</v>
      </c>
      <c r="M25" s="416" t="s">
        <v>126</v>
      </c>
      <c r="N25" s="416" t="s">
        <v>99</v>
      </c>
      <c r="O25" s="416" t="s">
        <v>413</v>
      </c>
      <c r="P25" s="418">
        <v>44373</v>
      </c>
      <c r="Q25" s="416" t="s">
        <v>120</v>
      </c>
      <c r="R25" s="419" t="s">
        <v>5566</v>
      </c>
      <c r="S25" s="31" t="s">
        <v>122</v>
      </c>
      <c r="T25" s="33" t="str">
        <f>IFERROR(VLOOKUP(D:D,DGILOG!A:C,3,0),"")</f>
        <v/>
      </c>
      <c r="U25" s="33" t="s">
        <v>302</v>
      </c>
      <c r="V25" s="33" t="s">
        <v>70</v>
      </c>
      <c r="W25" s="33" t="str">
        <f>IFERROR(VLOOKUP(V:V,MGV!B:E,4,0),"")</f>
        <v>PT. Prima Sarana Ekspres</v>
      </c>
      <c r="X25" s="31" t="s">
        <v>413</v>
      </c>
      <c r="Y25" s="31" t="str">
        <f t="shared" si="0"/>
        <v xml:space="preserve">4002942584 GID 25 P1 26 </v>
      </c>
      <c r="Z25" s="31" t="e">
        <f>VLOOKUP(A:A,[4]Orders!$D:$BE,11,0)</f>
        <v>#N/A</v>
      </c>
      <c r="AA25" s="404">
        <v>44371</v>
      </c>
      <c r="AB25" s="31" t="s">
        <v>3889</v>
      </c>
      <c r="AC25" s="31" t="s">
        <v>71</v>
      </c>
      <c r="AD25" s="31" t="s">
        <v>4420</v>
      </c>
      <c r="AE25" s="33" t="s">
        <v>70</v>
      </c>
    </row>
    <row r="26" spans="1:31" x14ac:dyDescent="0.25">
      <c r="A26" s="416">
        <v>4002942587</v>
      </c>
      <c r="B26" s="417" t="s">
        <v>96</v>
      </c>
      <c r="C26" s="417">
        <v>1</v>
      </c>
      <c r="D26" s="416">
        <v>15123152</v>
      </c>
      <c r="E26" s="416" t="s">
        <v>208</v>
      </c>
      <c r="F26" s="416">
        <v>76</v>
      </c>
      <c r="G26" s="416" t="s">
        <v>4670</v>
      </c>
      <c r="H26" s="416" t="s">
        <v>3682</v>
      </c>
      <c r="I26" s="417" t="s">
        <v>8</v>
      </c>
      <c r="J26" s="416" t="s">
        <v>97</v>
      </c>
      <c r="K26" s="416" t="s">
        <v>5560</v>
      </c>
      <c r="L26" s="417">
        <v>2</v>
      </c>
      <c r="M26" s="416" t="s">
        <v>171</v>
      </c>
      <c r="N26" s="416" t="s">
        <v>110</v>
      </c>
      <c r="O26" s="416" t="s">
        <v>5556</v>
      </c>
      <c r="P26" s="418">
        <v>44373</v>
      </c>
      <c r="Q26" s="416" t="s">
        <v>105</v>
      </c>
      <c r="R26" s="416" t="s">
        <v>3726</v>
      </c>
      <c r="S26" s="31" t="s">
        <v>107</v>
      </c>
      <c r="T26" s="33" t="str">
        <f>IFERROR(VLOOKUP(D:D,DGILOG!A:C,3,0),"")</f>
        <v>Y</v>
      </c>
      <c r="U26" s="33" t="s">
        <v>302</v>
      </c>
      <c r="V26" s="31" t="s">
        <v>19</v>
      </c>
      <c r="W26" s="33" t="str">
        <f>IFERROR(VLOOKUP(V:V,MGV!B:E,4,0),"")</f>
        <v>Gading Global Logistic</v>
      </c>
      <c r="X26" s="31" t="s">
        <v>413</v>
      </c>
      <c r="Y26" s="31" t="str">
        <f t="shared" si="0"/>
        <v>4002942587 GID 25 P2 26 Y</v>
      </c>
      <c r="Z26" s="31" t="e">
        <f>VLOOKUP(A:A,[4]Orders!$D:$BE,11,0)</f>
        <v>#N/A</v>
      </c>
      <c r="AA26" s="404">
        <v>44371</v>
      </c>
      <c r="AB26" s="31" t="s">
        <v>20</v>
      </c>
      <c r="AC26" s="31" t="s">
        <v>367</v>
      </c>
      <c r="AD26" s="31" t="s">
        <v>368</v>
      </c>
      <c r="AE26" s="31" t="s">
        <v>19</v>
      </c>
    </row>
    <row r="27" spans="1:31" x14ac:dyDescent="0.25">
      <c r="A27" s="416">
        <v>4002942587</v>
      </c>
      <c r="B27" s="417" t="s">
        <v>96</v>
      </c>
      <c r="C27" s="417"/>
      <c r="D27" s="416">
        <v>15169525</v>
      </c>
      <c r="E27" s="416" t="s">
        <v>3447</v>
      </c>
      <c r="F27" s="416">
        <v>506</v>
      </c>
      <c r="G27" s="416" t="s">
        <v>5567</v>
      </c>
      <c r="H27" s="416" t="s">
        <v>5568</v>
      </c>
      <c r="I27" s="417" t="s">
        <v>8</v>
      </c>
      <c r="J27" s="416" t="s">
        <v>97</v>
      </c>
      <c r="K27" s="416" t="s">
        <v>5560</v>
      </c>
      <c r="L27" s="417">
        <v>2</v>
      </c>
      <c r="M27" s="416" t="s">
        <v>171</v>
      </c>
      <c r="N27" s="416" t="s">
        <v>110</v>
      </c>
      <c r="O27" s="416" t="s">
        <v>5556</v>
      </c>
      <c r="P27" s="418">
        <v>44373</v>
      </c>
      <c r="Q27" s="416" t="s">
        <v>105</v>
      </c>
      <c r="R27" s="416" t="s">
        <v>3449</v>
      </c>
      <c r="S27" s="31" t="s">
        <v>107</v>
      </c>
      <c r="T27" s="33" t="str">
        <f>IFERROR(VLOOKUP(D:D,DGILOG!A:C,3,0),"")</f>
        <v/>
      </c>
      <c r="U27" s="33"/>
      <c r="V27" s="33"/>
      <c r="W27" s="33" t="str">
        <f>IFERROR(VLOOKUP(V:V,MGV!B:E,4,0),"")</f>
        <v/>
      </c>
      <c r="X27" s="31" t="s">
        <v>413</v>
      </c>
      <c r="Y27" s="31" t="str">
        <f t="shared" si="0"/>
        <v xml:space="preserve">4002942587 GID 25 P2 26 </v>
      </c>
      <c r="Z27" s="31" t="e">
        <f>VLOOKUP(A:A,[4]Orders!$D:$BE,11,0)</f>
        <v>#N/A</v>
      </c>
      <c r="AA27" s="404">
        <v>44371</v>
      </c>
      <c r="AB27" s="31" t="s">
        <v>20</v>
      </c>
      <c r="AC27" s="31" t="s">
        <v>367</v>
      </c>
      <c r="AD27" s="31" t="s">
        <v>368</v>
      </c>
      <c r="AE27" s="31" t="s">
        <v>19</v>
      </c>
    </row>
    <row r="28" spans="1:31" x14ac:dyDescent="0.25">
      <c r="A28" s="416">
        <v>4002942600</v>
      </c>
      <c r="B28" s="417" t="s">
        <v>96</v>
      </c>
      <c r="C28" s="417">
        <v>1</v>
      </c>
      <c r="D28" s="416">
        <v>15258644</v>
      </c>
      <c r="E28" s="416" t="s">
        <v>209</v>
      </c>
      <c r="F28" s="416">
        <v>417</v>
      </c>
      <c r="G28" s="416" t="s">
        <v>5569</v>
      </c>
      <c r="H28" s="416" t="s">
        <v>5570</v>
      </c>
      <c r="I28" s="417" t="s">
        <v>8</v>
      </c>
      <c r="J28" s="416" t="s">
        <v>109</v>
      </c>
      <c r="K28" s="416" t="s">
        <v>5560</v>
      </c>
      <c r="L28" s="417">
        <v>2</v>
      </c>
      <c r="M28" s="416" t="s">
        <v>3827</v>
      </c>
      <c r="N28" s="416" t="s">
        <v>110</v>
      </c>
      <c r="O28" s="416" t="s">
        <v>413</v>
      </c>
      <c r="P28" s="418">
        <v>44373</v>
      </c>
      <c r="Q28" s="416" t="s">
        <v>105</v>
      </c>
      <c r="R28" s="416" t="s">
        <v>3828</v>
      </c>
      <c r="S28" s="31" t="s">
        <v>107</v>
      </c>
      <c r="T28" s="33" t="str">
        <f>IFERROR(VLOOKUP(D:D,DGILOG!A:C,3,0),"")</f>
        <v>Y</v>
      </c>
      <c r="U28" s="33" t="s">
        <v>302</v>
      </c>
      <c r="V28" s="31" t="s">
        <v>66</v>
      </c>
      <c r="W28" s="33" t="str">
        <f>IFERROR(VLOOKUP(V:V,MGV!B:E,4,0),"")</f>
        <v>PT. Mega Antaran Prima</v>
      </c>
      <c r="X28" s="31" t="s">
        <v>413</v>
      </c>
      <c r="Y28" s="31" t="str">
        <f t="shared" si="0"/>
        <v>4002942600 GID 25 P2 26 Y</v>
      </c>
      <c r="Z28" s="31" t="e">
        <f>VLOOKUP(A:A,[4]Orders!$D:$BE,11,0)</f>
        <v>#N/A</v>
      </c>
      <c r="AA28" s="404">
        <v>44371</v>
      </c>
      <c r="AB28" s="31" t="s">
        <v>3872</v>
      </c>
      <c r="AC28" s="31" t="s">
        <v>3894</v>
      </c>
      <c r="AD28" s="31" t="s">
        <v>3710</v>
      </c>
      <c r="AE28" s="31" t="s">
        <v>66</v>
      </c>
    </row>
    <row r="29" spans="1:31" x14ac:dyDescent="0.25">
      <c r="A29" s="416">
        <v>4002942629</v>
      </c>
      <c r="B29" s="417" t="s">
        <v>96</v>
      </c>
      <c r="C29" s="417">
        <v>1</v>
      </c>
      <c r="D29" s="416">
        <v>15073975</v>
      </c>
      <c r="E29" s="416" t="s">
        <v>3420</v>
      </c>
      <c r="F29" s="416">
        <v>210</v>
      </c>
      <c r="G29" s="416" t="s">
        <v>5571</v>
      </c>
      <c r="H29" s="416" t="s">
        <v>5572</v>
      </c>
      <c r="I29" s="417" t="s">
        <v>8</v>
      </c>
      <c r="J29" s="416" t="s">
        <v>116</v>
      </c>
      <c r="K29" s="416" t="s">
        <v>5560</v>
      </c>
      <c r="L29" s="417">
        <v>2</v>
      </c>
      <c r="M29" s="416" t="s">
        <v>3304</v>
      </c>
      <c r="N29" s="416" t="s">
        <v>110</v>
      </c>
      <c r="O29" s="416" t="s">
        <v>413</v>
      </c>
      <c r="P29" s="418">
        <v>44373</v>
      </c>
      <c r="Q29" s="416" t="s">
        <v>105</v>
      </c>
      <c r="R29" s="419" t="s">
        <v>3421</v>
      </c>
      <c r="S29" s="31" t="s">
        <v>107</v>
      </c>
      <c r="T29" s="33" t="str">
        <f>IFERROR(VLOOKUP(D:D,DGILOG!A:C,3,0),"")</f>
        <v/>
      </c>
      <c r="U29" s="33" t="s">
        <v>302</v>
      </c>
      <c r="V29" s="429" t="s">
        <v>61</v>
      </c>
      <c r="W29" s="33" t="str">
        <f>IFERROR(VLOOKUP(V:V,MGV!B:E,4,0),"")</f>
        <v>PT. Mega Antaran Prima</v>
      </c>
      <c r="X29" s="31" t="s">
        <v>413</v>
      </c>
      <c r="Y29" s="31" t="str">
        <f t="shared" si="0"/>
        <v xml:space="preserve">4002942629 GID 25 P2 26 </v>
      </c>
      <c r="Z29" s="31" t="e">
        <f>VLOOKUP(A:A,[4]Orders!$D:$BE,11,0)</f>
        <v>#N/A</v>
      </c>
      <c r="AA29" s="404">
        <v>44371</v>
      </c>
      <c r="AB29" s="31" t="s">
        <v>3872</v>
      </c>
      <c r="AC29" s="31" t="s">
        <v>5636</v>
      </c>
      <c r="AD29" s="31" t="s">
        <v>5637</v>
      </c>
      <c r="AE29" s="429" t="s">
        <v>61</v>
      </c>
    </row>
    <row r="30" spans="1:31" x14ac:dyDescent="0.25">
      <c r="A30" s="416">
        <v>4002942630</v>
      </c>
      <c r="B30" s="417" t="s">
        <v>96</v>
      </c>
      <c r="C30" s="417">
        <v>1</v>
      </c>
      <c r="D30" s="416">
        <v>15073983</v>
      </c>
      <c r="E30" s="416" t="s">
        <v>3559</v>
      </c>
      <c r="F30" s="416">
        <v>287</v>
      </c>
      <c r="G30" s="416" t="s">
        <v>5573</v>
      </c>
      <c r="H30" s="416" t="s">
        <v>4087</v>
      </c>
      <c r="I30" s="417" t="s">
        <v>8</v>
      </c>
      <c r="J30" s="416" t="s">
        <v>116</v>
      </c>
      <c r="K30" s="416" t="s">
        <v>5560</v>
      </c>
      <c r="L30" s="417">
        <v>2</v>
      </c>
      <c r="M30" s="416" t="s">
        <v>3304</v>
      </c>
      <c r="N30" s="416" t="s">
        <v>110</v>
      </c>
      <c r="O30" s="416" t="s">
        <v>413</v>
      </c>
      <c r="P30" s="418">
        <v>44373</v>
      </c>
      <c r="Q30" s="416" t="s">
        <v>105</v>
      </c>
      <c r="R30" s="416" t="s">
        <v>3561</v>
      </c>
      <c r="S30" s="31" t="s">
        <v>107</v>
      </c>
      <c r="T30" s="33" t="str">
        <f>IFERROR(VLOOKUP(D:D,DGILOG!A:C,3,0),"")</f>
        <v/>
      </c>
      <c r="U30" s="33" t="s">
        <v>302</v>
      </c>
      <c r="V30" s="31" t="s">
        <v>41</v>
      </c>
      <c r="W30" s="33" t="str">
        <f>IFERROR(VLOOKUP(V:V,MGV!B:E,4,0),"")</f>
        <v>PT. Mega Antaran Prima</v>
      </c>
      <c r="X30" s="31" t="s">
        <v>413</v>
      </c>
      <c r="Y30" s="31" t="str">
        <f t="shared" si="0"/>
        <v xml:space="preserve">4002942630 GID 25 P2 26 </v>
      </c>
      <c r="Z30" s="31" t="e">
        <f>VLOOKUP(A:A,[4]Orders!$D:$BE,11,0)</f>
        <v>#N/A</v>
      </c>
      <c r="AA30" s="404">
        <v>44371</v>
      </c>
      <c r="AB30" s="31" t="s">
        <v>3872</v>
      </c>
      <c r="AC30" s="31" t="s">
        <v>3877</v>
      </c>
      <c r="AD30" s="31" t="s">
        <v>5386</v>
      </c>
      <c r="AE30" s="31" t="s">
        <v>41</v>
      </c>
    </row>
    <row r="31" spans="1:31" x14ac:dyDescent="0.25">
      <c r="A31" s="416">
        <v>4002942631</v>
      </c>
      <c r="B31" s="417" t="s">
        <v>96</v>
      </c>
      <c r="C31" s="417">
        <v>1</v>
      </c>
      <c r="D31" s="416">
        <v>15073984</v>
      </c>
      <c r="E31" s="416" t="s">
        <v>5574</v>
      </c>
      <c r="F31" s="416">
        <v>228</v>
      </c>
      <c r="G31" s="416" t="s">
        <v>3608</v>
      </c>
      <c r="H31" s="416" t="s">
        <v>5575</v>
      </c>
      <c r="I31" s="417" t="s">
        <v>8</v>
      </c>
      <c r="J31" s="416" t="s">
        <v>97</v>
      </c>
      <c r="K31" s="416" t="s">
        <v>5560</v>
      </c>
      <c r="L31" s="417">
        <v>2</v>
      </c>
      <c r="M31" s="416" t="s">
        <v>3304</v>
      </c>
      <c r="N31" s="416" t="s">
        <v>110</v>
      </c>
      <c r="O31" s="416" t="s">
        <v>413</v>
      </c>
      <c r="P31" s="418">
        <v>44373</v>
      </c>
      <c r="Q31" s="416" t="s">
        <v>105</v>
      </c>
      <c r="R31" s="416" t="s">
        <v>5576</v>
      </c>
      <c r="S31" s="31" t="s">
        <v>107</v>
      </c>
      <c r="T31" s="33" t="str">
        <f>IFERROR(VLOOKUP(D:D,DGILOG!A:C,3,0),"")</f>
        <v/>
      </c>
      <c r="U31" s="33" t="s">
        <v>302</v>
      </c>
      <c r="V31" s="31" t="s">
        <v>270</v>
      </c>
      <c r="W31" s="33" t="str">
        <f>IFERROR(VLOOKUP(V:V,MGV!B:E,4,0),"")</f>
        <v>PT. Mega Antaran Prima</v>
      </c>
      <c r="X31" s="31" t="s">
        <v>413</v>
      </c>
      <c r="Y31" s="31" t="str">
        <f t="shared" si="0"/>
        <v xml:space="preserve">4002942631 GID 25 P2 26 </v>
      </c>
      <c r="Z31" s="31" t="e">
        <f>VLOOKUP(A:A,[4]Orders!$D:$BE,11,0)</f>
        <v>#N/A</v>
      </c>
      <c r="AA31" s="404">
        <v>44371</v>
      </c>
      <c r="AB31" s="31" t="s">
        <v>3872</v>
      </c>
      <c r="AC31" s="31" t="s">
        <v>3705</v>
      </c>
      <c r="AD31" s="31" t="s">
        <v>3706</v>
      </c>
      <c r="AE31" s="31" t="s">
        <v>270</v>
      </c>
    </row>
    <row r="32" spans="1:31" x14ac:dyDescent="0.25">
      <c r="A32" s="416">
        <v>4002942632</v>
      </c>
      <c r="B32" s="417" t="s">
        <v>96</v>
      </c>
      <c r="C32" s="417">
        <v>1</v>
      </c>
      <c r="D32" s="416">
        <v>15073988</v>
      </c>
      <c r="E32" s="416" t="s">
        <v>3427</v>
      </c>
      <c r="F32" s="416">
        <v>284</v>
      </c>
      <c r="G32" s="416" t="s">
        <v>5577</v>
      </c>
      <c r="H32" s="416" t="s">
        <v>4043</v>
      </c>
      <c r="I32" s="417" t="s">
        <v>8</v>
      </c>
      <c r="J32" s="416" t="s">
        <v>97</v>
      </c>
      <c r="K32" s="416" t="s">
        <v>5560</v>
      </c>
      <c r="L32" s="417">
        <v>2</v>
      </c>
      <c r="M32" s="416" t="s">
        <v>3304</v>
      </c>
      <c r="N32" s="416" t="s">
        <v>110</v>
      </c>
      <c r="O32" s="416" t="s">
        <v>413</v>
      </c>
      <c r="P32" s="418">
        <v>44373</v>
      </c>
      <c r="Q32" s="416" t="s">
        <v>105</v>
      </c>
      <c r="R32" s="419" t="s">
        <v>3428</v>
      </c>
      <c r="S32" s="31" t="s">
        <v>107</v>
      </c>
      <c r="T32" s="33" t="str">
        <f>IFERROR(VLOOKUP(D:D,DGILOG!A:C,3,0),"")</f>
        <v/>
      </c>
      <c r="U32" s="33" t="s">
        <v>302</v>
      </c>
      <c r="V32" s="31" t="s">
        <v>45</v>
      </c>
      <c r="W32" s="33" t="str">
        <f>IFERROR(VLOOKUP(V:V,MGV!B:E,4,0),"")</f>
        <v>PT. Kabut Halim Mandiri</v>
      </c>
      <c r="X32" s="31" t="s">
        <v>413</v>
      </c>
      <c r="Y32" s="31" t="str">
        <f t="shared" si="0"/>
        <v xml:space="preserve">4002942632 GID 25 P2 26 </v>
      </c>
      <c r="Z32" s="31" t="e">
        <f>VLOOKUP(A:A,[4]Orders!$D:$BE,11,0)</f>
        <v>#N/A</v>
      </c>
      <c r="AA32" s="404">
        <v>44371</v>
      </c>
      <c r="AB32" s="31" t="s">
        <v>3874</v>
      </c>
      <c r="AC32" s="31" t="s">
        <v>4983</v>
      </c>
      <c r="AD32" s="31" t="s">
        <v>5382</v>
      </c>
      <c r="AE32" s="31" t="s">
        <v>45</v>
      </c>
    </row>
    <row r="33" spans="1:31" x14ac:dyDescent="0.25">
      <c r="A33" s="416">
        <v>4002942634</v>
      </c>
      <c r="B33" s="417" t="s">
        <v>96</v>
      </c>
      <c r="C33" s="417">
        <v>1</v>
      </c>
      <c r="D33" s="416">
        <v>15086207</v>
      </c>
      <c r="E33" s="416" t="s">
        <v>3430</v>
      </c>
      <c r="F33" s="416">
        <v>167</v>
      </c>
      <c r="G33" s="416" t="s">
        <v>5578</v>
      </c>
      <c r="H33" s="416" t="s">
        <v>5579</v>
      </c>
      <c r="I33" s="417" t="s">
        <v>8</v>
      </c>
      <c r="J33" s="416" t="s">
        <v>116</v>
      </c>
      <c r="K33" s="416" t="s">
        <v>5560</v>
      </c>
      <c r="L33" s="417">
        <v>2</v>
      </c>
      <c r="M33" s="416" t="s">
        <v>3304</v>
      </c>
      <c r="N33" s="416" t="s">
        <v>110</v>
      </c>
      <c r="O33" s="416" t="s">
        <v>413</v>
      </c>
      <c r="P33" s="418">
        <v>44373</v>
      </c>
      <c r="Q33" s="416" t="s">
        <v>105</v>
      </c>
      <c r="R33" s="419" t="s">
        <v>3431</v>
      </c>
      <c r="S33" s="31" t="s">
        <v>107</v>
      </c>
      <c r="T33" s="33" t="str">
        <f>IFERROR(VLOOKUP(D:D,DGILOG!A:C,3,0),"")</f>
        <v/>
      </c>
      <c r="U33" s="33" t="s">
        <v>302</v>
      </c>
      <c r="V33" s="31" t="s">
        <v>29</v>
      </c>
      <c r="W33" s="33" t="str">
        <f>IFERROR(VLOOKUP(V:V,MGV!B:E,4,0),"")</f>
        <v>PT. Darsindo Cipta Putra Mandiri</v>
      </c>
      <c r="X33" s="31" t="s">
        <v>413</v>
      </c>
      <c r="Y33" s="31" t="str">
        <f t="shared" si="0"/>
        <v xml:space="preserve">4002942634 GID 25 P2 26 </v>
      </c>
      <c r="Z33" s="31" t="e">
        <f>VLOOKUP(A:A,[4]Orders!$D:$BE,11,0)</f>
        <v>#N/A</v>
      </c>
      <c r="AA33" s="404">
        <v>44371</v>
      </c>
      <c r="AB33" s="31" t="s">
        <v>3882</v>
      </c>
      <c r="AC33" s="31" t="s">
        <v>3892</v>
      </c>
      <c r="AD33" s="31" t="s">
        <v>5638</v>
      </c>
      <c r="AE33" s="31" t="s">
        <v>29</v>
      </c>
    </row>
    <row r="34" spans="1:31" x14ac:dyDescent="0.25">
      <c r="A34" s="416">
        <v>4002942636</v>
      </c>
      <c r="B34" s="417" t="s">
        <v>96</v>
      </c>
      <c r="C34" s="417">
        <v>1</v>
      </c>
      <c r="D34" s="416">
        <v>15097208</v>
      </c>
      <c r="E34" s="416" t="s">
        <v>4204</v>
      </c>
      <c r="F34" s="416">
        <v>19</v>
      </c>
      <c r="G34" s="416" t="s">
        <v>5580</v>
      </c>
      <c r="H34" s="416" t="s">
        <v>4782</v>
      </c>
      <c r="I34" s="417" t="s">
        <v>8</v>
      </c>
      <c r="J34" s="416" t="s">
        <v>97</v>
      </c>
      <c r="K34" s="416" t="s">
        <v>5560</v>
      </c>
      <c r="L34" s="417">
        <v>2</v>
      </c>
      <c r="M34" s="416" t="s">
        <v>104</v>
      </c>
      <c r="N34" s="416" t="s">
        <v>99</v>
      </c>
      <c r="O34" s="416" t="s">
        <v>5556</v>
      </c>
      <c r="P34" s="418">
        <v>44372</v>
      </c>
      <c r="Q34" s="416" t="s">
        <v>120</v>
      </c>
      <c r="R34" s="419" t="s">
        <v>4205</v>
      </c>
      <c r="S34" s="31" t="s">
        <v>122</v>
      </c>
      <c r="T34" s="33" t="str">
        <f>IFERROR(VLOOKUP(D:D,DGILOG!A:C,3,0),"")</f>
        <v/>
      </c>
      <c r="U34" s="33" t="s">
        <v>302</v>
      </c>
      <c r="V34" s="33" t="s">
        <v>53</v>
      </c>
      <c r="W34" s="33" t="str">
        <f>IFERROR(VLOOKUP(V:V,MGV!B:E,4,0),"")</f>
        <v>PT. Mega Antaran Prima</v>
      </c>
      <c r="X34" s="31" t="s">
        <v>413</v>
      </c>
      <c r="Y34" s="31" t="str">
        <f t="shared" si="0"/>
        <v xml:space="preserve">4002942636 GID 25 P1 25 </v>
      </c>
      <c r="Z34" s="31" t="e">
        <f>VLOOKUP(A:A,[4]Orders!$D:$BE,11,0)</f>
        <v>#N/A</v>
      </c>
      <c r="AA34" s="404">
        <v>44371</v>
      </c>
      <c r="AB34" s="31" t="s">
        <v>3872</v>
      </c>
      <c r="AC34" s="31" t="s">
        <v>1653</v>
      </c>
      <c r="AD34" s="31" t="s">
        <v>5639</v>
      </c>
      <c r="AE34" s="33" t="s">
        <v>53</v>
      </c>
    </row>
    <row r="35" spans="1:31" x14ac:dyDescent="0.25">
      <c r="A35" s="416">
        <v>4002942636</v>
      </c>
      <c r="B35" s="417" t="s">
        <v>96</v>
      </c>
      <c r="C35" s="417"/>
      <c r="D35" s="416">
        <v>15103172</v>
      </c>
      <c r="E35" s="416" t="s">
        <v>119</v>
      </c>
      <c r="F35" s="416">
        <v>248</v>
      </c>
      <c r="G35" s="416" t="s">
        <v>3641</v>
      </c>
      <c r="H35" s="416" t="s">
        <v>3830</v>
      </c>
      <c r="I35" s="417" t="s">
        <v>8</v>
      </c>
      <c r="J35" s="416" t="s">
        <v>97</v>
      </c>
      <c r="K35" s="416" t="s">
        <v>5560</v>
      </c>
      <c r="L35" s="417">
        <v>2</v>
      </c>
      <c r="M35" s="416" t="s">
        <v>104</v>
      </c>
      <c r="N35" s="416" t="s">
        <v>99</v>
      </c>
      <c r="O35" s="416" t="s">
        <v>5556</v>
      </c>
      <c r="P35" s="418">
        <v>44372</v>
      </c>
      <c r="Q35" s="416" t="s">
        <v>120</v>
      </c>
      <c r="R35" s="416" t="s">
        <v>121</v>
      </c>
      <c r="S35" s="31" t="s">
        <v>122</v>
      </c>
      <c r="T35" s="33" t="str">
        <f>IFERROR(VLOOKUP(D:D,DGILOG!A:C,3,0),"")</f>
        <v/>
      </c>
      <c r="U35" s="33"/>
      <c r="V35" s="33"/>
      <c r="W35" s="33" t="str">
        <f>IFERROR(VLOOKUP(V:V,MGV!B:E,4,0),"")</f>
        <v/>
      </c>
      <c r="X35" s="31" t="s">
        <v>413</v>
      </c>
      <c r="Y35" s="31" t="str">
        <f t="shared" si="0"/>
        <v xml:space="preserve">4002942636 GID 25 P1 25 </v>
      </c>
      <c r="Z35" s="31" t="e">
        <f>VLOOKUP(A:A,[4]Orders!$D:$BE,11,0)</f>
        <v>#N/A</v>
      </c>
      <c r="AA35" s="404">
        <v>44371</v>
      </c>
      <c r="AB35" s="31" t="s">
        <v>3872</v>
      </c>
      <c r="AC35" s="31" t="s">
        <v>1653</v>
      </c>
      <c r="AD35" s="31" t="s">
        <v>5639</v>
      </c>
      <c r="AE35" s="33" t="s">
        <v>53</v>
      </c>
    </row>
    <row r="36" spans="1:31" x14ac:dyDescent="0.25">
      <c r="A36" s="416">
        <v>4002942637</v>
      </c>
      <c r="B36" s="417" t="s">
        <v>96</v>
      </c>
      <c r="C36" s="417">
        <v>1</v>
      </c>
      <c r="D36" s="416">
        <v>15181929</v>
      </c>
      <c r="E36" s="416" t="s">
        <v>303</v>
      </c>
      <c r="F36" s="416">
        <v>267</v>
      </c>
      <c r="G36" s="416" t="s">
        <v>5581</v>
      </c>
      <c r="H36" s="416" t="s">
        <v>5582</v>
      </c>
      <c r="I36" s="417" t="s">
        <v>8</v>
      </c>
      <c r="J36" s="416" t="s">
        <v>97</v>
      </c>
      <c r="K36" s="416" t="s">
        <v>5560</v>
      </c>
      <c r="L36" s="417">
        <v>2</v>
      </c>
      <c r="M36" s="416" t="s">
        <v>134</v>
      </c>
      <c r="N36" s="416" t="s">
        <v>99</v>
      </c>
      <c r="O36" s="416" t="s">
        <v>413</v>
      </c>
      <c r="P36" s="418">
        <v>44372</v>
      </c>
      <c r="Q36" s="416" t="s">
        <v>100</v>
      </c>
      <c r="R36" s="419" t="s">
        <v>4175</v>
      </c>
      <c r="S36" s="31" t="s">
        <v>101</v>
      </c>
      <c r="T36" s="33" t="str">
        <f>IFERROR(VLOOKUP(D:D,DGILOG!A:C,3,0),"")</f>
        <v>Y</v>
      </c>
      <c r="U36" s="33" t="s">
        <v>302</v>
      </c>
      <c r="V36" s="33" t="s">
        <v>508</v>
      </c>
      <c r="W36" s="33" t="str">
        <f>IFERROR(VLOOKUP(V:V,MGV!B:E,4,0),"")</f>
        <v>Medikar Sarana Utama</v>
      </c>
      <c r="X36" s="31" t="s">
        <v>413</v>
      </c>
      <c r="Y36" s="31" t="str">
        <f t="shared" si="0"/>
        <v>4002942637 GID 25 ND 25 Y</v>
      </c>
      <c r="Z36" s="31" t="e">
        <f>VLOOKUP(A:A,[4]Orders!$D:$BE,11,0)</f>
        <v>#N/A</v>
      </c>
      <c r="AA36" s="404">
        <v>44371</v>
      </c>
      <c r="AB36" s="31" t="s">
        <v>460</v>
      </c>
      <c r="AC36" s="31" t="s">
        <v>3895</v>
      </c>
      <c r="AD36" s="31" t="s">
        <v>3896</v>
      </c>
      <c r="AE36" s="33" t="s">
        <v>508</v>
      </c>
    </row>
    <row r="37" spans="1:31" x14ac:dyDescent="0.25">
      <c r="A37" s="416">
        <v>4002942638</v>
      </c>
      <c r="B37" s="417" t="s">
        <v>96</v>
      </c>
      <c r="C37" s="417">
        <v>1</v>
      </c>
      <c r="D37" s="416">
        <v>15184514</v>
      </c>
      <c r="E37" s="416" t="s">
        <v>3652</v>
      </c>
      <c r="F37" s="416">
        <v>400</v>
      </c>
      <c r="G37" s="416" t="s">
        <v>5583</v>
      </c>
      <c r="H37" s="416" t="s">
        <v>5584</v>
      </c>
      <c r="I37" s="417" t="s">
        <v>8</v>
      </c>
      <c r="J37" s="416" t="s">
        <v>97</v>
      </c>
      <c r="K37" s="416" t="s">
        <v>5560</v>
      </c>
      <c r="L37" s="417">
        <v>2</v>
      </c>
      <c r="M37" s="416" t="s">
        <v>3418</v>
      </c>
      <c r="N37" s="416" t="s">
        <v>99</v>
      </c>
      <c r="O37" s="416" t="s">
        <v>413</v>
      </c>
      <c r="P37" s="418">
        <v>44372</v>
      </c>
      <c r="Q37" s="416" t="s">
        <v>100</v>
      </c>
      <c r="R37" s="416" t="s">
        <v>3655</v>
      </c>
      <c r="S37" s="31" t="s">
        <v>101</v>
      </c>
      <c r="T37" s="33" t="str">
        <f>IFERROR(VLOOKUP(D:D,DGILOG!A:C,3,0),"")</f>
        <v/>
      </c>
      <c r="U37" s="33" t="s">
        <v>302</v>
      </c>
      <c r="V37" s="33" t="s">
        <v>436</v>
      </c>
      <c r="W37" s="33" t="str">
        <f>IFERROR(VLOOKUP(V:V,MGV!B:E,4,0),"")</f>
        <v>PT. Kabut Halim Mandiri</v>
      </c>
      <c r="X37" s="31" t="s">
        <v>413</v>
      </c>
      <c r="Y37" s="31" t="str">
        <f t="shared" si="0"/>
        <v xml:space="preserve">4002942638 GID 25 ND 25 </v>
      </c>
      <c r="Z37" s="31" t="e">
        <f>VLOOKUP(A:A,[4]Orders!$D:$BE,11,0)</f>
        <v>#N/A</v>
      </c>
      <c r="AA37" s="404">
        <v>44371</v>
      </c>
      <c r="AB37" s="31" t="s">
        <v>3874</v>
      </c>
      <c r="AC37" s="31" t="s">
        <v>3488</v>
      </c>
      <c r="AD37" s="31" t="s">
        <v>3489</v>
      </c>
      <c r="AE37" s="33" t="s">
        <v>436</v>
      </c>
    </row>
    <row r="38" spans="1:31" x14ac:dyDescent="0.25">
      <c r="A38" s="416">
        <v>4002942640</v>
      </c>
      <c r="B38" s="417" t="s">
        <v>96</v>
      </c>
      <c r="C38" s="417">
        <v>1</v>
      </c>
      <c r="D38" s="416">
        <v>25507001</v>
      </c>
      <c r="E38" s="416" t="s">
        <v>3462</v>
      </c>
      <c r="F38" s="416">
        <v>381</v>
      </c>
      <c r="G38" s="416" t="s">
        <v>5585</v>
      </c>
      <c r="H38" s="416" t="s">
        <v>5586</v>
      </c>
      <c r="I38" s="417" t="s">
        <v>8</v>
      </c>
      <c r="J38" s="416" t="s">
        <v>116</v>
      </c>
      <c r="K38" s="416" t="s">
        <v>5560</v>
      </c>
      <c r="L38" s="417">
        <v>2</v>
      </c>
      <c r="M38" s="416" t="s">
        <v>104</v>
      </c>
      <c r="N38" s="416" t="s">
        <v>99</v>
      </c>
      <c r="O38" s="416" t="s">
        <v>413</v>
      </c>
      <c r="P38" s="418">
        <v>44372</v>
      </c>
      <c r="Q38" s="416" t="s">
        <v>120</v>
      </c>
      <c r="R38" s="416" t="s">
        <v>3463</v>
      </c>
      <c r="S38" s="31" t="s">
        <v>122</v>
      </c>
      <c r="T38" s="33" t="str">
        <f>IFERROR(VLOOKUP(D:D,DGILOG!A:C,3,0),"")</f>
        <v/>
      </c>
      <c r="U38" s="33" t="s">
        <v>302</v>
      </c>
      <c r="V38" s="33" t="s">
        <v>4165</v>
      </c>
      <c r="W38" s="33" t="str">
        <f>IFERROR(VLOOKUP(V:V,MGV!B:E,4,0),"")</f>
        <v>Medikar Sarana Utama</v>
      </c>
      <c r="X38" s="31" t="s">
        <v>413</v>
      </c>
      <c r="Y38" s="31" t="str">
        <f t="shared" si="0"/>
        <v xml:space="preserve">4002942640 GID 25 P1 25 </v>
      </c>
      <c r="Z38" s="31" t="e">
        <f>VLOOKUP(A:A,[4]Orders!$D:$BE,11,0)</f>
        <v>#N/A</v>
      </c>
      <c r="AA38" s="404">
        <v>44371</v>
      </c>
      <c r="AB38" s="31" t="s">
        <v>460</v>
      </c>
      <c r="AC38" s="31" t="s">
        <v>5348</v>
      </c>
      <c r="AD38" s="31" t="s">
        <v>5676</v>
      </c>
      <c r="AE38" s="33" t="s">
        <v>4165</v>
      </c>
    </row>
    <row r="39" spans="1:31" x14ac:dyDescent="0.25">
      <c r="A39" s="413">
        <v>4002942616</v>
      </c>
      <c r="B39" s="412" t="s">
        <v>96</v>
      </c>
      <c r="C39" s="412">
        <v>1</v>
      </c>
      <c r="D39" s="413">
        <v>15067787</v>
      </c>
      <c r="E39" s="413" t="s">
        <v>211</v>
      </c>
      <c r="F39" s="413">
        <v>497</v>
      </c>
      <c r="G39" s="413" t="s">
        <v>5588</v>
      </c>
      <c r="H39" s="413" t="s">
        <v>5589</v>
      </c>
      <c r="I39" s="412" t="s">
        <v>5089</v>
      </c>
      <c r="J39" s="413" t="s">
        <v>109</v>
      </c>
      <c r="K39" s="413" t="s">
        <v>5560</v>
      </c>
      <c r="L39" s="412">
        <v>2</v>
      </c>
      <c r="M39" s="413" t="s">
        <v>104</v>
      </c>
      <c r="N39" s="413" t="s">
        <v>99</v>
      </c>
      <c r="O39" s="413" t="s">
        <v>413</v>
      </c>
      <c r="P39" s="414">
        <v>44372</v>
      </c>
      <c r="Q39" s="413" t="s">
        <v>120</v>
      </c>
      <c r="R39" s="420" t="s">
        <v>212</v>
      </c>
      <c r="S39" s="31" t="s">
        <v>122</v>
      </c>
      <c r="T39" s="33" t="str">
        <f>IFERROR(VLOOKUP(D:D,DGILOG!A:C,3,0),"")</f>
        <v/>
      </c>
      <c r="U39" s="33"/>
      <c r="V39" s="429" t="s">
        <v>5118</v>
      </c>
      <c r="W39" s="33" t="str">
        <f>IFERROR(VLOOKUP(V:V,MGV!B:E,4,0),"")</f>
        <v>indofast</v>
      </c>
      <c r="X39" s="31" t="s">
        <v>413</v>
      </c>
      <c r="Y39" s="31" t="str">
        <f t="shared" si="0"/>
        <v xml:space="preserve">4002942616 GID 25 P1 25 </v>
      </c>
      <c r="Z39" s="31" t="e">
        <f>VLOOKUP(A:A,[4]Orders!$D:$BE,11,0)</f>
        <v>#N/A</v>
      </c>
      <c r="AA39" s="404">
        <v>44371</v>
      </c>
      <c r="AB39" s="33" t="s">
        <v>5105</v>
      </c>
      <c r="AC39" s="31" t="s">
        <v>5119</v>
      </c>
      <c r="AD39" s="430" t="s">
        <v>5611</v>
      </c>
      <c r="AE39" s="429" t="s">
        <v>5118</v>
      </c>
    </row>
    <row r="40" spans="1:31" x14ac:dyDescent="0.25">
      <c r="A40" s="413">
        <v>4002942644</v>
      </c>
      <c r="B40" s="412" t="s">
        <v>96</v>
      </c>
      <c r="C40" s="412">
        <v>1</v>
      </c>
      <c r="D40" s="413">
        <v>20818001</v>
      </c>
      <c r="E40" s="413" t="s">
        <v>4694</v>
      </c>
      <c r="F40" s="413">
        <v>500</v>
      </c>
      <c r="G40" s="413" t="s">
        <v>5590</v>
      </c>
      <c r="H40" s="413" t="s">
        <v>5591</v>
      </c>
      <c r="I40" s="412" t="s">
        <v>5089</v>
      </c>
      <c r="J40" s="413" t="s">
        <v>97</v>
      </c>
      <c r="K40" s="413" t="s">
        <v>5560</v>
      </c>
      <c r="L40" s="412">
        <v>2</v>
      </c>
      <c r="M40" s="413" t="s">
        <v>3470</v>
      </c>
      <c r="N40" s="413" t="s">
        <v>99</v>
      </c>
      <c r="O40" s="413" t="s">
        <v>413</v>
      </c>
      <c r="P40" s="414">
        <v>44372</v>
      </c>
      <c r="Q40" s="413" t="s">
        <v>120</v>
      </c>
      <c r="R40" s="413" t="s">
        <v>4695</v>
      </c>
      <c r="S40" s="31" t="s">
        <v>122</v>
      </c>
      <c r="T40" s="33" t="str">
        <f>IFERROR(VLOOKUP(D:D,DGILOG!A:C,3,0),"")</f>
        <v/>
      </c>
      <c r="U40" s="33"/>
      <c r="V40" s="33" t="s">
        <v>5325</v>
      </c>
      <c r="W40" s="33" t="str">
        <f>IFERROR(VLOOKUP(V:V,MGV!B:E,4,0),"")</f>
        <v>indofast</v>
      </c>
      <c r="X40" s="31" t="s">
        <v>413</v>
      </c>
      <c r="Y40" s="31" t="str">
        <f t="shared" si="0"/>
        <v xml:space="preserve">4002942644 GID 25 P1 25 </v>
      </c>
      <c r="Z40" s="31" t="e">
        <f>VLOOKUP(A:A,[4]Orders!$D:$BE,11,0)</f>
        <v>#N/A</v>
      </c>
      <c r="AA40" s="404">
        <v>44371</v>
      </c>
      <c r="AB40" s="33" t="s">
        <v>5105</v>
      </c>
      <c r="AC40" s="33" t="s">
        <v>5134</v>
      </c>
      <c r="AD40" s="431" t="s">
        <v>5613</v>
      </c>
      <c r="AE40" s="33" t="s">
        <v>5325</v>
      </c>
    </row>
    <row r="41" spans="1:31" x14ac:dyDescent="0.25">
      <c r="A41" s="413">
        <v>4002942645</v>
      </c>
      <c r="B41" s="412" t="s">
        <v>96</v>
      </c>
      <c r="C41" s="412">
        <v>1</v>
      </c>
      <c r="D41" s="413">
        <v>15406419</v>
      </c>
      <c r="E41" s="413" t="s">
        <v>249</v>
      </c>
      <c r="F41" s="413">
        <v>1000</v>
      </c>
      <c r="G41" s="413" t="s">
        <v>3254</v>
      </c>
      <c r="H41" s="413" t="s">
        <v>524</v>
      </c>
      <c r="I41" s="412" t="s">
        <v>5089</v>
      </c>
      <c r="J41" s="413" t="s">
        <v>97</v>
      </c>
      <c r="K41" s="413" t="s">
        <v>5560</v>
      </c>
      <c r="L41" s="412">
        <v>2</v>
      </c>
      <c r="M41" s="413" t="s">
        <v>98</v>
      </c>
      <c r="N41" s="413" t="s">
        <v>99</v>
      </c>
      <c r="O41" s="413" t="s">
        <v>413</v>
      </c>
      <c r="P41" s="414">
        <v>44372</v>
      </c>
      <c r="Q41" s="413" t="s">
        <v>120</v>
      </c>
      <c r="R41" s="413" t="s">
        <v>256</v>
      </c>
      <c r="S41" s="31" t="s">
        <v>122</v>
      </c>
      <c r="T41" s="33" t="str">
        <f>IFERROR(VLOOKUP(D:D,DGILOG!A:C,3,0),"")</f>
        <v/>
      </c>
      <c r="U41" s="33"/>
      <c r="V41" s="33" t="s">
        <v>5108</v>
      </c>
      <c r="W41" s="33" t="str">
        <f>IFERROR(VLOOKUP(V:V,MGV!B:E,4,0),"")</f>
        <v>indofast</v>
      </c>
      <c r="X41" s="31" t="s">
        <v>413</v>
      </c>
      <c r="Y41" s="31" t="str">
        <f t="shared" si="0"/>
        <v xml:space="preserve">4002942645 GID 25 P1 25 </v>
      </c>
      <c r="Z41" s="31" t="e">
        <f>VLOOKUP(A:A,[4]Orders!$D:$BE,11,0)</f>
        <v>#N/A</v>
      </c>
      <c r="AA41" s="404">
        <v>44371</v>
      </c>
      <c r="AB41" s="33" t="s">
        <v>5105</v>
      </c>
      <c r="AC41" s="33" t="s">
        <v>5109</v>
      </c>
      <c r="AD41" s="430" t="s">
        <v>5612</v>
      </c>
      <c r="AE41" s="33" t="s">
        <v>5108</v>
      </c>
    </row>
    <row r="42" spans="1:31" x14ac:dyDescent="0.25">
      <c r="A42" s="426">
        <v>4002941681</v>
      </c>
      <c r="B42" s="427" t="s">
        <v>96</v>
      </c>
      <c r="C42" s="427">
        <v>1</v>
      </c>
      <c r="D42" s="426">
        <v>15080433</v>
      </c>
      <c r="E42" s="426" t="s">
        <v>3401</v>
      </c>
      <c r="F42" s="426">
        <v>1300</v>
      </c>
      <c r="G42" s="426" t="s">
        <v>5594</v>
      </c>
      <c r="H42" s="426" t="s">
        <v>5595</v>
      </c>
      <c r="I42" s="427" t="s">
        <v>73</v>
      </c>
      <c r="J42" s="426" t="s">
        <v>97</v>
      </c>
      <c r="K42" s="426" t="s">
        <v>5596</v>
      </c>
      <c r="L42" s="427">
        <v>3</v>
      </c>
      <c r="M42" s="426" t="s">
        <v>3402</v>
      </c>
      <c r="N42" s="426" t="s">
        <v>3391</v>
      </c>
      <c r="O42" s="426" t="s">
        <v>5556</v>
      </c>
      <c r="P42" s="428">
        <v>44377</v>
      </c>
      <c r="Q42" s="426" t="s">
        <v>112</v>
      </c>
      <c r="R42" s="426" t="s">
        <v>3403</v>
      </c>
      <c r="S42" s="425" t="s">
        <v>113</v>
      </c>
      <c r="T42" s="33" t="str">
        <f>IFERROR(VLOOKUP(D:D,DGILOG!A:C,3,0),"")</f>
        <v/>
      </c>
      <c r="U42" s="425"/>
      <c r="V42" s="425" t="s">
        <v>360</v>
      </c>
      <c r="W42" s="425" t="s">
        <v>5678</v>
      </c>
      <c r="X42" s="425" t="s">
        <v>413</v>
      </c>
      <c r="Y42" s="425" t="str">
        <f t="shared" si="0"/>
        <v xml:space="preserve">4002941681 GID 25 P3 30 </v>
      </c>
      <c r="Z42" s="31" t="e">
        <f>VLOOKUP(A:A,[4]Orders!$D:$BE,11,0)</f>
        <v>#N/A</v>
      </c>
      <c r="AA42" s="404">
        <v>44371</v>
      </c>
      <c r="AB42" s="31" t="s">
        <v>222</v>
      </c>
      <c r="AC42" s="31" t="s">
        <v>5640</v>
      </c>
      <c r="AD42" s="31" t="s">
        <v>5641</v>
      </c>
      <c r="AE42" s="425"/>
    </row>
    <row r="43" spans="1:31" x14ac:dyDescent="0.25">
      <c r="A43" s="426">
        <v>4002941681</v>
      </c>
      <c r="B43" s="427" t="s">
        <v>96</v>
      </c>
      <c r="C43" s="427"/>
      <c r="D43" s="426">
        <v>20815001</v>
      </c>
      <c r="E43" s="426" t="s">
        <v>3695</v>
      </c>
      <c r="F43" s="426">
        <v>2016</v>
      </c>
      <c r="G43" s="426" t="s">
        <v>5597</v>
      </c>
      <c r="H43" s="426" t="s">
        <v>5598</v>
      </c>
      <c r="I43" s="427" t="s">
        <v>73</v>
      </c>
      <c r="J43" s="426" t="s">
        <v>97</v>
      </c>
      <c r="K43" s="426" t="s">
        <v>5596</v>
      </c>
      <c r="L43" s="427">
        <v>3</v>
      </c>
      <c r="M43" s="426" t="s">
        <v>3402</v>
      </c>
      <c r="N43" s="426" t="s">
        <v>3391</v>
      </c>
      <c r="O43" s="426" t="s">
        <v>5556</v>
      </c>
      <c r="P43" s="428">
        <v>44377</v>
      </c>
      <c r="Q43" s="426" t="s">
        <v>112</v>
      </c>
      <c r="R43" s="426" t="s">
        <v>3698</v>
      </c>
      <c r="S43" s="425" t="s">
        <v>113</v>
      </c>
      <c r="T43" s="33" t="str">
        <f>IFERROR(VLOOKUP(D:D,DGILOG!A:C,3,0),"")</f>
        <v/>
      </c>
      <c r="U43" s="425"/>
      <c r="V43" s="425"/>
      <c r="W43" s="425" t="s">
        <v>5678</v>
      </c>
      <c r="X43" s="425" t="s">
        <v>413</v>
      </c>
      <c r="Y43" s="425" t="str">
        <f t="shared" si="0"/>
        <v xml:space="preserve">4002941681 GID 25 P3 30 </v>
      </c>
      <c r="Z43" s="31" t="e">
        <f>VLOOKUP(A:A,[4]Orders!$D:$BE,11,0)</f>
        <v>#N/A</v>
      </c>
      <c r="AA43" s="404">
        <v>44371</v>
      </c>
      <c r="AB43" s="31" t="s">
        <v>222</v>
      </c>
      <c r="AC43" s="31" t="s">
        <v>5640</v>
      </c>
      <c r="AD43" s="31" t="s">
        <v>5641</v>
      </c>
      <c r="AE43" s="425"/>
    </row>
    <row r="44" spans="1:31" x14ac:dyDescent="0.25">
      <c r="A44" s="426">
        <v>4002942357</v>
      </c>
      <c r="B44" s="427" t="s">
        <v>96</v>
      </c>
      <c r="C44" s="427">
        <v>1</v>
      </c>
      <c r="D44" s="426">
        <v>15073992</v>
      </c>
      <c r="E44" s="426" t="s">
        <v>3508</v>
      </c>
      <c r="F44" s="426">
        <v>199</v>
      </c>
      <c r="G44" s="426" t="s">
        <v>3767</v>
      </c>
      <c r="H44" s="426" t="s">
        <v>3787</v>
      </c>
      <c r="I44" s="427" t="s">
        <v>73</v>
      </c>
      <c r="J44" s="426" t="s">
        <v>97</v>
      </c>
      <c r="K44" s="426" t="s">
        <v>5596</v>
      </c>
      <c r="L44" s="427">
        <v>3</v>
      </c>
      <c r="M44" s="426" t="s">
        <v>3402</v>
      </c>
      <c r="N44" s="426" t="s">
        <v>3391</v>
      </c>
      <c r="O44" s="426" t="s">
        <v>5556</v>
      </c>
      <c r="P44" s="428">
        <v>44372</v>
      </c>
      <c r="Q44" s="426" t="s">
        <v>112</v>
      </c>
      <c r="R44" s="426" t="s">
        <v>3509</v>
      </c>
      <c r="S44" s="425" t="s">
        <v>113</v>
      </c>
      <c r="T44" s="33" t="str">
        <f>IFERROR(VLOOKUP(D:D,DGILOG!A:C,3,0),"")</f>
        <v>Y</v>
      </c>
      <c r="U44" s="425"/>
      <c r="V44" s="425" t="s">
        <v>3244</v>
      </c>
      <c r="W44" s="425" t="s">
        <v>5646</v>
      </c>
      <c r="X44" s="425" t="s">
        <v>413</v>
      </c>
      <c r="Y44" s="425" t="str">
        <f t="shared" si="0"/>
        <v>4002942357 GID 25 P3 25 Y</v>
      </c>
      <c r="Z44" s="31" t="e">
        <f>VLOOKUP(A:A,[4]Orders!$D:$BE,11,0)</f>
        <v>#N/A</v>
      </c>
      <c r="AA44" s="404">
        <v>44371</v>
      </c>
      <c r="AB44" s="31" t="s">
        <v>5642</v>
      </c>
      <c r="AC44" s="31" t="s">
        <v>5643</v>
      </c>
      <c r="AD44" s="31" t="s">
        <v>5644</v>
      </c>
      <c r="AE44" s="425"/>
    </row>
    <row r="45" spans="1:31" x14ac:dyDescent="0.25">
      <c r="A45" s="426">
        <v>4002942357</v>
      </c>
      <c r="B45" s="427" t="s">
        <v>96</v>
      </c>
      <c r="C45" s="427"/>
      <c r="D45" s="426">
        <v>15093315</v>
      </c>
      <c r="E45" s="426" t="s">
        <v>386</v>
      </c>
      <c r="F45" s="426">
        <v>2299</v>
      </c>
      <c r="G45" s="426" t="s">
        <v>5599</v>
      </c>
      <c r="H45" s="426" t="s">
        <v>5600</v>
      </c>
      <c r="I45" s="427" t="s">
        <v>73</v>
      </c>
      <c r="J45" s="426" t="s">
        <v>97</v>
      </c>
      <c r="K45" s="426" t="s">
        <v>5596</v>
      </c>
      <c r="L45" s="427">
        <v>3</v>
      </c>
      <c r="M45" s="426" t="s">
        <v>3402</v>
      </c>
      <c r="N45" s="426" t="s">
        <v>3391</v>
      </c>
      <c r="O45" s="426" t="s">
        <v>5556</v>
      </c>
      <c r="P45" s="428">
        <v>44372</v>
      </c>
      <c r="Q45" s="426" t="s">
        <v>112</v>
      </c>
      <c r="R45" s="426" t="s">
        <v>3515</v>
      </c>
      <c r="S45" s="425" t="s">
        <v>113</v>
      </c>
      <c r="T45" s="33" t="str">
        <f>IFERROR(VLOOKUP(D:D,DGILOG!A:C,3,0),"")</f>
        <v>Y</v>
      </c>
      <c r="U45" s="425"/>
      <c r="V45" s="425"/>
      <c r="W45" s="425" t="s">
        <v>5646</v>
      </c>
      <c r="X45" s="425" t="s">
        <v>413</v>
      </c>
      <c r="Y45" s="425" t="str">
        <f t="shared" si="0"/>
        <v>4002942357 GID 25 P3 25 Y</v>
      </c>
      <c r="Z45" s="31" t="e">
        <f>VLOOKUP(A:A,[4]Orders!$D:$BE,11,0)</f>
        <v>#N/A</v>
      </c>
      <c r="AA45" s="404">
        <v>44371</v>
      </c>
      <c r="AB45" s="31" t="s">
        <v>5642</v>
      </c>
      <c r="AC45" s="31" t="s">
        <v>5643</v>
      </c>
      <c r="AD45" s="31" t="s">
        <v>5644</v>
      </c>
      <c r="AE45" s="425"/>
    </row>
    <row r="46" spans="1:31" x14ac:dyDescent="0.25">
      <c r="A46" s="20">
        <v>4002942575</v>
      </c>
      <c r="B46" s="21" t="s">
        <v>96</v>
      </c>
      <c r="C46" s="21">
        <v>1</v>
      </c>
      <c r="D46" s="20">
        <v>15543117</v>
      </c>
      <c r="E46" s="20" t="s">
        <v>3408</v>
      </c>
      <c r="F46" s="20">
        <v>186</v>
      </c>
      <c r="G46" s="20" t="s">
        <v>5601</v>
      </c>
      <c r="H46" s="20" t="s">
        <v>5602</v>
      </c>
      <c r="I46" s="21" t="s">
        <v>8</v>
      </c>
      <c r="J46" s="20" t="s">
        <v>97</v>
      </c>
      <c r="K46" s="20" t="s">
        <v>5596</v>
      </c>
      <c r="L46" s="21">
        <v>3</v>
      </c>
      <c r="M46" s="20" t="s">
        <v>126</v>
      </c>
      <c r="N46" s="20" t="s">
        <v>99</v>
      </c>
      <c r="O46" s="20" t="s">
        <v>413</v>
      </c>
      <c r="P46" s="22">
        <v>44372</v>
      </c>
      <c r="Q46" s="20" t="s">
        <v>100</v>
      </c>
      <c r="R46" s="20" t="s">
        <v>3409</v>
      </c>
      <c r="S46" s="31" t="s">
        <v>101</v>
      </c>
      <c r="T46" s="33" t="str">
        <f>IFERROR(VLOOKUP(D:D,DGILOG!A:C,3,0),"")</f>
        <v/>
      </c>
      <c r="U46" s="33" t="s">
        <v>302</v>
      </c>
      <c r="V46" s="31" t="s">
        <v>65</v>
      </c>
      <c r="W46" s="33" t="str">
        <f>IFERROR(VLOOKUP(V:V,MGV!B:E,4,0),"")</f>
        <v>PT. Mega Antaran Prima</v>
      </c>
      <c r="X46" s="31" t="s">
        <v>413</v>
      </c>
      <c r="Y46" s="31" t="str">
        <f t="shared" si="0"/>
        <v xml:space="preserve">4002942575 GID 25 ND 25 </v>
      </c>
      <c r="Z46" s="31" t="e">
        <f>VLOOKUP(A:A,[4]Orders!$D:$BE,11,0)</f>
        <v>#N/A</v>
      </c>
      <c r="AA46" s="404">
        <v>44371</v>
      </c>
      <c r="AB46" s="31" t="s">
        <v>3872</v>
      </c>
      <c r="AC46" s="31" t="s">
        <v>3744</v>
      </c>
      <c r="AD46" s="31" t="s">
        <v>3745</v>
      </c>
      <c r="AE46" s="31" t="s">
        <v>65</v>
      </c>
    </row>
    <row r="47" spans="1:31" x14ac:dyDescent="0.25">
      <c r="A47" s="20">
        <v>4002942732</v>
      </c>
      <c r="B47" s="21" t="s">
        <v>96</v>
      </c>
      <c r="C47" s="21">
        <v>1</v>
      </c>
      <c r="D47" s="20">
        <v>23750001</v>
      </c>
      <c r="E47" s="20" t="s">
        <v>337</v>
      </c>
      <c r="F47" s="20">
        <v>304</v>
      </c>
      <c r="G47" s="20" t="s">
        <v>3826</v>
      </c>
      <c r="H47" s="20" t="s">
        <v>5603</v>
      </c>
      <c r="I47" s="21" t="s">
        <v>8</v>
      </c>
      <c r="J47" s="20" t="s">
        <v>97</v>
      </c>
      <c r="K47" s="20" t="s">
        <v>5596</v>
      </c>
      <c r="L47" s="21">
        <v>3</v>
      </c>
      <c r="M47" s="20" t="s">
        <v>215</v>
      </c>
      <c r="N47" s="20" t="s">
        <v>99</v>
      </c>
      <c r="O47" s="20" t="s">
        <v>413</v>
      </c>
      <c r="P47" s="22">
        <v>44372</v>
      </c>
      <c r="Q47" s="20" t="s">
        <v>100</v>
      </c>
      <c r="R47" s="20" t="s">
        <v>338</v>
      </c>
      <c r="S47" s="31" t="s">
        <v>101</v>
      </c>
      <c r="T47" s="33" t="str">
        <f>IFERROR(VLOOKUP(D:D,DGILOG!A:C,3,0),"")</f>
        <v/>
      </c>
      <c r="U47" s="33" t="s">
        <v>302</v>
      </c>
      <c r="V47" s="31" t="s">
        <v>30</v>
      </c>
      <c r="W47" s="33" t="str">
        <f>IFERROR(VLOOKUP(V:V,MGV!B:E,4,0),"")</f>
        <v>PT. Darsindo Cipta Putra Mandiri</v>
      </c>
      <c r="X47" s="31" t="s">
        <v>413</v>
      </c>
      <c r="Y47" s="31" t="str">
        <f t="shared" si="0"/>
        <v xml:space="preserve">4002942732 GID 25 ND 25 </v>
      </c>
      <c r="Z47" s="31" t="e">
        <f>VLOOKUP(A:A,[4]Orders!$D:$BE,11,0)</f>
        <v>#N/A</v>
      </c>
      <c r="AA47" s="404">
        <v>44371</v>
      </c>
      <c r="AB47" s="31" t="s">
        <v>3882</v>
      </c>
      <c r="AC47" s="31" t="s">
        <v>3887</v>
      </c>
      <c r="AD47" s="31" t="s">
        <v>4418</v>
      </c>
      <c r="AE47" s="31" t="s">
        <v>30</v>
      </c>
    </row>
    <row r="48" spans="1:31" x14ac:dyDescent="0.25">
      <c r="A48" s="426">
        <v>4002942743</v>
      </c>
      <c r="B48" s="427" t="s">
        <v>96</v>
      </c>
      <c r="C48" s="427"/>
      <c r="D48" s="426">
        <v>15360242</v>
      </c>
      <c r="E48" s="426" t="s">
        <v>429</v>
      </c>
      <c r="F48" s="426">
        <v>1620</v>
      </c>
      <c r="G48" s="426" t="s">
        <v>5604</v>
      </c>
      <c r="H48" s="426" t="s">
        <v>5605</v>
      </c>
      <c r="I48" s="427" t="s">
        <v>73</v>
      </c>
      <c r="J48" s="426" t="s">
        <v>97</v>
      </c>
      <c r="K48" s="426" t="s">
        <v>5596</v>
      </c>
      <c r="L48" s="427">
        <v>3</v>
      </c>
      <c r="M48" s="426" t="s">
        <v>346</v>
      </c>
      <c r="N48" s="426" t="s">
        <v>118</v>
      </c>
      <c r="O48" s="426" t="s">
        <v>5556</v>
      </c>
      <c r="P48" s="428">
        <v>44375</v>
      </c>
      <c r="Q48" s="426" t="s">
        <v>112</v>
      </c>
      <c r="R48" s="426" t="s">
        <v>430</v>
      </c>
      <c r="S48" s="425" t="s">
        <v>113</v>
      </c>
      <c r="T48" s="33" t="str">
        <f>IFERROR(VLOOKUP(D:D,DGILOG!A:C,3,0),"")</f>
        <v>Y</v>
      </c>
      <c r="U48" s="425"/>
      <c r="V48" s="425"/>
      <c r="W48" s="425" t="s">
        <v>5677</v>
      </c>
      <c r="X48" s="425" t="s">
        <v>413</v>
      </c>
      <c r="Y48" s="425" t="str">
        <f t="shared" si="0"/>
        <v>4002942743 GID 25 P3 28 Y</v>
      </c>
      <c r="Z48" s="31" t="e">
        <f>VLOOKUP(A:A,[4]Orders!$D:$BE,11,0)</f>
        <v>#N/A</v>
      </c>
      <c r="AA48" s="404">
        <v>44371</v>
      </c>
      <c r="AB48" s="31" t="s">
        <v>11</v>
      </c>
      <c r="AC48" s="31" t="s">
        <v>11</v>
      </c>
      <c r="AD48" s="31" t="s">
        <v>11</v>
      </c>
      <c r="AE48" s="425"/>
    </row>
    <row r="49" spans="1:31" x14ac:dyDescent="0.25">
      <c r="A49" s="426">
        <v>4002942743</v>
      </c>
      <c r="B49" s="427" t="s">
        <v>96</v>
      </c>
      <c r="C49" s="427"/>
      <c r="D49" s="426">
        <v>15475742</v>
      </c>
      <c r="E49" s="426" t="s">
        <v>345</v>
      </c>
      <c r="F49" s="426">
        <v>500</v>
      </c>
      <c r="G49" s="426" t="s">
        <v>5606</v>
      </c>
      <c r="H49" s="426" t="s">
        <v>5607</v>
      </c>
      <c r="I49" s="427" t="s">
        <v>73</v>
      </c>
      <c r="J49" s="426" t="s">
        <v>97</v>
      </c>
      <c r="K49" s="426" t="s">
        <v>5596</v>
      </c>
      <c r="L49" s="427">
        <v>3</v>
      </c>
      <c r="M49" s="426" t="s">
        <v>346</v>
      </c>
      <c r="N49" s="426" t="s">
        <v>118</v>
      </c>
      <c r="O49" s="426" t="s">
        <v>5556</v>
      </c>
      <c r="P49" s="428">
        <v>44375</v>
      </c>
      <c r="Q49" s="426" t="s">
        <v>112</v>
      </c>
      <c r="R49" s="426" t="s">
        <v>347</v>
      </c>
      <c r="S49" s="425" t="s">
        <v>113</v>
      </c>
      <c r="T49" s="33" t="str">
        <f>IFERROR(VLOOKUP(D:D,DGILOG!A:C,3,0),"")</f>
        <v/>
      </c>
      <c r="U49" s="425"/>
      <c r="V49" s="425"/>
      <c r="W49" s="425" t="s">
        <v>5677</v>
      </c>
      <c r="X49" s="425" t="s">
        <v>413</v>
      </c>
      <c r="Y49" s="425" t="str">
        <f t="shared" si="0"/>
        <v xml:space="preserve">4002942743 GID 25 P3 28 </v>
      </c>
      <c r="Z49" s="31" t="e">
        <f>VLOOKUP(A:A,[4]Orders!$D:$BE,11,0)</f>
        <v>#N/A</v>
      </c>
      <c r="AA49" s="404">
        <v>44371</v>
      </c>
      <c r="AB49" s="31" t="s">
        <v>11</v>
      </c>
      <c r="AC49" s="31" t="s">
        <v>11</v>
      </c>
      <c r="AD49" s="31" t="s">
        <v>11</v>
      </c>
      <c r="AE49" s="425"/>
    </row>
  </sheetData>
  <conditionalFormatting sqref="A1">
    <cfRule type="duplicateValues" dxfId="476" priority="58"/>
  </conditionalFormatting>
  <conditionalFormatting sqref="A1">
    <cfRule type="duplicateValues" dxfId="475" priority="57"/>
  </conditionalFormatting>
  <conditionalFormatting sqref="Z1">
    <cfRule type="duplicateValues" dxfId="474" priority="55"/>
  </conditionalFormatting>
  <conditionalFormatting sqref="A21:A1048576 A1:A4">
    <cfRule type="duplicateValues" dxfId="473" priority="49"/>
  </conditionalFormatting>
  <conditionalFormatting sqref="Z1:Z1048576">
    <cfRule type="duplicateValues" dxfId="472" priority="48"/>
  </conditionalFormatting>
  <conditionalFormatting sqref="A5:A7">
    <cfRule type="duplicateValues" dxfId="471" priority="46"/>
  </conditionalFormatting>
  <conditionalFormatting sqref="Z5:Z20">
    <cfRule type="duplicateValues" dxfId="470" priority="45"/>
  </conditionalFormatting>
  <conditionalFormatting sqref="Z8">
    <cfRule type="duplicateValues" dxfId="469" priority="40"/>
  </conditionalFormatting>
  <conditionalFormatting sqref="Y1">
    <cfRule type="duplicateValues" dxfId="468" priority="8249"/>
  </conditionalFormatting>
  <conditionalFormatting sqref="Y5:Y7">
    <cfRule type="duplicateValues" dxfId="467" priority="8252"/>
  </conditionalFormatting>
  <conditionalFormatting sqref="Y8">
    <cfRule type="duplicateValues" dxfId="466" priority="8253"/>
  </conditionalFormatting>
  <conditionalFormatting sqref="Y2:Y4">
    <cfRule type="duplicateValues" dxfId="465" priority="8254"/>
  </conditionalFormatting>
  <conditionalFormatting sqref="Y9:Y20">
    <cfRule type="duplicateValues" dxfId="464" priority="8255"/>
  </conditionalFormatting>
  <conditionalFormatting sqref="Y21:Y38">
    <cfRule type="duplicateValues" dxfId="463" priority="34"/>
  </conditionalFormatting>
  <conditionalFormatting sqref="Y39:Y41">
    <cfRule type="duplicateValues" dxfId="462" priority="33"/>
  </conditionalFormatting>
  <conditionalFormatting sqref="Y48:Y49 Y42:Y45">
    <cfRule type="duplicateValues" dxfId="461" priority="32"/>
  </conditionalFormatting>
  <conditionalFormatting sqref="Y46:Y47">
    <cfRule type="duplicateValues" dxfId="460" priority="31"/>
  </conditionalFormatting>
  <conditionalFormatting sqref="V26">
    <cfRule type="duplicateValues" dxfId="459" priority="8268"/>
  </conditionalFormatting>
  <conditionalFormatting sqref="V28">
    <cfRule type="duplicateValues" dxfId="458" priority="8269"/>
  </conditionalFormatting>
  <conditionalFormatting sqref="V30">
    <cfRule type="duplicateValues" dxfId="457" priority="8270"/>
  </conditionalFormatting>
  <conditionalFormatting sqref="V31">
    <cfRule type="duplicateValues" dxfId="456" priority="8271"/>
  </conditionalFormatting>
  <conditionalFormatting sqref="V32">
    <cfRule type="duplicateValues" dxfId="455" priority="8272"/>
  </conditionalFormatting>
  <conditionalFormatting sqref="V33">
    <cfRule type="duplicateValues" dxfId="454" priority="8273"/>
  </conditionalFormatting>
  <conditionalFormatting sqref="V46">
    <cfRule type="duplicateValues" dxfId="453" priority="8274"/>
  </conditionalFormatting>
  <conditionalFormatting sqref="V47">
    <cfRule type="duplicateValues" dxfId="452" priority="8275"/>
  </conditionalFormatting>
  <conditionalFormatting sqref="V1">
    <cfRule type="duplicateValues" dxfId="451" priority="8276"/>
  </conditionalFormatting>
  <conditionalFormatting sqref="A1 V1">
    <cfRule type="duplicateValues" dxfId="450" priority="8277"/>
  </conditionalFormatting>
  <conditionalFormatting sqref="V3:V20">
    <cfRule type="duplicateValues" dxfId="449" priority="8279"/>
  </conditionalFormatting>
  <conditionalFormatting sqref="V1:V2 V21:V25 V27 V34:V38 V48:V1048576 V40:V45">
    <cfRule type="duplicateValues" dxfId="448" priority="8280"/>
  </conditionalFormatting>
  <conditionalFormatting sqref="V1:V1048576">
    <cfRule type="duplicateValues" dxfId="447" priority="8286"/>
  </conditionalFormatting>
  <conditionalFormatting sqref="AE50:AE1048576">
    <cfRule type="duplicateValues" dxfId="446" priority="12"/>
  </conditionalFormatting>
  <conditionalFormatting sqref="AE50:AE1048576">
    <cfRule type="duplicateValues" dxfId="445" priority="13"/>
  </conditionalFormatting>
  <hyperlinks>
    <hyperlink ref="R25" r:id="rId1" display="https://www.google.com/maps/search/JL+RAYA+BOGOR+JAKARTA+KM+46?entry=gmail&amp;source=g" xr:uid="{00000000-0004-0000-0A00-000000000000}"/>
    <hyperlink ref="R29" r:id="rId2" display="https://www.google.com/maps/search/JL.+RAYA+CARINGIN+NO.+175?entry=gmail&amp;source=g" xr:uid="{00000000-0004-0000-0A00-000001000000}"/>
    <hyperlink ref="R32" r:id="rId3" display="https://www.google.com/maps/search/JL.+CIWASTRA+NO.+220?entry=gmail&amp;source=g" xr:uid="{00000000-0004-0000-0A00-000002000000}"/>
    <hyperlink ref="R33" r:id="rId4" display="https://www.google.com/maps/search/JL.+TERUSAN+CIBADUYUT+NO.+9?entry=gmail&amp;source=g" xr:uid="{00000000-0004-0000-0A00-000003000000}"/>
    <hyperlink ref="R34" r:id="rId5" display="https://www.google.com/maps/search/JL.+RS+FATMAWATI+NO.15,+BLOK+B7%2F01-06?entry=gmail&amp;source=g" xr:uid="{00000000-0004-0000-0A00-000004000000}"/>
    <hyperlink ref="R36" r:id="rId6" display="https://www.google.com/maps/search/JL.+RAYA+SERANG+KM+19.5+DESA+SUKANAGARA?entry=gmail&amp;source=g" xr:uid="{00000000-0004-0000-0A00-000005000000}"/>
    <hyperlink ref="R39" r:id="rId7" display="http://jl.kh/" xr:uid="{00000000-0004-0000-0A00-000006000000}"/>
  </hyperlinks>
  <pageMargins left="0.7" right="0.7" top="0.75" bottom="0.75" header="0.3" footer="0.3"/>
  <pageSetup paperSize="9" orientation="portrait" r:id="rId8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04"/>
  <sheetViews>
    <sheetView zoomScale="90" zoomScaleNormal="90" workbookViewId="0">
      <pane xSplit="5" ySplit="1" topLeftCell="Z39" activePane="bottomRight" state="frozen"/>
      <selection pane="topRight" activeCell="F1" sqref="F1"/>
      <selection pane="bottomLeft" activeCell="A2" sqref="A2"/>
      <selection pane="bottomRight" activeCell="Z51" sqref="Z51"/>
    </sheetView>
  </sheetViews>
  <sheetFormatPr defaultRowHeight="15" x14ac:dyDescent="0.25"/>
  <cols>
    <col min="1" max="1" width="13.5703125" style="407" bestFit="1" customWidth="1"/>
    <col min="2" max="2" width="15.28515625" style="407" bestFit="1" customWidth="1"/>
    <col min="3" max="3" width="10.42578125" style="407" bestFit="1" customWidth="1"/>
    <col min="4" max="4" width="25.85546875" style="407" bestFit="1" customWidth="1"/>
    <col min="5" max="5" width="37.7109375" style="407" bestFit="1" customWidth="1"/>
    <col min="6" max="6" width="9" style="407" bestFit="1" customWidth="1"/>
    <col min="7" max="7" width="12.140625" style="407" bestFit="1" customWidth="1"/>
    <col min="8" max="8" width="11.85546875" style="407" bestFit="1" customWidth="1"/>
    <col min="9" max="9" width="14.5703125" style="407" bestFit="1" customWidth="1"/>
    <col min="10" max="10" width="16.140625" style="407" bestFit="1" customWidth="1"/>
    <col min="11" max="11" width="14.85546875" style="407" bestFit="1" customWidth="1"/>
    <col min="12" max="12" width="13.140625" style="407" bestFit="1" customWidth="1"/>
    <col min="13" max="13" width="11.85546875" style="407" bestFit="1" customWidth="1"/>
    <col min="14" max="14" width="17.140625" style="407" bestFit="1" customWidth="1"/>
    <col min="15" max="15" width="17.5703125" style="407" bestFit="1" customWidth="1"/>
    <col min="16" max="16" width="9.85546875" style="407" bestFit="1" customWidth="1"/>
    <col min="17" max="17" width="22.85546875" style="407" bestFit="1" customWidth="1"/>
    <col min="18" max="18" width="39.7109375" style="407" bestFit="1" customWidth="1"/>
    <col min="19" max="19" width="8.140625" style="407" bestFit="1" customWidth="1"/>
    <col min="20" max="20" width="13" style="407" bestFit="1" customWidth="1"/>
    <col min="21" max="21" width="9.28515625" style="407" bestFit="1" customWidth="1"/>
    <col min="22" max="22" width="20" style="407" bestFit="1" customWidth="1"/>
    <col min="23" max="23" width="29.7109375" style="407" customWidth="1"/>
    <col min="24" max="24" width="9.140625" style="407" bestFit="1" customWidth="1"/>
    <col min="25" max="25" width="24" style="407" customWidth="1"/>
    <col min="26" max="26" width="31.140625" style="408" bestFit="1" customWidth="1"/>
    <col min="27" max="27" width="10.42578125" style="407" bestFit="1" customWidth="1"/>
    <col min="28" max="28" width="29.7109375" style="407" bestFit="1" customWidth="1"/>
    <col min="29" max="29" width="25.28515625" style="407" bestFit="1" customWidth="1"/>
    <col min="30" max="30" width="14.5703125" style="407" bestFit="1" customWidth="1"/>
    <col min="31" max="31" width="20" style="407" bestFit="1" customWidth="1"/>
    <col min="32" max="32" width="24.5703125" style="407" bestFit="1" customWidth="1"/>
    <col min="33" max="16384" width="9.140625" style="407"/>
  </cols>
  <sheetData>
    <row r="1" spans="1:32" s="406" customFormat="1" x14ac:dyDescent="0.2">
      <c r="A1" s="409" t="s">
        <v>0</v>
      </c>
      <c r="B1" s="409" t="s">
        <v>3</v>
      </c>
      <c r="C1" s="409" t="s">
        <v>79</v>
      </c>
      <c r="D1" s="409" t="s">
        <v>80</v>
      </c>
      <c r="E1" s="409" t="s">
        <v>81</v>
      </c>
      <c r="F1" s="409" t="s">
        <v>82</v>
      </c>
      <c r="G1" s="409" t="s">
        <v>83</v>
      </c>
      <c r="H1" s="409" t="s">
        <v>84</v>
      </c>
      <c r="I1" s="409" t="s">
        <v>229</v>
      </c>
      <c r="J1" s="409" t="s">
        <v>85</v>
      </c>
      <c r="K1" s="409" t="s">
        <v>86</v>
      </c>
      <c r="L1" s="409" t="s">
        <v>87</v>
      </c>
      <c r="M1" s="409" t="s">
        <v>88</v>
      </c>
      <c r="N1" s="409" t="s">
        <v>89</v>
      </c>
      <c r="O1" s="409" t="s">
        <v>90</v>
      </c>
      <c r="P1" s="409" t="s">
        <v>91</v>
      </c>
      <c r="Q1" s="409" t="s">
        <v>92</v>
      </c>
      <c r="R1" s="409" t="s">
        <v>93</v>
      </c>
      <c r="S1" s="409" t="s">
        <v>2454</v>
      </c>
      <c r="T1" s="410" t="s">
        <v>611</v>
      </c>
      <c r="U1" s="409" t="s">
        <v>94</v>
      </c>
      <c r="V1" s="409" t="s">
        <v>625</v>
      </c>
      <c r="W1" s="409" t="s">
        <v>529</v>
      </c>
      <c r="X1" s="409" t="s">
        <v>95</v>
      </c>
      <c r="Y1" s="409" t="s">
        <v>254</v>
      </c>
      <c r="Z1" s="31" t="s">
        <v>5371</v>
      </c>
      <c r="AA1" s="411" t="s">
        <v>5372</v>
      </c>
      <c r="AB1" s="411" t="s">
        <v>4725</v>
      </c>
      <c r="AC1" s="411" t="s">
        <v>4726</v>
      </c>
      <c r="AD1" s="411" t="s">
        <v>4727</v>
      </c>
      <c r="AE1" s="409" t="s">
        <v>625</v>
      </c>
      <c r="AF1" s="405"/>
    </row>
    <row r="2" spans="1:32" x14ac:dyDescent="0.25">
      <c r="A2" s="24">
        <v>4002942751</v>
      </c>
      <c r="B2" s="149" t="s">
        <v>96</v>
      </c>
      <c r="C2" s="149">
        <v>1</v>
      </c>
      <c r="D2" s="24">
        <v>15065261</v>
      </c>
      <c r="E2" s="24" t="s">
        <v>3754</v>
      </c>
      <c r="F2" s="24">
        <v>264</v>
      </c>
      <c r="G2" s="24">
        <v>5.42</v>
      </c>
      <c r="H2" s="24">
        <v>2.08</v>
      </c>
      <c r="I2" s="149" t="s">
        <v>8</v>
      </c>
      <c r="J2" s="24" t="s">
        <v>97</v>
      </c>
      <c r="K2" s="24" t="s">
        <v>5679</v>
      </c>
      <c r="L2" s="149">
        <v>1</v>
      </c>
      <c r="M2" s="24" t="s">
        <v>104</v>
      </c>
      <c r="N2" s="24" t="s">
        <v>99</v>
      </c>
      <c r="O2" s="24" t="s">
        <v>5</v>
      </c>
      <c r="P2" s="152">
        <v>44373</v>
      </c>
      <c r="Q2" s="24" t="s">
        <v>100</v>
      </c>
      <c r="R2" s="153" t="s">
        <v>3756</v>
      </c>
      <c r="S2" s="31" t="s">
        <v>101</v>
      </c>
      <c r="T2" s="33" t="str">
        <f>IFERROR(VLOOKUP(D:D,DGILOG!A:C,3,0),"")</f>
        <v/>
      </c>
      <c r="U2" s="33" t="s">
        <v>3344</v>
      </c>
      <c r="V2" s="31" t="s">
        <v>37</v>
      </c>
      <c r="W2" s="33" t="str">
        <f>IFERROR(VLOOKUP(V:V,MGV!B:E,4,0),"")</f>
        <v>PT. Kabut Halim Mandiri</v>
      </c>
      <c r="X2" s="31" t="s">
        <v>5</v>
      </c>
      <c r="Y2" s="31" t="str">
        <f t="shared" ref="Y2:Y33" si="0">A2&amp;" "&amp;X2&amp;" "&amp;S2&amp;" "&amp;TEXT(P2,"dd")&amp;" "&amp;T2</f>
        <v xml:space="preserve">4002942751 GID 26 ND 26 </v>
      </c>
      <c r="Z2" s="31" t="e">
        <f>VLOOKUP(A:A,[5]Orders!$D:$BE,11,0)</f>
        <v>#N/A</v>
      </c>
      <c r="AA2" s="447">
        <v>44372</v>
      </c>
      <c r="AB2" s="31" t="s">
        <v>18</v>
      </c>
      <c r="AC2" s="31" t="s">
        <v>358</v>
      </c>
      <c r="AD2" s="31"/>
      <c r="AE2" s="31" t="s">
        <v>37</v>
      </c>
    </row>
    <row r="3" spans="1:32" x14ac:dyDescent="0.25">
      <c r="A3" s="24">
        <v>4002942767</v>
      </c>
      <c r="B3" s="149" t="s">
        <v>96</v>
      </c>
      <c r="C3" s="149">
        <v>1</v>
      </c>
      <c r="D3" s="24">
        <v>15207568</v>
      </c>
      <c r="E3" s="24" t="s">
        <v>340</v>
      </c>
      <c r="F3" s="24">
        <v>298</v>
      </c>
      <c r="G3" s="24">
        <v>4.9000000000000004</v>
      </c>
      <c r="H3" s="24">
        <v>2.68</v>
      </c>
      <c r="I3" s="149" t="s">
        <v>8</v>
      </c>
      <c r="J3" s="24" t="s">
        <v>109</v>
      </c>
      <c r="K3" s="24" t="s">
        <v>5679</v>
      </c>
      <c r="L3" s="149">
        <v>1</v>
      </c>
      <c r="M3" s="24" t="s">
        <v>104</v>
      </c>
      <c r="N3" s="24" t="s">
        <v>99</v>
      </c>
      <c r="O3" s="24" t="s">
        <v>5</v>
      </c>
      <c r="P3" s="152">
        <v>44373</v>
      </c>
      <c r="Q3" s="24" t="s">
        <v>100</v>
      </c>
      <c r="R3" s="153" t="s">
        <v>4752</v>
      </c>
      <c r="S3" s="31" t="s">
        <v>101</v>
      </c>
      <c r="T3" s="33" t="str">
        <f>IFERROR(VLOOKUP(D:D,DGILOG!A:C,3,0),"")</f>
        <v>Y</v>
      </c>
      <c r="U3" s="33" t="s">
        <v>3344</v>
      </c>
      <c r="V3" s="31" t="s">
        <v>49</v>
      </c>
      <c r="W3" s="33" t="str">
        <f>IFERROR(VLOOKUP(V:V,MGV!B:E,4,0),"")</f>
        <v>PT. Kabut Halim Mandiri</v>
      </c>
      <c r="X3" s="31" t="s">
        <v>5</v>
      </c>
      <c r="Y3" s="31" t="str">
        <f t="shared" si="0"/>
        <v>4002942767 GID 26 ND 26 Y</v>
      </c>
      <c r="Z3" s="31" t="e">
        <f>VLOOKUP(A:A,[5]Orders!$D:$BE,11,0)</f>
        <v>#N/A</v>
      </c>
      <c r="AA3" s="447">
        <v>44372</v>
      </c>
      <c r="AB3" s="31" t="s">
        <v>18</v>
      </c>
      <c r="AC3" s="31" t="s">
        <v>1641</v>
      </c>
      <c r="AD3" s="31"/>
      <c r="AE3" s="31" t="s">
        <v>49</v>
      </c>
    </row>
    <row r="4" spans="1:32" x14ac:dyDescent="0.25">
      <c r="A4" s="24">
        <v>4002942770</v>
      </c>
      <c r="B4" s="149" t="s">
        <v>96</v>
      </c>
      <c r="C4" s="149">
        <v>1</v>
      </c>
      <c r="D4" s="24">
        <v>15242501</v>
      </c>
      <c r="E4" s="24" t="s">
        <v>127</v>
      </c>
      <c r="F4" s="24">
        <v>302</v>
      </c>
      <c r="G4" s="24">
        <v>4.3</v>
      </c>
      <c r="H4" s="24">
        <v>2.75</v>
      </c>
      <c r="I4" s="149" t="s">
        <v>8</v>
      </c>
      <c r="J4" s="24" t="s">
        <v>109</v>
      </c>
      <c r="K4" s="24" t="s">
        <v>5679</v>
      </c>
      <c r="L4" s="149">
        <v>1</v>
      </c>
      <c r="M4" s="24" t="s">
        <v>126</v>
      </c>
      <c r="N4" s="24" t="s">
        <v>99</v>
      </c>
      <c r="O4" s="24" t="s">
        <v>5</v>
      </c>
      <c r="P4" s="152">
        <v>44373</v>
      </c>
      <c r="Q4" s="24" t="s">
        <v>100</v>
      </c>
      <c r="R4" s="24" t="s">
        <v>4164</v>
      </c>
      <c r="S4" s="31" t="s">
        <v>101</v>
      </c>
      <c r="T4" s="33" t="str">
        <f>IFERROR(VLOOKUP(D:D,DGILOG!A:C,3,0),"")</f>
        <v>Y</v>
      </c>
      <c r="U4" s="33" t="s">
        <v>3344</v>
      </c>
      <c r="V4" s="31" t="s">
        <v>60</v>
      </c>
      <c r="W4" s="33" t="str">
        <f>IFERROR(VLOOKUP(V:V,MGV!B:E,4,0),"")</f>
        <v>PT. Mega Antaran Prima</v>
      </c>
      <c r="X4" s="31" t="s">
        <v>5</v>
      </c>
      <c r="Y4" s="31" t="str">
        <f t="shared" si="0"/>
        <v>4002942770 GID 26 ND 26 Y</v>
      </c>
      <c r="Z4" s="31" t="e">
        <f>VLOOKUP(A:A,[5]Orders!$D:$BE,11,0)</f>
        <v>#N/A</v>
      </c>
      <c r="AA4" s="447">
        <v>44372</v>
      </c>
      <c r="AB4" s="31" t="s">
        <v>43</v>
      </c>
      <c r="AC4" s="31" t="s">
        <v>267</v>
      </c>
      <c r="AD4" s="31"/>
      <c r="AE4" s="31" t="s">
        <v>60</v>
      </c>
    </row>
    <row r="5" spans="1:32" x14ac:dyDescent="0.25">
      <c r="A5" s="44">
        <v>4002942828</v>
      </c>
      <c r="B5" s="35" t="s">
        <v>96</v>
      </c>
      <c r="C5" s="35">
        <v>1</v>
      </c>
      <c r="D5" s="44">
        <v>20809001</v>
      </c>
      <c r="E5" s="44" t="s">
        <v>3315</v>
      </c>
      <c r="F5" s="44">
        <v>65</v>
      </c>
      <c r="G5" s="44">
        <v>1.35</v>
      </c>
      <c r="H5" s="44">
        <v>0.77</v>
      </c>
      <c r="I5" s="35" t="s">
        <v>5089</v>
      </c>
      <c r="J5" s="44" t="s">
        <v>97</v>
      </c>
      <c r="K5" s="44" t="s">
        <v>5679</v>
      </c>
      <c r="L5" s="35">
        <v>1</v>
      </c>
      <c r="M5" s="44" t="s">
        <v>104</v>
      </c>
      <c r="N5" s="44" t="s">
        <v>99</v>
      </c>
      <c r="O5" s="44" t="s">
        <v>5680</v>
      </c>
      <c r="P5" s="51">
        <v>44373</v>
      </c>
      <c r="Q5" s="44" t="s">
        <v>100</v>
      </c>
      <c r="R5" s="44" t="s">
        <v>3316</v>
      </c>
      <c r="S5" s="31" t="s">
        <v>101</v>
      </c>
      <c r="T5" s="31" t="str">
        <f>IFERROR(VLOOKUP(D:D,DGILOG!A:C,3,0),"")</f>
        <v/>
      </c>
      <c r="U5" s="31"/>
      <c r="V5" s="31" t="s">
        <v>5122</v>
      </c>
      <c r="W5" s="31" t="str">
        <f>IFERROR(VLOOKUP(V:V,MGV!B:E,4,0),"")</f>
        <v>indofast</v>
      </c>
      <c r="X5" s="31" t="s">
        <v>5</v>
      </c>
      <c r="Y5" s="31" t="str">
        <f t="shared" si="0"/>
        <v xml:space="preserve">4002942828 GID 26 ND 26 </v>
      </c>
      <c r="Z5" s="31" t="e">
        <f>VLOOKUP(A:A,[5]Orders!$D:$BE,11,0)</f>
        <v>#N/A</v>
      </c>
      <c r="AA5" s="447">
        <v>44372</v>
      </c>
      <c r="AB5" s="31" t="s">
        <v>5105</v>
      </c>
      <c r="AC5" s="31" t="s">
        <v>5688</v>
      </c>
      <c r="AD5" s="435" t="s">
        <v>5776</v>
      </c>
      <c r="AE5" s="31" t="s">
        <v>5122</v>
      </c>
    </row>
    <row r="6" spans="1:32" x14ac:dyDescent="0.25">
      <c r="A6" s="44">
        <v>4002942828</v>
      </c>
      <c r="B6" s="35" t="s">
        <v>96</v>
      </c>
      <c r="C6" s="35"/>
      <c r="D6" s="44">
        <v>25701001</v>
      </c>
      <c r="E6" s="44" t="s">
        <v>334</v>
      </c>
      <c r="F6" s="44">
        <v>363</v>
      </c>
      <c r="G6" s="44">
        <v>7.2</v>
      </c>
      <c r="H6" s="44">
        <v>2.95</v>
      </c>
      <c r="I6" s="35" t="s">
        <v>5089</v>
      </c>
      <c r="J6" s="44" t="s">
        <v>97</v>
      </c>
      <c r="K6" s="44" t="s">
        <v>5679</v>
      </c>
      <c r="L6" s="35">
        <v>1</v>
      </c>
      <c r="M6" s="44" t="s">
        <v>104</v>
      </c>
      <c r="N6" s="44" t="s">
        <v>99</v>
      </c>
      <c r="O6" s="44" t="s">
        <v>5680</v>
      </c>
      <c r="P6" s="51">
        <v>44373</v>
      </c>
      <c r="Q6" s="44" t="s">
        <v>100</v>
      </c>
      <c r="R6" s="450" t="s">
        <v>335</v>
      </c>
      <c r="S6" s="31" t="s">
        <v>101</v>
      </c>
      <c r="T6" s="31" t="str">
        <f>IFERROR(VLOOKUP(D:D,DGILOG!A:C,3,0),"")</f>
        <v/>
      </c>
      <c r="U6" s="31"/>
      <c r="V6" s="31"/>
      <c r="W6" s="31" t="str">
        <f>IFERROR(VLOOKUP(V:V,MGV!B:E,4,0),"")</f>
        <v/>
      </c>
      <c r="X6" s="31" t="s">
        <v>5</v>
      </c>
      <c r="Y6" s="31" t="str">
        <f t="shared" si="0"/>
        <v xml:space="preserve">4002942828 GID 26 ND 26 </v>
      </c>
      <c r="Z6" s="31" t="e">
        <f>VLOOKUP(A:A,[5]Orders!$D:$BE,11,0)</f>
        <v>#N/A</v>
      </c>
      <c r="AA6" s="447">
        <v>44372</v>
      </c>
      <c r="AB6" s="31" t="s">
        <v>5105</v>
      </c>
      <c r="AC6" s="31" t="s">
        <v>5688</v>
      </c>
      <c r="AD6" s="31"/>
      <c r="AE6" s="31" t="s">
        <v>5122</v>
      </c>
    </row>
    <row r="7" spans="1:32" x14ac:dyDescent="0.25">
      <c r="A7" s="44">
        <v>4002942848</v>
      </c>
      <c r="B7" s="35" t="s">
        <v>96</v>
      </c>
      <c r="C7" s="35">
        <v>1</v>
      </c>
      <c r="D7" s="44">
        <v>24019001</v>
      </c>
      <c r="E7" s="44" t="s">
        <v>4909</v>
      </c>
      <c r="F7" s="44">
        <v>76</v>
      </c>
      <c r="G7" s="44">
        <v>1.75</v>
      </c>
      <c r="H7" s="44">
        <v>0.72</v>
      </c>
      <c r="I7" s="35" t="s">
        <v>5089</v>
      </c>
      <c r="J7" s="44" t="s">
        <v>97</v>
      </c>
      <c r="K7" s="44" t="s">
        <v>5679</v>
      </c>
      <c r="L7" s="35">
        <v>1</v>
      </c>
      <c r="M7" s="44" t="s">
        <v>126</v>
      </c>
      <c r="N7" s="44" t="s">
        <v>99</v>
      </c>
      <c r="O7" s="44" t="s">
        <v>5680</v>
      </c>
      <c r="P7" s="51">
        <v>44373</v>
      </c>
      <c r="Q7" s="44" t="s">
        <v>120</v>
      </c>
      <c r="R7" s="44" t="s">
        <v>4910</v>
      </c>
      <c r="S7" s="31" t="s">
        <v>122</v>
      </c>
      <c r="T7" s="31" t="str">
        <f>IFERROR(VLOOKUP(D:D,DGILOG!A:C,3,0),"")</f>
        <v/>
      </c>
      <c r="U7" s="31"/>
      <c r="V7" s="31" t="s">
        <v>5130</v>
      </c>
      <c r="W7" s="31" t="str">
        <f>IFERROR(VLOOKUP(V:V,MGV!B:E,4,0),"")</f>
        <v>indofast</v>
      </c>
      <c r="X7" s="31" t="s">
        <v>5</v>
      </c>
      <c r="Y7" s="31" t="str">
        <f t="shared" si="0"/>
        <v xml:space="preserve">4002942848 GID 26 P1 26 </v>
      </c>
      <c r="Z7" s="31" t="e">
        <f>VLOOKUP(A:A,[5]Orders!$D:$BE,11,0)</f>
        <v>#N/A</v>
      </c>
      <c r="AA7" s="447">
        <v>44372</v>
      </c>
      <c r="AB7" s="31" t="s">
        <v>5105</v>
      </c>
      <c r="AC7" s="31" t="s">
        <v>5131</v>
      </c>
      <c r="AD7" s="435" t="s">
        <v>5777</v>
      </c>
      <c r="AE7" s="31" t="s">
        <v>5130</v>
      </c>
    </row>
    <row r="8" spans="1:32" x14ac:dyDescent="0.25">
      <c r="A8" s="44">
        <v>4002942848</v>
      </c>
      <c r="B8" s="35" t="s">
        <v>96</v>
      </c>
      <c r="C8" s="35"/>
      <c r="D8" s="44">
        <v>24075001</v>
      </c>
      <c r="E8" s="44" t="s">
        <v>4912</v>
      </c>
      <c r="F8" s="44">
        <v>425</v>
      </c>
      <c r="G8" s="44">
        <v>8.2200000000000006</v>
      </c>
      <c r="H8" s="44">
        <v>1.9</v>
      </c>
      <c r="I8" s="35" t="s">
        <v>5089</v>
      </c>
      <c r="J8" s="44" t="s">
        <v>97</v>
      </c>
      <c r="K8" s="44" t="s">
        <v>5679</v>
      </c>
      <c r="L8" s="35">
        <v>1</v>
      </c>
      <c r="M8" s="44" t="s">
        <v>126</v>
      </c>
      <c r="N8" s="44" t="s">
        <v>99</v>
      </c>
      <c r="O8" s="44" t="s">
        <v>5680</v>
      </c>
      <c r="P8" s="51">
        <v>44373</v>
      </c>
      <c r="Q8" s="44" t="s">
        <v>120</v>
      </c>
      <c r="R8" s="44" t="s">
        <v>4913</v>
      </c>
      <c r="S8" s="31" t="s">
        <v>122</v>
      </c>
      <c r="T8" s="31" t="str">
        <f>IFERROR(VLOOKUP(D:D,DGILOG!A:C,3,0),"")</f>
        <v/>
      </c>
      <c r="U8" s="31"/>
      <c r="V8" s="31"/>
      <c r="W8" s="31" t="str">
        <f>IFERROR(VLOOKUP(V:V,MGV!B:E,4,0),"")</f>
        <v/>
      </c>
      <c r="X8" s="31" t="s">
        <v>5</v>
      </c>
      <c r="Y8" s="31" t="str">
        <f t="shared" si="0"/>
        <v xml:space="preserve">4002942848 GID 26 P1 26 </v>
      </c>
      <c r="Z8" s="31" t="e">
        <f>VLOOKUP(A:A,[5]Orders!$D:$BE,11,0)</f>
        <v>#N/A</v>
      </c>
      <c r="AA8" s="447">
        <v>44372</v>
      </c>
      <c r="AB8" s="31" t="s">
        <v>5105</v>
      </c>
      <c r="AC8" s="31" t="s">
        <v>5131</v>
      </c>
      <c r="AD8" s="31"/>
      <c r="AE8" s="31" t="s">
        <v>5130</v>
      </c>
    </row>
    <row r="9" spans="1:32" x14ac:dyDescent="0.25">
      <c r="A9" s="44">
        <v>4002942849</v>
      </c>
      <c r="B9" s="35" t="s">
        <v>96</v>
      </c>
      <c r="C9" s="35">
        <v>1</v>
      </c>
      <c r="D9" s="44">
        <v>24019001</v>
      </c>
      <c r="E9" s="44" t="s">
        <v>4909</v>
      </c>
      <c r="F9" s="44">
        <v>500</v>
      </c>
      <c r="G9" s="44">
        <v>9.85</v>
      </c>
      <c r="H9" s="44">
        <v>2.21</v>
      </c>
      <c r="I9" s="35" t="s">
        <v>5089</v>
      </c>
      <c r="J9" s="44" t="s">
        <v>116</v>
      </c>
      <c r="K9" s="44" t="s">
        <v>5679</v>
      </c>
      <c r="L9" s="35">
        <v>1</v>
      </c>
      <c r="M9" s="44" t="s">
        <v>126</v>
      </c>
      <c r="N9" s="44" t="s">
        <v>99</v>
      </c>
      <c r="O9" s="44" t="s">
        <v>5</v>
      </c>
      <c r="P9" s="51">
        <v>44373</v>
      </c>
      <c r="Q9" s="44" t="s">
        <v>120</v>
      </c>
      <c r="R9" s="44" t="s">
        <v>4910</v>
      </c>
      <c r="S9" s="31" t="s">
        <v>122</v>
      </c>
      <c r="T9" s="31" t="str">
        <f>IFERROR(VLOOKUP(D:D,DGILOG!A:C,3,0),"")</f>
        <v/>
      </c>
      <c r="U9" s="31"/>
      <c r="V9" s="31" t="s">
        <v>5104</v>
      </c>
      <c r="W9" s="31" t="str">
        <f>IFERROR(VLOOKUP(V:V,MGV!B:E,4,0),"")</f>
        <v>indofast</v>
      </c>
      <c r="X9" s="31" t="s">
        <v>5</v>
      </c>
      <c r="Y9" s="31" t="str">
        <f t="shared" si="0"/>
        <v xml:space="preserve">4002942849 GID 26 P1 26 </v>
      </c>
      <c r="Z9" s="31" t="e">
        <f>VLOOKUP(A:A,[5]Orders!$D:$BE,11,0)</f>
        <v>#N/A</v>
      </c>
      <c r="AA9" s="447">
        <v>44372</v>
      </c>
      <c r="AB9" s="31" t="s">
        <v>5105</v>
      </c>
      <c r="AC9" s="31" t="s">
        <v>5116</v>
      </c>
      <c r="AD9" s="435" t="s">
        <v>5778</v>
      </c>
      <c r="AE9" s="31" t="s">
        <v>5104</v>
      </c>
    </row>
    <row r="10" spans="1:32" x14ac:dyDescent="0.25">
      <c r="A10" s="24">
        <v>4002942854</v>
      </c>
      <c r="B10" s="149" t="s">
        <v>96</v>
      </c>
      <c r="C10" s="149">
        <v>1</v>
      </c>
      <c r="D10" s="24">
        <v>24011001</v>
      </c>
      <c r="E10" s="24" t="s">
        <v>4224</v>
      </c>
      <c r="F10" s="24">
        <v>201</v>
      </c>
      <c r="G10" s="24">
        <v>3.95</v>
      </c>
      <c r="H10" s="24">
        <v>0.89</v>
      </c>
      <c r="I10" s="149" t="s">
        <v>8</v>
      </c>
      <c r="J10" s="24" t="s">
        <v>116</v>
      </c>
      <c r="K10" s="24" t="s">
        <v>5679</v>
      </c>
      <c r="L10" s="149">
        <v>1</v>
      </c>
      <c r="M10" s="24" t="s">
        <v>3470</v>
      </c>
      <c r="N10" s="24" t="s">
        <v>99</v>
      </c>
      <c r="O10" s="24" t="s">
        <v>5681</v>
      </c>
      <c r="P10" s="152">
        <v>44373</v>
      </c>
      <c r="Q10" s="24" t="s">
        <v>120</v>
      </c>
      <c r="R10" s="24" t="s">
        <v>4225</v>
      </c>
      <c r="S10" s="31" t="s">
        <v>122</v>
      </c>
      <c r="T10" s="33" t="str">
        <f>IFERROR(VLOOKUP(D:D,DGILOG!A:C,3,0),"")</f>
        <v/>
      </c>
      <c r="U10" s="33" t="s">
        <v>3344</v>
      </c>
      <c r="V10" s="31" t="s">
        <v>14</v>
      </c>
      <c r="W10" s="33" t="str">
        <f>IFERROR(VLOOKUP(V:V,MGV!B:E,4,0),"")</f>
        <v>CV. Global Synergi Abadi</v>
      </c>
      <c r="X10" s="31" t="s">
        <v>5</v>
      </c>
      <c r="Y10" s="31" t="str">
        <f t="shared" si="0"/>
        <v xml:space="preserve">4002942854 GID 26 P1 26 </v>
      </c>
      <c r="Z10" s="31" t="e">
        <f>VLOOKUP(A:A,[5]Orders!$D:$BE,11,0)</f>
        <v>#N/A</v>
      </c>
      <c r="AA10" s="447">
        <v>44372</v>
      </c>
      <c r="AB10" s="31" t="s">
        <v>9</v>
      </c>
      <c r="AC10" s="31" t="s">
        <v>297</v>
      </c>
      <c r="AD10" s="31"/>
      <c r="AE10" s="31" t="s">
        <v>14</v>
      </c>
    </row>
    <row r="11" spans="1:32" x14ac:dyDescent="0.25">
      <c r="A11" s="24">
        <v>4002942855</v>
      </c>
      <c r="B11" s="149" t="s">
        <v>96</v>
      </c>
      <c r="C11" s="149">
        <v>1</v>
      </c>
      <c r="D11" s="24">
        <v>24011001</v>
      </c>
      <c r="E11" s="24" t="s">
        <v>4224</v>
      </c>
      <c r="F11" s="24">
        <v>200</v>
      </c>
      <c r="G11" s="24">
        <v>3.94</v>
      </c>
      <c r="H11" s="24">
        <v>0.88</v>
      </c>
      <c r="I11" s="149" t="s">
        <v>8</v>
      </c>
      <c r="J11" s="24" t="s">
        <v>116</v>
      </c>
      <c r="K11" s="24" t="s">
        <v>5679</v>
      </c>
      <c r="L11" s="149">
        <v>1</v>
      </c>
      <c r="M11" s="24" t="s">
        <v>3470</v>
      </c>
      <c r="N11" s="24" t="s">
        <v>99</v>
      </c>
      <c r="O11" s="24" t="s">
        <v>5681</v>
      </c>
      <c r="P11" s="152">
        <v>44373</v>
      </c>
      <c r="Q11" s="24" t="s">
        <v>120</v>
      </c>
      <c r="R11" s="24" t="s">
        <v>4225</v>
      </c>
      <c r="S11" s="31" t="s">
        <v>122</v>
      </c>
      <c r="T11" s="33" t="str">
        <f>IFERROR(VLOOKUP(D:D,DGILOG!A:C,3,0),"")</f>
        <v/>
      </c>
      <c r="U11" s="33" t="s">
        <v>3344</v>
      </c>
      <c r="V11" s="31" t="s">
        <v>7</v>
      </c>
      <c r="W11" s="33" t="str">
        <f>IFERROR(VLOOKUP(V:V,MGV!B:E,4,0),"")</f>
        <v>CV. Global Synergi Abadi</v>
      </c>
      <c r="X11" s="31" t="s">
        <v>5</v>
      </c>
      <c r="Y11" s="31" t="str">
        <f t="shared" si="0"/>
        <v xml:space="preserve">4002942855 GID 26 P1 26 </v>
      </c>
      <c r="Z11" s="31" t="e">
        <f>VLOOKUP(A:A,[5]Orders!$D:$BE,11,0)</f>
        <v>#N/A</v>
      </c>
      <c r="AA11" s="447">
        <v>44372</v>
      </c>
      <c r="AB11" s="31" t="s">
        <v>9</v>
      </c>
      <c r="AC11" s="31" t="s">
        <v>266</v>
      </c>
      <c r="AD11" s="31"/>
      <c r="AE11" s="31" t="s">
        <v>7</v>
      </c>
    </row>
    <row r="12" spans="1:32" x14ac:dyDescent="0.25">
      <c r="A12" s="24">
        <v>4002942858</v>
      </c>
      <c r="B12" s="149" t="s">
        <v>96</v>
      </c>
      <c r="C12" s="149">
        <v>1</v>
      </c>
      <c r="D12" s="24">
        <v>24071001</v>
      </c>
      <c r="E12" s="24" t="s">
        <v>5682</v>
      </c>
      <c r="F12" s="24">
        <v>208</v>
      </c>
      <c r="G12" s="24">
        <v>4.07</v>
      </c>
      <c r="H12" s="24">
        <v>0.93</v>
      </c>
      <c r="I12" s="149" t="s">
        <v>8</v>
      </c>
      <c r="J12" s="24" t="s">
        <v>97</v>
      </c>
      <c r="K12" s="24" t="s">
        <v>5679</v>
      </c>
      <c r="L12" s="149">
        <v>1</v>
      </c>
      <c r="M12" s="24" t="s">
        <v>3418</v>
      </c>
      <c r="N12" s="24" t="s">
        <v>99</v>
      </c>
      <c r="O12" s="24" t="s">
        <v>5</v>
      </c>
      <c r="P12" s="152">
        <v>44373</v>
      </c>
      <c r="Q12" s="24" t="s">
        <v>120</v>
      </c>
      <c r="R12" s="24" t="s">
        <v>5683</v>
      </c>
      <c r="S12" s="31" t="s">
        <v>122</v>
      </c>
      <c r="T12" s="33" t="str">
        <f>IFERROR(VLOOKUP(D:D,DGILOG!A:C,3,0),"")</f>
        <v/>
      </c>
      <c r="U12" s="33" t="s">
        <v>3344</v>
      </c>
      <c r="V12" s="31" t="s">
        <v>12</v>
      </c>
      <c r="W12" s="33" t="str">
        <f>IFERROR(VLOOKUP(V:V,MGV!B:E,4,0),"")</f>
        <v>CV. Global Synergi Abadi</v>
      </c>
      <c r="X12" s="31" t="s">
        <v>5</v>
      </c>
      <c r="Y12" s="31" t="str">
        <f t="shared" si="0"/>
        <v xml:space="preserve">4002942858 GID 26 P1 26 </v>
      </c>
      <c r="Z12" s="31" t="e">
        <f>VLOOKUP(A:A,[5]Orders!$D:$BE,11,0)</f>
        <v>#N/A</v>
      </c>
      <c r="AA12" s="447">
        <v>44372</v>
      </c>
      <c r="AB12" s="31" t="s">
        <v>9</v>
      </c>
      <c r="AC12" s="31" t="s">
        <v>265</v>
      </c>
      <c r="AD12" s="31"/>
      <c r="AE12" s="31" t="s">
        <v>12</v>
      </c>
    </row>
    <row r="13" spans="1:32" x14ac:dyDescent="0.25">
      <c r="A13" s="24">
        <v>4002942859</v>
      </c>
      <c r="B13" s="149" t="s">
        <v>96</v>
      </c>
      <c r="C13" s="149">
        <v>1</v>
      </c>
      <c r="D13" s="24">
        <v>15221407</v>
      </c>
      <c r="E13" s="24" t="s">
        <v>4398</v>
      </c>
      <c r="F13" s="24">
        <v>167</v>
      </c>
      <c r="G13" s="24">
        <v>4.7300000000000004</v>
      </c>
      <c r="H13" s="24">
        <v>1.74</v>
      </c>
      <c r="I13" s="149" t="s">
        <v>8</v>
      </c>
      <c r="J13" s="24" t="s">
        <v>97</v>
      </c>
      <c r="K13" s="24" t="s">
        <v>5679</v>
      </c>
      <c r="L13" s="149">
        <v>1</v>
      </c>
      <c r="M13" s="24" t="s">
        <v>4399</v>
      </c>
      <c r="N13" s="24" t="s">
        <v>99</v>
      </c>
      <c r="O13" s="24" t="s">
        <v>5</v>
      </c>
      <c r="P13" s="152">
        <v>44373</v>
      </c>
      <c r="Q13" s="24" t="s">
        <v>120</v>
      </c>
      <c r="R13" s="24" t="s">
        <v>4400</v>
      </c>
      <c r="S13" s="31" t="s">
        <v>122</v>
      </c>
      <c r="T13" s="33" t="str">
        <f>IFERROR(VLOOKUP(D:D,DGILOG!A:C,3,0),"")</f>
        <v/>
      </c>
      <c r="U13" s="33" t="s">
        <v>3344</v>
      </c>
      <c r="V13" s="33" t="s">
        <v>13</v>
      </c>
      <c r="W13" s="33" t="str">
        <f>IFERROR(VLOOKUP(V:V,MGV!B:E,4,0),"")</f>
        <v>CV. Global Synergi Abadi</v>
      </c>
      <c r="X13" s="31" t="s">
        <v>5</v>
      </c>
      <c r="Y13" s="31" t="str">
        <f t="shared" si="0"/>
        <v xml:space="preserve">4002942859 GID 26 P1 26 </v>
      </c>
      <c r="Z13" s="31" t="e">
        <f>VLOOKUP(A:A,[5]Orders!$D:$BE,11,0)</f>
        <v>#N/A</v>
      </c>
      <c r="AA13" s="447">
        <v>44372</v>
      </c>
      <c r="AB13" s="31" t="s">
        <v>9</v>
      </c>
      <c r="AC13" s="31" t="s">
        <v>372</v>
      </c>
      <c r="AD13" s="31"/>
      <c r="AE13" s="31" t="s">
        <v>13</v>
      </c>
    </row>
    <row r="14" spans="1:32" x14ac:dyDescent="0.25">
      <c r="A14" s="25">
        <v>4002942746</v>
      </c>
      <c r="B14" s="149" t="s">
        <v>96</v>
      </c>
      <c r="C14" s="26">
        <v>1</v>
      </c>
      <c r="D14" s="24">
        <v>29900001</v>
      </c>
      <c r="E14" s="25" t="s">
        <v>129</v>
      </c>
      <c r="F14" s="25">
        <v>2434</v>
      </c>
      <c r="G14" s="25">
        <v>39.46</v>
      </c>
      <c r="H14" s="25">
        <v>17.149999999999999</v>
      </c>
      <c r="I14" s="26" t="s">
        <v>73</v>
      </c>
      <c r="J14" s="24" t="s">
        <v>116</v>
      </c>
      <c r="K14" s="24" t="s">
        <v>5684</v>
      </c>
      <c r="L14" s="149">
        <v>1</v>
      </c>
      <c r="M14" s="25" t="s">
        <v>130</v>
      </c>
      <c r="N14" s="25" t="s">
        <v>118</v>
      </c>
      <c r="O14" s="25" t="s">
        <v>5</v>
      </c>
      <c r="P14" s="27">
        <v>44375</v>
      </c>
      <c r="Q14" s="25" t="s">
        <v>112</v>
      </c>
      <c r="R14" s="24" t="s">
        <v>3551</v>
      </c>
      <c r="S14" s="32" t="s">
        <v>113</v>
      </c>
      <c r="T14" s="32" t="str">
        <f>IFERROR(VLOOKUP(D:D,DGILOG!A:C,3,0),"")</f>
        <v>Y</v>
      </c>
      <c r="U14" s="32"/>
      <c r="V14" s="32" t="s">
        <v>528</v>
      </c>
      <c r="W14" s="32" t="s">
        <v>5794</v>
      </c>
      <c r="X14" s="32" t="s">
        <v>5</v>
      </c>
      <c r="Y14" s="32" t="str">
        <f t="shared" si="0"/>
        <v>4002942746 GID 26 P3 28 Y</v>
      </c>
      <c r="Z14" s="31" t="e">
        <f>VLOOKUP(A:A,[5]Orders!$D:$BE,11,0)</f>
        <v>#N/A</v>
      </c>
      <c r="AA14" s="447"/>
      <c r="AB14" s="31"/>
      <c r="AC14" s="31"/>
      <c r="AD14" s="31"/>
      <c r="AE14" s="31"/>
    </row>
    <row r="15" spans="1:32" x14ac:dyDescent="0.25">
      <c r="A15" s="25">
        <v>4002942747</v>
      </c>
      <c r="B15" s="149" t="s">
        <v>96</v>
      </c>
      <c r="C15" s="26">
        <v>1</v>
      </c>
      <c r="D15" s="24">
        <v>29900001</v>
      </c>
      <c r="E15" s="25" t="s">
        <v>129</v>
      </c>
      <c r="F15" s="25">
        <v>1968</v>
      </c>
      <c r="G15" s="25">
        <v>32.71</v>
      </c>
      <c r="H15" s="25">
        <v>18.47</v>
      </c>
      <c r="I15" s="26" t="s">
        <v>73</v>
      </c>
      <c r="J15" s="24" t="s">
        <v>116</v>
      </c>
      <c r="K15" s="24" t="s">
        <v>5684</v>
      </c>
      <c r="L15" s="149">
        <v>1</v>
      </c>
      <c r="M15" s="25" t="s">
        <v>130</v>
      </c>
      <c r="N15" s="25" t="s">
        <v>118</v>
      </c>
      <c r="O15" s="25" t="s">
        <v>5</v>
      </c>
      <c r="P15" s="27">
        <v>44375</v>
      </c>
      <c r="Q15" s="25" t="s">
        <v>112</v>
      </c>
      <c r="R15" s="24" t="s">
        <v>3551</v>
      </c>
      <c r="S15" s="32" t="s">
        <v>113</v>
      </c>
      <c r="T15" s="32" t="str">
        <f>IFERROR(VLOOKUP(D:D,DGILOG!A:C,3,0),"")</f>
        <v>Y</v>
      </c>
      <c r="U15" s="32"/>
      <c r="V15" s="32" t="s">
        <v>383</v>
      </c>
      <c r="W15" s="32" t="s">
        <v>5791</v>
      </c>
      <c r="X15" s="32" t="s">
        <v>5</v>
      </c>
      <c r="Y15" s="32" t="str">
        <f t="shared" si="0"/>
        <v>4002942747 GID 26 P3 28 Y</v>
      </c>
      <c r="Z15" s="31" t="e">
        <f>VLOOKUP(A:A,[5]Orders!$D:$BE,11,0)</f>
        <v>#N/A</v>
      </c>
      <c r="AA15" s="447"/>
      <c r="AB15" s="31"/>
      <c r="AC15" s="31"/>
      <c r="AD15" s="31"/>
      <c r="AE15" s="31"/>
    </row>
    <row r="16" spans="1:32" x14ac:dyDescent="0.25">
      <c r="A16" s="25">
        <v>4002942748</v>
      </c>
      <c r="B16" s="149" t="s">
        <v>96</v>
      </c>
      <c r="C16" s="26">
        <v>1</v>
      </c>
      <c r="D16" s="24">
        <v>29900001</v>
      </c>
      <c r="E16" s="25" t="s">
        <v>129</v>
      </c>
      <c r="F16" s="25">
        <v>2575</v>
      </c>
      <c r="G16" s="25">
        <v>35.14</v>
      </c>
      <c r="H16" s="25">
        <v>17.93</v>
      </c>
      <c r="I16" s="26" t="s">
        <v>73</v>
      </c>
      <c r="J16" s="24" t="s">
        <v>116</v>
      </c>
      <c r="K16" s="24" t="s">
        <v>5684</v>
      </c>
      <c r="L16" s="149">
        <v>1</v>
      </c>
      <c r="M16" s="25" t="s">
        <v>130</v>
      </c>
      <c r="N16" s="25" t="s">
        <v>118</v>
      </c>
      <c r="O16" s="25" t="s">
        <v>5</v>
      </c>
      <c r="P16" s="27">
        <v>44375</v>
      </c>
      <c r="Q16" s="25" t="s">
        <v>112</v>
      </c>
      <c r="R16" s="24" t="s">
        <v>3551</v>
      </c>
      <c r="S16" s="32" t="s">
        <v>113</v>
      </c>
      <c r="T16" s="32" t="str">
        <f>IFERROR(VLOOKUP(D:D,DGILOG!A:C,3,0),"")</f>
        <v>Y</v>
      </c>
      <c r="U16" s="32"/>
      <c r="V16" s="32" t="s">
        <v>2237</v>
      </c>
      <c r="W16" s="32" t="s">
        <v>5792</v>
      </c>
      <c r="X16" s="32" t="s">
        <v>5</v>
      </c>
      <c r="Y16" s="32" t="str">
        <f t="shared" si="0"/>
        <v>4002942748 GID 26 P3 28 Y</v>
      </c>
      <c r="Z16" s="31" t="e">
        <f>VLOOKUP(A:A,[5]Orders!$D:$BE,11,0)</f>
        <v>#N/A</v>
      </c>
      <c r="AA16" s="447"/>
      <c r="AB16" s="31"/>
      <c r="AC16" s="31"/>
      <c r="AD16" s="31"/>
      <c r="AE16" s="31"/>
    </row>
    <row r="17" spans="1:31" x14ac:dyDescent="0.25">
      <c r="A17" s="25">
        <v>4002942810</v>
      </c>
      <c r="B17" s="149" t="s">
        <v>96</v>
      </c>
      <c r="C17" s="26">
        <v>1</v>
      </c>
      <c r="D17" s="24">
        <v>15065880</v>
      </c>
      <c r="E17" s="25" t="s">
        <v>123</v>
      </c>
      <c r="F17" s="25">
        <v>1688</v>
      </c>
      <c r="G17" s="25">
        <v>39.74</v>
      </c>
      <c r="H17" s="25">
        <v>15.18</v>
      </c>
      <c r="I17" s="26" t="s">
        <v>73</v>
      </c>
      <c r="J17" s="24" t="s">
        <v>116</v>
      </c>
      <c r="K17" s="24" t="s">
        <v>5684</v>
      </c>
      <c r="L17" s="149">
        <v>1</v>
      </c>
      <c r="M17" s="25" t="s">
        <v>124</v>
      </c>
      <c r="N17" s="25" t="s">
        <v>118</v>
      </c>
      <c r="O17" s="25" t="s">
        <v>5</v>
      </c>
      <c r="P17" s="27">
        <v>44375</v>
      </c>
      <c r="Q17" s="25" t="s">
        <v>112</v>
      </c>
      <c r="R17" s="24" t="s">
        <v>5685</v>
      </c>
      <c r="S17" s="32" t="s">
        <v>113</v>
      </c>
      <c r="T17" s="32" t="str">
        <f>IFERROR(VLOOKUP(D:D,DGILOG!A:C,3,0),"")</f>
        <v>Y</v>
      </c>
      <c r="U17" s="32"/>
      <c r="V17" s="32"/>
      <c r="W17" s="32" t="s">
        <v>4081</v>
      </c>
      <c r="X17" s="32" t="s">
        <v>5</v>
      </c>
      <c r="Y17" s="32" t="str">
        <f t="shared" si="0"/>
        <v>4002942810 GID 26 P3 28 Y</v>
      </c>
      <c r="Z17" s="31" t="e">
        <f>VLOOKUP(A:A,[5]Orders!$D:$BE,11,0)</f>
        <v>#N/A</v>
      </c>
      <c r="AA17" s="447"/>
      <c r="AB17" s="31"/>
      <c r="AC17" s="31"/>
      <c r="AD17" s="31"/>
      <c r="AE17" s="31"/>
    </row>
    <row r="18" spans="1:31" x14ac:dyDescent="0.25">
      <c r="A18" s="25">
        <v>4002942811</v>
      </c>
      <c r="B18" s="149" t="s">
        <v>96</v>
      </c>
      <c r="C18" s="26">
        <v>1</v>
      </c>
      <c r="D18" s="24">
        <v>15065880</v>
      </c>
      <c r="E18" s="25" t="s">
        <v>123</v>
      </c>
      <c r="F18" s="25">
        <v>2567</v>
      </c>
      <c r="G18" s="25">
        <v>37.32</v>
      </c>
      <c r="H18" s="25">
        <v>19.64</v>
      </c>
      <c r="I18" s="26" t="s">
        <v>73</v>
      </c>
      <c r="J18" s="24" t="s">
        <v>116</v>
      </c>
      <c r="K18" s="24" t="s">
        <v>5684</v>
      </c>
      <c r="L18" s="149">
        <v>1</v>
      </c>
      <c r="M18" s="25" t="s">
        <v>124</v>
      </c>
      <c r="N18" s="25" t="s">
        <v>118</v>
      </c>
      <c r="O18" s="25" t="s">
        <v>5681</v>
      </c>
      <c r="P18" s="27">
        <v>44375</v>
      </c>
      <c r="Q18" s="25" t="s">
        <v>112</v>
      </c>
      <c r="R18" s="24" t="s">
        <v>5685</v>
      </c>
      <c r="S18" s="32" t="s">
        <v>113</v>
      </c>
      <c r="T18" s="32" t="str">
        <f>IFERROR(VLOOKUP(D:D,DGILOG!A:C,3,0),"")</f>
        <v>Y</v>
      </c>
      <c r="U18" s="32"/>
      <c r="V18" s="32"/>
      <c r="W18" s="32" t="s">
        <v>4081</v>
      </c>
      <c r="X18" s="32" t="s">
        <v>5</v>
      </c>
      <c r="Y18" s="32" t="str">
        <f t="shared" si="0"/>
        <v>4002942811 GID 26 P3 28 Y</v>
      </c>
      <c r="Z18" s="31" t="e">
        <f>VLOOKUP(A:A,[5]Orders!$D:$BE,11,0)</f>
        <v>#N/A</v>
      </c>
      <c r="AA18" s="447"/>
      <c r="AB18" s="31"/>
      <c r="AC18" s="31"/>
      <c r="AD18" s="31"/>
      <c r="AE18" s="31"/>
    </row>
    <row r="19" spans="1:31" x14ac:dyDescent="0.25">
      <c r="A19" s="25">
        <v>4002942812</v>
      </c>
      <c r="B19" s="149" t="s">
        <v>96</v>
      </c>
      <c r="C19" s="26">
        <v>1</v>
      </c>
      <c r="D19" s="24">
        <v>15065880</v>
      </c>
      <c r="E19" s="25" t="s">
        <v>123</v>
      </c>
      <c r="F19" s="25">
        <v>2371</v>
      </c>
      <c r="G19" s="25">
        <v>32.35</v>
      </c>
      <c r="H19" s="25">
        <v>18.98</v>
      </c>
      <c r="I19" s="26" t="s">
        <v>73</v>
      </c>
      <c r="J19" s="24" t="s">
        <v>116</v>
      </c>
      <c r="K19" s="24" t="s">
        <v>5684</v>
      </c>
      <c r="L19" s="149">
        <v>1</v>
      </c>
      <c r="M19" s="25" t="s">
        <v>124</v>
      </c>
      <c r="N19" s="25" t="s">
        <v>118</v>
      </c>
      <c r="O19" s="25" t="s">
        <v>5681</v>
      </c>
      <c r="P19" s="27">
        <v>44375</v>
      </c>
      <c r="Q19" s="25" t="s">
        <v>112</v>
      </c>
      <c r="R19" s="24" t="s">
        <v>5685</v>
      </c>
      <c r="S19" s="32" t="s">
        <v>113</v>
      </c>
      <c r="T19" s="32" t="str">
        <f>IFERROR(VLOOKUP(D:D,DGILOG!A:C,3,0),"")</f>
        <v>Y</v>
      </c>
      <c r="U19" s="32"/>
      <c r="V19" s="32"/>
      <c r="W19" s="32" t="s">
        <v>4081</v>
      </c>
      <c r="X19" s="32" t="s">
        <v>5</v>
      </c>
      <c r="Y19" s="32" t="str">
        <f t="shared" si="0"/>
        <v>4002942812 GID 26 P3 28 Y</v>
      </c>
      <c r="Z19" s="31" t="e">
        <f>VLOOKUP(A:A,[5]Orders!$D:$BE,11,0)</f>
        <v>#N/A</v>
      </c>
      <c r="AA19" s="447"/>
      <c r="AB19" s="31"/>
      <c r="AC19" s="31"/>
      <c r="AD19" s="31"/>
      <c r="AE19" s="31"/>
    </row>
    <row r="20" spans="1:31" x14ac:dyDescent="0.25">
      <c r="A20" s="25">
        <v>4002942814</v>
      </c>
      <c r="B20" s="149" t="s">
        <v>96</v>
      </c>
      <c r="C20" s="26">
        <v>1</v>
      </c>
      <c r="D20" s="24">
        <v>95260001</v>
      </c>
      <c r="E20" s="25" t="s">
        <v>237</v>
      </c>
      <c r="F20" s="25">
        <v>2109</v>
      </c>
      <c r="G20" s="25">
        <v>36.049999999999997</v>
      </c>
      <c r="H20" s="25">
        <v>15.95</v>
      </c>
      <c r="I20" s="26" t="s">
        <v>73</v>
      </c>
      <c r="J20" s="24" t="s">
        <v>116</v>
      </c>
      <c r="K20" s="24" t="s">
        <v>5684</v>
      </c>
      <c r="L20" s="149">
        <v>1</v>
      </c>
      <c r="M20" s="25" t="s">
        <v>117</v>
      </c>
      <c r="N20" s="25" t="s">
        <v>118</v>
      </c>
      <c r="O20" s="25" t="s">
        <v>5</v>
      </c>
      <c r="P20" s="27">
        <v>44375</v>
      </c>
      <c r="Q20" s="25" t="s">
        <v>112</v>
      </c>
      <c r="R20" s="24" t="s">
        <v>238</v>
      </c>
      <c r="S20" s="32" t="s">
        <v>113</v>
      </c>
      <c r="T20" s="32" t="str">
        <f>IFERROR(VLOOKUP(D:D,DGILOG!A:C,3,0),"")</f>
        <v>Y</v>
      </c>
      <c r="U20" s="32"/>
      <c r="V20" s="32"/>
      <c r="W20" s="32" t="s">
        <v>4081</v>
      </c>
      <c r="X20" s="32" t="s">
        <v>5</v>
      </c>
      <c r="Y20" s="32" t="str">
        <f t="shared" si="0"/>
        <v>4002942814 GID 26 P3 28 Y</v>
      </c>
      <c r="Z20" s="31" t="e">
        <f>VLOOKUP(A:A,[5]Orders!$D:$BE,11,0)</f>
        <v>#N/A</v>
      </c>
      <c r="AA20" s="447"/>
      <c r="AB20" s="31"/>
      <c r="AC20" s="31"/>
      <c r="AD20" s="31"/>
      <c r="AE20" s="31"/>
    </row>
    <row r="21" spans="1:31" x14ac:dyDescent="0.25">
      <c r="A21" s="25">
        <v>4002942815</v>
      </c>
      <c r="B21" s="149" t="s">
        <v>96</v>
      </c>
      <c r="C21" s="26">
        <v>1</v>
      </c>
      <c r="D21" s="24">
        <v>15446462</v>
      </c>
      <c r="E21" s="25" t="s">
        <v>321</v>
      </c>
      <c r="F21" s="25">
        <v>2091</v>
      </c>
      <c r="G21" s="25">
        <v>33.71</v>
      </c>
      <c r="H21" s="25">
        <v>18.8</v>
      </c>
      <c r="I21" s="26" t="s">
        <v>73</v>
      </c>
      <c r="J21" s="24" t="s">
        <v>116</v>
      </c>
      <c r="K21" s="24" t="s">
        <v>5684</v>
      </c>
      <c r="L21" s="149">
        <v>1</v>
      </c>
      <c r="M21" s="25" t="s">
        <v>3739</v>
      </c>
      <c r="N21" s="25" t="s">
        <v>118</v>
      </c>
      <c r="O21" s="25" t="s">
        <v>5</v>
      </c>
      <c r="P21" s="27">
        <v>44375</v>
      </c>
      <c r="Q21" s="25" t="s">
        <v>112</v>
      </c>
      <c r="R21" s="24" t="s">
        <v>3741</v>
      </c>
      <c r="S21" s="32" t="s">
        <v>113</v>
      </c>
      <c r="T21" s="32" t="str">
        <f>IFERROR(VLOOKUP(D:D,DGILOG!A:C,3,0),"")</f>
        <v>Y</v>
      </c>
      <c r="U21" s="32"/>
      <c r="V21" s="432"/>
      <c r="W21" s="32" t="s">
        <v>4081</v>
      </c>
      <c r="X21" s="32" t="s">
        <v>5</v>
      </c>
      <c r="Y21" s="32" t="str">
        <f t="shared" si="0"/>
        <v>4002942815 GID 26 P3 28 Y</v>
      </c>
      <c r="Z21" s="31" t="e">
        <f>VLOOKUP(A:A,[5]Orders!$D:$BE,11,0)</f>
        <v>#N/A</v>
      </c>
      <c r="AA21" s="447"/>
      <c r="AB21" s="31"/>
      <c r="AC21" s="31"/>
      <c r="AD21" s="31"/>
      <c r="AE21" s="31"/>
    </row>
    <row r="22" spans="1:31" x14ac:dyDescent="0.25">
      <c r="A22" s="25">
        <v>4002942816</v>
      </c>
      <c r="B22" s="149" t="s">
        <v>96</v>
      </c>
      <c r="C22" s="26">
        <v>1</v>
      </c>
      <c r="D22" s="24">
        <v>15446462</v>
      </c>
      <c r="E22" s="25" t="s">
        <v>321</v>
      </c>
      <c r="F22" s="25">
        <v>1863</v>
      </c>
      <c r="G22" s="25">
        <v>32.67</v>
      </c>
      <c r="H22" s="25">
        <v>18.72</v>
      </c>
      <c r="I22" s="26" t="s">
        <v>73</v>
      </c>
      <c r="J22" s="24" t="s">
        <v>116</v>
      </c>
      <c r="K22" s="24" t="s">
        <v>5684</v>
      </c>
      <c r="L22" s="149">
        <v>1</v>
      </c>
      <c r="M22" s="25" t="s">
        <v>3739</v>
      </c>
      <c r="N22" s="25" t="s">
        <v>118</v>
      </c>
      <c r="O22" s="25" t="s">
        <v>5681</v>
      </c>
      <c r="P22" s="27">
        <v>44375</v>
      </c>
      <c r="Q22" s="25" t="s">
        <v>112</v>
      </c>
      <c r="R22" s="24" t="s">
        <v>3741</v>
      </c>
      <c r="S22" s="32" t="s">
        <v>113</v>
      </c>
      <c r="T22" s="32" t="str">
        <f>IFERROR(VLOOKUP(D:D,DGILOG!A:C,3,0),"")</f>
        <v>Y</v>
      </c>
      <c r="U22" s="32"/>
      <c r="V22" s="32"/>
      <c r="W22" s="32" t="s">
        <v>4081</v>
      </c>
      <c r="X22" s="32" t="s">
        <v>5</v>
      </c>
      <c r="Y22" s="32" t="str">
        <f t="shared" si="0"/>
        <v>4002942816 GID 26 P3 28 Y</v>
      </c>
      <c r="Z22" s="31" t="e">
        <f>VLOOKUP(A:A,[5]Orders!$D:$BE,11,0)</f>
        <v>#N/A</v>
      </c>
      <c r="AA22" s="447"/>
      <c r="AB22" s="31"/>
      <c r="AC22" s="31"/>
      <c r="AD22" s="31"/>
      <c r="AE22" s="31"/>
    </row>
    <row r="23" spans="1:31" x14ac:dyDescent="0.25">
      <c r="A23" s="25">
        <v>4002942817</v>
      </c>
      <c r="B23" s="149" t="s">
        <v>96</v>
      </c>
      <c r="C23" s="26">
        <v>1</v>
      </c>
      <c r="D23" s="24">
        <v>15446462</v>
      </c>
      <c r="E23" s="25" t="s">
        <v>321</v>
      </c>
      <c r="F23" s="25">
        <v>2039</v>
      </c>
      <c r="G23" s="25">
        <v>33.479999999999997</v>
      </c>
      <c r="H23" s="25">
        <v>18.149999999999999</v>
      </c>
      <c r="I23" s="26" t="s">
        <v>73</v>
      </c>
      <c r="J23" s="24" t="s">
        <v>116</v>
      </c>
      <c r="K23" s="24" t="s">
        <v>5684</v>
      </c>
      <c r="L23" s="149">
        <v>1</v>
      </c>
      <c r="M23" s="25" t="s">
        <v>3739</v>
      </c>
      <c r="N23" s="25" t="s">
        <v>118</v>
      </c>
      <c r="O23" s="25" t="s">
        <v>5681</v>
      </c>
      <c r="P23" s="27">
        <v>44375</v>
      </c>
      <c r="Q23" s="25" t="s">
        <v>112</v>
      </c>
      <c r="R23" s="24" t="s">
        <v>3741</v>
      </c>
      <c r="S23" s="32" t="s">
        <v>113</v>
      </c>
      <c r="T23" s="32" t="str">
        <f>IFERROR(VLOOKUP(D:D,DGILOG!A:C,3,0),"")</f>
        <v>Y</v>
      </c>
      <c r="U23" s="32"/>
      <c r="V23" s="32"/>
      <c r="W23" s="32" t="s">
        <v>4081</v>
      </c>
      <c r="X23" s="32" t="s">
        <v>5</v>
      </c>
      <c r="Y23" s="32" t="str">
        <f t="shared" si="0"/>
        <v>4002942817 GID 26 P3 28 Y</v>
      </c>
      <c r="Z23" s="31" t="e">
        <f>VLOOKUP(A:A,[5]Orders!$D:$BE,11,0)</f>
        <v>#N/A</v>
      </c>
      <c r="AA23" s="447"/>
      <c r="AB23" s="31"/>
      <c r="AC23" s="31"/>
      <c r="AD23" s="31"/>
      <c r="AE23" s="31"/>
    </row>
    <row r="24" spans="1:31" x14ac:dyDescent="0.25">
      <c r="A24" s="25">
        <v>4002942820</v>
      </c>
      <c r="B24" s="149" t="s">
        <v>96</v>
      </c>
      <c r="C24" s="26">
        <v>1</v>
      </c>
      <c r="D24" s="24">
        <v>15073992</v>
      </c>
      <c r="E24" s="25" t="s">
        <v>3508</v>
      </c>
      <c r="F24" s="25">
        <v>2640</v>
      </c>
      <c r="G24" s="25">
        <v>39.619999999999997</v>
      </c>
      <c r="H24" s="25">
        <v>17.13</v>
      </c>
      <c r="I24" s="26" t="s">
        <v>73</v>
      </c>
      <c r="J24" s="24" t="s">
        <v>116</v>
      </c>
      <c r="K24" s="24" t="s">
        <v>5684</v>
      </c>
      <c r="L24" s="149">
        <v>1</v>
      </c>
      <c r="M24" s="25" t="s">
        <v>3402</v>
      </c>
      <c r="N24" s="25" t="s">
        <v>3391</v>
      </c>
      <c r="O24" s="25" t="s">
        <v>5</v>
      </c>
      <c r="P24" s="27">
        <v>44377</v>
      </c>
      <c r="Q24" s="25" t="s">
        <v>112</v>
      </c>
      <c r="R24" s="24" t="s">
        <v>3509</v>
      </c>
      <c r="S24" s="32" t="s">
        <v>113</v>
      </c>
      <c r="T24" s="32" t="str">
        <f>IFERROR(VLOOKUP(D:D,DGILOG!A:C,3,0),"")</f>
        <v>Y</v>
      </c>
      <c r="U24" s="32"/>
      <c r="V24" s="32" t="s">
        <v>433</v>
      </c>
      <c r="W24" s="32" t="s">
        <v>5790</v>
      </c>
      <c r="X24" s="32" t="s">
        <v>5</v>
      </c>
      <c r="Y24" s="32" t="str">
        <f t="shared" si="0"/>
        <v>4002942820 GID 26 P3 30 Y</v>
      </c>
      <c r="Z24" s="31" t="e">
        <f>VLOOKUP(A:A,[5]Orders!$D:$BE,11,0)</f>
        <v>#N/A</v>
      </c>
      <c r="AA24" s="447"/>
      <c r="AB24" s="31"/>
      <c r="AC24" s="31"/>
      <c r="AD24" s="31"/>
      <c r="AE24" s="31"/>
    </row>
    <row r="25" spans="1:31" x14ac:dyDescent="0.25">
      <c r="A25" s="44">
        <v>4002942892</v>
      </c>
      <c r="B25" s="35" t="s">
        <v>96</v>
      </c>
      <c r="C25" s="35">
        <v>1</v>
      </c>
      <c r="D25" s="44">
        <v>15067655</v>
      </c>
      <c r="E25" s="44" t="s">
        <v>133</v>
      </c>
      <c r="F25" s="44">
        <v>763</v>
      </c>
      <c r="G25" s="44">
        <v>19.09</v>
      </c>
      <c r="H25" s="44">
        <v>6.91</v>
      </c>
      <c r="I25" s="35" t="s">
        <v>170</v>
      </c>
      <c r="J25" s="44" t="s">
        <v>109</v>
      </c>
      <c r="K25" s="44" t="s">
        <v>5684</v>
      </c>
      <c r="L25" s="35">
        <v>1</v>
      </c>
      <c r="M25" s="44" t="s">
        <v>126</v>
      </c>
      <c r="N25" s="44" t="s">
        <v>99</v>
      </c>
      <c r="O25" s="44" t="s">
        <v>5</v>
      </c>
      <c r="P25" s="51">
        <v>44373</v>
      </c>
      <c r="Q25" s="44" t="s">
        <v>100</v>
      </c>
      <c r="R25" s="450" t="s">
        <v>4463</v>
      </c>
      <c r="S25" s="31" t="s">
        <v>101</v>
      </c>
      <c r="T25" s="31" t="str">
        <f>IFERROR(VLOOKUP(D:D,DGILOG!A:C,3,0),"")</f>
        <v>Y</v>
      </c>
      <c r="U25" s="31"/>
      <c r="V25" s="31" t="s">
        <v>5149</v>
      </c>
      <c r="W25" s="31" t="str">
        <f>IFERROR(VLOOKUP(V:V,MGV!B:E,4,0),"")</f>
        <v>indofast</v>
      </c>
      <c r="X25" s="31" t="s">
        <v>5</v>
      </c>
      <c r="Y25" s="31" t="str">
        <f t="shared" si="0"/>
        <v>4002942892 GID 26 ND 26 Y</v>
      </c>
      <c r="Z25" s="31" t="e">
        <f>VLOOKUP(A:A,[5]Orders!$D:$BE,11,0)</f>
        <v>#N/A</v>
      </c>
      <c r="AA25" s="447">
        <v>44372</v>
      </c>
      <c r="AB25" s="31" t="s">
        <v>5105</v>
      </c>
      <c r="AC25" s="31" t="s">
        <v>5150</v>
      </c>
      <c r="AD25" s="31"/>
      <c r="AE25" s="31" t="s">
        <v>5149</v>
      </c>
    </row>
    <row r="26" spans="1:31" x14ac:dyDescent="0.25">
      <c r="A26" s="44">
        <v>4002942893</v>
      </c>
      <c r="B26" s="35" t="s">
        <v>96</v>
      </c>
      <c r="C26" s="35">
        <v>1</v>
      </c>
      <c r="D26" s="44">
        <v>15067655</v>
      </c>
      <c r="E26" s="44" t="s">
        <v>133</v>
      </c>
      <c r="F26" s="44">
        <v>236</v>
      </c>
      <c r="G26" s="44">
        <v>3.16</v>
      </c>
      <c r="H26" s="44">
        <v>2.0499999999999998</v>
      </c>
      <c r="I26" s="35" t="s">
        <v>5089</v>
      </c>
      <c r="J26" s="44" t="s">
        <v>97</v>
      </c>
      <c r="K26" s="44" t="s">
        <v>5684</v>
      </c>
      <c r="L26" s="35">
        <v>1</v>
      </c>
      <c r="M26" s="44" t="s">
        <v>126</v>
      </c>
      <c r="N26" s="44" t="s">
        <v>99</v>
      </c>
      <c r="O26" s="44" t="s">
        <v>5680</v>
      </c>
      <c r="P26" s="51">
        <v>44373</v>
      </c>
      <c r="Q26" s="44" t="s">
        <v>100</v>
      </c>
      <c r="R26" s="450" t="s">
        <v>4463</v>
      </c>
      <c r="S26" s="31" t="s">
        <v>101</v>
      </c>
      <c r="T26" s="31" t="str">
        <f>IFERROR(VLOOKUP(D:D,DGILOG!A:C,3,0),"")</f>
        <v>Y</v>
      </c>
      <c r="U26" s="31"/>
      <c r="V26" s="31" t="s">
        <v>5108</v>
      </c>
      <c r="W26" s="31" t="str">
        <f>IFERROR(VLOOKUP(V:V,MGV!B:E,4,0),"")</f>
        <v>indofast</v>
      </c>
      <c r="X26" s="31" t="s">
        <v>5</v>
      </c>
      <c r="Y26" s="31" t="str">
        <f t="shared" si="0"/>
        <v>4002942893 GID 26 ND 26 Y</v>
      </c>
      <c r="Z26" s="31" t="e">
        <f>VLOOKUP(A:A,[5]Orders!$D:$BE,11,0)</f>
        <v>#N/A</v>
      </c>
      <c r="AA26" s="447">
        <v>44372</v>
      </c>
      <c r="AB26" s="31" t="s">
        <v>5105</v>
      </c>
      <c r="AC26" s="31" t="s">
        <v>5136</v>
      </c>
      <c r="AD26" s="31"/>
      <c r="AE26" s="31" t="s">
        <v>5108</v>
      </c>
    </row>
    <row r="27" spans="1:31" x14ac:dyDescent="0.25">
      <c r="A27" s="24">
        <v>4002942893</v>
      </c>
      <c r="B27" s="149" t="s">
        <v>96</v>
      </c>
      <c r="C27" s="149"/>
      <c r="D27" s="24">
        <v>15523689</v>
      </c>
      <c r="E27" s="24" t="s">
        <v>5686</v>
      </c>
      <c r="F27" s="24">
        <v>229</v>
      </c>
      <c r="G27" s="24">
        <v>6.46</v>
      </c>
      <c r="H27" s="24">
        <v>2.3199999999999998</v>
      </c>
      <c r="I27" s="149" t="s">
        <v>5089</v>
      </c>
      <c r="J27" s="24" t="s">
        <v>97</v>
      </c>
      <c r="K27" s="24" t="s">
        <v>5684</v>
      </c>
      <c r="L27" s="149">
        <v>1</v>
      </c>
      <c r="M27" s="24" t="s">
        <v>126</v>
      </c>
      <c r="N27" s="24" t="s">
        <v>99</v>
      </c>
      <c r="O27" s="24" t="s">
        <v>5680</v>
      </c>
      <c r="P27" s="152">
        <v>44373</v>
      </c>
      <c r="Q27" s="24" t="s">
        <v>100</v>
      </c>
      <c r="R27" s="24" t="s">
        <v>5687</v>
      </c>
      <c r="S27" s="31" t="s">
        <v>101</v>
      </c>
      <c r="T27" s="33" t="str">
        <f>IFERROR(VLOOKUP(D:D,DGILOG!A:C,3,0),"")</f>
        <v/>
      </c>
      <c r="U27" s="33"/>
      <c r="V27" s="33"/>
      <c r="W27" s="33" t="str">
        <f>IFERROR(VLOOKUP(V:V,MGV!B:E,4,0),"")</f>
        <v/>
      </c>
      <c r="X27" s="31" t="s">
        <v>5</v>
      </c>
      <c r="Y27" s="31" t="str">
        <f t="shared" si="0"/>
        <v xml:space="preserve">4002942893 GID 26 ND 26 </v>
      </c>
      <c r="Z27" s="31" t="e">
        <f>VLOOKUP(A:A,[5]Orders!$D:$BE,11,0)</f>
        <v>#N/A</v>
      </c>
      <c r="AA27" s="447">
        <v>44372</v>
      </c>
      <c r="AB27" s="31" t="s">
        <v>5105</v>
      </c>
      <c r="AC27" s="31" t="s">
        <v>5136</v>
      </c>
      <c r="AD27" s="31"/>
      <c r="AE27" s="31" t="s">
        <v>5108</v>
      </c>
    </row>
    <row r="28" spans="1:31" x14ac:dyDescent="0.25">
      <c r="A28" s="25">
        <v>4002942913</v>
      </c>
      <c r="B28" s="149" t="s">
        <v>96</v>
      </c>
      <c r="C28" s="26"/>
      <c r="D28" s="24">
        <v>20804001</v>
      </c>
      <c r="E28" s="25" t="s">
        <v>3345</v>
      </c>
      <c r="F28" s="25">
        <v>2000</v>
      </c>
      <c r="G28" s="25">
        <v>36.04</v>
      </c>
      <c r="H28" s="25">
        <v>17.04</v>
      </c>
      <c r="I28" s="26" t="s">
        <v>73</v>
      </c>
      <c r="J28" s="24" t="s">
        <v>116</v>
      </c>
      <c r="K28" s="24" t="s">
        <v>5684</v>
      </c>
      <c r="L28" s="149">
        <v>1</v>
      </c>
      <c r="M28" s="25" t="s">
        <v>3346</v>
      </c>
      <c r="N28" s="25" t="s">
        <v>3347</v>
      </c>
      <c r="O28" s="25" t="s">
        <v>5</v>
      </c>
      <c r="P28" s="27">
        <v>44380</v>
      </c>
      <c r="Q28" s="25" t="s">
        <v>112</v>
      </c>
      <c r="R28" s="153" t="s">
        <v>3348</v>
      </c>
      <c r="S28" s="32" t="s">
        <v>113</v>
      </c>
      <c r="T28" s="32" t="str">
        <f>IFERROR(VLOOKUP(D:D,DGILOG!A:C,3,0),"")</f>
        <v/>
      </c>
      <c r="U28" s="32"/>
      <c r="V28" s="32"/>
      <c r="W28" s="32" t="s">
        <v>4094</v>
      </c>
      <c r="X28" s="32" t="s">
        <v>5</v>
      </c>
      <c r="Y28" s="32" t="str">
        <f t="shared" si="0"/>
        <v xml:space="preserve">4002942913 GID 26 P3 03 </v>
      </c>
      <c r="Z28" s="31" t="e">
        <f>VLOOKUP(A:A,[5]Orders!$D:$BE,11,0)</f>
        <v>#N/A</v>
      </c>
      <c r="AA28" s="447"/>
      <c r="AB28" s="31"/>
      <c r="AC28" s="31"/>
      <c r="AD28" s="31"/>
      <c r="AE28" s="31"/>
    </row>
    <row r="29" spans="1:31" x14ac:dyDescent="0.25">
      <c r="A29" s="44">
        <v>4002942915</v>
      </c>
      <c r="B29" s="35" t="s">
        <v>96</v>
      </c>
      <c r="C29" s="35">
        <v>1</v>
      </c>
      <c r="D29" s="44">
        <v>15088813</v>
      </c>
      <c r="E29" s="44" t="s">
        <v>4406</v>
      </c>
      <c r="F29" s="44">
        <v>640</v>
      </c>
      <c r="G29" s="44">
        <v>10.37</v>
      </c>
      <c r="H29" s="44">
        <v>4.78</v>
      </c>
      <c r="I29" s="35" t="s">
        <v>5089</v>
      </c>
      <c r="J29" s="44" t="s">
        <v>97</v>
      </c>
      <c r="K29" s="44" t="s">
        <v>5684</v>
      </c>
      <c r="L29" s="35">
        <v>1</v>
      </c>
      <c r="M29" s="44" t="s">
        <v>104</v>
      </c>
      <c r="N29" s="44" t="s">
        <v>99</v>
      </c>
      <c r="O29" s="44" t="s">
        <v>4243</v>
      </c>
      <c r="P29" s="51">
        <v>44373</v>
      </c>
      <c r="Q29" s="44" t="s">
        <v>120</v>
      </c>
      <c r="R29" s="44" t="s">
        <v>4407</v>
      </c>
      <c r="S29" s="31" t="s">
        <v>122</v>
      </c>
      <c r="T29" s="31" t="str">
        <f>IFERROR(VLOOKUP(D:D,DGILOG!A:C,3,0),"")</f>
        <v/>
      </c>
      <c r="U29" s="31"/>
      <c r="V29" s="31" t="s">
        <v>5132</v>
      </c>
      <c r="W29" s="31" t="str">
        <f>IFERROR(VLOOKUP(V:V,MGV!B:E,4,0),"")</f>
        <v>indofast</v>
      </c>
      <c r="X29" s="31" t="s">
        <v>5</v>
      </c>
      <c r="Y29" s="31" t="str">
        <f t="shared" si="0"/>
        <v xml:space="preserve">4002942915 GID 26 P1 26 </v>
      </c>
      <c r="Z29" s="31" t="e">
        <f>VLOOKUP(A:A,[5]Orders!$D:$BE,11,0)</f>
        <v>#N/A</v>
      </c>
      <c r="AA29" s="447">
        <v>44372</v>
      </c>
      <c r="AB29" s="31" t="s">
        <v>5105</v>
      </c>
      <c r="AC29" s="31" t="s">
        <v>5689</v>
      </c>
      <c r="AD29" s="31"/>
      <c r="AE29" s="31" t="s">
        <v>5132</v>
      </c>
    </row>
    <row r="30" spans="1:31" x14ac:dyDescent="0.25">
      <c r="A30" s="44">
        <v>4002942917</v>
      </c>
      <c r="B30" s="35" t="s">
        <v>96</v>
      </c>
      <c r="C30" s="35">
        <v>1</v>
      </c>
      <c r="D30" s="44">
        <v>20809001</v>
      </c>
      <c r="E30" s="44" t="s">
        <v>3315</v>
      </c>
      <c r="F30" s="44">
        <v>1000</v>
      </c>
      <c r="G30" s="44">
        <v>8.9</v>
      </c>
      <c r="H30" s="44">
        <v>4.46</v>
      </c>
      <c r="I30" s="35" t="s">
        <v>5089</v>
      </c>
      <c r="J30" s="44" t="s">
        <v>97</v>
      </c>
      <c r="K30" s="44" t="s">
        <v>5684</v>
      </c>
      <c r="L30" s="35">
        <v>1</v>
      </c>
      <c r="M30" s="44" t="s">
        <v>104</v>
      </c>
      <c r="N30" s="44" t="s">
        <v>99</v>
      </c>
      <c r="O30" s="44" t="s">
        <v>4243</v>
      </c>
      <c r="P30" s="51">
        <v>44373</v>
      </c>
      <c r="Q30" s="44" t="s">
        <v>120</v>
      </c>
      <c r="R30" s="44" t="s">
        <v>3316</v>
      </c>
      <c r="S30" s="31" t="s">
        <v>122</v>
      </c>
      <c r="T30" s="31" t="str">
        <f>IFERROR(VLOOKUP(D:D,DGILOG!A:C,3,0),"")</f>
        <v/>
      </c>
      <c r="U30" s="31"/>
      <c r="V30" s="31" t="s">
        <v>5158</v>
      </c>
      <c r="W30" s="31" t="str">
        <f>IFERROR(VLOOKUP(V:V,MGV!B:E,4,0),"")</f>
        <v>indofast</v>
      </c>
      <c r="X30" s="31" t="s">
        <v>5</v>
      </c>
      <c r="Y30" s="31" t="str">
        <f t="shared" si="0"/>
        <v xml:space="preserve">4002942917 GID 26 P1 26 </v>
      </c>
      <c r="Z30" s="31" t="e">
        <f>VLOOKUP(A:A,[5]Orders!$D:$BE,11,0)</f>
        <v>#N/A</v>
      </c>
      <c r="AA30" s="447">
        <v>44372</v>
      </c>
      <c r="AB30" s="31" t="s">
        <v>5105</v>
      </c>
      <c r="AC30" s="31" t="s">
        <v>5159</v>
      </c>
      <c r="AD30" s="31"/>
      <c r="AE30" s="31" t="s">
        <v>5158</v>
      </c>
    </row>
    <row r="31" spans="1:31" x14ac:dyDescent="0.25">
      <c r="A31" s="44">
        <v>4002942918</v>
      </c>
      <c r="B31" s="35" t="s">
        <v>96</v>
      </c>
      <c r="C31" s="35">
        <v>1</v>
      </c>
      <c r="D31" s="44">
        <v>22104001</v>
      </c>
      <c r="E31" s="44" t="s">
        <v>3717</v>
      </c>
      <c r="F31" s="44">
        <v>728</v>
      </c>
      <c r="G31" s="44">
        <v>14.28</v>
      </c>
      <c r="H31" s="44">
        <v>5.44</v>
      </c>
      <c r="I31" s="35" t="s">
        <v>170</v>
      </c>
      <c r="J31" s="44" t="s">
        <v>97</v>
      </c>
      <c r="K31" s="44" t="s">
        <v>5684</v>
      </c>
      <c r="L31" s="35">
        <v>1</v>
      </c>
      <c r="M31" s="44" t="s">
        <v>134</v>
      </c>
      <c r="N31" s="44" t="s">
        <v>99</v>
      </c>
      <c r="O31" s="44" t="s">
        <v>4243</v>
      </c>
      <c r="P31" s="51">
        <v>44373</v>
      </c>
      <c r="Q31" s="44" t="s">
        <v>120</v>
      </c>
      <c r="R31" s="44" t="s">
        <v>3721</v>
      </c>
      <c r="S31" s="31" t="s">
        <v>122</v>
      </c>
      <c r="T31" s="31" t="str">
        <f>IFERROR(VLOOKUP(D:D,DGILOG!A:C,3,0),"")</f>
        <v/>
      </c>
      <c r="U31" s="31"/>
      <c r="V31" s="451" t="s">
        <v>5151</v>
      </c>
      <c r="W31" s="31" t="str">
        <f>IFERROR(VLOOKUP(V:V,MGV!B:E,4,0),"")</f>
        <v>indofast</v>
      </c>
      <c r="X31" s="31" t="s">
        <v>5</v>
      </c>
      <c r="Y31" s="31" t="str">
        <f t="shared" si="0"/>
        <v xml:space="preserve">4002942918 GID 26 P1 26 </v>
      </c>
      <c r="Z31" s="31" t="e">
        <f>VLOOKUP(A:A,[5]Orders!$D:$BE,11,0)</f>
        <v>#N/A</v>
      </c>
      <c r="AA31" s="447">
        <v>44372</v>
      </c>
      <c r="AB31" s="31" t="s">
        <v>5105</v>
      </c>
      <c r="AC31" s="31" t="s">
        <v>5152</v>
      </c>
      <c r="AD31" s="31"/>
      <c r="AE31" s="31" t="s">
        <v>5151</v>
      </c>
    </row>
    <row r="32" spans="1:31" x14ac:dyDescent="0.25">
      <c r="A32" s="44">
        <v>4002942919</v>
      </c>
      <c r="B32" s="35" t="s">
        <v>96</v>
      </c>
      <c r="C32" s="35">
        <v>1</v>
      </c>
      <c r="D32" s="44">
        <v>20807001</v>
      </c>
      <c r="E32" s="44" t="s">
        <v>4026</v>
      </c>
      <c r="F32" s="44">
        <v>1002</v>
      </c>
      <c r="G32" s="44">
        <v>8.92</v>
      </c>
      <c r="H32" s="44">
        <v>4.46</v>
      </c>
      <c r="I32" s="35" t="s">
        <v>5089</v>
      </c>
      <c r="J32" s="44" t="s">
        <v>97</v>
      </c>
      <c r="K32" s="44" t="s">
        <v>5684</v>
      </c>
      <c r="L32" s="35">
        <v>1</v>
      </c>
      <c r="M32" s="44" t="s">
        <v>3418</v>
      </c>
      <c r="N32" s="44" t="s">
        <v>99</v>
      </c>
      <c r="O32" s="44" t="s">
        <v>4243</v>
      </c>
      <c r="P32" s="51">
        <v>44373</v>
      </c>
      <c r="Q32" s="44" t="s">
        <v>120</v>
      </c>
      <c r="R32" s="44" t="s">
        <v>4027</v>
      </c>
      <c r="S32" s="31" t="s">
        <v>122</v>
      </c>
      <c r="T32" s="31" t="str">
        <f>IFERROR(VLOOKUP(D:D,DGILOG!A:C,3,0),"")</f>
        <v/>
      </c>
      <c r="U32" s="31"/>
      <c r="V32" s="31" t="s">
        <v>5538</v>
      </c>
      <c r="W32" s="31" t="str">
        <f>IFERROR(VLOOKUP(V:V,MGV!B:E,4,0),"")</f>
        <v>RIHLOG</v>
      </c>
      <c r="X32" s="31" t="s">
        <v>5</v>
      </c>
      <c r="Y32" s="31" t="str">
        <f t="shared" si="0"/>
        <v xml:space="preserve">4002942919 GID 26 P1 26 </v>
      </c>
      <c r="Z32" s="31" t="e">
        <f>VLOOKUP(A:A,[5]Orders!$D:$BE,11,0)</f>
        <v>#N/A</v>
      </c>
      <c r="AA32" s="447">
        <v>44372</v>
      </c>
      <c r="AB32" s="31" t="s">
        <v>5539</v>
      </c>
      <c r="AC32" s="31" t="s">
        <v>5540</v>
      </c>
      <c r="AD32" s="31"/>
      <c r="AE32" s="31" t="s">
        <v>5538</v>
      </c>
    </row>
    <row r="33" spans="1:31" x14ac:dyDescent="0.25">
      <c r="A33" s="25">
        <v>4002942126</v>
      </c>
      <c r="B33" s="149" t="s">
        <v>96</v>
      </c>
      <c r="C33" s="26"/>
      <c r="D33" s="24">
        <v>15475742</v>
      </c>
      <c r="E33" s="25" t="s">
        <v>345</v>
      </c>
      <c r="F33" s="25">
        <v>2150</v>
      </c>
      <c r="G33" s="25" t="s">
        <v>5690</v>
      </c>
      <c r="H33" s="25" t="s">
        <v>5691</v>
      </c>
      <c r="I33" s="26" t="s">
        <v>73</v>
      </c>
      <c r="J33" s="24" t="s">
        <v>116</v>
      </c>
      <c r="K33" s="24" t="s">
        <v>5692</v>
      </c>
      <c r="L33" s="24">
        <v>2</v>
      </c>
      <c r="M33" s="25" t="s">
        <v>346</v>
      </c>
      <c r="N33" s="25" t="s">
        <v>118</v>
      </c>
      <c r="O33" s="25" t="s">
        <v>5</v>
      </c>
      <c r="P33" s="27">
        <v>44375</v>
      </c>
      <c r="Q33" s="25" t="s">
        <v>112</v>
      </c>
      <c r="R33" s="153" t="s">
        <v>347</v>
      </c>
      <c r="S33" s="32" t="s">
        <v>113</v>
      </c>
      <c r="T33" s="32" t="str">
        <f>IFERROR(VLOOKUP(D:D,DGILOG!A:C,3,0),"")</f>
        <v/>
      </c>
      <c r="U33" s="32"/>
      <c r="V33" s="32"/>
      <c r="W33" s="32" t="s">
        <v>5544</v>
      </c>
      <c r="X33" s="32" t="s">
        <v>5</v>
      </c>
      <c r="Y33" s="32" t="str">
        <f t="shared" si="0"/>
        <v xml:space="preserve">4002942126 GID 26 P3 28 </v>
      </c>
      <c r="Z33" s="31" t="e">
        <f>VLOOKUP(A:A,[5]Orders!$D:$BE,11,0)</f>
        <v>#N/A</v>
      </c>
      <c r="AA33" s="447"/>
      <c r="AB33" s="31"/>
      <c r="AC33" s="31"/>
      <c r="AD33" s="31"/>
      <c r="AE33" s="31"/>
    </row>
    <row r="34" spans="1:31" x14ac:dyDescent="0.25">
      <c r="A34" s="24">
        <v>4002942839</v>
      </c>
      <c r="B34" s="149" t="s">
        <v>96</v>
      </c>
      <c r="C34" s="149">
        <v>1</v>
      </c>
      <c r="D34" s="24">
        <v>15472490</v>
      </c>
      <c r="E34" s="24" t="s">
        <v>5693</v>
      </c>
      <c r="F34" s="24">
        <v>282</v>
      </c>
      <c r="G34" s="24" t="s">
        <v>5392</v>
      </c>
      <c r="H34" s="24" t="s">
        <v>5572</v>
      </c>
      <c r="I34" s="149" t="s">
        <v>8</v>
      </c>
      <c r="J34" s="24" t="s">
        <v>97</v>
      </c>
      <c r="K34" s="24" t="s">
        <v>5692</v>
      </c>
      <c r="L34" s="24">
        <v>2</v>
      </c>
      <c r="M34" s="24" t="s">
        <v>5694</v>
      </c>
      <c r="N34" s="24" t="s">
        <v>99</v>
      </c>
      <c r="O34" s="24" t="s">
        <v>5</v>
      </c>
      <c r="P34" s="152">
        <v>44373</v>
      </c>
      <c r="Q34" s="24" t="s">
        <v>100</v>
      </c>
      <c r="R34" s="24" t="s">
        <v>5695</v>
      </c>
      <c r="S34" s="31" t="s">
        <v>101</v>
      </c>
      <c r="T34" s="33" t="str">
        <f>IFERROR(VLOOKUP(D:D,DGILOG!A:C,3,0),"")</f>
        <v/>
      </c>
      <c r="U34" s="33" t="s">
        <v>302</v>
      </c>
      <c r="V34" s="33" t="s">
        <v>55</v>
      </c>
      <c r="W34" s="33" t="str">
        <f>IFERROR(VLOOKUP(V:V,MGV!B:E,4,0),"")</f>
        <v>PT. Mega Antaran Prima</v>
      </c>
      <c r="X34" s="31" t="s">
        <v>5</v>
      </c>
      <c r="Y34" s="31" t="str">
        <f t="shared" ref="Y34:Y65" si="1">A34&amp;" "&amp;X34&amp;" "&amp;S34&amp;" "&amp;TEXT(P34,"dd")&amp;" "&amp;T34</f>
        <v xml:space="preserve">4002942839 GID 26 ND 26 </v>
      </c>
      <c r="Z34" s="31" t="e">
        <f>VLOOKUP(A:A,[5]Orders!$D:$BE,11,0)</f>
        <v>#N/A</v>
      </c>
      <c r="AA34" s="447">
        <v>44372</v>
      </c>
      <c r="AB34" s="31" t="s">
        <v>43</v>
      </c>
      <c r="AC34" s="31" t="s">
        <v>3880</v>
      </c>
      <c r="AD34" s="31" t="s">
        <v>5768</v>
      </c>
      <c r="AE34" s="31" t="s">
        <v>55</v>
      </c>
    </row>
    <row r="35" spans="1:31" x14ac:dyDescent="0.25">
      <c r="A35" s="25">
        <v>4002942900</v>
      </c>
      <c r="B35" s="149" t="s">
        <v>96</v>
      </c>
      <c r="C35" s="26">
        <v>1</v>
      </c>
      <c r="D35" s="24">
        <v>20802001</v>
      </c>
      <c r="E35" s="25" t="s">
        <v>183</v>
      </c>
      <c r="F35" s="25">
        <v>3002</v>
      </c>
      <c r="G35" s="25" t="s">
        <v>5696</v>
      </c>
      <c r="H35" s="25" t="s">
        <v>3779</v>
      </c>
      <c r="I35" s="26" t="s">
        <v>73</v>
      </c>
      <c r="J35" s="24" t="s">
        <v>116</v>
      </c>
      <c r="K35" s="24" t="s">
        <v>5692</v>
      </c>
      <c r="L35" s="24">
        <v>2</v>
      </c>
      <c r="M35" s="25" t="s">
        <v>130</v>
      </c>
      <c r="N35" s="25" t="s">
        <v>118</v>
      </c>
      <c r="O35" s="25" t="s">
        <v>5</v>
      </c>
      <c r="P35" s="27">
        <v>44377</v>
      </c>
      <c r="Q35" s="25" t="s">
        <v>112</v>
      </c>
      <c r="R35" s="153" t="s">
        <v>184</v>
      </c>
      <c r="S35" s="32" t="s">
        <v>113</v>
      </c>
      <c r="T35" s="32" t="str">
        <f>IFERROR(VLOOKUP(D:D,DGILOG!A:C,3,0),"")</f>
        <v/>
      </c>
      <c r="U35" s="32"/>
      <c r="V35" s="32" t="s">
        <v>420</v>
      </c>
      <c r="W35" s="32" t="s">
        <v>5789</v>
      </c>
      <c r="X35" s="32" t="s">
        <v>5</v>
      </c>
      <c r="Y35" s="32" t="str">
        <f t="shared" si="1"/>
        <v xml:space="preserve">4002942900 GID 26 P3 30 </v>
      </c>
      <c r="Z35" s="31" t="e">
        <f>VLOOKUP(A:A,[5]Orders!$D:$BE,11,0)</f>
        <v>#N/A</v>
      </c>
      <c r="AA35" s="447"/>
      <c r="AB35" s="31"/>
      <c r="AC35" s="31"/>
      <c r="AD35" s="31"/>
      <c r="AE35" s="31"/>
    </row>
    <row r="36" spans="1:31" x14ac:dyDescent="0.25">
      <c r="A36" s="24">
        <v>4002942909</v>
      </c>
      <c r="B36" s="149" t="s">
        <v>96</v>
      </c>
      <c r="C36" s="149">
        <v>1</v>
      </c>
      <c r="D36" s="24">
        <v>15181929</v>
      </c>
      <c r="E36" s="24" t="s">
        <v>303</v>
      </c>
      <c r="F36" s="24">
        <v>153</v>
      </c>
      <c r="G36" s="24" t="s">
        <v>5697</v>
      </c>
      <c r="H36" s="24" t="s">
        <v>4949</v>
      </c>
      <c r="I36" s="149" t="s">
        <v>8</v>
      </c>
      <c r="J36" s="24" t="s">
        <v>97</v>
      </c>
      <c r="K36" s="24" t="s">
        <v>5692</v>
      </c>
      <c r="L36" s="24">
        <v>2</v>
      </c>
      <c r="M36" s="24" t="s">
        <v>134</v>
      </c>
      <c r="N36" s="24" t="s">
        <v>99</v>
      </c>
      <c r="O36" s="24" t="s">
        <v>5</v>
      </c>
      <c r="P36" s="152">
        <v>44373</v>
      </c>
      <c r="Q36" s="24" t="s">
        <v>100</v>
      </c>
      <c r="R36" s="153" t="s">
        <v>4175</v>
      </c>
      <c r="S36" s="31" t="s">
        <v>101</v>
      </c>
      <c r="T36" s="33" t="str">
        <f>IFERROR(VLOOKUP(D:D,DGILOG!A:C,3,0),"")</f>
        <v>Y</v>
      </c>
      <c r="U36" s="33" t="s">
        <v>302</v>
      </c>
      <c r="V36" s="33" t="s">
        <v>58</v>
      </c>
      <c r="W36" s="33" t="str">
        <f>IFERROR(VLOOKUP(V:V,MGV!B:E,4,0),"")</f>
        <v>PT. Mega Antaran Prima</v>
      </c>
      <c r="X36" s="31" t="s">
        <v>5</v>
      </c>
      <c r="Y36" s="31" t="str">
        <f t="shared" si="1"/>
        <v>4002942909 GID 26 ND 26 Y</v>
      </c>
      <c r="Z36" s="31" t="e">
        <f>VLOOKUP(A:A,[5]Orders!$D:$BE,11,0)</f>
        <v>#N/A</v>
      </c>
      <c r="AA36" s="447">
        <v>44372</v>
      </c>
      <c r="AB36" s="31" t="s">
        <v>43</v>
      </c>
      <c r="AC36" s="31" t="s">
        <v>4316</v>
      </c>
      <c r="AD36" s="31" t="s">
        <v>4586</v>
      </c>
      <c r="AE36" s="31" t="s">
        <v>58</v>
      </c>
    </row>
    <row r="37" spans="1:31" x14ac:dyDescent="0.25">
      <c r="A37" s="24">
        <v>4002942916</v>
      </c>
      <c r="B37" s="149" t="s">
        <v>96</v>
      </c>
      <c r="C37" s="149">
        <v>1</v>
      </c>
      <c r="D37" s="24">
        <v>15080429</v>
      </c>
      <c r="E37" s="24" t="s">
        <v>4231</v>
      </c>
      <c r="F37" s="24">
        <v>17</v>
      </c>
      <c r="G37" s="24" t="s">
        <v>416</v>
      </c>
      <c r="H37" s="24" t="s">
        <v>5561</v>
      </c>
      <c r="I37" s="149" t="s">
        <v>8</v>
      </c>
      <c r="J37" s="24" t="s">
        <v>97</v>
      </c>
      <c r="K37" s="24" t="s">
        <v>5692</v>
      </c>
      <c r="L37" s="24">
        <v>2</v>
      </c>
      <c r="M37" s="24" t="s">
        <v>104</v>
      </c>
      <c r="N37" s="24" t="s">
        <v>99</v>
      </c>
      <c r="O37" s="24" t="s">
        <v>5680</v>
      </c>
      <c r="P37" s="152">
        <v>44373</v>
      </c>
      <c r="Q37" s="24" t="s">
        <v>120</v>
      </c>
      <c r="R37" s="24" t="s">
        <v>4232</v>
      </c>
      <c r="S37" s="31" t="s">
        <v>122</v>
      </c>
      <c r="T37" s="33" t="str">
        <f>IFERROR(VLOOKUP(D:D,DGILOG!A:C,3,0),"")</f>
        <v/>
      </c>
      <c r="U37" s="33" t="s">
        <v>302</v>
      </c>
      <c r="V37" s="31" t="s">
        <v>63</v>
      </c>
      <c r="W37" s="33" t="str">
        <f>IFERROR(VLOOKUP(V:V,MGV!B:E,4,0),"")</f>
        <v>PT. Mega Antaran Prima</v>
      </c>
      <c r="X37" s="31" t="s">
        <v>5</v>
      </c>
      <c r="Y37" s="31" t="str">
        <f t="shared" si="1"/>
        <v xml:space="preserve">4002942916 GID 26 P1 26 </v>
      </c>
      <c r="Z37" s="31" t="e">
        <f>VLOOKUP(A:A,[5]Orders!$D:$BE,11,0)</f>
        <v>#N/A</v>
      </c>
      <c r="AA37" s="447">
        <v>44372</v>
      </c>
      <c r="AB37" s="31" t="s">
        <v>43</v>
      </c>
      <c r="AC37" s="31" t="s">
        <v>5009</v>
      </c>
      <c r="AD37" s="31" t="s">
        <v>5419</v>
      </c>
      <c r="AE37" s="31" t="s">
        <v>63</v>
      </c>
    </row>
    <row r="38" spans="1:31" x14ac:dyDescent="0.25">
      <c r="A38" s="24">
        <v>4002942916</v>
      </c>
      <c r="B38" s="149" t="s">
        <v>96</v>
      </c>
      <c r="C38" s="149"/>
      <c r="D38" s="24">
        <v>20810001</v>
      </c>
      <c r="E38" s="24" t="s">
        <v>3317</v>
      </c>
      <c r="F38" s="24">
        <v>502</v>
      </c>
      <c r="G38" s="24" t="s">
        <v>3645</v>
      </c>
      <c r="H38" s="24" t="s">
        <v>192</v>
      </c>
      <c r="I38" s="149" t="s">
        <v>8</v>
      </c>
      <c r="J38" s="24" t="s">
        <v>97</v>
      </c>
      <c r="K38" s="24" t="s">
        <v>5692</v>
      </c>
      <c r="L38" s="24">
        <v>2</v>
      </c>
      <c r="M38" s="24" t="s">
        <v>104</v>
      </c>
      <c r="N38" s="24" t="s">
        <v>99</v>
      </c>
      <c r="O38" s="24" t="s">
        <v>5680</v>
      </c>
      <c r="P38" s="152">
        <v>44373</v>
      </c>
      <c r="Q38" s="24" t="s">
        <v>120</v>
      </c>
      <c r="R38" s="24" t="s">
        <v>3318</v>
      </c>
      <c r="S38" s="31" t="s">
        <v>122</v>
      </c>
      <c r="T38" s="33" t="str">
        <f>IFERROR(VLOOKUP(D:D,DGILOG!A:C,3,0),"")</f>
        <v/>
      </c>
      <c r="U38" s="33"/>
      <c r="V38" s="31"/>
      <c r="W38" s="33"/>
      <c r="X38" s="31" t="s">
        <v>5</v>
      </c>
      <c r="Y38" s="31" t="str">
        <f t="shared" si="1"/>
        <v xml:space="preserve">4002942916 GID 26 P1 26 </v>
      </c>
      <c r="Z38" s="31" t="e">
        <f>VLOOKUP(A:A,[5]Orders!$D:$BE,11,0)</f>
        <v>#N/A</v>
      </c>
      <c r="AA38" s="447">
        <v>44372</v>
      </c>
      <c r="AB38" s="31" t="s">
        <v>43</v>
      </c>
      <c r="AC38" s="31" t="s">
        <v>5009</v>
      </c>
      <c r="AD38" s="31" t="s">
        <v>5419</v>
      </c>
      <c r="AE38" s="31" t="s">
        <v>63</v>
      </c>
    </row>
    <row r="39" spans="1:31" x14ac:dyDescent="0.25">
      <c r="A39" s="24">
        <v>4002942921</v>
      </c>
      <c r="B39" s="149" t="s">
        <v>96</v>
      </c>
      <c r="C39" s="149">
        <v>1</v>
      </c>
      <c r="D39" s="24">
        <v>15097206</v>
      </c>
      <c r="E39" s="24" t="s">
        <v>4034</v>
      </c>
      <c r="F39" s="24">
        <v>501</v>
      </c>
      <c r="G39" s="24" t="s">
        <v>5698</v>
      </c>
      <c r="H39" s="24" t="s">
        <v>192</v>
      </c>
      <c r="I39" s="149" t="s">
        <v>8</v>
      </c>
      <c r="J39" s="24" t="s">
        <v>97</v>
      </c>
      <c r="K39" s="24" t="s">
        <v>5692</v>
      </c>
      <c r="L39" s="24">
        <v>2</v>
      </c>
      <c r="M39" s="24" t="s">
        <v>168</v>
      </c>
      <c r="N39" s="24" t="s">
        <v>110</v>
      </c>
      <c r="O39" s="24" t="s">
        <v>5680</v>
      </c>
      <c r="P39" s="152">
        <v>44374</v>
      </c>
      <c r="Q39" s="24" t="s">
        <v>105</v>
      </c>
      <c r="R39" s="24" t="s">
        <v>4037</v>
      </c>
      <c r="S39" s="33" t="s">
        <v>107</v>
      </c>
      <c r="T39" s="33" t="str">
        <f>IFERROR(VLOOKUP(D:D,DGILOG!A:C,3,0),"")</f>
        <v/>
      </c>
      <c r="U39" s="33" t="s">
        <v>302</v>
      </c>
      <c r="V39" s="31" t="s">
        <v>2310</v>
      </c>
      <c r="W39" s="33" t="str">
        <f>IFERROR(VLOOKUP(V:V,MGV!B:E,4,0),"")</f>
        <v>Medikar Sarana Utama</v>
      </c>
      <c r="X39" s="31" t="s">
        <v>5</v>
      </c>
      <c r="Y39" s="31" t="str">
        <f t="shared" si="1"/>
        <v xml:space="preserve">4002942921 GID 26 P2 27 </v>
      </c>
      <c r="Z39" s="31" t="e">
        <f>VLOOKUP(A:A,[5]Orders!$D:$BE,11,0)</f>
        <v>#N/A</v>
      </c>
      <c r="AA39" s="447">
        <v>44372</v>
      </c>
      <c r="AB39" s="31" t="s">
        <v>460</v>
      </c>
      <c r="AC39" s="31" t="s">
        <v>3895</v>
      </c>
      <c r="AD39" s="31" t="s">
        <v>3896</v>
      </c>
      <c r="AE39" s="31" t="s">
        <v>2310</v>
      </c>
    </row>
    <row r="40" spans="1:31" x14ac:dyDescent="0.25">
      <c r="A40" s="24">
        <v>4002942921</v>
      </c>
      <c r="B40" s="149" t="s">
        <v>96</v>
      </c>
      <c r="C40" s="149"/>
      <c r="D40" s="24">
        <v>24079001</v>
      </c>
      <c r="E40" s="24" t="s">
        <v>5062</v>
      </c>
      <c r="F40" s="24">
        <v>11</v>
      </c>
      <c r="G40" s="24" t="s">
        <v>3625</v>
      </c>
      <c r="H40" s="24" t="s">
        <v>5699</v>
      </c>
      <c r="I40" s="149" t="s">
        <v>8</v>
      </c>
      <c r="J40" s="24" t="s">
        <v>97</v>
      </c>
      <c r="K40" s="24" t="s">
        <v>5692</v>
      </c>
      <c r="L40" s="24">
        <v>2</v>
      </c>
      <c r="M40" s="24" t="s">
        <v>168</v>
      </c>
      <c r="N40" s="24" t="s">
        <v>110</v>
      </c>
      <c r="O40" s="24" t="s">
        <v>5680</v>
      </c>
      <c r="P40" s="152">
        <v>44374</v>
      </c>
      <c r="Q40" s="24" t="s">
        <v>105</v>
      </c>
      <c r="R40" s="24" t="s">
        <v>5063</v>
      </c>
      <c r="S40" s="33" t="s">
        <v>107</v>
      </c>
      <c r="T40" s="33" t="str">
        <f>IFERROR(VLOOKUP(D:D,DGILOG!A:C,3,0),"")</f>
        <v/>
      </c>
      <c r="U40" s="33"/>
      <c r="V40" s="31"/>
      <c r="W40" s="33"/>
      <c r="X40" s="31" t="s">
        <v>5</v>
      </c>
      <c r="Y40" s="31" t="str">
        <f t="shared" si="1"/>
        <v xml:space="preserve">4002942921 GID 26 P2 27 </v>
      </c>
      <c r="Z40" s="31" t="e">
        <f>VLOOKUP(A:A,[5]Orders!$D:$BE,11,0)</f>
        <v>#N/A</v>
      </c>
      <c r="AA40" s="447">
        <v>44372</v>
      </c>
      <c r="AB40" s="31" t="s">
        <v>460</v>
      </c>
      <c r="AC40" s="31" t="s">
        <v>3895</v>
      </c>
      <c r="AD40" s="31" t="s">
        <v>3896</v>
      </c>
      <c r="AE40" s="31" t="s">
        <v>2310</v>
      </c>
    </row>
    <row r="41" spans="1:31" x14ac:dyDescent="0.25">
      <c r="A41" s="24">
        <v>4002942924</v>
      </c>
      <c r="B41" s="149" t="s">
        <v>96</v>
      </c>
      <c r="C41" s="149">
        <v>1</v>
      </c>
      <c r="D41" s="24">
        <v>15074581</v>
      </c>
      <c r="E41" s="24" t="s">
        <v>5059</v>
      </c>
      <c r="F41" s="24">
        <v>6</v>
      </c>
      <c r="G41" s="24" t="s">
        <v>5562</v>
      </c>
      <c r="H41" s="24" t="s">
        <v>5700</v>
      </c>
      <c r="I41" s="149" t="s">
        <v>8</v>
      </c>
      <c r="J41" s="24" t="s">
        <v>97</v>
      </c>
      <c r="K41" s="24" t="s">
        <v>5692</v>
      </c>
      <c r="L41" s="24">
        <v>2</v>
      </c>
      <c r="M41" s="24" t="s">
        <v>3304</v>
      </c>
      <c r="N41" s="24" t="s">
        <v>110</v>
      </c>
      <c r="O41" s="24" t="s">
        <v>5680</v>
      </c>
      <c r="P41" s="152">
        <v>44372</v>
      </c>
      <c r="Q41" s="24" t="s">
        <v>105</v>
      </c>
      <c r="R41" s="24" t="s">
        <v>5061</v>
      </c>
      <c r="S41" s="33" t="s">
        <v>107</v>
      </c>
      <c r="T41" s="33" t="str">
        <f>IFERROR(VLOOKUP(D:D,DGILOG!A:C,3,0),"")</f>
        <v/>
      </c>
      <c r="U41" s="33" t="s">
        <v>302</v>
      </c>
      <c r="V41" s="31" t="s">
        <v>59</v>
      </c>
      <c r="W41" s="33" t="str">
        <f>IFERROR(VLOOKUP(V:V,MGV!B:E,4,0),"")</f>
        <v>PT. Mega Antaran Prima</v>
      </c>
      <c r="X41" s="31" t="s">
        <v>5</v>
      </c>
      <c r="Y41" s="31" t="str">
        <f t="shared" si="1"/>
        <v xml:space="preserve">4002942924 GID 26 P2 25 </v>
      </c>
      <c r="Z41" s="31" t="e">
        <f>VLOOKUP(A:A,[5]Orders!$D:$BE,11,0)</f>
        <v>#N/A</v>
      </c>
      <c r="AA41" s="447">
        <v>44372</v>
      </c>
      <c r="AB41" s="31" t="s">
        <v>43</v>
      </c>
      <c r="AC41" s="31" t="s">
        <v>3888</v>
      </c>
      <c r="AD41" s="31" t="s">
        <v>5257</v>
      </c>
      <c r="AE41" s="31" t="s">
        <v>59</v>
      </c>
    </row>
    <row r="42" spans="1:31" x14ac:dyDescent="0.25">
      <c r="A42" s="24">
        <v>4002942924</v>
      </c>
      <c r="B42" s="149" t="s">
        <v>96</v>
      </c>
      <c r="C42" s="149"/>
      <c r="D42" s="24">
        <v>15463457</v>
      </c>
      <c r="E42" s="24" t="s">
        <v>3424</v>
      </c>
      <c r="F42" s="24">
        <v>600</v>
      </c>
      <c r="G42" s="24" t="s">
        <v>5701</v>
      </c>
      <c r="H42" s="24" t="s">
        <v>623</v>
      </c>
      <c r="I42" s="149" t="s">
        <v>8</v>
      </c>
      <c r="J42" s="24" t="s">
        <v>97</v>
      </c>
      <c r="K42" s="24" t="s">
        <v>5692</v>
      </c>
      <c r="L42" s="24">
        <v>2</v>
      </c>
      <c r="M42" s="24" t="s">
        <v>3425</v>
      </c>
      <c r="N42" s="24" t="s">
        <v>110</v>
      </c>
      <c r="O42" s="24" t="s">
        <v>5680</v>
      </c>
      <c r="P42" s="152">
        <v>44372</v>
      </c>
      <c r="Q42" s="24" t="s">
        <v>105</v>
      </c>
      <c r="R42" s="153" t="s">
        <v>3426</v>
      </c>
      <c r="S42" s="33" t="s">
        <v>107</v>
      </c>
      <c r="T42" s="33" t="str">
        <f>IFERROR(VLOOKUP(D:D,DGILOG!A:C,3,0),"")</f>
        <v/>
      </c>
      <c r="U42" s="33"/>
      <c r="V42" s="31"/>
      <c r="W42" s="33"/>
      <c r="X42" s="31" t="s">
        <v>5</v>
      </c>
      <c r="Y42" s="31" t="str">
        <f t="shared" si="1"/>
        <v xml:space="preserve">4002942924 GID 26 P2 25 </v>
      </c>
      <c r="Z42" s="31" t="e">
        <f>VLOOKUP(A:A,[5]Orders!$D:$BE,11,0)</f>
        <v>#N/A</v>
      </c>
      <c r="AA42" s="447">
        <v>44372</v>
      </c>
      <c r="AB42" s="31" t="s">
        <v>43</v>
      </c>
      <c r="AC42" s="31" t="s">
        <v>3888</v>
      </c>
      <c r="AD42" s="31" t="s">
        <v>5257</v>
      </c>
      <c r="AE42" s="31" t="s">
        <v>59</v>
      </c>
    </row>
    <row r="43" spans="1:31" x14ac:dyDescent="0.25">
      <c r="A43" s="25">
        <v>4002942925</v>
      </c>
      <c r="B43" s="149" t="s">
        <v>96</v>
      </c>
      <c r="C43" s="26">
        <v>1</v>
      </c>
      <c r="D43" s="24">
        <v>20817001</v>
      </c>
      <c r="E43" s="25" t="s">
        <v>216</v>
      </c>
      <c r="F43" s="25">
        <v>2502</v>
      </c>
      <c r="G43" s="25" t="s">
        <v>5702</v>
      </c>
      <c r="H43" s="25" t="s">
        <v>5703</v>
      </c>
      <c r="I43" s="26" t="s">
        <v>73</v>
      </c>
      <c r="J43" s="24" t="s">
        <v>116</v>
      </c>
      <c r="K43" s="24" t="s">
        <v>5692</v>
      </c>
      <c r="L43" s="24">
        <v>2</v>
      </c>
      <c r="M43" s="25" t="s">
        <v>117</v>
      </c>
      <c r="N43" s="25" t="s">
        <v>118</v>
      </c>
      <c r="O43" s="25" t="s">
        <v>5</v>
      </c>
      <c r="P43" s="27">
        <v>44377</v>
      </c>
      <c r="Q43" s="25" t="s">
        <v>112</v>
      </c>
      <c r="R43" s="24" t="s">
        <v>217</v>
      </c>
      <c r="S43" s="32" t="s">
        <v>113</v>
      </c>
      <c r="T43" s="32" t="str">
        <f>IFERROR(VLOOKUP(D:D,DGILOG!A:C,3,0),"")</f>
        <v/>
      </c>
      <c r="U43" s="32"/>
      <c r="V43" s="32" t="s">
        <v>494</v>
      </c>
      <c r="W43" s="32" t="s">
        <v>5788</v>
      </c>
      <c r="X43" s="32" t="s">
        <v>5</v>
      </c>
      <c r="Y43" s="32" t="str">
        <f t="shared" si="1"/>
        <v xml:space="preserve">4002942925 GID 26 P3 30 </v>
      </c>
      <c r="Z43" s="31" t="e">
        <f>VLOOKUP(A:A,[5]Orders!$D:$BE,11,0)</f>
        <v>#N/A</v>
      </c>
      <c r="AA43" s="447"/>
      <c r="AB43" s="31"/>
      <c r="AC43" s="31"/>
      <c r="AD43" s="31"/>
      <c r="AE43" s="31"/>
    </row>
    <row r="44" spans="1:31" x14ac:dyDescent="0.25">
      <c r="A44" s="25">
        <v>4002942926</v>
      </c>
      <c r="B44" s="149" t="s">
        <v>96</v>
      </c>
      <c r="C44" s="26">
        <v>1</v>
      </c>
      <c r="D44" s="24">
        <v>20820001</v>
      </c>
      <c r="E44" s="25" t="s">
        <v>185</v>
      </c>
      <c r="F44" s="25">
        <v>3604</v>
      </c>
      <c r="G44" s="25" t="s">
        <v>5439</v>
      </c>
      <c r="H44" s="25" t="s">
        <v>5704</v>
      </c>
      <c r="I44" s="26" t="s">
        <v>73</v>
      </c>
      <c r="J44" s="24" t="s">
        <v>116</v>
      </c>
      <c r="K44" s="24" t="s">
        <v>5692</v>
      </c>
      <c r="L44" s="24">
        <v>2</v>
      </c>
      <c r="M44" s="25" t="s">
        <v>124</v>
      </c>
      <c r="N44" s="25" t="s">
        <v>118</v>
      </c>
      <c r="O44" s="25" t="s">
        <v>5</v>
      </c>
      <c r="P44" s="27">
        <v>44377</v>
      </c>
      <c r="Q44" s="25" t="s">
        <v>112</v>
      </c>
      <c r="R44" s="24" t="s">
        <v>186</v>
      </c>
      <c r="S44" s="32" t="s">
        <v>113</v>
      </c>
      <c r="T44" s="32" t="str">
        <f>IFERROR(VLOOKUP(D:D,DGILOG!A:C,3,0),"")</f>
        <v/>
      </c>
      <c r="U44" s="32"/>
      <c r="V44" s="32" t="s">
        <v>5799</v>
      </c>
      <c r="W44" s="32" t="s">
        <v>5803</v>
      </c>
      <c r="X44" s="32" t="s">
        <v>5</v>
      </c>
      <c r="Y44" s="32" t="str">
        <f t="shared" si="1"/>
        <v xml:space="preserve">4002942926 GID 26 P3 30 </v>
      </c>
      <c r="Z44" s="31" t="e">
        <f>VLOOKUP(A:A,[5]Orders!$D:$BE,11,0)</f>
        <v>#N/A</v>
      </c>
      <c r="AA44" s="447"/>
      <c r="AB44" s="31"/>
      <c r="AC44" s="31"/>
      <c r="AD44" s="31"/>
      <c r="AE44" s="31"/>
    </row>
    <row r="45" spans="1:31" x14ac:dyDescent="0.25">
      <c r="A45" s="24">
        <v>4002942973</v>
      </c>
      <c r="B45" s="149" t="s">
        <v>96</v>
      </c>
      <c r="C45" s="149">
        <v>1</v>
      </c>
      <c r="D45" s="24">
        <v>15078042</v>
      </c>
      <c r="E45" s="24" t="s">
        <v>3684</v>
      </c>
      <c r="F45" s="24">
        <v>232</v>
      </c>
      <c r="G45" s="24" t="s">
        <v>5705</v>
      </c>
      <c r="H45" s="24" t="s">
        <v>3697</v>
      </c>
      <c r="I45" s="149" t="s">
        <v>8</v>
      </c>
      <c r="J45" s="24" t="s">
        <v>3372</v>
      </c>
      <c r="K45" s="24" t="s">
        <v>5692</v>
      </c>
      <c r="L45" s="24">
        <v>2</v>
      </c>
      <c r="M45" s="24" t="s">
        <v>3470</v>
      </c>
      <c r="N45" s="24" t="s">
        <v>99</v>
      </c>
      <c r="O45" s="24" t="s">
        <v>4243</v>
      </c>
      <c r="P45" s="152">
        <v>44374</v>
      </c>
      <c r="Q45" s="24" t="s">
        <v>120</v>
      </c>
      <c r="R45" s="24" t="s">
        <v>3687</v>
      </c>
      <c r="S45" s="31" t="s">
        <v>122</v>
      </c>
      <c r="T45" s="33" t="str">
        <f>IFERROR(VLOOKUP(D:D,DGILOG!A:C,3,0),"")</f>
        <v/>
      </c>
      <c r="U45" s="33" t="s">
        <v>302</v>
      </c>
      <c r="V45" s="33" t="s">
        <v>15</v>
      </c>
      <c r="W45" s="33" t="str">
        <f>IFERROR(VLOOKUP(V:V,MGV!B:E,4,0),"")</f>
        <v>CV. Global Synergi Abadi</v>
      </c>
      <c r="X45" s="31" t="s">
        <v>5</v>
      </c>
      <c r="Y45" s="31" t="str">
        <f t="shared" si="1"/>
        <v xml:space="preserve">4002942973 GID 26 P1 27 </v>
      </c>
      <c r="Z45" s="31" t="e">
        <f>VLOOKUP(A:A,[5]Orders!$D:$BE,11,0)</f>
        <v>#N/A</v>
      </c>
      <c r="AA45" s="447">
        <v>44372</v>
      </c>
      <c r="AB45" s="31" t="s">
        <v>9</v>
      </c>
      <c r="AC45" s="31" t="s">
        <v>16</v>
      </c>
      <c r="AD45" s="31" t="s">
        <v>4419</v>
      </c>
      <c r="AE45" s="31" t="s">
        <v>15</v>
      </c>
    </row>
    <row r="46" spans="1:31" x14ac:dyDescent="0.25">
      <c r="A46" s="24">
        <v>4002942978</v>
      </c>
      <c r="B46" s="149" t="s">
        <v>96</v>
      </c>
      <c r="C46" s="149">
        <v>1</v>
      </c>
      <c r="D46" s="24">
        <v>26204001</v>
      </c>
      <c r="E46" s="24" t="s">
        <v>3688</v>
      </c>
      <c r="F46" s="24">
        <v>174</v>
      </c>
      <c r="G46" s="24" t="s">
        <v>5706</v>
      </c>
      <c r="H46" s="24" t="s">
        <v>3769</v>
      </c>
      <c r="I46" s="149" t="s">
        <v>8</v>
      </c>
      <c r="J46" s="24" t="s">
        <v>3372</v>
      </c>
      <c r="K46" s="24" t="s">
        <v>5692</v>
      </c>
      <c r="L46" s="24">
        <v>2</v>
      </c>
      <c r="M46" s="24" t="s">
        <v>3470</v>
      </c>
      <c r="N46" s="24" t="s">
        <v>99</v>
      </c>
      <c r="O46" s="24" t="s">
        <v>4243</v>
      </c>
      <c r="P46" s="152">
        <v>44374</v>
      </c>
      <c r="Q46" s="24" t="s">
        <v>120</v>
      </c>
      <c r="R46" s="24" t="s">
        <v>3690</v>
      </c>
      <c r="S46" s="31" t="s">
        <v>122</v>
      </c>
      <c r="T46" s="33" t="str">
        <f>IFERROR(VLOOKUP(D:D,DGILOG!A:C,3,0),"")</f>
        <v/>
      </c>
      <c r="U46" s="33" t="s">
        <v>302</v>
      </c>
      <c r="V46" s="33" t="s">
        <v>48</v>
      </c>
      <c r="W46" s="33" t="str">
        <f>IFERROR(VLOOKUP(V:V,MGV!B:E,4,0),"")</f>
        <v>PT. Kabut Halim Mandiri</v>
      </c>
      <c r="X46" s="31" t="s">
        <v>5</v>
      </c>
      <c r="Y46" s="31" t="str">
        <f t="shared" si="1"/>
        <v xml:space="preserve">4002942978 GID 26 P1 27 </v>
      </c>
      <c r="Z46" s="31" t="e">
        <f>VLOOKUP(A:A,[5]Orders!$D:$BE,11,0)</f>
        <v>#N/A</v>
      </c>
      <c r="AA46" s="447">
        <v>44372</v>
      </c>
      <c r="AB46" s="31" t="s">
        <v>18</v>
      </c>
      <c r="AC46" s="31" t="s">
        <v>284</v>
      </c>
      <c r="AD46" s="31" t="s">
        <v>4746</v>
      </c>
      <c r="AE46" s="31" t="s">
        <v>48</v>
      </c>
    </row>
    <row r="47" spans="1:31" x14ac:dyDescent="0.25">
      <c r="A47" s="24">
        <v>4002942996</v>
      </c>
      <c r="B47" s="149" t="s">
        <v>96</v>
      </c>
      <c r="C47" s="149">
        <v>1</v>
      </c>
      <c r="D47" s="24">
        <v>15431395</v>
      </c>
      <c r="E47" s="24" t="s">
        <v>196</v>
      </c>
      <c r="F47" s="24">
        <v>219</v>
      </c>
      <c r="G47" s="24" t="s">
        <v>4669</v>
      </c>
      <c r="H47" s="24" t="s">
        <v>3787</v>
      </c>
      <c r="I47" s="149" t="s">
        <v>8</v>
      </c>
      <c r="J47" s="24" t="s">
        <v>97</v>
      </c>
      <c r="K47" s="24" t="s">
        <v>5692</v>
      </c>
      <c r="L47" s="24">
        <v>2</v>
      </c>
      <c r="M47" s="24" t="s">
        <v>134</v>
      </c>
      <c r="N47" s="24" t="s">
        <v>99</v>
      </c>
      <c r="O47" s="24" t="s">
        <v>5</v>
      </c>
      <c r="P47" s="152">
        <v>44373</v>
      </c>
      <c r="Q47" s="24" t="s">
        <v>100</v>
      </c>
      <c r="R47" s="24" t="s">
        <v>3816</v>
      </c>
      <c r="S47" s="31" t="s">
        <v>101</v>
      </c>
      <c r="T47" s="33" t="str">
        <f>IFERROR(VLOOKUP(D:D,DGILOG!A:C,3,0),"")</f>
        <v>Y</v>
      </c>
      <c r="U47" s="33" t="s">
        <v>302</v>
      </c>
      <c r="V47" s="33" t="s">
        <v>26</v>
      </c>
      <c r="W47" s="33" t="str">
        <f>IFERROR(VLOOKUP(V:V,MGV!B:E,4,0),"")</f>
        <v>PT. Darsindo Cipta Putra Mandiri</v>
      </c>
      <c r="X47" s="31" t="s">
        <v>5</v>
      </c>
      <c r="Y47" s="31" t="str">
        <f t="shared" si="1"/>
        <v>4002942996 GID 26 ND 26 Y</v>
      </c>
      <c r="Z47" s="31" t="e">
        <f>VLOOKUP(A:A,[5]Orders!$D:$BE,11,0)</f>
        <v>#N/A</v>
      </c>
      <c r="AA47" s="447">
        <v>44372</v>
      </c>
      <c r="AB47" s="31" t="s">
        <v>28</v>
      </c>
      <c r="AC47" s="31" t="s">
        <v>27</v>
      </c>
      <c r="AD47" s="31" t="s">
        <v>4340</v>
      </c>
      <c r="AE47" s="31" t="s">
        <v>26</v>
      </c>
    </row>
    <row r="48" spans="1:31" x14ac:dyDescent="0.25">
      <c r="A48" s="25">
        <v>4002943000</v>
      </c>
      <c r="B48" s="149" t="s">
        <v>96</v>
      </c>
      <c r="C48" s="26">
        <v>1</v>
      </c>
      <c r="D48" s="24">
        <v>20820001</v>
      </c>
      <c r="E48" s="25" t="s">
        <v>185</v>
      </c>
      <c r="F48" s="25">
        <v>2002</v>
      </c>
      <c r="G48" s="25" t="s">
        <v>5707</v>
      </c>
      <c r="H48" s="25" t="s">
        <v>5708</v>
      </c>
      <c r="I48" s="26" t="s">
        <v>73</v>
      </c>
      <c r="J48" s="24" t="s">
        <v>116</v>
      </c>
      <c r="K48" s="24" t="s">
        <v>5692</v>
      </c>
      <c r="L48" s="24">
        <v>2</v>
      </c>
      <c r="M48" s="25" t="s">
        <v>124</v>
      </c>
      <c r="N48" s="25" t="s">
        <v>118</v>
      </c>
      <c r="O48" s="25" t="s">
        <v>5</v>
      </c>
      <c r="P48" s="27">
        <v>44375</v>
      </c>
      <c r="Q48" s="25" t="s">
        <v>112</v>
      </c>
      <c r="R48" s="24" t="s">
        <v>186</v>
      </c>
      <c r="S48" s="32" t="s">
        <v>113</v>
      </c>
      <c r="T48" s="32" t="str">
        <f>IFERROR(VLOOKUP(D:D,DGILOG!A:C,3,0),"")</f>
        <v/>
      </c>
      <c r="U48" s="32"/>
      <c r="V48" s="32" t="s">
        <v>5800</v>
      </c>
      <c r="W48" s="32" t="s">
        <v>5804</v>
      </c>
      <c r="X48" s="32" t="s">
        <v>5</v>
      </c>
      <c r="Y48" s="32" t="str">
        <f t="shared" si="1"/>
        <v xml:space="preserve">4002943000 GID 26 P3 28 </v>
      </c>
      <c r="Z48" s="31" t="e">
        <f>VLOOKUP(A:A,[5]Orders!$D:$BE,11,0)</f>
        <v>#N/A</v>
      </c>
      <c r="AA48" s="447"/>
      <c r="AB48" s="31"/>
      <c r="AC48" s="31"/>
      <c r="AD48" s="31"/>
      <c r="AE48" s="31"/>
    </row>
    <row r="49" spans="1:31" x14ac:dyDescent="0.25">
      <c r="A49" s="25">
        <v>4002943004</v>
      </c>
      <c r="B49" s="149" t="s">
        <v>96</v>
      </c>
      <c r="C49" s="26">
        <v>1</v>
      </c>
      <c r="D49" s="24">
        <v>20820001</v>
      </c>
      <c r="E49" s="25" t="s">
        <v>185</v>
      </c>
      <c r="F49" s="25">
        <v>2000</v>
      </c>
      <c r="G49" s="25" t="s">
        <v>3558</v>
      </c>
      <c r="H49" s="25" t="s">
        <v>5709</v>
      </c>
      <c r="I49" s="26" t="s">
        <v>73</v>
      </c>
      <c r="J49" s="24" t="s">
        <v>116</v>
      </c>
      <c r="K49" s="24" t="s">
        <v>5692</v>
      </c>
      <c r="L49" s="24">
        <v>2</v>
      </c>
      <c r="M49" s="25" t="s">
        <v>124</v>
      </c>
      <c r="N49" s="25" t="s">
        <v>118</v>
      </c>
      <c r="O49" s="25" t="s">
        <v>5</v>
      </c>
      <c r="P49" s="27">
        <v>44375</v>
      </c>
      <c r="Q49" s="25" t="s">
        <v>112</v>
      </c>
      <c r="R49" s="24" t="s">
        <v>186</v>
      </c>
      <c r="S49" s="32" t="s">
        <v>113</v>
      </c>
      <c r="T49" s="32" t="str">
        <f>IFERROR(VLOOKUP(D:D,DGILOG!A:C,3,0),"")</f>
        <v/>
      </c>
      <c r="U49" s="32"/>
      <c r="V49" s="32" t="s">
        <v>5801</v>
      </c>
      <c r="W49" s="32" t="s">
        <v>5805</v>
      </c>
      <c r="X49" s="32" t="s">
        <v>5</v>
      </c>
      <c r="Y49" s="32" t="str">
        <f t="shared" si="1"/>
        <v xml:space="preserve">4002943004 GID 26 P3 28 </v>
      </c>
      <c r="Z49" s="31" t="e">
        <f>VLOOKUP(A:A,[5]Orders!$D:$BE,11,0)</f>
        <v>#N/A</v>
      </c>
      <c r="AA49" s="447"/>
      <c r="AB49" s="31"/>
      <c r="AC49" s="31"/>
      <c r="AD49" s="31"/>
      <c r="AE49" s="31"/>
    </row>
    <row r="50" spans="1:31" x14ac:dyDescent="0.25">
      <c r="A50" s="24">
        <v>4002943007</v>
      </c>
      <c r="B50" s="149" t="s">
        <v>96</v>
      </c>
      <c r="C50" s="149">
        <v>1</v>
      </c>
      <c r="D50" s="24">
        <v>15258644</v>
      </c>
      <c r="E50" s="24" t="s">
        <v>209</v>
      </c>
      <c r="F50" s="24">
        <v>338</v>
      </c>
      <c r="G50" s="24" t="s">
        <v>5710</v>
      </c>
      <c r="H50" s="24" t="s">
        <v>5711</v>
      </c>
      <c r="I50" s="149" t="s">
        <v>8</v>
      </c>
      <c r="J50" s="24" t="s">
        <v>109</v>
      </c>
      <c r="K50" s="24" t="s">
        <v>5692</v>
      </c>
      <c r="L50" s="24">
        <v>2</v>
      </c>
      <c r="M50" s="24" t="s">
        <v>3827</v>
      </c>
      <c r="N50" s="24" t="s">
        <v>110</v>
      </c>
      <c r="O50" s="24" t="s">
        <v>5</v>
      </c>
      <c r="P50" s="152">
        <v>44374</v>
      </c>
      <c r="Q50" s="24" t="s">
        <v>105</v>
      </c>
      <c r="R50" s="24" t="s">
        <v>3828</v>
      </c>
      <c r="S50" s="33" t="s">
        <v>107</v>
      </c>
      <c r="T50" s="33" t="str">
        <f>IFERROR(VLOOKUP(D:D,DGILOG!A:C,3,0),"")</f>
        <v>Y</v>
      </c>
      <c r="U50" s="33" t="s">
        <v>302</v>
      </c>
      <c r="V50" s="33" t="s">
        <v>57</v>
      </c>
      <c r="W50" s="33" t="str">
        <f>IFERROR(VLOOKUP(V:V,MGV!B:E,4,0),"")</f>
        <v>PT. Mega Antaran Prima</v>
      </c>
      <c r="X50" s="31" t="s">
        <v>5</v>
      </c>
      <c r="Y50" s="31" t="str">
        <f t="shared" si="1"/>
        <v>4002943007 GID 26 P2 27 Y</v>
      </c>
      <c r="Z50" s="31" t="e">
        <f>VLOOKUP(A:A,[5]Orders!$D:$BE,11,0)</f>
        <v>#N/A</v>
      </c>
      <c r="AA50" s="447">
        <v>44372</v>
      </c>
      <c r="AB50" s="31" t="s">
        <v>43</v>
      </c>
      <c r="AC50" s="31" t="s">
        <v>458</v>
      </c>
      <c r="AD50" s="31" t="s">
        <v>4341</v>
      </c>
      <c r="AE50" s="31" t="s">
        <v>57</v>
      </c>
    </row>
    <row r="51" spans="1:31" x14ac:dyDescent="0.25">
      <c r="A51" s="44">
        <v>4002943024</v>
      </c>
      <c r="B51" s="35" t="s">
        <v>96</v>
      </c>
      <c r="C51" s="35">
        <v>1</v>
      </c>
      <c r="D51" s="44">
        <v>20818001</v>
      </c>
      <c r="E51" s="44" t="s">
        <v>4694</v>
      </c>
      <c r="F51" s="44">
        <v>1001</v>
      </c>
      <c r="G51" s="44" t="s">
        <v>5712</v>
      </c>
      <c r="H51" s="44" t="s">
        <v>5713</v>
      </c>
      <c r="I51" s="35" t="s">
        <v>170</v>
      </c>
      <c r="J51" s="44" t="s">
        <v>109</v>
      </c>
      <c r="K51" s="44" t="s">
        <v>5692</v>
      </c>
      <c r="L51" s="44">
        <v>2</v>
      </c>
      <c r="M51" s="44" t="s">
        <v>3470</v>
      </c>
      <c r="N51" s="44" t="s">
        <v>99</v>
      </c>
      <c r="O51" s="44" t="s">
        <v>5</v>
      </c>
      <c r="P51" s="51">
        <v>44375</v>
      </c>
      <c r="Q51" s="44" t="s">
        <v>120</v>
      </c>
      <c r="R51" s="450" t="s">
        <v>4695</v>
      </c>
      <c r="S51" s="31" t="s">
        <v>122</v>
      </c>
      <c r="T51" s="31" t="str">
        <f>IFERROR(VLOOKUP(D:D,DGILOG!A:C,3,0),"")</f>
        <v/>
      </c>
      <c r="U51" s="31"/>
      <c r="V51" s="31" t="s">
        <v>5155</v>
      </c>
      <c r="W51" s="31" t="str">
        <f>IFERROR(VLOOKUP(V:V,MGV!B:E,4,0),"")</f>
        <v>indofast</v>
      </c>
      <c r="X51" s="31" t="s">
        <v>5</v>
      </c>
      <c r="Y51" s="31" t="str">
        <f t="shared" si="1"/>
        <v xml:space="preserve">4002943024 GID 26 P1 28 </v>
      </c>
      <c r="Z51" s="31" t="e">
        <f>VLOOKUP(A:A,[5]Orders!$D:$BE,11,0)</f>
        <v>#N/A</v>
      </c>
      <c r="AA51" s="447">
        <v>44372</v>
      </c>
      <c r="AB51" s="31" t="s">
        <v>5105</v>
      </c>
      <c r="AC51" s="31" t="s">
        <v>5156</v>
      </c>
      <c r="AD51" s="435" t="s">
        <v>5772</v>
      </c>
      <c r="AE51" s="31" t="s">
        <v>5155</v>
      </c>
    </row>
    <row r="52" spans="1:31" x14ac:dyDescent="0.25">
      <c r="A52" s="44">
        <v>4002943025</v>
      </c>
      <c r="B52" s="35" t="s">
        <v>96</v>
      </c>
      <c r="C52" s="35">
        <v>1</v>
      </c>
      <c r="D52" s="44">
        <v>15167621</v>
      </c>
      <c r="E52" s="44" t="s">
        <v>4059</v>
      </c>
      <c r="F52" s="44">
        <v>1000</v>
      </c>
      <c r="G52" s="44" t="s">
        <v>5714</v>
      </c>
      <c r="H52" s="44" t="s">
        <v>5713</v>
      </c>
      <c r="I52" s="35" t="s">
        <v>170</v>
      </c>
      <c r="J52" s="44" t="s">
        <v>97</v>
      </c>
      <c r="K52" s="44" t="s">
        <v>5692</v>
      </c>
      <c r="L52" s="44">
        <v>2</v>
      </c>
      <c r="M52" s="44" t="s">
        <v>126</v>
      </c>
      <c r="N52" s="44" t="s">
        <v>99</v>
      </c>
      <c r="O52" s="44" t="s">
        <v>5</v>
      </c>
      <c r="P52" s="51">
        <v>44374</v>
      </c>
      <c r="Q52" s="44" t="s">
        <v>120</v>
      </c>
      <c r="R52" s="44" t="s">
        <v>4062</v>
      </c>
      <c r="S52" s="31" t="s">
        <v>122</v>
      </c>
      <c r="T52" s="31" t="str">
        <f>IFERROR(VLOOKUP(D:D,DGILOG!A:C,3,0),"")</f>
        <v/>
      </c>
      <c r="U52" s="31"/>
      <c r="V52" s="31" t="s">
        <v>5160</v>
      </c>
      <c r="W52" s="31" t="str">
        <f>IFERROR(VLOOKUP(V:V,MGV!B:E,4,0),"")</f>
        <v>indofast</v>
      </c>
      <c r="X52" s="31" t="s">
        <v>5</v>
      </c>
      <c r="Y52" s="31" t="str">
        <f t="shared" si="1"/>
        <v xml:space="preserve">4002943025 GID 26 P1 27 </v>
      </c>
      <c r="Z52" s="31" t="e">
        <f>VLOOKUP(A:A,[5]Orders!$D:$BE,11,0)</f>
        <v>#N/A</v>
      </c>
      <c r="AA52" s="447">
        <v>44372</v>
      </c>
      <c r="AB52" s="31" t="s">
        <v>5105</v>
      </c>
      <c r="AC52" s="31" t="s">
        <v>5769</v>
      </c>
      <c r="AD52" s="435" t="s">
        <v>5770</v>
      </c>
      <c r="AE52" s="31" t="s">
        <v>5160</v>
      </c>
    </row>
    <row r="53" spans="1:31" x14ac:dyDescent="0.25">
      <c r="A53" s="444">
        <v>4002943026</v>
      </c>
      <c r="B53" s="444" t="s">
        <v>96</v>
      </c>
      <c r="C53" s="444"/>
      <c r="D53" s="444">
        <v>20805001</v>
      </c>
      <c r="E53" s="444" t="s">
        <v>4588</v>
      </c>
      <c r="F53" s="444">
        <v>1000</v>
      </c>
      <c r="G53" s="444" t="s">
        <v>5714</v>
      </c>
      <c r="H53" s="444" t="s">
        <v>5713</v>
      </c>
      <c r="I53" s="444" t="s">
        <v>170</v>
      </c>
      <c r="J53" s="444" t="s">
        <v>97</v>
      </c>
      <c r="K53" s="444" t="s">
        <v>5692</v>
      </c>
      <c r="L53" s="444">
        <v>2</v>
      </c>
      <c r="M53" s="444" t="s">
        <v>134</v>
      </c>
      <c r="N53" s="444" t="s">
        <v>99</v>
      </c>
      <c r="O53" s="444" t="s">
        <v>5</v>
      </c>
      <c r="P53" s="445">
        <v>44374</v>
      </c>
      <c r="Q53" s="444" t="s">
        <v>120</v>
      </c>
      <c r="R53" s="444" t="s">
        <v>4589</v>
      </c>
      <c r="S53" s="446" t="s">
        <v>122</v>
      </c>
      <c r="T53" s="446" t="str">
        <f>IFERROR(VLOOKUP(D:D,DGILOG!A:C,3,0),"")</f>
        <v/>
      </c>
      <c r="U53" s="446"/>
      <c r="V53" s="446"/>
      <c r="W53" s="446" t="s">
        <v>4094</v>
      </c>
      <c r="X53" s="446" t="s">
        <v>5</v>
      </c>
      <c r="Y53" s="446" t="str">
        <f t="shared" si="1"/>
        <v xml:space="preserve">4002943026 GID 26 P1 27 </v>
      </c>
      <c r="Z53" s="31" t="e">
        <f>VLOOKUP(A:A,[5]Orders!$D:$BE,11,0)</f>
        <v>#N/A</v>
      </c>
      <c r="AA53" s="447"/>
      <c r="AB53" s="31"/>
      <c r="AC53" s="31"/>
      <c r="AD53" s="31"/>
      <c r="AE53" s="31"/>
    </row>
    <row r="54" spans="1:31" x14ac:dyDescent="0.25">
      <c r="A54" s="24">
        <v>4002943028</v>
      </c>
      <c r="B54" s="149" t="s">
        <v>96</v>
      </c>
      <c r="C54" s="149">
        <v>1</v>
      </c>
      <c r="D54" s="24">
        <v>20818001</v>
      </c>
      <c r="E54" s="24" t="s">
        <v>4694</v>
      </c>
      <c r="F54" s="24">
        <v>300</v>
      </c>
      <c r="G54" s="24" t="s">
        <v>5715</v>
      </c>
      <c r="H54" s="24" t="s">
        <v>4061</v>
      </c>
      <c r="I54" s="149" t="s">
        <v>8</v>
      </c>
      <c r="J54" s="24" t="s">
        <v>109</v>
      </c>
      <c r="K54" s="24" t="s">
        <v>5692</v>
      </c>
      <c r="L54" s="24">
        <v>2</v>
      </c>
      <c r="M54" s="24" t="s">
        <v>3470</v>
      </c>
      <c r="N54" s="24" t="s">
        <v>99</v>
      </c>
      <c r="O54" s="24" t="s">
        <v>5</v>
      </c>
      <c r="P54" s="152">
        <v>44375</v>
      </c>
      <c r="Q54" s="24" t="s">
        <v>120</v>
      </c>
      <c r="R54" s="24" t="s">
        <v>4695</v>
      </c>
      <c r="S54" s="31" t="s">
        <v>122</v>
      </c>
      <c r="T54" s="33" t="str">
        <f>IFERROR(VLOOKUP(D:D,DGILOG!A:C,3,0),"")</f>
        <v/>
      </c>
      <c r="U54" s="33" t="s">
        <v>302</v>
      </c>
      <c r="V54" s="31" t="s">
        <v>32</v>
      </c>
      <c r="W54" s="33" t="str">
        <f>IFERROR(VLOOKUP(V:V,MGV!B:E,4,0),"")</f>
        <v>PT. Kabut Halim Mandiri</v>
      </c>
      <c r="X54" s="31" t="s">
        <v>5</v>
      </c>
      <c r="Y54" s="31" t="str">
        <f t="shared" si="1"/>
        <v xml:space="preserve">4002943028 GID 26 P1 28 </v>
      </c>
      <c r="Z54" s="31" t="e">
        <f>VLOOKUP(A:A,[5]Orders!$D:$BE,11,0)</f>
        <v>#N/A</v>
      </c>
      <c r="AA54" s="447">
        <v>44372</v>
      </c>
      <c r="AB54" s="31" t="s">
        <v>18</v>
      </c>
      <c r="AC54" s="31" t="s">
        <v>5764</v>
      </c>
      <c r="AD54" s="31" t="s">
        <v>3483</v>
      </c>
      <c r="AE54" s="31" t="s">
        <v>32</v>
      </c>
    </row>
    <row r="55" spans="1:31" x14ac:dyDescent="0.25">
      <c r="A55" s="25">
        <v>4002942458</v>
      </c>
      <c r="B55" s="21" t="s">
        <v>96</v>
      </c>
      <c r="C55" s="26">
        <v>1</v>
      </c>
      <c r="D55" s="21"/>
      <c r="E55" s="25" t="s">
        <v>485</v>
      </c>
      <c r="F55" s="25">
        <v>2880</v>
      </c>
      <c r="G55" s="25" t="s">
        <v>5716</v>
      </c>
      <c r="H55" s="25" t="s">
        <v>5717</v>
      </c>
      <c r="I55" s="26" t="s">
        <v>73</v>
      </c>
      <c r="J55" s="21"/>
      <c r="K55" s="21"/>
      <c r="L55" s="21">
        <v>3</v>
      </c>
      <c r="M55" s="26"/>
      <c r="N55" s="25" t="s">
        <v>3391</v>
      </c>
      <c r="O55" s="25" t="s">
        <v>413</v>
      </c>
      <c r="P55" s="27">
        <v>44377</v>
      </c>
      <c r="Q55" s="115" t="s">
        <v>112</v>
      </c>
      <c r="R55" s="33"/>
      <c r="S55" s="32" t="s">
        <v>113</v>
      </c>
      <c r="T55" s="32" t="str">
        <f>IFERROR(VLOOKUP(D:D,DGILOG!A:C,3,0),"")</f>
        <v/>
      </c>
      <c r="U55" s="32"/>
      <c r="V55" s="32" t="s">
        <v>2453</v>
      </c>
      <c r="W55" s="32" t="s">
        <v>5759</v>
      </c>
      <c r="X55" s="32" t="s">
        <v>413</v>
      </c>
      <c r="Y55" s="32" t="str">
        <f t="shared" si="1"/>
        <v xml:space="preserve">4002942458 GID 25 P3 30 </v>
      </c>
      <c r="Z55" s="31" t="e">
        <f>VLOOKUP(A:A,[5]Orders!$D:$BE,11,0)</f>
        <v>#N/A</v>
      </c>
      <c r="AA55" s="447"/>
      <c r="AB55" s="31"/>
      <c r="AC55" s="31"/>
      <c r="AD55" s="31"/>
      <c r="AE55" s="31"/>
    </row>
    <row r="56" spans="1:31" x14ac:dyDescent="0.25">
      <c r="A56" s="25">
        <v>4002942118</v>
      </c>
      <c r="B56" s="21" t="s">
        <v>96</v>
      </c>
      <c r="C56" s="26">
        <v>1</v>
      </c>
      <c r="D56" s="21"/>
      <c r="E56" s="25" t="s">
        <v>485</v>
      </c>
      <c r="F56" s="25">
        <v>1386</v>
      </c>
      <c r="G56" s="25" t="s">
        <v>5718</v>
      </c>
      <c r="H56" s="25" t="s">
        <v>5719</v>
      </c>
      <c r="I56" s="26" t="s">
        <v>73</v>
      </c>
      <c r="J56" s="21"/>
      <c r="K56" s="21"/>
      <c r="L56" s="21">
        <v>3</v>
      </c>
      <c r="M56" s="26"/>
      <c r="N56" s="25" t="s">
        <v>3391</v>
      </c>
      <c r="O56" s="25" t="s">
        <v>5556</v>
      </c>
      <c r="P56" s="27">
        <v>44377</v>
      </c>
      <c r="Q56" s="115" t="s">
        <v>112</v>
      </c>
      <c r="R56" s="33"/>
      <c r="S56" s="32" t="s">
        <v>113</v>
      </c>
      <c r="T56" s="32" t="str">
        <f>IFERROR(VLOOKUP(D:D,DGILOG!A:C,3,0),"")</f>
        <v/>
      </c>
      <c r="U56" s="32"/>
      <c r="V56" s="32" t="s">
        <v>3478</v>
      </c>
      <c r="W56" s="32" t="s">
        <v>5758</v>
      </c>
      <c r="X56" s="32" t="s">
        <v>413</v>
      </c>
      <c r="Y56" s="32" t="str">
        <f t="shared" si="1"/>
        <v xml:space="preserve">4002942118 GID 25 P3 30 </v>
      </c>
      <c r="Z56" s="31" t="e">
        <f>VLOOKUP(A:A,[5]Orders!$D:$BE,11,0)</f>
        <v>#N/A</v>
      </c>
      <c r="AA56" s="447"/>
      <c r="AB56" s="31"/>
      <c r="AC56" s="31"/>
      <c r="AD56" s="31"/>
      <c r="AE56" s="31"/>
    </row>
    <row r="57" spans="1:31" x14ac:dyDescent="0.25">
      <c r="A57" s="25">
        <v>4002942118</v>
      </c>
      <c r="B57" s="21" t="s">
        <v>96</v>
      </c>
      <c r="C57" s="26"/>
      <c r="D57" s="21"/>
      <c r="E57" s="25" t="s">
        <v>3389</v>
      </c>
      <c r="F57" s="25">
        <v>833</v>
      </c>
      <c r="G57" s="25" t="s">
        <v>5720</v>
      </c>
      <c r="H57" s="25" t="s">
        <v>5721</v>
      </c>
      <c r="I57" s="26" t="s">
        <v>73</v>
      </c>
      <c r="J57" s="21"/>
      <c r="K57" s="21"/>
      <c r="L57" s="21">
        <v>3</v>
      </c>
      <c r="M57" s="26"/>
      <c r="N57" s="25" t="s">
        <v>3391</v>
      </c>
      <c r="O57" s="25" t="s">
        <v>5556</v>
      </c>
      <c r="P57" s="27">
        <v>44377</v>
      </c>
      <c r="Q57" s="115" t="s">
        <v>112</v>
      </c>
      <c r="R57" s="33"/>
      <c r="S57" s="32" t="s">
        <v>113</v>
      </c>
      <c r="T57" s="32" t="str">
        <f>IFERROR(VLOOKUP(D:D,DGILOG!A:C,3,0),"")</f>
        <v/>
      </c>
      <c r="U57" s="32"/>
      <c r="V57" s="32"/>
      <c r="W57" s="32" t="s">
        <v>5758</v>
      </c>
      <c r="X57" s="32" t="s">
        <v>413</v>
      </c>
      <c r="Y57" s="32" t="str">
        <f t="shared" si="1"/>
        <v xml:space="preserve">4002942118 GID 25 P3 30 </v>
      </c>
      <c r="Z57" s="31" t="e">
        <f>VLOOKUP(A:A,[5]Orders!$D:$BE,11,0)</f>
        <v>#N/A</v>
      </c>
      <c r="AA57" s="447"/>
      <c r="AB57" s="31"/>
      <c r="AC57" s="31"/>
      <c r="AD57" s="31"/>
      <c r="AE57" s="31"/>
    </row>
    <row r="58" spans="1:31" x14ac:dyDescent="0.25">
      <c r="A58" s="115">
        <v>4002942188</v>
      </c>
      <c r="B58" s="131" t="s">
        <v>96</v>
      </c>
      <c r="C58" s="116"/>
      <c r="D58" s="130">
        <v>20804001</v>
      </c>
      <c r="E58" s="115" t="s">
        <v>3345</v>
      </c>
      <c r="F58" s="115">
        <v>2102</v>
      </c>
      <c r="G58" s="115" t="s">
        <v>3738</v>
      </c>
      <c r="H58" s="115" t="s">
        <v>5722</v>
      </c>
      <c r="I58" s="116" t="s">
        <v>73</v>
      </c>
      <c r="J58" s="130" t="s">
        <v>116</v>
      </c>
      <c r="K58" s="130" t="s">
        <v>5723</v>
      </c>
      <c r="L58" s="130">
        <v>3</v>
      </c>
      <c r="M58" s="115" t="s">
        <v>3346</v>
      </c>
      <c r="N58" s="130" t="s">
        <v>3347</v>
      </c>
      <c r="O58" s="115" t="s">
        <v>5</v>
      </c>
      <c r="P58" s="117">
        <v>44378</v>
      </c>
      <c r="Q58" s="115" t="s">
        <v>112</v>
      </c>
      <c r="R58" s="134" t="s">
        <v>3348</v>
      </c>
      <c r="S58" s="32" t="s">
        <v>113</v>
      </c>
      <c r="T58" s="32" t="str">
        <f>IFERROR(VLOOKUP(D:D,DGILOG!A:C,3,0),"")</f>
        <v/>
      </c>
      <c r="U58" s="433"/>
      <c r="V58" s="433"/>
      <c r="W58" s="32" t="s">
        <v>4094</v>
      </c>
      <c r="X58" s="32" t="s">
        <v>5</v>
      </c>
      <c r="Y58" s="32" t="str">
        <f t="shared" si="1"/>
        <v xml:space="preserve">4002942188 GID 26 P3 01 </v>
      </c>
      <c r="Z58" s="31" t="e">
        <f>VLOOKUP(A:A,[5]Orders!$D:$BE,11,0)</f>
        <v>#N/A</v>
      </c>
      <c r="AA58" s="447"/>
      <c r="AB58" s="31"/>
      <c r="AC58" s="434"/>
      <c r="AD58" s="434"/>
      <c r="AE58" s="31"/>
    </row>
    <row r="59" spans="1:31" x14ac:dyDescent="0.25">
      <c r="A59" s="115">
        <v>4002942821</v>
      </c>
      <c r="B59" s="131" t="s">
        <v>96</v>
      </c>
      <c r="C59" s="116">
        <v>1</v>
      </c>
      <c r="D59" s="130">
        <v>15073992</v>
      </c>
      <c r="E59" s="115" t="s">
        <v>3508</v>
      </c>
      <c r="F59" s="115">
        <v>421</v>
      </c>
      <c r="G59" s="115" t="s">
        <v>5724</v>
      </c>
      <c r="H59" s="115" t="s">
        <v>5725</v>
      </c>
      <c r="I59" s="116" t="s">
        <v>73</v>
      </c>
      <c r="J59" s="130" t="s">
        <v>97</v>
      </c>
      <c r="K59" s="130" t="s">
        <v>5723</v>
      </c>
      <c r="L59" s="130">
        <v>3</v>
      </c>
      <c r="M59" s="115" t="s">
        <v>3402</v>
      </c>
      <c r="N59" s="130" t="s">
        <v>3391</v>
      </c>
      <c r="O59" s="115" t="s">
        <v>5680</v>
      </c>
      <c r="P59" s="117">
        <v>44377</v>
      </c>
      <c r="Q59" s="115" t="s">
        <v>112</v>
      </c>
      <c r="R59" s="130" t="s">
        <v>3509</v>
      </c>
      <c r="S59" s="32" t="s">
        <v>113</v>
      </c>
      <c r="T59" s="32" t="str">
        <f>IFERROR(VLOOKUP(D:D,DGILOG!A:C,3,0),"")</f>
        <v>Y</v>
      </c>
      <c r="U59" s="433"/>
      <c r="V59" s="433"/>
      <c r="W59" s="32" t="s">
        <v>5762</v>
      </c>
      <c r="X59" s="32" t="s">
        <v>5</v>
      </c>
      <c r="Y59" s="32" t="str">
        <f t="shared" si="1"/>
        <v>4002942821 GID 26 P3 30 Y</v>
      </c>
      <c r="Z59" s="31" t="e">
        <f>VLOOKUP(A:A,[5]Orders!$D:$BE,11,0)</f>
        <v>#N/A</v>
      </c>
      <c r="AA59" s="447"/>
      <c r="AB59" s="31"/>
      <c r="AC59" s="434"/>
      <c r="AD59" s="434"/>
      <c r="AE59" s="31"/>
    </row>
    <row r="60" spans="1:31" x14ac:dyDescent="0.25">
      <c r="A60" s="115">
        <v>4002942821</v>
      </c>
      <c r="B60" s="131" t="s">
        <v>96</v>
      </c>
      <c r="C60" s="116"/>
      <c r="D60" s="130">
        <v>15093315</v>
      </c>
      <c r="E60" s="115" t="s">
        <v>386</v>
      </c>
      <c r="F60" s="115">
        <v>2192</v>
      </c>
      <c r="G60" s="115" t="s">
        <v>5726</v>
      </c>
      <c r="H60" s="115" t="s">
        <v>5727</v>
      </c>
      <c r="I60" s="116" t="s">
        <v>73</v>
      </c>
      <c r="J60" s="130" t="s">
        <v>97</v>
      </c>
      <c r="K60" s="130" t="s">
        <v>5723</v>
      </c>
      <c r="L60" s="130">
        <v>3</v>
      </c>
      <c r="M60" s="115" t="s">
        <v>3402</v>
      </c>
      <c r="N60" s="130" t="s">
        <v>3391</v>
      </c>
      <c r="O60" s="115" t="s">
        <v>5680</v>
      </c>
      <c r="P60" s="117">
        <v>44377</v>
      </c>
      <c r="Q60" s="115" t="s">
        <v>112</v>
      </c>
      <c r="R60" s="130" t="s">
        <v>3515</v>
      </c>
      <c r="S60" s="32" t="s">
        <v>113</v>
      </c>
      <c r="T60" s="32" t="str">
        <f>IFERROR(VLOOKUP(D:D,DGILOG!A:C,3,0),"")</f>
        <v>Y</v>
      </c>
      <c r="U60" s="433"/>
      <c r="V60" s="433"/>
      <c r="W60" s="32" t="s">
        <v>5762</v>
      </c>
      <c r="X60" s="32" t="s">
        <v>5</v>
      </c>
      <c r="Y60" s="32" t="str">
        <f t="shared" si="1"/>
        <v>4002942821 GID 26 P3 30 Y</v>
      </c>
      <c r="Z60" s="31" t="e">
        <f>VLOOKUP(A:A,[5]Orders!$D:$BE,11,0)</f>
        <v>#N/A</v>
      </c>
      <c r="AA60" s="447"/>
      <c r="AB60" s="31"/>
      <c r="AC60" s="434"/>
      <c r="AD60" s="434"/>
      <c r="AE60" s="31"/>
    </row>
    <row r="61" spans="1:31" x14ac:dyDescent="0.25">
      <c r="A61" s="115">
        <v>4002942842</v>
      </c>
      <c r="B61" s="131" t="s">
        <v>96</v>
      </c>
      <c r="C61" s="116"/>
      <c r="D61" s="130">
        <v>15093315</v>
      </c>
      <c r="E61" s="115" t="s">
        <v>386</v>
      </c>
      <c r="F61" s="115">
        <v>1081</v>
      </c>
      <c r="G61" s="115" t="s">
        <v>5728</v>
      </c>
      <c r="H61" s="115" t="s">
        <v>5729</v>
      </c>
      <c r="I61" s="116" t="s">
        <v>73</v>
      </c>
      <c r="J61" s="130" t="s">
        <v>97</v>
      </c>
      <c r="K61" s="130" t="s">
        <v>5723</v>
      </c>
      <c r="L61" s="130">
        <v>3</v>
      </c>
      <c r="M61" s="115" t="s">
        <v>3402</v>
      </c>
      <c r="N61" s="130" t="s">
        <v>3391</v>
      </c>
      <c r="O61" s="115" t="s">
        <v>5680</v>
      </c>
      <c r="P61" s="117">
        <v>44377</v>
      </c>
      <c r="Q61" s="115" t="s">
        <v>112</v>
      </c>
      <c r="R61" s="130" t="s">
        <v>3515</v>
      </c>
      <c r="S61" s="32" t="s">
        <v>113</v>
      </c>
      <c r="T61" s="32" t="str">
        <f>IFERROR(VLOOKUP(D:D,DGILOG!A:C,3,0),"")</f>
        <v>Y</v>
      </c>
      <c r="U61" s="433"/>
      <c r="V61" s="433"/>
      <c r="W61" s="32" t="s">
        <v>4094</v>
      </c>
      <c r="X61" s="32" t="s">
        <v>5</v>
      </c>
      <c r="Y61" s="32" t="str">
        <f t="shared" si="1"/>
        <v>4002942842 GID 26 P3 30 Y</v>
      </c>
      <c r="Z61" s="31" t="e">
        <f>VLOOKUP(A:A,[5]Orders!$D:$BE,11,0)</f>
        <v>#N/A</v>
      </c>
      <c r="AA61" s="447"/>
      <c r="AB61" s="31"/>
      <c r="AC61" s="434"/>
      <c r="AD61" s="434"/>
      <c r="AE61" s="31"/>
    </row>
    <row r="62" spans="1:31" x14ac:dyDescent="0.25">
      <c r="A62" s="115">
        <v>4002942842</v>
      </c>
      <c r="B62" s="131" t="s">
        <v>96</v>
      </c>
      <c r="C62" s="116"/>
      <c r="D62" s="130">
        <v>93200001</v>
      </c>
      <c r="E62" s="115" t="s">
        <v>4937</v>
      </c>
      <c r="F62" s="115">
        <v>910</v>
      </c>
      <c r="G62" s="115" t="s">
        <v>5730</v>
      </c>
      <c r="H62" s="115" t="s">
        <v>5731</v>
      </c>
      <c r="I62" s="116" t="s">
        <v>73</v>
      </c>
      <c r="J62" s="130" t="s">
        <v>97</v>
      </c>
      <c r="K62" s="130" t="s">
        <v>5723</v>
      </c>
      <c r="L62" s="130">
        <v>3</v>
      </c>
      <c r="M62" s="115" t="s">
        <v>3402</v>
      </c>
      <c r="N62" s="130" t="s">
        <v>3391</v>
      </c>
      <c r="O62" s="115" t="s">
        <v>5680</v>
      </c>
      <c r="P62" s="117">
        <v>44377</v>
      </c>
      <c r="Q62" s="115" t="s">
        <v>112</v>
      </c>
      <c r="R62" s="130" t="s">
        <v>4940</v>
      </c>
      <c r="S62" s="32" t="s">
        <v>113</v>
      </c>
      <c r="T62" s="32" t="str">
        <f>IFERROR(VLOOKUP(D:D,DGILOG!A:C,3,0),"")</f>
        <v/>
      </c>
      <c r="U62" s="433"/>
      <c r="V62" s="433"/>
      <c r="W62" s="32" t="s">
        <v>4094</v>
      </c>
      <c r="X62" s="32" t="s">
        <v>5</v>
      </c>
      <c r="Y62" s="32" t="str">
        <f t="shared" si="1"/>
        <v xml:space="preserve">4002942842 GID 26 P3 30 </v>
      </c>
      <c r="Z62" s="31" t="e">
        <f>VLOOKUP(A:A,[5]Orders!$D:$BE,11,0)</f>
        <v>#N/A</v>
      </c>
      <c r="AA62" s="447"/>
      <c r="AB62" s="31"/>
      <c r="AC62" s="434"/>
      <c r="AD62" s="434"/>
      <c r="AE62" s="31"/>
    </row>
    <row r="63" spans="1:31" x14ac:dyDescent="0.25">
      <c r="A63" s="115">
        <v>4002942899</v>
      </c>
      <c r="B63" s="131" t="s">
        <v>96</v>
      </c>
      <c r="C63" s="116">
        <v>1</v>
      </c>
      <c r="D63" s="130">
        <v>15080433</v>
      </c>
      <c r="E63" s="115" t="s">
        <v>3401</v>
      </c>
      <c r="F63" s="115">
        <v>1695</v>
      </c>
      <c r="G63" s="115" t="s">
        <v>5732</v>
      </c>
      <c r="H63" s="115" t="s">
        <v>5733</v>
      </c>
      <c r="I63" s="116" t="s">
        <v>73</v>
      </c>
      <c r="J63" s="130" t="s">
        <v>97</v>
      </c>
      <c r="K63" s="130" t="s">
        <v>5723</v>
      </c>
      <c r="L63" s="130">
        <v>3</v>
      </c>
      <c r="M63" s="115" t="s">
        <v>3402</v>
      </c>
      <c r="N63" s="130" t="s">
        <v>3391</v>
      </c>
      <c r="O63" s="115" t="s">
        <v>5680</v>
      </c>
      <c r="P63" s="117">
        <v>44377</v>
      </c>
      <c r="Q63" s="115" t="s">
        <v>112</v>
      </c>
      <c r="R63" s="130" t="s">
        <v>3403</v>
      </c>
      <c r="S63" s="32" t="s">
        <v>113</v>
      </c>
      <c r="T63" s="32" t="str">
        <f>IFERROR(VLOOKUP(D:D,DGILOG!A:C,3,0),"")</f>
        <v/>
      </c>
      <c r="U63" s="433"/>
      <c r="V63" s="433"/>
      <c r="W63" s="32" t="s">
        <v>5763</v>
      </c>
      <c r="X63" s="32" t="s">
        <v>5</v>
      </c>
      <c r="Y63" s="32" t="str">
        <f t="shared" si="1"/>
        <v xml:space="preserve">4002942899 GID 26 P3 30 </v>
      </c>
      <c r="Z63" s="31" t="e">
        <f>VLOOKUP(A:A,[5]Orders!$D:$BE,11,0)</f>
        <v>#N/A</v>
      </c>
      <c r="AA63" s="447"/>
      <c r="AB63" s="31"/>
      <c r="AC63" s="434"/>
      <c r="AD63" s="434"/>
      <c r="AE63" s="31"/>
    </row>
    <row r="64" spans="1:31" x14ac:dyDescent="0.25">
      <c r="A64" s="115">
        <v>4002942899</v>
      </c>
      <c r="B64" s="131" t="s">
        <v>96</v>
      </c>
      <c r="C64" s="116"/>
      <c r="D64" s="130">
        <v>20815001</v>
      </c>
      <c r="E64" s="115" t="s">
        <v>3695</v>
      </c>
      <c r="F64" s="115">
        <v>1000</v>
      </c>
      <c r="G64" s="115" t="s">
        <v>5734</v>
      </c>
      <c r="H64" s="115" t="s">
        <v>3732</v>
      </c>
      <c r="I64" s="116" t="s">
        <v>73</v>
      </c>
      <c r="J64" s="130" t="s">
        <v>97</v>
      </c>
      <c r="K64" s="130" t="s">
        <v>5723</v>
      </c>
      <c r="L64" s="130">
        <v>3</v>
      </c>
      <c r="M64" s="115" t="s">
        <v>3402</v>
      </c>
      <c r="N64" s="130" t="s">
        <v>3391</v>
      </c>
      <c r="O64" s="115" t="s">
        <v>5680</v>
      </c>
      <c r="P64" s="117">
        <v>44377</v>
      </c>
      <c r="Q64" s="115" t="s">
        <v>112</v>
      </c>
      <c r="R64" s="130" t="s">
        <v>3698</v>
      </c>
      <c r="S64" s="32" t="s">
        <v>113</v>
      </c>
      <c r="T64" s="32" t="str">
        <f>IFERROR(VLOOKUP(D:D,DGILOG!A:C,3,0),"")</f>
        <v/>
      </c>
      <c r="U64" s="433"/>
      <c r="V64" s="433"/>
      <c r="W64" s="32" t="s">
        <v>5763</v>
      </c>
      <c r="X64" s="32" t="s">
        <v>5</v>
      </c>
      <c r="Y64" s="32" t="str">
        <f t="shared" si="1"/>
        <v xml:space="preserve">4002942899 GID 26 P3 30 </v>
      </c>
      <c r="Z64" s="31" t="e">
        <f>VLOOKUP(A:A,[5]Orders!$D:$BE,11,0)</f>
        <v>#N/A</v>
      </c>
      <c r="AA64" s="447"/>
      <c r="AB64" s="31"/>
      <c r="AC64" s="434"/>
      <c r="AD64" s="434"/>
      <c r="AE64" s="31"/>
    </row>
    <row r="65" spans="1:31" x14ac:dyDescent="0.25">
      <c r="A65" s="115">
        <v>4002943002</v>
      </c>
      <c r="B65" s="131" t="s">
        <v>96</v>
      </c>
      <c r="C65" s="116">
        <v>1</v>
      </c>
      <c r="D65" s="130">
        <v>20815001</v>
      </c>
      <c r="E65" s="115" t="s">
        <v>3695</v>
      </c>
      <c r="F65" s="115">
        <v>2011</v>
      </c>
      <c r="G65" s="115" t="s">
        <v>5735</v>
      </c>
      <c r="H65" s="115" t="s">
        <v>5736</v>
      </c>
      <c r="I65" s="116" t="s">
        <v>73</v>
      </c>
      <c r="J65" s="130" t="s">
        <v>116</v>
      </c>
      <c r="K65" s="130" t="s">
        <v>5723</v>
      </c>
      <c r="L65" s="130">
        <v>3</v>
      </c>
      <c r="M65" s="115" t="s">
        <v>3402</v>
      </c>
      <c r="N65" s="130" t="s">
        <v>3391</v>
      </c>
      <c r="O65" s="115" t="s">
        <v>5</v>
      </c>
      <c r="P65" s="117">
        <v>44378</v>
      </c>
      <c r="Q65" s="115" t="s">
        <v>112</v>
      </c>
      <c r="R65" s="130" t="s">
        <v>3698</v>
      </c>
      <c r="S65" s="32" t="s">
        <v>113</v>
      </c>
      <c r="T65" s="32" t="str">
        <f>IFERROR(VLOOKUP(D:D,DGILOG!A:C,3,0),"")</f>
        <v/>
      </c>
      <c r="U65" s="433"/>
      <c r="V65" s="459" t="s">
        <v>5802</v>
      </c>
      <c r="W65" s="32" t="s">
        <v>5806</v>
      </c>
      <c r="X65" s="32" t="s">
        <v>5</v>
      </c>
      <c r="Y65" s="32" t="str">
        <f t="shared" si="1"/>
        <v xml:space="preserve">4002943002 GID 26 P3 01 </v>
      </c>
      <c r="Z65" s="31" t="e">
        <f>VLOOKUP(A:A,[5]Orders!$D:$BE,11,0)</f>
        <v>#N/A</v>
      </c>
      <c r="AA65" s="447"/>
      <c r="AB65" s="31"/>
      <c r="AC65" s="434"/>
      <c r="AD65" s="434"/>
      <c r="AE65" s="31"/>
    </row>
    <row r="66" spans="1:31" x14ac:dyDescent="0.25">
      <c r="A66" s="130">
        <v>4002943140</v>
      </c>
      <c r="B66" s="131" t="s">
        <v>96</v>
      </c>
      <c r="C66" s="131">
        <v>1</v>
      </c>
      <c r="D66" s="130">
        <v>15103172</v>
      </c>
      <c r="E66" s="130" t="s">
        <v>119</v>
      </c>
      <c r="F66" s="130">
        <v>334</v>
      </c>
      <c r="G66" s="130" t="s">
        <v>5737</v>
      </c>
      <c r="H66" s="130" t="s">
        <v>5738</v>
      </c>
      <c r="I66" s="131" t="s">
        <v>8</v>
      </c>
      <c r="J66" s="130" t="s">
        <v>116</v>
      </c>
      <c r="K66" s="130" t="s">
        <v>5723</v>
      </c>
      <c r="L66" s="130">
        <v>3</v>
      </c>
      <c r="M66" s="130" t="s">
        <v>104</v>
      </c>
      <c r="N66" s="130" t="s">
        <v>99</v>
      </c>
      <c r="O66" s="130" t="s">
        <v>5739</v>
      </c>
      <c r="P66" s="133">
        <v>44372</v>
      </c>
      <c r="Q66" s="130" t="s">
        <v>120</v>
      </c>
      <c r="R66" s="130" t="s">
        <v>121</v>
      </c>
      <c r="S66" s="31" t="s">
        <v>122</v>
      </c>
      <c r="T66" s="33" t="str">
        <f>IFERROR(VLOOKUP(D:D,DGILOG!A:C,3,0),"")</f>
        <v/>
      </c>
      <c r="U66" s="294" t="s">
        <v>302</v>
      </c>
      <c r="V66" s="33" t="s">
        <v>457</v>
      </c>
      <c r="W66" s="33" t="str">
        <f>IFERROR(VLOOKUP(V:V,MGV!B:E,4,0),"")</f>
        <v>Medikar Sarana Utama</v>
      </c>
      <c r="X66" s="31" t="s">
        <v>5</v>
      </c>
      <c r="Y66" s="31" t="str">
        <f t="shared" ref="Y66:Y97" si="2">A66&amp;" "&amp;X66&amp;" "&amp;S66&amp;" "&amp;TEXT(P66,"dd")&amp;" "&amp;T66</f>
        <v xml:space="preserve">4002943140 GID 26 P1 25 </v>
      </c>
      <c r="Z66" s="31" t="e">
        <f>VLOOKUP(A:A,[5]Orders!$D:$BE,11,0)</f>
        <v>#N/A</v>
      </c>
      <c r="AA66" s="447">
        <v>44372</v>
      </c>
      <c r="AB66" s="31" t="s">
        <v>460</v>
      </c>
      <c r="AC66" s="31" t="s">
        <v>5765</v>
      </c>
      <c r="AD66" s="31" t="s">
        <v>5380</v>
      </c>
      <c r="AE66" s="31" t="s">
        <v>457</v>
      </c>
    </row>
    <row r="67" spans="1:31" x14ac:dyDescent="0.25">
      <c r="A67" s="245">
        <v>4002943141</v>
      </c>
      <c r="B67" s="436" t="s">
        <v>96</v>
      </c>
      <c r="C67" s="436">
        <v>1</v>
      </c>
      <c r="D67" s="245">
        <v>15103172</v>
      </c>
      <c r="E67" s="245" t="s">
        <v>119</v>
      </c>
      <c r="F67" s="245">
        <v>333</v>
      </c>
      <c r="G67" s="245" t="s">
        <v>5740</v>
      </c>
      <c r="H67" s="245" t="s">
        <v>5738</v>
      </c>
      <c r="I67" s="436" t="s">
        <v>8</v>
      </c>
      <c r="J67" s="245" t="s">
        <v>116</v>
      </c>
      <c r="K67" s="245" t="s">
        <v>5723</v>
      </c>
      <c r="L67" s="245">
        <v>3</v>
      </c>
      <c r="M67" s="245" t="s">
        <v>104</v>
      </c>
      <c r="N67" s="245" t="s">
        <v>99</v>
      </c>
      <c r="O67" s="245" t="s">
        <v>5739</v>
      </c>
      <c r="P67" s="437">
        <v>44372</v>
      </c>
      <c r="Q67" s="245" t="s">
        <v>120</v>
      </c>
      <c r="R67" s="245" t="s">
        <v>121</v>
      </c>
      <c r="S67" s="31" t="s">
        <v>122</v>
      </c>
      <c r="T67" s="31" t="str">
        <f>IFERROR(VLOOKUP(D:D,DGILOG!A:C,3,0),"")</f>
        <v/>
      </c>
      <c r="U67" s="434"/>
      <c r="V67" s="31" t="s">
        <v>5120</v>
      </c>
      <c r="W67" s="31" t="str">
        <f>IFERROR(VLOOKUP(V:V,MGV!B:E,4,0),"")</f>
        <v>indofast</v>
      </c>
      <c r="X67" s="31" t="s">
        <v>5</v>
      </c>
      <c r="Y67" s="31" t="str">
        <f t="shared" si="2"/>
        <v xml:space="preserve">4002943141 GID 26 P1 25 </v>
      </c>
      <c r="Z67" s="31" t="e">
        <f>VLOOKUP(A:A,[5]Orders!$D:$BE,11,0)</f>
        <v>#N/A</v>
      </c>
      <c r="AA67" s="447">
        <v>44372</v>
      </c>
      <c r="AB67" s="31" t="s">
        <v>5105</v>
      </c>
      <c r="AC67" s="434" t="s">
        <v>5771</v>
      </c>
      <c r="AD67" s="448" t="s">
        <v>5375</v>
      </c>
      <c r="AE67" s="31" t="s">
        <v>5120</v>
      </c>
    </row>
    <row r="68" spans="1:31" x14ac:dyDescent="0.25">
      <c r="A68" s="245">
        <v>4002943142</v>
      </c>
      <c r="B68" s="436" t="s">
        <v>96</v>
      </c>
      <c r="C68" s="436">
        <v>1</v>
      </c>
      <c r="D68" s="245">
        <v>15103172</v>
      </c>
      <c r="E68" s="245" t="s">
        <v>119</v>
      </c>
      <c r="F68" s="245">
        <v>333</v>
      </c>
      <c r="G68" s="245" t="s">
        <v>5740</v>
      </c>
      <c r="H68" s="245" t="s">
        <v>5738</v>
      </c>
      <c r="I68" s="436" t="s">
        <v>8</v>
      </c>
      <c r="J68" s="245" t="s">
        <v>116</v>
      </c>
      <c r="K68" s="245" t="s">
        <v>5723</v>
      </c>
      <c r="L68" s="245">
        <v>3</v>
      </c>
      <c r="M68" s="245" t="s">
        <v>104</v>
      </c>
      <c r="N68" s="245" t="s">
        <v>99</v>
      </c>
      <c r="O68" s="245" t="s">
        <v>5739</v>
      </c>
      <c r="P68" s="437">
        <v>44372</v>
      </c>
      <c r="Q68" s="245" t="s">
        <v>120</v>
      </c>
      <c r="R68" s="245" t="s">
        <v>121</v>
      </c>
      <c r="S68" s="31" t="s">
        <v>122</v>
      </c>
      <c r="T68" s="31" t="str">
        <f>IFERROR(VLOOKUP(D:D,DGILOG!A:C,3,0),"")</f>
        <v/>
      </c>
      <c r="U68" s="434"/>
      <c r="V68" s="31" t="s">
        <v>5123</v>
      </c>
      <c r="W68" s="31" t="str">
        <f>IFERROR(VLOOKUP(V:V,MGV!B:E,4,0),"")</f>
        <v>indofast</v>
      </c>
      <c r="X68" s="31" t="s">
        <v>5</v>
      </c>
      <c r="Y68" s="31" t="str">
        <f t="shared" si="2"/>
        <v xml:space="preserve">4002943142 GID 26 P1 25 </v>
      </c>
      <c r="Z68" s="31" t="e">
        <f>VLOOKUP(A:A,[5]Orders!$D:$BE,11,0)</f>
        <v>#N/A</v>
      </c>
      <c r="AA68" s="447">
        <v>44372</v>
      </c>
      <c r="AB68" s="31" t="s">
        <v>5105</v>
      </c>
      <c r="AC68" s="434" t="s">
        <v>5124</v>
      </c>
      <c r="AD68" s="448" t="s">
        <v>5374</v>
      </c>
      <c r="AE68" s="31" t="s">
        <v>5123</v>
      </c>
    </row>
    <row r="69" spans="1:31" x14ac:dyDescent="0.25">
      <c r="A69" s="245">
        <v>4002943143</v>
      </c>
      <c r="B69" s="436" t="s">
        <v>96</v>
      </c>
      <c r="C69" s="436">
        <v>1</v>
      </c>
      <c r="D69" s="245">
        <v>15103172</v>
      </c>
      <c r="E69" s="245" t="s">
        <v>119</v>
      </c>
      <c r="F69" s="245">
        <v>334</v>
      </c>
      <c r="G69" s="245" t="s">
        <v>5737</v>
      </c>
      <c r="H69" s="245" t="s">
        <v>5738</v>
      </c>
      <c r="I69" s="436" t="s">
        <v>8</v>
      </c>
      <c r="J69" s="245" t="s">
        <v>116</v>
      </c>
      <c r="K69" s="245" t="s">
        <v>5723</v>
      </c>
      <c r="L69" s="245">
        <v>3</v>
      </c>
      <c r="M69" s="245" t="s">
        <v>104</v>
      </c>
      <c r="N69" s="245" t="s">
        <v>99</v>
      </c>
      <c r="O69" s="245" t="s">
        <v>5741</v>
      </c>
      <c r="P69" s="437">
        <v>44372</v>
      </c>
      <c r="Q69" s="245" t="s">
        <v>120</v>
      </c>
      <c r="R69" s="245" t="s">
        <v>121</v>
      </c>
      <c r="S69" s="31" t="s">
        <v>122</v>
      </c>
      <c r="T69" s="31" t="str">
        <f>IFERROR(VLOOKUP(D:D,DGILOG!A:C,3,0),"")</f>
        <v/>
      </c>
      <c r="U69" s="434"/>
      <c r="V69" s="31" t="s">
        <v>5127</v>
      </c>
      <c r="W69" s="31" t="str">
        <f>IFERROR(VLOOKUP(V:V,MGV!B:E,4,0),"")</f>
        <v>indofast</v>
      </c>
      <c r="X69" s="31" t="s">
        <v>5</v>
      </c>
      <c r="Y69" s="31" t="str">
        <f t="shared" si="2"/>
        <v xml:space="preserve">4002943143 GID 26 P1 25 </v>
      </c>
      <c r="Z69" s="31" t="e">
        <f>VLOOKUP(A:A,[5]Orders!$D:$BE,11,0)</f>
        <v>#N/A</v>
      </c>
      <c r="AA69" s="447">
        <v>44372</v>
      </c>
      <c r="AB69" s="31" t="s">
        <v>5105</v>
      </c>
      <c r="AC69" s="434" t="s">
        <v>5128</v>
      </c>
      <c r="AD69" s="448" t="s">
        <v>5376</v>
      </c>
      <c r="AE69" s="31" t="s">
        <v>5127</v>
      </c>
    </row>
    <row r="70" spans="1:31" x14ac:dyDescent="0.25">
      <c r="A70" s="245">
        <v>4002943144</v>
      </c>
      <c r="B70" s="436" t="s">
        <v>96</v>
      </c>
      <c r="C70" s="436">
        <v>1</v>
      </c>
      <c r="D70" s="245">
        <v>15103172</v>
      </c>
      <c r="E70" s="245" t="s">
        <v>119</v>
      </c>
      <c r="F70" s="245">
        <v>333</v>
      </c>
      <c r="G70" s="245" t="s">
        <v>5740</v>
      </c>
      <c r="H70" s="245" t="s">
        <v>5738</v>
      </c>
      <c r="I70" s="436" t="s">
        <v>8</v>
      </c>
      <c r="J70" s="245" t="s">
        <v>116</v>
      </c>
      <c r="K70" s="245" t="s">
        <v>5723</v>
      </c>
      <c r="L70" s="245">
        <v>3</v>
      </c>
      <c r="M70" s="245" t="s">
        <v>104</v>
      </c>
      <c r="N70" s="245" t="s">
        <v>99</v>
      </c>
      <c r="O70" s="245" t="s">
        <v>5741</v>
      </c>
      <c r="P70" s="437">
        <v>44372</v>
      </c>
      <c r="Q70" s="245" t="s">
        <v>120</v>
      </c>
      <c r="R70" s="245" t="s">
        <v>121</v>
      </c>
      <c r="S70" s="31" t="s">
        <v>122</v>
      </c>
      <c r="T70" s="31" t="str">
        <f>IFERROR(VLOOKUP(D:D,DGILOG!A:C,3,0),"")</f>
        <v/>
      </c>
      <c r="U70" s="434"/>
      <c r="V70" s="31" t="s">
        <v>5326</v>
      </c>
      <c r="W70" s="31" t="str">
        <f>IFERROR(VLOOKUP(V:V,MGV!B:E,4,0),"")</f>
        <v>LINC</v>
      </c>
      <c r="X70" s="31" t="s">
        <v>5</v>
      </c>
      <c r="Y70" s="31" t="str">
        <f t="shared" si="2"/>
        <v xml:space="preserve">4002943144 GID 26 P1 25 </v>
      </c>
      <c r="Z70" s="31" t="e">
        <f>VLOOKUP(A:A,[5]Orders!$D:$BE,11,0)</f>
        <v>#N/A</v>
      </c>
      <c r="AA70" s="447">
        <v>44372</v>
      </c>
      <c r="AB70" s="31" t="s">
        <v>609</v>
      </c>
      <c r="AC70" s="434" t="s">
        <v>5377</v>
      </c>
      <c r="AD70" s="434"/>
      <c r="AE70" s="31" t="s">
        <v>5326</v>
      </c>
    </row>
    <row r="71" spans="1:31" x14ac:dyDescent="0.25">
      <c r="A71" s="245">
        <v>4002943145</v>
      </c>
      <c r="B71" s="436" t="s">
        <v>96</v>
      </c>
      <c r="C71" s="436">
        <v>1</v>
      </c>
      <c r="D71" s="245">
        <v>15103172</v>
      </c>
      <c r="E71" s="245" t="s">
        <v>119</v>
      </c>
      <c r="F71" s="245">
        <v>333</v>
      </c>
      <c r="G71" s="245" t="s">
        <v>5740</v>
      </c>
      <c r="H71" s="245" t="s">
        <v>5738</v>
      </c>
      <c r="I71" s="436" t="s">
        <v>8</v>
      </c>
      <c r="J71" s="245" t="s">
        <v>116</v>
      </c>
      <c r="K71" s="245" t="s">
        <v>5723</v>
      </c>
      <c r="L71" s="245">
        <v>3</v>
      </c>
      <c r="M71" s="245" t="s">
        <v>104</v>
      </c>
      <c r="N71" s="245" t="s">
        <v>99</v>
      </c>
      <c r="O71" s="245" t="s">
        <v>5741</v>
      </c>
      <c r="P71" s="437">
        <v>44372</v>
      </c>
      <c r="Q71" s="245" t="s">
        <v>120</v>
      </c>
      <c r="R71" s="245" t="s">
        <v>121</v>
      </c>
      <c r="S71" s="31" t="s">
        <v>122</v>
      </c>
      <c r="T71" s="31" t="str">
        <f>IFERROR(VLOOKUP(D:D,DGILOG!A:C,3,0),"")</f>
        <v/>
      </c>
      <c r="U71" s="434"/>
      <c r="V71" s="31" t="s">
        <v>5327</v>
      </c>
      <c r="W71" s="31" t="str">
        <f>IFERROR(VLOOKUP(V:V,MGV!B:E,4,0),"")</f>
        <v>LINC</v>
      </c>
      <c r="X71" s="31" t="s">
        <v>5</v>
      </c>
      <c r="Y71" s="31" t="str">
        <f t="shared" si="2"/>
        <v xml:space="preserve">4002943145 GID 26 P1 25 </v>
      </c>
      <c r="Z71" s="31" t="e">
        <f>VLOOKUP(A:A,[5]Orders!$D:$BE,11,0)</f>
        <v>#N/A</v>
      </c>
      <c r="AA71" s="447">
        <v>44372</v>
      </c>
      <c r="AB71" s="31" t="s">
        <v>609</v>
      </c>
      <c r="AC71" s="434" t="s">
        <v>5329</v>
      </c>
      <c r="AD71" s="434"/>
      <c r="AE71" s="31" t="s">
        <v>5327</v>
      </c>
    </row>
    <row r="72" spans="1:31" x14ac:dyDescent="0.25">
      <c r="A72" s="245">
        <v>4002943146</v>
      </c>
      <c r="B72" s="436" t="s">
        <v>96</v>
      </c>
      <c r="C72" s="436">
        <v>1</v>
      </c>
      <c r="D72" s="245">
        <v>15103172</v>
      </c>
      <c r="E72" s="245" t="s">
        <v>119</v>
      </c>
      <c r="F72" s="245">
        <v>334</v>
      </c>
      <c r="G72" s="245" t="s">
        <v>5737</v>
      </c>
      <c r="H72" s="245" t="s">
        <v>5738</v>
      </c>
      <c r="I72" s="436" t="s">
        <v>8</v>
      </c>
      <c r="J72" s="245" t="s">
        <v>116</v>
      </c>
      <c r="K72" s="245" t="s">
        <v>5723</v>
      </c>
      <c r="L72" s="245">
        <v>3</v>
      </c>
      <c r="M72" s="245" t="s">
        <v>104</v>
      </c>
      <c r="N72" s="245" t="s">
        <v>99</v>
      </c>
      <c r="O72" s="245" t="s">
        <v>5742</v>
      </c>
      <c r="P72" s="437">
        <v>44372</v>
      </c>
      <c r="Q72" s="245" t="s">
        <v>120</v>
      </c>
      <c r="R72" s="245" t="s">
        <v>121</v>
      </c>
      <c r="S72" s="31" t="s">
        <v>122</v>
      </c>
      <c r="T72" s="31" t="str">
        <f>IFERROR(VLOOKUP(D:D,DGILOG!A:C,3,0),"")</f>
        <v/>
      </c>
      <c r="U72" s="434"/>
      <c r="V72" s="31" t="s">
        <v>5114</v>
      </c>
      <c r="W72" s="31" t="str">
        <f>IFERROR(VLOOKUP(V:V,MGV!B:E,4,0),"")</f>
        <v>indofast</v>
      </c>
      <c r="X72" s="31" t="s">
        <v>5</v>
      </c>
      <c r="Y72" s="31" t="str">
        <f t="shared" si="2"/>
        <v xml:space="preserve">4002943146 GID 26 P1 25 </v>
      </c>
      <c r="Z72" s="31" t="e">
        <f>VLOOKUP(A:A,[5]Orders!$D:$BE,11,0)</f>
        <v>#N/A</v>
      </c>
      <c r="AA72" s="447">
        <v>44372</v>
      </c>
      <c r="AB72" s="31" t="s">
        <v>5105</v>
      </c>
      <c r="AC72" s="434" t="s">
        <v>5773</v>
      </c>
      <c r="AD72" s="448" t="s">
        <v>5774</v>
      </c>
      <c r="AE72" s="31" t="s">
        <v>5114</v>
      </c>
    </row>
    <row r="73" spans="1:31" x14ac:dyDescent="0.25">
      <c r="A73" s="245">
        <v>4002943147</v>
      </c>
      <c r="B73" s="436" t="s">
        <v>96</v>
      </c>
      <c r="C73" s="436">
        <v>1</v>
      </c>
      <c r="D73" s="245">
        <v>15103172</v>
      </c>
      <c r="E73" s="245" t="s">
        <v>119</v>
      </c>
      <c r="F73" s="245">
        <v>333</v>
      </c>
      <c r="G73" s="245" t="s">
        <v>5740</v>
      </c>
      <c r="H73" s="245" t="s">
        <v>5738</v>
      </c>
      <c r="I73" s="436" t="s">
        <v>8</v>
      </c>
      <c r="J73" s="245" t="s">
        <v>116</v>
      </c>
      <c r="K73" s="245" t="s">
        <v>5723</v>
      </c>
      <c r="L73" s="245">
        <v>3</v>
      </c>
      <c r="M73" s="245" t="s">
        <v>104</v>
      </c>
      <c r="N73" s="245" t="s">
        <v>99</v>
      </c>
      <c r="O73" s="245" t="s">
        <v>5742</v>
      </c>
      <c r="P73" s="437">
        <v>44372</v>
      </c>
      <c r="Q73" s="245" t="s">
        <v>120</v>
      </c>
      <c r="R73" s="245" t="s">
        <v>121</v>
      </c>
      <c r="S73" s="31" t="s">
        <v>122</v>
      </c>
      <c r="T73" s="31" t="str">
        <f>IFERROR(VLOOKUP(D:D,DGILOG!A:C,3,0),"")</f>
        <v/>
      </c>
      <c r="U73" s="434"/>
      <c r="V73" s="31" t="s">
        <v>5110</v>
      </c>
      <c r="W73" s="31" t="str">
        <f>IFERROR(VLOOKUP(V:V,MGV!B:E,4,0),"")</f>
        <v>indofast</v>
      </c>
      <c r="X73" s="31" t="s">
        <v>5</v>
      </c>
      <c r="Y73" s="31" t="str">
        <f t="shared" si="2"/>
        <v xml:space="preserve">4002943147 GID 26 P1 25 </v>
      </c>
      <c r="Z73" s="31" t="e">
        <f>VLOOKUP(A:A,[5]Orders!$D:$BE,11,0)</f>
        <v>#N/A</v>
      </c>
      <c r="AA73" s="447">
        <v>44372</v>
      </c>
      <c r="AB73" s="31" t="s">
        <v>5105</v>
      </c>
      <c r="AC73" s="434" t="s">
        <v>5111</v>
      </c>
      <c r="AD73" s="448" t="s">
        <v>5531</v>
      </c>
      <c r="AE73" s="31" t="s">
        <v>5110</v>
      </c>
    </row>
    <row r="74" spans="1:31" x14ac:dyDescent="0.25">
      <c r="A74" s="245">
        <v>4002943148</v>
      </c>
      <c r="B74" s="436" t="s">
        <v>96</v>
      </c>
      <c r="C74" s="436">
        <v>1</v>
      </c>
      <c r="D74" s="245">
        <v>15103172</v>
      </c>
      <c r="E74" s="245" t="s">
        <v>119</v>
      </c>
      <c r="F74" s="245">
        <v>333</v>
      </c>
      <c r="G74" s="245" t="s">
        <v>5740</v>
      </c>
      <c r="H74" s="245" t="s">
        <v>5738</v>
      </c>
      <c r="I74" s="436" t="s">
        <v>8</v>
      </c>
      <c r="J74" s="245" t="s">
        <v>116</v>
      </c>
      <c r="K74" s="245" t="s">
        <v>5723</v>
      </c>
      <c r="L74" s="245">
        <v>3</v>
      </c>
      <c r="M74" s="245" t="s">
        <v>104</v>
      </c>
      <c r="N74" s="245" t="s">
        <v>99</v>
      </c>
      <c r="O74" s="245" t="s">
        <v>5742</v>
      </c>
      <c r="P74" s="437">
        <v>44372</v>
      </c>
      <c r="Q74" s="245" t="s">
        <v>120</v>
      </c>
      <c r="R74" s="245" t="s">
        <v>121</v>
      </c>
      <c r="S74" s="31" t="s">
        <v>122</v>
      </c>
      <c r="T74" s="31" t="str">
        <f>IFERROR(VLOOKUP(D:D,DGILOG!A:C,3,0),"")</f>
        <v/>
      </c>
      <c r="U74" s="434"/>
      <c r="V74" s="31" t="s">
        <v>5112</v>
      </c>
      <c r="W74" s="31" t="str">
        <f>IFERROR(VLOOKUP(V:V,MGV!B:E,4,0),"")</f>
        <v>indofast</v>
      </c>
      <c r="X74" s="31" t="s">
        <v>5</v>
      </c>
      <c r="Y74" s="31" t="str">
        <f t="shared" si="2"/>
        <v xml:space="preserve">4002943148 GID 26 P1 25 </v>
      </c>
      <c r="Z74" s="31" t="e">
        <f>VLOOKUP(A:A,[5]Orders!$D:$BE,11,0)</f>
        <v>#N/A</v>
      </c>
      <c r="AA74" s="447">
        <v>44372</v>
      </c>
      <c r="AB74" s="31" t="s">
        <v>5105</v>
      </c>
      <c r="AC74" s="434" t="s">
        <v>5532</v>
      </c>
      <c r="AD74" s="448" t="s">
        <v>5775</v>
      </c>
      <c r="AE74" s="31" t="s">
        <v>5112</v>
      </c>
    </row>
    <row r="75" spans="1:31" x14ac:dyDescent="0.25">
      <c r="A75" s="115">
        <v>4002943149</v>
      </c>
      <c r="B75" s="131" t="s">
        <v>96</v>
      </c>
      <c r="C75" s="116"/>
      <c r="D75" s="130">
        <v>15169108</v>
      </c>
      <c r="E75" s="115" t="s">
        <v>3548</v>
      </c>
      <c r="F75" s="115">
        <v>2500</v>
      </c>
      <c r="G75" s="115" t="s">
        <v>5743</v>
      </c>
      <c r="H75" s="115" t="s">
        <v>5744</v>
      </c>
      <c r="I75" s="116" t="s">
        <v>73</v>
      </c>
      <c r="J75" s="130" t="s">
        <v>116</v>
      </c>
      <c r="K75" s="130" t="s">
        <v>5723</v>
      </c>
      <c r="L75" s="130">
        <v>3</v>
      </c>
      <c r="M75" s="115" t="s">
        <v>124</v>
      </c>
      <c r="N75" s="130" t="s">
        <v>118</v>
      </c>
      <c r="O75" s="115" t="s">
        <v>5681</v>
      </c>
      <c r="P75" s="117">
        <v>44377</v>
      </c>
      <c r="Q75" s="115" t="s">
        <v>112</v>
      </c>
      <c r="R75" s="130" t="s">
        <v>3549</v>
      </c>
      <c r="S75" s="32" t="s">
        <v>113</v>
      </c>
      <c r="T75" s="32" t="str">
        <f>IFERROR(VLOOKUP(D:D,DGILOG!A:C,3,0),"")</f>
        <v/>
      </c>
      <c r="U75" s="433"/>
      <c r="V75" s="433"/>
      <c r="W75" s="32" t="s">
        <v>5544</v>
      </c>
      <c r="X75" s="32" t="s">
        <v>5</v>
      </c>
      <c r="Y75" s="32" t="str">
        <f t="shared" si="2"/>
        <v xml:space="preserve">4002943149 GID 26 P3 30 </v>
      </c>
      <c r="Z75" s="31" t="e">
        <f>VLOOKUP(A:A,[5]Orders!$D:$BE,11,0)</f>
        <v>#N/A</v>
      </c>
      <c r="AA75" s="447"/>
      <c r="AB75" s="31"/>
      <c r="AC75" s="434"/>
      <c r="AD75" s="434"/>
      <c r="AE75" s="31"/>
    </row>
    <row r="76" spans="1:31" x14ac:dyDescent="0.25">
      <c r="A76" s="115">
        <v>4002943150</v>
      </c>
      <c r="B76" s="131" t="s">
        <v>96</v>
      </c>
      <c r="C76" s="116"/>
      <c r="D76" s="130">
        <v>15065880</v>
      </c>
      <c r="E76" s="115" t="s">
        <v>123</v>
      </c>
      <c r="F76" s="115">
        <v>1870</v>
      </c>
      <c r="G76" s="115" t="s">
        <v>5745</v>
      </c>
      <c r="H76" s="115" t="s">
        <v>5746</v>
      </c>
      <c r="I76" s="116" t="s">
        <v>73</v>
      </c>
      <c r="J76" s="130" t="s">
        <v>97</v>
      </c>
      <c r="K76" s="130" t="s">
        <v>5723</v>
      </c>
      <c r="L76" s="130">
        <v>3</v>
      </c>
      <c r="M76" s="115" t="s">
        <v>124</v>
      </c>
      <c r="N76" s="130" t="s">
        <v>118</v>
      </c>
      <c r="O76" s="115" t="s">
        <v>5747</v>
      </c>
      <c r="P76" s="117">
        <v>44375</v>
      </c>
      <c r="Q76" s="115" t="s">
        <v>112</v>
      </c>
      <c r="R76" s="130" t="s">
        <v>5685</v>
      </c>
      <c r="S76" s="32" t="s">
        <v>113</v>
      </c>
      <c r="T76" s="32" t="str">
        <f>IFERROR(VLOOKUP(D:D,DGILOG!A:C,3,0),"")</f>
        <v>Y</v>
      </c>
      <c r="U76" s="433"/>
      <c r="V76" s="433"/>
      <c r="W76" s="32" t="s">
        <v>5544</v>
      </c>
      <c r="X76" s="32" t="s">
        <v>5</v>
      </c>
      <c r="Y76" s="32" t="str">
        <f t="shared" si="2"/>
        <v>4002943150 GID 26 P3 28 Y</v>
      </c>
      <c r="Z76" s="31" t="e">
        <f>VLOOKUP(A:A,[5]Orders!$D:$BE,11,0)</f>
        <v>#N/A</v>
      </c>
      <c r="AA76" s="447"/>
      <c r="AB76" s="31"/>
      <c r="AC76" s="434"/>
      <c r="AD76" s="434"/>
      <c r="AE76" s="31"/>
    </row>
    <row r="77" spans="1:31" x14ac:dyDescent="0.25">
      <c r="A77" s="115">
        <v>4002943150</v>
      </c>
      <c r="B77" s="131" t="s">
        <v>96</v>
      </c>
      <c r="C77" s="116"/>
      <c r="D77" s="130">
        <v>15169108</v>
      </c>
      <c r="E77" s="115" t="s">
        <v>3548</v>
      </c>
      <c r="F77" s="115">
        <v>591</v>
      </c>
      <c r="G77" s="115" t="s">
        <v>5748</v>
      </c>
      <c r="H77" s="115" t="s">
        <v>5749</v>
      </c>
      <c r="I77" s="116" t="s">
        <v>73</v>
      </c>
      <c r="J77" s="130" t="s">
        <v>97</v>
      </c>
      <c r="K77" s="130" t="s">
        <v>5723</v>
      </c>
      <c r="L77" s="130">
        <v>3</v>
      </c>
      <c r="M77" s="115" t="s">
        <v>124</v>
      </c>
      <c r="N77" s="130" t="s">
        <v>118</v>
      </c>
      <c r="O77" s="115" t="s">
        <v>5747</v>
      </c>
      <c r="P77" s="117">
        <v>44375</v>
      </c>
      <c r="Q77" s="115" t="s">
        <v>112</v>
      </c>
      <c r="R77" s="130" t="s">
        <v>3549</v>
      </c>
      <c r="S77" s="32" t="s">
        <v>113</v>
      </c>
      <c r="T77" s="32" t="str">
        <f>IFERROR(VLOOKUP(D:D,DGILOG!A:C,3,0),"")</f>
        <v/>
      </c>
      <c r="U77" s="433"/>
      <c r="V77" s="433"/>
      <c r="W77" s="32" t="s">
        <v>5544</v>
      </c>
      <c r="X77" s="32" t="s">
        <v>5</v>
      </c>
      <c r="Y77" s="32" t="str">
        <f t="shared" si="2"/>
        <v xml:space="preserve">4002943150 GID 26 P3 28 </v>
      </c>
      <c r="Z77" s="31" t="e">
        <f>VLOOKUP(A:A,[5]Orders!$D:$BE,11,0)</f>
        <v>#N/A</v>
      </c>
      <c r="AA77" s="447"/>
      <c r="AB77" s="31"/>
      <c r="AC77" s="434"/>
      <c r="AD77" s="434"/>
      <c r="AE77" s="31"/>
    </row>
    <row r="78" spans="1:31" x14ac:dyDescent="0.25">
      <c r="A78" s="130">
        <v>4002943156</v>
      </c>
      <c r="B78" s="131" t="s">
        <v>96</v>
      </c>
      <c r="C78" s="131">
        <v>1</v>
      </c>
      <c r="D78" s="130">
        <v>15418497</v>
      </c>
      <c r="E78" s="130" t="s">
        <v>4233</v>
      </c>
      <c r="F78" s="130">
        <v>255</v>
      </c>
      <c r="G78" s="130" t="s">
        <v>3247</v>
      </c>
      <c r="H78" s="130" t="s">
        <v>4816</v>
      </c>
      <c r="I78" s="131" t="s">
        <v>8</v>
      </c>
      <c r="J78" s="130" t="s">
        <v>97</v>
      </c>
      <c r="K78" s="130" t="s">
        <v>5723</v>
      </c>
      <c r="L78" s="130">
        <v>3</v>
      </c>
      <c r="M78" s="130" t="s">
        <v>104</v>
      </c>
      <c r="N78" s="130" t="s">
        <v>99</v>
      </c>
      <c r="O78" s="130" t="s">
        <v>5</v>
      </c>
      <c r="P78" s="133">
        <v>44373</v>
      </c>
      <c r="Q78" s="130" t="s">
        <v>120</v>
      </c>
      <c r="R78" s="130" t="s">
        <v>4234</v>
      </c>
      <c r="S78" s="31" t="s">
        <v>122</v>
      </c>
      <c r="T78" s="33" t="str">
        <f>IFERROR(VLOOKUP(D:D,DGILOG!A:C,3,0),"")</f>
        <v/>
      </c>
      <c r="U78" s="294" t="s">
        <v>302</v>
      </c>
      <c r="V78" s="33" t="s">
        <v>511</v>
      </c>
      <c r="W78" s="33" t="str">
        <f>IFERROR(VLOOKUP(V:V,MGV!B:E,4,0),"")</f>
        <v>PT. Mega Antaran Prima</v>
      </c>
      <c r="X78" s="31" t="s">
        <v>5</v>
      </c>
      <c r="Y78" s="31" t="str">
        <f t="shared" si="2"/>
        <v xml:space="preserve">4002943156 GID 26 P1 26 </v>
      </c>
      <c r="Z78" s="31" t="e">
        <f>VLOOKUP(A:A,[5]Orders!$D:$BE,11,0)</f>
        <v>#N/A</v>
      </c>
      <c r="AA78" s="447">
        <v>44372</v>
      </c>
      <c r="AB78" s="31" t="s">
        <v>43</v>
      </c>
      <c r="AC78" s="31" t="s">
        <v>3746</v>
      </c>
      <c r="AD78" s="31" t="s">
        <v>5418</v>
      </c>
      <c r="AE78" s="31" t="s">
        <v>511</v>
      </c>
    </row>
    <row r="79" spans="1:31" x14ac:dyDescent="0.25">
      <c r="A79" s="130">
        <v>4002943162</v>
      </c>
      <c r="B79" s="131" t="s">
        <v>96</v>
      </c>
      <c r="C79" s="131">
        <v>1</v>
      </c>
      <c r="D79" s="130">
        <v>20805001</v>
      </c>
      <c r="E79" s="130" t="s">
        <v>4588</v>
      </c>
      <c r="F79" s="130">
        <v>100</v>
      </c>
      <c r="G79" s="130" t="s">
        <v>4778</v>
      </c>
      <c r="H79" s="130" t="s">
        <v>5750</v>
      </c>
      <c r="I79" s="131" t="s">
        <v>8</v>
      </c>
      <c r="J79" s="130" t="s">
        <v>97</v>
      </c>
      <c r="K79" s="130" t="s">
        <v>5723</v>
      </c>
      <c r="L79" s="130">
        <v>3</v>
      </c>
      <c r="M79" s="130" t="s">
        <v>134</v>
      </c>
      <c r="N79" s="130" t="s">
        <v>99</v>
      </c>
      <c r="O79" s="130" t="s">
        <v>5680</v>
      </c>
      <c r="P79" s="133">
        <v>44373</v>
      </c>
      <c r="Q79" s="130" t="s">
        <v>120</v>
      </c>
      <c r="R79" s="130" t="s">
        <v>4589</v>
      </c>
      <c r="S79" s="31" t="s">
        <v>122</v>
      </c>
      <c r="T79" s="33" t="str">
        <f>IFERROR(VLOOKUP(D:D,DGILOG!A:C,3,0),"")</f>
        <v/>
      </c>
      <c r="U79" s="294" t="s">
        <v>302</v>
      </c>
      <c r="V79" s="33" t="s">
        <v>33</v>
      </c>
      <c r="W79" s="33" t="str">
        <f>IFERROR(VLOOKUP(V:V,MGV!B:E,4,0),"")</f>
        <v>PT. Kabut Halim Mandiri</v>
      </c>
      <c r="X79" s="31" t="s">
        <v>5</v>
      </c>
      <c r="Y79" s="31" t="str">
        <f t="shared" si="2"/>
        <v xml:space="preserve">4002943162 GID 26 P1 26 </v>
      </c>
      <c r="Z79" s="31" t="e">
        <f>VLOOKUP(A:A,[5]Orders!$D:$BE,11,0)</f>
        <v>#N/A</v>
      </c>
      <c r="AA79" s="447">
        <v>44372</v>
      </c>
      <c r="AB79" s="31" t="s">
        <v>18</v>
      </c>
      <c r="AC79" s="31" t="s">
        <v>5766</v>
      </c>
      <c r="AD79" s="31" t="s">
        <v>4582</v>
      </c>
      <c r="AE79" s="31" t="s">
        <v>33</v>
      </c>
    </row>
    <row r="80" spans="1:31" x14ac:dyDescent="0.25">
      <c r="A80" s="130">
        <v>4002943162</v>
      </c>
      <c r="B80" s="131" t="s">
        <v>96</v>
      </c>
      <c r="C80" s="131"/>
      <c r="D80" s="130">
        <v>20809001</v>
      </c>
      <c r="E80" s="130" t="s">
        <v>3315</v>
      </c>
      <c r="F80" s="130">
        <v>101</v>
      </c>
      <c r="G80" s="130" t="s">
        <v>5751</v>
      </c>
      <c r="H80" s="130" t="s">
        <v>5750</v>
      </c>
      <c r="I80" s="131" t="s">
        <v>8</v>
      </c>
      <c r="J80" s="130" t="s">
        <v>97</v>
      </c>
      <c r="K80" s="130" t="s">
        <v>5723</v>
      </c>
      <c r="L80" s="130">
        <v>3</v>
      </c>
      <c r="M80" s="130" t="s">
        <v>104</v>
      </c>
      <c r="N80" s="130" t="s">
        <v>99</v>
      </c>
      <c r="O80" s="130" t="s">
        <v>5680</v>
      </c>
      <c r="P80" s="133">
        <v>44373</v>
      </c>
      <c r="Q80" s="130" t="s">
        <v>120</v>
      </c>
      <c r="R80" s="130" t="s">
        <v>3316</v>
      </c>
      <c r="S80" s="31" t="s">
        <v>122</v>
      </c>
      <c r="T80" s="33" t="str">
        <f>IFERROR(VLOOKUP(D:D,DGILOG!A:C,3,0),"")</f>
        <v/>
      </c>
      <c r="U80" s="294"/>
      <c r="V80" s="33"/>
      <c r="W80" s="294"/>
      <c r="X80" s="31" t="s">
        <v>5</v>
      </c>
      <c r="Y80" s="31" t="str">
        <f t="shared" si="2"/>
        <v xml:space="preserve">4002943162 GID 26 P1 26 </v>
      </c>
      <c r="Z80" s="31" t="e">
        <f>VLOOKUP(A:A,[5]Orders!$D:$BE,11,0)</f>
        <v>#N/A</v>
      </c>
      <c r="AA80" s="447">
        <v>44372</v>
      </c>
      <c r="AB80" s="31" t="s">
        <v>18</v>
      </c>
      <c r="AC80" s="31" t="s">
        <v>5766</v>
      </c>
      <c r="AD80" s="31" t="s">
        <v>4582</v>
      </c>
      <c r="AE80" s="31" t="s">
        <v>33</v>
      </c>
    </row>
    <row r="81" spans="1:31" x14ac:dyDescent="0.25">
      <c r="A81" s="130">
        <v>4002943163</v>
      </c>
      <c r="B81" s="131" t="s">
        <v>96</v>
      </c>
      <c r="C81" s="131">
        <v>1</v>
      </c>
      <c r="D81" s="130">
        <v>20810001</v>
      </c>
      <c r="E81" s="130" t="s">
        <v>3317</v>
      </c>
      <c r="F81" s="130">
        <v>119</v>
      </c>
      <c r="G81" s="130" t="s">
        <v>5752</v>
      </c>
      <c r="H81" s="130" t="s">
        <v>5753</v>
      </c>
      <c r="I81" s="131" t="s">
        <v>8</v>
      </c>
      <c r="J81" s="130" t="s">
        <v>97</v>
      </c>
      <c r="K81" s="130" t="s">
        <v>5723</v>
      </c>
      <c r="L81" s="130">
        <v>3</v>
      </c>
      <c r="M81" s="130" t="s">
        <v>104</v>
      </c>
      <c r="N81" s="130" t="s">
        <v>99</v>
      </c>
      <c r="O81" s="130" t="s">
        <v>5680</v>
      </c>
      <c r="P81" s="133">
        <v>44373</v>
      </c>
      <c r="Q81" s="130" t="s">
        <v>120</v>
      </c>
      <c r="R81" s="130" t="s">
        <v>3318</v>
      </c>
      <c r="S81" s="31" t="s">
        <v>122</v>
      </c>
      <c r="T81" s="33" t="str">
        <f>IFERROR(VLOOKUP(D:D,DGILOG!A:C,3,0),"")</f>
        <v/>
      </c>
      <c r="U81" s="294" t="s">
        <v>302</v>
      </c>
      <c r="V81" s="33" t="s">
        <v>40</v>
      </c>
      <c r="W81" s="33" t="str">
        <f>IFERROR(VLOOKUP(V:V,MGV!B:E,4,0),"")</f>
        <v>PT. Kabut Halim Mandiri</v>
      </c>
      <c r="X81" s="31" t="s">
        <v>5</v>
      </c>
      <c r="Y81" s="31" t="str">
        <f t="shared" si="2"/>
        <v xml:space="preserve">4002943163 GID 26 P1 26 </v>
      </c>
      <c r="Z81" s="31" t="e">
        <f>VLOOKUP(A:A,[5]Orders!$D:$BE,11,0)</f>
        <v>#N/A</v>
      </c>
      <c r="AA81" s="447">
        <v>44372</v>
      </c>
      <c r="AB81" s="31" t="s">
        <v>18</v>
      </c>
      <c r="AC81" s="31" t="s">
        <v>5767</v>
      </c>
      <c r="AD81" s="31" t="s">
        <v>4416</v>
      </c>
      <c r="AE81" s="31" t="s">
        <v>40</v>
      </c>
    </row>
    <row r="82" spans="1:31" x14ac:dyDescent="0.25">
      <c r="A82" s="130">
        <v>4002943163</v>
      </c>
      <c r="B82" s="131" t="s">
        <v>96</v>
      </c>
      <c r="C82" s="131"/>
      <c r="D82" s="130">
        <v>25701001</v>
      </c>
      <c r="E82" s="130" t="s">
        <v>334</v>
      </c>
      <c r="F82" s="130">
        <v>60</v>
      </c>
      <c r="G82" s="130" t="s">
        <v>432</v>
      </c>
      <c r="H82" s="130" t="s">
        <v>4054</v>
      </c>
      <c r="I82" s="131" t="s">
        <v>8</v>
      </c>
      <c r="J82" s="130" t="s">
        <v>97</v>
      </c>
      <c r="K82" s="130" t="s">
        <v>5723</v>
      </c>
      <c r="L82" s="130">
        <v>3</v>
      </c>
      <c r="M82" s="130" t="s">
        <v>104</v>
      </c>
      <c r="N82" s="130" t="s">
        <v>99</v>
      </c>
      <c r="O82" s="130" t="s">
        <v>5680</v>
      </c>
      <c r="P82" s="133">
        <v>44373</v>
      </c>
      <c r="Q82" s="130" t="s">
        <v>100</v>
      </c>
      <c r="R82" s="130" t="s">
        <v>335</v>
      </c>
      <c r="S82" s="31" t="s">
        <v>101</v>
      </c>
      <c r="T82" s="33" t="str">
        <f>IFERROR(VLOOKUP(D:D,DGILOG!A:C,3,0),"")</f>
        <v/>
      </c>
      <c r="U82" s="294"/>
      <c r="V82" s="33"/>
      <c r="W82" s="294"/>
      <c r="X82" s="31" t="s">
        <v>5</v>
      </c>
      <c r="Y82" s="31" t="str">
        <f t="shared" si="2"/>
        <v xml:space="preserve">4002943163 GID 26 ND 26 </v>
      </c>
      <c r="Z82" s="31" t="e">
        <f>VLOOKUP(A:A,[5]Orders!$D:$BE,11,0)</f>
        <v>#N/A</v>
      </c>
      <c r="AA82" s="447">
        <v>44372</v>
      </c>
      <c r="AB82" s="31" t="s">
        <v>18</v>
      </c>
      <c r="AC82" s="31" t="s">
        <v>5767</v>
      </c>
      <c r="AD82" s="31" t="s">
        <v>4416</v>
      </c>
      <c r="AE82" s="31" t="s">
        <v>40</v>
      </c>
    </row>
    <row r="83" spans="1:31" x14ac:dyDescent="0.25">
      <c r="A83" s="115">
        <v>4002943170</v>
      </c>
      <c r="B83" s="131" t="s">
        <v>96</v>
      </c>
      <c r="C83" s="116"/>
      <c r="D83" s="130">
        <v>15360242</v>
      </c>
      <c r="E83" s="115" t="s">
        <v>429</v>
      </c>
      <c r="F83" s="115">
        <v>1440</v>
      </c>
      <c r="G83" s="115" t="s">
        <v>5754</v>
      </c>
      <c r="H83" s="115" t="s">
        <v>5755</v>
      </c>
      <c r="I83" s="116" t="s">
        <v>73</v>
      </c>
      <c r="J83" s="130" t="s">
        <v>97</v>
      </c>
      <c r="K83" s="130" t="s">
        <v>5723</v>
      </c>
      <c r="L83" s="130">
        <v>3</v>
      </c>
      <c r="M83" s="115" t="s">
        <v>346</v>
      </c>
      <c r="N83" s="130" t="s">
        <v>118</v>
      </c>
      <c r="O83" s="115" t="s">
        <v>5680</v>
      </c>
      <c r="P83" s="117">
        <v>44376</v>
      </c>
      <c r="Q83" s="115" t="s">
        <v>112</v>
      </c>
      <c r="R83" s="130" t="s">
        <v>430</v>
      </c>
      <c r="S83" s="32" t="s">
        <v>113</v>
      </c>
      <c r="T83" s="32" t="str">
        <f>IFERROR(VLOOKUP(D:D,DGILOG!A:C,3,0),"")</f>
        <v>Y</v>
      </c>
      <c r="U83" s="433"/>
      <c r="V83" s="433"/>
      <c r="W83" s="32" t="s">
        <v>5544</v>
      </c>
      <c r="X83" s="32" t="s">
        <v>5</v>
      </c>
      <c r="Y83" s="32" t="str">
        <f t="shared" si="2"/>
        <v>4002943170 GID 26 P3 29 Y</v>
      </c>
      <c r="Z83" s="31" t="e">
        <f>VLOOKUP(A:A,[5]Orders!$D:$BE,11,0)</f>
        <v>#N/A</v>
      </c>
      <c r="AA83" s="447"/>
      <c r="AB83" s="31"/>
      <c r="AC83" s="434"/>
      <c r="AD83" s="434"/>
      <c r="AE83" s="31"/>
    </row>
    <row r="84" spans="1:31" x14ac:dyDescent="0.25">
      <c r="A84" s="115">
        <v>4002943170</v>
      </c>
      <c r="B84" s="131" t="s">
        <v>96</v>
      </c>
      <c r="C84" s="116"/>
      <c r="D84" s="130">
        <v>15475742</v>
      </c>
      <c r="E84" s="115" t="s">
        <v>345</v>
      </c>
      <c r="F84" s="115">
        <v>402</v>
      </c>
      <c r="G84" s="115" t="s">
        <v>5756</v>
      </c>
      <c r="H84" s="115" t="s">
        <v>5757</v>
      </c>
      <c r="I84" s="116" t="s">
        <v>73</v>
      </c>
      <c r="J84" s="130" t="s">
        <v>97</v>
      </c>
      <c r="K84" s="130" t="s">
        <v>5723</v>
      </c>
      <c r="L84" s="130">
        <v>3</v>
      </c>
      <c r="M84" s="115" t="s">
        <v>346</v>
      </c>
      <c r="N84" s="130" t="s">
        <v>118</v>
      </c>
      <c r="O84" s="115" t="s">
        <v>5680</v>
      </c>
      <c r="P84" s="117">
        <v>44376</v>
      </c>
      <c r="Q84" s="115" t="s">
        <v>112</v>
      </c>
      <c r="R84" s="130" t="s">
        <v>347</v>
      </c>
      <c r="S84" s="32" t="s">
        <v>113</v>
      </c>
      <c r="T84" s="32" t="str">
        <f>IFERROR(VLOOKUP(D:D,DGILOG!A:C,3,0),"")</f>
        <v/>
      </c>
      <c r="U84" s="433"/>
      <c r="V84" s="433"/>
      <c r="W84" s="32" t="s">
        <v>5544</v>
      </c>
      <c r="X84" s="32" t="s">
        <v>5</v>
      </c>
      <c r="Y84" s="32" t="str">
        <f t="shared" si="2"/>
        <v xml:space="preserve">4002943170 GID 26 P3 29 </v>
      </c>
      <c r="Z84" s="31" t="e">
        <f>VLOOKUP(A:A,[5]Orders!$D:$BE,11,0)</f>
        <v>#N/A</v>
      </c>
      <c r="AA84" s="447"/>
      <c r="AB84" s="31"/>
      <c r="AC84" s="434"/>
      <c r="AD84" s="434"/>
      <c r="AE84" s="31"/>
    </row>
    <row r="85" spans="1:31" x14ac:dyDescent="0.25">
      <c r="A85" s="438">
        <v>4002942974</v>
      </c>
      <c r="B85" s="439" t="s">
        <v>96</v>
      </c>
      <c r="C85" s="439"/>
      <c r="D85" s="439"/>
      <c r="E85" s="438" t="s">
        <v>3676</v>
      </c>
      <c r="F85" s="438">
        <v>501</v>
      </c>
      <c r="G85" s="438" t="s">
        <v>5779</v>
      </c>
      <c r="H85" s="438" t="s">
        <v>5780</v>
      </c>
      <c r="I85" s="439" t="s">
        <v>5089</v>
      </c>
      <c r="J85" s="439"/>
      <c r="K85" s="439"/>
      <c r="L85" s="438">
        <v>3</v>
      </c>
      <c r="M85" s="439"/>
      <c r="N85" s="438" t="s">
        <v>99</v>
      </c>
      <c r="O85" s="438" t="s">
        <v>4243</v>
      </c>
      <c r="P85" s="440">
        <v>44374</v>
      </c>
      <c r="Q85" s="438" t="s">
        <v>120</v>
      </c>
      <c r="R85" s="441"/>
      <c r="S85" s="442" t="s">
        <v>122</v>
      </c>
      <c r="T85" s="442" t="str">
        <f>IFERROR(VLOOKUP(D:D,DGILOG!A:C,3,0),"")</f>
        <v/>
      </c>
      <c r="U85" s="441"/>
      <c r="V85" s="443"/>
      <c r="W85" s="442" t="s">
        <v>4094</v>
      </c>
      <c r="X85" s="442" t="s">
        <v>5</v>
      </c>
      <c r="Y85" s="442" t="str">
        <f t="shared" si="2"/>
        <v xml:space="preserve">4002942974 GID 26 P1 27 </v>
      </c>
      <c r="Z85" s="294" t="e">
        <f>VLOOKUP(A:A,[6]Orders!$D:$N,11,0)</f>
        <v>#N/A</v>
      </c>
      <c r="AA85" s="434"/>
      <c r="AB85" s="434"/>
      <c r="AC85" s="434"/>
      <c r="AD85" s="434"/>
      <c r="AE85" s="434"/>
    </row>
    <row r="86" spans="1:31" x14ac:dyDescent="0.25">
      <c r="A86" s="245">
        <v>4002942975</v>
      </c>
      <c r="B86" s="436" t="s">
        <v>96</v>
      </c>
      <c r="C86" s="436">
        <v>1</v>
      </c>
      <c r="D86" s="436"/>
      <c r="E86" s="245" t="s">
        <v>3676</v>
      </c>
      <c r="F86" s="245">
        <v>442</v>
      </c>
      <c r="G86" s="245" t="s">
        <v>5781</v>
      </c>
      <c r="H86" s="245" t="s">
        <v>5782</v>
      </c>
      <c r="I86" s="436" t="s">
        <v>5089</v>
      </c>
      <c r="J86" s="436"/>
      <c r="K86" s="436"/>
      <c r="L86" s="130">
        <v>3</v>
      </c>
      <c r="M86" s="436"/>
      <c r="N86" s="245" t="s">
        <v>99</v>
      </c>
      <c r="O86" s="245" t="s">
        <v>4243</v>
      </c>
      <c r="P86" s="437">
        <v>44374</v>
      </c>
      <c r="Q86" s="130" t="s">
        <v>120</v>
      </c>
      <c r="R86" s="294"/>
      <c r="S86" s="31" t="s">
        <v>122</v>
      </c>
      <c r="T86" s="33" t="str">
        <f>IFERROR(VLOOKUP(D:D,DGILOG!A:C,3,0),"")</f>
        <v/>
      </c>
      <c r="U86" s="294"/>
      <c r="V86" s="434" t="s">
        <v>5325</v>
      </c>
      <c r="W86" s="33" t="str">
        <f>IFERROR(VLOOKUP(V:V,MGV!B:E,4,0),"")</f>
        <v>indofast</v>
      </c>
      <c r="X86" s="31" t="s">
        <v>5</v>
      </c>
      <c r="Y86" s="31" t="str">
        <f t="shared" si="2"/>
        <v xml:space="preserve">4002942975 GID 26 P1 27 </v>
      </c>
      <c r="Z86" s="294" t="e">
        <f>VLOOKUP(A:A,[6]Orders!$D:$N,11,0)</f>
        <v>#N/A</v>
      </c>
      <c r="AA86" s="447">
        <v>44372</v>
      </c>
      <c r="AB86" s="434" t="s">
        <v>5105</v>
      </c>
      <c r="AC86" s="434" t="s">
        <v>5134</v>
      </c>
      <c r="AD86" s="434" t="s">
        <v>5613</v>
      </c>
      <c r="AE86" s="434" t="s">
        <v>5325</v>
      </c>
    </row>
    <row r="87" spans="1:31" x14ac:dyDescent="0.25">
      <c r="A87" s="245">
        <v>4002943188</v>
      </c>
      <c r="B87" s="436" t="s">
        <v>96</v>
      </c>
      <c r="C87" s="436">
        <v>1</v>
      </c>
      <c r="D87" s="436"/>
      <c r="E87" s="245" t="s">
        <v>4204</v>
      </c>
      <c r="F87" s="245">
        <v>188</v>
      </c>
      <c r="G87" s="245" t="s">
        <v>4784</v>
      </c>
      <c r="H87" s="245" t="s">
        <v>3770</v>
      </c>
      <c r="I87" s="245" t="s">
        <v>8</v>
      </c>
      <c r="J87" s="245"/>
      <c r="K87" s="245"/>
      <c r="L87" s="130">
        <v>3</v>
      </c>
      <c r="M87" s="245"/>
      <c r="N87" s="245" t="s">
        <v>99</v>
      </c>
      <c r="O87" s="245" t="s">
        <v>5783</v>
      </c>
      <c r="P87" s="437">
        <v>44375</v>
      </c>
      <c r="Q87" s="130" t="s">
        <v>120</v>
      </c>
      <c r="R87" s="294"/>
      <c r="S87" s="31" t="s">
        <v>122</v>
      </c>
      <c r="T87" s="33" t="str">
        <f>IFERROR(VLOOKUP(D:D,DGILOG!A:C,3,0),"")</f>
        <v/>
      </c>
      <c r="U87" s="294" t="s">
        <v>3713</v>
      </c>
      <c r="V87" s="434" t="s">
        <v>53</v>
      </c>
      <c r="W87" s="33" t="str">
        <f>IFERROR(VLOOKUP(V:V,MGV!B:E,4,0),"")</f>
        <v>PT. Mega Antaran Prima</v>
      </c>
      <c r="X87" s="31" t="s">
        <v>5</v>
      </c>
      <c r="Y87" s="31" t="str">
        <f t="shared" si="2"/>
        <v xml:space="preserve">4002943188 GID 26 P1 28 </v>
      </c>
      <c r="Z87" s="294" t="e">
        <f>VLOOKUP(A:A,[6]Orders!$D:$N,11,0)</f>
        <v>#N/A</v>
      </c>
      <c r="AA87" s="447">
        <v>44372</v>
      </c>
      <c r="AB87" s="434" t="s">
        <v>43</v>
      </c>
      <c r="AC87" s="434" t="s">
        <v>1653</v>
      </c>
      <c r="AD87" s="434" t="s">
        <v>4423</v>
      </c>
      <c r="AE87" s="434" t="s">
        <v>53</v>
      </c>
    </row>
    <row r="88" spans="1:31" x14ac:dyDescent="0.25">
      <c r="A88" s="245">
        <v>4002943189</v>
      </c>
      <c r="B88" s="436" t="s">
        <v>96</v>
      </c>
      <c r="C88" s="436">
        <v>1</v>
      </c>
      <c r="D88" s="436"/>
      <c r="E88" s="245" t="s">
        <v>4204</v>
      </c>
      <c r="F88" s="245">
        <v>187</v>
      </c>
      <c r="G88" s="245" t="s">
        <v>5784</v>
      </c>
      <c r="H88" s="245" t="s">
        <v>3770</v>
      </c>
      <c r="I88" s="245" t="s">
        <v>8</v>
      </c>
      <c r="J88" s="245"/>
      <c r="K88" s="245"/>
      <c r="L88" s="130">
        <v>3</v>
      </c>
      <c r="M88" s="245"/>
      <c r="N88" s="245" t="s">
        <v>99</v>
      </c>
      <c r="O88" s="245" t="s">
        <v>5783</v>
      </c>
      <c r="P88" s="437">
        <v>44375</v>
      </c>
      <c r="Q88" s="130" t="s">
        <v>120</v>
      </c>
      <c r="R88" s="294"/>
      <c r="S88" s="31" t="s">
        <v>122</v>
      </c>
      <c r="T88" s="33" t="str">
        <f>IFERROR(VLOOKUP(D:D,DGILOG!A:C,3,0),"")</f>
        <v/>
      </c>
      <c r="U88" s="294" t="s">
        <v>3713</v>
      </c>
      <c r="V88" s="434" t="s">
        <v>437</v>
      </c>
      <c r="W88" s="33" t="str">
        <f>IFERROR(VLOOKUP(V:V,MGV!B:E,4,0),"")</f>
        <v>PT. Kabut Halim Mandiri</v>
      </c>
      <c r="X88" s="31" t="s">
        <v>5</v>
      </c>
      <c r="Y88" s="31" t="str">
        <f t="shared" si="2"/>
        <v xml:space="preserve">4002943189 GID 26 P1 28 </v>
      </c>
      <c r="Z88" s="294" t="e">
        <f>VLOOKUP(A:A,[6]Orders!$D:$N,11,0)</f>
        <v>#N/A</v>
      </c>
      <c r="AA88" s="447">
        <v>44372</v>
      </c>
      <c r="AB88" s="434" t="s">
        <v>18</v>
      </c>
      <c r="AC88" s="434" t="s">
        <v>3711</v>
      </c>
      <c r="AD88" s="434" t="s">
        <v>3712</v>
      </c>
      <c r="AE88" s="434" t="s">
        <v>437</v>
      </c>
    </row>
    <row r="89" spans="1:31" x14ac:dyDescent="0.25">
      <c r="A89" s="245">
        <v>4002943190</v>
      </c>
      <c r="B89" s="436" t="s">
        <v>96</v>
      </c>
      <c r="C89" s="436">
        <v>1</v>
      </c>
      <c r="D89" s="436"/>
      <c r="E89" s="245" t="s">
        <v>4204</v>
      </c>
      <c r="F89" s="245">
        <v>188</v>
      </c>
      <c r="G89" s="245" t="s">
        <v>4784</v>
      </c>
      <c r="H89" s="245" t="s">
        <v>3770</v>
      </c>
      <c r="I89" s="245" t="s">
        <v>8</v>
      </c>
      <c r="J89" s="245"/>
      <c r="K89" s="245"/>
      <c r="L89" s="130">
        <v>3</v>
      </c>
      <c r="M89" s="245"/>
      <c r="N89" s="245" t="s">
        <v>99</v>
      </c>
      <c r="O89" s="245" t="s">
        <v>5783</v>
      </c>
      <c r="P89" s="437">
        <v>44375</v>
      </c>
      <c r="Q89" s="130" t="s">
        <v>120</v>
      </c>
      <c r="R89" s="294"/>
      <c r="S89" s="31" t="s">
        <v>122</v>
      </c>
      <c r="T89" s="33" t="str">
        <f>IFERROR(VLOOKUP(D:D,DGILOG!A:C,3,0),"")</f>
        <v/>
      </c>
      <c r="U89" s="294" t="s">
        <v>3713</v>
      </c>
      <c r="V89" s="434" t="s">
        <v>46</v>
      </c>
      <c r="W89" s="33" t="str">
        <f>IFERROR(VLOOKUP(V:V,MGV!B:E,4,0),"")</f>
        <v>PT. Kabut Halim Mandiri</v>
      </c>
      <c r="X89" s="31" t="s">
        <v>5</v>
      </c>
      <c r="Y89" s="31" t="str">
        <f t="shared" si="2"/>
        <v xml:space="preserve">4002943190 GID 26 P1 28 </v>
      </c>
      <c r="Z89" s="294" t="e">
        <f>VLOOKUP(A:A,[6]Orders!$D:$N,11,0)</f>
        <v>#N/A</v>
      </c>
      <c r="AA89" s="447">
        <v>44372</v>
      </c>
      <c r="AB89" s="434" t="s">
        <v>18</v>
      </c>
      <c r="AC89" s="434" t="s">
        <v>489</v>
      </c>
      <c r="AD89" s="434" t="s">
        <v>3534</v>
      </c>
      <c r="AE89" s="434" t="s">
        <v>46</v>
      </c>
    </row>
    <row r="90" spans="1:31" x14ac:dyDescent="0.25">
      <c r="A90" s="245">
        <v>4002943191</v>
      </c>
      <c r="B90" s="436" t="s">
        <v>96</v>
      </c>
      <c r="C90" s="436">
        <v>1</v>
      </c>
      <c r="D90" s="436"/>
      <c r="E90" s="245" t="s">
        <v>4204</v>
      </c>
      <c r="F90" s="245">
        <v>187</v>
      </c>
      <c r="G90" s="245" t="s">
        <v>5784</v>
      </c>
      <c r="H90" s="245" t="s">
        <v>3770</v>
      </c>
      <c r="I90" s="245" t="s">
        <v>8</v>
      </c>
      <c r="J90" s="245"/>
      <c r="K90" s="245"/>
      <c r="L90" s="130">
        <v>3</v>
      </c>
      <c r="M90" s="245"/>
      <c r="N90" s="245" t="s">
        <v>99</v>
      </c>
      <c r="O90" s="245" t="s">
        <v>5783</v>
      </c>
      <c r="P90" s="437">
        <v>44375</v>
      </c>
      <c r="Q90" s="130" t="s">
        <v>120</v>
      </c>
      <c r="R90" s="294"/>
      <c r="S90" s="31" t="s">
        <v>122</v>
      </c>
      <c r="T90" s="33" t="str">
        <f>IFERROR(VLOOKUP(D:D,DGILOG!A:C,3,0),"")</f>
        <v/>
      </c>
      <c r="U90" s="294" t="s">
        <v>3713</v>
      </c>
      <c r="V90" s="434" t="s">
        <v>2308</v>
      </c>
      <c r="W90" s="33" t="str">
        <f>IFERROR(VLOOKUP(V:V,MGV!B:E,4,0),"")</f>
        <v>Medikar Sarana Utama</v>
      </c>
      <c r="X90" s="31" t="s">
        <v>5</v>
      </c>
      <c r="Y90" s="31" t="str">
        <f t="shared" si="2"/>
        <v xml:space="preserve">4002943191 GID 26 P1 28 </v>
      </c>
      <c r="Z90" s="294" t="e">
        <f>VLOOKUP(A:A,[6]Orders!$D:$N,11,0)</f>
        <v>#N/A</v>
      </c>
      <c r="AA90" s="447">
        <v>44372</v>
      </c>
      <c r="AB90" s="434" t="s">
        <v>460</v>
      </c>
      <c r="AC90" s="434" t="s">
        <v>456</v>
      </c>
      <c r="AD90" s="434" t="s">
        <v>4357</v>
      </c>
      <c r="AE90" s="434" t="s">
        <v>2308</v>
      </c>
    </row>
    <row r="91" spans="1:31" x14ac:dyDescent="0.25">
      <c r="A91" s="245">
        <v>4002943197</v>
      </c>
      <c r="B91" s="436" t="s">
        <v>96</v>
      </c>
      <c r="C91" s="436">
        <v>1</v>
      </c>
      <c r="D91" s="436"/>
      <c r="E91" s="245" t="s">
        <v>4204</v>
      </c>
      <c r="F91" s="245">
        <v>191</v>
      </c>
      <c r="G91" s="245" t="s">
        <v>5785</v>
      </c>
      <c r="H91" s="245" t="s">
        <v>4074</v>
      </c>
      <c r="I91" s="245" t="s">
        <v>8</v>
      </c>
      <c r="J91" s="245"/>
      <c r="K91" s="245"/>
      <c r="L91" s="130">
        <v>3</v>
      </c>
      <c r="M91" s="245"/>
      <c r="N91" s="245" t="s">
        <v>99</v>
      </c>
      <c r="O91" s="245" t="s">
        <v>5783</v>
      </c>
      <c r="P91" s="437">
        <v>44375</v>
      </c>
      <c r="Q91" s="130" t="s">
        <v>120</v>
      </c>
      <c r="R91" s="294"/>
      <c r="S91" s="31" t="s">
        <v>122</v>
      </c>
      <c r="T91" s="33" t="str">
        <f>IFERROR(VLOOKUP(D:D,DGILOG!A:C,3,0),"")</f>
        <v/>
      </c>
      <c r="U91" s="294" t="s">
        <v>3713</v>
      </c>
      <c r="V91" s="434" t="s">
        <v>436</v>
      </c>
      <c r="W91" s="33" t="str">
        <f>IFERROR(VLOOKUP(V:V,MGV!B:E,4,0),"")</f>
        <v>PT. Kabut Halim Mandiri</v>
      </c>
      <c r="X91" s="31" t="s">
        <v>5</v>
      </c>
      <c r="Y91" s="31" t="str">
        <f t="shared" si="2"/>
        <v xml:space="preserve">4002943197 GID 26 P1 28 </v>
      </c>
      <c r="Z91" s="294" t="e">
        <f>VLOOKUP(A:A,[6]Orders!$D:$N,11,0)</f>
        <v>#N/A</v>
      </c>
      <c r="AA91" s="447">
        <v>44372</v>
      </c>
      <c r="AB91" s="434" t="s">
        <v>18</v>
      </c>
      <c r="AC91" s="434" t="s">
        <v>3488</v>
      </c>
      <c r="AD91" s="434" t="s">
        <v>3489</v>
      </c>
      <c r="AE91" s="434" t="s">
        <v>436</v>
      </c>
    </row>
    <row r="92" spans="1:31" x14ac:dyDescent="0.25">
      <c r="A92" s="245">
        <v>4002943198</v>
      </c>
      <c r="B92" s="436" t="s">
        <v>96</v>
      </c>
      <c r="C92" s="436">
        <v>1</v>
      </c>
      <c r="D92" s="436"/>
      <c r="E92" s="245" t="s">
        <v>4204</v>
      </c>
      <c r="F92" s="245">
        <v>191</v>
      </c>
      <c r="G92" s="245" t="s">
        <v>5785</v>
      </c>
      <c r="H92" s="245" t="s">
        <v>4074</v>
      </c>
      <c r="I92" s="245" t="s">
        <v>8</v>
      </c>
      <c r="J92" s="245"/>
      <c r="K92" s="245"/>
      <c r="L92" s="130">
        <v>3</v>
      </c>
      <c r="M92" s="245"/>
      <c r="N92" s="245" t="s">
        <v>99</v>
      </c>
      <c r="O92" s="245" t="s">
        <v>5783</v>
      </c>
      <c r="P92" s="437">
        <v>44375</v>
      </c>
      <c r="Q92" s="130" t="s">
        <v>120</v>
      </c>
      <c r="R92" s="294"/>
      <c r="S92" s="31" t="s">
        <v>122</v>
      </c>
      <c r="T92" s="33" t="str">
        <f>IFERROR(VLOOKUP(D:D,DGILOG!A:C,3,0),"")</f>
        <v/>
      </c>
      <c r="U92" s="294" t="s">
        <v>3713</v>
      </c>
      <c r="V92" s="434" t="s">
        <v>47</v>
      </c>
      <c r="W92" s="33" t="str">
        <f>IFERROR(VLOOKUP(V:V,MGV!B:E,4,0),"")</f>
        <v>PT. Kabut Halim Mandiri</v>
      </c>
      <c r="X92" s="31" t="s">
        <v>5</v>
      </c>
      <c r="Y92" s="31" t="str">
        <f t="shared" si="2"/>
        <v xml:space="preserve">4002943198 GID 26 P1 28 </v>
      </c>
      <c r="Z92" s="294" t="e">
        <f>VLOOKUP(A:A,[6]Orders!$D:$N,11,0)</f>
        <v>#N/A</v>
      </c>
      <c r="AA92" s="447">
        <v>44372</v>
      </c>
      <c r="AB92" s="434" t="s">
        <v>18</v>
      </c>
      <c r="AC92" s="449" t="s">
        <v>5795</v>
      </c>
      <c r="AD92" s="449" t="s">
        <v>5635</v>
      </c>
      <c r="AE92" s="434" t="s">
        <v>47</v>
      </c>
    </row>
    <row r="93" spans="1:31" x14ac:dyDescent="0.25">
      <c r="A93" s="245">
        <v>4002943199</v>
      </c>
      <c r="B93" s="436" t="s">
        <v>96</v>
      </c>
      <c r="C93" s="436">
        <v>1</v>
      </c>
      <c r="D93" s="436"/>
      <c r="E93" s="245" t="s">
        <v>4204</v>
      </c>
      <c r="F93" s="245">
        <v>184</v>
      </c>
      <c r="G93" s="245" t="s">
        <v>5786</v>
      </c>
      <c r="H93" s="245" t="s">
        <v>5787</v>
      </c>
      <c r="I93" s="245" t="s">
        <v>8</v>
      </c>
      <c r="J93" s="245"/>
      <c r="K93" s="245"/>
      <c r="L93" s="130">
        <v>3</v>
      </c>
      <c r="M93" s="245"/>
      <c r="N93" s="245" t="s">
        <v>99</v>
      </c>
      <c r="O93" s="245" t="s">
        <v>5783</v>
      </c>
      <c r="P93" s="437">
        <v>44375</v>
      </c>
      <c r="Q93" s="130" t="s">
        <v>120</v>
      </c>
      <c r="R93" s="294"/>
      <c r="S93" s="31" t="s">
        <v>122</v>
      </c>
      <c r="T93" s="33" t="str">
        <f>IFERROR(VLOOKUP(D:D,DGILOG!A:C,3,0),"")</f>
        <v/>
      </c>
      <c r="U93" s="294" t="s">
        <v>3713</v>
      </c>
      <c r="V93" s="434" t="s">
        <v>434</v>
      </c>
      <c r="W93" s="33" t="str">
        <f>IFERROR(VLOOKUP(V:V,MGV!B:E,4,0),"")</f>
        <v>PT. Kabut Halim Mandiri</v>
      </c>
      <c r="X93" s="31" t="s">
        <v>5</v>
      </c>
      <c r="Y93" s="31" t="str">
        <f t="shared" si="2"/>
        <v xml:space="preserve">4002943199 GID 26 P1 28 </v>
      </c>
      <c r="Z93" s="294" t="e">
        <f>VLOOKUP(A:A,[6]Orders!$D:$N,11,0)</f>
        <v>#N/A</v>
      </c>
      <c r="AA93" s="447">
        <v>44372</v>
      </c>
      <c r="AB93" s="434" t="s">
        <v>18</v>
      </c>
      <c r="AC93" s="434" t="s">
        <v>4124</v>
      </c>
      <c r="AD93" s="434" t="s">
        <v>3691</v>
      </c>
      <c r="AE93" s="434" t="s">
        <v>434</v>
      </c>
    </row>
    <row r="94" spans="1:31" x14ac:dyDescent="0.25">
      <c r="A94" s="245">
        <v>4002943200</v>
      </c>
      <c r="B94" s="436" t="s">
        <v>96</v>
      </c>
      <c r="C94" s="436">
        <v>1</v>
      </c>
      <c r="D94" s="436"/>
      <c r="E94" s="245" t="s">
        <v>4204</v>
      </c>
      <c r="F94" s="245">
        <v>184</v>
      </c>
      <c r="G94" s="245" t="s">
        <v>5786</v>
      </c>
      <c r="H94" s="245" t="s">
        <v>5787</v>
      </c>
      <c r="I94" s="245" t="s">
        <v>8</v>
      </c>
      <c r="J94" s="245"/>
      <c r="K94" s="245"/>
      <c r="L94" s="130">
        <v>3</v>
      </c>
      <c r="M94" s="245"/>
      <c r="N94" s="245" t="s">
        <v>99</v>
      </c>
      <c r="O94" s="245" t="s">
        <v>5783</v>
      </c>
      <c r="P94" s="437">
        <v>44375</v>
      </c>
      <c r="Q94" s="130" t="s">
        <v>120</v>
      </c>
      <c r="R94" s="294"/>
      <c r="S94" s="31" t="s">
        <v>122</v>
      </c>
      <c r="T94" s="33" t="str">
        <f>IFERROR(VLOOKUP(D:D,DGILOG!A:C,3,0),"")</f>
        <v/>
      </c>
      <c r="U94" s="294" t="s">
        <v>3490</v>
      </c>
      <c r="V94" s="434" t="s">
        <v>68</v>
      </c>
      <c r="W94" s="33" t="str">
        <f>IFERROR(VLOOKUP(V:V,MGV!B:E,4,0),"")</f>
        <v>PT. Prima Sarana Ekspres</v>
      </c>
      <c r="X94" s="31" t="s">
        <v>5</v>
      </c>
      <c r="Y94" s="31" t="str">
        <f t="shared" si="2"/>
        <v xml:space="preserve">4002943200 GID 26 P1 28 </v>
      </c>
      <c r="Z94" s="294" t="e">
        <f>VLOOKUP(A:A,[6]Orders!$D:$N,11,0)</f>
        <v>#N/A</v>
      </c>
      <c r="AA94" s="447">
        <v>44372</v>
      </c>
      <c r="AB94" s="434" t="s">
        <v>69</v>
      </c>
      <c r="AC94" s="434" t="s">
        <v>5532</v>
      </c>
      <c r="AD94" s="434" t="s">
        <v>5796</v>
      </c>
      <c r="AE94" s="434" t="s">
        <v>68</v>
      </c>
    </row>
    <row r="95" spans="1:31" x14ac:dyDescent="0.25">
      <c r="A95" s="245">
        <v>4002943201</v>
      </c>
      <c r="B95" s="436" t="s">
        <v>96</v>
      </c>
      <c r="C95" s="436">
        <v>1</v>
      </c>
      <c r="D95" s="436"/>
      <c r="E95" s="245" t="s">
        <v>4204</v>
      </c>
      <c r="F95" s="245">
        <v>188</v>
      </c>
      <c r="G95" s="245" t="s">
        <v>4784</v>
      </c>
      <c r="H95" s="245" t="s">
        <v>3770</v>
      </c>
      <c r="I95" s="245" t="s">
        <v>8</v>
      </c>
      <c r="J95" s="245"/>
      <c r="K95" s="245"/>
      <c r="L95" s="130">
        <v>3</v>
      </c>
      <c r="M95" s="245"/>
      <c r="N95" s="245" t="s">
        <v>99</v>
      </c>
      <c r="O95" s="245" t="s">
        <v>5783</v>
      </c>
      <c r="P95" s="437">
        <v>44375</v>
      </c>
      <c r="Q95" s="130" t="s">
        <v>120</v>
      </c>
      <c r="R95" s="294"/>
      <c r="S95" s="31" t="s">
        <v>122</v>
      </c>
      <c r="T95" s="33" t="str">
        <f>IFERROR(VLOOKUP(D:D,DGILOG!A:C,3,0),"")</f>
        <v/>
      </c>
      <c r="U95" s="294" t="s">
        <v>3713</v>
      </c>
      <c r="V95" s="434" t="s">
        <v>4165</v>
      </c>
      <c r="W95" s="33" t="str">
        <f>IFERROR(VLOOKUP(V:V,MGV!B:E,4,0),"")</f>
        <v>Medikar Sarana Utama</v>
      </c>
      <c r="X95" s="31" t="s">
        <v>5</v>
      </c>
      <c r="Y95" s="31" t="str">
        <f t="shared" si="2"/>
        <v xml:space="preserve">4002943201 GID 26 P1 28 </v>
      </c>
      <c r="Z95" s="294" t="e">
        <f>VLOOKUP(A:A,[6]Orders!$D:$N,11,0)</f>
        <v>#N/A</v>
      </c>
      <c r="AA95" s="447">
        <v>44372</v>
      </c>
      <c r="AB95" s="434" t="s">
        <v>460</v>
      </c>
      <c r="AC95" s="434" t="s">
        <v>5348</v>
      </c>
      <c r="AD95" s="434" t="s">
        <v>5676</v>
      </c>
      <c r="AE95" s="434" t="s">
        <v>4165</v>
      </c>
    </row>
    <row r="96" spans="1:31" x14ac:dyDescent="0.25">
      <c r="A96" s="245">
        <v>4002943202</v>
      </c>
      <c r="B96" s="436" t="s">
        <v>96</v>
      </c>
      <c r="C96" s="436">
        <v>1</v>
      </c>
      <c r="D96" s="436"/>
      <c r="E96" s="245" t="s">
        <v>4204</v>
      </c>
      <c r="F96" s="245">
        <v>187</v>
      </c>
      <c r="G96" s="245" t="s">
        <v>5784</v>
      </c>
      <c r="H96" s="245" t="s">
        <v>3770</v>
      </c>
      <c r="I96" s="245" t="s">
        <v>8</v>
      </c>
      <c r="J96" s="245"/>
      <c r="K96" s="245"/>
      <c r="L96" s="130">
        <v>3</v>
      </c>
      <c r="M96" s="245"/>
      <c r="N96" s="245" t="s">
        <v>99</v>
      </c>
      <c r="O96" s="245" t="s">
        <v>5783</v>
      </c>
      <c r="P96" s="437">
        <v>44375</v>
      </c>
      <c r="Q96" s="130" t="s">
        <v>120</v>
      </c>
      <c r="R96" s="294"/>
      <c r="S96" s="31" t="s">
        <v>122</v>
      </c>
      <c r="T96" s="33" t="str">
        <f>IFERROR(VLOOKUP(D:D,DGILOG!A:C,3,0),"")</f>
        <v/>
      </c>
      <c r="U96" s="294" t="s">
        <v>3490</v>
      </c>
      <c r="V96" s="434" t="s">
        <v>70</v>
      </c>
      <c r="W96" s="33" t="str">
        <f>IFERROR(VLOOKUP(V:V,MGV!B:E,4,0),"")</f>
        <v>PT. Prima Sarana Ekspres</v>
      </c>
      <c r="X96" s="31" t="s">
        <v>5</v>
      </c>
      <c r="Y96" s="31" t="str">
        <f t="shared" si="2"/>
        <v xml:space="preserve">4002943202 GID 26 P1 28 </v>
      </c>
      <c r="Z96" s="294" t="e">
        <f>VLOOKUP(A:A,[6]Orders!$D:$N,11,0)</f>
        <v>#N/A</v>
      </c>
      <c r="AA96" s="447">
        <v>44372</v>
      </c>
      <c r="AB96" s="434" t="s">
        <v>69</v>
      </c>
      <c r="AC96" s="434" t="s">
        <v>4119</v>
      </c>
      <c r="AD96" s="434" t="s">
        <v>4420</v>
      </c>
      <c r="AE96" s="434" t="s">
        <v>70</v>
      </c>
    </row>
    <row r="97" spans="1:31" x14ac:dyDescent="0.25">
      <c r="A97" s="245">
        <v>4002943203</v>
      </c>
      <c r="B97" s="436" t="s">
        <v>96</v>
      </c>
      <c r="C97" s="436">
        <v>1</v>
      </c>
      <c r="D97" s="436"/>
      <c r="E97" s="245" t="s">
        <v>4204</v>
      </c>
      <c r="F97" s="245">
        <v>188</v>
      </c>
      <c r="G97" s="245" t="s">
        <v>4784</v>
      </c>
      <c r="H97" s="245" t="s">
        <v>3770</v>
      </c>
      <c r="I97" s="245" t="s">
        <v>8</v>
      </c>
      <c r="J97" s="245"/>
      <c r="K97" s="245"/>
      <c r="L97" s="130">
        <v>3</v>
      </c>
      <c r="M97" s="245"/>
      <c r="N97" s="245" t="s">
        <v>99</v>
      </c>
      <c r="O97" s="245" t="s">
        <v>5783</v>
      </c>
      <c r="P97" s="437">
        <v>44375</v>
      </c>
      <c r="Q97" s="130" t="s">
        <v>120</v>
      </c>
      <c r="R97" s="294"/>
      <c r="S97" s="31" t="s">
        <v>122</v>
      </c>
      <c r="T97" s="33" t="str">
        <f>IFERROR(VLOOKUP(D:D,DGILOG!A:C,3,0),"")</f>
        <v/>
      </c>
      <c r="U97" s="294" t="s">
        <v>3713</v>
      </c>
      <c r="V97" s="434" t="s">
        <v>56</v>
      </c>
      <c r="W97" s="33" t="str">
        <f>IFERROR(VLOOKUP(V:V,MGV!B:E,4,0),"")</f>
        <v>PT. Mega Antaran Prima</v>
      </c>
      <c r="X97" s="31" t="s">
        <v>5</v>
      </c>
      <c r="Y97" s="31" t="str">
        <f t="shared" si="2"/>
        <v xml:space="preserve">4002943203 GID 26 P1 28 </v>
      </c>
      <c r="Z97" s="294" t="e">
        <f>VLOOKUP(A:A,[6]Orders!$D:$N,11,0)</f>
        <v>#N/A</v>
      </c>
      <c r="AA97" s="447">
        <v>44372</v>
      </c>
      <c r="AB97" s="434" t="s">
        <v>43</v>
      </c>
      <c r="AC97" s="434" t="s">
        <v>3873</v>
      </c>
      <c r="AD97" s="434" t="s">
        <v>4745</v>
      </c>
      <c r="AE97" s="434" t="s">
        <v>56</v>
      </c>
    </row>
    <row r="98" spans="1:31" x14ac:dyDescent="0.25">
      <c r="A98" s="245">
        <v>4002943204</v>
      </c>
      <c r="B98" s="436" t="s">
        <v>96</v>
      </c>
      <c r="C98" s="436">
        <v>1</v>
      </c>
      <c r="D98" s="436"/>
      <c r="E98" s="245" t="s">
        <v>4204</v>
      </c>
      <c r="F98" s="245">
        <v>187</v>
      </c>
      <c r="G98" s="245" t="s">
        <v>5784</v>
      </c>
      <c r="H98" s="245" t="s">
        <v>3770</v>
      </c>
      <c r="I98" s="245" t="s">
        <v>8</v>
      </c>
      <c r="J98" s="245"/>
      <c r="K98" s="245"/>
      <c r="L98" s="130">
        <v>3</v>
      </c>
      <c r="M98" s="245"/>
      <c r="N98" s="245" t="s">
        <v>99</v>
      </c>
      <c r="O98" s="245" t="s">
        <v>5783</v>
      </c>
      <c r="P98" s="437">
        <v>44375</v>
      </c>
      <c r="Q98" s="130" t="s">
        <v>120</v>
      </c>
      <c r="R98" s="294"/>
      <c r="S98" s="31" t="s">
        <v>122</v>
      </c>
      <c r="T98" s="33" t="str">
        <f>IFERROR(VLOOKUP(D:D,DGILOG!A:C,3,0),"")</f>
        <v/>
      </c>
      <c r="U98" s="294" t="s">
        <v>3713</v>
      </c>
      <c r="V98" s="434" t="s">
        <v>50</v>
      </c>
      <c r="W98" s="33" t="str">
        <f>IFERROR(VLOOKUP(V:V,MGV!B:E,4,0),"")</f>
        <v>PT. Kabut Halim Mandiri</v>
      </c>
      <c r="X98" s="31" t="s">
        <v>5</v>
      </c>
      <c r="Y98" s="31" t="str">
        <f t="shared" ref="Y98:Y104" si="3">A98&amp;" "&amp;X98&amp;" "&amp;S98&amp;" "&amp;TEXT(P98,"dd")&amp;" "&amp;T98</f>
        <v xml:space="preserve">4002943204 GID 26 P1 28 </v>
      </c>
      <c r="Z98" s="294" t="e">
        <f>VLOOKUP(A:A,[6]Orders!$D:$N,11,0)</f>
        <v>#N/A</v>
      </c>
      <c r="AA98" s="447">
        <v>44372</v>
      </c>
      <c r="AB98" s="434" t="s">
        <v>18</v>
      </c>
      <c r="AC98" s="434" t="s">
        <v>4114</v>
      </c>
      <c r="AD98" s="434" t="s">
        <v>5383</v>
      </c>
      <c r="AE98" s="434" t="s">
        <v>50</v>
      </c>
    </row>
    <row r="99" spans="1:31" x14ac:dyDescent="0.25">
      <c r="A99" s="245">
        <v>4002943205</v>
      </c>
      <c r="B99" s="436" t="s">
        <v>96</v>
      </c>
      <c r="C99" s="436">
        <v>1</v>
      </c>
      <c r="D99" s="436"/>
      <c r="E99" s="245" t="s">
        <v>4204</v>
      </c>
      <c r="F99" s="245">
        <v>188</v>
      </c>
      <c r="G99" s="245" t="s">
        <v>4784</v>
      </c>
      <c r="H99" s="245" t="s">
        <v>3770</v>
      </c>
      <c r="I99" s="245" t="s">
        <v>8</v>
      </c>
      <c r="J99" s="245"/>
      <c r="K99" s="245"/>
      <c r="L99" s="130">
        <v>3</v>
      </c>
      <c r="M99" s="245"/>
      <c r="N99" s="245" t="s">
        <v>99</v>
      </c>
      <c r="O99" s="245" t="s">
        <v>5783</v>
      </c>
      <c r="P99" s="437">
        <v>44375</v>
      </c>
      <c r="Q99" s="130" t="s">
        <v>120</v>
      </c>
      <c r="R99" s="294"/>
      <c r="S99" s="31" t="s">
        <v>122</v>
      </c>
      <c r="T99" s="33" t="str">
        <f>IFERROR(VLOOKUP(D:D,DGILOG!A:C,3,0),"")</f>
        <v/>
      </c>
      <c r="U99" s="294" t="s">
        <v>3713</v>
      </c>
      <c r="V99" s="434" t="s">
        <v>65</v>
      </c>
      <c r="W99" s="33" t="str">
        <f>IFERROR(VLOOKUP(V:V,MGV!B:E,4,0),"")</f>
        <v>PT. Mega Antaran Prima</v>
      </c>
      <c r="X99" s="31" t="s">
        <v>5</v>
      </c>
      <c r="Y99" s="31" t="str">
        <f t="shared" si="3"/>
        <v xml:space="preserve">4002943205 GID 26 P1 28 </v>
      </c>
      <c r="Z99" s="294" t="e">
        <f>VLOOKUP(A:A,[6]Orders!$D:$N,11,0)</f>
        <v>#N/A</v>
      </c>
      <c r="AA99" s="447">
        <v>44372</v>
      </c>
      <c r="AB99" s="434" t="s">
        <v>43</v>
      </c>
      <c r="AC99" s="434" t="s">
        <v>3744</v>
      </c>
      <c r="AD99" s="434" t="s">
        <v>3745</v>
      </c>
      <c r="AE99" s="434" t="s">
        <v>65</v>
      </c>
    </row>
    <row r="100" spans="1:31" x14ac:dyDescent="0.25">
      <c r="A100" s="245">
        <v>4002943206</v>
      </c>
      <c r="B100" s="436" t="s">
        <v>96</v>
      </c>
      <c r="C100" s="436">
        <v>1</v>
      </c>
      <c r="D100" s="436"/>
      <c r="E100" s="245" t="s">
        <v>4204</v>
      </c>
      <c r="F100" s="245">
        <v>187</v>
      </c>
      <c r="G100" s="245" t="s">
        <v>5784</v>
      </c>
      <c r="H100" s="245" t="s">
        <v>3770</v>
      </c>
      <c r="I100" s="245" t="s">
        <v>8</v>
      </c>
      <c r="J100" s="245"/>
      <c r="K100" s="245"/>
      <c r="L100" s="130">
        <v>3</v>
      </c>
      <c r="M100" s="245"/>
      <c r="N100" s="245" t="s">
        <v>99</v>
      </c>
      <c r="O100" s="245" t="s">
        <v>5783</v>
      </c>
      <c r="P100" s="437">
        <v>44375</v>
      </c>
      <c r="Q100" s="130" t="s">
        <v>120</v>
      </c>
      <c r="R100" s="294"/>
      <c r="S100" s="31" t="s">
        <v>122</v>
      </c>
      <c r="T100" s="33" t="str">
        <f>IFERROR(VLOOKUP(D:D,DGILOG!A:C,3,0),"")</f>
        <v/>
      </c>
      <c r="U100" s="294" t="s">
        <v>3490</v>
      </c>
      <c r="V100" s="434" t="s">
        <v>72</v>
      </c>
      <c r="W100" s="33" t="str">
        <f>IFERROR(VLOOKUP(V:V,MGV!B:E,4,0),"")</f>
        <v>PT. Prima Sarana Ekspres</v>
      </c>
      <c r="X100" s="31" t="s">
        <v>5</v>
      </c>
      <c r="Y100" s="31" t="str">
        <f t="shared" si="3"/>
        <v xml:space="preserve">4002943206 GID 26 P1 28 </v>
      </c>
      <c r="Z100" s="294" t="e">
        <f>VLOOKUP(A:A,[6]Orders!$D:$N,11,0)</f>
        <v>#N/A</v>
      </c>
      <c r="AA100" s="404">
        <v>44372</v>
      </c>
      <c r="AB100" s="294" t="s">
        <v>69</v>
      </c>
      <c r="AC100" s="294" t="s">
        <v>3707</v>
      </c>
      <c r="AD100" s="294" t="s">
        <v>3708</v>
      </c>
      <c r="AE100" s="434" t="s">
        <v>72</v>
      </c>
    </row>
    <row r="101" spans="1:31" x14ac:dyDescent="0.25">
      <c r="A101" s="245">
        <v>4002943207</v>
      </c>
      <c r="B101" s="436" t="s">
        <v>96</v>
      </c>
      <c r="C101" s="436">
        <v>1</v>
      </c>
      <c r="D101" s="436"/>
      <c r="E101" s="245" t="s">
        <v>4204</v>
      </c>
      <c r="F101" s="245">
        <v>188</v>
      </c>
      <c r="G101" s="245" t="s">
        <v>4784</v>
      </c>
      <c r="H101" s="245" t="s">
        <v>3770</v>
      </c>
      <c r="I101" s="245" t="s">
        <v>8</v>
      </c>
      <c r="J101" s="245"/>
      <c r="K101" s="245"/>
      <c r="L101" s="130">
        <v>3</v>
      </c>
      <c r="M101" s="245"/>
      <c r="N101" s="245" t="s">
        <v>99</v>
      </c>
      <c r="O101" s="245" t="s">
        <v>5783</v>
      </c>
      <c r="P101" s="437">
        <v>44375</v>
      </c>
      <c r="Q101" s="130" t="s">
        <v>120</v>
      </c>
      <c r="R101" s="294"/>
      <c r="S101" s="31" t="s">
        <v>122</v>
      </c>
      <c r="T101" s="33" t="str">
        <f>IFERROR(VLOOKUP(D:D,DGILOG!A:C,3,0),"")</f>
        <v/>
      </c>
      <c r="U101" s="294" t="s">
        <v>3713</v>
      </c>
      <c r="V101" s="434" t="s">
        <v>435</v>
      </c>
      <c r="W101" s="33" t="str">
        <f>IFERROR(VLOOKUP(V:V,MGV!B:E,4,0),"")</f>
        <v>PT. Kabut Halim Mandiri</v>
      </c>
      <c r="X101" s="31" t="s">
        <v>5</v>
      </c>
      <c r="Y101" s="31" t="str">
        <f t="shared" si="3"/>
        <v xml:space="preserve">4002943207 GID 26 P1 28 </v>
      </c>
      <c r="Z101" s="294" t="e">
        <f>VLOOKUP(A:A,[6]Orders!$D:$N,11,0)</f>
        <v>#N/A</v>
      </c>
      <c r="AA101" s="404">
        <v>44372</v>
      </c>
      <c r="AB101" s="294" t="s">
        <v>18</v>
      </c>
      <c r="AC101" s="294" t="s">
        <v>5347</v>
      </c>
      <c r="AD101" s="294" t="s">
        <v>5384</v>
      </c>
      <c r="AE101" s="434" t="s">
        <v>435</v>
      </c>
    </row>
    <row r="102" spans="1:31" ht="15.75" thickBot="1" x14ac:dyDescent="0.3">
      <c r="A102" s="245">
        <v>4002943208</v>
      </c>
      <c r="B102" s="436" t="s">
        <v>96</v>
      </c>
      <c r="C102" s="436">
        <v>1</v>
      </c>
      <c r="D102" s="436"/>
      <c r="E102" s="245" t="s">
        <v>4204</v>
      </c>
      <c r="F102" s="245">
        <v>187</v>
      </c>
      <c r="G102" s="245" t="s">
        <v>5784</v>
      </c>
      <c r="H102" s="245" t="s">
        <v>3770</v>
      </c>
      <c r="I102" s="245" t="s">
        <v>8</v>
      </c>
      <c r="J102" s="245"/>
      <c r="K102" s="245"/>
      <c r="L102" s="130">
        <v>3</v>
      </c>
      <c r="M102" s="245"/>
      <c r="N102" s="245" t="s">
        <v>99</v>
      </c>
      <c r="O102" s="245" t="s">
        <v>5783</v>
      </c>
      <c r="P102" s="437">
        <v>44375</v>
      </c>
      <c r="Q102" s="130" t="s">
        <v>120</v>
      </c>
      <c r="R102" s="294"/>
      <c r="S102" s="31" t="s">
        <v>122</v>
      </c>
      <c r="T102" s="33" t="str">
        <f>IFERROR(VLOOKUP(D:D,DGILOG!A:C,3,0),"")</f>
        <v/>
      </c>
      <c r="U102" s="294" t="s">
        <v>3713</v>
      </c>
      <c r="V102" s="434" t="s">
        <v>21</v>
      </c>
      <c r="W102" s="33" t="str">
        <f>IFERROR(VLOOKUP(V:V,MGV!B:E,4,0),"")</f>
        <v>PT. Brilliant Cargo International</v>
      </c>
      <c r="X102" s="31" t="s">
        <v>5</v>
      </c>
      <c r="Y102" s="31" t="str">
        <f t="shared" si="3"/>
        <v xml:space="preserve">4002943208 GID 26 P1 28 </v>
      </c>
      <c r="Z102" s="294" t="e">
        <f>VLOOKUP(A:A,[6]Orders!$D:$N,11,0)</f>
        <v>#N/A</v>
      </c>
      <c r="AA102" s="404">
        <v>44372</v>
      </c>
      <c r="AB102" s="294" t="s">
        <v>22</v>
      </c>
      <c r="AC102" s="294" t="s">
        <v>4115</v>
      </c>
      <c r="AD102" s="294" t="s">
        <v>4415</v>
      </c>
      <c r="AE102" s="434" t="s">
        <v>21</v>
      </c>
    </row>
    <row r="103" spans="1:31" ht="15.75" thickBot="1" x14ac:dyDescent="0.3">
      <c r="A103" s="452">
        <v>4002943283</v>
      </c>
      <c r="B103" s="453" t="s">
        <v>96</v>
      </c>
      <c r="C103" s="453">
        <v>1</v>
      </c>
      <c r="D103" s="460" t="s">
        <v>5807</v>
      </c>
      <c r="E103" s="245" t="s">
        <v>4204</v>
      </c>
      <c r="F103" s="455">
        <v>185</v>
      </c>
      <c r="G103" s="456">
        <v>0.21111111111111111</v>
      </c>
      <c r="H103" s="455">
        <v>5.4166666666666669E-2</v>
      </c>
      <c r="I103" s="453" t="s">
        <v>8</v>
      </c>
      <c r="M103" s="455" t="s">
        <v>104</v>
      </c>
      <c r="N103" s="455" t="s">
        <v>99</v>
      </c>
      <c r="O103" s="455" t="s">
        <v>5797</v>
      </c>
      <c r="P103" s="457">
        <v>44375</v>
      </c>
      <c r="Q103" s="455" t="s">
        <v>5798</v>
      </c>
      <c r="S103" s="31" t="s">
        <v>122</v>
      </c>
      <c r="T103" s="454"/>
      <c r="U103" s="454"/>
      <c r="V103" s="458" t="s">
        <v>508</v>
      </c>
      <c r="W103" s="38" t="str">
        <f>IFERROR(VLOOKUP(V:V,MGV!B:E,4,0),"")</f>
        <v>Medikar Sarana Utama</v>
      </c>
      <c r="X103" s="31" t="s">
        <v>5</v>
      </c>
      <c r="Y103" s="31" t="str">
        <f t="shared" si="3"/>
        <v xml:space="preserve">4002943283 GID 26 P1 28 </v>
      </c>
      <c r="AA103" s="404">
        <v>44372</v>
      </c>
    </row>
    <row r="104" spans="1:31" ht="15.75" thickBot="1" x14ac:dyDescent="0.3">
      <c r="A104" s="452">
        <v>4002943284</v>
      </c>
      <c r="B104" s="453" t="s">
        <v>96</v>
      </c>
      <c r="C104" s="453">
        <v>1</v>
      </c>
      <c r="D104" s="460" t="s">
        <v>5808</v>
      </c>
      <c r="E104" s="245" t="s">
        <v>4204</v>
      </c>
      <c r="F104" s="455">
        <v>185</v>
      </c>
      <c r="G104" s="456">
        <v>0.21111111111111111</v>
      </c>
      <c r="H104" s="455">
        <v>5.4166666666666669E-2</v>
      </c>
      <c r="I104" s="453" t="s">
        <v>8</v>
      </c>
      <c r="M104" s="455" t="s">
        <v>104</v>
      </c>
      <c r="N104" s="455" t="s">
        <v>99</v>
      </c>
      <c r="O104" s="455" t="s">
        <v>5797</v>
      </c>
      <c r="P104" s="457">
        <v>44375</v>
      </c>
      <c r="Q104" s="455" t="s">
        <v>5798</v>
      </c>
      <c r="S104" s="31" t="s">
        <v>122</v>
      </c>
      <c r="T104" s="454"/>
      <c r="U104" s="454"/>
      <c r="V104" s="458" t="s">
        <v>276</v>
      </c>
      <c r="W104" s="38" t="str">
        <f>IFERROR(VLOOKUP(V:V,MGV!B:E,4,0),"")</f>
        <v>PT. Mega Antaran Prima</v>
      </c>
      <c r="X104" s="31" t="s">
        <v>5</v>
      </c>
      <c r="Y104" s="31" t="str">
        <f t="shared" si="3"/>
        <v xml:space="preserve">4002943284 GID 26 P1 28 </v>
      </c>
      <c r="AA104" s="404">
        <v>44372</v>
      </c>
    </row>
  </sheetData>
  <conditionalFormatting sqref="A1">
    <cfRule type="duplicateValues" dxfId="444" priority="20"/>
  </conditionalFormatting>
  <conditionalFormatting sqref="A1">
    <cfRule type="duplicateValues" dxfId="443" priority="19"/>
  </conditionalFormatting>
  <conditionalFormatting sqref="Z1">
    <cfRule type="duplicateValues" dxfId="442" priority="18"/>
  </conditionalFormatting>
  <conditionalFormatting sqref="A33:A102 A1 A105:A1048576">
    <cfRule type="duplicateValues" dxfId="441" priority="17"/>
  </conditionalFormatting>
  <conditionalFormatting sqref="Z1:Z84 Z103:Z1048576 AE85:AE102">
    <cfRule type="duplicateValues" dxfId="440" priority="16"/>
  </conditionalFormatting>
  <conditionalFormatting sqref="Z2:Z84">
    <cfRule type="duplicateValues" dxfId="439" priority="13"/>
  </conditionalFormatting>
  <conditionalFormatting sqref="V1:V25 V58:V84 V105:V1048576 V27:V54 AA85">
    <cfRule type="duplicateValues" dxfId="438" priority="38"/>
  </conditionalFormatting>
  <conditionalFormatting sqref="AJ85:AJ102 AJ55:AJ57 AE103:AE1048576">
    <cfRule type="duplicateValues" dxfId="437" priority="7"/>
  </conditionalFormatting>
  <conditionalFormatting sqref="Z2:Z84">
    <cfRule type="duplicateValues" dxfId="436" priority="8315"/>
  </conditionalFormatting>
  <conditionalFormatting sqref="V13:V17 V1 V19 V27:V30 V32:V54 V58:V84 V105:V1048576 AA85">
    <cfRule type="duplicateValues" dxfId="435" priority="8325"/>
  </conditionalFormatting>
  <conditionalFormatting sqref="A1:A102 V1:V25 V58:V84 V105:V1048576 V27:V54 AA85 A105:A1048576">
    <cfRule type="duplicateValues" dxfId="434" priority="6"/>
  </conditionalFormatting>
  <conditionalFormatting sqref="Y1">
    <cfRule type="duplicateValues" dxfId="433" priority="8326"/>
  </conditionalFormatting>
  <conditionalFormatting sqref="Y2">
    <cfRule type="duplicateValues" dxfId="432" priority="8327"/>
  </conditionalFormatting>
  <conditionalFormatting sqref="Y13:Y30">
    <cfRule type="duplicateValues" dxfId="431" priority="8328"/>
  </conditionalFormatting>
  <conditionalFormatting sqref="Y3:Y12">
    <cfRule type="duplicateValues" dxfId="430" priority="8329"/>
  </conditionalFormatting>
  <conditionalFormatting sqref="Y31:Y54">
    <cfRule type="duplicateValues" dxfId="429" priority="8330"/>
  </conditionalFormatting>
  <conditionalFormatting sqref="Z3:Z32">
    <cfRule type="duplicateValues" dxfId="428" priority="5"/>
  </conditionalFormatting>
  <conditionalFormatting sqref="Y55:Y57">
    <cfRule type="duplicateValues" dxfId="427" priority="4"/>
  </conditionalFormatting>
  <conditionalFormatting sqref="Y83:Y84 Y75:Y77 Y58:Y65">
    <cfRule type="duplicateValues" dxfId="426" priority="3"/>
  </conditionalFormatting>
  <conditionalFormatting sqref="Y78:Y82 Y66:Y74">
    <cfRule type="duplicateValues" dxfId="425" priority="2"/>
  </conditionalFormatting>
  <conditionalFormatting sqref="Y85:Y104">
    <cfRule type="duplicateValues" dxfId="424" priority="1"/>
  </conditionalFormatting>
  <conditionalFormatting sqref="V18">
    <cfRule type="duplicateValues" dxfId="423" priority="8331"/>
  </conditionalFormatting>
  <conditionalFormatting sqref="V20">
    <cfRule type="duplicateValues" dxfId="422" priority="8332"/>
  </conditionalFormatting>
  <conditionalFormatting sqref="V22">
    <cfRule type="duplicateValues" dxfId="421" priority="8333"/>
  </conditionalFormatting>
  <conditionalFormatting sqref="V23">
    <cfRule type="duplicateValues" dxfId="420" priority="8334"/>
  </conditionalFormatting>
  <conditionalFormatting sqref="V24">
    <cfRule type="duplicateValues" dxfId="419" priority="8335"/>
  </conditionalFormatting>
  <conditionalFormatting sqref="V25">
    <cfRule type="duplicateValues" dxfId="418" priority="8336"/>
  </conditionalFormatting>
  <conditionalFormatting sqref="V1">
    <cfRule type="duplicateValues" dxfId="417" priority="8337"/>
  </conditionalFormatting>
  <conditionalFormatting sqref="A1 V1">
    <cfRule type="duplicateValues" dxfId="416" priority="8338"/>
  </conditionalFormatting>
  <conditionalFormatting sqref="V2:V12">
    <cfRule type="duplicateValues" dxfId="415" priority="8432"/>
  </conditionalFormatting>
  <hyperlinks>
    <hyperlink ref="R2" r:id="rId1" display="http://jl.mh/" xr:uid="{00000000-0004-0000-0B00-000000000000}"/>
    <hyperlink ref="R3" r:id="rId2" display="https://www.google.com/maps/search/JL.+ANCOL+8+NO.+2,+ANCOL?entry=gmail&amp;source=g" xr:uid="{00000000-0004-0000-0B00-000001000000}"/>
    <hyperlink ref="R6" r:id="rId3" display="https://www.google.com/maps/search/KOMP.DUTA+HARAPAN+INDAH+BLOK+C+NO.1?entry=gmail&amp;source=g" xr:uid="{00000000-0004-0000-0B00-000002000000}"/>
    <hyperlink ref="R25" r:id="rId4" display="http://jl.kp/" xr:uid="{00000000-0004-0000-0B00-000003000000}"/>
    <hyperlink ref="R26" r:id="rId5" display="http://jl.kp/" xr:uid="{00000000-0004-0000-0B00-000004000000}"/>
    <hyperlink ref="R28" r:id="rId6" display="http://jl.by/" xr:uid="{00000000-0004-0000-0B00-000005000000}"/>
    <hyperlink ref="R33" r:id="rId7" display="https://www.google.com/maps/search/JALAN+RAYA+SINGKIL+NO+18?entry=gmail&amp;source=g" xr:uid="{00000000-0004-0000-0B00-000006000000}"/>
    <hyperlink ref="R35" r:id="rId8" display="https://www.google.com/maps/search/JL.BRIGJEN+SUDIARTO+NO.132?entry=gmail&amp;source=g" xr:uid="{00000000-0004-0000-0B00-000007000000}"/>
    <hyperlink ref="R36" r:id="rId9" display="https://www.google.com/maps/search/JL.+RAYA+SERANG+KM+19.5+DESA+SUKANAGARA?entry=gmail&amp;source=g" xr:uid="{00000000-0004-0000-0B00-000008000000}"/>
    <hyperlink ref="R42" r:id="rId10" display="https://www.google.com/maps/search/JALAN+RAYA+PADALARANG+NO+476?entry=gmail&amp;source=g" xr:uid="{00000000-0004-0000-0B00-000009000000}"/>
    <hyperlink ref="R51" r:id="rId11" display="https://www.google.com/maps/search/JL.AHMAD+YANI+NO.18+KEL.MARGAJAYA?entry=gmail&amp;source=g" xr:uid="{00000000-0004-0000-0B00-00000A000000}"/>
    <hyperlink ref="R58" r:id="rId12" display="http://jl.by/" xr:uid="{00000000-0004-0000-0B00-00000B000000}"/>
  </hyperlinks>
  <pageMargins left="0.7" right="0.7" top="0.75" bottom="0.75" header="0.3" footer="0.3"/>
  <pageSetup paperSize="9" orientation="portrait" r:id="rId1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30"/>
  <sheetViews>
    <sheetView workbookViewId="0">
      <pane xSplit="5" ySplit="1" topLeftCell="Z2" activePane="bottomRight" state="frozen"/>
      <selection pane="topRight" activeCell="F1" sqref="F1"/>
      <selection pane="bottomLeft" activeCell="A2" sqref="A2"/>
      <selection pane="bottomRight" activeCell="AC1" sqref="AC1"/>
    </sheetView>
  </sheetViews>
  <sheetFormatPr defaultRowHeight="11.25" x14ac:dyDescent="0.2"/>
  <cols>
    <col min="1" max="1" width="9.5703125" style="356" bestFit="1" customWidth="1"/>
    <col min="2" max="2" width="10.5703125" style="356" bestFit="1" customWidth="1"/>
    <col min="3" max="3" width="5.5703125" style="356" bestFit="1" customWidth="1"/>
    <col min="4" max="4" width="7.85546875" style="356" bestFit="1" customWidth="1"/>
    <col min="5" max="5" width="32.42578125" style="356" bestFit="1" customWidth="1"/>
    <col min="6" max="6" width="4.42578125" style="356" bestFit="1" customWidth="1"/>
    <col min="7" max="8" width="10.42578125" style="356" bestFit="1" customWidth="1"/>
    <col min="9" max="9" width="9.42578125" style="356" bestFit="1" customWidth="1"/>
    <col min="10" max="10" width="13.85546875" style="356" bestFit="1" customWidth="1"/>
    <col min="11" max="11" width="12.7109375" style="356" bestFit="1" customWidth="1"/>
    <col min="12" max="12" width="7.7109375" style="356" bestFit="1" customWidth="1"/>
    <col min="13" max="13" width="10.42578125" style="356" bestFit="1" customWidth="1"/>
    <col min="14" max="14" width="11.7109375" style="356" bestFit="1" customWidth="1"/>
    <col min="15" max="15" width="15.5703125" style="356" bestFit="1" customWidth="1"/>
    <col min="16" max="16" width="8" style="356" bestFit="1" customWidth="1"/>
    <col min="17" max="17" width="20.140625" style="356" bestFit="1" customWidth="1"/>
    <col min="18" max="18" width="45.42578125" style="356" bestFit="1" customWidth="1"/>
    <col min="19" max="19" width="3" style="356" bestFit="1" customWidth="1"/>
    <col min="20" max="20" width="7.28515625" style="356" bestFit="1" customWidth="1"/>
    <col min="21" max="21" width="4.140625" style="356" bestFit="1" customWidth="1"/>
    <col min="22" max="22" width="13.140625" style="356" bestFit="1" customWidth="1"/>
    <col min="23" max="23" width="27.7109375" style="356" bestFit="1" customWidth="1"/>
    <col min="24" max="24" width="5.5703125" style="356" bestFit="1" customWidth="1"/>
    <col min="25" max="25" width="21" style="356" bestFit="1" customWidth="1"/>
    <col min="26" max="26" width="24.7109375" style="356" bestFit="1" customWidth="1"/>
    <col min="27" max="27" width="5.7109375" style="356" bestFit="1" customWidth="1"/>
    <col min="28" max="28" width="23.28515625" style="356" bestFit="1" customWidth="1"/>
    <col min="29" max="29" width="16.85546875" style="356" bestFit="1" customWidth="1"/>
    <col min="30" max="30" width="13.85546875" style="356" bestFit="1" customWidth="1"/>
    <col min="31" max="31" width="9.42578125" style="356" bestFit="1" customWidth="1"/>
    <col min="32" max="16384" width="9.140625" style="356"/>
  </cols>
  <sheetData>
    <row r="1" spans="1:31" x14ac:dyDescent="0.2">
      <c r="A1" s="351" t="s">
        <v>0</v>
      </c>
      <c r="B1" s="351" t="s">
        <v>3</v>
      </c>
      <c r="C1" s="351" t="s">
        <v>79</v>
      </c>
      <c r="D1" s="351" t="s">
        <v>80</v>
      </c>
      <c r="E1" s="351" t="s">
        <v>81</v>
      </c>
      <c r="F1" s="351" t="s">
        <v>82</v>
      </c>
      <c r="G1" s="351" t="s">
        <v>83</v>
      </c>
      <c r="H1" s="351" t="s">
        <v>84</v>
      </c>
      <c r="I1" s="351" t="s">
        <v>229</v>
      </c>
      <c r="J1" s="351" t="s">
        <v>85</v>
      </c>
      <c r="K1" s="351" t="s">
        <v>86</v>
      </c>
      <c r="L1" s="351" t="s">
        <v>87</v>
      </c>
      <c r="M1" s="351" t="s">
        <v>88</v>
      </c>
      <c r="N1" s="351" t="s">
        <v>89</v>
      </c>
      <c r="O1" s="351" t="s">
        <v>90</v>
      </c>
      <c r="P1" s="351" t="s">
        <v>91</v>
      </c>
      <c r="Q1" s="351" t="s">
        <v>92</v>
      </c>
      <c r="R1" s="351" t="s">
        <v>93</v>
      </c>
      <c r="S1" s="351" t="s">
        <v>2454</v>
      </c>
      <c r="T1" s="352" t="s">
        <v>611</v>
      </c>
      <c r="U1" s="351" t="s">
        <v>94</v>
      </c>
      <c r="V1" s="351" t="s">
        <v>625</v>
      </c>
      <c r="W1" s="351" t="s">
        <v>529</v>
      </c>
      <c r="X1" s="351" t="s">
        <v>95</v>
      </c>
      <c r="Y1" s="351" t="s">
        <v>254</v>
      </c>
      <c r="Z1" s="353" t="s">
        <v>4723</v>
      </c>
      <c r="AA1" s="353" t="s">
        <v>4724</v>
      </c>
      <c r="AB1" s="353" t="s">
        <v>4725</v>
      </c>
      <c r="AC1" s="353" t="s">
        <v>4726</v>
      </c>
      <c r="AD1" s="353" t="s">
        <v>4727</v>
      </c>
      <c r="AE1" s="353" t="s">
        <v>4728</v>
      </c>
    </row>
    <row r="2" spans="1:31" x14ac:dyDescent="0.2">
      <c r="A2" s="130">
        <v>4002941040</v>
      </c>
      <c r="B2" s="131" t="s">
        <v>96</v>
      </c>
      <c r="C2" s="131">
        <v>1</v>
      </c>
      <c r="D2" s="130">
        <v>24301001</v>
      </c>
      <c r="E2" s="130" t="s">
        <v>3519</v>
      </c>
      <c r="F2" s="130">
        <v>174</v>
      </c>
      <c r="G2" s="244">
        <v>0.16944444444444443</v>
      </c>
      <c r="H2" s="244">
        <v>7.9166666666666663E-2</v>
      </c>
      <c r="I2" s="131" t="s">
        <v>8</v>
      </c>
      <c r="J2" s="130" t="s">
        <v>3372</v>
      </c>
      <c r="K2" s="130" t="s">
        <v>5137</v>
      </c>
      <c r="L2" s="131">
        <v>1</v>
      </c>
      <c r="M2" s="130" t="s">
        <v>104</v>
      </c>
      <c r="N2" s="130" t="s">
        <v>99</v>
      </c>
      <c r="O2" s="130" t="s">
        <v>5138</v>
      </c>
      <c r="P2" s="133">
        <v>44368</v>
      </c>
      <c r="Q2" s="130" t="s">
        <v>100</v>
      </c>
      <c r="R2" s="358" t="s">
        <v>3520</v>
      </c>
      <c r="S2" s="354" t="s">
        <v>101</v>
      </c>
      <c r="T2" s="354" t="str">
        <f>IFERROR(VLOOKUP(D:D,DGILOG!A:C,3,0),"")</f>
        <v/>
      </c>
      <c r="U2" s="354" t="s">
        <v>3713</v>
      </c>
      <c r="V2" s="354" t="s">
        <v>70</v>
      </c>
      <c r="W2" s="354" t="str">
        <f>IFERROR(VLOOKUP(V:V,MGV!B:E,4,0),"")</f>
        <v>PT. Prima Sarana Ekspres</v>
      </c>
      <c r="X2" s="354" t="s">
        <v>403</v>
      </c>
      <c r="Y2" s="355" t="str">
        <f>A2&amp;" "&amp;X2&amp;" "&amp;S2&amp;" "&amp;TEXT(P2,"dd")&amp;" "&amp;T2</f>
        <v xml:space="preserve">4002941040 GID 21 ND 21 </v>
      </c>
      <c r="Z2" s="354" t="e">
        <f>VLOOKUP(A:A,[7]Orders!$D:$N,11,0)</f>
        <v>#N/A</v>
      </c>
      <c r="AA2" s="359">
        <v>44367</v>
      </c>
      <c r="AB2" s="354" t="s">
        <v>69</v>
      </c>
      <c r="AC2" s="354" t="s">
        <v>4119</v>
      </c>
      <c r="AD2" s="354" t="s">
        <v>4420</v>
      </c>
      <c r="AE2" s="354" t="s">
        <v>70</v>
      </c>
    </row>
    <row r="3" spans="1:31" x14ac:dyDescent="0.2">
      <c r="A3" s="130">
        <v>4002941096</v>
      </c>
      <c r="B3" s="131" t="s">
        <v>96</v>
      </c>
      <c r="C3" s="131">
        <v>1</v>
      </c>
      <c r="D3" s="130">
        <v>15338386</v>
      </c>
      <c r="E3" s="130" t="s">
        <v>177</v>
      </c>
      <c r="F3" s="130">
        <v>470</v>
      </c>
      <c r="G3" s="244">
        <v>0.21180555555555555</v>
      </c>
      <c r="H3" s="130">
        <v>0.12916666666666668</v>
      </c>
      <c r="I3" s="131" t="s">
        <v>8</v>
      </c>
      <c r="J3" s="130" t="s">
        <v>3372</v>
      </c>
      <c r="K3" s="130" t="s">
        <v>5137</v>
      </c>
      <c r="L3" s="131">
        <v>1</v>
      </c>
      <c r="M3" s="130" t="s">
        <v>126</v>
      </c>
      <c r="N3" s="130" t="s">
        <v>99</v>
      </c>
      <c r="O3" s="130" t="s">
        <v>5139</v>
      </c>
      <c r="P3" s="133">
        <v>44368</v>
      </c>
      <c r="Q3" s="130" t="s">
        <v>100</v>
      </c>
      <c r="R3" s="130" t="s">
        <v>5000</v>
      </c>
      <c r="S3" s="354" t="s">
        <v>101</v>
      </c>
      <c r="T3" s="354" t="str">
        <f>IFERROR(VLOOKUP(D:D,DGILOG!A:C,3,0),"")</f>
        <v>Y</v>
      </c>
      <c r="U3" s="354" t="s">
        <v>3713</v>
      </c>
      <c r="V3" s="354" t="s">
        <v>437</v>
      </c>
      <c r="W3" s="354" t="str">
        <f>IFERROR(VLOOKUP(V:V,MGV!B:E,4,0),"")</f>
        <v>PT. Kabut Halim Mandiri</v>
      </c>
      <c r="X3" s="354" t="s">
        <v>403</v>
      </c>
      <c r="Y3" s="355" t="str">
        <f t="shared" ref="Y3:Y20" si="0">A3&amp;" "&amp;X3&amp;" "&amp;S3&amp;" "&amp;TEXT(P3,"dd")&amp;" "&amp;T3</f>
        <v>4002941096 GID 21 ND 21 Y</v>
      </c>
      <c r="Z3" s="354" t="e">
        <f>VLOOKUP(A:A,[7]Orders!$D:$N,11,0)</f>
        <v>#N/A</v>
      </c>
      <c r="AA3" s="359">
        <v>44367</v>
      </c>
      <c r="AB3" s="354" t="s">
        <v>18</v>
      </c>
      <c r="AC3" s="354" t="s">
        <v>2334</v>
      </c>
      <c r="AD3" s="354">
        <v>82135588881</v>
      </c>
      <c r="AE3" s="354" t="s">
        <v>437</v>
      </c>
    </row>
    <row r="4" spans="1:31" x14ac:dyDescent="0.2">
      <c r="A4" s="130">
        <v>4002941090</v>
      </c>
      <c r="B4" s="131" t="s">
        <v>96</v>
      </c>
      <c r="C4" s="131">
        <v>1</v>
      </c>
      <c r="D4" s="130">
        <v>15293488</v>
      </c>
      <c r="E4" s="130" t="s">
        <v>3656</v>
      </c>
      <c r="F4" s="130">
        <v>176</v>
      </c>
      <c r="G4" s="244">
        <v>0.13125000000000001</v>
      </c>
      <c r="H4" s="130">
        <v>8.5416666666666655E-2</v>
      </c>
      <c r="I4" s="131" t="s">
        <v>8</v>
      </c>
      <c r="J4" s="130" t="s">
        <v>97</v>
      </c>
      <c r="K4" s="130" t="s">
        <v>5140</v>
      </c>
      <c r="L4" s="131">
        <v>1</v>
      </c>
      <c r="M4" s="130" t="s">
        <v>3418</v>
      </c>
      <c r="N4" s="130" t="s">
        <v>99</v>
      </c>
      <c r="O4" s="130" t="s">
        <v>5141</v>
      </c>
      <c r="P4" s="133">
        <v>44368</v>
      </c>
      <c r="Q4" s="130" t="s">
        <v>100</v>
      </c>
      <c r="R4" s="130" t="s">
        <v>3659</v>
      </c>
      <c r="S4" s="354" t="s">
        <v>101</v>
      </c>
      <c r="T4" s="354" t="str">
        <f>IFERROR(VLOOKUP(D:D,DGILOG!A:C,3,0),"")</f>
        <v/>
      </c>
      <c r="U4" s="354" t="s">
        <v>3713</v>
      </c>
      <c r="V4" s="354" t="s">
        <v>41</v>
      </c>
      <c r="W4" s="354" t="str">
        <f>IFERROR(VLOOKUP(V:V,MGV!B:E,4,0),"")</f>
        <v>PT. Mega Antaran Prima</v>
      </c>
      <c r="X4" s="354" t="s">
        <v>403</v>
      </c>
      <c r="Y4" s="355" t="str">
        <f t="shared" si="0"/>
        <v xml:space="preserve">4002941090 GID 21 ND 21 </v>
      </c>
      <c r="Z4" s="354" t="e">
        <f>VLOOKUP(A:A,[7]Orders!$D:$N,11,0)</f>
        <v>#N/A</v>
      </c>
      <c r="AA4" s="359">
        <v>44367</v>
      </c>
      <c r="AB4" s="354" t="s">
        <v>43</v>
      </c>
      <c r="AC4" s="354" t="s">
        <v>275</v>
      </c>
      <c r="AD4" s="354">
        <v>82112196977</v>
      </c>
      <c r="AE4" s="354" t="s">
        <v>41</v>
      </c>
    </row>
    <row r="5" spans="1:31" x14ac:dyDescent="0.2">
      <c r="A5" s="130">
        <v>4002941090</v>
      </c>
      <c r="B5" s="131" t="s">
        <v>96</v>
      </c>
      <c r="C5" s="131"/>
      <c r="D5" s="130">
        <v>20923001</v>
      </c>
      <c r="E5" s="130" t="s">
        <v>3417</v>
      </c>
      <c r="F5" s="130">
        <v>43</v>
      </c>
      <c r="G5" s="130">
        <v>5.3472222222222227E-2</v>
      </c>
      <c r="H5" s="244">
        <v>2.9166666666666664E-2</v>
      </c>
      <c r="I5" s="131" t="s">
        <v>8</v>
      </c>
      <c r="J5" s="130" t="s">
        <v>97</v>
      </c>
      <c r="K5" s="130" t="s">
        <v>5140</v>
      </c>
      <c r="L5" s="131">
        <v>1</v>
      </c>
      <c r="M5" s="130" t="s">
        <v>3418</v>
      </c>
      <c r="N5" s="130" t="s">
        <v>99</v>
      </c>
      <c r="O5" s="130" t="s">
        <v>5141</v>
      </c>
      <c r="P5" s="133">
        <v>44368</v>
      </c>
      <c r="Q5" s="130" t="s">
        <v>100</v>
      </c>
      <c r="R5" s="130" t="s">
        <v>3419</v>
      </c>
      <c r="S5" s="354" t="s">
        <v>101</v>
      </c>
      <c r="T5" s="354" t="str">
        <f>IFERROR(VLOOKUP(D:D,DGILOG!A:C,3,0),"")</f>
        <v/>
      </c>
      <c r="U5" s="354"/>
      <c r="V5" s="354"/>
      <c r="W5" s="354" t="str">
        <f>IFERROR(VLOOKUP(V:V,MGV!B:E,4,0),"")</f>
        <v/>
      </c>
      <c r="X5" s="354" t="s">
        <v>403</v>
      </c>
      <c r="Y5" s="355" t="str">
        <f t="shared" si="0"/>
        <v xml:space="preserve">4002941090 GID 21 ND 21 </v>
      </c>
      <c r="Z5" s="354" t="e">
        <f>VLOOKUP(A:A,[7]Orders!$D:$N,11,0)</f>
        <v>#N/A</v>
      </c>
      <c r="AA5" s="359">
        <v>44367</v>
      </c>
      <c r="AB5" s="354" t="s">
        <v>43</v>
      </c>
      <c r="AC5" s="354" t="s">
        <v>275</v>
      </c>
      <c r="AD5" s="354">
        <v>82112196977</v>
      </c>
      <c r="AE5" s="354" t="s">
        <v>41</v>
      </c>
    </row>
    <row r="6" spans="1:31" x14ac:dyDescent="0.2">
      <c r="A6" s="130">
        <v>4002941097</v>
      </c>
      <c r="B6" s="131" t="s">
        <v>96</v>
      </c>
      <c r="C6" s="131">
        <v>1</v>
      </c>
      <c r="D6" s="130">
        <v>15278630</v>
      </c>
      <c r="E6" s="130" t="s">
        <v>5142</v>
      </c>
      <c r="F6" s="130">
        <v>36</v>
      </c>
      <c r="G6" s="244">
        <v>3.8194444444444441E-2</v>
      </c>
      <c r="H6" s="244">
        <v>1.6666666666666666E-2</v>
      </c>
      <c r="I6" s="131" t="s">
        <v>8</v>
      </c>
      <c r="J6" s="130" t="s">
        <v>97</v>
      </c>
      <c r="K6" s="130" t="s">
        <v>5140</v>
      </c>
      <c r="L6" s="131">
        <v>1</v>
      </c>
      <c r="M6" s="130" t="s">
        <v>126</v>
      </c>
      <c r="N6" s="130" t="s">
        <v>99</v>
      </c>
      <c r="O6" s="130" t="s">
        <v>5141</v>
      </c>
      <c r="P6" s="133">
        <v>44357</v>
      </c>
      <c r="Q6" s="130" t="s">
        <v>120</v>
      </c>
      <c r="R6" s="130" t="s">
        <v>5143</v>
      </c>
      <c r="S6" s="355" t="s">
        <v>122</v>
      </c>
      <c r="T6" s="354" t="str">
        <f>IFERROR(VLOOKUP(D:D,DGILOG!A:C,3,0),"")</f>
        <v/>
      </c>
      <c r="U6" s="354" t="s">
        <v>3713</v>
      </c>
      <c r="V6" s="354" t="s">
        <v>57</v>
      </c>
      <c r="W6" s="354" t="str">
        <f>IFERROR(VLOOKUP(V:V,MGV!B:E,4,0),"")</f>
        <v>PT. Mega Antaran Prima</v>
      </c>
      <c r="X6" s="354" t="s">
        <v>403</v>
      </c>
      <c r="Y6" s="355" t="str">
        <f t="shared" si="0"/>
        <v xml:space="preserve">4002941097 GID 21 P1 10 </v>
      </c>
      <c r="Z6" s="354" t="e">
        <f>VLOOKUP(A:A,[7]Orders!$D:$N,11,0)</f>
        <v>#N/A</v>
      </c>
      <c r="AA6" s="359">
        <v>44367</v>
      </c>
      <c r="AB6" s="354" t="s">
        <v>43</v>
      </c>
      <c r="AC6" s="354" t="s">
        <v>3343</v>
      </c>
      <c r="AD6" s="354">
        <v>89654622368</v>
      </c>
      <c r="AE6" s="354" t="s">
        <v>57</v>
      </c>
    </row>
    <row r="7" spans="1:31" x14ac:dyDescent="0.2">
      <c r="A7" s="130">
        <v>4002941097</v>
      </c>
      <c r="B7" s="131" t="s">
        <v>96</v>
      </c>
      <c r="C7" s="131"/>
      <c r="D7" s="130">
        <v>15476627</v>
      </c>
      <c r="E7" s="130" t="s">
        <v>414</v>
      </c>
      <c r="F7" s="130">
        <v>506</v>
      </c>
      <c r="G7" s="130">
        <v>0.18472222222222223</v>
      </c>
      <c r="H7" s="244">
        <v>0.11527777777777777</v>
      </c>
      <c r="I7" s="131" t="s">
        <v>8</v>
      </c>
      <c r="J7" s="130" t="s">
        <v>97</v>
      </c>
      <c r="K7" s="130" t="s">
        <v>5140</v>
      </c>
      <c r="L7" s="131">
        <v>1</v>
      </c>
      <c r="M7" s="130" t="s">
        <v>126</v>
      </c>
      <c r="N7" s="130" t="s">
        <v>99</v>
      </c>
      <c r="O7" s="130" t="s">
        <v>5141</v>
      </c>
      <c r="P7" s="133">
        <v>44357</v>
      </c>
      <c r="Q7" s="130" t="s">
        <v>120</v>
      </c>
      <c r="R7" s="358" t="s">
        <v>5144</v>
      </c>
      <c r="S7" s="355" t="s">
        <v>122</v>
      </c>
      <c r="T7" s="354" t="str">
        <f>IFERROR(VLOOKUP(D:D,DGILOG!A:C,3,0),"")</f>
        <v/>
      </c>
      <c r="U7" s="354"/>
      <c r="V7" s="354"/>
      <c r="W7" s="354" t="str">
        <f>IFERROR(VLOOKUP(V:V,MGV!B:E,4,0),"")</f>
        <v/>
      </c>
      <c r="X7" s="354" t="s">
        <v>403</v>
      </c>
      <c r="Y7" s="355" t="str">
        <f t="shared" si="0"/>
        <v xml:space="preserve">4002941097 GID 21 P1 10 </v>
      </c>
      <c r="Z7" s="354" t="e">
        <f>VLOOKUP(A:A,[7]Orders!$D:$N,11,0)</f>
        <v>#N/A</v>
      </c>
      <c r="AA7" s="359">
        <v>44367</v>
      </c>
      <c r="AB7" s="354" t="s">
        <v>43</v>
      </c>
      <c r="AC7" s="354" t="s">
        <v>3343</v>
      </c>
      <c r="AD7" s="354">
        <v>89654622368</v>
      </c>
      <c r="AE7" s="354" t="s">
        <v>57</v>
      </c>
    </row>
    <row r="8" spans="1:31" x14ac:dyDescent="0.2">
      <c r="A8" s="130">
        <v>4002941113</v>
      </c>
      <c r="B8" s="131" t="s">
        <v>96</v>
      </c>
      <c r="C8" s="131">
        <v>1</v>
      </c>
      <c r="D8" s="130">
        <v>15103172</v>
      </c>
      <c r="E8" s="130" t="s">
        <v>119</v>
      </c>
      <c r="F8" s="130">
        <v>62</v>
      </c>
      <c r="G8" s="244">
        <v>6.6666666666666666E-2</v>
      </c>
      <c r="H8" s="244">
        <v>2.0833333333333333E-3</v>
      </c>
      <c r="I8" s="131" t="s">
        <v>8</v>
      </c>
      <c r="J8" s="130" t="s">
        <v>97</v>
      </c>
      <c r="K8" s="130" t="s">
        <v>5140</v>
      </c>
      <c r="L8" s="131">
        <v>1</v>
      </c>
      <c r="M8" s="130" t="s">
        <v>104</v>
      </c>
      <c r="N8" s="130" t="s">
        <v>99</v>
      </c>
      <c r="O8" s="130" t="s">
        <v>5141</v>
      </c>
      <c r="P8" s="133">
        <v>44368</v>
      </c>
      <c r="Q8" s="130" t="s">
        <v>120</v>
      </c>
      <c r="R8" s="130" t="s">
        <v>121</v>
      </c>
      <c r="S8" s="355" t="s">
        <v>122</v>
      </c>
      <c r="T8" s="354" t="str">
        <f>IFERROR(VLOOKUP(D:D,DGILOG!A:C,3,0),"")</f>
        <v/>
      </c>
      <c r="U8" s="354" t="s">
        <v>3713</v>
      </c>
      <c r="V8" s="354" t="s">
        <v>72</v>
      </c>
      <c r="W8" s="354" t="str">
        <f>IFERROR(VLOOKUP(V:V,MGV!B:E,4,0),"")</f>
        <v>PT. Prima Sarana Ekspres</v>
      </c>
      <c r="X8" s="354" t="s">
        <v>403</v>
      </c>
      <c r="Y8" s="355" t="str">
        <f t="shared" si="0"/>
        <v xml:space="preserve">4002941113 GID 21 P1 21 </v>
      </c>
      <c r="Z8" s="354" t="e">
        <f>VLOOKUP(A:A,[7]Orders!$D:$N,11,0)</f>
        <v>#N/A</v>
      </c>
      <c r="AA8" s="359">
        <v>44367</v>
      </c>
      <c r="AB8" s="354" t="s">
        <v>69</v>
      </c>
      <c r="AC8" s="354" t="s">
        <v>289</v>
      </c>
      <c r="AD8" s="354">
        <v>85716501867</v>
      </c>
      <c r="AE8" s="354" t="s">
        <v>72</v>
      </c>
    </row>
    <row r="9" spans="1:31" x14ac:dyDescent="0.2">
      <c r="A9" s="130">
        <v>4002941113</v>
      </c>
      <c r="B9" s="131" t="s">
        <v>96</v>
      </c>
      <c r="C9" s="131"/>
      <c r="D9" s="130">
        <v>15126554</v>
      </c>
      <c r="E9" s="130" t="s">
        <v>4390</v>
      </c>
      <c r="F9" s="130">
        <v>88</v>
      </c>
      <c r="G9" s="244">
        <v>7.8472222222222221E-2</v>
      </c>
      <c r="H9" s="130">
        <v>4.3750000000000004E-2</v>
      </c>
      <c r="I9" s="131" t="s">
        <v>8</v>
      </c>
      <c r="J9" s="130" t="s">
        <v>97</v>
      </c>
      <c r="K9" s="130" t="s">
        <v>5140</v>
      </c>
      <c r="L9" s="131">
        <v>1</v>
      </c>
      <c r="M9" s="130" t="s">
        <v>104</v>
      </c>
      <c r="N9" s="130" t="s">
        <v>99</v>
      </c>
      <c r="O9" s="130" t="s">
        <v>5141</v>
      </c>
      <c r="P9" s="133">
        <v>44368</v>
      </c>
      <c r="Q9" s="130" t="s">
        <v>120</v>
      </c>
      <c r="R9" s="130" t="s">
        <v>4391</v>
      </c>
      <c r="S9" s="355" t="s">
        <v>122</v>
      </c>
      <c r="T9" s="354" t="str">
        <f>IFERROR(VLOOKUP(D:D,DGILOG!A:C,3,0),"")</f>
        <v/>
      </c>
      <c r="U9" s="354"/>
      <c r="V9" s="354"/>
      <c r="W9" s="354" t="str">
        <f>IFERROR(VLOOKUP(V:V,MGV!B:E,4,0),"")</f>
        <v/>
      </c>
      <c r="X9" s="354" t="s">
        <v>403</v>
      </c>
      <c r="Y9" s="355" t="str">
        <f t="shared" si="0"/>
        <v xml:space="preserve">4002941113 GID 21 P1 21 </v>
      </c>
      <c r="Z9" s="354" t="e">
        <f>VLOOKUP(A:A,[7]Orders!$D:$N,11,0)</f>
        <v>#N/A</v>
      </c>
      <c r="AA9" s="359">
        <v>44367</v>
      </c>
      <c r="AB9" s="354" t="s">
        <v>69</v>
      </c>
      <c r="AC9" s="354" t="s">
        <v>289</v>
      </c>
      <c r="AD9" s="354">
        <v>85716501867</v>
      </c>
      <c r="AE9" s="354" t="s">
        <v>72</v>
      </c>
    </row>
    <row r="10" spans="1:31" x14ac:dyDescent="0.2">
      <c r="A10" s="130">
        <v>4002941147</v>
      </c>
      <c r="B10" s="131" t="s">
        <v>96</v>
      </c>
      <c r="C10" s="131">
        <v>1</v>
      </c>
      <c r="D10" s="130">
        <v>21926001</v>
      </c>
      <c r="E10" s="130" t="s">
        <v>2234</v>
      </c>
      <c r="F10" s="130">
        <v>248</v>
      </c>
      <c r="G10" s="244">
        <v>0.21041666666666667</v>
      </c>
      <c r="H10" s="244">
        <v>8.2638888888888887E-2</v>
      </c>
      <c r="I10" s="131" t="s">
        <v>8</v>
      </c>
      <c r="J10" s="130" t="s">
        <v>109</v>
      </c>
      <c r="K10" s="130" t="s">
        <v>5140</v>
      </c>
      <c r="L10" s="131">
        <v>1</v>
      </c>
      <c r="M10" s="130" t="s">
        <v>215</v>
      </c>
      <c r="N10" s="130" t="s">
        <v>99</v>
      </c>
      <c r="O10" s="130" t="s">
        <v>403</v>
      </c>
      <c r="P10" s="133">
        <v>44368</v>
      </c>
      <c r="Q10" s="130" t="s">
        <v>100</v>
      </c>
      <c r="R10" s="130" t="s">
        <v>2235</v>
      </c>
      <c r="S10" s="355" t="s">
        <v>101</v>
      </c>
      <c r="T10" s="354" t="str">
        <f>IFERROR(VLOOKUP(D:D,DGILOG!A:C,3,0),"")</f>
        <v/>
      </c>
      <c r="U10" s="354" t="s">
        <v>3713</v>
      </c>
      <c r="V10" s="354" t="s">
        <v>4165</v>
      </c>
      <c r="W10" s="354" t="str">
        <f>IFERROR(VLOOKUP(V:V,MGV!B:E,4,0),"")</f>
        <v>Medikar Sarana Utama</v>
      </c>
      <c r="X10" s="354" t="s">
        <v>403</v>
      </c>
      <c r="Y10" s="355" t="str">
        <f t="shared" si="0"/>
        <v xml:space="preserve">4002941147 GID 21 ND 21 </v>
      </c>
      <c r="Z10" s="354" t="e">
        <f>VLOOKUP(A:A,[7]Orders!$D:$N,11,0)</f>
        <v>#N/A</v>
      </c>
      <c r="AA10" s="359">
        <v>44367</v>
      </c>
      <c r="AB10" s="354" t="s">
        <v>460</v>
      </c>
      <c r="AC10" s="354" t="s">
        <v>3895</v>
      </c>
      <c r="AD10" s="354" t="s">
        <v>3896</v>
      </c>
      <c r="AE10" s="354" t="s">
        <v>4165</v>
      </c>
    </row>
    <row r="11" spans="1:31" x14ac:dyDescent="0.2">
      <c r="A11" s="130">
        <v>4002941150</v>
      </c>
      <c r="B11" s="131" t="s">
        <v>96</v>
      </c>
      <c r="C11" s="131">
        <v>1</v>
      </c>
      <c r="D11" s="130">
        <v>15272534</v>
      </c>
      <c r="E11" s="130" t="s">
        <v>4410</v>
      </c>
      <c r="F11" s="130">
        <v>123</v>
      </c>
      <c r="G11" s="130">
        <v>8.4027777777777771E-2</v>
      </c>
      <c r="H11" s="130">
        <v>4.2361111111111106E-2</v>
      </c>
      <c r="I11" s="131" t="s">
        <v>8</v>
      </c>
      <c r="J11" s="130" t="s">
        <v>97</v>
      </c>
      <c r="K11" s="130" t="s">
        <v>5140</v>
      </c>
      <c r="L11" s="131">
        <v>1</v>
      </c>
      <c r="M11" s="130" t="s">
        <v>98</v>
      </c>
      <c r="N11" s="130" t="s">
        <v>99</v>
      </c>
      <c r="O11" s="130" t="s">
        <v>5141</v>
      </c>
      <c r="P11" s="133">
        <v>44368</v>
      </c>
      <c r="Q11" s="130" t="s">
        <v>120</v>
      </c>
      <c r="R11" s="130" t="s">
        <v>4411</v>
      </c>
      <c r="S11" s="355" t="s">
        <v>122</v>
      </c>
      <c r="T11" s="354" t="str">
        <f>IFERROR(VLOOKUP(D:D,DGILOG!A:C,3,0),"")</f>
        <v/>
      </c>
      <c r="U11" s="354" t="s">
        <v>3713</v>
      </c>
      <c r="V11" s="354" t="s">
        <v>53</v>
      </c>
      <c r="W11" s="354" t="str">
        <f>IFERROR(VLOOKUP(V:V,MGV!B:E,4,0),"")</f>
        <v>PT. Mega Antaran Prima</v>
      </c>
      <c r="X11" s="354" t="s">
        <v>403</v>
      </c>
      <c r="Y11" s="355" t="str">
        <f t="shared" si="0"/>
        <v xml:space="preserve">4002941150 GID 21 P1 21 </v>
      </c>
      <c r="Z11" s="354" t="e">
        <f>VLOOKUP(A:A,[7]Orders!$D:$N,11,0)</f>
        <v>#N/A</v>
      </c>
      <c r="AA11" s="359">
        <v>44367</v>
      </c>
      <c r="AB11" s="354" t="s">
        <v>43</v>
      </c>
      <c r="AC11" s="354" t="s">
        <v>1653</v>
      </c>
      <c r="AD11" s="354">
        <v>87829079148</v>
      </c>
      <c r="AE11" s="354" t="s">
        <v>53</v>
      </c>
    </row>
    <row r="12" spans="1:31" x14ac:dyDescent="0.2">
      <c r="A12" s="130">
        <v>4002941150</v>
      </c>
      <c r="B12" s="131" t="s">
        <v>96</v>
      </c>
      <c r="C12" s="131"/>
      <c r="D12" s="130">
        <v>15406419</v>
      </c>
      <c r="E12" s="130" t="s">
        <v>249</v>
      </c>
      <c r="F12" s="130">
        <v>144</v>
      </c>
      <c r="G12" s="244">
        <v>0.1173611111111111</v>
      </c>
      <c r="H12" s="130">
        <v>6.3194444444444442E-2</v>
      </c>
      <c r="I12" s="131" t="s">
        <v>8</v>
      </c>
      <c r="J12" s="130" t="s">
        <v>97</v>
      </c>
      <c r="K12" s="130" t="s">
        <v>5140</v>
      </c>
      <c r="L12" s="131">
        <v>1</v>
      </c>
      <c r="M12" s="130" t="s">
        <v>98</v>
      </c>
      <c r="N12" s="130" t="s">
        <v>99</v>
      </c>
      <c r="O12" s="130" t="s">
        <v>5141</v>
      </c>
      <c r="P12" s="133">
        <v>44368</v>
      </c>
      <c r="Q12" s="130" t="s">
        <v>120</v>
      </c>
      <c r="R12" s="358" t="s">
        <v>4590</v>
      </c>
      <c r="S12" s="355" t="s">
        <v>122</v>
      </c>
      <c r="T12" s="354" t="str">
        <f>IFERROR(VLOOKUP(D:D,DGILOG!A:C,3,0),"")</f>
        <v/>
      </c>
      <c r="U12" s="354"/>
      <c r="V12" s="354"/>
      <c r="W12" s="354" t="str">
        <f>IFERROR(VLOOKUP(V:V,MGV!B:E,4,0),"")</f>
        <v/>
      </c>
      <c r="X12" s="354" t="s">
        <v>403</v>
      </c>
      <c r="Y12" s="355" t="str">
        <f t="shared" si="0"/>
        <v xml:space="preserve">4002941150 GID 21 P1 21 </v>
      </c>
      <c r="Z12" s="354" t="e">
        <f>VLOOKUP(A:A,[7]Orders!$D:$N,11,0)</f>
        <v>#N/A</v>
      </c>
      <c r="AA12" s="359">
        <v>44367</v>
      </c>
      <c r="AB12" s="354" t="s">
        <v>43</v>
      </c>
      <c r="AC12" s="354" t="s">
        <v>1653</v>
      </c>
      <c r="AD12" s="354">
        <v>87829079148</v>
      </c>
      <c r="AE12" s="354" t="s">
        <v>53</v>
      </c>
    </row>
    <row r="13" spans="1:31" x14ac:dyDescent="0.2">
      <c r="A13" s="130">
        <v>4002941156</v>
      </c>
      <c r="B13" s="131" t="s">
        <v>96</v>
      </c>
      <c r="C13" s="131">
        <v>1</v>
      </c>
      <c r="D13" s="130">
        <v>15086208</v>
      </c>
      <c r="E13" s="130" t="s">
        <v>3633</v>
      </c>
      <c r="F13" s="130">
        <v>257</v>
      </c>
      <c r="G13" s="244">
        <v>0.18194444444444444</v>
      </c>
      <c r="H13" s="130">
        <v>9.5138888888888884E-2</v>
      </c>
      <c r="I13" s="131" t="s">
        <v>8</v>
      </c>
      <c r="J13" s="130" t="s">
        <v>116</v>
      </c>
      <c r="K13" s="130" t="s">
        <v>5140</v>
      </c>
      <c r="L13" s="131">
        <v>1</v>
      </c>
      <c r="M13" s="130" t="s">
        <v>3304</v>
      </c>
      <c r="N13" s="130" t="s">
        <v>110</v>
      </c>
      <c r="O13" s="130" t="s">
        <v>403</v>
      </c>
      <c r="P13" s="133">
        <v>44369</v>
      </c>
      <c r="Q13" s="130" t="s">
        <v>105</v>
      </c>
      <c r="R13" s="358" t="s">
        <v>3636</v>
      </c>
      <c r="S13" s="355" t="s">
        <v>107</v>
      </c>
      <c r="T13" s="354" t="str">
        <f>IFERROR(VLOOKUP(D:D,DGILOG!A:C,3,0),"")</f>
        <v/>
      </c>
      <c r="U13" s="354"/>
      <c r="V13" s="354" t="str">
        <f>VLOOKUP(A:A,[8]Sheet1!$A:$N,14,0)</f>
        <v>B 9143 KXU</v>
      </c>
      <c r="W13" s="354" t="str">
        <f>IFERROR(VLOOKUP(V:V,MGV!B:E,4,0),"")</f>
        <v>PT. Mega Antaran Prima</v>
      </c>
      <c r="X13" s="354" t="s">
        <v>403</v>
      </c>
      <c r="Y13" s="355" t="str">
        <f t="shared" si="0"/>
        <v xml:space="preserve">4002941156 GID 21 P2 22 </v>
      </c>
      <c r="Z13" s="354" t="e">
        <f>VLOOKUP(A:A,[7]Orders!$D:$N,11,0)</f>
        <v>#N/A</v>
      </c>
      <c r="AA13" s="359">
        <v>44367</v>
      </c>
      <c r="AB13" s="354" t="str">
        <f>W13</f>
        <v>PT. Mega Antaran Prima</v>
      </c>
      <c r="AC13" s="354" t="str">
        <f>VLOOKUP(AE:AE,'List Dedicate'!C:F,4,0)</f>
        <v>Tarsana</v>
      </c>
      <c r="AD13" s="354"/>
      <c r="AE13" s="354" t="str">
        <f>V13</f>
        <v>B 9143 KXU</v>
      </c>
    </row>
    <row r="14" spans="1:31" x14ac:dyDescent="0.2">
      <c r="A14" s="130">
        <v>4002941158</v>
      </c>
      <c r="B14" s="131" t="s">
        <v>96</v>
      </c>
      <c r="C14" s="131">
        <v>1</v>
      </c>
      <c r="D14" s="130">
        <v>15142870</v>
      </c>
      <c r="E14" s="130" t="s">
        <v>5145</v>
      </c>
      <c r="F14" s="130">
        <v>82</v>
      </c>
      <c r="G14" s="130">
        <v>4.9305555555555554E-2</v>
      </c>
      <c r="H14" s="244">
        <v>2.013888888888889E-2</v>
      </c>
      <c r="I14" s="131" t="s">
        <v>8</v>
      </c>
      <c r="J14" s="130" t="s">
        <v>97</v>
      </c>
      <c r="K14" s="130" t="s">
        <v>5140</v>
      </c>
      <c r="L14" s="131">
        <v>1</v>
      </c>
      <c r="M14" s="130" t="s">
        <v>134</v>
      </c>
      <c r="N14" s="130" t="s">
        <v>99</v>
      </c>
      <c r="O14" s="130" t="s">
        <v>5141</v>
      </c>
      <c r="P14" s="133">
        <v>44368</v>
      </c>
      <c r="Q14" s="130" t="s">
        <v>100</v>
      </c>
      <c r="R14" s="358" t="s">
        <v>5146</v>
      </c>
      <c r="S14" s="355" t="s">
        <v>101</v>
      </c>
      <c r="T14" s="354" t="str">
        <f>IFERROR(VLOOKUP(D:D,DGILOG!A:C,3,0),"")</f>
        <v/>
      </c>
      <c r="U14" s="354" t="s">
        <v>3713</v>
      </c>
      <c r="V14" s="354" t="s">
        <v>270</v>
      </c>
      <c r="W14" s="354" t="str">
        <f>IFERROR(VLOOKUP(V:V,MGV!B:E,4,0),"")</f>
        <v>PT. Mega Antaran Prima</v>
      </c>
      <c r="X14" s="354" t="s">
        <v>403</v>
      </c>
      <c r="Y14" s="355" t="str">
        <f t="shared" si="0"/>
        <v xml:space="preserve">4002941158 GID 21 ND 21 </v>
      </c>
      <c r="Z14" s="354" t="e">
        <f>VLOOKUP(A:A,[7]Orders!$D:$N,11,0)</f>
        <v>#N/A</v>
      </c>
      <c r="AA14" s="359">
        <v>44367</v>
      </c>
      <c r="AB14" s="354" t="s">
        <v>43</v>
      </c>
      <c r="AC14" s="354" t="s">
        <v>271</v>
      </c>
      <c r="AD14" s="354">
        <v>87851750511</v>
      </c>
      <c r="AE14" s="354" t="s">
        <v>270</v>
      </c>
    </row>
    <row r="15" spans="1:31" x14ac:dyDescent="0.2">
      <c r="A15" s="130">
        <v>4002941158</v>
      </c>
      <c r="B15" s="131" t="s">
        <v>96</v>
      </c>
      <c r="C15" s="131"/>
      <c r="D15" s="130">
        <v>24600001</v>
      </c>
      <c r="E15" s="130" t="s">
        <v>5147</v>
      </c>
      <c r="F15" s="130">
        <v>340</v>
      </c>
      <c r="G15" s="244">
        <v>0.1277777777777778</v>
      </c>
      <c r="H15" s="244">
        <v>5.8333333333333327E-2</v>
      </c>
      <c r="I15" s="131" t="s">
        <v>8</v>
      </c>
      <c r="J15" s="130" t="s">
        <v>97</v>
      </c>
      <c r="K15" s="130" t="s">
        <v>5140</v>
      </c>
      <c r="L15" s="131">
        <v>1</v>
      </c>
      <c r="M15" s="130" t="s">
        <v>134</v>
      </c>
      <c r="N15" s="130" t="s">
        <v>99</v>
      </c>
      <c r="O15" s="130" t="s">
        <v>5141</v>
      </c>
      <c r="P15" s="133">
        <v>44368</v>
      </c>
      <c r="Q15" s="130" t="s">
        <v>100</v>
      </c>
      <c r="R15" s="130" t="s">
        <v>5148</v>
      </c>
      <c r="S15" s="355" t="s">
        <v>101</v>
      </c>
      <c r="T15" s="354" t="str">
        <f>IFERROR(VLOOKUP(D:D,DGILOG!A:C,3,0),"")</f>
        <v/>
      </c>
      <c r="U15" s="354"/>
      <c r="V15" s="354"/>
      <c r="W15" s="354" t="str">
        <f>IFERROR(VLOOKUP(V:V,MGV!B:E,4,0),"")</f>
        <v/>
      </c>
      <c r="X15" s="354" t="s">
        <v>403</v>
      </c>
      <c r="Y15" s="355" t="str">
        <f t="shared" si="0"/>
        <v xml:space="preserve">4002941158 GID 21 ND 21 </v>
      </c>
      <c r="Z15" s="354" t="e">
        <f>VLOOKUP(A:A,[7]Orders!$D:$N,11,0)</f>
        <v>#N/A</v>
      </c>
      <c r="AA15" s="359">
        <v>44367</v>
      </c>
      <c r="AB15" s="354" t="s">
        <v>43</v>
      </c>
      <c r="AC15" s="354" t="s">
        <v>271</v>
      </c>
      <c r="AD15" s="354">
        <v>87851750511</v>
      </c>
      <c r="AE15" s="354" t="s">
        <v>270</v>
      </c>
    </row>
    <row r="16" spans="1:31" x14ac:dyDescent="0.2">
      <c r="A16" s="115">
        <v>4002941162</v>
      </c>
      <c r="B16" s="116" t="s">
        <v>96</v>
      </c>
      <c r="C16" s="116">
        <v>1</v>
      </c>
      <c r="D16" s="115">
        <v>20820001</v>
      </c>
      <c r="E16" s="115" t="s">
        <v>185</v>
      </c>
      <c r="F16" s="115">
        <v>2000</v>
      </c>
      <c r="G16" s="115" t="s">
        <v>3558</v>
      </c>
      <c r="H16" s="259">
        <v>0.4777777777777778</v>
      </c>
      <c r="I16" s="116" t="s">
        <v>473</v>
      </c>
      <c r="J16" s="115" t="s">
        <v>97</v>
      </c>
      <c r="K16" s="115" t="s">
        <v>5140</v>
      </c>
      <c r="L16" s="116">
        <v>1</v>
      </c>
      <c r="M16" s="115" t="s">
        <v>124</v>
      </c>
      <c r="N16" s="115" t="s">
        <v>118</v>
      </c>
      <c r="O16" s="115" t="s">
        <v>403</v>
      </c>
      <c r="P16" s="117">
        <v>44370</v>
      </c>
      <c r="Q16" s="115" t="s">
        <v>112</v>
      </c>
      <c r="R16" s="115" t="s">
        <v>186</v>
      </c>
      <c r="S16" s="357" t="s">
        <v>113</v>
      </c>
      <c r="T16" s="357" t="str">
        <f>IFERROR(VLOOKUP(D:D,DGILOG!A:C,3,0),"")</f>
        <v/>
      </c>
      <c r="U16" s="357"/>
      <c r="V16" s="357" t="s">
        <v>206</v>
      </c>
      <c r="W16" s="357" t="s">
        <v>5245</v>
      </c>
      <c r="X16" s="357" t="s">
        <v>403</v>
      </c>
      <c r="Y16" s="357" t="str">
        <f t="shared" si="0"/>
        <v xml:space="preserve">4002941162 GID 21 P3 23 </v>
      </c>
      <c r="Z16" s="354" t="e">
        <f>VLOOKUP(A:A,[7]Orders!$D:$N,11,0)</f>
        <v>#N/A</v>
      </c>
      <c r="AA16" s="360"/>
      <c r="AB16" s="355"/>
      <c r="AC16" s="355"/>
      <c r="AD16" s="355"/>
      <c r="AE16" s="355"/>
    </row>
    <row r="17" spans="1:31" x14ac:dyDescent="0.2">
      <c r="A17" s="115">
        <v>4002941163</v>
      </c>
      <c r="B17" s="116" t="s">
        <v>96</v>
      </c>
      <c r="C17" s="116"/>
      <c r="D17" s="115">
        <v>15475742</v>
      </c>
      <c r="E17" s="115" t="s">
        <v>345</v>
      </c>
      <c r="F17" s="115">
        <v>2012</v>
      </c>
      <c r="G17" s="115">
        <v>40</v>
      </c>
      <c r="H17" s="259">
        <v>0.48749999999999999</v>
      </c>
      <c r="I17" s="116" t="s">
        <v>473</v>
      </c>
      <c r="J17" s="115" t="s">
        <v>97</v>
      </c>
      <c r="K17" s="115" t="s">
        <v>5140</v>
      </c>
      <c r="L17" s="116">
        <v>1</v>
      </c>
      <c r="M17" s="115" t="s">
        <v>346</v>
      </c>
      <c r="N17" s="115" t="s">
        <v>118</v>
      </c>
      <c r="O17" s="115" t="s">
        <v>403</v>
      </c>
      <c r="P17" s="117">
        <v>44369</v>
      </c>
      <c r="Q17" s="115" t="s">
        <v>112</v>
      </c>
      <c r="R17" s="361" t="s">
        <v>347</v>
      </c>
      <c r="S17" s="357" t="s">
        <v>113</v>
      </c>
      <c r="T17" s="357" t="str">
        <f>IFERROR(VLOOKUP(D:D,DGILOG!A:C,3,0),"")</f>
        <v/>
      </c>
      <c r="U17" s="357"/>
      <c r="V17" s="357"/>
      <c r="W17" s="357" t="s">
        <v>5248</v>
      </c>
      <c r="X17" s="357" t="s">
        <v>403</v>
      </c>
      <c r="Y17" s="357" t="str">
        <f t="shared" si="0"/>
        <v xml:space="preserve">4002941163 GID 21 P3 22 </v>
      </c>
      <c r="Z17" s="354" t="e">
        <f>VLOOKUP(A:A,[7]Orders!$D:$N,11,0)</f>
        <v>#N/A</v>
      </c>
      <c r="AA17" s="360"/>
      <c r="AB17" s="355"/>
      <c r="AC17" s="355"/>
      <c r="AD17" s="355"/>
      <c r="AE17" s="355"/>
    </row>
    <row r="18" spans="1:31" x14ac:dyDescent="0.2">
      <c r="A18" s="130">
        <v>4002941166</v>
      </c>
      <c r="B18" s="131" t="s">
        <v>96</v>
      </c>
      <c r="C18" s="131">
        <v>1</v>
      </c>
      <c r="D18" s="130">
        <v>30000001</v>
      </c>
      <c r="E18" s="130" t="s">
        <v>176</v>
      </c>
      <c r="F18" s="130">
        <v>170</v>
      </c>
      <c r="G18" s="244">
        <v>0.10208333333333335</v>
      </c>
      <c r="H18" s="244">
        <v>8.2638888888888887E-2</v>
      </c>
      <c r="I18" s="131" t="s">
        <v>8</v>
      </c>
      <c r="J18" s="130" t="s">
        <v>97</v>
      </c>
      <c r="K18" s="130" t="s">
        <v>5140</v>
      </c>
      <c r="L18" s="131">
        <v>1</v>
      </c>
      <c r="M18" s="130" t="s">
        <v>3470</v>
      </c>
      <c r="N18" s="130" t="s">
        <v>99</v>
      </c>
      <c r="O18" s="130" t="s">
        <v>403</v>
      </c>
      <c r="P18" s="133">
        <v>44368</v>
      </c>
      <c r="Q18" s="130" t="s">
        <v>100</v>
      </c>
      <c r="R18" s="358" t="s">
        <v>4753</v>
      </c>
      <c r="S18" s="355" t="s">
        <v>101</v>
      </c>
      <c r="T18" s="354" t="str">
        <f>IFERROR(VLOOKUP(D:D,DGILOG!A:C,3,0),"")</f>
        <v>Y</v>
      </c>
      <c r="U18" s="354" t="s">
        <v>3713</v>
      </c>
      <c r="V18" s="354" t="s">
        <v>434</v>
      </c>
      <c r="W18" s="354" t="str">
        <f>IFERROR(VLOOKUP(V:V,MGV!B:E,4,0),"")</f>
        <v>PT. Kabut Halim Mandiri</v>
      </c>
      <c r="X18" s="354" t="s">
        <v>403</v>
      </c>
      <c r="Y18" s="355" t="str">
        <f t="shared" si="0"/>
        <v>4002941166 GID 21 ND 21 Y</v>
      </c>
      <c r="Z18" s="354" t="e">
        <f>VLOOKUP(A:A,[7]Orders!$D:$N,11,0)</f>
        <v>#N/A</v>
      </c>
      <c r="AA18" s="359">
        <v>44367</v>
      </c>
      <c r="AB18" s="354" t="s">
        <v>18</v>
      </c>
      <c r="AC18" s="354" t="s">
        <v>3375</v>
      </c>
      <c r="AD18" s="354" t="s">
        <v>4182</v>
      </c>
      <c r="AE18" s="354" t="s">
        <v>434</v>
      </c>
    </row>
    <row r="19" spans="1:31" x14ac:dyDescent="0.2">
      <c r="A19" s="130">
        <v>4002941167</v>
      </c>
      <c r="B19" s="131" t="s">
        <v>96</v>
      </c>
      <c r="C19" s="131">
        <v>1</v>
      </c>
      <c r="D19" s="130">
        <v>15080429</v>
      </c>
      <c r="E19" s="130" t="s">
        <v>4231</v>
      </c>
      <c r="F19" s="130">
        <v>51</v>
      </c>
      <c r="G19" s="130">
        <v>6.0416666666666667E-2</v>
      </c>
      <c r="H19" s="244">
        <v>2.4305555555555556E-2</v>
      </c>
      <c r="I19" s="131" t="s">
        <v>8</v>
      </c>
      <c r="J19" s="130" t="s">
        <v>97</v>
      </c>
      <c r="K19" s="130" t="s">
        <v>5140</v>
      </c>
      <c r="L19" s="131">
        <v>1</v>
      </c>
      <c r="M19" s="130" t="s">
        <v>104</v>
      </c>
      <c r="N19" s="130" t="s">
        <v>99</v>
      </c>
      <c r="O19" s="130" t="s">
        <v>5141</v>
      </c>
      <c r="P19" s="133">
        <v>44368</v>
      </c>
      <c r="Q19" s="130" t="s">
        <v>120</v>
      </c>
      <c r="R19" s="130" t="s">
        <v>4232</v>
      </c>
      <c r="S19" s="355" t="s">
        <v>122</v>
      </c>
      <c r="T19" s="354" t="str">
        <f>IFERROR(VLOOKUP(D:D,DGILOG!A:C,3,0),"")</f>
        <v/>
      </c>
      <c r="U19" s="354" t="s">
        <v>3713</v>
      </c>
      <c r="V19" s="354" t="s">
        <v>64</v>
      </c>
      <c r="W19" s="354" t="str">
        <f>IFERROR(VLOOKUP(V:V,MGV!B:E,4,0),"")</f>
        <v>Gading Global Logistic</v>
      </c>
      <c r="X19" s="354" t="s">
        <v>403</v>
      </c>
      <c r="Y19" s="355" t="str">
        <f t="shared" si="0"/>
        <v xml:space="preserve">4002941167 GID 21 P1 21 </v>
      </c>
      <c r="Z19" s="354" t="e">
        <f>VLOOKUP(A:A,[7]Orders!$D:$N,11,0)</f>
        <v>#N/A</v>
      </c>
      <c r="AA19" s="359">
        <v>44367</v>
      </c>
      <c r="AB19" s="354" t="s">
        <v>20</v>
      </c>
      <c r="AC19" s="354" t="s">
        <v>1695</v>
      </c>
      <c r="AD19" s="354" t="s">
        <v>881</v>
      </c>
      <c r="AE19" s="354" t="s">
        <v>64</v>
      </c>
    </row>
    <row r="20" spans="1:31" x14ac:dyDescent="0.2">
      <c r="A20" s="130">
        <v>4002941167</v>
      </c>
      <c r="B20" s="131" t="s">
        <v>96</v>
      </c>
      <c r="C20" s="131"/>
      <c r="D20" s="130">
        <v>25507001</v>
      </c>
      <c r="E20" s="130" t="s">
        <v>3462</v>
      </c>
      <c r="F20" s="130">
        <v>100</v>
      </c>
      <c r="G20" s="130">
        <v>0.1013888888888889</v>
      </c>
      <c r="H20" s="244">
        <v>5.0694444444444452E-2</v>
      </c>
      <c r="I20" s="131" t="s">
        <v>8</v>
      </c>
      <c r="J20" s="130" t="s">
        <v>97</v>
      </c>
      <c r="K20" s="130" t="s">
        <v>5140</v>
      </c>
      <c r="L20" s="131">
        <v>1</v>
      </c>
      <c r="M20" s="130" t="s">
        <v>104</v>
      </c>
      <c r="N20" s="130" t="s">
        <v>99</v>
      </c>
      <c r="O20" s="130" t="s">
        <v>5141</v>
      </c>
      <c r="P20" s="133">
        <v>44368</v>
      </c>
      <c r="Q20" s="130" t="s">
        <v>120</v>
      </c>
      <c r="R20" s="130" t="s">
        <v>3463</v>
      </c>
      <c r="S20" s="355" t="s">
        <v>122</v>
      </c>
      <c r="T20" s="354" t="str">
        <f>IFERROR(VLOOKUP(D:D,DGILOG!A:C,3,0),"")</f>
        <v/>
      </c>
      <c r="U20" s="354"/>
      <c r="V20" s="354"/>
      <c r="W20" s="354" t="str">
        <f>IFERROR(VLOOKUP(V:V,MGV!B:E,4,0),"")</f>
        <v/>
      </c>
      <c r="X20" s="354" t="s">
        <v>403</v>
      </c>
      <c r="Y20" s="355" t="str">
        <f t="shared" si="0"/>
        <v xml:space="preserve">4002941167 GID 21 P1 21 </v>
      </c>
      <c r="Z20" s="354" t="e">
        <f>VLOOKUP(A:A,[7]Orders!$D:$N,11,0)</f>
        <v>#N/A</v>
      </c>
      <c r="AA20" s="359">
        <v>44367</v>
      </c>
      <c r="AB20" s="354" t="s">
        <v>20</v>
      </c>
      <c r="AC20" s="354" t="s">
        <v>1695</v>
      </c>
      <c r="AD20" s="354" t="s">
        <v>881</v>
      </c>
      <c r="AE20" s="354" t="s">
        <v>64</v>
      </c>
    </row>
    <row r="21" spans="1:31" x14ac:dyDescent="0.2">
      <c r="A21" s="111">
        <v>4002940819</v>
      </c>
      <c r="B21" s="112" t="s">
        <v>96</v>
      </c>
      <c r="C21" s="112">
        <v>1</v>
      </c>
      <c r="D21" s="111">
        <v>15522029</v>
      </c>
      <c r="E21" s="111" t="s">
        <v>5162</v>
      </c>
      <c r="F21" s="111">
        <v>520</v>
      </c>
      <c r="G21" s="111">
        <v>0.2590277777777778</v>
      </c>
      <c r="H21" s="362">
        <v>0.12152777777777778</v>
      </c>
      <c r="I21" s="112" t="s">
        <v>4734</v>
      </c>
      <c r="J21" s="111" t="s">
        <v>97</v>
      </c>
      <c r="K21" s="111" t="s">
        <v>5163</v>
      </c>
      <c r="L21" s="112">
        <v>2</v>
      </c>
      <c r="M21" s="111" t="s">
        <v>4800</v>
      </c>
      <c r="N21" s="111" t="s">
        <v>118</v>
      </c>
      <c r="O21" s="111" t="s">
        <v>5141</v>
      </c>
      <c r="P21" s="113">
        <v>44370</v>
      </c>
      <c r="Q21" s="111" t="s">
        <v>112</v>
      </c>
      <c r="R21" s="111" t="s">
        <v>5164</v>
      </c>
      <c r="S21" s="357" t="s">
        <v>113</v>
      </c>
      <c r="T21" s="357" t="str">
        <f>IFERROR(VLOOKUP(D:D,DGILOG!A:C,3,0),"")</f>
        <v>Y</v>
      </c>
      <c r="U21" s="357"/>
      <c r="V21" s="357"/>
      <c r="W21" s="357" t="s">
        <v>5240</v>
      </c>
      <c r="X21" s="357" t="s">
        <v>403</v>
      </c>
      <c r="Y21" s="357" t="str">
        <f t="shared" ref="Y21:Y29" si="1">A21&amp;" "&amp;X21&amp;" "&amp;S21&amp;" "&amp;TEXT(P21,"dd")&amp;" "&amp;T21</f>
        <v>4002940819 GID 21 P3 23 Y</v>
      </c>
      <c r="Z21" s="354"/>
      <c r="AA21" s="354"/>
      <c r="AB21" s="354"/>
      <c r="AC21" s="354"/>
      <c r="AD21" s="354"/>
      <c r="AE21" s="354"/>
    </row>
    <row r="22" spans="1:31" x14ac:dyDescent="0.2">
      <c r="A22" s="111">
        <v>4002940819</v>
      </c>
      <c r="B22" s="112" t="s">
        <v>96</v>
      </c>
      <c r="C22" s="112"/>
      <c r="D22" s="111">
        <v>29800001</v>
      </c>
      <c r="E22" s="111" t="s">
        <v>128</v>
      </c>
      <c r="F22" s="111">
        <v>330</v>
      </c>
      <c r="G22" s="362">
        <v>0.26250000000000001</v>
      </c>
      <c r="H22" s="362">
        <v>0.10833333333333334</v>
      </c>
      <c r="I22" s="112" t="s">
        <v>4734</v>
      </c>
      <c r="J22" s="111" t="s">
        <v>97</v>
      </c>
      <c r="K22" s="111" t="s">
        <v>5163</v>
      </c>
      <c r="L22" s="112">
        <v>2</v>
      </c>
      <c r="M22" s="111" t="s">
        <v>4800</v>
      </c>
      <c r="N22" s="111" t="s">
        <v>118</v>
      </c>
      <c r="O22" s="111" t="s">
        <v>5141</v>
      </c>
      <c r="P22" s="113">
        <v>44370</v>
      </c>
      <c r="Q22" s="111" t="s">
        <v>112</v>
      </c>
      <c r="R22" s="111" t="s">
        <v>4801</v>
      </c>
      <c r="S22" s="357" t="s">
        <v>113</v>
      </c>
      <c r="T22" s="357" t="str">
        <f>IFERROR(VLOOKUP(D:D,DGILOG!A:C,3,0),"")</f>
        <v>Y</v>
      </c>
      <c r="U22" s="357"/>
      <c r="V22" s="357" t="s">
        <v>1655</v>
      </c>
      <c r="W22" s="357" t="s">
        <v>5240</v>
      </c>
      <c r="X22" s="357" t="s">
        <v>403</v>
      </c>
      <c r="Y22" s="357" t="str">
        <f t="shared" si="1"/>
        <v>4002940819 GID 21 P3 23 Y</v>
      </c>
      <c r="Z22" s="354"/>
      <c r="AA22" s="354"/>
      <c r="AB22" s="354"/>
      <c r="AC22" s="354"/>
      <c r="AD22" s="354"/>
      <c r="AE22" s="354"/>
    </row>
    <row r="23" spans="1:31" x14ac:dyDescent="0.2">
      <c r="A23" s="111">
        <v>4002941148</v>
      </c>
      <c r="B23" s="112" t="s">
        <v>96</v>
      </c>
      <c r="C23" s="112">
        <v>1</v>
      </c>
      <c r="D23" s="111">
        <v>15175829</v>
      </c>
      <c r="E23" s="111" t="s">
        <v>4591</v>
      </c>
      <c r="F23" s="111">
        <v>117</v>
      </c>
      <c r="G23" s="111">
        <v>9.6527777777777768E-2</v>
      </c>
      <c r="H23" s="362">
        <v>4.027777777777778E-2</v>
      </c>
      <c r="I23" s="112" t="s">
        <v>4734</v>
      </c>
      <c r="J23" s="111" t="s">
        <v>97</v>
      </c>
      <c r="K23" s="111" t="s">
        <v>5163</v>
      </c>
      <c r="L23" s="112">
        <v>2</v>
      </c>
      <c r="M23" s="111" t="s">
        <v>346</v>
      </c>
      <c r="N23" s="111" t="s">
        <v>118</v>
      </c>
      <c r="O23" s="111" t="s">
        <v>5141</v>
      </c>
      <c r="P23" s="113">
        <v>44370</v>
      </c>
      <c r="Q23" s="111" t="s">
        <v>112</v>
      </c>
      <c r="R23" s="111" t="s">
        <v>4593</v>
      </c>
      <c r="S23" s="357" t="s">
        <v>113</v>
      </c>
      <c r="T23" s="357" t="str">
        <f>IFERROR(VLOOKUP(D:D,DGILOG!A:C,3,0),"")</f>
        <v/>
      </c>
      <c r="U23" s="357"/>
      <c r="V23" s="357" t="s">
        <v>5236</v>
      </c>
      <c r="W23" s="357" t="s">
        <v>5241</v>
      </c>
      <c r="X23" s="357" t="s">
        <v>403</v>
      </c>
      <c r="Y23" s="357" t="str">
        <f t="shared" si="1"/>
        <v xml:space="preserve">4002941148 GID 21 P3 23 </v>
      </c>
      <c r="Z23" s="354"/>
      <c r="AA23" s="354"/>
      <c r="AB23" s="354"/>
      <c r="AC23" s="354"/>
      <c r="AD23" s="354"/>
      <c r="AE23" s="354"/>
    </row>
    <row r="24" spans="1:31" x14ac:dyDescent="0.2">
      <c r="A24" s="111">
        <v>4002941148</v>
      </c>
      <c r="B24" s="112" t="s">
        <v>96</v>
      </c>
      <c r="C24" s="112"/>
      <c r="D24" s="111">
        <v>15180167</v>
      </c>
      <c r="E24" s="111" t="s">
        <v>4759</v>
      </c>
      <c r="F24" s="111">
        <v>793</v>
      </c>
      <c r="G24" s="362">
        <v>0.76597222222222217</v>
      </c>
      <c r="H24" s="362">
        <v>0.31805555555555554</v>
      </c>
      <c r="I24" s="112" t="s">
        <v>4734</v>
      </c>
      <c r="J24" s="111" t="s">
        <v>97</v>
      </c>
      <c r="K24" s="111" t="s">
        <v>5163</v>
      </c>
      <c r="L24" s="112">
        <v>2</v>
      </c>
      <c r="M24" s="111" t="s">
        <v>171</v>
      </c>
      <c r="N24" s="111" t="s">
        <v>110</v>
      </c>
      <c r="O24" s="111" t="s">
        <v>5141</v>
      </c>
      <c r="P24" s="113">
        <v>44370</v>
      </c>
      <c r="Q24" s="111" t="s">
        <v>105</v>
      </c>
      <c r="R24" s="111" t="s">
        <v>4760</v>
      </c>
      <c r="S24" s="357" t="s">
        <v>107</v>
      </c>
      <c r="T24" s="357" t="str">
        <f>IFERROR(VLOOKUP(D:D,DGILOG!A:C,3,0),"")</f>
        <v/>
      </c>
      <c r="U24" s="357"/>
      <c r="V24" s="357"/>
      <c r="W24" s="357" t="s">
        <v>5242</v>
      </c>
      <c r="X24" s="357" t="s">
        <v>403</v>
      </c>
      <c r="Y24" s="357" t="str">
        <f t="shared" si="1"/>
        <v xml:space="preserve">4002941148 GID 21 P2 23 </v>
      </c>
      <c r="Z24" s="354"/>
      <c r="AA24" s="354"/>
      <c r="AB24" s="354"/>
      <c r="AC24" s="354"/>
      <c r="AD24" s="354"/>
      <c r="AE24" s="354"/>
    </row>
    <row r="25" spans="1:31" x14ac:dyDescent="0.2">
      <c r="A25" s="111">
        <v>4002941177</v>
      </c>
      <c r="B25" s="112" t="s">
        <v>96</v>
      </c>
      <c r="C25" s="112">
        <v>1</v>
      </c>
      <c r="D25" s="111">
        <v>15080433</v>
      </c>
      <c r="E25" s="111" t="s">
        <v>3401</v>
      </c>
      <c r="F25" s="111">
        <v>1750</v>
      </c>
      <c r="G25" s="111" t="s">
        <v>5165</v>
      </c>
      <c r="H25" s="111">
        <v>0.48333333333333334</v>
      </c>
      <c r="I25" s="112" t="s">
        <v>473</v>
      </c>
      <c r="J25" s="111" t="s">
        <v>116</v>
      </c>
      <c r="K25" s="111" t="s">
        <v>5163</v>
      </c>
      <c r="L25" s="112">
        <v>2</v>
      </c>
      <c r="M25" s="111" t="s">
        <v>3402</v>
      </c>
      <c r="N25" s="111" t="s">
        <v>3391</v>
      </c>
      <c r="O25" s="111" t="s">
        <v>403</v>
      </c>
      <c r="P25" s="113">
        <v>44372</v>
      </c>
      <c r="Q25" s="111" t="s">
        <v>112</v>
      </c>
      <c r="R25" s="111" t="s">
        <v>3403</v>
      </c>
      <c r="S25" s="357" t="s">
        <v>113</v>
      </c>
      <c r="T25" s="357" t="str">
        <f>IFERROR(VLOOKUP(D:D,DGILOG!A:C,3,0),"")</f>
        <v/>
      </c>
      <c r="U25" s="357"/>
      <c r="V25" s="357" t="s">
        <v>3242</v>
      </c>
      <c r="W25" s="357" t="s">
        <v>5243</v>
      </c>
      <c r="X25" s="357" t="s">
        <v>403</v>
      </c>
      <c r="Y25" s="357" t="str">
        <f t="shared" si="1"/>
        <v xml:space="preserve">4002941177 GID 21 P3 25 </v>
      </c>
      <c r="Z25" s="354"/>
      <c r="AA25" s="354"/>
      <c r="AB25" s="354"/>
      <c r="AC25" s="354"/>
      <c r="AD25" s="354"/>
      <c r="AE25" s="354"/>
    </row>
    <row r="26" spans="1:31" x14ac:dyDescent="0.2">
      <c r="A26" s="111">
        <v>4002941178</v>
      </c>
      <c r="B26" s="112" t="s">
        <v>96</v>
      </c>
      <c r="C26" s="112">
        <v>1</v>
      </c>
      <c r="D26" s="111">
        <v>15080433</v>
      </c>
      <c r="E26" s="111" t="s">
        <v>3401</v>
      </c>
      <c r="F26" s="111">
        <v>1518</v>
      </c>
      <c r="G26" s="111" t="s">
        <v>5166</v>
      </c>
      <c r="H26" s="111">
        <v>0.3</v>
      </c>
      <c r="I26" s="112" t="s">
        <v>473</v>
      </c>
      <c r="J26" s="111" t="s">
        <v>97</v>
      </c>
      <c r="K26" s="111" t="s">
        <v>5163</v>
      </c>
      <c r="L26" s="112">
        <v>2</v>
      </c>
      <c r="M26" s="111" t="s">
        <v>3402</v>
      </c>
      <c r="N26" s="111" t="s">
        <v>3391</v>
      </c>
      <c r="O26" s="111" t="s">
        <v>5141</v>
      </c>
      <c r="P26" s="113">
        <v>44372</v>
      </c>
      <c r="Q26" s="111" t="s">
        <v>112</v>
      </c>
      <c r="R26" s="111" t="s">
        <v>3403</v>
      </c>
      <c r="S26" s="357" t="s">
        <v>113</v>
      </c>
      <c r="T26" s="357" t="str">
        <f>IFERROR(VLOOKUP(D:D,DGILOG!A:C,3,0),"")</f>
        <v/>
      </c>
      <c r="U26" s="357"/>
      <c r="V26" s="357" t="s">
        <v>5246</v>
      </c>
      <c r="W26" s="357" t="s">
        <v>5247</v>
      </c>
      <c r="X26" s="357" t="s">
        <v>403</v>
      </c>
      <c r="Y26" s="357" t="str">
        <f t="shared" si="1"/>
        <v xml:space="preserve">4002941178 GID 21 P3 25 </v>
      </c>
      <c r="Z26" s="354"/>
      <c r="AA26" s="354"/>
      <c r="AB26" s="354"/>
      <c r="AC26" s="354"/>
      <c r="AD26" s="354"/>
      <c r="AE26" s="354"/>
    </row>
    <row r="27" spans="1:31" x14ac:dyDescent="0.2">
      <c r="A27" s="111">
        <v>4002941178</v>
      </c>
      <c r="B27" s="112" t="s">
        <v>96</v>
      </c>
      <c r="C27" s="112"/>
      <c r="D27" s="111">
        <v>15093315</v>
      </c>
      <c r="E27" s="111" t="s">
        <v>386</v>
      </c>
      <c r="F27" s="111">
        <v>279</v>
      </c>
      <c r="G27" s="111">
        <v>0.22638888888888889</v>
      </c>
      <c r="H27" s="111">
        <v>9.8611111111111108E-2</v>
      </c>
      <c r="I27" s="112" t="s">
        <v>473</v>
      </c>
      <c r="J27" s="111" t="s">
        <v>97</v>
      </c>
      <c r="K27" s="111" t="s">
        <v>5163</v>
      </c>
      <c r="L27" s="112">
        <v>2</v>
      </c>
      <c r="M27" s="111" t="s">
        <v>3402</v>
      </c>
      <c r="N27" s="111" t="s">
        <v>3391</v>
      </c>
      <c r="O27" s="111" t="s">
        <v>5141</v>
      </c>
      <c r="P27" s="113">
        <v>44372</v>
      </c>
      <c r="Q27" s="111" t="s">
        <v>112</v>
      </c>
      <c r="R27" s="111" t="s">
        <v>3515</v>
      </c>
      <c r="S27" s="357" t="s">
        <v>113</v>
      </c>
      <c r="T27" s="357" t="str">
        <f>IFERROR(VLOOKUP(D:D,DGILOG!A:C,3,0),"")</f>
        <v>Y</v>
      </c>
      <c r="U27" s="357"/>
      <c r="V27" s="357"/>
      <c r="W27" s="357" t="s">
        <v>5247</v>
      </c>
      <c r="X27" s="357" t="s">
        <v>403</v>
      </c>
      <c r="Y27" s="357" t="str">
        <f t="shared" si="1"/>
        <v>4002941178 GID 21 P3 25 Y</v>
      </c>
      <c r="Z27" s="354"/>
      <c r="AA27" s="354"/>
      <c r="AB27" s="354"/>
      <c r="AC27" s="354"/>
      <c r="AD27" s="354"/>
      <c r="AE27" s="354"/>
    </row>
    <row r="28" spans="1:31" x14ac:dyDescent="0.2">
      <c r="A28" s="111">
        <v>4002941179</v>
      </c>
      <c r="B28" s="112" t="s">
        <v>96</v>
      </c>
      <c r="C28" s="112">
        <v>1</v>
      </c>
      <c r="D28" s="111">
        <v>15080433</v>
      </c>
      <c r="E28" s="111" t="s">
        <v>3401</v>
      </c>
      <c r="F28" s="111">
        <v>1930</v>
      </c>
      <c r="G28" s="363">
        <v>1.6326388888888888</v>
      </c>
      <c r="H28" s="111">
        <v>0.66736111111111107</v>
      </c>
      <c r="I28" s="112" t="s">
        <v>473</v>
      </c>
      <c r="J28" s="111" t="s">
        <v>116</v>
      </c>
      <c r="K28" s="111" t="s">
        <v>5163</v>
      </c>
      <c r="L28" s="112">
        <v>2</v>
      </c>
      <c r="M28" s="111" t="s">
        <v>3402</v>
      </c>
      <c r="N28" s="111" t="s">
        <v>3391</v>
      </c>
      <c r="O28" s="111" t="s">
        <v>403</v>
      </c>
      <c r="P28" s="113">
        <v>44372</v>
      </c>
      <c r="Q28" s="111" t="s">
        <v>112</v>
      </c>
      <c r="R28" s="111" t="s">
        <v>3403</v>
      </c>
      <c r="S28" s="357" t="s">
        <v>113</v>
      </c>
      <c r="T28" s="357" t="str">
        <f>IFERROR(VLOOKUP(D:D,DGILOG!A:C,3,0),"")</f>
        <v/>
      </c>
      <c r="U28" s="357"/>
      <c r="V28" s="357" t="s">
        <v>3258</v>
      </c>
      <c r="W28" s="357" t="s">
        <v>5244</v>
      </c>
      <c r="X28" s="357" t="s">
        <v>403</v>
      </c>
      <c r="Y28" s="357" t="str">
        <f t="shared" si="1"/>
        <v xml:space="preserve">4002941179 GID 21 P3 25 </v>
      </c>
      <c r="Z28" s="354"/>
      <c r="AA28" s="354"/>
      <c r="AB28" s="354"/>
      <c r="AC28" s="354"/>
      <c r="AD28" s="354"/>
      <c r="AE28" s="354"/>
    </row>
    <row r="29" spans="1:31" x14ac:dyDescent="0.2">
      <c r="A29" s="78">
        <v>4002941180</v>
      </c>
      <c r="B29" s="103" t="s">
        <v>96</v>
      </c>
      <c r="C29" s="103">
        <v>1</v>
      </c>
      <c r="D29" s="78">
        <v>33800001</v>
      </c>
      <c r="E29" s="78" t="s">
        <v>5167</v>
      </c>
      <c r="F29" s="78">
        <v>130</v>
      </c>
      <c r="G29" s="364">
        <v>0.11388888888888889</v>
      </c>
      <c r="H29" s="78">
        <v>5.9027777777777783E-2</v>
      </c>
      <c r="I29" s="103" t="s">
        <v>8</v>
      </c>
      <c r="J29" s="78" t="s">
        <v>97</v>
      </c>
      <c r="K29" s="78" t="s">
        <v>5163</v>
      </c>
      <c r="L29" s="103">
        <v>2</v>
      </c>
      <c r="M29" s="78" t="s">
        <v>3304</v>
      </c>
      <c r="N29" s="78" t="s">
        <v>110</v>
      </c>
      <c r="O29" s="78" t="s">
        <v>403</v>
      </c>
      <c r="P29" s="105">
        <v>44369</v>
      </c>
      <c r="Q29" s="78" t="s">
        <v>105</v>
      </c>
      <c r="R29" s="78" t="s">
        <v>5168</v>
      </c>
      <c r="S29" s="354" t="s">
        <v>107</v>
      </c>
      <c r="T29" s="354" t="str">
        <f>IFERROR(VLOOKUP(D:D,DGILOG!A:C,3,0),"")</f>
        <v/>
      </c>
      <c r="U29" s="354"/>
      <c r="V29" s="354" t="str">
        <f>VLOOKUP(A:A,[8]Sheet1!$A:$N,14,0)</f>
        <v>B 9035 FXU</v>
      </c>
      <c r="W29" s="354" t="str">
        <f>IFERROR(VLOOKUP(V:V,MGV!B:E,4,0),"")</f>
        <v>PT. Darsindo Cipta Putra Mandiri</v>
      </c>
      <c r="X29" s="354" t="s">
        <v>403</v>
      </c>
      <c r="Y29" s="355" t="str">
        <f t="shared" si="1"/>
        <v xml:space="preserve">4002941180 GID 21 P2 22 </v>
      </c>
      <c r="Z29" s="354" t="s">
        <v>5238</v>
      </c>
      <c r="AA29" s="359">
        <v>44367</v>
      </c>
      <c r="AB29" s="354" t="str">
        <f>W29</f>
        <v>PT. Darsindo Cipta Putra Mandiri</v>
      </c>
      <c r="AC29" s="354" t="str">
        <f>VLOOKUP(AE:AE,'List Dedicate'!C:F,4,0)</f>
        <v>Dasan Budiyansyah</v>
      </c>
      <c r="AD29" s="354"/>
      <c r="AE29" s="354" t="str">
        <f>V29</f>
        <v>B 9035 FXU</v>
      </c>
    </row>
    <row r="30" spans="1:31" x14ac:dyDescent="0.2">
      <c r="A30" s="365">
        <v>4002941160</v>
      </c>
      <c r="B30" s="103" t="s">
        <v>96</v>
      </c>
      <c r="C30" s="103">
        <v>1</v>
      </c>
      <c r="D30" s="354"/>
      <c r="E30" s="78" t="s">
        <v>5237</v>
      </c>
      <c r="F30" s="78">
        <v>308</v>
      </c>
      <c r="G30" s="78">
        <v>5.93</v>
      </c>
      <c r="H30" s="78">
        <v>2.6</v>
      </c>
      <c r="I30" s="103" t="s">
        <v>8</v>
      </c>
      <c r="J30" s="354"/>
      <c r="K30" s="354"/>
      <c r="L30" s="354">
        <v>2</v>
      </c>
      <c r="M30" s="354" t="s">
        <v>3304</v>
      </c>
      <c r="N30" s="78" t="s">
        <v>110</v>
      </c>
      <c r="O30" s="78" t="s">
        <v>403</v>
      </c>
      <c r="P30" s="105">
        <v>44369</v>
      </c>
      <c r="Q30" s="78" t="s">
        <v>105</v>
      </c>
      <c r="R30" s="354"/>
      <c r="S30" s="354" t="s">
        <v>107</v>
      </c>
      <c r="T30" s="354" t="str">
        <f>IFERROR(VLOOKUP(D:D,DGILOG!A:C,3,0),"")</f>
        <v/>
      </c>
      <c r="U30" s="354"/>
      <c r="V30" s="354" t="s">
        <v>273</v>
      </c>
      <c r="W30" s="354" t="str">
        <f>IFERROR(VLOOKUP(V:V,MGV!B:E,4,0),"")</f>
        <v>PT. Mega Antaran Prima</v>
      </c>
      <c r="X30" s="354" t="s">
        <v>403</v>
      </c>
      <c r="Y30" s="355" t="str">
        <f>A30&amp;" "&amp;X30&amp;" "&amp;S30&amp;" "&amp;TEXT(P30,"dd")&amp;" "&amp;T30</f>
        <v xml:space="preserve">4002941160 GID 21 P2 22 </v>
      </c>
      <c r="Z30" s="354" t="s">
        <v>5239</v>
      </c>
      <c r="AA30" s="359">
        <v>44367</v>
      </c>
      <c r="AB30" s="354" t="str">
        <f>W30</f>
        <v>PT. Mega Antaran Prima</v>
      </c>
      <c r="AC30" s="354" t="str">
        <f>VLOOKUP(AE:AE,'List Dedicate'!C:F,4,0)</f>
        <v>Anda</v>
      </c>
      <c r="AD30" s="354"/>
      <c r="AE30" s="354" t="str">
        <f>V30</f>
        <v>B 9167 KXU</v>
      </c>
    </row>
  </sheetData>
  <conditionalFormatting sqref="A1">
    <cfRule type="duplicateValues" dxfId="414" priority="9"/>
  </conditionalFormatting>
  <conditionalFormatting sqref="A1">
    <cfRule type="duplicateValues" dxfId="413" priority="8"/>
  </conditionalFormatting>
  <conditionalFormatting sqref="Y1">
    <cfRule type="duplicateValues" dxfId="412" priority="10"/>
  </conditionalFormatting>
  <conditionalFormatting sqref="V1">
    <cfRule type="duplicateValues" dxfId="411" priority="11"/>
  </conditionalFormatting>
  <conditionalFormatting sqref="A1 V1">
    <cfRule type="duplicateValues" dxfId="410" priority="12"/>
  </conditionalFormatting>
  <conditionalFormatting sqref="V1">
    <cfRule type="duplicateValues" dxfId="409" priority="7"/>
  </conditionalFormatting>
  <conditionalFormatting sqref="Y2:Y30">
    <cfRule type="duplicateValues" dxfId="408" priority="6"/>
  </conditionalFormatting>
  <conditionalFormatting sqref="V1:V15">
    <cfRule type="duplicateValues" dxfId="407" priority="5"/>
  </conditionalFormatting>
  <conditionalFormatting sqref="Z1:Z20">
    <cfRule type="duplicateValues" dxfId="406" priority="4"/>
  </conditionalFormatting>
  <conditionalFormatting sqref="Y1:Y30">
    <cfRule type="duplicateValues" dxfId="405" priority="3"/>
  </conditionalFormatting>
  <conditionalFormatting sqref="V18:V20">
    <cfRule type="duplicateValues" dxfId="404" priority="2"/>
  </conditionalFormatting>
  <conditionalFormatting sqref="V29:V30">
    <cfRule type="duplicateValues" dxfId="403" priority="1"/>
  </conditionalFormatting>
  <hyperlinks>
    <hyperlink ref="R2" r:id="rId1" display="https://www.google.com/maps/search/BALAI+PUSTAKA+TIMUR+35?entry=gmail&amp;source=g" xr:uid="{00000000-0004-0000-0C00-000000000000}"/>
    <hyperlink ref="R7" r:id="rId2" display="https://www.google.com/maps/search/GOR+PAKANSARI+NO+36?entry=gmail&amp;source=g" xr:uid="{00000000-0004-0000-0C00-000001000000}"/>
    <hyperlink ref="R12" r:id="rId3" display="https://www.google.com/maps/search/JL+SUROTO+KUNTO+KM+6+NO?entry=gmail&amp;source=g" xr:uid="{00000000-0004-0000-0C00-000002000000}"/>
    <hyperlink ref="R13" r:id="rId4" display="https://www.google.com/maps/search/JL.+CIKUTRA+BARAT+NO.+66?entry=gmail&amp;source=g" xr:uid="{00000000-0004-0000-0C00-000003000000}"/>
    <hyperlink ref="R14" r:id="rId5" display="https://www.google.com/maps/search/10+KAMPUNG+POS+BITUNG?entry=gmail&amp;source=g" xr:uid="{00000000-0004-0000-0C00-000004000000}"/>
    <hyperlink ref="R17" r:id="rId6" display="https://www.google.com/maps/search/JALAN+RAYA+SINGKIL+NO+18?entry=gmail&amp;source=g" xr:uid="{00000000-0004-0000-0C00-000005000000}"/>
    <hyperlink ref="R18" r:id="rId7" display="https://www.google.com/maps/search/JL.JABABEKA+RAYA+BLOK+A?entry=gmail&amp;source=g" xr:uid="{00000000-0004-0000-0C00-000006000000}"/>
  </hyperlinks>
  <pageMargins left="0.7" right="0.7" top="0.75" bottom="0.75" header="0.3" footer="0.3"/>
  <pageSetup orientation="portrait" horizontalDpi="360" verticalDpi="360" r:id="rId8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AE52"/>
  <sheetViews>
    <sheetView workbookViewId="0">
      <selection activeCell="A51" sqref="A51"/>
    </sheetView>
  </sheetViews>
  <sheetFormatPr defaultRowHeight="15" x14ac:dyDescent="0.25"/>
  <cols>
    <col min="1" max="1" width="9.5703125" style="30" bestFit="1" customWidth="1"/>
    <col min="2" max="2" width="10.5703125" style="30" customWidth="1"/>
    <col min="3" max="3" width="5.5703125" style="30" bestFit="1" customWidth="1"/>
    <col min="4" max="4" width="7.85546875" style="30" customWidth="1"/>
    <col min="5" max="5" width="31.85546875" style="30" bestFit="1" customWidth="1"/>
    <col min="6" max="6" width="8.140625" style="30" bestFit="1" customWidth="1"/>
    <col min="7" max="7" width="10.42578125" style="30" bestFit="1" customWidth="1"/>
    <col min="8" max="8" width="6.42578125" style="30" bestFit="1" customWidth="1"/>
    <col min="9" max="9" width="9.42578125" style="30" bestFit="1" customWidth="1"/>
    <col min="10" max="10" width="10.140625" style="30" customWidth="1"/>
    <col min="11" max="11" width="12.7109375" style="30" customWidth="1"/>
    <col min="12" max="12" width="7.7109375" style="30" customWidth="1"/>
    <col min="13" max="13" width="8.7109375" style="30" bestFit="1" customWidth="1"/>
    <col min="14" max="14" width="13.42578125" style="30" customWidth="1"/>
    <col min="15" max="15" width="13.42578125" style="30" bestFit="1" customWidth="1"/>
    <col min="16" max="16" width="7.85546875" style="30" bestFit="1" customWidth="1"/>
    <col min="17" max="17" width="20.140625" style="30" customWidth="1"/>
    <col min="18" max="18" width="35.7109375" style="30" customWidth="1"/>
    <col min="19" max="19" width="3" style="30" bestFit="1" customWidth="1"/>
    <col min="20" max="20" width="7.28515625" style="30" bestFit="1" customWidth="1"/>
    <col min="21" max="21" width="4.140625" style="30" bestFit="1" customWidth="1"/>
    <col min="22" max="22" width="13.140625" style="30" bestFit="1" customWidth="1"/>
    <col min="23" max="23" width="26.85546875" style="30" bestFit="1" customWidth="1"/>
    <col min="24" max="24" width="5.5703125" style="30" bestFit="1" customWidth="1"/>
    <col min="25" max="25" width="21" style="30" bestFit="1" customWidth="1"/>
    <col min="26" max="26" width="29" style="30" bestFit="1" customWidth="1"/>
    <col min="27" max="27" width="5.7109375" style="30" bestFit="1" customWidth="1"/>
    <col min="28" max="28" width="17.7109375" style="30" bestFit="1" customWidth="1"/>
    <col min="29" max="29" width="15.42578125" style="30" bestFit="1" customWidth="1"/>
    <col min="30" max="30" width="11.28515625" style="30" bestFit="1" customWidth="1"/>
    <col min="31" max="31" width="9.28515625" style="30" bestFit="1" customWidth="1"/>
    <col min="32" max="16384" width="9.140625" style="30"/>
  </cols>
  <sheetData>
    <row r="1" spans="1:31" x14ac:dyDescent="0.25">
      <c r="A1" s="366" t="s">
        <v>0</v>
      </c>
      <c r="B1" s="366" t="s">
        <v>3</v>
      </c>
      <c r="C1" s="366" t="s">
        <v>79</v>
      </c>
      <c r="D1" s="366" t="s">
        <v>80</v>
      </c>
      <c r="E1" s="366" t="s">
        <v>81</v>
      </c>
      <c r="F1" s="366" t="s">
        <v>82</v>
      </c>
      <c r="G1" s="366" t="s">
        <v>83</v>
      </c>
      <c r="H1" s="366" t="s">
        <v>84</v>
      </c>
      <c r="I1" s="366" t="s">
        <v>229</v>
      </c>
      <c r="J1" s="366" t="s">
        <v>85</v>
      </c>
      <c r="K1" s="366" t="s">
        <v>86</v>
      </c>
      <c r="L1" s="366" t="s">
        <v>87</v>
      </c>
      <c r="M1" s="366" t="s">
        <v>88</v>
      </c>
      <c r="N1" s="366" t="s">
        <v>89</v>
      </c>
      <c r="O1" s="366" t="s">
        <v>90</v>
      </c>
      <c r="P1" s="366" t="s">
        <v>91</v>
      </c>
      <c r="Q1" s="366" t="s">
        <v>92</v>
      </c>
      <c r="R1" s="366" t="s">
        <v>93</v>
      </c>
      <c r="S1" s="366" t="s">
        <v>2454</v>
      </c>
      <c r="T1" s="367" t="s">
        <v>611</v>
      </c>
      <c r="U1" s="366" t="s">
        <v>94</v>
      </c>
      <c r="V1" s="366" t="s">
        <v>625</v>
      </c>
      <c r="W1" s="366" t="s">
        <v>529</v>
      </c>
      <c r="X1" s="366" t="s">
        <v>95</v>
      </c>
      <c r="Y1" s="366" t="s">
        <v>254</v>
      </c>
      <c r="Z1" s="354" t="s">
        <v>4723</v>
      </c>
      <c r="AA1" s="354" t="s">
        <v>4724</v>
      </c>
      <c r="AB1" s="354" t="s">
        <v>4725</v>
      </c>
      <c r="AC1" s="354" t="s">
        <v>4726</v>
      </c>
      <c r="AD1" s="354" t="s">
        <v>4727</v>
      </c>
      <c r="AE1" s="354" t="s">
        <v>4728</v>
      </c>
    </row>
    <row r="2" spans="1:31" hidden="1" x14ac:dyDescent="0.25">
      <c r="A2" s="228">
        <v>4002941191</v>
      </c>
      <c r="B2" s="236" t="s">
        <v>96</v>
      </c>
      <c r="C2" s="236">
        <v>1</v>
      </c>
      <c r="D2" s="228">
        <v>15258644</v>
      </c>
      <c r="E2" s="228" t="s">
        <v>209</v>
      </c>
      <c r="F2" s="228">
        <v>287</v>
      </c>
      <c r="G2" s="228">
        <v>0.18611111111111112</v>
      </c>
      <c r="H2" s="237">
        <v>7.0833333333333331E-2</v>
      </c>
      <c r="I2" s="236" t="s">
        <v>8</v>
      </c>
      <c r="J2" s="228" t="s">
        <v>5296</v>
      </c>
      <c r="K2" s="228" t="s">
        <v>5249</v>
      </c>
      <c r="L2" s="236">
        <v>1</v>
      </c>
      <c r="M2" s="228" t="s">
        <v>3827</v>
      </c>
      <c r="N2" s="228" t="s">
        <v>110</v>
      </c>
      <c r="O2" s="228" t="s">
        <v>5250</v>
      </c>
      <c r="P2" s="229">
        <v>44370</v>
      </c>
      <c r="Q2" s="228" t="s">
        <v>120</v>
      </c>
      <c r="R2" s="228" t="s">
        <v>3828</v>
      </c>
      <c r="S2" s="354" t="s">
        <v>122</v>
      </c>
      <c r="T2" s="354" t="str">
        <f>IFERROR(VLOOKUP(D:D,DGILOG!A:C,3,0),"")</f>
        <v>Y</v>
      </c>
      <c r="U2" s="354" t="s">
        <v>3713</v>
      </c>
      <c r="V2" s="354" t="s">
        <v>37</v>
      </c>
      <c r="W2" s="354" t="str">
        <f>IFERROR(VLOOKUP(V:V,MGV!B:E,4,0),"")</f>
        <v>PT. Kabut Halim Mandiri</v>
      </c>
      <c r="X2" s="354" t="s">
        <v>407</v>
      </c>
      <c r="Y2" s="355" t="str">
        <f>A2&amp;" "&amp;X2&amp;" "&amp;S2&amp;" "&amp;TEXT(P2,"dd")&amp;" "&amp;T2</f>
        <v>4002941191 GID 22 P1 23 Y</v>
      </c>
      <c r="Z2" s="354" t="s">
        <v>5298</v>
      </c>
      <c r="AA2" s="359">
        <v>44368</v>
      </c>
      <c r="AB2" s="354" t="s">
        <v>18</v>
      </c>
      <c r="AC2" s="354" t="s">
        <v>358</v>
      </c>
      <c r="AD2" s="354" t="s">
        <v>5256</v>
      </c>
      <c r="AE2" s="354" t="s">
        <v>37</v>
      </c>
    </row>
    <row r="3" spans="1:31" hidden="1" x14ac:dyDescent="0.25">
      <c r="A3" s="228">
        <v>4002941288</v>
      </c>
      <c r="B3" s="236" t="s">
        <v>96</v>
      </c>
      <c r="C3" s="236">
        <v>1</v>
      </c>
      <c r="D3" s="228">
        <v>15296927</v>
      </c>
      <c r="E3" s="228" t="s">
        <v>319</v>
      </c>
      <c r="F3" s="228">
        <v>26</v>
      </c>
      <c r="G3" s="237">
        <v>2.7777777777777779E-3</v>
      </c>
      <c r="H3" s="237">
        <v>1.1805555555555555E-2</v>
      </c>
      <c r="I3" s="236" t="s">
        <v>8</v>
      </c>
      <c r="J3" s="228" t="s">
        <v>97</v>
      </c>
      <c r="K3" s="228" t="s">
        <v>5249</v>
      </c>
      <c r="L3" s="236">
        <v>1</v>
      </c>
      <c r="M3" s="228" t="s">
        <v>104</v>
      </c>
      <c r="N3" s="228" t="s">
        <v>99</v>
      </c>
      <c r="O3" s="228" t="s">
        <v>5251</v>
      </c>
      <c r="P3" s="229">
        <v>44369</v>
      </c>
      <c r="Q3" s="228" t="s">
        <v>120</v>
      </c>
      <c r="R3" s="228" t="s">
        <v>320</v>
      </c>
      <c r="S3" s="354" t="s">
        <v>122</v>
      </c>
      <c r="T3" s="354" t="str">
        <f>IFERROR(VLOOKUP(D:D,DGILOG!A:C,3,0),"")</f>
        <v/>
      </c>
      <c r="U3" s="29" t="s">
        <v>3713</v>
      </c>
      <c r="V3" s="354" t="s">
        <v>59</v>
      </c>
      <c r="W3" s="354" t="str">
        <f>IFERROR(VLOOKUP(V:V,MGV!B:E,4,0),"")</f>
        <v>PT. Mega Antaran Prima</v>
      </c>
      <c r="X3" s="354" t="s">
        <v>407</v>
      </c>
      <c r="Y3" s="355" t="str">
        <f t="shared" ref="Y3:Y9" si="0">A3&amp;" "&amp;X3&amp;" "&amp;S3&amp;" "&amp;TEXT(P3,"dd")&amp;" "&amp;T3</f>
        <v xml:space="preserve">4002941288 GID 22 P1 22 </v>
      </c>
      <c r="Z3" s="354" t="s">
        <v>5299</v>
      </c>
      <c r="AA3" s="359">
        <v>44368</v>
      </c>
      <c r="AB3" s="354" t="s">
        <v>43</v>
      </c>
      <c r="AC3" s="354" t="s">
        <v>3888</v>
      </c>
      <c r="AD3" s="354" t="s">
        <v>5257</v>
      </c>
      <c r="AE3" s="354" t="s">
        <v>59</v>
      </c>
    </row>
    <row r="4" spans="1:31" hidden="1" x14ac:dyDescent="0.25">
      <c r="A4" s="228">
        <v>4002941288</v>
      </c>
      <c r="B4" s="236" t="s">
        <v>96</v>
      </c>
      <c r="C4" s="236"/>
      <c r="D4" s="228">
        <v>22101001</v>
      </c>
      <c r="E4" s="228" t="s">
        <v>3668</v>
      </c>
      <c r="F4" s="228">
        <v>200</v>
      </c>
      <c r="G4" s="237">
        <v>0.18402777777777779</v>
      </c>
      <c r="H4" s="237">
        <v>8.819444444444445E-2</v>
      </c>
      <c r="I4" s="236" t="s">
        <v>8</v>
      </c>
      <c r="J4" s="228" t="s">
        <v>97</v>
      </c>
      <c r="K4" s="228" t="s">
        <v>5249</v>
      </c>
      <c r="L4" s="236">
        <v>1</v>
      </c>
      <c r="M4" s="228" t="s">
        <v>104</v>
      </c>
      <c r="N4" s="228" t="s">
        <v>99</v>
      </c>
      <c r="O4" s="228" t="s">
        <v>5251</v>
      </c>
      <c r="P4" s="229">
        <v>44369</v>
      </c>
      <c r="Q4" s="228" t="s">
        <v>120</v>
      </c>
      <c r="R4" s="228" t="s">
        <v>3671</v>
      </c>
      <c r="S4" s="354" t="s">
        <v>122</v>
      </c>
      <c r="T4" s="354" t="str">
        <f>IFERROR(VLOOKUP(D:D,DGILOG!A:C,3,0),"")</f>
        <v/>
      </c>
      <c r="U4" s="29" t="s">
        <v>3490</v>
      </c>
      <c r="V4" s="354"/>
      <c r="W4" s="354" t="str">
        <f>IFERROR(VLOOKUP(V:V,MGV!B:E,4,0),"")</f>
        <v/>
      </c>
      <c r="X4" s="354" t="s">
        <v>407</v>
      </c>
      <c r="Y4" s="355" t="str">
        <f t="shared" si="0"/>
        <v xml:space="preserve">4002941288 GID 22 P1 22 </v>
      </c>
      <c r="Z4" s="354" t="s">
        <v>5299</v>
      </c>
      <c r="AA4" s="359">
        <v>44368</v>
      </c>
      <c r="AB4" s="354" t="s">
        <v>43</v>
      </c>
      <c r="AC4" s="354" t="s">
        <v>3888</v>
      </c>
      <c r="AD4" s="354" t="s">
        <v>5257</v>
      </c>
      <c r="AE4" s="354" t="s">
        <v>59</v>
      </c>
    </row>
    <row r="5" spans="1:31" hidden="1" x14ac:dyDescent="0.25">
      <c r="A5" s="228">
        <v>4002941304</v>
      </c>
      <c r="B5" s="236" t="s">
        <v>96</v>
      </c>
      <c r="C5" s="236">
        <v>1</v>
      </c>
      <c r="D5" s="228">
        <v>15242501</v>
      </c>
      <c r="E5" s="228" t="s">
        <v>127</v>
      </c>
      <c r="F5" s="228">
        <v>205</v>
      </c>
      <c r="G5" s="237">
        <v>5.6944444444444443E-2</v>
      </c>
      <c r="H5" s="237">
        <v>4.0972222222222222E-2</v>
      </c>
      <c r="I5" s="236" t="s">
        <v>8</v>
      </c>
      <c r="J5" s="228" t="s">
        <v>97</v>
      </c>
      <c r="K5" s="228" t="s">
        <v>5249</v>
      </c>
      <c r="L5" s="236">
        <v>1</v>
      </c>
      <c r="M5" s="228" t="s">
        <v>126</v>
      </c>
      <c r="N5" s="228" t="s">
        <v>99</v>
      </c>
      <c r="O5" s="228" t="s">
        <v>5251</v>
      </c>
      <c r="P5" s="229">
        <v>44369</v>
      </c>
      <c r="Q5" s="228" t="s">
        <v>100</v>
      </c>
      <c r="R5" s="228" t="s">
        <v>4164</v>
      </c>
      <c r="S5" s="355" t="s">
        <v>101</v>
      </c>
      <c r="T5" s="354" t="str">
        <f>IFERROR(VLOOKUP(D:D,DGILOG!A:C,3,0),"")</f>
        <v>Y</v>
      </c>
      <c r="U5" s="29" t="s">
        <v>3713</v>
      </c>
      <c r="V5" s="354" t="s">
        <v>48</v>
      </c>
      <c r="W5" s="354" t="str">
        <f>IFERROR(VLOOKUP(V:V,MGV!B:E,4,0),"")</f>
        <v>PT. Kabut Halim Mandiri</v>
      </c>
      <c r="X5" s="354" t="s">
        <v>407</v>
      </c>
      <c r="Y5" s="355" t="str">
        <f t="shared" si="0"/>
        <v>4002941304 GID 22 ND 22 Y</v>
      </c>
      <c r="Z5" s="354" t="s">
        <v>5300</v>
      </c>
      <c r="AA5" s="359">
        <v>44368</v>
      </c>
      <c r="AB5" s="354" t="s">
        <v>18</v>
      </c>
      <c r="AC5" s="354" t="s">
        <v>1654</v>
      </c>
      <c r="AD5" s="354" t="s">
        <v>4746</v>
      </c>
      <c r="AE5" s="354" t="s">
        <v>48</v>
      </c>
    </row>
    <row r="6" spans="1:31" hidden="1" x14ac:dyDescent="0.25">
      <c r="A6" s="228">
        <v>4002941304</v>
      </c>
      <c r="B6" s="236" t="s">
        <v>96</v>
      </c>
      <c r="C6" s="236"/>
      <c r="D6" s="228">
        <v>15389339</v>
      </c>
      <c r="E6" s="228" t="s">
        <v>310</v>
      </c>
      <c r="F6" s="228">
        <v>35</v>
      </c>
      <c r="G6" s="237">
        <v>4.2361111111111106E-2</v>
      </c>
      <c r="H6" s="237">
        <v>2.4305555555555556E-2</v>
      </c>
      <c r="I6" s="236" t="s">
        <v>8</v>
      </c>
      <c r="J6" s="228" t="s">
        <v>97</v>
      </c>
      <c r="K6" s="228" t="s">
        <v>5249</v>
      </c>
      <c r="L6" s="236">
        <v>1</v>
      </c>
      <c r="M6" s="228" t="s">
        <v>126</v>
      </c>
      <c r="N6" s="228" t="s">
        <v>99</v>
      </c>
      <c r="O6" s="228" t="s">
        <v>5251</v>
      </c>
      <c r="P6" s="229">
        <v>44369</v>
      </c>
      <c r="Q6" s="228" t="s">
        <v>100</v>
      </c>
      <c r="R6" s="228" t="s">
        <v>5252</v>
      </c>
      <c r="S6" s="355" t="s">
        <v>101</v>
      </c>
      <c r="T6" s="354" t="str">
        <f>IFERROR(VLOOKUP(D:D,DGILOG!A:C,3,0),"")</f>
        <v>Y</v>
      </c>
      <c r="U6" s="29" t="s">
        <v>3490</v>
      </c>
      <c r="V6" s="354"/>
      <c r="W6" s="354" t="str">
        <f>IFERROR(VLOOKUP(V:V,MGV!B:E,4,0),"")</f>
        <v/>
      </c>
      <c r="X6" s="354" t="s">
        <v>407</v>
      </c>
      <c r="Y6" s="355" t="str">
        <f t="shared" si="0"/>
        <v>4002941304 GID 22 ND 22 Y</v>
      </c>
      <c r="Z6" s="354" t="s">
        <v>5300</v>
      </c>
      <c r="AA6" s="359">
        <v>44368</v>
      </c>
      <c r="AB6" s="354" t="s">
        <v>18</v>
      </c>
      <c r="AC6" s="354" t="s">
        <v>1654</v>
      </c>
      <c r="AD6" s="354" t="s">
        <v>4746</v>
      </c>
      <c r="AE6" s="354" t="s">
        <v>48</v>
      </c>
    </row>
    <row r="7" spans="1:31" hidden="1" x14ac:dyDescent="0.25">
      <c r="A7" s="228">
        <v>4002941315</v>
      </c>
      <c r="B7" s="236" t="s">
        <v>96</v>
      </c>
      <c r="C7" s="236">
        <v>1</v>
      </c>
      <c r="D7" s="228">
        <v>15521120</v>
      </c>
      <c r="E7" s="228" t="s">
        <v>5162</v>
      </c>
      <c r="F7" s="228">
        <v>271</v>
      </c>
      <c r="G7" s="237">
        <v>0.17569444444444446</v>
      </c>
      <c r="H7" s="237">
        <v>6.8749999999999992E-2</v>
      </c>
      <c r="I7" s="236" t="s">
        <v>8</v>
      </c>
      <c r="J7" s="228" t="s">
        <v>97</v>
      </c>
      <c r="K7" s="228" t="s">
        <v>5249</v>
      </c>
      <c r="L7" s="236">
        <v>1</v>
      </c>
      <c r="M7" s="228" t="s">
        <v>3827</v>
      </c>
      <c r="N7" s="228" t="s">
        <v>5253</v>
      </c>
      <c r="O7" s="228" t="s">
        <v>5251</v>
      </c>
      <c r="P7" s="229">
        <v>44370</v>
      </c>
      <c r="Q7" s="228" t="s">
        <v>105</v>
      </c>
      <c r="R7" s="228" t="s">
        <v>5254</v>
      </c>
      <c r="S7" s="355" t="s">
        <v>107</v>
      </c>
      <c r="T7" s="354" t="str">
        <f>IFERROR(VLOOKUP(D:D,DGILOG!A:C,3,0),"")</f>
        <v>Y</v>
      </c>
      <c r="U7" s="29"/>
      <c r="V7" s="29" t="s">
        <v>56</v>
      </c>
      <c r="W7" s="354" t="str">
        <f>IFERROR(VLOOKUP(V:V,MGV!B:E,4,0),"")</f>
        <v>PT. Mega Antaran Prima</v>
      </c>
      <c r="X7" s="354" t="s">
        <v>407</v>
      </c>
      <c r="Y7" s="355" t="str">
        <f t="shared" si="0"/>
        <v>4002941315 GID 22 P2 23 Y</v>
      </c>
      <c r="Z7" s="354" t="s">
        <v>5301</v>
      </c>
      <c r="AA7" s="359">
        <v>44368</v>
      </c>
      <c r="AB7" s="354" t="str">
        <f>W7</f>
        <v>PT. Mega Antaran Prima</v>
      </c>
      <c r="AC7" s="354" t="str">
        <f>VLOOKUP(AE:AE,'List Dedicate'!C:F,4,0)</f>
        <v>Adi Purbantara</v>
      </c>
      <c r="AD7" s="354"/>
      <c r="AE7" s="354" t="str">
        <f>V7</f>
        <v>B 9019 KXR</v>
      </c>
    </row>
    <row r="8" spans="1:31" hidden="1" x14ac:dyDescent="0.25">
      <c r="A8" s="228">
        <v>4002941315</v>
      </c>
      <c r="B8" s="236" t="s">
        <v>96</v>
      </c>
      <c r="C8" s="236"/>
      <c r="D8" s="228">
        <v>24103001</v>
      </c>
      <c r="E8" s="228" t="s">
        <v>4403</v>
      </c>
      <c r="F8" s="228">
        <v>16</v>
      </c>
      <c r="G8" s="237">
        <v>1.3888888888888889E-3</v>
      </c>
      <c r="H8" s="237">
        <v>4.8611111111111112E-3</v>
      </c>
      <c r="I8" s="236" t="s">
        <v>8</v>
      </c>
      <c r="J8" s="228" t="s">
        <v>97</v>
      </c>
      <c r="K8" s="228" t="s">
        <v>5249</v>
      </c>
      <c r="L8" s="236">
        <v>1</v>
      </c>
      <c r="M8" s="228" t="s">
        <v>3827</v>
      </c>
      <c r="N8" s="228" t="s">
        <v>110</v>
      </c>
      <c r="O8" s="228" t="s">
        <v>5251</v>
      </c>
      <c r="P8" s="229">
        <v>44370</v>
      </c>
      <c r="Q8" s="228" t="s">
        <v>105</v>
      </c>
      <c r="R8" s="228" t="s">
        <v>3827</v>
      </c>
      <c r="S8" s="355" t="s">
        <v>107</v>
      </c>
      <c r="T8" s="354" t="str">
        <f>IFERROR(VLOOKUP(D:D,DGILOG!A:C,3,0),"")</f>
        <v/>
      </c>
      <c r="U8" s="29"/>
      <c r="V8" s="29"/>
      <c r="W8" s="354" t="str">
        <f>IFERROR(VLOOKUP(V:V,MGV!B:E,4,0),"")</f>
        <v/>
      </c>
      <c r="X8" s="354" t="s">
        <v>407</v>
      </c>
      <c r="Y8" s="355" t="str">
        <f t="shared" si="0"/>
        <v xml:space="preserve">4002941315 GID 22 P2 23 </v>
      </c>
      <c r="Z8" s="354" t="s">
        <v>5301</v>
      </c>
      <c r="AA8" s="359">
        <v>44368</v>
      </c>
      <c r="AB8" s="354" t="str">
        <f>W8</f>
        <v/>
      </c>
      <c r="AC8" s="354" t="e">
        <f>VLOOKUP(AE:AE,'List Dedicate'!C:F,4,0)</f>
        <v>#N/A</v>
      </c>
      <c r="AD8" s="354"/>
      <c r="AE8" s="354">
        <f>V8</f>
        <v>0</v>
      </c>
    </row>
    <row r="9" spans="1:31" hidden="1" x14ac:dyDescent="0.25">
      <c r="A9" s="228">
        <v>4002941333</v>
      </c>
      <c r="B9" s="236" t="s">
        <v>96</v>
      </c>
      <c r="C9" s="236">
        <v>1</v>
      </c>
      <c r="D9" s="228">
        <v>15465349</v>
      </c>
      <c r="E9" s="228" t="s">
        <v>301</v>
      </c>
      <c r="F9" s="228">
        <v>298</v>
      </c>
      <c r="G9" s="228">
        <v>6</v>
      </c>
      <c r="H9" s="237">
        <v>8.6805555555555566E-2</v>
      </c>
      <c r="I9" s="236" t="s">
        <v>8</v>
      </c>
      <c r="J9" s="228" t="s">
        <v>97</v>
      </c>
      <c r="K9" s="228" t="s">
        <v>5249</v>
      </c>
      <c r="L9" s="236">
        <v>1</v>
      </c>
      <c r="M9" s="228" t="s">
        <v>215</v>
      </c>
      <c r="N9" s="228" t="s">
        <v>99</v>
      </c>
      <c r="O9" s="228" t="s">
        <v>5250</v>
      </c>
      <c r="P9" s="229">
        <v>44369</v>
      </c>
      <c r="Q9" s="228" t="s">
        <v>100</v>
      </c>
      <c r="R9" s="228" t="s">
        <v>305</v>
      </c>
      <c r="S9" s="355" t="s">
        <v>101</v>
      </c>
      <c r="T9" s="354" t="str">
        <f>IFERROR(VLOOKUP(D:D,DGILOG!A:C,3,0),"")</f>
        <v>Y</v>
      </c>
      <c r="U9" s="29" t="s">
        <v>3713</v>
      </c>
      <c r="V9" s="354" t="s">
        <v>61</v>
      </c>
      <c r="W9" s="354" t="str">
        <f>IFERROR(VLOOKUP(V:V,MGV!B:E,4,0),"")</f>
        <v>PT. Mega Antaran Prima</v>
      </c>
      <c r="X9" s="354" t="s">
        <v>407</v>
      </c>
      <c r="Y9" s="355" t="str">
        <f t="shared" si="0"/>
        <v>4002941333 GID 22 ND 22 Y</v>
      </c>
      <c r="Z9" s="354" t="s">
        <v>5302</v>
      </c>
      <c r="AA9" s="359">
        <v>44368</v>
      </c>
      <c r="AB9" s="354" t="s">
        <v>43</v>
      </c>
      <c r="AC9" s="354" t="s">
        <v>5006</v>
      </c>
      <c r="AD9" s="354" t="s">
        <v>5255</v>
      </c>
      <c r="AE9" s="354" t="s">
        <v>61</v>
      </c>
    </row>
    <row r="10" spans="1:31" x14ac:dyDescent="0.25">
      <c r="A10" s="115">
        <v>4002940970</v>
      </c>
      <c r="B10" s="131" t="s">
        <v>96</v>
      </c>
      <c r="C10" s="116">
        <v>1</v>
      </c>
      <c r="D10" s="115">
        <v>20804001</v>
      </c>
      <c r="E10" s="115" t="s">
        <v>3345</v>
      </c>
      <c r="F10" s="115">
        <v>1024</v>
      </c>
      <c r="G10" s="115">
        <v>25.23</v>
      </c>
      <c r="H10" s="115">
        <v>3.54</v>
      </c>
      <c r="I10" s="116" t="s">
        <v>473</v>
      </c>
      <c r="J10" s="130" t="s">
        <v>97</v>
      </c>
      <c r="K10" s="132">
        <v>44368.645833333336</v>
      </c>
      <c r="L10" s="131">
        <v>2</v>
      </c>
      <c r="M10" s="115" t="s">
        <v>3346</v>
      </c>
      <c r="N10" s="115" t="s">
        <v>3347</v>
      </c>
      <c r="O10" s="115" t="s">
        <v>5282</v>
      </c>
      <c r="P10" s="117">
        <v>44372</v>
      </c>
      <c r="Q10" s="115" t="s">
        <v>112</v>
      </c>
      <c r="R10" s="134" t="s">
        <v>3348</v>
      </c>
      <c r="S10" s="114" t="s">
        <v>113</v>
      </c>
      <c r="T10" s="357" t="str">
        <f>IFERROR(VLOOKUP(D:D,DGILOG!A:C,3,0),"")</f>
        <v/>
      </c>
      <c r="U10" s="114"/>
      <c r="V10" s="357"/>
      <c r="W10" s="114" t="s">
        <v>4094</v>
      </c>
      <c r="X10" s="354" t="s">
        <v>407</v>
      </c>
      <c r="Y10" s="355" t="str">
        <f t="shared" ref="Y10:Y41" si="1">A10&amp;" "&amp;X10&amp;" "&amp;S10&amp;" "&amp;TEXT(P10,"dd")&amp;" "&amp;T10</f>
        <v xml:space="preserve">4002940970 GID 22 P3 25 </v>
      </c>
      <c r="Z10" s="29"/>
      <c r="AA10" s="29"/>
      <c r="AB10" s="29"/>
      <c r="AC10" s="29"/>
      <c r="AD10" s="29"/>
      <c r="AE10" s="29"/>
    </row>
    <row r="11" spans="1:31" x14ac:dyDescent="0.25">
      <c r="A11" s="115">
        <v>4002940970</v>
      </c>
      <c r="B11" s="131" t="s">
        <v>96</v>
      </c>
      <c r="C11" s="116"/>
      <c r="D11" s="115">
        <v>21928001</v>
      </c>
      <c r="E11" s="115" t="s">
        <v>4731</v>
      </c>
      <c r="F11" s="115">
        <v>1148</v>
      </c>
      <c r="G11" s="115">
        <v>9.7100000000000009</v>
      </c>
      <c r="H11" s="115">
        <v>2.68</v>
      </c>
      <c r="I11" s="116" t="s">
        <v>473</v>
      </c>
      <c r="J11" s="130" t="s">
        <v>97</v>
      </c>
      <c r="K11" s="132">
        <v>44368.645833333336</v>
      </c>
      <c r="L11" s="131">
        <v>2</v>
      </c>
      <c r="M11" s="115" t="s">
        <v>4732</v>
      </c>
      <c r="N11" s="115" t="s">
        <v>3347</v>
      </c>
      <c r="O11" s="115" t="s">
        <v>5282</v>
      </c>
      <c r="P11" s="117">
        <v>44372</v>
      </c>
      <c r="Q11" s="115" t="s">
        <v>112</v>
      </c>
      <c r="R11" s="134" t="s">
        <v>4733</v>
      </c>
      <c r="S11" s="114" t="s">
        <v>113</v>
      </c>
      <c r="T11" s="357" t="str">
        <f>IFERROR(VLOOKUP(D:D,DGILOG!A:C,3,0),"")</f>
        <v/>
      </c>
      <c r="U11" s="114"/>
      <c r="V11" s="357"/>
      <c r="W11" s="114" t="s">
        <v>4094</v>
      </c>
      <c r="X11" s="354" t="s">
        <v>407</v>
      </c>
      <c r="Y11" s="355" t="str">
        <f t="shared" si="1"/>
        <v xml:space="preserve">4002940970 GID 22 P3 25 </v>
      </c>
      <c r="Z11" s="29"/>
      <c r="AA11" s="29"/>
      <c r="AB11" s="29"/>
      <c r="AC11" s="29"/>
      <c r="AD11" s="29"/>
      <c r="AE11" s="29"/>
    </row>
    <row r="12" spans="1:31" hidden="1" x14ac:dyDescent="0.25">
      <c r="A12" s="130">
        <v>4002941204</v>
      </c>
      <c r="B12" s="131" t="s">
        <v>96</v>
      </c>
      <c r="C12" s="131">
        <v>1</v>
      </c>
      <c r="D12" s="130">
        <v>15097206</v>
      </c>
      <c r="E12" s="130" t="s">
        <v>4034</v>
      </c>
      <c r="F12" s="130">
        <v>181</v>
      </c>
      <c r="G12" s="130">
        <v>2.29</v>
      </c>
      <c r="H12" s="130">
        <v>0.96</v>
      </c>
      <c r="I12" s="131" t="s">
        <v>8</v>
      </c>
      <c r="J12" s="130" t="s">
        <v>97</v>
      </c>
      <c r="K12" s="132">
        <v>44368.645833333336</v>
      </c>
      <c r="L12" s="131">
        <v>2</v>
      </c>
      <c r="M12" s="130" t="s">
        <v>168</v>
      </c>
      <c r="N12" s="130" t="s">
        <v>110</v>
      </c>
      <c r="O12" s="130" t="s">
        <v>5283</v>
      </c>
      <c r="P12" s="133">
        <v>44370</v>
      </c>
      <c r="Q12" s="130" t="s">
        <v>105</v>
      </c>
      <c r="R12" s="130" t="s">
        <v>4037</v>
      </c>
      <c r="S12" s="29" t="s">
        <v>107</v>
      </c>
      <c r="T12" s="354" t="str">
        <f>IFERROR(VLOOKUP(D:D,DGILOG!A:C,3,0),"")</f>
        <v/>
      </c>
      <c r="U12" s="29"/>
      <c r="V12" s="29" t="s">
        <v>276</v>
      </c>
      <c r="W12" s="354" t="str">
        <f>IFERROR(VLOOKUP(V:V,MGV!B:E,4,0),"")</f>
        <v>PT. Mega Antaran Prima</v>
      </c>
      <c r="X12" s="354" t="s">
        <v>407</v>
      </c>
      <c r="Y12" s="355" t="str">
        <f t="shared" si="1"/>
        <v xml:space="preserve">4002941204 GID 22 P2 23 </v>
      </c>
      <c r="Z12" s="29" t="s">
        <v>5303</v>
      </c>
      <c r="AA12" s="359">
        <v>44368</v>
      </c>
      <c r="AB12" s="354" t="str">
        <f>W12</f>
        <v>PT. Mega Antaran Prima</v>
      </c>
      <c r="AC12" s="354" t="str">
        <f>VLOOKUP(AE:AE,'List Dedicate'!C:F,4,0)</f>
        <v>Jaelani</v>
      </c>
      <c r="AD12" s="354"/>
      <c r="AE12" s="354" t="str">
        <f>V12</f>
        <v>B 9166 KXU</v>
      </c>
    </row>
    <row r="13" spans="1:31" hidden="1" x14ac:dyDescent="0.25">
      <c r="A13" s="130">
        <v>4002941204</v>
      </c>
      <c r="B13" s="131" t="s">
        <v>96</v>
      </c>
      <c r="C13" s="131"/>
      <c r="D13" s="130">
        <v>24059001</v>
      </c>
      <c r="E13" s="130" t="s">
        <v>250</v>
      </c>
      <c r="F13" s="130">
        <v>22</v>
      </c>
      <c r="G13" s="130">
        <v>0.35</v>
      </c>
      <c r="H13" s="130">
        <v>0.16</v>
      </c>
      <c r="I13" s="131" t="s">
        <v>8</v>
      </c>
      <c r="J13" s="130" t="s">
        <v>97</v>
      </c>
      <c r="K13" s="132">
        <v>44368.645833333336</v>
      </c>
      <c r="L13" s="131">
        <v>2</v>
      </c>
      <c r="M13" s="130" t="s">
        <v>252</v>
      </c>
      <c r="N13" s="130" t="s">
        <v>110</v>
      </c>
      <c r="O13" s="130" t="s">
        <v>5283</v>
      </c>
      <c r="P13" s="133">
        <v>44370</v>
      </c>
      <c r="Q13" s="130" t="s">
        <v>105</v>
      </c>
      <c r="R13" s="130" t="s">
        <v>253</v>
      </c>
      <c r="S13" s="29" t="s">
        <v>107</v>
      </c>
      <c r="T13" s="354" t="str">
        <f>IFERROR(VLOOKUP(D:D,DGILOG!A:C,3,0),"")</f>
        <v/>
      </c>
      <c r="U13" s="29"/>
      <c r="V13" s="29"/>
      <c r="W13" s="354" t="str">
        <f>IFERROR(VLOOKUP(V:V,MGV!B:E,4,0),"")</f>
        <v/>
      </c>
      <c r="X13" s="354" t="s">
        <v>407</v>
      </c>
      <c r="Y13" s="355" t="str">
        <f t="shared" si="1"/>
        <v xml:space="preserve">4002941204 GID 22 P2 23 </v>
      </c>
      <c r="Z13" s="29" t="s">
        <v>5303</v>
      </c>
      <c r="AA13" s="359">
        <v>44368</v>
      </c>
      <c r="AB13" s="354" t="str">
        <f>W13</f>
        <v/>
      </c>
      <c r="AC13" s="354" t="e">
        <f>VLOOKUP(AE:AE,'List Dedicate'!C:F,4,0)</f>
        <v>#N/A</v>
      </c>
      <c r="AD13" s="354"/>
      <c r="AE13" s="354">
        <f>V13</f>
        <v>0</v>
      </c>
    </row>
    <row r="14" spans="1:31" hidden="1" x14ac:dyDescent="0.25">
      <c r="A14" s="130">
        <v>4002941213</v>
      </c>
      <c r="B14" s="131" t="s">
        <v>96</v>
      </c>
      <c r="C14" s="131">
        <v>1</v>
      </c>
      <c r="D14" s="130">
        <v>15324721</v>
      </c>
      <c r="E14" s="130" t="s">
        <v>5284</v>
      </c>
      <c r="F14" s="130">
        <v>136</v>
      </c>
      <c r="G14" s="130">
        <v>1.95</v>
      </c>
      <c r="H14" s="130">
        <v>0.86</v>
      </c>
      <c r="I14" s="131" t="s">
        <v>8</v>
      </c>
      <c r="J14" s="130" t="s">
        <v>97</v>
      </c>
      <c r="K14" s="132">
        <v>44368.645833333336</v>
      </c>
      <c r="L14" s="131">
        <v>2</v>
      </c>
      <c r="M14" s="130" t="s">
        <v>3304</v>
      </c>
      <c r="N14" s="130" t="s">
        <v>110</v>
      </c>
      <c r="O14" s="130" t="s">
        <v>5251</v>
      </c>
      <c r="P14" s="133">
        <v>44370</v>
      </c>
      <c r="Q14" s="130" t="s">
        <v>105</v>
      </c>
      <c r="R14" s="130" t="s">
        <v>5285</v>
      </c>
      <c r="S14" s="29" t="s">
        <v>107</v>
      </c>
      <c r="T14" s="354" t="str">
        <f>IFERROR(VLOOKUP(D:D,DGILOG!A:C,3,0),"")</f>
        <v/>
      </c>
      <c r="U14" s="29"/>
      <c r="V14" s="29" t="s">
        <v>47</v>
      </c>
      <c r="W14" s="354" t="str">
        <f>IFERROR(VLOOKUP(V:V,MGV!B:E,4,0),"")</f>
        <v>PT. Kabut Halim Mandiri</v>
      </c>
      <c r="X14" s="354" t="s">
        <v>407</v>
      </c>
      <c r="Y14" s="355" t="str">
        <f t="shared" si="1"/>
        <v xml:space="preserve">4002941213 GID 22 P2 23 </v>
      </c>
      <c r="Z14" s="29" t="s">
        <v>5304</v>
      </c>
      <c r="AA14" s="359">
        <v>44368</v>
      </c>
      <c r="AB14" s="354" t="str">
        <f>W14</f>
        <v>PT. Kabut Halim Mandiri</v>
      </c>
      <c r="AC14" s="354" t="s">
        <v>608</v>
      </c>
      <c r="AD14" s="354"/>
      <c r="AE14" s="354" t="str">
        <f>V14</f>
        <v>B 9242 BRV</v>
      </c>
    </row>
    <row r="15" spans="1:31" hidden="1" x14ac:dyDescent="0.25">
      <c r="A15" s="130">
        <v>4002941213</v>
      </c>
      <c r="B15" s="131" t="s">
        <v>96</v>
      </c>
      <c r="C15" s="131"/>
      <c r="D15" s="130">
        <v>32300001</v>
      </c>
      <c r="E15" s="130" t="s">
        <v>182</v>
      </c>
      <c r="F15" s="130">
        <v>68</v>
      </c>
      <c r="G15" s="130">
        <v>0.71</v>
      </c>
      <c r="H15" s="130">
        <v>0.28000000000000003</v>
      </c>
      <c r="I15" s="131" t="s">
        <v>8</v>
      </c>
      <c r="J15" s="130" t="s">
        <v>97</v>
      </c>
      <c r="K15" s="132">
        <v>44368.645833333336</v>
      </c>
      <c r="L15" s="131">
        <v>2</v>
      </c>
      <c r="M15" s="130" t="s">
        <v>3304</v>
      </c>
      <c r="N15" s="130" t="s">
        <v>110</v>
      </c>
      <c r="O15" s="130" t="s">
        <v>5251</v>
      </c>
      <c r="P15" s="133">
        <v>44370</v>
      </c>
      <c r="Q15" s="130" t="s">
        <v>105</v>
      </c>
      <c r="R15" s="130" t="s">
        <v>4353</v>
      </c>
      <c r="S15" s="29" t="s">
        <v>107</v>
      </c>
      <c r="T15" s="354" t="str">
        <f>IFERROR(VLOOKUP(D:D,DGILOG!A:C,3,0),"")</f>
        <v>Y</v>
      </c>
      <c r="U15" s="29"/>
      <c r="V15" s="29"/>
      <c r="W15" s="354" t="str">
        <f>IFERROR(VLOOKUP(V:V,MGV!B:E,4,0),"")</f>
        <v/>
      </c>
      <c r="X15" s="354" t="s">
        <v>407</v>
      </c>
      <c r="Y15" s="355" t="str">
        <f t="shared" si="1"/>
        <v>4002941213 GID 22 P2 23 Y</v>
      </c>
      <c r="Z15" s="29" t="s">
        <v>5304</v>
      </c>
      <c r="AA15" s="359">
        <v>44368</v>
      </c>
      <c r="AB15" s="354" t="str">
        <f>W15</f>
        <v/>
      </c>
      <c r="AC15" s="354" t="s">
        <v>608</v>
      </c>
      <c r="AD15" s="354"/>
      <c r="AE15" s="354">
        <f>V15</f>
        <v>0</v>
      </c>
    </row>
    <row r="16" spans="1:31" x14ac:dyDescent="0.25">
      <c r="A16" s="115">
        <v>4002941215</v>
      </c>
      <c r="B16" s="131" t="s">
        <v>96</v>
      </c>
      <c r="C16" s="116">
        <v>1</v>
      </c>
      <c r="D16" s="115">
        <v>20804001</v>
      </c>
      <c r="E16" s="115" t="s">
        <v>3345</v>
      </c>
      <c r="F16" s="115">
        <v>1480</v>
      </c>
      <c r="G16" s="115">
        <v>40.380000000000003</v>
      </c>
      <c r="H16" s="115">
        <v>4.4400000000000004</v>
      </c>
      <c r="I16" s="116" t="s">
        <v>473</v>
      </c>
      <c r="J16" s="130" t="s">
        <v>116</v>
      </c>
      <c r="K16" s="132">
        <v>44368.645833333336</v>
      </c>
      <c r="L16" s="131">
        <v>2</v>
      </c>
      <c r="M16" s="115" t="s">
        <v>3346</v>
      </c>
      <c r="N16" s="115" t="s">
        <v>3347</v>
      </c>
      <c r="O16" s="115" t="s">
        <v>5286</v>
      </c>
      <c r="P16" s="117">
        <v>44377</v>
      </c>
      <c r="Q16" s="115" t="s">
        <v>112</v>
      </c>
      <c r="R16" s="134" t="s">
        <v>3348</v>
      </c>
      <c r="S16" s="114" t="s">
        <v>113</v>
      </c>
      <c r="T16" s="357" t="str">
        <f>IFERROR(VLOOKUP(D:D,DGILOG!A:C,3,0),"")</f>
        <v/>
      </c>
      <c r="U16" s="114"/>
      <c r="V16" s="357"/>
      <c r="W16" s="114" t="s">
        <v>4094</v>
      </c>
      <c r="X16" s="354" t="s">
        <v>407</v>
      </c>
      <c r="Y16" s="355" t="str">
        <f t="shared" si="1"/>
        <v xml:space="preserve">4002941215 GID 22 P3 30 </v>
      </c>
      <c r="Z16" s="29"/>
      <c r="AA16" s="29"/>
      <c r="AB16" s="29"/>
      <c r="AC16" s="29"/>
      <c r="AD16" s="29"/>
      <c r="AE16" s="29"/>
    </row>
    <row r="17" spans="1:31" x14ac:dyDescent="0.25">
      <c r="A17" s="115">
        <v>4002941216</v>
      </c>
      <c r="B17" s="131" t="s">
        <v>96</v>
      </c>
      <c r="C17" s="116">
        <v>1</v>
      </c>
      <c r="D17" s="115">
        <v>20804001</v>
      </c>
      <c r="E17" s="115" t="s">
        <v>3345</v>
      </c>
      <c r="F17" s="115">
        <v>1600</v>
      </c>
      <c r="G17" s="115">
        <v>38.840000000000003</v>
      </c>
      <c r="H17" s="115">
        <v>5.76</v>
      </c>
      <c r="I17" s="116" t="s">
        <v>473</v>
      </c>
      <c r="J17" s="130" t="s">
        <v>116</v>
      </c>
      <c r="K17" s="132">
        <v>44368.645833333336</v>
      </c>
      <c r="L17" s="131">
        <v>2</v>
      </c>
      <c r="M17" s="115" t="s">
        <v>3346</v>
      </c>
      <c r="N17" s="115" t="s">
        <v>3347</v>
      </c>
      <c r="O17" s="115" t="s">
        <v>5286</v>
      </c>
      <c r="P17" s="117">
        <v>44376</v>
      </c>
      <c r="Q17" s="115" t="s">
        <v>112</v>
      </c>
      <c r="R17" s="134" t="s">
        <v>3348</v>
      </c>
      <c r="S17" s="114" t="s">
        <v>113</v>
      </c>
      <c r="T17" s="357" t="str">
        <f>IFERROR(VLOOKUP(D:D,DGILOG!A:C,3,0),"")</f>
        <v/>
      </c>
      <c r="U17" s="114"/>
      <c r="V17" s="357"/>
      <c r="W17" s="114" t="s">
        <v>4094</v>
      </c>
      <c r="X17" s="354" t="s">
        <v>407</v>
      </c>
      <c r="Y17" s="355" t="str">
        <f t="shared" si="1"/>
        <v xml:space="preserve">4002941216 GID 22 P3 29 </v>
      </c>
      <c r="Z17" s="29"/>
      <c r="AA17" s="29"/>
      <c r="AB17" s="29"/>
      <c r="AC17" s="29"/>
      <c r="AD17" s="29"/>
      <c r="AE17" s="29"/>
    </row>
    <row r="18" spans="1:31" hidden="1" x14ac:dyDescent="0.25">
      <c r="A18" s="130">
        <v>4002941223</v>
      </c>
      <c r="B18" s="131" t="s">
        <v>96</v>
      </c>
      <c r="C18" s="131">
        <v>1</v>
      </c>
      <c r="D18" s="130">
        <v>15275702</v>
      </c>
      <c r="E18" s="130" t="s">
        <v>5287</v>
      </c>
      <c r="F18" s="130">
        <v>200</v>
      </c>
      <c r="G18" s="130">
        <v>2.5099999999999998</v>
      </c>
      <c r="H18" s="130">
        <v>1.02</v>
      </c>
      <c r="I18" s="131" t="s">
        <v>8</v>
      </c>
      <c r="J18" s="130" t="s">
        <v>97</v>
      </c>
      <c r="K18" s="132">
        <v>44368.645833333336</v>
      </c>
      <c r="L18" s="131">
        <v>2</v>
      </c>
      <c r="M18" s="130" t="s">
        <v>104</v>
      </c>
      <c r="N18" s="130" t="s">
        <v>99</v>
      </c>
      <c r="O18" s="130" t="s">
        <v>407</v>
      </c>
      <c r="P18" s="133">
        <v>44369</v>
      </c>
      <c r="Q18" s="130" t="s">
        <v>120</v>
      </c>
      <c r="R18" s="134" t="s">
        <v>5288</v>
      </c>
      <c r="S18" s="29" t="s">
        <v>122</v>
      </c>
      <c r="T18" s="354" t="str">
        <f>IFERROR(VLOOKUP(D:D,DGILOG!A:C,3,0),"")</f>
        <v/>
      </c>
      <c r="U18" s="29"/>
      <c r="V18" s="354" t="s">
        <v>26</v>
      </c>
      <c r="W18" s="354" t="str">
        <f>IFERROR(VLOOKUP(V:V,MGV!B:E,4,0),"")</f>
        <v>PT. Darsindo Cipta Putra Mandiri</v>
      </c>
      <c r="X18" s="354" t="s">
        <v>407</v>
      </c>
      <c r="Y18" s="355" t="str">
        <f t="shared" si="1"/>
        <v xml:space="preserve">4002941223 GID 22 P1 22 </v>
      </c>
      <c r="Z18" s="29" t="s">
        <v>5305</v>
      </c>
      <c r="AA18" s="359">
        <v>44368</v>
      </c>
      <c r="AB18" s="354" t="str">
        <f>W18</f>
        <v>PT. Darsindo Cipta Putra Mandiri</v>
      </c>
      <c r="AC18" s="354" t="str">
        <f>VLOOKUP(AE:AE,'List Dedicate'!C:F,4,0)</f>
        <v>Suryadi</v>
      </c>
      <c r="AD18" s="354"/>
      <c r="AE18" s="354" t="str">
        <f>V18</f>
        <v>B 9196 FXV</v>
      </c>
    </row>
    <row r="19" spans="1:31" hidden="1" x14ac:dyDescent="0.25">
      <c r="A19" s="130">
        <v>4002941305</v>
      </c>
      <c r="B19" s="131" t="s">
        <v>96</v>
      </c>
      <c r="C19" s="131">
        <v>1</v>
      </c>
      <c r="D19" s="130">
        <v>15366916</v>
      </c>
      <c r="E19" s="130" t="s">
        <v>3301</v>
      </c>
      <c r="F19" s="130">
        <v>172</v>
      </c>
      <c r="G19" s="130">
        <v>2.72</v>
      </c>
      <c r="H19" s="130">
        <v>1.21</v>
      </c>
      <c r="I19" s="131" t="s">
        <v>8</v>
      </c>
      <c r="J19" s="130" t="s">
        <v>97</v>
      </c>
      <c r="K19" s="132">
        <v>44368.645833333336</v>
      </c>
      <c r="L19" s="131">
        <v>2</v>
      </c>
      <c r="M19" s="130" t="s">
        <v>104</v>
      </c>
      <c r="N19" s="130" t="s">
        <v>99</v>
      </c>
      <c r="O19" s="130" t="s">
        <v>407</v>
      </c>
      <c r="P19" s="133">
        <v>44369</v>
      </c>
      <c r="Q19" s="130" t="s">
        <v>120</v>
      </c>
      <c r="R19" s="134" t="s">
        <v>3302</v>
      </c>
      <c r="S19" s="29" t="s">
        <v>122</v>
      </c>
      <c r="T19" s="354" t="str">
        <f>IFERROR(VLOOKUP(D:D,DGILOG!A:C,3,0),"")</f>
        <v/>
      </c>
      <c r="U19" s="29"/>
      <c r="V19" s="354" t="s">
        <v>15</v>
      </c>
      <c r="W19" s="354" t="str">
        <f>IFERROR(VLOOKUP(V:V,MGV!B:E,4,0),"")</f>
        <v>CV. Global Synergi Abadi</v>
      </c>
      <c r="X19" s="354" t="s">
        <v>407</v>
      </c>
      <c r="Y19" s="355" t="str">
        <f t="shared" si="1"/>
        <v xml:space="preserve">4002941305 GID 22 P1 22 </v>
      </c>
      <c r="Z19" s="29" t="s">
        <v>5306</v>
      </c>
      <c r="AA19" s="359">
        <v>44368</v>
      </c>
      <c r="AB19" s="354" t="str">
        <f>W19</f>
        <v>CV. Global Synergi Abadi</v>
      </c>
      <c r="AC19" s="354" t="str">
        <f>VLOOKUP(AE:AE,'List Dedicate'!C:F,4,0)</f>
        <v>Rohim</v>
      </c>
      <c r="AD19" s="354"/>
      <c r="AE19" s="354" t="str">
        <f>V19</f>
        <v>B 9653 DD</v>
      </c>
    </row>
    <row r="20" spans="1:31" x14ac:dyDescent="0.25">
      <c r="A20" s="115">
        <v>4002941312</v>
      </c>
      <c r="B20" s="131" t="s">
        <v>96</v>
      </c>
      <c r="C20" s="116">
        <v>1</v>
      </c>
      <c r="D20" s="115">
        <v>95050001</v>
      </c>
      <c r="E20" s="115" t="s">
        <v>327</v>
      </c>
      <c r="F20" s="115">
        <v>1960</v>
      </c>
      <c r="G20" s="115">
        <v>36.22</v>
      </c>
      <c r="H20" s="115">
        <v>13.74</v>
      </c>
      <c r="I20" s="116" t="s">
        <v>473</v>
      </c>
      <c r="J20" s="130" t="s">
        <v>116</v>
      </c>
      <c r="K20" s="132">
        <v>44368.645833333336</v>
      </c>
      <c r="L20" s="131">
        <v>2</v>
      </c>
      <c r="M20" s="115" t="s">
        <v>117</v>
      </c>
      <c r="N20" s="115" t="s">
        <v>118</v>
      </c>
      <c r="O20" s="115" t="s">
        <v>407</v>
      </c>
      <c r="P20" s="117">
        <v>44371</v>
      </c>
      <c r="Q20" s="115" t="s">
        <v>112</v>
      </c>
      <c r="R20" s="130" t="s">
        <v>328</v>
      </c>
      <c r="S20" s="114" t="s">
        <v>113</v>
      </c>
      <c r="T20" s="357" t="str">
        <f>IFERROR(VLOOKUP(D:D,DGILOG!A:C,3,0),"")</f>
        <v/>
      </c>
      <c r="U20" s="114"/>
      <c r="V20" s="357"/>
      <c r="W20" s="114" t="s">
        <v>5332</v>
      </c>
      <c r="X20" s="354" t="s">
        <v>407</v>
      </c>
      <c r="Y20" s="355" t="str">
        <f t="shared" si="1"/>
        <v xml:space="preserve">4002941312 GID 22 P3 24 </v>
      </c>
      <c r="Z20" s="29"/>
      <c r="AA20" s="29"/>
      <c r="AB20" s="29"/>
      <c r="AC20" s="29"/>
      <c r="AD20" s="29"/>
      <c r="AE20" s="29"/>
    </row>
    <row r="21" spans="1:31" hidden="1" x14ac:dyDescent="0.25">
      <c r="A21" s="130">
        <v>4002941329</v>
      </c>
      <c r="B21" s="131" t="s">
        <v>96</v>
      </c>
      <c r="C21" s="131">
        <v>1</v>
      </c>
      <c r="D21" s="130">
        <v>15088813</v>
      </c>
      <c r="E21" s="130" t="s">
        <v>4406</v>
      </c>
      <c r="F21" s="130">
        <v>187</v>
      </c>
      <c r="G21" s="130">
        <v>4.45</v>
      </c>
      <c r="H21" s="130">
        <v>1.1599999999999999</v>
      </c>
      <c r="I21" s="131" t="s">
        <v>8</v>
      </c>
      <c r="J21" s="130" t="s">
        <v>97</v>
      </c>
      <c r="K21" s="132">
        <v>44368.645833333336</v>
      </c>
      <c r="L21" s="131">
        <v>2</v>
      </c>
      <c r="M21" s="130" t="s">
        <v>104</v>
      </c>
      <c r="N21" s="130" t="s">
        <v>99</v>
      </c>
      <c r="O21" s="130" t="s">
        <v>5251</v>
      </c>
      <c r="P21" s="133">
        <v>44369</v>
      </c>
      <c r="Q21" s="130" t="s">
        <v>120</v>
      </c>
      <c r="R21" s="130" t="s">
        <v>4407</v>
      </c>
      <c r="S21" s="29" t="s">
        <v>122</v>
      </c>
      <c r="T21" s="354" t="str">
        <f>IFERROR(VLOOKUP(D:D,DGILOG!A:C,3,0),"")</f>
        <v/>
      </c>
      <c r="U21" s="29"/>
      <c r="V21" s="354" t="s">
        <v>32</v>
      </c>
      <c r="W21" s="354" t="str">
        <f>IFERROR(VLOOKUP(V:V,MGV!B:E,4,0),"")</f>
        <v>PT. Kabut Halim Mandiri</v>
      </c>
      <c r="X21" s="354" t="s">
        <v>407</v>
      </c>
      <c r="Y21" s="355" t="str">
        <f t="shared" si="1"/>
        <v xml:space="preserve">4002941329 GID 22 P1 22 </v>
      </c>
      <c r="Z21" s="48" t="s">
        <v>5307</v>
      </c>
      <c r="AA21" s="359">
        <v>44368</v>
      </c>
      <c r="AB21" s="354" t="str">
        <f t="shared" ref="AB21:AB26" si="2">W21</f>
        <v>PT. Kabut Halim Mandiri</v>
      </c>
      <c r="AC21" s="354" t="s">
        <v>5324</v>
      </c>
      <c r="AD21" s="354"/>
      <c r="AE21" s="354" t="str">
        <f t="shared" ref="AE21:AE26" si="3">V21</f>
        <v>B 9481 TCD</v>
      </c>
    </row>
    <row r="22" spans="1:31" hidden="1" x14ac:dyDescent="0.25">
      <c r="A22" s="130">
        <v>4002941329</v>
      </c>
      <c r="B22" s="131" t="s">
        <v>96</v>
      </c>
      <c r="C22" s="131"/>
      <c r="D22" s="130">
        <v>21921001</v>
      </c>
      <c r="E22" s="130" t="s">
        <v>4394</v>
      </c>
      <c r="F22" s="130">
        <v>62</v>
      </c>
      <c r="G22" s="130">
        <v>1.3</v>
      </c>
      <c r="H22" s="130">
        <v>0.51</v>
      </c>
      <c r="I22" s="131" t="s">
        <v>8</v>
      </c>
      <c r="J22" s="130" t="s">
        <v>97</v>
      </c>
      <c r="K22" s="132">
        <v>44368.645833333336</v>
      </c>
      <c r="L22" s="131">
        <v>2</v>
      </c>
      <c r="M22" s="130" t="s">
        <v>104</v>
      </c>
      <c r="N22" s="130" t="s">
        <v>99</v>
      </c>
      <c r="O22" s="130" t="s">
        <v>5251</v>
      </c>
      <c r="P22" s="133">
        <v>44369</v>
      </c>
      <c r="Q22" s="130" t="s">
        <v>120</v>
      </c>
      <c r="R22" s="134" t="s">
        <v>4395</v>
      </c>
      <c r="S22" s="29" t="s">
        <v>122</v>
      </c>
      <c r="T22" s="354" t="str">
        <f>IFERROR(VLOOKUP(D:D,DGILOG!A:C,3,0),"")</f>
        <v/>
      </c>
      <c r="U22" s="29"/>
      <c r="V22" s="354"/>
      <c r="W22" s="354" t="str">
        <f>IFERROR(VLOOKUP(V:V,MGV!B:E,4,0),"")</f>
        <v/>
      </c>
      <c r="X22" s="354" t="s">
        <v>407</v>
      </c>
      <c r="Y22" s="355" t="str">
        <f t="shared" si="1"/>
        <v xml:space="preserve">4002941329 GID 22 P1 22 </v>
      </c>
      <c r="Z22" s="48" t="s">
        <v>5307</v>
      </c>
      <c r="AA22" s="359">
        <v>44368</v>
      </c>
      <c r="AB22" s="354" t="str">
        <f t="shared" si="2"/>
        <v/>
      </c>
      <c r="AC22" s="354" t="s">
        <v>5324</v>
      </c>
      <c r="AD22" s="354"/>
      <c r="AE22" s="354">
        <f t="shared" si="3"/>
        <v>0</v>
      </c>
    </row>
    <row r="23" spans="1:31" hidden="1" x14ac:dyDescent="0.25">
      <c r="A23" s="130">
        <v>4002941365</v>
      </c>
      <c r="B23" s="131" t="s">
        <v>96</v>
      </c>
      <c r="C23" s="131">
        <v>1</v>
      </c>
      <c r="D23" s="130">
        <v>20106001</v>
      </c>
      <c r="E23" s="130" t="s">
        <v>400</v>
      </c>
      <c r="F23" s="130">
        <v>175</v>
      </c>
      <c r="G23" s="130">
        <v>2.36</v>
      </c>
      <c r="H23" s="130">
        <v>0.93</v>
      </c>
      <c r="I23" s="131" t="s">
        <v>8</v>
      </c>
      <c r="J23" s="130" t="s">
        <v>97</v>
      </c>
      <c r="K23" s="132">
        <v>44368.645833333336</v>
      </c>
      <c r="L23" s="131">
        <v>2</v>
      </c>
      <c r="M23" s="130" t="s">
        <v>104</v>
      </c>
      <c r="N23" s="130" t="s">
        <v>99</v>
      </c>
      <c r="O23" s="130" t="s">
        <v>407</v>
      </c>
      <c r="P23" s="133">
        <v>44369</v>
      </c>
      <c r="Q23" s="130" t="s">
        <v>120</v>
      </c>
      <c r="R23" s="134" t="s">
        <v>5289</v>
      </c>
      <c r="S23" s="29" t="s">
        <v>122</v>
      </c>
      <c r="T23" s="354" t="str">
        <f>IFERROR(VLOOKUP(D:D,DGILOG!A:C,3,0),"")</f>
        <v>Y</v>
      </c>
      <c r="U23" s="29"/>
      <c r="V23" s="354" t="s">
        <v>40</v>
      </c>
      <c r="W23" s="354" t="str">
        <f>IFERROR(VLOOKUP(V:V,MGV!B:E,4,0),"")</f>
        <v>PT. Kabut Halim Mandiri</v>
      </c>
      <c r="X23" s="354" t="s">
        <v>407</v>
      </c>
      <c r="Y23" s="355" t="str">
        <f t="shared" si="1"/>
        <v>4002941365 GID 22 P1 22 Y</v>
      </c>
      <c r="Z23" s="29" t="s">
        <v>5308</v>
      </c>
      <c r="AA23" s="359">
        <v>44368</v>
      </c>
      <c r="AB23" s="354" t="str">
        <f t="shared" si="2"/>
        <v>PT. Kabut Halim Mandiri</v>
      </c>
      <c r="AC23" s="354" t="str">
        <f>VLOOKUP(AE:AE,'List Dedicate'!C:F,4,0)</f>
        <v>ANGGI</v>
      </c>
      <c r="AD23" s="354"/>
      <c r="AE23" s="354" t="str">
        <f t="shared" si="3"/>
        <v>F 9285 FG</v>
      </c>
    </row>
    <row r="24" spans="1:31" hidden="1" x14ac:dyDescent="0.25">
      <c r="A24" s="130">
        <v>4002941366</v>
      </c>
      <c r="B24" s="131" t="s">
        <v>96</v>
      </c>
      <c r="C24" s="131">
        <v>1</v>
      </c>
      <c r="D24" s="130">
        <v>15167621</v>
      </c>
      <c r="E24" s="130" t="s">
        <v>4059</v>
      </c>
      <c r="F24" s="130">
        <v>150</v>
      </c>
      <c r="G24" s="130">
        <v>1.88</v>
      </c>
      <c r="H24" s="130">
        <v>0.77</v>
      </c>
      <c r="I24" s="131" t="s">
        <v>8</v>
      </c>
      <c r="J24" s="130" t="s">
        <v>97</v>
      </c>
      <c r="K24" s="132">
        <v>44368.645833333336</v>
      </c>
      <c r="L24" s="131">
        <v>2</v>
      </c>
      <c r="M24" s="130" t="s">
        <v>126</v>
      </c>
      <c r="N24" s="130" t="s">
        <v>99</v>
      </c>
      <c r="O24" s="130" t="s">
        <v>5251</v>
      </c>
      <c r="P24" s="133">
        <v>44369</v>
      </c>
      <c r="Q24" s="130" t="s">
        <v>100</v>
      </c>
      <c r="R24" s="130" t="s">
        <v>4062</v>
      </c>
      <c r="S24" s="29" t="s">
        <v>101</v>
      </c>
      <c r="T24" s="354" t="str">
        <f>IFERROR(VLOOKUP(D:D,DGILOG!A:C,3,0),"")</f>
        <v/>
      </c>
      <c r="U24" s="29"/>
      <c r="V24" s="354" t="s">
        <v>436</v>
      </c>
      <c r="W24" s="354" t="str">
        <f>IFERROR(VLOOKUP(V:V,MGV!B:E,4,0),"")</f>
        <v>PT. Kabut Halim Mandiri</v>
      </c>
      <c r="X24" s="354" t="s">
        <v>407</v>
      </c>
      <c r="Y24" s="355" t="str">
        <f t="shared" si="1"/>
        <v xml:space="preserve">4002941366 GID 22 ND 22 </v>
      </c>
      <c r="Z24" s="29" t="s">
        <v>5309</v>
      </c>
      <c r="AA24" s="359">
        <v>44368</v>
      </c>
      <c r="AB24" s="354" t="str">
        <f t="shared" si="2"/>
        <v>PT. Kabut Halim Mandiri</v>
      </c>
      <c r="AC24" s="354" t="str">
        <f>VLOOKUP(AE:AE,'List Dedicate'!C:F,4,0)</f>
        <v>iwan deni suhendar</v>
      </c>
      <c r="AD24" s="354"/>
      <c r="AE24" s="354" t="str">
        <f t="shared" si="3"/>
        <v>F 9287 FG</v>
      </c>
    </row>
    <row r="25" spans="1:31" hidden="1" x14ac:dyDescent="0.25">
      <c r="A25" s="130">
        <v>4002941366</v>
      </c>
      <c r="B25" s="131" t="s">
        <v>96</v>
      </c>
      <c r="C25" s="131"/>
      <c r="D25" s="130">
        <v>15474410</v>
      </c>
      <c r="E25" s="130" t="s">
        <v>195</v>
      </c>
      <c r="F25" s="130">
        <v>157</v>
      </c>
      <c r="G25" s="130">
        <v>1.88</v>
      </c>
      <c r="H25" s="130">
        <v>0.79</v>
      </c>
      <c r="I25" s="131" t="s">
        <v>8</v>
      </c>
      <c r="J25" s="130" t="s">
        <v>97</v>
      </c>
      <c r="K25" s="132">
        <v>44368.645833333336</v>
      </c>
      <c r="L25" s="131">
        <v>2</v>
      </c>
      <c r="M25" s="130" t="s">
        <v>104</v>
      </c>
      <c r="N25" s="130" t="s">
        <v>99</v>
      </c>
      <c r="O25" s="130" t="s">
        <v>5251</v>
      </c>
      <c r="P25" s="133">
        <v>44369</v>
      </c>
      <c r="Q25" s="130" t="s">
        <v>100</v>
      </c>
      <c r="R25" s="130" t="s">
        <v>3753</v>
      </c>
      <c r="S25" s="29" t="s">
        <v>101</v>
      </c>
      <c r="T25" s="354" t="str">
        <f>IFERROR(VLOOKUP(D:D,DGILOG!A:C,3,0),"")</f>
        <v>Y</v>
      </c>
      <c r="U25" s="29"/>
      <c r="V25" s="354"/>
      <c r="W25" s="354" t="str">
        <f>IFERROR(VLOOKUP(V:V,MGV!B:E,4,0),"")</f>
        <v/>
      </c>
      <c r="X25" s="354" t="s">
        <v>407</v>
      </c>
      <c r="Y25" s="355" t="str">
        <f t="shared" si="1"/>
        <v>4002941366 GID 22 ND 22 Y</v>
      </c>
      <c r="Z25" s="29" t="s">
        <v>5309</v>
      </c>
      <c r="AA25" s="359">
        <v>44368</v>
      </c>
      <c r="AB25" s="354" t="str">
        <f t="shared" si="2"/>
        <v/>
      </c>
      <c r="AC25" s="354" t="e">
        <f>VLOOKUP(AE:AE,'List Dedicate'!C:F,4,0)</f>
        <v>#N/A</v>
      </c>
      <c r="AD25" s="354"/>
      <c r="AE25" s="354">
        <f t="shared" si="3"/>
        <v>0</v>
      </c>
    </row>
    <row r="26" spans="1:31" hidden="1" x14ac:dyDescent="0.25">
      <c r="A26" s="130">
        <v>4002941377</v>
      </c>
      <c r="B26" s="131" t="s">
        <v>96</v>
      </c>
      <c r="C26" s="131">
        <v>1</v>
      </c>
      <c r="D26" s="130">
        <v>15145628</v>
      </c>
      <c r="E26" s="130" t="s">
        <v>200</v>
      </c>
      <c r="F26" s="130">
        <v>450</v>
      </c>
      <c r="G26" s="130">
        <v>4.5999999999999996</v>
      </c>
      <c r="H26" s="130">
        <v>2.58</v>
      </c>
      <c r="I26" s="131" t="s">
        <v>8</v>
      </c>
      <c r="J26" s="130" t="s">
        <v>97</v>
      </c>
      <c r="K26" s="132">
        <v>44368.645833333336</v>
      </c>
      <c r="L26" s="131">
        <v>2</v>
      </c>
      <c r="M26" s="130" t="s">
        <v>126</v>
      </c>
      <c r="N26" s="130" t="s">
        <v>99</v>
      </c>
      <c r="O26" s="130" t="s">
        <v>407</v>
      </c>
      <c r="P26" s="133">
        <v>44371</v>
      </c>
      <c r="Q26" s="130" t="s">
        <v>100</v>
      </c>
      <c r="R26" s="130" t="s">
        <v>3368</v>
      </c>
      <c r="S26" s="29" t="s">
        <v>101</v>
      </c>
      <c r="T26" s="354" t="str">
        <f>IFERROR(VLOOKUP(D:D,DGILOG!A:C,3,0),"")</f>
        <v>Y</v>
      </c>
      <c r="U26" s="29"/>
      <c r="V26" s="354" t="s">
        <v>12</v>
      </c>
      <c r="W26" s="354" t="str">
        <f>IFERROR(VLOOKUP(V:V,MGV!B:E,4,0),"")</f>
        <v>CV. Global Synergi Abadi</v>
      </c>
      <c r="X26" s="354" t="s">
        <v>407</v>
      </c>
      <c r="Y26" s="355" t="str">
        <f t="shared" si="1"/>
        <v>4002941377 GID 22 ND 24 Y</v>
      </c>
      <c r="Z26" s="29" t="s">
        <v>5310</v>
      </c>
      <c r="AA26" s="359">
        <v>44368</v>
      </c>
      <c r="AB26" s="354" t="str">
        <f t="shared" si="2"/>
        <v>CV. Global Synergi Abadi</v>
      </c>
      <c r="AC26" s="354" t="str">
        <f>VLOOKUP(AE:AE,'List Dedicate'!C:F,4,0)</f>
        <v>Nissan Susilo</v>
      </c>
      <c r="AD26" s="354"/>
      <c r="AE26" s="354" t="str">
        <f t="shared" si="3"/>
        <v>B 9556 HA</v>
      </c>
    </row>
    <row r="27" spans="1:31" x14ac:dyDescent="0.25">
      <c r="A27" s="115">
        <v>4002941379</v>
      </c>
      <c r="B27" s="131" t="s">
        <v>96</v>
      </c>
      <c r="C27" s="116">
        <v>1</v>
      </c>
      <c r="D27" s="115">
        <v>95050001</v>
      </c>
      <c r="E27" s="115" t="s">
        <v>327</v>
      </c>
      <c r="F27" s="115">
        <v>1595</v>
      </c>
      <c r="G27" s="115">
        <v>30.74</v>
      </c>
      <c r="H27" s="115">
        <v>9.4499999999999993</v>
      </c>
      <c r="I27" s="116" t="s">
        <v>473</v>
      </c>
      <c r="J27" s="130" t="s">
        <v>116</v>
      </c>
      <c r="K27" s="132">
        <v>44368.645833333336</v>
      </c>
      <c r="L27" s="131">
        <v>2</v>
      </c>
      <c r="M27" s="115" t="s">
        <v>117</v>
      </c>
      <c r="N27" s="115" t="s">
        <v>118</v>
      </c>
      <c r="O27" s="115" t="s">
        <v>407</v>
      </c>
      <c r="P27" s="117">
        <v>44371</v>
      </c>
      <c r="Q27" s="115" t="s">
        <v>112</v>
      </c>
      <c r="R27" s="130" t="s">
        <v>328</v>
      </c>
      <c r="S27" s="114" t="s">
        <v>113</v>
      </c>
      <c r="T27" s="357" t="str">
        <f>IFERROR(VLOOKUP(D:D,DGILOG!A:C,3,0),"")</f>
        <v/>
      </c>
      <c r="U27" s="114"/>
      <c r="V27" s="357"/>
      <c r="W27" s="114" t="s">
        <v>5331</v>
      </c>
      <c r="X27" s="354" t="s">
        <v>407</v>
      </c>
      <c r="Y27" s="355" t="str">
        <f t="shared" si="1"/>
        <v xml:space="preserve">4002941379 GID 22 P3 24 </v>
      </c>
      <c r="Z27" s="29"/>
      <c r="AA27" s="29"/>
      <c r="AB27" s="29"/>
      <c r="AC27" s="29"/>
      <c r="AD27" s="29"/>
      <c r="AE27" s="29"/>
    </row>
    <row r="28" spans="1:31" hidden="1" x14ac:dyDescent="0.25">
      <c r="A28" s="130">
        <v>4002941382</v>
      </c>
      <c r="B28" s="131" t="s">
        <v>96</v>
      </c>
      <c r="C28" s="131">
        <v>1</v>
      </c>
      <c r="D28" s="130">
        <v>15125706</v>
      </c>
      <c r="E28" s="130" t="s">
        <v>3611</v>
      </c>
      <c r="F28" s="130">
        <v>17</v>
      </c>
      <c r="G28" s="130">
        <v>0.32</v>
      </c>
      <c r="H28" s="130">
        <v>0.14000000000000001</v>
      </c>
      <c r="I28" s="131" t="s">
        <v>8</v>
      </c>
      <c r="J28" s="130" t="s">
        <v>97</v>
      </c>
      <c r="K28" s="132">
        <v>44368.645833333336</v>
      </c>
      <c r="L28" s="131">
        <v>2</v>
      </c>
      <c r="M28" s="130" t="s">
        <v>126</v>
      </c>
      <c r="N28" s="130" t="s">
        <v>99</v>
      </c>
      <c r="O28" s="130" t="s">
        <v>5251</v>
      </c>
      <c r="P28" s="133">
        <v>44364</v>
      </c>
      <c r="Q28" s="130" t="s">
        <v>100</v>
      </c>
      <c r="R28" s="130" t="s">
        <v>3615</v>
      </c>
      <c r="S28" s="29" t="s">
        <v>101</v>
      </c>
      <c r="T28" s="354" t="str">
        <f>IFERROR(VLOOKUP(D:D,DGILOG!A:C,3,0),"")</f>
        <v/>
      </c>
      <c r="U28" s="29"/>
      <c r="V28" s="354" t="s">
        <v>14</v>
      </c>
      <c r="W28" s="354" t="str">
        <f>IFERROR(VLOOKUP(V:V,MGV!B:E,4,0),"")</f>
        <v>CV. Global Synergi Abadi</v>
      </c>
      <c r="X28" s="354" t="s">
        <v>407</v>
      </c>
      <c r="Y28" s="355" t="str">
        <f t="shared" si="1"/>
        <v xml:space="preserve">4002941382 GID 22 ND 17 </v>
      </c>
      <c r="Z28" s="29" t="s">
        <v>5311</v>
      </c>
      <c r="AA28" s="359">
        <v>44368</v>
      </c>
      <c r="AB28" s="354" t="str">
        <f>W28</f>
        <v>CV. Global Synergi Abadi</v>
      </c>
      <c r="AC28" s="354" t="str">
        <f>VLOOKUP(AE:AE,'List Dedicate'!C:F,4,0)</f>
        <v>Beni</v>
      </c>
      <c r="AD28" s="354"/>
      <c r="AE28" s="354" t="str">
        <f>V28</f>
        <v>B 9054 NO</v>
      </c>
    </row>
    <row r="29" spans="1:31" hidden="1" x14ac:dyDescent="0.25">
      <c r="A29" s="130">
        <v>4002941382</v>
      </c>
      <c r="B29" s="131" t="s">
        <v>96</v>
      </c>
      <c r="C29" s="131"/>
      <c r="D29" s="130">
        <v>15189993</v>
      </c>
      <c r="E29" s="130" t="s">
        <v>131</v>
      </c>
      <c r="F29" s="130">
        <v>361</v>
      </c>
      <c r="G29" s="130">
        <v>3.99</v>
      </c>
      <c r="H29" s="130">
        <v>2.68</v>
      </c>
      <c r="I29" s="131" t="s">
        <v>8</v>
      </c>
      <c r="J29" s="130" t="s">
        <v>97</v>
      </c>
      <c r="K29" s="132">
        <v>44368.645833333336</v>
      </c>
      <c r="L29" s="131">
        <v>2</v>
      </c>
      <c r="M29" s="130" t="s">
        <v>126</v>
      </c>
      <c r="N29" s="130" t="s">
        <v>99</v>
      </c>
      <c r="O29" s="130" t="s">
        <v>5251</v>
      </c>
      <c r="P29" s="133">
        <v>44364</v>
      </c>
      <c r="Q29" s="130" t="s">
        <v>100</v>
      </c>
      <c r="R29" s="130" t="s">
        <v>5290</v>
      </c>
      <c r="S29" s="29" t="s">
        <v>101</v>
      </c>
      <c r="T29" s="354" t="str">
        <f>IFERROR(VLOOKUP(D:D,DGILOG!A:C,3,0),"")</f>
        <v>Y</v>
      </c>
      <c r="U29" s="29"/>
      <c r="V29" s="354"/>
      <c r="W29" s="354" t="str">
        <f>IFERROR(VLOOKUP(V:V,MGV!B:E,4,0),"")</f>
        <v/>
      </c>
      <c r="X29" s="354" t="s">
        <v>407</v>
      </c>
      <c r="Y29" s="355" t="str">
        <f t="shared" si="1"/>
        <v>4002941382 GID 22 ND 17 Y</v>
      </c>
      <c r="Z29" s="29" t="s">
        <v>5311</v>
      </c>
      <c r="AA29" s="359">
        <v>44368</v>
      </c>
      <c r="AB29" s="354" t="str">
        <f>W29</f>
        <v/>
      </c>
      <c r="AC29" s="354" t="e">
        <f>VLOOKUP(AE:AE,'List Dedicate'!C:F,4,0)</f>
        <v>#N/A</v>
      </c>
      <c r="AD29" s="354"/>
      <c r="AE29" s="354">
        <f>V29</f>
        <v>0</v>
      </c>
    </row>
    <row r="30" spans="1:31" x14ac:dyDescent="0.25">
      <c r="A30" s="115">
        <v>4002941386</v>
      </c>
      <c r="B30" s="131" t="s">
        <v>96</v>
      </c>
      <c r="C30" s="116">
        <v>1</v>
      </c>
      <c r="D30" s="115">
        <v>95000001</v>
      </c>
      <c r="E30" s="115" t="s">
        <v>115</v>
      </c>
      <c r="F30" s="115">
        <v>2165</v>
      </c>
      <c r="G30" s="115">
        <v>38.53</v>
      </c>
      <c r="H30" s="115">
        <v>13.34</v>
      </c>
      <c r="I30" s="116" t="s">
        <v>473</v>
      </c>
      <c r="J30" s="130" t="s">
        <v>116</v>
      </c>
      <c r="K30" s="132">
        <v>44368.645833333336</v>
      </c>
      <c r="L30" s="131">
        <v>2</v>
      </c>
      <c r="M30" s="115" t="s">
        <v>117</v>
      </c>
      <c r="N30" s="115" t="s">
        <v>118</v>
      </c>
      <c r="O30" s="115" t="s">
        <v>407</v>
      </c>
      <c r="P30" s="117">
        <v>44371</v>
      </c>
      <c r="Q30" s="115" t="s">
        <v>112</v>
      </c>
      <c r="R30" s="130" t="s">
        <v>4230</v>
      </c>
      <c r="S30" s="114" t="s">
        <v>113</v>
      </c>
      <c r="T30" s="357" t="str">
        <f>IFERROR(VLOOKUP(D:D,DGILOG!A:C,3,0),"")</f>
        <v>Y</v>
      </c>
      <c r="U30" s="114"/>
      <c r="V30" s="357"/>
      <c r="W30" s="114" t="s">
        <v>4094</v>
      </c>
      <c r="X30" s="354" t="s">
        <v>407</v>
      </c>
      <c r="Y30" s="355" t="str">
        <f t="shared" si="1"/>
        <v>4002941386 GID 22 P3 24 Y</v>
      </c>
      <c r="Z30" s="29"/>
      <c r="AA30" s="29"/>
      <c r="AB30" s="29"/>
      <c r="AC30" s="29"/>
      <c r="AD30" s="29"/>
      <c r="AE30" s="29"/>
    </row>
    <row r="31" spans="1:31" x14ac:dyDescent="0.25">
      <c r="A31" s="115">
        <v>4002941422</v>
      </c>
      <c r="B31" s="131" t="s">
        <v>96</v>
      </c>
      <c r="C31" s="116">
        <v>1</v>
      </c>
      <c r="D31" s="115">
        <v>95000001</v>
      </c>
      <c r="E31" s="115" t="s">
        <v>115</v>
      </c>
      <c r="F31" s="115">
        <v>1894</v>
      </c>
      <c r="G31" s="115">
        <v>37.69</v>
      </c>
      <c r="H31" s="115">
        <v>13.29</v>
      </c>
      <c r="I31" s="116" t="s">
        <v>473</v>
      </c>
      <c r="J31" s="130" t="s">
        <v>116</v>
      </c>
      <c r="K31" s="132">
        <v>44368.645833333336</v>
      </c>
      <c r="L31" s="131">
        <v>2</v>
      </c>
      <c r="M31" s="115" t="s">
        <v>117</v>
      </c>
      <c r="N31" s="115" t="s">
        <v>118</v>
      </c>
      <c r="O31" s="115" t="s">
        <v>407</v>
      </c>
      <c r="P31" s="117">
        <v>44371</v>
      </c>
      <c r="Q31" s="115" t="s">
        <v>112</v>
      </c>
      <c r="R31" s="130" t="s">
        <v>4230</v>
      </c>
      <c r="S31" s="114" t="s">
        <v>113</v>
      </c>
      <c r="T31" s="357" t="str">
        <f>IFERROR(VLOOKUP(D:D,DGILOG!A:C,3,0),"")</f>
        <v>Y</v>
      </c>
      <c r="U31" s="114"/>
      <c r="V31" s="357"/>
      <c r="W31" s="114" t="s">
        <v>4094</v>
      </c>
      <c r="X31" s="354" t="s">
        <v>407</v>
      </c>
      <c r="Y31" s="355" t="str">
        <f t="shared" si="1"/>
        <v>4002941422 GID 22 P3 24 Y</v>
      </c>
      <c r="Z31" s="29"/>
      <c r="AA31" s="29"/>
      <c r="AB31" s="29"/>
      <c r="AC31" s="29"/>
      <c r="AD31" s="29"/>
      <c r="AE31" s="29"/>
    </row>
    <row r="32" spans="1:31" hidden="1" x14ac:dyDescent="0.25">
      <c r="A32" s="130">
        <v>4002941425</v>
      </c>
      <c r="B32" s="131" t="s">
        <v>96</v>
      </c>
      <c r="C32" s="131">
        <v>1</v>
      </c>
      <c r="D32" s="130">
        <v>15220886</v>
      </c>
      <c r="E32" s="130" t="s">
        <v>4489</v>
      </c>
      <c r="F32" s="130">
        <v>10</v>
      </c>
      <c r="G32" s="130">
        <v>0.15</v>
      </c>
      <c r="H32" s="130">
        <v>0.1</v>
      </c>
      <c r="I32" s="131" t="s">
        <v>8</v>
      </c>
      <c r="J32" s="130" t="s">
        <v>97</v>
      </c>
      <c r="K32" s="132">
        <v>44368.645833333336</v>
      </c>
      <c r="L32" s="131">
        <v>2</v>
      </c>
      <c r="M32" s="130" t="s">
        <v>3304</v>
      </c>
      <c r="N32" s="130" t="s">
        <v>110</v>
      </c>
      <c r="O32" s="130" t="s">
        <v>5251</v>
      </c>
      <c r="P32" s="133">
        <v>44364</v>
      </c>
      <c r="Q32" s="130" t="s">
        <v>105</v>
      </c>
      <c r="R32" s="130" t="s">
        <v>4490</v>
      </c>
      <c r="S32" s="29" t="s">
        <v>107</v>
      </c>
      <c r="T32" s="354" t="str">
        <f>IFERROR(VLOOKUP(D:D,DGILOG!A:C,3,0),"")</f>
        <v/>
      </c>
      <c r="U32" s="29"/>
      <c r="V32" s="29" t="s">
        <v>511</v>
      </c>
      <c r="W32" s="354" t="str">
        <f>IFERROR(VLOOKUP(V:V,MGV!B:E,4,0),"")</f>
        <v>PT. Mega Antaran Prima</v>
      </c>
      <c r="X32" s="354" t="s">
        <v>407</v>
      </c>
      <c r="Y32" s="355" t="str">
        <f t="shared" si="1"/>
        <v xml:space="preserve">4002941425 GID 22 P2 17 </v>
      </c>
      <c r="Z32" s="29" t="s">
        <v>5312</v>
      </c>
      <c r="AA32" s="359">
        <v>44368</v>
      </c>
      <c r="AB32" s="354" t="str">
        <f t="shared" ref="AB32:AB44" si="4">W32</f>
        <v>PT. Mega Antaran Prima</v>
      </c>
      <c r="AC32" s="354" t="str">
        <f>VLOOKUP(AE:AE,'List Dedicate'!C:F,4,0)</f>
        <v>SUPOYO</v>
      </c>
      <c r="AD32" s="354"/>
      <c r="AE32" s="354" t="str">
        <f t="shared" ref="AE32:AE44" si="5">V32</f>
        <v>B 9663 KXR</v>
      </c>
    </row>
    <row r="33" spans="1:31" hidden="1" x14ac:dyDescent="0.25">
      <c r="A33" s="130">
        <v>4002941425</v>
      </c>
      <c r="B33" s="131" t="s">
        <v>96</v>
      </c>
      <c r="C33" s="131"/>
      <c r="D33" s="130">
        <v>15463457</v>
      </c>
      <c r="E33" s="130" t="s">
        <v>3424</v>
      </c>
      <c r="F33" s="130">
        <v>353</v>
      </c>
      <c r="G33" s="130">
        <v>4.4400000000000004</v>
      </c>
      <c r="H33" s="130">
        <v>1.8</v>
      </c>
      <c r="I33" s="131" t="s">
        <v>8</v>
      </c>
      <c r="J33" s="130" t="s">
        <v>97</v>
      </c>
      <c r="K33" s="132">
        <v>44368.645833333336</v>
      </c>
      <c r="L33" s="131">
        <v>2</v>
      </c>
      <c r="M33" s="130" t="s">
        <v>3425</v>
      </c>
      <c r="N33" s="130" t="s">
        <v>110</v>
      </c>
      <c r="O33" s="130" t="s">
        <v>5251</v>
      </c>
      <c r="P33" s="133">
        <v>44364</v>
      </c>
      <c r="Q33" s="130" t="s">
        <v>105</v>
      </c>
      <c r="R33" s="130" t="s">
        <v>3426</v>
      </c>
      <c r="S33" s="29" t="s">
        <v>107</v>
      </c>
      <c r="T33" s="354" t="str">
        <f>IFERROR(VLOOKUP(D:D,DGILOG!A:C,3,0),"")</f>
        <v/>
      </c>
      <c r="U33" s="29"/>
      <c r="V33" s="29"/>
      <c r="W33" s="354" t="str">
        <f>IFERROR(VLOOKUP(V:V,MGV!B:E,4,0),"")</f>
        <v/>
      </c>
      <c r="X33" s="354" t="s">
        <v>407</v>
      </c>
      <c r="Y33" s="355" t="str">
        <f t="shared" si="1"/>
        <v xml:space="preserve">4002941425 GID 22 P2 17 </v>
      </c>
      <c r="Z33" s="29" t="s">
        <v>5312</v>
      </c>
      <c r="AA33" s="359">
        <v>44368</v>
      </c>
      <c r="AB33" s="354" t="str">
        <f t="shared" si="4"/>
        <v/>
      </c>
      <c r="AC33" s="354" t="e">
        <f>VLOOKUP(AE:AE,'List Dedicate'!C:F,4,0)</f>
        <v>#N/A</v>
      </c>
      <c r="AD33" s="354"/>
      <c r="AE33" s="354">
        <f t="shared" si="5"/>
        <v>0</v>
      </c>
    </row>
    <row r="34" spans="1:31" hidden="1" x14ac:dyDescent="0.25">
      <c r="A34" s="130">
        <v>4002941427</v>
      </c>
      <c r="B34" s="131" t="s">
        <v>96</v>
      </c>
      <c r="C34" s="131">
        <v>1</v>
      </c>
      <c r="D34" s="130">
        <v>20808001</v>
      </c>
      <c r="E34" s="130" t="s">
        <v>4819</v>
      </c>
      <c r="F34" s="130">
        <v>400</v>
      </c>
      <c r="G34" s="130">
        <v>5.03</v>
      </c>
      <c r="H34" s="130">
        <v>2.04</v>
      </c>
      <c r="I34" s="131" t="s">
        <v>8</v>
      </c>
      <c r="J34" s="130" t="s">
        <v>97</v>
      </c>
      <c r="K34" s="132">
        <v>44368.645833333336</v>
      </c>
      <c r="L34" s="131">
        <v>2</v>
      </c>
      <c r="M34" s="130" t="s">
        <v>3304</v>
      </c>
      <c r="N34" s="130" t="s">
        <v>110</v>
      </c>
      <c r="O34" s="130" t="s">
        <v>407</v>
      </c>
      <c r="P34" s="133">
        <v>44370</v>
      </c>
      <c r="Q34" s="130" t="s">
        <v>105</v>
      </c>
      <c r="R34" s="130" t="s">
        <v>4821</v>
      </c>
      <c r="S34" s="29" t="s">
        <v>107</v>
      </c>
      <c r="T34" s="354" t="str">
        <f>IFERROR(VLOOKUP(D:D,DGILOG!A:C,3,0),"")</f>
        <v/>
      </c>
      <c r="U34" s="29"/>
      <c r="V34" s="29" t="s">
        <v>7</v>
      </c>
      <c r="W34" s="354" t="str">
        <f>IFERROR(VLOOKUP(V:V,MGV!B:E,4,0),"")</f>
        <v>CV. Global Synergi Abadi</v>
      </c>
      <c r="X34" s="354" t="s">
        <v>407</v>
      </c>
      <c r="Y34" s="355" t="str">
        <f t="shared" si="1"/>
        <v xml:space="preserve">4002941427 GID 22 P2 23 </v>
      </c>
      <c r="Z34" s="29" t="s">
        <v>5313</v>
      </c>
      <c r="AA34" s="359">
        <v>44368</v>
      </c>
      <c r="AB34" s="354" t="str">
        <f t="shared" si="4"/>
        <v>CV. Global Synergi Abadi</v>
      </c>
      <c r="AC34" s="354" t="str">
        <f>VLOOKUP(AE:AE,'List Dedicate'!C:F,4,0)</f>
        <v>Ading Sukardi</v>
      </c>
      <c r="AD34" s="354"/>
      <c r="AE34" s="354" t="str">
        <f t="shared" si="5"/>
        <v>B 9417 BCI</v>
      </c>
    </row>
    <row r="35" spans="1:31" hidden="1" x14ac:dyDescent="0.25">
      <c r="A35" s="130">
        <v>4002941431</v>
      </c>
      <c r="B35" s="131" t="s">
        <v>96</v>
      </c>
      <c r="C35" s="131">
        <v>1</v>
      </c>
      <c r="D35" s="130">
        <v>21907001</v>
      </c>
      <c r="E35" s="130" t="s">
        <v>4995</v>
      </c>
      <c r="F35" s="130">
        <v>500</v>
      </c>
      <c r="G35" s="130">
        <v>3.59</v>
      </c>
      <c r="H35" s="130">
        <v>1.02</v>
      </c>
      <c r="I35" s="131" t="s">
        <v>8</v>
      </c>
      <c r="J35" s="130" t="s">
        <v>3372</v>
      </c>
      <c r="K35" s="132">
        <v>44368.645833333336</v>
      </c>
      <c r="L35" s="131">
        <v>2</v>
      </c>
      <c r="M35" s="130" t="s">
        <v>104</v>
      </c>
      <c r="N35" s="130" t="s">
        <v>99</v>
      </c>
      <c r="O35" s="130" t="s">
        <v>407</v>
      </c>
      <c r="P35" s="133">
        <v>44370</v>
      </c>
      <c r="Q35" s="130" t="s">
        <v>120</v>
      </c>
      <c r="R35" s="130" t="s">
        <v>4996</v>
      </c>
      <c r="S35" s="29" t="s">
        <v>122</v>
      </c>
      <c r="T35" s="354" t="str">
        <f>IFERROR(VLOOKUP(D:D,DGILOG!A:C,3,0),"")</f>
        <v/>
      </c>
      <c r="U35" s="29"/>
      <c r="V35" s="354" t="s">
        <v>49</v>
      </c>
      <c r="W35" s="354" t="str">
        <f>IFERROR(VLOOKUP(V:V,MGV!B:E,4,0),"")</f>
        <v>PT. Kabut Halim Mandiri</v>
      </c>
      <c r="X35" s="354" t="s">
        <v>407</v>
      </c>
      <c r="Y35" s="355" t="str">
        <f t="shared" si="1"/>
        <v xml:space="preserve">4002941431 GID 22 P1 23 </v>
      </c>
      <c r="Z35" s="29" t="s">
        <v>5314</v>
      </c>
      <c r="AA35" s="359">
        <v>44368</v>
      </c>
      <c r="AB35" s="354" t="str">
        <f t="shared" si="4"/>
        <v>PT. Kabut Halim Mandiri</v>
      </c>
      <c r="AC35" s="354" t="str">
        <f>VLOOKUP(AE:AE,'List Dedicate'!C:F,4,0)</f>
        <v>AHMIN</v>
      </c>
      <c r="AD35" s="354"/>
      <c r="AE35" s="354" t="str">
        <f t="shared" si="5"/>
        <v>B 9542 TXS</v>
      </c>
    </row>
    <row r="36" spans="1:31" hidden="1" x14ac:dyDescent="0.25">
      <c r="A36" s="130">
        <v>4002941432</v>
      </c>
      <c r="B36" s="131" t="s">
        <v>96</v>
      </c>
      <c r="C36" s="131">
        <v>1</v>
      </c>
      <c r="D36" s="130">
        <v>15498300</v>
      </c>
      <c r="E36" s="130" t="s">
        <v>363</v>
      </c>
      <c r="F36" s="130">
        <v>178</v>
      </c>
      <c r="G36" s="130">
        <v>0.56000000000000005</v>
      </c>
      <c r="H36" s="130">
        <v>0.13</v>
      </c>
      <c r="I36" s="131" t="s">
        <v>8</v>
      </c>
      <c r="J36" s="130" t="s">
        <v>97</v>
      </c>
      <c r="K36" s="132">
        <v>44368.645833333336</v>
      </c>
      <c r="L36" s="131">
        <v>2</v>
      </c>
      <c r="M36" s="130" t="s">
        <v>3470</v>
      </c>
      <c r="N36" s="130" t="s">
        <v>99</v>
      </c>
      <c r="O36" s="130" t="s">
        <v>5251</v>
      </c>
      <c r="P36" s="133">
        <v>44369</v>
      </c>
      <c r="Q36" s="130" t="s">
        <v>100</v>
      </c>
      <c r="R36" s="130" t="s">
        <v>5291</v>
      </c>
      <c r="S36" s="29" t="s">
        <v>101</v>
      </c>
      <c r="T36" s="354" t="str">
        <f>IFERROR(VLOOKUP(D:D,DGILOG!A:C,3,0),"")</f>
        <v>Y</v>
      </c>
      <c r="U36" s="29"/>
      <c r="V36" s="354" t="s">
        <v>63</v>
      </c>
      <c r="W36" s="354" t="str">
        <f>IFERROR(VLOOKUP(V:V,MGV!B:E,4,0),"")</f>
        <v>PT. Mega Antaran Prima</v>
      </c>
      <c r="X36" s="354" t="s">
        <v>407</v>
      </c>
      <c r="Y36" s="355" t="str">
        <f t="shared" si="1"/>
        <v>4002941432 GID 22 ND 22 Y</v>
      </c>
      <c r="Z36" s="29" t="s">
        <v>5315</v>
      </c>
      <c r="AA36" s="359">
        <v>44368</v>
      </c>
      <c r="AB36" s="354" t="str">
        <f t="shared" si="4"/>
        <v>PT. Mega Antaran Prima</v>
      </c>
      <c r="AC36" s="354" t="str">
        <f>VLOOKUP(AE:AE,'List Dedicate'!C:F,4,0)</f>
        <v>Boyke Simorangkir</v>
      </c>
      <c r="AD36" s="354"/>
      <c r="AE36" s="354" t="str">
        <f t="shared" si="5"/>
        <v>B 9065 KXU</v>
      </c>
    </row>
    <row r="37" spans="1:31" hidden="1" x14ac:dyDescent="0.25">
      <c r="A37" s="130">
        <v>4002941432</v>
      </c>
      <c r="B37" s="131" t="s">
        <v>96</v>
      </c>
      <c r="C37" s="131"/>
      <c r="D37" s="130">
        <v>21924001</v>
      </c>
      <c r="E37" s="130" t="s">
        <v>5292</v>
      </c>
      <c r="F37" s="130">
        <v>150</v>
      </c>
      <c r="G37" s="130">
        <v>2.19</v>
      </c>
      <c r="H37" s="130">
        <v>1.1100000000000001</v>
      </c>
      <c r="I37" s="131" t="s">
        <v>8</v>
      </c>
      <c r="J37" s="130" t="s">
        <v>97</v>
      </c>
      <c r="K37" s="132">
        <v>44368.645833333336</v>
      </c>
      <c r="L37" s="131">
        <v>2</v>
      </c>
      <c r="M37" s="130" t="s">
        <v>3470</v>
      </c>
      <c r="N37" s="130" t="s">
        <v>99</v>
      </c>
      <c r="O37" s="130" t="s">
        <v>5251</v>
      </c>
      <c r="P37" s="133">
        <v>44369</v>
      </c>
      <c r="Q37" s="130" t="s">
        <v>100</v>
      </c>
      <c r="R37" s="130" t="s">
        <v>5293</v>
      </c>
      <c r="S37" s="29" t="s">
        <v>101</v>
      </c>
      <c r="T37" s="354" t="str">
        <f>IFERROR(VLOOKUP(D:D,DGILOG!A:C,3,0),"")</f>
        <v/>
      </c>
      <c r="U37" s="29"/>
      <c r="V37" s="354"/>
      <c r="W37" s="354" t="str">
        <f>IFERROR(VLOOKUP(V:V,MGV!B:E,4,0),"")</f>
        <v/>
      </c>
      <c r="X37" s="354" t="s">
        <v>407</v>
      </c>
      <c r="Y37" s="355" t="str">
        <f t="shared" si="1"/>
        <v xml:space="preserve">4002941432 GID 22 ND 22 </v>
      </c>
      <c r="Z37" s="29" t="s">
        <v>5315</v>
      </c>
      <c r="AA37" s="359">
        <v>44368</v>
      </c>
      <c r="AB37" s="354" t="str">
        <f t="shared" si="4"/>
        <v/>
      </c>
      <c r="AC37" s="354" t="e">
        <f>VLOOKUP(AE:AE,'List Dedicate'!C:F,4,0)</f>
        <v>#N/A</v>
      </c>
      <c r="AD37" s="354"/>
      <c r="AE37" s="354">
        <f t="shared" si="5"/>
        <v>0</v>
      </c>
    </row>
    <row r="38" spans="1:31" hidden="1" x14ac:dyDescent="0.25">
      <c r="A38" s="130">
        <v>4002941440</v>
      </c>
      <c r="B38" s="131" t="s">
        <v>96</v>
      </c>
      <c r="C38" s="131">
        <v>1</v>
      </c>
      <c r="D38" s="130">
        <v>34000001</v>
      </c>
      <c r="E38" s="130" t="s">
        <v>3640</v>
      </c>
      <c r="F38" s="130">
        <v>269</v>
      </c>
      <c r="G38" s="130">
        <v>4.3499999999999996</v>
      </c>
      <c r="H38" s="130">
        <v>1.97</v>
      </c>
      <c r="I38" s="131" t="s">
        <v>8</v>
      </c>
      <c r="J38" s="130" t="s">
        <v>3372</v>
      </c>
      <c r="K38" s="132">
        <v>44368.645833333336</v>
      </c>
      <c r="L38" s="131">
        <v>2</v>
      </c>
      <c r="M38" s="130" t="s">
        <v>3304</v>
      </c>
      <c r="N38" s="130" t="s">
        <v>110</v>
      </c>
      <c r="O38" s="130" t="s">
        <v>5294</v>
      </c>
      <c r="P38" s="133">
        <v>44370</v>
      </c>
      <c r="Q38" s="130" t="s">
        <v>100</v>
      </c>
      <c r="R38" s="130" t="s">
        <v>3643</v>
      </c>
      <c r="S38" s="29" t="s">
        <v>101</v>
      </c>
      <c r="T38" s="354" t="str">
        <f>IFERROR(VLOOKUP(D:D,DGILOG!A:C,3,0),"")</f>
        <v/>
      </c>
      <c r="U38" s="29"/>
      <c r="V38" s="354" t="s">
        <v>65</v>
      </c>
      <c r="W38" s="354" t="str">
        <f>IFERROR(VLOOKUP(V:V,MGV!B:E,4,0),"")</f>
        <v>PT. Mega Antaran Prima</v>
      </c>
      <c r="X38" s="354" t="s">
        <v>407</v>
      </c>
      <c r="Y38" s="355" t="str">
        <f t="shared" si="1"/>
        <v xml:space="preserve">4002941440 GID 22 ND 23 </v>
      </c>
      <c r="Z38" s="29" t="s">
        <v>5316</v>
      </c>
      <c r="AA38" s="359">
        <v>44368</v>
      </c>
      <c r="AB38" s="354" t="str">
        <f t="shared" si="4"/>
        <v>PT. Mega Antaran Prima</v>
      </c>
      <c r="AC38" s="354" t="str">
        <f>VLOOKUP(AE:AE,'List Dedicate'!C:F,4,0)</f>
        <v>Tion Daniel Tirukan</v>
      </c>
      <c r="AD38" s="354"/>
      <c r="AE38" s="354" t="str">
        <f t="shared" si="5"/>
        <v>B 9140 KXU</v>
      </c>
    </row>
    <row r="39" spans="1:31" hidden="1" x14ac:dyDescent="0.25">
      <c r="A39" s="130">
        <v>4002941441</v>
      </c>
      <c r="B39" s="131" t="s">
        <v>96</v>
      </c>
      <c r="C39" s="131">
        <v>1</v>
      </c>
      <c r="D39" s="130">
        <v>15464890</v>
      </c>
      <c r="E39" s="130" t="s">
        <v>5237</v>
      </c>
      <c r="F39" s="130">
        <v>192</v>
      </c>
      <c r="G39" s="130">
        <v>3.73</v>
      </c>
      <c r="H39" s="130">
        <v>1.65</v>
      </c>
      <c r="I39" s="131" t="s">
        <v>8</v>
      </c>
      <c r="J39" s="130" t="s">
        <v>97</v>
      </c>
      <c r="K39" s="132">
        <v>44368.645833333336</v>
      </c>
      <c r="L39" s="131">
        <v>2</v>
      </c>
      <c r="M39" s="130" t="s">
        <v>3304</v>
      </c>
      <c r="N39" s="130" t="s">
        <v>110</v>
      </c>
      <c r="O39" s="130" t="s">
        <v>5294</v>
      </c>
      <c r="P39" s="133">
        <v>44370</v>
      </c>
      <c r="Q39" s="130" t="s">
        <v>100</v>
      </c>
      <c r="R39" s="130" t="s">
        <v>5295</v>
      </c>
      <c r="S39" s="29" t="s">
        <v>101</v>
      </c>
      <c r="T39" s="354" t="str">
        <f>IFERROR(VLOOKUP(D:D,DGILOG!A:C,3,0),"")</f>
        <v/>
      </c>
      <c r="U39" s="29"/>
      <c r="V39" s="354" t="s">
        <v>38</v>
      </c>
      <c r="W39" s="354" t="str">
        <f>IFERROR(VLOOKUP(V:V,MGV!B:E,4,0),"")</f>
        <v>PT. Kabut Halim Mandiri</v>
      </c>
      <c r="X39" s="354" t="s">
        <v>407</v>
      </c>
      <c r="Y39" s="355" t="str">
        <f t="shared" si="1"/>
        <v xml:space="preserve">4002941441 GID 22 ND 23 </v>
      </c>
      <c r="Z39" s="29" t="s">
        <v>5317</v>
      </c>
      <c r="AA39" s="359">
        <v>44368</v>
      </c>
      <c r="AB39" s="354" t="str">
        <f t="shared" si="4"/>
        <v>PT. Kabut Halim Mandiri</v>
      </c>
      <c r="AC39" s="354" t="s">
        <v>2232</v>
      </c>
      <c r="AD39" s="354"/>
      <c r="AE39" s="354" t="str">
        <f t="shared" si="5"/>
        <v>F 9282 FG</v>
      </c>
    </row>
    <row r="40" spans="1:31" hidden="1" x14ac:dyDescent="0.25">
      <c r="A40" s="130">
        <v>4002941450</v>
      </c>
      <c r="B40" s="131" t="s">
        <v>96</v>
      </c>
      <c r="C40" s="131">
        <v>1</v>
      </c>
      <c r="D40" s="130">
        <v>15195704</v>
      </c>
      <c r="E40" s="130" t="s">
        <v>4361</v>
      </c>
      <c r="F40" s="130">
        <v>325</v>
      </c>
      <c r="G40" s="130">
        <v>3.76</v>
      </c>
      <c r="H40" s="130">
        <v>1.96</v>
      </c>
      <c r="I40" s="131" t="s">
        <v>8</v>
      </c>
      <c r="J40" s="130" t="s">
        <v>116</v>
      </c>
      <c r="K40" s="132">
        <v>44368.645833333336</v>
      </c>
      <c r="L40" s="131">
        <v>2</v>
      </c>
      <c r="M40" s="130" t="s">
        <v>3304</v>
      </c>
      <c r="N40" s="130" t="s">
        <v>110</v>
      </c>
      <c r="O40" s="130" t="s">
        <v>407</v>
      </c>
      <c r="P40" s="133">
        <v>44370</v>
      </c>
      <c r="Q40" s="130" t="s">
        <v>105</v>
      </c>
      <c r="R40" s="130" t="s">
        <v>4363</v>
      </c>
      <c r="S40" s="29" t="s">
        <v>107</v>
      </c>
      <c r="T40" s="354" t="str">
        <f>IFERROR(VLOOKUP(D:D,DGILOG!A:C,3,0),"")</f>
        <v/>
      </c>
      <c r="U40" s="29"/>
      <c r="V40" s="29" t="s">
        <v>29</v>
      </c>
      <c r="W40" s="354" t="str">
        <f>IFERROR(VLOOKUP(V:V,MGV!B:E,4,0),"")</f>
        <v>PT. Darsindo Cipta Putra Mandiri</v>
      </c>
      <c r="X40" s="354" t="s">
        <v>407</v>
      </c>
      <c r="Y40" s="355" t="str">
        <f t="shared" si="1"/>
        <v xml:space="preserve">4002941450 GID 22 P2 23 </v>
      </c>
      <c r="Z40" s="29" t="s">
        <v>5318</v>
      </c>
      <c r="AA40" s="359">
        <v>44368</v>
      </c>
      <c r="AB40" s="354" t="str">
        <f t="shared" si="4"/>
        <v>PT. Darsindo Cipta Putra Mandiri</v>
      </c>
      <c r="AC40" s="354" t="str">
        <f>VLOOKUP(AE:AE,'List Dedicate'!C:F,4,0)</f>
        <v>FERI</v>
      </c>
      <c r="AD40" s="354"/>
      <c r="AE40" s="354" t="str">
        <f t="shared" si="5"/>
        <v>B 9146 FXU</v>
      </c>
    </row>
    <row r="41" spans="1:31" hidden="1" x14ac:dyDescent="0.25">
      <c r="A41" s="130">
        <v>4002941453</v>
      </c>
      <c r="B41" s="131" t="s">
        <v>96</v>
      </c>
      <c r="C41" s="131">
        <v>1</v>
      </c>
      <c r="D41" s="130">
        <v>22104001</v>
      </c>
      <c r="E41" s="130" t="s">
        <v>3717</v>
      </c>
      <c r="F41" s="130">
        <v>331</v>
      </c>
      <c r="G41" s="130">
        <v>5.56</v>
      </c>
      <c r="H41" s="130">
        <v>2.14</v>
      </c>
      <c r="I41" s="131" t="s">
        <v>8</v>
      </c>
      <c r="J41" s="130" t="s">
        <v>109</v>
      </c>
      <c r="K41" s="132">
        <v>44368.645833333336</v>
      </c>
      <c r="L41" s="131">
        <v>2</v>
      </c>
      <c r="M41" s="130" t="s">
        <v>134</v>
      </c>
      <c r="N41" s="130" t="s">
        <v>99</v>
      </c>
      <c r="O41" s="130" t="s">
        <v>407</v>
      </c>
      <c r="P41" s="133">
        <v>44369</v>
      </c>
      <c r="Q41" s="130" t="s">
        <v>120</v>
      </c>
      <c r="R41" s="130" t="s">
        <v>3721</v>
      </c>
      <c r="S41" s="29" t="s">
        <v>122</v>
      </c>
      <c r="T41" s="354" t="str">
        <f>IFERROR(VLOOKUP(D:D,DGILOG!A:C,3,0),"")</f>
        <v/>
      </c>
      <c r="U41" s="29"/>
      <c r="V41" s="354" t="s">
        <v>13</v>
      </c>
      <c r="W41" s="354" t="str">
        <f>IFERROR(VLOOKUP(V:V,MGV!B:E,4,0),"")</f>
        <v>CV. Global Synergi Abadi</v>
      </c>
      <c r="X41" s="354" t="s">
        <v>407</v>
      </c>
      <c r="Y41" s="355" t="str">
        <f t="shared" si="1"/>
        <v xml:space="preserve">4002941453 GID 22 P1 22 </v>
      </c>
      <c r="Z41" s="29" t="s">
        <v>5319</v>
      </c>
      <c r="AA41" s="359">
        <v>44368</v>
      </c>
      <c r="AB41" s="354" t="str">
        <f t="shared" si="4"/>
        <v>CV. Global Synergi Abadi</v>
      </c>
      <c r="AC41" s="354" t="str">
        <f>VLOOKUP(AE:AE,'List Dedicate'!C:F,4,0)</f>
        <v>Ujang Suryana</v>
      </c>
      <c r="AD41" s="354"/>
      <c r="AE41" s="354" t="str">
        <f t="shared" si="5"/>
        <v>B 9073 AR</v>
      </c>
    </row>
    <row r="42" spans="1:31" hidden="1" x14ac:dyDescent="0.25">
      <c r="A42" s="78">
        <v>4002941307</v>
      </c>
      <c r="B42" s="103" t="s">
        <v>96</v>
      </c>
      <c r="C42" s="103">
        <v>1</v>
      </c>
      <c r="D42" s="78">
        <v>15097206</v>
      </c>
      <c r="E42" s="78" t="s">
        <v>4034</v>
      </c>
      <c r="F42" s="78">
        <v>204</v>
      </c>
      <c r="G42" s="78">
        <v>3.97</v>
      </c>
      <c r="H42" s="78">
        <v>1.25</v>
      </c>
      <c r="I42" s="103" t="s">
        <v>8</v>
      </c>
      <c r="J42" s="78" t="s">
        <v>97</v>
      </c>
      <c r="K42" s="104">
        <v>44368.781944444447</v>
      </c>
      <c r="L42" s="103">
        <v>3</v>
      </c>
      <c r="M42" s="78" t="s">
        <v>168</v>
      </c>
      <c r="N42" s="78" t="s">
        <v>110</v>
      </c>
      <c r="O42" s="78" t="s">
        <v>5251</v>
      </c>
      <c r="P42" s="105">
        <v>44371</v>
      </c>
      <c r="Q42" s="78" t="s">
        <v>105</v>
      </c>
      <c r="R42" s="78" t="s">
        <v>4037</v>
      </c>
      <c r="S42" s="29" t="s">
        <v>107</v>
      </c>
      <c r="T42" s="354" t="str">
        <f>IFERROR(VLOOKUP(D:D,DGILOG!A:C,3,0),"")</f>
        <v/>
      </c>
      <c r="U42" s="29"/>
      <c r="V42" s="29" t="s">
        <v>5084</v>
      </c>
      <c r="W42" s="354" t="str">
        <f>IFERROR(VLOOKUP(V:V,MGV!B:E,4,0),"")</f>
        <v>Atlas</v>
      </c>
      <c r="X42" s="354" t="s">
        <v>407</v>
      </c>
      <c r="Y42" s="355" t="str">
        <f>A42&amp;" "&amp;X42&amp;" "&amp;S42&amp;" "&amp;TEXT(P42,"dd")&amp;" "&amp;T42</f>
        <v xml:space="preserve">4002941307 GID 22 P2 24 </v>
      </c>
      <c r="Z42" s="29" t="s">
        <v>5320</v>
      </c>
      <c r="AA42" s="359">
        <v>44368</v>
      </c>
      <c r="AB42" s="354" t="str">
        <f t="shared" si="4"/>
        <v>Atlas</v>
      </c>
      <c r="AC42" s="354" t="str">
        <f>VLOOKUP(AE:AE,MGV!B:C,2,0)</f>
        <v>SUGIARTO</v>
      </c>
      <c r="AD42" s="354"/>
      <c r="AE42" s="354" t="str">
        <f t="shared" si="5"/>
        <v>B 9326 BCO</v>
      </c>
    </row>
    <row r="43" spans="1:31" hidden="1" x14ac:dyDescent="0.25">
      <c r="A43" s="78">
        <v>4002941307</v>
      </c>
      <c r="B43" s="103" t="s">
        <v>96</v>
      </c>
      <c r="C43" s="103"/>
      <c r="D43" s="78">
        <v>15471883</v>
      </c>
      <c r="E43" s="78" t="s">
        <v>103</v>
      </c>
      <c r="F43" s="78">
        <v>93</v>
      </c>
      <c r="G43" s="78">
        <v>1.21</v>
      </c>
      <c r="H43" s="78">
        <v>0.6</v>
      </c>
      <c r="I43" s="103" t="s">
        <v>8</v>
      </c>
      <c r="J43" s="78" t="s">
        <v>97</v>
      </c>
      <c r="K43" s="104">
        <v>44368.781944444447</v>
      </c>
      <c r="L43" s="103">
        <v>3</v>
      </c>
      <c r="M43" s="78" t="s">
        <v>252</v>
      </c>
      <c r="N43" s="78" t="s">
        <v>110</v>
      </c>
      <c r="O43" s="78" t="s">
        <v>5251</v>
      </c>
      <c r="P43" s="105">
        <v>44371</v>
      </c>
      <c r="Q43" s="78" t="s">
        <v>105</v>
      </c>
      <c r="R43" s="78" t="s">
        <v>106</v>
      </c>
      <c r="S43" s="29" t="s">
        <v>107</v>
      </c>
      <c r="T43" s="354" t="str">
        <f>IFERROR(VLOOKUP(D:D,DGILOG!A:C,3,0),"")</f>
        <v>Y</v>
      </c>
      <c r="U43" s="29"/>
      <c r="V43" s="29"/>
      <c r="W43" s="354" t="str">
        <f>IFERROR(VLOOKUP(V:V,MGV!B:E,4,0),"")</f>
        <v/>
      </c>
      <c r="X43" s="354" t="s">
        <v>407</v>
      </c>
      <c r="Y43" s="355" t="str">
        <f>A43&amp;" "&amp;X43&amp;" "&amp;S43&amp;" "&amp;TEXT(P43,"dd")&amp;" "&amp;T43</f>
        <v>4002941307 GID 22 P2 24 Y</v>
      </c>
      <c r="Z43" s="29" t="s">
        <v>5320</v>
      </c>
      <c r="AA43" s="359">
        <v>44368</v>
      </c>
      <c r="AB43" s="354" t="str">
        <f t="shared" si="4"/>
        <v/>
      </c>
      <c r="AC43" s="354" t="e">
        <f>VLOOKUP(AE:AE,MGV!B:C,2,0)</f>
        <v>#N/A</v>
      </c>
      <c r="AD43" s="354"/>
      <c r="AE43" s="354">
        <f t="shared" si="5"/>
        <v>0</v>
      </c>
    </row>
    <row r="44" spans="1:31" hidden="1" x14ac:dyDescent="0.25">
      <c r="A44" s="78">
        <v>4002941328</v>
      </c>
      <c r="B44" s="103" t="s">
        <v>96</v>
      </c>
      <c r="C44" s="103">
        <v>1</v>
      </c>
      <c r="D44" s="78">
        <v>20812001</v>
      </c>
      <c r="E44" s="78" t="s">
        <v>3781</v>
      </c>
      <c r="F44" s="78">
        <v>133</v>
      </c>
      <c r="G44" s="78">
        <v>2.29</v>
      </c>
      <c r="H44" s="78">
        <v>1.29</v>
      </c>
      <c r="I44" s="103" t="s">
        <v>8</v>
      </c>
      <c r="J44" s="78" t="s">
        <v>97</v>
      </c>
      <c r="K44" s="104">
        <v>44368.781944444447</v>
      </c>
      <c r="L44" s="103">
        <v>3</v>
      </c>
      <c r="M44" s="78" t="s">
        <v>104</v>
      </c>
      <c r="N44" s="78" t="s">
        <v>99</v>
      </c>
      <c r="O44" s="78" t="s">
        <v>407</v>
      </c>
      <c r="P44" s="105">
        <v>44370</v>
      </c>
      <c r="Q44" s="78" t="s">
        <v>120</v>
      </c>
      <c r="R44" s="78" t="s">
        <v>3784</v>
      </c>
      <c r="S44" s="29" t="s">
        <v>122</v>
      </c>
      <c r="T44" s="354" t="str">
        <f>IFERROR(VLOOKUP(D:D,DGILOG!A:C,3,0),"")</f>
        <v/>
      </c>
      <c r="U44" s="29"/>
      <c r="V44" s="29" t="s">
        <v>5110</v>
      </c>
      <c r="W44" s="354" t="str">
        <f>IFERROR(VLOOKUP(V:V,MGV!B:E,4,0),"")</f>
        <v>indofast</v>
      </c>
      <c r="X44" s="354" t="s">
        <v>407</v>
      </c>
      <c r="Y44" s="355" t="str">
        <f>A44&amp;" "&amp;X44&amp;" "&amp;S44&amp;" "&amp;TEXT(P44,"dd")&amp;" "&amp;T44</f>
        <v xml:space="preserve">4002941328 GID 22 P1 23 </v>
      </c>
      <c r="Z44" s="29" t="s">
        <v>5321</v>
      </c>
      <c r="AA44" s="359">
        <v>44368</v>
      </c>
      <c r="AB44" s="354" t="str">
        <f t="shared" si="4"/>
        <v>indofast</v>
      </c>
      <c r="AC44" s="354" t="str">
        <f>VLOOKUP(AE:AE,MGV!B:C,2,0)</f>
        <v>KASMIDI</v>
      </c>
      <c r="AD44" s="354"/>
      <c r="AE44" s="354" t="str">
        <f t="shared" si="5"/>
        <v>F 9091 SC</v>
      </c>
    </row>
    <row r="45" spans="1:31" x14ac:dyDescent="0.25">
      <c r="A45" s="111">
        <v>4002941363</v>
      </c>
      <c r="B45" s="103" t="s">
        <v>96</v>
      </c>
      <c r="C45" s="112">
        <v>1</v>
      </c>
      <c r="D45" s="111">
        <v>29800001</v>
      </c>
      <c r="E45" s="111" t="s">
        <v>128</v>
      </c>
      <c r="F45" s="111">
        <v>1170</v>
      </c>
      <c r="G45" s="111">
        <v>15.28</v>
      </c>
      <c r="H45" s="111">
        <v>6.9</v>
      </c>
      <c r="I45" s="112" t="s">
        <v>4734</v>
      </c>
      <c r="J45" s="78" t="s">
        <v>97</v>
      </c>
      <c r="K45" s="104">
        <v>44368.781944444447</v>
      </c>
      <c r="L45" s="103">
        <v>3</v>
      </c>
      <c r="M45" s="111" t="s">
        <v>4800</v>
      </c>
      <c r="N45" s="111" t="s">
        <v>118</v>
      </c>
      <c r="O45" s="111" t="s">
        <v>5250</v>
      </c>
      <c r="P45" s="113">
        <v>44373</v>
      </c>
      <c r="Q45" s="111" t="s">
        <v>112</v>
      </c>
      <c r="R45" s="78" t="s">
        <v>4801</v>
      </c>
      <c r="S45" s="114" t="s">
        <v>113</v>
      </c>
      <c r="T45" s="357" t="str">
        <f>IFERROR(VLOOKUP(D:D,DGILOG!A:C,3,0),"")</f>
        <v>Y</v>
      </c>
      <c r="U45" s="114"/>
      <c r="V45" s="114"/>
      <c r="W45" s="114" t="s">
        <v>5333</v>
      </c>
      <c r="X45" s="354" t="s">
        <v>407</v>
      </c>
      <c r="Y45" s="355" t="str">
        <f t="shared" ref="Y45:Y52" si="6">A45&amp;" "&amp;X45&amp;" "&amp;S45&amp;" "&amp;TEXT(P45,"dd")&amp;" "&amp;T45</f>
        <v>4002941363 GID 22 P3 26 Y</v>
      </c>
      <c r="Z45" s="29"/>
      <c r="AA45" s="29"/>
      <c r="AB45" s="29"/>
      <c r="AC45" s="29"/>
      <c r="AD45" s="29"/>
      <c r="AE45" s="29"/>
    </row>
    <row r="46" spans="1:31" x14ac:dyDescent="0.25">
      <c r="A46" s="111">
        <v>4002941426</v>
      </c>
      <c r="B46" s="103" t="s">
        <v>96</v>
      </c>
      <c r="C46" s="112">
        <v>1</v>
      </c>
      <c r="D46" s="111">
        <v>15475742</v>
      </c>
      <c r="E46" s="111" t="s">
        <v>345</v>
      </c>
      <c r="F46" s="111">
        <v>1813</v>
      </c>
      <c r="G46" s="111">
        <v>31.01</v>
      </c>
      <c r="H46" s="111">
        <v>10.24</v>
      </c>
      <c r="I46" s="112" t="s">
        <v>473</v>
      </c>
      <c r="J46" s="78" t="s">
        <v>97</v>
      </c>
      <c r="K46" s="104">
        <v>44368.781944444447</v>
      </c>
      <c r="L46" s="103">
        <v>3</v>
      </c>
      <c r="M46" s="111" t="s">
        <v>346</v>
      </c>
      <c r="N46" s="111" t="s">
        <v>118</v>
      </c>
      <c r="O46" s="111" t="s">
        <v>5251</v>
      </c>
      <c r="P46" s="113">
        <v>44371</v>
      </c>
      <c r="Q46" s="111" t="s">
        <v>112</v>
      </c>
      <c r="R46" s="78" t="s">
        <v>347</v>
      </c>
      <c r="S46" s="114" t="s">
        <v>113</v>
      </c>
      <c r="T46" s="357" t="str">
        <f>IFERROR(VLOOKUP(D:D,DGILOG!A:C,3,0),"")</f>
        <v/>
      </c>
      <c r="U46" s="114"/>
      <c r="V46" s="114"/>
      <c r="W46" s="114" t="s">
        <v>4094</v>
      </c>
      <c r="X46" s="354" t="s">
        <v>407</v>
      </c>
      <c r="Y46" s="355" t="str">
        <f t="shared" si="6"/>
        <v xml:space="preserve">4002941426 GID 22 P3 24 </v>
      </c>
      <c r="Z46" s="29"/>
      <c r="AA46" s="29"/>
      <c r="AB46" s="29"/>
      <c r="AC46" s="29"/>
      <c r="AD46" s="29"/>
      <c r="AE46" s="29"/>
    </row>
    <row r="47" spans="1:31" x14ac:dyDescent="0.25">
      <c r="A47" s="111">
        <v>4002941426</v>
      </c>
      <c r="B47" s="103" t="s">
        <v>96</v>
      </c>
      <c r="C47" s="112"/>
      <c r="D47" s="111">
        <v>15545740</v>
      </c>
      <c r="E47" s="111" t="s">
        <v>4735</v>
      </c>
      <c r="F47" s="111">
        <v>735</v>
      </c>
      <c r="G47" s="111">
        <v>8.09</v>
      </c>
      <c r="H47" s="111">
        <v>4.1100000000000003</v>
      </c>
      <c r="I47" s="112" t="s">
        <v>473</v>
      </c>
      <c r="J47" s="78" t="s">
        <v>97</v>
      </c>
      <c r="K47" s="104">
        <v>44368.781944444447</v>
      </c>
      <c r="L47" s="103">
        <v>3</v>
      </c>
      <c r="M47" s="111" t="s">
        <v>346</v>
      </c>
      <c r="N47" s="111" t="s">
        <v>118</v>
      </c>
      <c r="O47" s="111" t="s">
        <v>5251</v>
      </c>
      <c r="P47" s="113">
        <v>44371</v>
      </c>
      <c r="Q47" s="111" t="s">
        <v>112</v>
      </c>
      <c r="R47" s="78" t="s">
        <v>5297</v>
      </c>
      <c r="S47" s="114" t="s">
        <v>113</v>
      </c>
      <c r="T47" s="357" t="str">
        <f>IFERROR(VLOOKUP(D:D,DGILOG!A:C,3,0),"")</f>
        <v/>
      </c>
      <c r="U47" s="114"/>
      <c r="V47" s="114"/>
      <c r="W47" s="114" t="s">
        <v>4094</v>
      </c>
      <c r="X47" s="354" t="s">
        <v>407</v>
      </c>
      <c r="Y47" s="355" t="str">
        <f t="shared" si="6"/>
        <v xml:space="preserve">4002941426 GID 22 P3 24 </v>
      </c>
      <c r="Z47" s="29"/>
      <c r="AA47" s="29"/>
      <c r="AB47" s="29"/>
      <c r="AC47" s="29"/>
      <c r="AD47" s="29"/>
      <c r="AE47" s="29"/>
    </row>
    <row r="48" spans="1:31" hidden="1" x14ac:dyDescent="0.25">
      <c r="A48" s="78">
        <v>4002941491</v>
      </c>
      <c r="B48" s="103" t="s">
        <v>96</v>
      </c>
      <c r="C48" s="103">
        <v>1</v>
      </c>
      <c r="D48" s="78">
        <v>15076929</v>
      </c>
      <c r="E48" s="78" t="s">
        <v>189</v>
      </c>
      <c r="F48" s="78">
        <v>200</v>
      </c>
      <c r="G48" s="78">
        <v>2.67</v>
      </c>
      <c r="H48" s="78">
        <v>1.95</v>
      </c>
      <c r="I48" s="103" t="s">
        <v>8</v>
      </c>
      <c r="J48" s="78" t="s">
        <v>97</v>
      </c>
      <c r="K48" s="104">
        <v>44368.781944444447</v>
      </c>
      <c r="L48" s="103">
        <v>3</v>
      </c>
      <c r="M48" s="78" t="s">
        <v>134</v>
      </c>
      <c r="N48" s="78" t="s">
        <v>99</v>
      </c>
      <c r="O48" s="78" t="s">
        <v>5251</v>
      </c>
      <c r="P48" s="105">
        <v>44371</v>
      </c>
      <c r="Q48" s="78" t="s">
        <v>100</v>
      </c>
      <c r="R48" s="78" t="s">
        <v>3359</v>
      </c>
      <c r="S48" s="29" t="s">
        <v>101</v>
      </c>
      <c r="T48" s="354" t="str">
        <f>IFERROR(VLOOKUP(D:D,DGILOG!A:C,3,0),"")</f>
        <v>Y</v>
      </c>
      <c r="U48" s="29"/>
      <c r="V48" s="29" t="s">
        <v>5112</v>
      </c>
      <c r="W48" s="354" t="str">
        <f>IFERROR(VLOOKUP(V:V,MGV!B:E,4,0),"")</f>
        <v>indofast</v>
      </c>
      <c r="X48" s="354" t="s">
        <v>407</v>
      </c>
      <c r="Y48" s="355" t="str">
        <f t="shared" si="6"/>
        <v>4002941491 GID 22 ND 24 Y</v>
      </c>
      <c r="Z48" s="29" t="s">
        <v>5322</v>
      </c>
      <c r="AA48" s="359">
        <v>44368</v>
      </c>
      <c r="AB48" s="354" t="str">
        <f>W48</f>
        <v>indofast</v>
      </c>
      <c r="AC48" s="354" t="str">
        <f>VLOOKUP(AE:AE,MGV!B:C,2,0)</f>
        <v>Dedi</v>
      </c>
      <c r="AD48" s="354"/>
      <c r="AE48" s="354" t="str">
        <f>V48</f>
        <v>F 8092 HN</v>
      </c>
    </row>
    <row r="49" spans="1:31" hidden="1" x14ac:dyDescent="0.25">
      <c r="A49" s="78">
        <v>4002941491</v>
      </c>
      <c r="B49" s="103" t="s">
        <v>96</v>
      </c>
      <c r="C49" s="103"/>
      <c r="D49" s="78">
        <v>15130711</v>
      </c>
      <c r="E49" s="78" t="s">
        <v>4173</v>
      </c>
      <c r="F49" s="78">
        <v>45</v>
      </c>
      <c r="G49" s="78">
        <v>0.56999999999999995</v>
      </c>
      <c r="H49" s="78">
        <v>0.23</v>
      </c>
      <c r="I49" s="103" t="s">
        <v>8</v>
      </c>
      <c r="J49" s="78" t="s">
        <v>97</v>
      </c>
      <c r="K49" s="104">
        <v>44368.781944444447</v>
      </c>
      <c r="L49" s="103">
        <v>3</v>
      </c>
      <c r="M49" s="78" t="s">
        <v>134</v>
      </c>
      <c r="N49" s="78" t="s">
        <v>99</v>
      </c>
      <c r="O49" s="78" t="s">
        <v>5251</v>
      </c>
      <c r="P49" s="105">
        <v>44371</v>
      </c>
      <c r="Q49" s="78" t="s">
        <v>100</v>
      </c>
      <c r="R49" s="78" t="s">
        <v>4174</v>
      </c>
      <c r="S49" s="29" t="s">
        <v>101</v>
      </c>
      <c r="T49" s="354" t="str">
        <f>IFERROR(VLOOKUP(D:D,DGILOG!A:C,3,0),"")</f>
        <v/>
      </c>
      <c r="U49" s="29"/>
      <c r="V49" s="29"/>
      <c r="W49" s="354" t="str">
        <f>IFERROR(VLOOKUP(V:V,MGV!B:E,4,0),"")</f>
        <v/>
      </c>
      <c r="X49" s="354" t="s">
        <v>407</v>
      </c>
      <c r="Y49" s="355" t="str">
        <f t="shared" si="6"/>
        <v xml:space="preserve">4002941491 GID 22 ND 24 </v>
      </c>
      <c r="Z49" s="29" t="s">
        <v>5322</v>
      </c>
      <c r="AA49" s="359">
        <v>44368</v>
      </c>
      <c r="AB49" s="354" t="str">
        <f>W49</f>
        <v/>
      </c>
      <c r="AC49" s="354" t="e">
        <f>VLOOKUP(AE:AE,MGV!B:C,2,0)</f>
        <v>#N/A</v>
      </c>
      <c r="AD49" s="354"/>
      <c r="AE49" s="354">
        <f>V49</f>
        <v>0</v>
      </c>
    </row>
    <row r="50" spans="1:31" hidden="1" x14ac:dyDescent="0.25">
      <c r="A50" s="78">
        <v>4002941492</v>
      </c>
      <c r="B50" s="103" t="s">
        <v>96</v>
      </c>
      <c r="C50" s="103">
        <v>1</v>
      </c>
      <c r="D50" s="78">
        <v>24301001</v>
      </c>
      <c r="E50" s="78" t="s">
        <v>3519</v>
      </c>
      <c r="F50" s="78">
        <v>240</v>
      </c>
      <c r="G50" s="78">
        <v>5.61</v>
      </c>
      <c r="H50" s="78">
        <v>2.1800000000000002</v>
      </c>
      <c r="I50" s="103" t="s">
        <v>8</v>
      </c>
      <c r="J50" s="78" t="s">
        <v>97</v>
      </c>
      <c r="K50" s="104">
        <v>44368.781944444447</v>
      </c>
      <c r="L50" s="103">
        <v>3</v>
      </c>
      <c r="M50" s="78" t="s">
        <v>104</v>
      </c>
      <c r="N50" s="78" t="s">
        <v>99</v>
      </c>
      <c r="O50" s="78" t="s">
        <v>407</v>
      </c>
      <c r="P50" s="105">
        <v>44369</v>
      </c>
      <c r="Q50" s="78" t="s">
        <v>100</v>
      </c>
      <c r="R50" s="78" t="s">
        <v>3520</v>
      </c>
      <c r="S50" s="29" t="s">
        <v>101</v>
      </c>
      <c r="T50" s="354" t="str">
        <f>IFERROR(VLOOKUP(D:D,DGILOG!A:C,3,0),"")</f>
        <v/>
      </c>
      <c r="U50" s="29"/>
      <c r="V50" s="29" t="s">
        <v>5114</v>
      </c>
      <c r="W50" s="354" t="str">
        <f>IFERROR(VLOOKUP(V:V,MGV!B:E,4,0),"")</f>
        <v>indofast</v>
      </c>
      <c r="X50" s="354" t="s">
        <v>407</v>
      </c>
      <c r="Y50" s="355" t="str">
        <f t="shared" si="6"/>
        <v xml:space="preserve">4002941492 GID 22 ND 22 </v>
      </c>
      <c r="Z50" s="29" t="s">
        <v>5323</v>
      </c>
      <c r="AA50" s="359">
        <v>44368</v>
      </c>
      <c r="AB50" s="354" t="str">
        <f>W50</f>
        <v>indofast</v>
      </c>
      <c r="AC50" s="354" t="str">
        <f>VLOOKUP(AE:AE,MGV!B:C,2,0)</f>
        <v>EMOD ACHMADI</v>
      </c>
      <c r="AD50" s="354"/>
      <c r="AE50" s="354" t="str">
        <f>V50</f>
        <v>B 9706 PCK</v>
      </c>
    </row>
    <row r="51" spans="1:31" x14ac:dyDescent="0.25">
      <c r="A51" s="111">
        <v>4002941493</v>
      </c>
      <c r="B51" s="103" t="s">
        <v>96</v>
      </c>
      <c r="C51" s="112">
        <v>1</v>
      </c>
      <c r="D51" s="111">
        <v>15080433</v>
      </c>
      <c r="E51" s="111" t="s">
        <v>3401</v>
      </c>
      <c r="F51" s="111">
        <v>358</v>
      </c>
      <c r="G51" s="111">
        <v>7.03</v>
      </c>
      <c r="H51" s="111">
        <v>2.1800000000000002</v>
      </c>
      <c r="I51" s="112" t="s">
        <v>473</v>
      </c>
      <c r="J51" s="78" t="s">
        <v>97</v>
      </c>
      <c r="K51" s="104">
        <v>44368.781944444447</v>
      </c>
      <c r="L51" s="103">
        <v>3</v>
      </c>
      <c r="M51" s="111" t="s">
        <v>3402</v>
      </c>
      <c r="N51" s="111" t="s">
        <v>3391</v>
      </c>
      <c r="O51" s="111" t="s">
        <v>5251</v>
      </c>
      <c r="P51" s="113">
        <v>44373</v>
      </c>
      <c r="Q51" s="111" t="s">
        <v>112</v>
      </c>
      <c r="R51" s="78" t="s">
        <v>3403</v>
      </c>
      <c r="S51" s="114" t="s">
        <v>113</v>
      </c>
      <c r="T51" s="357" t="str">
        <f>IFERROR(VLOOKUP(D:D,DGILOG!A:C,3,0),"")</f>
        <v/>
      </c>
      <c r="U51" s="114"/>
      <c r="V51" s="114" t="s">
        <v>2242</v>
      </c>
      <c r="W51" s="114" t="s">
        <v>5330</v>
      </c>
      <c r="X51" s="354" t="s">
        <v>407</v>
      </c>
      <c r="Y51" s="355" t="str">
        <f t="shared" si="6"/>
        <v xml:space="preserve">4002941493 GID 22 P3 26 </v>
      </c>
      <c r="Z51" s="29"/>
      <c r="AA51" s="29"/>
      <c r="AB51" s="29"/>
      <c r="AC51" s="29"/>
      <c r="AD51" s="29"/>
      <c r="AE51" s="29"/>
    </row>
    <row r="52" spans="1:31" x14ac:dyDescent="0.25">
      <c r="A52" s="111">
        <v>4002941493</v>
      </c>
      <c r="B52" s="103" t="s">
        <v>96</v>
      </c>
      <c r="C52" s="112"/>
      <c r="D52" s="111">
        <v>15093315</v>
      </c>
      <c r="E52" s="111" t="s">
        <v>386</v>
      </c>
      <c r="F52" s="111">
        <v>1816</v>
      </c>
      <c r="G52" s="111">
        <v>32.31</v>
      </c>
      <c r="H52" s="111">
        <v>14.82</v>
      </c>
      <c r="I52" s="112" t="s">
        <v>473</v>
      </c>
      <c r="J52" s="78" t="s">
        <v>97</v>
      </c>
      <c r="K52" s="104">
        <v>44368.781944444447</v>
      </c>
      <c r="L52" s="103">
        <v>3</v>
      </c>
      <c r="M52" s="111" t="s">
        <v>3402</v>
      </c>
      <c r="N52" s="111" t="s">
        <v>3391</v>
      </c>
      <c r="O52" s="111" t="s">
        <v>5251</v>
      </c>
      <c r="P52" s="113">
        <v>44373</v>
      </c>
      <c r="Q52" s="111" t="s">
        <v>112</v>
      </c>
      <c r="R52" s="78" t="s">
        <v>3515</v>
      </c>
      <c r="S52" s="114" t="s">
        <v>113</v>
      </c>
      <c r="T52" s="357" t="str">
        <f>IFERROR(VLOOKUP(D:D,DGILOG!A:C,3,0),"")</f>
        <v>Y</v>
      </c>
      <c r="U52" s="114"/>
      <c r="V52" s="114"/>
      <c r="W52" s="114" t="s">
        <v>5330</v>
      </c>
      <c r="X52" s="354" t="s">
        <v>407</v>
      </c>
      <c r="Y52" s="355" t="str">
        <f t="shared" si="6"/>
        <v>4002941493 GID 22 P3 26 Y</v>
      </c>
      <c r="Z52" s="29"/>
      <c r="AA52" s="29"/>
      <c r="AB52" s="29"/>
      <c r="AC52" s="29"/>
      <c r="AD52" s="29"/>
      <c r="AE52" s="29"/>
    </row>
  </sheetData>
  <autoFilter ref="A1:AE52" xr:uid="{00000000-0009-0000-0000-00000D000000}">
    <filterColumn colId="18">
      <filters>
        <filter val="P3"/>
      </filters>
    </filterColumn>
  </autoFilter>
  <conditionalFormatting sqref="A1">
    <cfRule type="duplicateValues" dxfId="402" priority="9"/>
  </conditionalFormatting>
  <conditionalFormatting sqref="A1">
    <cfRule type="duplicateValues" dxfId="401" priority="8"/>
  </conditionalFormatting>
  <conditionalFormatting sqref="Y1">
    <cfRule type="duplicateValues" dxfId="400" priority="10"/>
  </conditionalFormatting>
  <conditionalFormatting sqref="V1">
    <cfRule type="duplicateValues" dxfId="399" priority="11"/>
  </conditionalFormatting>
  <conditionalFormatting sqref="A1 V1">
    <cfRule type="duplicateValues" dxfId="398" priority="12"/>
  </conditionalFormatting>
  <conditionalFormatting sqref="V1">
    <cfRule type="duplicateValues" dxfId="397" priority="7"/>
  </conditionalFormatting>
  <conditionalFormatting sqref="Y2:Y52">
    <cfRule type="duplicateValues" dxfId="396" priority="6"/>
  </conditionalFormatting>
  <conditionalFormatting sqref="V9 V1:V6">
    <cfRule type="duplicateValues" dxfId="395" priority="5"/>
  </conditionalFormatting>
  <conditionalFormatting sqref="Z1:Z9">
    <cfRule type="duplicateValues" dxfId="394" priority="4"/>
  </conditionalFormatting>
  <conditionalFormatting sqref="Y1:Y52">
    <cfRule type="duplicateValues" dxfId="393" priority="3"/>
  </conditionalFormatting>
  <conditionalFormatting sqref="V10:V11 V41 V35:V39 V16:V31">
    <cfRule type="duplicateValues" dxfId="392" priority="2"/>
  </conditionalFormatting>
  <conditionalFormatting sqref="V1:V1048576">
    <cfRule type="duplicateValues" dxfId="391" priority="1"/>
  </conditionalFormatting>
  <hyperlinks>
    <hyperlink ref="R10" r:id="rId1" display="http://jl.by/" xr:uid="{00000000-0004-0000-0D00-000000000000}"/>
    <hyperlink ref="R11" r:id="rId2" display="https://www.google.com/maps/search/JL.SUNSET+ROAD+NO.8+KUTA?entry=gmail&amp;source=g" xr:uid="{00000000-0004-0000-0D00-000001000000}"/>
    <hyperlink ref="R16" r:id="rId3" display="http://jl.by/" xr:uid="{00000000-0004-0000-0D00-000002000000}"/>
    <hyperlink ref="R17" r:id="rId4" display="http://jl.by/" xr:uid="{00000000-0004-0000-0D00-000003000000}"/>
    <hyperlink ref="R18" r:id="rId5" display="https://www.google.com/maps/search/JL+JATIWARINGIN+RAYA+NO+1?entry=gmail&amp;source=g" xr:uid="{00000000-0004-0000-0D00-000004000000}"/>
    <hyperlink ref="R19" r:id="rId6" display="https://www.google.com/maps/search/JALAN+RAYA+PARUNG+CIPUTAT+NO+21?entry=gmail&amp;source=g" xr:uid="{00000000-0004-0000-0D00-000005000000}"/>
    <hyperlink ref="R22" r:id="rId7" display="https://www.google.com/maps/search/JL.+JEND.+A.+YANI+NO.+83+CEMPAKA+PUTIH?entry=gmail&amp;source=g" xr:uid="{00000000-0004-0000-0D00-000006000000}"/>
    <hyperlink ref="R23" r:id="rId8" display="https://www.google.com/maps/search/JL.CILEDUG+RAYA+NO.37+JAKARTA?entry=gmail&amp;source=g" xr:uid="{00000000-0004-0000-0D00-000007000000}"/>
  </hyperlinks>
  <pageMargins left="0.7" right="0.7" top="0.75" bottom="0.75" header="0.3" footer="0.3"/>
  <pageSetup orientation="portrait" horizontalDpi="360" verticalDpi="360" r:id="rId9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47"/>
  <sheetViews>
    <sheetView workbookViewId="0">
      <pane xSplit="5" ySplit="1" topLeftCell="S2" activePane="bottomRight" state="frozen"/>
      <selection pane="topRight" activeCell="F1" sqref="F1"/>
      <selection pane="bottomLeft" activeCell="A2" sqref="A2"/>
      <selection pane="bottomRight" activeCell="Y2" sqref="Y2"/>
    </sheetView>
  </sheetViews>
  <sheetFormatPr defaultRowHeight="15" x14ac:dyDescent="0.25"/>
  <cols>
    <col min="1" max="1" width="9.5703125" bestFit="1" customWidth="1"/>
    <col min="2" max="2" width="9.5703125" hidden="1" customWidth="1"/>
    <col min="3" max="3" width="5" bestFit="1" customWidth="1"/>
    <col min="4" max="4" width="7.85546875" hidden="1" customWidth="1"/>
    <col min="5" max="5" width="32.5703125" bestFit="1" customWidth="1"/>
    <col min="6" max="6" width="8.140625" bestFit="1" customWidth="1"/>
    <col min="7" max="7" width="6.85546875" bestFit="1" customWidth="1"/>
    <col min="8" max="8" width="6.5703125" bestFit="1" customWidth="1"/>
    <col min="9" max="9" width="8.7109375" bestFit="1" customWidth="1"/>
    <col min="10" max="10" width="13.140625" hidden="1" customWidth="1"/>
    <col min="11" max="11" width="11.85546875" hidden="1" customWidth="1"/>
    <col min="12" max="12" width="7.42578125" hidden="1" customWidth="1"/>
    <col min="13" max="13" width="11.85546875" bestFit="1" customWidth="1"/>
    <col min="14" max="14" width="12.28515625" hidden="1" customWidth="1"/>
    <col min="15" max="15" width="15.42578125" bestFit="1" customWidth="1"/>
    <col min="16" max="16" width="7.85546875" bestFit="1" customWidth="1"/>
    <col min="17" max="17" width="19.5703125" hidden="1" customWidth="1"/>
    <col min="18" max="18" width="31.42578125" hidden="1" customWidth="1"/>
    <col min="19" max="19" width="7.85546875" bestFit="1" customWidth="1"/>
    <col min="22" max="22" width="16.42578125" bestFit="1" customWidth="1"/>
    <col min="23" max="23" width="32.7109375" bestFit="1" customWidth="1"/>
    <col min="25" max="25" width="24.42578125" bestFit="1" customWidth="1"/>
    <col min="26" max="26" width="29" bestFit="1" customWidth="1"/>
    <col min="27" max="27" width="9.42578125" bestFit="1" customWidth="1"/>
    <col min="28" max="28" width="22.42578125" bestFit="1" customWidth="1"/>
    <col min="29" max="29" width="21.42578125" bestFit="1" customWidth="1"/>
    <col min="31" max="31" width="10.5703125" bestFit="1" customWidth="1"/>
  </cols>
  <sheetData>
    <row r="1" spans="1:31" x14ac:dyDescent="0.25">
      <c r="A1" s="102" t="s">
        <v>0</v>
      </c>
      <c r="B1" s="102" t="s">
        <v>3</v>
      </c>
      <c r="C1" s="102" t="s">
        <v>79</v>
      </c>
      <c r="D1" s="102" t="s">
        <v>80</v>
      </c>
      <c r="E1" s="102" t="s">
        <v>81</v>
      </c>
      <c r="F1" s="102" t="s">
        <v>82</v>
      </c>
      <c r="G1" s="102" t="s">
        <v>83</v>
      </c>
      <c r="H1" s="102" t="s">
        <v>84</v>
      </c>
      <c r="I1" s="102" t="s">
        <v>229</v>
      </c>
      <c r="J1" s="102" t="s">
        <v>85</v>
      </c>
      <c r="K1" s="102" t="s">
        <v>86</v>
      </c>
      <c r="L1" s="102" t="s">
        <v>87</v>
      </c>
      <c r="M1" s="102" t="s">
        <v>88</v>
      </c>
      <c r="N1" s="102" t="s">
        <v>89</v>
      </c>
      <c r="O1" s="102" t="s">
        <v>90</v>
      </c>
      <c r="P1" s="102" t="s">
        <v>91</v>
      </c>
      <c r="Q1" s="102" t="s">
        <v>92</v>
      </c>
      <c r="R1" s="102" t="s">
        <v>93</v>
      </c>
      <c r="S1" s="325" t="s">
        <v>2454</v>
      </c>
      <c r="T1" s="326" t="s">
        <v>611</v>
      </c>
      <c r="U1" s="325" t="s">
        <v>94</v>
      </c>
      <c r="V1" s="325" t="s">
        <v>625</v>
      </c>
      <c r="W1" s="325" t="s">
        <v>529</v>
      </c>
      <c r="X1" s="325" t="s">
        <v>95</v>
      </c>
      <c r="Y1" s="325" t="s">
        <v>254</v>
      </c>
      <c r="Z1" s="126"/>
      <c r="AA1" s="126"/>
      <c r="AB1" s="126"/>
      <c r="AC1" s="126"/>
    </row>
    <row r="2" spans="1:31" x14ac:dyDescent="0.25">
      <c r="A2" s="78">
        <v>4002940588</v>
      </c>
      <c r="B2" s="103" t="s">
        <v>96</v>
      </c>
      <c r="C2" s="103">
        <v>1</v>
      </c>
      <c r="D2" s="78">
        <v>15067655</v>
      </c>
      <c r="E2" s="78" t="s">
        <v>133</v>
      </c>
      <c r="F2" s="78">
        <v>380</v>
      </c>
      <c r="G2" s="78">
        <v>5.16</v>
      </c>
      <c r="H2" s="78">
        <v>2.42</v>
      </c>
      <c r="I2" s="103" t="s">
        <v>8</v>
      </c>
      <c r="J2" s="78" t="s">
        <v>3372</v>
      </c>
      <c r="K2" s="104">
        <v>44365.046527777777</v>
      </c>
      <c r="L2" s="103">
        <v>1</v>
      </c>
      <c r="M2" s="78" t="s">
        <v>126</v>
      </c>
      <c r="N2" s="78" t="s">
        <v>99</v>
      </c>
      <c r="O2" s="78" t="s">
        <v>392</v>
      </c>
      <c r="P2" s="105">
        <v>44366</v>
      </c>
      <c r="Q2" s="78" t="s">
        <v>100</v>
      </c>
      <c r="R2" s="110" t="s">
        <v>4463</v>
      </c>
      <c r="S2" s="343" t="s">
        <v>101</v>
      </c>
      <c r="T2" s="334" t="str">
        <f>IFERROR(VLOOKUP(D:D,DGILOG!A:C,3,0),"")</f>
        <v>Y</v>
      </c>
      <c r="U2" s="191" t="s">
        <v>3344</v>
      </c>
      <c r="V2" s="191" t="s">
        <v>53</v>
      </c>
      <c r="W2" s="334" t="str">
        <f>IFERROR(VLOOKUP(V:V,MGV!B:E,4,0),"")</f>
        <v>PT. Mega Antaran Prima</v>
      </c>
      <c r="X2" s="191" t="s">
        <v>392</v>
      </c>
      <c r="Y2" s="334" t="str">
        <f>A2&amp;" "&amp;X2&amp;" "&amp;S2&amp;" "&amp;TEXT(P2,"dd")&amp;" "&amp;T2</f>
        <v>4002940588 GID 19 ND 19 Y</v>
      </c>
      <c r="Z2" s="126" t="s">
        <v>5010</v>
      </c>
      <c r="AA2" s="99">
        <v>44365</v>
      </c>
      <c r="AB2" s="100" t="str">
        <f>W2</f>
        <v>PT. Mega Antaran Prima</v>
      </c>
      <c r="AC2" s="100" t="s">
        <v>1653</v>
      </c>
      <c r="AD2" s="101"/>
      <c r="AE2" s="100" t="str">
        <f>V2</f>
        <v>B 9532 KRV</v>
      </c>
    </row>
    <row r="3" spans="1:31" x14ac:dyDescent="0.25">
      <c r="A3" s="239">
        <v>4002940540</v>
      </c>
      <c r="B3" s="131" t="s">
        <v>96</v>
      </c>
      <c r="C3" s="240">
        <v>1</v>
      </c>
      <c r="D3" s="130">
        <v>15073992</v>
      </c>
      <c r="E3" s="239" t="s">
        <v>3508</v>
      </c>
      <c r="F3" s="239">
        <v>2723</v>
      </c>
      <c r="G3" s="239">
        <v>39.880000000000003</v>
      </c>
      <c r="H3" s="239">
        <v>18.010000000000002</v>
      </c>
      <c r="I3" s="240" t="s">
        <v>473</v>
      </c>
      <c r="J3" s="130" t="s">
        <v>116</v>
      </c>
      <c r="K3" s="130" t="s">
        <v>4987</v>
      </c>
      <c r="L3" s="130">
        <v>2</v>
      </c>
      <c r="M3" s="239" t="s">
        <v>3402</v>
      </c>
      <c r="N3" s="130" t="s">
        <v>3391</v>
      </c>
      <c r="O3" s="239" t="s">
        <v>392</v>
      </c>
      <c r="P3" s="241">
        <v>44370</v>
      </c>
      <c r="Q3" s="130" t="s">
        <v>112</v>
      </c>
      <c r="R3" s="130" t="s">
        <v>3509</v>
      </c>
      <c r="S3" s="249" t="s">
        <v>113</v>
      </c>
      <c r="T3" s="340" t="str">
        <f>IFERROR(VLOOKUP(D:D,DGILOG!A:C,3,0),"")</f>
        <v>Y</v>
      </c>
      <c r="U3" s="345"/>
      <c r="V3" s="345" t="s">
        <v>406</v>
      </c>
      <c r="W3" s="340" t="s">
        <v>5042</v>
      </c>
      <c r="X3" s="345" t="s">
        <v>392</v>
      </c>
      <c r="Y3" s="340" t="str">
        <f>A3&amp;" "&amp;X3&amp;" "&amp;S3&amp;" "&amp;TEXT(P3,"dd")&amp;" "&amp;T3</f>
        <v>4002940540 GID 19 P3 23 Y</v>
      </c>
      <c r="Z3" s="126" t="s">
        <v>5011</v>
      </c>
      <c r="AA3" s="126"/>
      <c r="AB3" s="126"/>
      <c r="AC3" s="126"/>
    </row>
    <row r="4" spans="1:31" x14ac:dyDescent="0.25">
      <c r="A4" s="130">
        <v>4002940596</v>
      </c>
      <c r="B4" s="131" t="s">
        <v>96</v>
      </c>
      <c r="C4" s="131">
        <v>1</v>
      </c>
      <c r="D4" s="130">
        <v>15230816</v>
      </c>
      <c r="E4" s="130" t="s">
        <v>4668</v>
      </c>
      <c r="F4" s="130">
        <v>177</v>
      </c>
      <c r="G4" s="130">
        <v>2.85</v>
      </c>
      <c r="H4" s="130">
        <v>1.39</v>
      </c>
      <c r="I4" s="131" t="s">
        <v>8</v>
      </c>
      <c r="J4" s="130" t="s">
        <v>97</v>
      </c>
      <c r="K4" s="130" t="s">
        <v>4987</v>
      </c>
      <c r="L4" s="130">
        <v>2</v>
      </c>
      <c r="M4" s="130" t="s">
        <v>134</v>
      </c>
      <c r="N4" s="130" t="s">
        <v>99</v>
      </c>
      <c r="O4" s="130" t="s">
        <v>4988</v>
      </c>
      <c r="P4" s="133">
        <v>44366</v>
      </c>
      <c r="Q4" s="130" t="s">
        <v>100</v>
      </c>
      <c r="R4" s="134" t="s">
        <v>4671</v>
      </c>
      <c r="S4" s="343" t="s">
        <v>101</v>
      </c>
      <c r="T4" s="334" t="str">
        <f>IFERROR(VLOOKUP(D:D,DGILOG!A:C,3,0),"")</f>
        <v/>
      </c>
      <c r="U4" s="191" t="s">
        <v>3344</v>
      </c>
      <c r="V4" s="191" t="s">
        <v>26</v>
      </c>
      <c r="W4" s="334" t="str">
        <f>IFERROR(VLOOKUP(V:V,MGV!B:E,4,0),"")</f>
        <v>PT. Darsindo Cipta Putra Mandiri</v>
      </c>
      <c r="X4" s="191" t="s">
        <v>392</v>
      </c>
      <c r="Y4" s="334" t="str">
        <f t="shared" ref="Y4:Y30" si="0">A4&amp;" "&amp;X4&amp;" "&amp;S4&amp;" "&amp;TEXT(P4,"dd")&amp;" "&amp;T4</f>
        <v xml:space="preserve">4002940596 GID 19 ND 19 </v>
      </c>
      <c r="Z4" s="126" t="s">
        <v>5012</v>
      </c>
      <c r="AA4" s="99">
        <v>44365</v>
      </c>
      <c r="AB4" s="100" t="str">
        <f t="shared" ref="AB4:AB10" si="1">W4</f>
        <v>PT. Darsindo Cipta Putra Mandiri</v>
      </c>
      <c r="AC4" s="100" t="s">
        <v>4126</v>
      </c>
      <c r="AD4" s="101"/>
      <c r="AE4" s="100" t="str">
        <f t="shared" ref="AE4:AE10" si="2">V4</f>
        <v>B 9196 FXV</v>
      </c>
    </row>
    <row r="5" spans="1:31" x14ac:dyDescent="0.25">
      <c r="A5" s="130">
        <v>4002940596</v>
      </c>
      <c r="B5" s="131" t="s">
        <v>96</v>
      </c>
      <c r="C5" s="131"/>
      <c r="D5" s="130">
        <v>24009001</v>
      </c>
      <c r="E5" s="130" t="s">
        <v>4989</v>
      </c>
      <c r="F5" s="130">
        <v>10</v>
      </c>
      <c r="G5" s="130">
        <v>0.18</v>
      </c>
      <c r="H5" s="130">
        <v>0.09</v>
      </c>
      <c r="I5" s="131" t="s">
        <v>8</v>
      </c>
      <c r="J5" s="130" t="s">
        <v>97</v>
      </c>
      <c r="K5" s="130" t="s">
        <v>4987</v>
      </c>
      <c r="L5" s="130">
        <v>2</v>
      </c>
      <c r="M5" s="130" t="s">
        <v>134</v>
      </c>
      <c r="N5" s="130" t="s">
        <v>99</v>
      </c>
      <c r="O5" s="130" t="s">
        <v>4988</v>
      </c>
      <c r="P5" s="133">
        <v>44366</v>
      </c>
      <c r="Q5" s="130" t="s">
        <v>100</v>
      </c>
      <c r="R5" s="130" t="s">
        <v>4990</v>
      </c>
      <c r="S5" s="343" t="s">
        <v>101</v>
      </c>
      <c r="T5" s="334" t="str">
        <f>IFERROR(VLOOKUP(D:D,DGILOG!A:C,3,0),"")</f>
        <v/>
      </c>
      <c r="U5" s="191"/>
      <c r="V5" s="191"/>
      <c r="W5" s="334" t="str">
        <f>IFERROR(VLOOKUP(V:V,MGV!B:E,4,0),"")</f>
        <v/>
      </c>
      <c r="X5" s="191" t="s">
        <v>392</v>
      </c>
      <c r="Y5" s="334" t="str">
        <f t="shared" si="0"/>
        <v xml:space="preserve">4002940596 GID 19 ND 19 </v>
      </c>
      <c r="Z5" s="126" t="s">
        <v>5012</v>
      </c>
      <c r="AA5" s="99">
        <v>44365</v>
      </c>
      <c r="AB5" s="100" t="s">
        <v>28</v>
      </c>
      <c r="AC5" s="100" t="s">
        <v>4126</v>
      </c>
      <c r="AD5" s="101"/>
      <c r="AE5" s="100" t="s">
        <v>26</v>
      </c>
    </row>
    <row r="6" spans="1:31" x14ac:dyDescent="0.25">
      <c r="A6" s="130">
        <v>4002940625</v>
      </c>
      <c r="B6" s="131" t="s">
        <v>96</v>
      </c>
      <c r="C6" s="131">
        <v>1</v>
      </c>
      <c r="D6" s="130">
        <v>15495743</v>
      </c>
      <c r="E6" s="130" t="s">
        <v>4991</v>
      </c>
      <c r="F6" s="130">
        <v>247</v>
      </c>
      <c r="G6" s="130">
        <v>4.4800000000000004</v>
      </c>
      <c r="H6" s="130">
        <v>1.79</v>
      </c>
      <c r="I6" s="131" t="s">
        <v>8</v>
      </c>
      <c r="J6" s="130" t="s">
        <v>97</v>
      </c>
      <c r="K6" s="130" t="s">
        <v>4987</v>
      </c>
      <c r="L6" s="130">
        <v>2</v>
      </c>
      <c r="M6" s="130" t="s">
        <v>104</v>
      </c>
      <c r="N6" s="130" t="s">
        <v>99</v>
      </c>
      <c r="O6" s="130" t="s">
        <v>392</v>
      </c>
      <c r="P6" s="133">
        <v>44366</v>
      </c>
      <c r="Q6" s="130" t="s">
        <v>100</v>
      </c>
      <c r="R6" s="130" t="s">
        <v>4992</v>
      </c>
      <c r="S6" s="343" t="s">
        <v>101</v>
      </c>
      <c r="T6" s="334" t="str">
        <f>IFERROR(VLOOKUP(D:D,DGILOG!A:C,3,0),"")</f>
        <v/>
      </c>
      <c r="U6" s="191" t="s">
        <v>3344</v>
      </c>
      <c r="V6" s="191" t="s">
        <v>63</v>
      </c>
      <c r="W6" s="334" t="str">
        <f>IFERROR(VLOOKUP(V:V,MGV!B:E,4,0),"")</f>
        <v>PT. Mega Antaran Prima</v>
      </c>
      <c r="X6" s="191" t="s">
        <v>392</v>
      </c>
      <c r="Y6" s="334" t="str">
        <f t="shared" si="0"/>
        <v xml:space="preserve">4002940625 GID 19 ND 19 </v>
      </c>
      <c r="Z6" s="126" t="s">
        <v>5013</v>
      </c>
      <c r="AA6" s="99">
        <v>44365</v>
      </c>
      <c r="AB6" s="100" t="str">
        <f t="shared" si="1"/>
        <v>PT. Mega Antaran Prima</v>
      </c>
      <c r="AC6" s="100" t="s">
        <v>5009</v>
      </c>
      <c r="AD6" s="101"/>
      <c r="AE6" s="100" t="str">
        <f t="shared" si="2"/>
        <v>B 9065 KXU</v>
      </c>
    </row>
    <row r="7" spans="1:31" x14ac:dyDescent="0.25">
      <c r="A7" s="130">
        <v>4002940626</v>
      </c>
      <c r="B7" s="131" t="s">
        <v>96</v>
      </c>
      <c r="C7" s="131">
        <v>1</v>
      </c>
      <c r="D7" s="130">
        <v>15506349</v>
      </c>
      <c r="E7" s="130" t="s">
        <v>4993</v>
      </c>
      <c r="F7" s="130">
        <v>200</v>
      </c>
      <c r="G7" s="130">
        <v>4.5999999999999996</v>
      </c>
      <c r="H7" s="130">
        <v>2.1800000000000002</v>
      </c>
      <c r="I7" s="131" t="s">
        <v>8</v>
      </c>
      <c r="J7" s="130" t="s">
        <v>97</v>
      </c>
      <c r="K7" s="130" t="s">
        <v>4987</v>
      </c>
      <c r="L7" s="130">
        <v>2</v>
      </c>
      <c r="M7" s="130" t="s">
        <v>3470</v>
      </c>
      <c r="N7" s="130" t="s">
        <v>99</v>
      </c>
      <c r="O7" s="130" t="s">
        <v>392</v>
      </c>
      <c r="P7" s="133">
        <v>44366</v>
      </c>
      <c r="Q7" s="130" t="s">
        <v>100</v>
      </c>
      <c r="R7" s="130" t="s">
        <v>4994</v>
      </c>
      <c r="S7" s="343" t="s">
        <v>101</v>
      </c>
      <c r="T7" s="334" t="str">
        <f>IFERROR(VLOOKUP(D:D,DGILOG!A:C,3,0),"")</f>
        <v>Y</v>
      </c>
      <c r="U7" s="191" t="s">
        <v>3344</v>
      </c>
      <c r="V7" s="191" t="s">
        <v>65</v>
      </c>
      <c r="W7" s="334" t="str">
        <f>IFERROR(VLOOKUP(V:V,MGV!B:E,4,0),"")</f>
        <v>PT. Mega Antaran Prima</v>
      </c>
      <c r="X7" s="191" t="s">
        <v>392</v>
      </c>
      <c r="Y7" s="334" t="str">
        <f t="shared" si="0"/>
        <v>4002940626 GID 19 ND 19 Y</v>
      </c>
      <c r="Z7" s="126" t="s">
        <v>5014</v>
      </c>
      <c r="AA7" s="99">
        <v>44365</v>
      </c>
      <c r="AB7" s="100" t="str">
        <f t="shared" si="1"/>
        <v>PT. Mega Antaran Prima</v>
      </c>
      <c r="AC7" s="100" t="s">
        <v>3744</v>
      </c>
      <c r="AD7" s="101"/>
      <c r="AE7" s="100" t="str">
        <f t="shared" si="2"/>
        <v>B 9140 KXU</v>
      </c>
    </row>
    <row r="8" spans="1:31" x14ac:dyDescent="0.25">
      <c r="A8" s="130">
        <v>4002940633</v>
      </c>
      <c r="B8" s="131" t="s">
        <v>96</v>
      </c>
      <c r="C8" s="131">
        <v>1</v>
      </c>
      <c r="D8" s="130">
        <v>15366916</v>
      </c>
      <c r="E8" s="130" t="s">
        <v>3301</v>
      </c>
      <c r="F8" s="130">
        <v>168</v>
      </c>
      <c r="G8" s="130">
        <v>2.7</v>
      </c>
      <c r="H8" s="130">
        <v>1.1000000000000001</v>
      </c>
      <c r="I8" s="131" t="s">
        <v>8</v>
      </c>
      <c r="J8" s="130" t="s">
        <v>97</v>
      </c>
      <c r="K8" s="130" t="s">
        <v>4987</v>
      </c>
      <c r="L8" s="130">
        <v>2</v>
      </c>
      <c r="M8" s="130" t="s">
        <v>104</v>
      </c>
      <c r="N8" s="130" t="s">
        <v>99</v>
      </c>
      <c r="O8" s="130" t="s">
        <v>4988</v>
      </c>
      <c r="P8" s="133">
        <v>44366</v>
      </c>
      <c r="Q8" s="130" t="s">
        <v>120</v>
      </c>
      <c r="R8" s="134" t="s">
        <v>3302</v>
      </c>
      <c r="S8" s="343" t="s">
        <v>122</v>
      </c>
      <c r="T8" s="334" t="str">
        <f>IFERROR(VLOOKUP(D:D,DGILOG!A:C,3,0),"")</f>
        <v/>
      </c>
      <c r="U8" s="191" t="s">
        <v>3344</v>
      </c>
      <c r="V8" s="191" t="s">
        <v>2308</v>
      </c>
      <c r="W8" s="334" t="str">
        <f>IFERROR(VLOOKUP(V:V,MGV!B:E,4,0),"")</f>
        <v>Medikar Sarana Utama</v>
      </c>
      <c r="X8" s="191" t="s">
        <v>392</v>
      </c>
      <c r="Y8" s="334" t="str">
        <f t="shared" si="0"/>
        <v xml:space="preserve">4002940633 GID 19 P1 19 </v>
      </c>
      <c r="Z8" s="126" t="s">
        <v>5015</v>
      </c>
      <c r="AA8" s="99">
        <v>44365</v>
      </c>
      <c r="AB8" s="100" t="str">
        <f t="shared" si="1"/>
        <v>Medikar Sarana Utama</v>
      </c>
      <c r="AC8" s="100" t="s">
        <v>4493</v>
      </c>
      <c r="AD8" s="101"/>
      <c r="AE8" s="100" t="str">
        <f t="shared" si="2"/>
        <v>B 9766 UXR</v>
      </c>
    </row>
    <row r="9" spans="1:31" x14ac:dyDescent="0.25">
      <c r="A9" s="130">
        <v>4002940633</v>
      </c>
      <c r="B9" s="131" t="s">
        <v>96</v>
      </c>
      <c r="C9" s="131"/>
      <c r="D9" s="130">
        <v>90043001</v>
      </c>
      <c r="E9" s="130" t="s">
        <v>4314</v>
      </c>
      <c r="F9" s="130">
        <v>125</v>
      </c>
      <c r="G9" s="130">
        <v>1.78</v>
      </c>
      <c r="H9" s="130">
        <v>0.8</v>
      </c>
      <c r="I9" s="131" t="s">
        <v>8</v>
      </c>
      <c r="J9" s="130" t="s">
        <v>97</v>
      </c>
      <c r="K9" s="130" t="s">
        <v>4987</v>
      </c>
      <c r="L9" s="130">
        <v>2</v>
      </c>
      <c r="M9" s="130" t="s">
        <v>104</v>
      </c>
      <c r="N9" s="130" t="s">
        <v>99</v>
      </c>
      <c r="O9" s="130" t="s">
        <v>4988</v>
      </c>
      <c r="P9" s="133">
        <v>44366</v>
      </c>
      <c r="Q9" s="130" t="s">
        <v>120</v>
      </c>
      <c r="R9" s="130" t="s">
        <v>4315</v>
      </c>
      <c r="S9" s="343" t="s">
        <v>122</v>
      </c>
      <c r="T9" s="334" t="str">
        <f>IFERROR(VLOOKUP(D:D,DGILOG!A:C,3,0),"")</f>
        <v/>
      </c>
      <c r="U9" s="191"/>
      <c r="V9" s="191"/>
      <c r="W9" s="334" t="str">
        <f>IFERROR(VLOOKUP(V:V,MGV!B:E,4,0),"")</f>
        <v/>
      </c>
      <c r="X9" s="191" t="s">
        <v>392</v>
      </c>
      <c r="Y9" s="334" t="str">
        <f t="shared" si="0"/>
        <v xml:space="preserve">4002940633 GID 19 P1 19 </v>
      </c>
      <c r="Z9" s="126" t="s">
        <v>5015</v>
      </c>
      <c r="AA9" s="99">
        <v>44365</v>
      </c>
      <c r="AB9" s="100" t="s">
        <v>460</v>
      </c>
      <c r="AC9" s="100" t="s">
        <v>4493</v>
      </c>
      <c r="AD9" s="101"/>
      <c r="AE9" s="100" t="s">
        <v>2308</v>
      </c>
    </row>
    <row r="10" spans="1:31" x14ac:dyDescent="0.25">
      <c r="A10" s="130">
        <v>4002940635</v>
      </c>
      <c r="B10" s="131" t="s">
        <v>96</v>
      </c>
      <c r="C10" s="131">
        <v>1</v>
      </c>
      <c r="D10" s="130">
        <v>21907001</v>
      </c>
      <c r="E10" s="130" t="s">
        <v>4995</v>
      </c>
      <c r="F10" s="130">
        <v>160</v>
      </c>
      <c r="G10" s="130">
        <v>2.9</v>
      </c>
      <c r="H10" s="130">
        <v>1.57</v>
      </c>
      <c r="I10" s="131" t="s">
        <v>8</v>
      </c>
      <c r="J10" s="130" t="s">
        <v>97</v>
      </c>
      <c r="K10" s="130" t="s">
        <v>4987</v>
      </c>
      <c r="L10" s="130">
        <v>2</v>
      </c>
      <c r="M10" s="130" t="s">
        <v>104</v>
      </c>
      <c r="N10" s="130" t="s">
        <v>99</v>
      </c>
      <c r="O10" s="130" t="s">
        <v>4988</v>
      </c>
      <c r="P10" s="133">
        <v>44366</v>
      </c>
      <c r="Q10" s="130" t="s">
        <v>120</v>
      </c>
      <c r="R10" s="134" t="s">
        <v>4996</v>
      </c>
      <c r="S10" s="343" t="s">
        <v>122</v>
      </c>
      <c r="T10" s="334" t="str">
        <f>IFERROR(VLOOKUP(D:D,DGILOG!A:C,3,0),"")</f>
        <v/>
      </c>
      <c r="U10" s="191" t="s">
        <v>3344</v>
      </c>
      <c r="V10" s="191" t="s">
        <v>276</v>
      </c>
      <c r="W10" s="334" t="str">
        <f>IFERROR(VLOOKUP(V:V,MGV!B:E,4,0),"")</f>
        <v>PT. Mega Antaran Prima</v>
      </c>
      <c r="X10" s="191" t="s">
        <v>392</v>
      </c>
      <c r="Y10" s="334" t="str">
        <f t="shared" si="0"/>
        <v xml:space="preserve">4002940635 GID 19 P1 19 </v>
      </c>
      <c r="Z10" s="126" t="s">
        <v>5016</v>
      </c>
      <c r="AA10" s="99">
        <v>44365</v>
      </c>
      <c r="AB10" s="100" t="str">
        <f t="shared" si="1"/>
        <v>PT. Mega Antaran Prima</v>
      </c>
      <c r="AC10" s="100" t="s">
        <v>5008</v>
      </c>
      <c r="AD10" s="101"/>
      <c r="AE10" s="100" t="str">
        <f t="shared" si="2"/>
        <v>B 9166 KXU</v>
      </c>
    </row>
    <row r="11" spans="1:31" x14ac:dyDescent="0.25">
      <c r="A11" s="130">
        <v>4002940635</v>
      </c>
      <c r="B11" s="131" t="s">
        <v>96</v>
      </c>
      <c r="C11" s="131"/>
      <c r="D11" s="130">
        <v>24007001</v>
      </c>
      <c r="E11" s="130" t="s">
        <v>3406</v>
      </c>
      <c r="F11" s="130">
        <v>16</v>
      </c>
      <c r="G11" s="130">
        <v>0.24</v>
      </c>
      <c r="H11" s="130">
        <v>0.12</v>
      </c>
      <c r="I11" s="131" t="s">
        <v>8</v>
      </c>
      <c r="J11" s="130" t="s">
        <v>97</v>
      </c>
      <c r="K11" s="130" t="s">
        <v>4987</v>
      </c>
      <c r="L11" s="130">
        <v>2</v>
      </c>
      <c r="M11" s="130" t="s">
        <v>104</v>
      </c>
      <c r="N11" s="130" t="s">
        <v>99</v>
      </c>
      <c r="O11" s="130" t="s">
        <v>4988</v>
      </c>
      <c r="P11" s="133">
        <v>44366</v>
      </c>
      <c r="Q11" s="130" t="s">
        <v>120</v>
      </c>
      <c r="R11" s="130" t="s">
        <v>3407</v>
      </c>
      <c r="S11" s="343" t="s">
        <v>122</v>
      </c>
      <c r="T11" s="334" t="str">
        <f>IFERROR(VLOOKUP(D:D,DGILOG!A:C,3,0),"")</f>
        <v/>
      </c>
      <c r="U11" s="191"/>
      <c r="V11" s="191"/>
      <c r="W11" s="334" t="str">
        <f>IFERROR(VLOOKUP(V:V,MGV!B:E,4,0),"")</f>
        <v/>
      </c>
      <c r="X11" s="191" t="s">
        <v>392</v>
      </c>
      <c r="Y11" s="334" t="str">
        <f t="shared" si="0"/>
        <v xml:space="preserve">4002940635 GID 19 P1 19 </v>
      </c>
      <c r="Z11" s="126" t="s">
        <v>5016</v>
      </c>
      <c r="AA11" s="99">
        <v>44365</v>
      </c>
      <c r="AB11" s="100" t="s">
        <v>43</v>
      </c>
      <c r="AC11" s="100" t="s">
        <v>5008</v>
      </c>
      <c r="AD11" s="101"/>
      <c r="AE11" s="100" t="s">
        <v>276</v>
      </c>
    </row>
    <row r="12" spans="1:31" x14ac:dyDescent="0.25">
      <c r="A12" s="239">
        <v>4002940648</v>
      </c>
      <c r="B12" s="131" t="s">
        <v>96</v>
      </c>
      <c r="C12" s="240">
        <v>1</v>
      </c>
      <c r="D12" s="130">
        <v>95000001</v>
      </c>
      <c r="E12" s="239" t="s">
        <v>115</v>
      </c>
      <c r="F12" s="239">
        <v>2000</v>
      </c>
      <c r="G12" s="239">
        <v>26.68</v>
      </c>
      <c r="H12" s="239">
        <v>19.54</v>
      </c>
      <c r="I12" s="240" t="s">
        <v>473</v>
      </c>
      <c r="J12" s="130" t="s">
        <v>116</v>
      </c>
      <c r="K12" s="130" t="s">
        <v>4987</v>
      </c>
      <c r="L12" s="130">
        <v>2</v>
      </c>
      <c r="M12" s="239" t="s">
        <v>117</v>
      </c>
      <c r="N12" s="130" t="s">
        <v>118</v>
      </c>
      <c r="O12" s="239" t="s">
        <v>392</v>
      </c>
      <c r="P12" s="241">
        <v>44368</v>
      </c>
      <c r="Q12" s="130" t="s">
        <v>112</v>
      </c>
      <c r="R12" s="130" t="s">
        <v>4230</v>
      </c>
      <c r="S12" s="249" t="s">
        <v>113</v>
      </c>
      <c r="T12" s="340" t="str">
        <f>IFERROR(VLOOKUP(D:D,DGILOG!A:C,3,0),"")</f>
        <v>Y</v>
      </c>
      <c r="U12" s="345"/>
      <c r="V12" s="345" t="s">
        <v>77</v>
      </c>
      <c r="W12" s="340" t="s">
        <v>5052</v>
      </c>
      <c r="X12" s="345" t="s">
        <v>392</v>
      </c>
      <c r="Y12" s="340" t="str">
        <f t="shared" si="0"/>
        <v>4002940648 GID 19 P3 21 Y</v>
      </c>
      <c r="Z12" s="126" t="s">
        <v>5017</v>
      </c>
      <c r="AA12" s="126"/>
      <c r="AB12" s="126"/>
      <c r="AC12" s="126"/>
    </row>
    <row r="13" spans="1:31" x14ac:dyDescent="0.25">
      <c r="A13" s="239">
        <v>4002940649</v>
      </c>
      <c r="B13" s="131" t="s">
        <v>96</v>
      </c>
      <c r="C13" s="240">
        <v>1</v>
      </c>
      <c r="D13" s="130">
        <v>15095844</v>
      </c>
      <c r="E13" s="239" t="s">
        <v>4350</v>
      </c>
      <c r="F13" s="239">
        <v>2000</v>
      </c>
      <c r="G13" s="239">
        <v>26.68</v>
      </c>
      <c r="H13" s="239">
        <v>19.54</v>
      </c>
      <c r="I13" s="240" t="s">
        <v>473</v>
      </c>
      <c r="J13" s="130" t="s">
        <v>116</v>
      </c>
      <c r="K13" s="130" t="s">
        <v>4987</v>
      </c>
      <c r="L13" s="130">
        <v>2</v>
      </c>
      <c r="M13" s="239" t="s">
        <v>3739</v>
      </c>
      <c r="N13" s="130" t="s">
        <v>118</v>
      </c>
      <c r="O13" s="239" t="s">
        <v>392</v>
      </c>
      <c r="P13" s="241">
        <v>44368</v>
      </c>
      <c r="Q13" s="130" t="s">
        <v>112</v>
      </c>
      <c r="R13" s="130" t="s">
        <v>4352</v>
      </c>
      <c r="S13" s="249" t="s">
        <v>113</v>
      </c>
      <c r="T13" s="340" t="str">
        <f>IFERROR(VLOOKUP(D:D,DGILOG!A:C,3,0),"")</f>
        <v/>
      </c>
      <c r="U13" s="345"/>
      <c r="V13" s="345"/>
      <c r="W13" s="340" t="s">
        <v>4081</v>
      </c>
      <c r="X13" s="345" t="s">
        <v>392</v>
      </c>
      <c r="Y13" s="340" t="str">
        <f t="shared" si="0"/>
        <v xml:space="preserve">4002940649 GID 19 P3 21 </v>
      </c>
      <c r="Z13" s="126" t="s">
        <v>5018</v>
      </c>
      <c r="AA13" s="126"/>
      <c r="AB13" s="126"/>
      <c r="AC13" s="126"/>
    </row>
    <row r="14" spans="1:31" x14ac:dyDescent="0.25">
      <c r="A14" s="239">
        <v>4002940650</v>
      </c>
      <c r="B14" s="131" t="s">
        <v>96</v>
      </c>
      <c r="C14" s="240">
        <v>1</v>
      </c>
      <c r="D14" s="130">
        <v>15069489</v>
      </c>
      <c r="E14" s="239" t="s">
        <v>4307</v>
      </c>
      <c r="F14" s="239">
        <v>2000</v>
      </c>
      <c r="G14" s="239">
        <v>26.68</v>
      </c>
      <c r="H14" s="239">
        <v>19.54</v>
      </c>
      <c r="I14" s="240" t="s">
        <v>473</v>
      </c>
      <c r="J14" s="130" t="s">
        <v>116</v>
      </c>
      <c r="K14" s="130" t="s">
        <v>4987</v>
      </c>
      <c r="L14" s="130">
        <v>2</v>
      </c>
      <c r="M14" s="239" t="s">
        <v>130</v>
      </c>
      <c r="N14" s="130" t="s">
        <v>118</v>
      </c>
      <c r="O14" s="239" t="s">
        <v>392</v>
      </c>
      <c r="P14" s="241">
        <v>44368</v>
      </c>
      <c r="Q14" s="130" t="s">
        <v>112</v>
      </c>
      <c r="R14" s="130" t="s">
        <v>4309</v>
      </c>
      <c r="S14" s="249" t="s">
        <v>113</v>
      </c>
      <c r="T14" s="340" t="str">
        <f>IFERROR(VLOOKUP(D:D,DGILOG!A:C,3,0),"")</f>
        <v/>
      </c>
      <c r="U14" s="345"/>
      <c r="V14" s="345" t="s">
        <v>420</v>
      </c>
      <c r="W14" s="340" t="s">
        <v>5048</v>
      </c>
      <c r="X14" s="345" t="s">
        <v>392</v>
      </c>
      <c r="Y14" s="340" t="str">
        <f t="shared" si="0"/>
        <v xml:space="preserve">4002940650 GID 19 P3 21 </v>
      </c>
      <c r="Z14" s="126" t="s">
        <v>5019</v>
      </c>
      <c r="AA14" s="126"/>
      <c r="AB14" s="126"/>
      <c r="AC14" s="126"/>
    </row>
    <row r="15" spans="1:31" x14ac:dyDescent="0.25">
      <c r="A15" s="239">
        <v>4002940651</v>
      </c>
      <c r="B15" s="131" t="s">
        <v>96</v>
      </c>
      <c r="C15" s="240">
        <v>1</v>
      </c>
      <c r="D15" s="130">
        <v>15462246</v>
      </c>
      <c r="E15" s="239" t="s">
        <v>4310</v>
      </c>
      <c r="F15" s="239">
        <v>2000</v>
      </c>
      <c r="G15" s="239">
        <v>26.68</v>
      </c>
      <c r="H15" s="239">
        <v>19.54</v>
      </c>
      <c r="I15" s="240" t="s">
        <v>473</v>
      </c>
      <c r="J15" s="130" t="s">
        <v>116</v>
      </c>
      <c r="K15" s="130" t="s">
        <v>4987</v>
      </c>
      <c r="L15" s="130">
        <v>2</v>
      </c>
      <c r="M15" s="239" t="s">
        <v>130</v>
      </c>
      <c r="N15" s="130" t="s">
        <v>118</v>
      </c>
      <c r="O15" s="239" t="s">
        <v>392</v>
      </c>
      <c r="P15" s="241">
        <v>44368</v>
      </c>
      <c r="Q15" s="130" t="s">
        <v>112</v>
      </c>
      <c r="R15" s="134" t="s">
        <v>4311</v>
      </c>
      <c r="S15" s="249" t="s">
        <v>113</v>
      </c>
      <c r="T15" s="340" t="str">
        <f>IFERROR(VLOOKUP(D:D,DGILOG!A:C,3,0),"")</f>
        <v/>
      </c>
      <c r="U15" s="345"/>
      <c r="V15" s="345" t="s">
        <v>2228</v>
      </c>
      <c r="W15" s="340" t="s">
        <v>5047</v>
      </c>
      <c r="X15" s="345" t="s">
        <v>392</v>
      </c>
      <c r="Y15" s="340" t="str">
        <f t="shared" si="0"/>
        <v xml:space="preserve">4002940651 GID 19 P3 21 </v>
      </c>
      <c r="Z15" s="126" t="s">
        <v>5020</v>
      </c>
      <c r="AA15" s="126"/>
      <c r="AB15" s="126"/>
      <c r="AC15" s="126"/>
    </row>
    <row r="16" spans="1:31" x14ac:dyDescent="0.25">
      <c r="A16" s="239">
        <v>4002940676</v>
      </c>
      <c r="B16" s="131" t="s">
        <v>96</v>
      </c>
      <c r="C16" s="240">
        <v>1</v>
      </c>
      <c r="D16" s="130">
        <v>15322538</v>
      </c>
      <c r="E16" s="239" t="s">
        <v>4481</v>
      </c>
      <c r="F16" s="239">
        <v>2205</v>
      </c>
      <c r="G16" s="239">
        <v>35</v>
      </c>
      <c r="H16" s="239">
        <v>19.36</v>
      </c>
      <c r="I16" s="240" t="s">
        <v>473</v>
      </c>
      <c r="J16" s="130" t="s">
        <v>116</v>
      </c>
      <c r="K16" s="130" t="s">
        <v>4987</v>
      </c>
      <c r="L16" s="130">
        <v>2</v>
      </c>
      <c r="M16" s="239" t="s">
        <v>4482</v>
      </c>
      <c r="N16" s="130" t="s">
        <v>3347</v>
      </c>
      <c r="O16" s="239" t="s">
        <v>4997</v>
      </c>
      <c r="P16" s="241">
        <v>44372</v>
      </c>
      <c r="Q16" s="130" t="s">
        <v>112</v>
      </c>
      <c r="R16" s="134" t="s">
        <v>4484</v>
      </c>
      <c r="S16" s="249" t="s">
        <v>113</v>
      </c>
      <c r="T16" s="340" t="str">
        <f>IFERROR(VLOOKUP(D:D,DGILOG!A:C,3,0),"")</f>
        <v/>
      </c>
      <c r="U16" s="345"/>
      <c r="V16" s="345"/>
      <c r="W16" s="340" t="s">
        <v>4081</v>
      </c>
      <c r="X16" s="345" t="s">
        <v>392</v>
      </c>
      <c r="Y16" s="340" t="str">
        <f t="shared" si="0"/>
        <v xml:space="preserve">4002940676 GID 19 P3 25 </v>
      </c>
      <c r="Z16" s="126" t="s">
        <v>5021</v>
      </c>
      <c r="AA16" s="126"/>
      <c r="AB16" s="126"/>
      <c r="AC16" s="126"/>
    </row>
    <row r="17" spans="1:31" x14ac:dyDescent="0.25">
      <c r="A17" s="130">
        <v>4002940682</v>
      </c>
      <c r="B17" s="131" t="s">
        <v>96</v>
      </c>
      <c r="C17" s="131">
        <v>1</v>
      </c>
      <c r="D17" s="130">
        <v>15182015</v>
      </c>
      <c r="E17" s="130" t="s">
        <v>136</v>
      </c>
      <c r="F17" s="130">
        <v>190</v>
      </c>
      <c r="G17" s="130">
        <v>2.23</v>
      </c>
      <c r="H17" s="130">
        <v>1.86</v>
      </c>
      <c r="I17" s="131" t="s">
        <v>8</v>
      </c>
      <c r="J17" s="130" t="s">
        <v>97</v>
      </c>
      <c r="K17" s="130" t="s">
        <v>4987</v>
      </c>
      <c r="L17" s="130">
        <v>2</v>
      </c>
      <c r="M17" s="130" t="s">
        <v>98</v>
      </c>
      <c r="N17" s="130" t="s">
        <v>99</v>
      </c>
      <c r="O17" s="130" t="s">
        <v>4988</v>
      </c>
      <c r="P17" s="133">
        <v>44366</v>
      </c>
      <c r="Q17" s="130" t="s">
        <v>100</v>
      </c>
      <c r="R17" s="134" t="s">
        <v>3518</v>
      </c>
      <c r="S17" s="343" t="s">
        <v>101</v>
      </c>
      <c r="T17" s="334" t="str">
        <f>IFERROR(VLOOKUP(D:D,DGILOG!A:C,3,0),"")</f>
        <v>Y</v>
      </c>
      <c r="U17" s="191" t="s">
        <v>3344</v>
      </c>
      <c r="V17" s="191" t="s">
        <v>57</v>
      </c>
      <c r="W17" s="334" t="str">
        <f>IFERROR(VLOOKUP(V:V,MGV!B:E,4,0),"")</f>
        <v>PT. Mega Antaran Prima</v>
      </c>
      <c r="X17" s="191" t="s">
        <v>392</v>
      </c>
      <c r="Y17" s="334" t="str">
        <f t="shared" si="0"/>
        <v>4002940682 GID 19 ND 19 Y</v>
      </c>
      <c r="Z17" s="126" t="s">
        <v>5022</v>
      </c>
      <c r="AA17" s="99">
        <v>44365</v>
      </c>
      <c r="AB17" s="100" t="str">
        <f t="shared" ref="AB17:AB27" si="3">W17</f>
        <v>PT. Mega Antaran Prima</v>
      </c>
      <c r="AC17" s="100" t="s">
        <v>458</v>
      </c>
      <c r="AD17" s="101"/>
      <c r="AE17" s="100" t="str">
        <f t="shared" ref="AE17:AE27" si="4">V17</f>
        <v>B 9113 KRO</v>
      </c>
    </row>
    <row r="18" spans="1:31" x14ac:dyDescent="0.25">
      <c r="A18" s="130">
        <v>4002940682</v>
      </c>
      <c r="B18" s="131" t="s">
        <v>96</v>
      </c>
      <c r="C18" s="131"/>
      <c r="D18" s="130">
        <v>15406550</v>
      </c>
      <c r="E18" s="130" t="s">
        <v>4228</v>
      </c>
      <c r="F18" s="130">
        <v>129</v>
      </c>
      <c r="G18" s="130">
        <v>1.95</v>
      </c>
      <c r="H18" s="130">
        <v>0.92</v>
      </c>
      <c r="I18" s="131" t="s">
        <v>8</v>
      </c>
      <c r="J18" s="130" t="s">
        <v>97</v>
      </c>
      <c r="K18" s="130" t="s">
        <v>4987</v>
      </c>
      <c r="L18" s="130">
        <v>2</v>
      </c>
      <c r="M18" s="130" t="s">
        <v>98</v>
      </c>
      <c r="N18" s="130" t="s">
        <v>99</v>
      </c>
      <c r="O18" s="130" t="s">
        <v>4988</v>
      </c>
      <c r="P18" s="133">
        <v>44366</v>
      </c>
      <c r="Q18" s="130" t="s">
        <v>100</v>
      </c>
      <c r="R18" s="130" t="s">
        <v>4229</v>
      </c>
      <c r="S18" s="343" t="s">
        <v>101</v>
      </c>
      <c r="T18" s="334" t="str">
        <f>IFERROR(VLOOKUP(D:D,DGILOG!A:C,3,0),"")</f>
        <v/>
      </c>
      <c r="U18" s="191"/>
      <c r="V18" s="191"/>
      <c r="W18" s="334" t="str">
        <f>IFERROR(VLOOKUP(V:V,MGV!B:E,4,0),"")</f>
        <v/>
      </c>
      <c r="X18" s="191" t="s">
        <v>392</v>
      </c>
      <c r="Y18" s="334" t="str">
        <f t="shared" si="0"/>
        <v xml:space="preserve">4002940682 GID 19 ND 19 </v>
      </c>
      <c r="Z18" s="126" t="s">
        <v>5022</v>
      </c>
      <c r="AA18" s="99">
        <v>44365</v>
      </c>
      <c r="AB18" s="100" t="s">
        <v>43</v>
      </c>
      <c r="AC18" s="100" t="s">
        <v>458</v>
      </c>
      <c r="AD18" s="101"/>
      <c r="AE18" s="100" t="s">
        <v>57</v>
      </c>
    </row>
    <row r="19" spans="1:31" x14ac:dyDescent="0.25">
      <c r="A19" s="130">
        <v>4002940723</v>
      </c>
      <c r="B19" s="131" t="s">
        <v>96</v>
      </c>
      <c r="C19" s="131">
        <v>1</v>
      </c>
      <c r="D19" s="130">
        <v>15062234</v>
      </c>
      <c r="E19" s="130" t="s">
        <v>4998</v>
      </c>
      <c r="F19" s="130">
        <v>197</v>
      </c>
      <c r="G19" s="130">
        <v>4.53</v>
      </c>
      <c r="H19" s="130">
        <v>1.66</v>
      </c>
      <c r="I19" s="131" t="s">
        <v>8</v>
      </c>
      <c r="J19" s="130" t="s">
        <v>97</v>
      </c>
      <c r="K19" s="130" t="s">
        <v>4987</v>
      </c>
      <c r="L19" s="130">
        <v>2</v>
      </c>
      <c r="M19" s="130" t="s">
        <v>215</v>
      </c>
      <c r="N19" s="130" t="s">
        <v>99</v>
      </c>
      <c r="O19" s="130" t="s">
        <v>4243</v>
      </c>
      <c r="P19" s="133">
        <v>44367</v>
      </c>
      <c r="Q19" s="130" t="s">
        <v>120</v>
      </c>
      <c r="R19" s="134" t="s">
        <v>4999</v>
      </c>
      <c r="S19" s="343" t="s">
        <v>122</v>
      </c>
      <c r="T19" s="334" t="str">
        <f>IFERROR(VLOOKUP(D:D,DGILOG!A:C,3,0),"")</f>
        <v/>
      </c>
      <c r="U19" s="191" t="s">
        <v>3344</v>
      </c>
      <c r="V19" s="191" t="s">
        <v>2310</v>
      </c>
      <c r="W19" s="334" t="str">
        <f>IFERROR(VLOOKUP(V:V,MGV!B:E,4,0),"")</f>
        <v>Medikar Sarana Utama</v>
      </c>
      <c r="X19" s="191" t="s">
        <v>392</v>
      </c>
      <c r="Y19" s="334" t="str">
        <f t="shared" si="0"/>
        <v xml:space="preserve">4002940723 GID 19 P1 20 </v>
      </c>
      <c r="Z19" s="126" t="s">
        <v>5023</v>
      </c>
      <c r="AA19" s="99">
        <v>44365</v>
      </c>
      <c r="AB19" s="100" t="str">
        <f t="shared" si="3"/>
        <v>Medikar Sarana Utama</v>
      </c>
      <c r="AC19" s="100" t="s">
        <v>456</v>
      </c>
      <c r="AD19" s="101"/>
      <c r="AE19" s="100" t="str">
        <f t="shared" si="4"/>
        <v>B 9326 UCG</v>
      </c>
    </row>
    <row r="20" spans="1:31" x14ac:dyDescent="0.25">
      <c r="A20" s="130">
        <v>4002940724</v>
      </c>
      <c r="B20" s="131" t="s">
        <v>96</v>
      </c>
      <c r="C20" s="131">
        <v>1</v>
      </c>
      <c r="D20" s="130">
        <v>15078042</v>
      </c>
      <c r="E20" s="130" t="s">
        <v>3684</v>
      </c>
      <c r="F20" s="130">
        <v>217</v>
      </c>
      <c r="G20" s="130">
        <v>4.8099999999999996</v>
      </c>
      <c r="H20" s="130">
        <v>1.9</v>
      </c>
      <c r="I20" s="131" t="s">
        <v>8</v>
      </c>
      <c r="J20" s="130" t="s">
        <v>97</v>
      </c>
      <c r="K20" s="130" t="s">
        <v>4987</v>
      </c>
      <c r="L20" s="130">
        <v>2</v>
      </c>
      <c r="M20" s="130" t="s">
        <v>3470</v>
      </c>
      <c r="N20" s="130" t="s">
        <v>99</v>
      </c>
      <c r="O20" s="130" t="s">
        <v>4243</v>
      </c>
      <c r="P20" s="133">
        <v>44367</v>
      </c>
      <c r="Q20" s="130" t="s">
        <v>120</v>
      </c>
      <c r="R20" s="130" t="s">
        <v>3687</v>
      </c>
      <c r="S20" s="343" t="s">
        <v>122</v>
      </c>
      <c r="T20" s="334" t="str">
        <f>IFERROR(VLOOKUP(D:D,DGILOG!A:C,3,0),"")</f>
        <v/>
      </c>
      <c r="U20" s="191" t="s">
        <v>3344</v>
      </c>
      <c r="V20" s="191" t="s">
        <v>64</v>
      </c>
      <c r="W20" s="334" t="str">
        <f>IFERROR(VLOOKUP(V:V,MGV!B:E,4,0),"")</f>
        <v>Gading Global Logistic</v>
      </c>
      <c r="X20" s="191" t="s">
        <v>392</v>
      </c>
      <c r="Y20" s="334" t="str">
        <f t="shared" si="0"/>
        <v xml:space="preserve">4002940724 GID 19 P1 20 </v>
      </c>
      <c r="Z20" s="126" t="s">
        <v>5024</v>
      </c>
      <c r="AA20" s="99">
        <v>44365</v>
      </c>
      <c r="AB20" s="100" t="str">
        <f t="shared" si="3"/>
        <v>Gading Global Logistic</v>
      </c>
      <c r="AC20" s="100" t="s">
        <v>1695</v>
      </c>
      <c r="AD20" s="101"/>
      <c r="AE20" s="100" t="str">
        <f t="shared" si="4"/>
        <v>B 9838 SYK</v>
      </c>
    </row>
    <row r="21" spans="1:31" x14ac:dyDescent="0.25">
      <c r="A21" s="130">
        <v>4002940757</v>
      </c>
      <c r="B21" s="131" t="s">
        <v>96</v>
      </c>
      <c r="C21" s="131">
        <v>1</v>
      </c>
      <c r="D21" s="130">
        <v>15338386</v>
      </c>
      <c r="E21" s="130" t="s">
        <v>177</v>
      </c>
      <c r="F21" s="130">
        <v>932</v>
      </c>
      <c r="G21" s="130">
        <v>3.58</v>
      </c>
      <c r="H21" s="130">
        <v>0.9</v>
      </c>
      <c r="I21" s="131" t="s">
        <v>8</v>
      </c>
      <c r="J21" s="130" t="s">
        <v>109</v>
      </c>
      <c r="K21" s="130" t="s">
        <v>4987</v>
      </c>
      <c r="L21" s="130">
        <v>2</v>
      </c>
      <c r="M21" s="130" t="s">
        <v>126</v>
      </c>
      <c r="N21" s="130" t="s">
        <v>99</v>
      </c>
      <c r="O21" s="130" t="s">
        <v>392</v>
      </c>
      <c r="P21" s="133">
        <v>44366</v>
      </c>
      <c r="Q21" s="130" t="s">
        <v>100</v>
      </c>
      <c r="R21" s="130" t="s">
        <v>5000</v>
      </c>
      <c r="S21" s="343" t="s">
        <v>101</v>
      </c>
      <c r="T21" s="334" t="str">
        <f>IFERROR(VLOOKUP(D:D,DGILOG!A:C,3,0),"")</f>
        <v>Y</v>
      </c>
      <c r="U21" s="191" t="s">
        <v>3344</v>
      </c>
      <c r="V21" s="191" t="s">
        <v>436</v>
      </c>
      <c r="W21" s="334" t="str">
        <f>IFERROR(VLOOKUP(V:V,MGV!B:E,4,0),"")</f>
        <v>PT. Kabut Halim Mandiri</v>
      </c>
      <c r="X21" s="191" t="s">
        <v>392</v>
      </c>
      <c r="Y21" s="334" t="str">
        <f t="shared" si="0"/>
        <v>4002940757 GID 19 ND 19 Y</v>
      </c>
      <c r="Z21" s="126" t="s">
        <v>5025</v>
      </c>
      <c r="AA21" s="99">
        <v>44365</v>
      </c>
      <c r="AB21" s="100" t="str">
        <f t="shared" si="3"/>
        <v>PT. Kabut Halim Mandiri</v>
      </c>
      <c r="AC21" s="100" t="s">
        <v>3488</v>
      </c>
      <c r="AD21" s="101"/>
      <c r="AE21" s="100" t="str">
        <f t="shared" si="4"/>
        <v>F 9287 FG</v>
      </c>
    </row>
    <row r="22" spans="1:31" x14ac:dyDescent="0.25">
      <c r="A22" s="130">
        <v>4002940783</v>
      </c>
      <c r="B22" s="131" t="s">
        <v>96</v>
      </c>
      <c r="C22" s="131">
        <v>1</v>
      </c>
      <c r="D22" s="130">
        <v>20809001</v>
      </c>
      <c r="E22" s="130" t="s">
        <v>3315</v>
      </c>
      <c r="F22" s="130">
        <v>39</v>
      </c>
      <c r="G22" s="130">
        <v>0.59</v>
      </c>
      <c r="H22" s="130">
        <v>0.31</v>
      </c>
      <c r="I22" s="131" t="s">
        <v>8</v>
      </c>
      <c r="J22" s="130" t="s">
        <v>97</v>
      </c>
      <c r="K22" s="130" t="s">
        <v>4987</v>
      </c>
      <c r="L22" s="130">
        <v>2</v>
      </c>
      <c r="M22" s="130" t="s">
        <v>104</v>
      </c>
      <c r="N22" s="130" t="s">
        <v>99</v>
      </c>
      <c r="O22" s="130" t="s">
        <v>4988</v>
      </c>
      <c r="P22" s="133">
        <v>44366</v>
      </c>
      <c r="Q22" s="130" t="s">
        <v>100</v>
      </c>
      <c r="R22" s="130" t="s">
        <v>3316</v>
      </c>
      <c r="S22" s="343" t="s">
        <v>101</v>
      </c>
      <c r="T22" s="334" t="str">
        <f>IFERROR(VLOOKUP(D:D,DGILOG!A:C,3,0),"")</f>
        <v/>
      </c>
      <c r="U22" s="191" t="s">
        <v>3344</v>
      </c>
      <c r="V22" s="191" t="s">
        <v>15</v>
      </c>
      <c r="W22" s="334" t="str">
        <f>IFERROR(VLOOKUP(V:V,MGV!B:E,4,0),"")</f>
        <v>CV. Global Synergi Abadi</v>
      </c>
      <c r="X22" s="191" t="s">
        <v>392</v>
      </c>
      <c r="Y22" s="334" t="str">
        <f t="shared" si="0"/>
        <v xml:space="preserve">4002940783 GID 19 ND 19 </v>
      </c>
      <c r="Z22" s="126" t="s">
        <v>5026</v>
      </c>
      <c r="AA22" s="99">
        <v>44365</v>
      </c>
      <c r="AB22" s="100" t="str">
        <f t="shared" si="3"/>
        <v>CV. Global Synergi Abadi</v>
      </c>
      <c r="AC22" s="100" t="s">
        <v>4111</v>
      </c>
      <c r="AD22" s="101"/>
      <c r="AE22" s="100" t="str">
        <f t="shared" si="4"/>
        <v>B 9653 DD</v>
      </c>
    </row>
    <row r="23" spans="1:31" x14ac:dyDescent="0.25">
      <c r="A23" s="130">
        <v>4002940783</v>
      </c>
      <c r="B23" s="131" t="s">
        <v>96</v>
      </c>
      <c r="C23" s="131"/>
      <c r="D23" s="130">
        <v>25704001</v>
      </c>
      <c r="E23" s="130" t="s">
        <v>3820</v>
      </c>
      <c r="F23" s="130">
        <v>109</v>
      </c>
      <c r="G23" s="130">
        <v>1.9</v>
      </c>
      <c r="H23" s="130">
        <v>0.89</v>
      </c>
      <c r="I23" s="131" t="s">
        <v>8</v>
      </c>
      <c r="J23" s="130" t="s">
        <v>97</v>
      </c>
      <c r="K23" s="130" t="s">
        <v>4987</v>
      </c>
      <c r="L23" s="130">
        <v>2</v>
      </c>
      <c r="M23" s="130" t="s">
        <v>104</v>
      </c>
      <c r="N23" s="130" t="s">
        <v>99</v>
      </c>
      <c r="O23" s="130" t="s">
        <v>4988</v>
      </c>
      <c r="P23" s="133">
        <v>44366</v>
      </c>
      <c r="Q23" s="130" t="s">
        <v>100</v>
      </c>
      <c r="R23" s="130" t="s">
        <v>3822</v>
      </c>
      <c r="S23" s="343" t="s">
        <v>101</v>
      </c>
      <c r="T23" s="334" t="str">
        <f>IFERROR(VLOOKUP(D:D,DGILOG!A:C,3,0),"")</f>
        <v/>
      </c>
      <c r="U23" s="191"/>
      <c r="V23" s="191"/>
      <c r="W23" s="334" t="str">
        <f>IFERROR(VLOOKUP(V:V,MGV!B:E,4,0),"")</f>
        <v/>
      </c>
      <c r="X23" s="191" t="s">
        <v>392</v>
      </c>
      <c r="Y23" s="334" t="str">
        <f t="shared" si="0"/>
        <v xml:space="preserve">4002940783 GID 19 ND 19 </v>
      </c>
      <c r="Z23" s="126" t="s">
        <v>5026</v>
      </c>
      <c r="AA23" s="99">
        <v>44365</v>
      </c>
      <c r="AB23" s="100" t="s">
        <v>9</v>
      </c>
      <c r="AC23" s="100" t="s">
        <v>4111</v>
      </c>
      <c r="AD23" s="101"/>
      <c r="AE23" s="100" t="s">
        <v>15</v>
      </c>
    </row>
    <row r="24" spans="1:31" x14ac:dyDescent="0.25">
      <c r="A24" s="130">
        <v>4002940785</v>
      </c>
      <c r="B24" s="131" t="s">
        <v>96</v>
      </c>
      <c r="C24" s="131">
        <v>1</v>
      </c>
      <c r="D24" s="130">
        <v>15086203</v>
      </c>
      <c r="E24" s="130" t="s">
        <v>5001</v>
      </c>
      <c r="F24" s="130">
        <v>333</v>
      </c>
      <c r="G24" s="130">
        <v>5.25</v>
      </c>
      <c r="H24" s="130">
        <v>2.2400000000000002</v>
      </c>
      <c r="I24" s="131" t="s">
        <v>8</v>
      </c>
      <c r="J24" s="130" t="s">
        <v>97</v>
      </c>
      <c r="K24" s="130" t="s">
        <v>4987</v>
      </c>
      <c r="L24" s="130">
        <v>2</v>
      </c>
      <c r="M24" s="130" t="s">
        <v>5002</v>
      </c>
      <c r="N24" s="130" t="s">
        <v>110</v>
      </c>
      <c r="O24" s="130" t="s">
        <v>392</v>
      </c>
      <c r="P24" s="133">
        <v>44367</v>
      </c>
      <c r="Q24" s="130" t="s">
        <v>105</v>
      </c>
      <c r="R24" s="130" t="s">
        <v>5003</v>
      </c>
      <c r="S24" s="343" t="s">
        <v>107</v>
      </c>
      <c r="T24" s="334" t="str">
        <f>IFERROR(VLOOKUP(D:D,DGILOG!A:C,3,0),"")</f>
        <v/>
      </c>
      <c r="U24" s="191" t="s">
        <v>3344</v>
      </c>
      <c r="V24" s="191" t="s">
        <v>7</v>
      </c>
      <c r="W24" s="334" t="str">
        <f>IFERROR(VLOOKUP(V:V,MGV!B:E,4,0),"")</f>
        <v>CV. Global Synergi Abadi</v>
      </c>
      <c r="X24" s="191" t="s">
        <v>392</v>
      </c>
      <c r="Y24" s="334" t="str">
        <f t="shared" si="0"/>
        <v xml:space="preserve">4002940785 GID 19 P2 20 </v>
      </c>
      <c r="Z24" s="126" t="s">
        <v>5027</v>
      </c>
      <c r="AA24" s="99">
        <v>44365</v>
      </c>
      <c r="AB24" s="100" t="str">
        <f t="shared" si="3"/>
        <v>CV. Global Synergi Abadi</v>
      </c>
      <c r="AC24" s="100" t="s">
        <v>4125</v>
      </c>
      <c r="AD24" s="101"/>
      <c r="AE24" s="100" t="str">
        <f t="shared" si="4"/>
        <v>B 9417 BCI</v>
      </c>
    </row>
    <row r="25" spans="1:31" x14ac:dyDescent="0.25">
      <c r="A25" s="130">
        <v>4002940800</v>
      </c>
      <c r="B25" s="131" t="s">
        <v>96</v>
      </c>
      <c r="C25" s="131">
        <v>1</v>
      </c>
      <c r="D25" s="130">
        <v>20400001</v>
      </c>
      <c r="E25" s="130" t="s">
        <v>210</v>
      </c>
      <c r="F25" s="130">
        <v>290</v>
      </c>
      <c r="G25" s="130">
        <v>4.8099999999999996</v>
      </c>
      <c r="H25" s="130">
        <v>2.52</v>
      </c>
      <c r="I25" s="131" t="s">
        <v>8</v>
      </c>
      <c r="J25" s="130" t="s">
        <v>97</v>
      </c>
      <c r="K25" s="130" t="s">
        <v>4987</v>
      </c>
      <c r="L25" s="130">
        <v>2</v>
      </c>
      <c r="M25" s="130" t="s">
        <v>3470</v>
      </c>
      <c r="N25" s="130" t="s">
        <v>99</v>
      </c>
      <c r="O25" s="130" t="s">
        <v>392</v>
      </c>
      <c r="P25" s="133">
        <v>44366</v>
      </c>
      <c r="Q25" s="130" t="s">
        <v>100</v>
      </c>
      <c r="R25" s="130" t="s">
        <v>3743</v>
      </c>
      <c r="S25" s="343" t="s">
        <v>101</v>
      </c>
      <c r="T25" s="334" t="str">
        <f>IFERROR(VLOOKUP(D:D,DGILOG!A:C,3,0),"")</f>
        <v>Y</v>
      </c>
      <c r="U25" s="191" t="s">
        <v>3344</v>
      </c>
      <c r="V25" s="191" t="s">
        <v>41</v>
      </c>
      <c r="W25" s="334" t="str">
        <f>IFERROR(VLOOKUP(V:V,MGV!B:E,4,0),"")</f>
        <v>PT. Mega Antaran Prima</v>
      </c>
      <c r="X25" s="191" t="s">
        <v>392</v>
      </c>
      <c r="Y25" s="334" t="str">
        <f t="shared" si="0"/>
        <v>4002940800 GID 19 ND 19 Y</v>
      </c>
      <c r="Z25" s="126" t="s">
        <v>5028</v>
      </c>
      <c r="AA25" s="99">
        <v>44365</v>
      </c>
      <c r="AB25" s="100" t="str">
        <f t="shared" si="3"/>
        <v>PT. Mega Antaran Prima</v>
      </c>
      <c r="AC25" s="100" t="s">
        <v>3877</v>
      </c>
      <c r="AD25" s="101"/>
      <c r="AE25" s="100" t="str">
        <f t="shared" si="4"/>
        <v>B 9060 KXU</v>
      </c>
    </row>
    <row r="26" spans="1:31" x14ac:dyDescent="0.25">
      <c r="A26" s="130">
        <v>4002940805</v>
      </c>
      <c r="B26" s="131" t="s">
        <v>96</v>
      </c>
      <c r="C26" s="131">
        <v>1</v>
      </c>
      <c r="D26" s="130">
        <v>15145628</v>
      </c>
      <c r="E26" s="130" t="s">
        <v>200</v>
      </c>
      <c r="F26" s="130">
        <v>222</v>
      </c>
      <c r="G26" s="130">
        <v>3.89</v>
      </c>
      <c r="H26" s="130">
        <v>1.93</v>
      </c>
      <c r="I26" s="131" t="s">
        <v>8</v>
      </c>
      <c r="J26" s="130" t="s">
        <v>97</v>
      </c>
      <c r="K26" s="130" t="s">
        <v>4987</v>
      </c>
      <c r="L26" s="130">
        <v>2</v>
      </c>
      <c r="M26" s="130" t="s">
        <v>126</v>
      </c>
      <c r="N26" s="130" t="s">
        <v>99</v>
      </c>
      <c r="O26" s="130" t="s">
        <v>392</v>
      </c>
      <c r="P26" s="133">
        <v>44369</v>
      </c>
      <c r="Q26" s="130" t="s">
        <v>100</v>
      </c>
      <c r="R26" s="130" t="s">
        <v>3368</v>
      </c>
      <c r="S26" s="343" t="s">
        <v>101</v>
      </c>
      <c r="T26" s="334" t="str">
        <f>IFERROR(VLOOKUP(D:D,DGILOG!A:C,3,0),"")</f>
        <v>Y</v>
      </c>
      <c r="U26" s="191" t="s">
        <v>3344</v>
      </c>
      <c r="V26" s="191" t="s">
        <v>32</v>
      </c>
      <c r="W26" s="334" t="str">
        <f>IFERROR(VLOOKUP(V:V,MGV!B:E,4,0),"")</f>
        <v>PT. Kabut Halim Mandiri</v>
      </c>
      <c r="X26" s="191" t="s">
        <v>392</v>
      </c>
      <c r="Y26" s="334" t="str">
        <f t="shared" si="0"/>
        <v>4002940805 GID 19 ND 22 Y</v>
      </c>
      <c r="Z26" s="191" t="s">
        <v>5029</v>
      </c>
      <c r="AA26" s="185">
        <v>44365</v>
      </c>
      <c r="AB26" s="139" t="str">
        <f t="shared" si="3"/>
        <v>PT. Kabut Halim Mandiri</v>
      </c>
      <c r="AC26" s="139" t="s">
        <v>5007</v>
      </c>
      <c r="AD26" s="344"/>
      <c r="AE26" s="139" t="str">
        <f t="shared" si="4"/>
        <v>B 9481 TCD</v>
      </c>
    </row>
    <row r="27" spans="1:31" x14ac:dyDescent="0.25">
      <c r="A27" s="130">
        <v>4002940818</v>
      </c>
      <c r="B27" s="131" t="s">
        <v>96</v>
      </c>
      <c r="C27" s="131">
        <v>1</v>
      </c>
      <c r="D27" s="130">
        <v>25701001</v>
      </c>
      <c r="E27" s="130" t="s">
        <v>334</v>
      </c>
      <c r="F27" s="130">
        <v>139</v>
      </c>
      <c r="G27" s="130">
        <v>2.93</v>
      </c>
      <c r="H27" s="130">
        <v>1.25</v>
      </c>
      <c r="I27" s="131" t="s">
        <v>8</v>
      </c>
      <c r="J27" s="130" t="s">
        <v>97</v>
      </c>
      <c r="K27" s="130" t="s">
        <v>4987</v>
      </c>
      <c r="L27" s="130">
        <v>2</v>
      </c>
      <c r="M27" s="130" t="s">
        <v>104</v>
      </c>
      <c r="N27" s="130" t="s">
        <v>99</v>
      </c>
      <c r="O27" s="130" t="s">
        <v>392</v>
      </c>
      <c r="P27" s="133">
        <v>44366</v>
      </c>
      <c r="Q27" s="130" t="s">
        <v>100</v>
      </c>
      <c r="R27" s="130" t="s">
        <v>335</v>
      </c>
      <c r="S27" s="343" t="s">
        <v>101</v>
      </c>
      <c r="T27" s="334" t="str">
        <f>IFERROR(VLOOKUP(D:D,DGILOG!A:C,3,0),"")</f>
        <v/>
      </c>
      <c r="U27" s="191" t="s">
        <v>3344</v>
      </c>
      <c r="V27" s="191" t="s">
        <v>273</v>
      </c>
      <c r="W27" s="334" t="str">
        <f>IFERROR(VLOOKUP(V:V,MGV!B:E,4,0),"")</f>
        <v>PT. Mega Antaran Prima</v>
      </c>
      <c r="X27" s="191" t="s">
        <v>392</v>
      </c>
      <c r="Y27" s="334" t="str">
        <f t="shared" si="0"/>
        <v xml:space="preserve">4002940818 GID 19 ND 19 </v>
      </c>
      <c r="Z27" s="126" t="s">
        <v>5030</v>
      </c>
      <c r="AA27" s="99">
        <v>44365</v>
      </c>
      <c r="AB27" s="100" t="str">
        <f t="shared" si="3"/>
        <v>PT. Mega Antaran Prima</v>
      </c>
      <c r="AC27" s="100" t="s">
        <v>3890</v>
      </c>
      <c r="AD27" s="101"/>
      <c r="AE27" s="100" t="str">
        <f t="shared" si="4"/>
        <v>B 9167 KXU</v>
      </c>
    </row>
    <row r="28" spans="1:31" x14ac:dyDescent="0.25">
      <c r="A28" s="239">
        <v>4002940825</v>
      </c>
      <c r="B28" s="131" t="s">
        <v>96</v>
      </c>
      <c r="C28" s="240">
        <v>1</v>
      </c>
      <c r="D28" s="130">
        <v>21928001</v>
      </c>
      <c r="E28" s="239" t="s">
        <v>4731</v>
      </c>
      <c r="F28" s="239">
        <v>1905</v>
      </c>
      <c r="G28" s="239">
        <v>38.17</v>
      </c>
      <c r="H28" s="239">
        <v>15.8</v>
      </c>
      <c r="I28" s="240" t="s">
        <v>473</v>
      </c>
      <c r="J28" s="130" t="s">
        <v>116</v>
      </c>
      <c r="K28" s="130" t="s">
        <v>4987</v>
      </c>
      <c r="L28" s="130">
        <v>2</v>
      </c>
      <c r="M28" s="239" t="s">
        <v>4732</v>
      </c>
      <c r="N28" s="130" t="s">
        <v>3347</v>
      </c>
      <c r="O28" s="239" t="s">
        <v>5004</v>
      </c>
      <c r="P28" s="241">
        <v>44372</v>
      </c>
      <c r="Q28" s="130" t="s">
        <v>112</v>
      </c>
      <c r="R28" s="130" t="s">
        <v>4733</v>
      </c>
      <c r="S28" s="249" t="s">
        <v>113</v>
      </c>
      <c r="T28" s="340" t="str">
        <f>IFERROR(VLOOKUP(D:D,DGILOG!A:C,3,0),"")</f>
        <v/>
      </c>
      <c r="U28" s="345"/>
      <c r="V28" s="345"/>
      <c r="W28" s="340" t="s">
        <v>4081</v>
      </c>
      <c r="X28" s="345" t="s">
        <v>392</v>
      </c>
      <c r="Y28" s="340" t="str">
        <f t="shared" si="0"/>
        <v xml:space="preserve">4002940825 GID 19 P3 25 </v>
      </c>
      <c r="Z28" s="126" t="s">
        <v>5031</v>
      </c>
      <c r="AA28" s="126"/>
      <c r="AB28" s="126"/>
      <c r="AC28" s="126"/>
    </row>
    <row r="29" spans="1:31" x14ac:dyDescent="0.25">
      <c r="A29" s="239">
        <v>4002940826</v>
      </c>
      <c r="B29" s="131" t="s">
        <v>96</v>
      </c>
      <c r="C29" s="240">
        <v>1</v>
      </c>
      <c r="D29" s="130">
        <v>21928001</v>
      </c>
      <c r="E29" s="239" t="s">
        <v>4731</v>
      </c>
      <c r="F29" s="239">
        <v>1142</v>
      </c>
      <c r="G29" s="239">
        <v>22.21</v>
      </c>
      <c r="H29" s="239">
        <v>6.91</v>
      </c>
      <c r="I29" s="240" t="s">
        <v>473</v>
      </c>
      <c r="J29" s="130" t="s">
        <v>116</v>
      </c>
      <c r="K29" s="130" t="s">
        <v>4987</v>
      </c>
      <c r="L29" s="130">
        <v>2</v>
      </c>
      <c r="M29" s="239" t="s">
        <v>4732</v>
      </c>
      <c r="N29" s="130" t="s">
        <v>3347</v>
      </c>
      <c r="O29" s="239" t="s">
        <v>5005</v>
      </c>
      <c r="P29" s="241">
        <v>44372</v>
      </c>
      <c r="Q29" s="130" t="s">
        <v>112</v>
      </c>
      <c r="R29" s="130" t="s">
        <v>4733</v>
      </c>
      <c r="S29" s="249" t="s">
        <v>113</v>
      </c>
      <c r="T29" s="340" t="str">
        <f>IFERROR(VLOOKUP(D:D,DGILOG!A:C,3,0),"")</f>
        <v/>
      </c>
      <c r="U29" s="345"/>
      <c r="V29" s="345"/>
      <c r="W29" s="340" t="s">
        <v>4081</v>
      </c>
      <c r="X29" s="345" t="s">
        <v>392</v>
      </c>
      <c r="Y29" s="340" t="str">
        <f t="shared" si="0"/>
        <v xml:space="preserve">4002940826 GID 19 P3 25 </v>
      </c>
      <c r="Z29" s="126" t="s">
        <v>5032</v>
      </c>
      <c r="AA29" s="126"/>
      <c r="AB29" s="126"/>
      <c r="AC29" s="126"/>
    </row>
    <row r="30" spans="1:31" x14ac:dyDescent="0.25">
      <c r="A30" s="239">
        <v>4002940827</v>
      </c>
      <c r="B30" s="131" t="s">
        <v>96</v>
      </c>
      <c r="C30" s="240">
        <v>1</v>
      </c>
      <c r="D30" s="130">
        <v>21928001</v>
      </c>
      <c r="E30" s="239" t="s">
        <v>4731</v>
      </c>
      <c r="F30" s="239">
        <v>1158</v>
      </c>
      <c r="G30" s="239">
        <v>25.31</v>
      </c>
      <c r="H30" s="239">
        <v>8.18</v>
      </c>
      <c r="I30" s="240" t="s">
        <v>473</v>
      </c>
      <c r="J30" s="130" t="s">
        <v>116</v>
      </c>
      <c r="K30" s="130" t="s">
        <v>4987</v>
      </c>
      <c r="L30" s="130">
        <v>2</v>
      </c>
      <c r="M30" s="239" t="s">
        <v>4732</v>
      </c>
      <c r="N30" s="130" t="s">
        <v>3347</v>
      </c>
      <c r="O30" s="239" t="s">
        <v>5005</v>
      </c>
      <c r="P30" s="241">
        <v>44372</v>
      </c>
      <c r="Q30" s="130" t="s">
        <v>112</v>
      </c>
      <c r="R30" s="130" t="s">
        <v>4733</v>
      </c>
      <c r="S30" s="249" t="s">
        <v>113</v>
      </c>
      <c r="T30" s="340" t="str">
        <f>IFERROR(VLOOKUP(D:D,DGILOG!A:C,3,0),"")</f>
        <v/>
      </c>
      <c r="U30" s="345"/>
      <c r="V30" s="345"/>
      <c r="W30" s="340" t="s">
        <v>4081</v>
      </c>
      <c r="X30" s="345" t="s">
        <v>392</v>
      </c>
      <c r="Y30" s="340" t="str">
        <f t="shared" si="0"/>
        <v xml:space="preserve">4002940827 GID 19 P3 25 </v>
      </c>
      <c r="Z30" s="126" t="s">
        <v>5033</v>
      </c>
      <c r="AA30" s="126"/>
      <c r="AB30" s="126"/>
      <c r="AC30" s="126"/>
    </row>
    <row r="31" spans="1:31" x14ac:dyDescent="0.25">
      <c r="A31" s="239">
        <v>4002940652</v>
      </c>
      <c r="B31" s="131" t="s">
        <v>96</v>
      </c>
      <c r="C31" s="240">
        <v>1</v>
      </c>
      <c r="D31" s="130">
        <v>15462246</v>
      </c>
      <c r="E31" s="239" t="s">
        <v>4310</v>
      </c>
      <c r="F31" s="239">
        <v>1500</v>
      </c>
      <c r="G31" s="239">
        <v>36.56</v>
      </c>
      <c r="H31" s="239">
        <v>14.94</v>
      </c>
      <c r="I31" s="240" t="s">
        <v>473</v>
      </c>
      <c r="J31" s="130" t="s">
        <v>116</v>
      </c>
      <c r="K31" s="130" t="s">
        <v>5034</v>
      </c>
      <c r="L31" s="130">
        <v>3</v>
      </c>
      <c r="M31" s="239" t="s">
        <v>130</v>
      </c>
      <c r="N31" s="130" t="s">
        <v>118</v>
      </c>
      <c r="O31" s="239" t="s">
        <v>5035</v>
      </c>
      <c r="P31" s="241">
        <v>44368</v>
      </c>
      <c r="Q31" s="130" t="s">
        <v>112</v>
      </c>
      <c r="R31" s="134" t="s">
        <v>4311</v>
      </c>
      <c r="S31" s="249" t="s">
        <v>113</v>
      </c>
      <c r="T31" s="340" t="str">
        <f>IFERROR(VLOOKUP(D:D,DGILOG!A:C,3,0),"")</f>
        <v/>
      </c>
      <c r="U31" s="345"/>
      <c r="V31" s="345" t="s">
        <v>528</v>
      </c>
      <c r="W31" s="340" t="s">
        <v>5049</v>
      </c>
      <c r="X31" s="345" t="s">
        <v>392</v>
      </c>
      <c r="Y31" s="340" t="str">
        <f>A31&amp;" "&amp;X31&amp;" "&amp;S31&amp;" "&amp;TEXT(P31,"dd")&amp;" "&amp;T31</f>
        <v xml:space="preserve">4002940652 GID 19 P3 21 </v>
      </c>
      <c r="Z31" s="126"/>
      <c r="AA31" s="126"/>
      <c r="AB31" s="126"/>
      <c r="AC31" s="126"/>
    </row>
    <row r="32" spans="1:31" x14ac:dyDescent="0.25">
      <c r="A32" s="239">
        <v>4002940653</v>
      </c>
      <c r="B32" s="131" t="s">
        <v>96</v>
      </c>
      <c r="C32" s="240">
        <v>1</v>
      </c>
      <c r="D32" s="130">
        <v>15069489</v>
      </c>
      <c r="E32" s="239" t="s">
        <v>4307</v>
      </c>
      <c r="F32" s="239">
        <v>1000</v>
      </c>
      <c r="G32" s="239">
        <v>29.89</v>
      </c>
      <c r="H32" s="239">
        <v>10.050000000000001</v>
      </c>
      <c r="I32" s="240" t="s">
        <v>473</v>
      </c>
      <c r="J32" s="130" t="s">
        <v>97</v>
      </c>
      <c r="K32" s="130" t="s">
        <v>5034</v>
      </c>
      <c r="L32" s="130">
        <v>3</v>
      </c>
      <c r="M32" s="239" t="s">
        <v>130</v>
      </c>
      <c r="N32" s="130" t="s">
        <v>118</v>
      </c>
      <c r="O32" s="239" t="s">
        <v>5036</v>
      </c>
      <c r="P32" s="241">
        <v>44368</v>
      </c>
      <c r="Q32" s="130" t="s">
        <v>112</v>
      </c>
      <c r="R32" s="130" t="s">
        <v>4309</v>
      </c>
      <c r="S32" s="249" t="s">
        <v>113</v>
      </c>
      <c r="T32" s="340" t="str">
        <f>IFERROR(VLOOKUP(D:D,DGILOG!A:C,3,0),"")</f>
        <v/>
      </c>
      <c r="U32" s="345"/>
      <c r="V32" s="345" t="s">
        <v>419</v>
      </c>
      <c r="W32" s="340" t="s">
        <v>5051</v>
      </c>
      <c r="X32" s="345" t="s">
        <v>392</v>
      </c>
      <c r="Y32" s="340" t="str">
        <f t="shared" ref="Y32:Y47" si="5">A32&amp;" "&amp;X32&amp;" "&amp;S32&amp;" "&amp;TEXT(P32,"dd")&amp;" "&amp;T32</f>
        <v xml:space="preserve">4002940653 GID 19 P3 21 </v>
      </c>
      <c r="Z32" s="126"/>
      <c r="AA32" s="126"/>
      <c r="AB32" s="126"/>
      <c r="AC32" s="126"/>
    </row>
    <row r="33" spans="1:31" x14ac:dyDescent="0.25">
      <c r="A33" s="239">
        <v>4002940653</v>
      </c>
      <c r="B33" s="131" t="s">
        <v>96</v>
      </c>
      <c r="C33" s="240"/>
      <c r="D33" s="130">
        <v>15462246</v>
      </c>
      <c r="E33" s="239" t="s">
        <v>4310</v>
      </c>
      <c r="F33" s="239">
        <v>500</v>
      </c>
      <c r="G33" s="239">
        <v>6.67</v>
      </c>
      <c r="H33" s="239">
        <v>4.8899999999999997</v>
      </c>
      <c r="I33" s="240" t="s">
        <v>473</v>
      </c>
      <c r="J33" s="130" t="s">
        <v>97</v>
      </c>
      <c r="K33" s="130" t="s">
        <v>5034</v>
      </c>
      <c r="L33" s="130">
        <v>3</v>
      </c>
      <c r="M33" s="239" t="s">
        <v>130</v>
      </c>
      <c r="N33" s="130" t="s">
        <v>118</v>
      </c>
      <c r="O33" s="239" t="s">
        <v>5036</v>
      </c>
      <c r="P33" s="241">
        <v>44368</v>
      </c>
      <c r="Q33" s="130" t="s">
        <v>112</v>
      </c>
      <c r="R33" s="134" t="s">
        <v>4311</v>
      </c>
      <c r="S33" s="249" t="s">
        <v>113</v>
      </c>
      <c r="T33" s="340" t="str">
        <f>IFERROR(VLOOKUP(D:D,DGILOG!A:C,3,0),"")</f>
        <v/>
      </c>
      <c r="U33" s="345"/>
      <c r="V33" s="345"/>
      <c r="W33" s="340" t="s">
        <v>5051</v>
      </c>
      <c r="X33" s="345" t="s">
        <v>392</v>
      </c>
      <c r="Y33" s="340" t="str">
        <f t="shared" si="5"/>
        <v xml:space="preserve">4002940653 GID 19 P3 21 </v>
      </c>
      <c r="Z33" s="126"/>
      <c r="AA33" s="126"/>
      <c r="AB33" s="126"/>
      <c r="AC33" s="126"/>
    </row>
    <row r="34" spans="1:31" x14ac:dyDescent="0.25">
      <c r="A34" s="239">
        <v>4002940656</v>
      </c>
      <c r="B34" s="131" t="s">
        <v>96</v>
      </c>
      <c r="C34" s="240">
        <v>1</v>
      </c>
      <c r="D34" s="130">
        <v>95050001</v>
      </c>
      <c r="E34" s="239" t="s">
        <v>327</v>
      </c>
      <c r="F34" s="239">
        <v>788</v>
      </c>
      <c r="G34" s="239">
        <v>13.93</v>
      </c>
      <c r="H34" s="239">
        <v>4.62</v>
      </c>
      <c r="I34" s="240" t="s">
        <v>473</v>
      </c>
      <c r="J34" s="130" t="s">
        <v>97</v>
      </c>
      <c r="K34" s="130" t="s">
        <v>5034</v>
      </c>
      <c r="L34" s="130">
        <v>3</v>
      </c>
      <c r="M34" s="239" t="s">
        <v>117</v>
      </c>
      <c r="N34" s="130" t="s">
        <v>118</v>
      </c>
      <c r="O34" s="239" t="s">
        <v>5037</v>
      </c>
      <c r="P34" s="241">
        <v>44368</v>
      </c>
      <c r="Q34" s="130" t="s">
        <v>112</v>
      </c>
      <c r="R34" s="130" t="s">
        <v>328</v>
      </c>
      <c r="S34" s="249" t="s">
        <v>113</v>
      </c>
      <c r="T34" s="340" t="str">
        <f>IFERROR(VLOOKUP(D:D,DGILOG!A:C,3,0),"")</f>
        <v/>
      </c>
      <c r="U34" s="345"/>
      <c r="V34" s="345"/>
      <c r="W34" s="340" t="s">
        <v>5056</v>
      </c>
      <c r="X34" s="345" t="s">
        <v>392</v>
      </c>
      <c r="Y34" s="340" t="str">
        <f t="shared" si="5"/>
        <v xml:space="preserve">4002940656 GID 19 P3 21 </v>
      </c>
      <c r="Z34" s="126"/>
      <c r="AA34" s="126"/>
      <c r="AB34" s="126"/>
      <c r="AC34" s="126"/>
    </row>
    <row r="35" spans="1:31" x14ac:dyDescent="0.25">
      <c r="A35" s="239">
        <v>4002940656</v>
      </c>
      <c r="B35" s="131" t="s">
        <v>96</v>
      </c>
      <c r="C35" s="240"/>
      <c r="D35" s="130">
        <v>95260001</v>
      </c>
      <c r="E35" s="239" t="s">
        <v>237</v>
      </c>
      <c r="F35" s="239">
        <v>1596</v>
      </c>
      <c r="G35" s="239">
        <v>25.89</v>
      </c>
      <c r="H35" s="239">
        <v>12.29</v>
      </c>
      <c r="I35" s="240" t="s">
        <v>473</v>
      </c>
      <c r="J35" s="130" t="s">
        <v>97</v>
      </c>
      <c r="K35" s="130" t="s">
        <v>5034</v>
      </c>
      <c r="L35" s="130">
        <v>3</v>
      </c>
      <c r="M35" s="239" t="s">
        <v>117</v>
      </c>
      <c r="N35" s="130" t="s">
        <v>118</v>
      </c>
      <c r="O35" s="239" t="s">
        <v>5037</v>
      </c>
      <c r="P35" s="241">
        <v>44368</v>
      </c>
      <c r="Q35" s="130" t="s">
        <v>112</v>
      </c>
      <c r="R35" s="130" t="s">
        <v>238</v>
      </c>
      <c r="S35" s="249" t="s">
        <v>113</v>
      </c>
      <c r="T35" s="340" t="str">
        <f>IFERROR(VLOOKUP(D:D,DGILOG!A:C,3,0),"")</f>
        <v>Y</v>
      </c>
      <c r="U35" s="345"/>
      <c r="V35" s="345" t="s">
        <v>3595</v>
      </c>
      <c r="W35" s="340" t="s">
        <v>5056</v>
      </c>
      <c r="X35" s="345" t="s">
        <v>392</v>
      </c>
      <c r="Y35" s="340" t="str">
        <f t="shared" si="5"/>
        <v>4002940656 GID 19 P3 21 Y</v>
      </c>
      <c r="Z35" s="126"/>
      <c r="AA35" s="126"/>
      <c r="AB35" s="126"/>
      <c r="AC35" s="126"/>
    </row>
    <row r="36" spans="1:31" x14ac:dyDescent="0.25">
      <c r="A36" s="239">
        <v>4002940657</v>
      </c>
      <c r="B36" s="131" t="s">
        <v>96</v>
      </c>
      <c r="C36" s="240">
        <v>1</v>
      </c>
      <c r="D36" s="130">
        <v>95000001</v>
      </c>
      <c r="E36" s="239" t="s">
        <v>115</v>
      </c>
      <c r="F36" s="239">
        <v>1000</v>
      </c>
      <c r="G36" s="239">
        <v>29.89</v>
      </c>
      <c r="H36" s="239">
        <v>10.050000000000001</v>
      </c>
      <c r="I36" s="240" t="s">
        <v>473</v>
      </c>
      <c r="J36" s="130" t="s">
        <v>97</v>
      </c>
      <c r="K36" s="130" t="s">
        <v>5034</v>
      </c>
      <c r="L36" s="130">
        <v>3</v>
      </c>
      <c r="M36" s="239" t="s">
        <v>117</v>
      </c>
      <c r="N36" s="130" t="s">
        <v>118</v>
      </c>
      <c r="O36" s="239" t="s">
        <v>4988</v>
      </c>
      <c r="P36" s="241">
        <v>44368</v>
      </c>
      <c r="Q36" s="130" t="s">
        <v>112</v>
      </c>
      <c r="R36" s="130" t="s">
        <v>4230</v>
      </c>
      <c r="S36" s="249" t="s">
        <v>113</v>
      </c>
      <c r="T36" s="340" t="str">
        <f>IFERROR(VLOOKUP(D:D,DGILOG!A:C,3,0),"")</f>
        <v>Y</v>
      </c>
      <c r="U36" s="345"/>
      <c r="V36" s="345"/>
      <c r="W36" s="340" t="s">
        <v>5050</v>
      </c>
      <c r="X36" s="345" t="s">
        <v>392</v>
      </c>
      <c r="Y36" s="340" t="str">
        <f t="shared" si="5"/>
        <v>4002940657 GID 19 P3 21 Y</v>
      </c>
      <c r="Z36" s="126"/>
      <c r="AA36" s="126"/>
      <c r="AB36" s="126"/>
      <c r="AC36" s="126"/>
    </row>
    <row r="37" spans="1:31" x14ac:dyDescent="0.25">
      <c r="A37" s="239">
        <v>4002940657</v>
      </c>
      <c r="B37" s="131" t="s">
        <v>96</v>
      </c>
      <c r="C37" s="240"/>
      <c r="D37" s="130">
        <v>95260001</v>
      </c>
      <c r="E37" s="239" t="s">
        <v>237</v>
      </c>
      <c r="F37" s="239">
        <v>642</v>
      </c>
      <c r="G37" s="239">
        <v>6.68</v>
      </c>
      <c r="H37" s="239">
        <v>4.24</v>
      </c>
      <c r="I37" s="240" t="s">
        <v>473</v>
      </c>
      <c r="J37" s="130" t="s">
        <v>97</v>
      </c>
      <c r="K37" s="130" t="s">
        <v>5034</v>
      </c>
      <c r="L37" s="130">
        <v>3</v>
      </c>
      <c r="M37" s="239" t="s">
        <v>117</v>
      </c>
      <c r="N37" s="130" t="s">
        <v>118</v>
      </c>
      <c r="O37" s="239" t="s">
        <v>4988</v>
      </c>
      <c r="P37" s="241">
        <v>44368</v>
      </c>
      <c r="Q37" s="130" t="s">
        <v>112</v>
      </c>
      <c r="R37" s="130" t="s">
        <v>238</v>
      </c>
      <c r="S37" s="249" t="s">
        <v>113</v>
      </c>
      <c r="T37" s="340" t="str">
        <f>IFERROR(VLOOKUP(D:D,DGILOG!A:C,3,0),"")</f>
        <v>Y</v>
      </c>
      <c r="U37" s="345"/>
      <c r="V37" s="345"/>
      <c r="W37" s="340" t="s">
        <v>5050</v>
      </c>
      <c r="X37" s="345" t="s">
        <v>392</v>
      </c>
      <c r="Y37" s="340" t="str">
        <f t="shared" si="5"/>
        <v>4002940657 GID 19 P3 21 Y</v>
      </c>
      <c r="Z37" s="126"/>
      <c r="AA37" s="126"/>
      <c r="AB37" s="126"/>
      <c r="AC37" s="126"/>
    </row>
    <row r="38" spans="1:31" x14ac:dyDescent="0.25">
      <c r="A38" s="239">
        <v>4002940658</v>
      </c>
      <c r="B38" s="131" t="s">
        <v>96</v>
      </c>
      <c r="C38" s="240">
        <v>1</v>
      </c>
      <c r="D38" s="130">
        <v>15095844</v>
      </c>
      <c r="E38" s="239" t="s">
        <v>4350</v>
      </c>
      <c r="F38" s="239">
        <v>1000</v>
      </c>
      <c r="G38" s="239">
        <v>29.89</v>
      </c>
      <c r="H38" s="239">
        <v>10.050000000000001</v>
      </c>
      <c r="I38" s="240" t="s">
        <v>473</v>
      </c>
      <c r="J38" s="130" t="s">
        <v>97</v>
      </c>
      <c r="K38" s="130" t="s">
        <v>5034</v>
      </c>
      <c r="L38" s="130">
        <v>3</v>
      </c>
      <c r="M38" s="239" t="s">
        <v>3739</v>
      </c>
      <c r="N38" s="130" t="s">
        <v>118</v>
      </c>
      <c r="O38" s="239" t="s">
        <v>4988</v>
      </c>
      <c r="P38" s="241">
        <v>44368</v>
      </c>
      <c r="Q38" s="130" t="s">
        <v>112</v>
      </c>
      <c r="R38" s="130" t="s">
        <v>4352</v>
      </c>
      <c r="S38" s="249" t="s">
        <v>113</v>
      </c>
      <c r="T38" s="340" t="str">
        <f>IFERROR(VLOOKUP(D:D,DGILOG!A:C,3,0),"")</f>
        <v/>
      </c>
      <c r="U38" s="345"/>
      <c r="V38" s="345"/>
      <c r="W38" s="340" t="s">
        <v>4081</v>
      </c>
      <c r="X38" s="345" t="s">
        <v>392</v>
      </c>
      <c r="Y38" s="340" t="str">
        <f t="shared" si="5"/>
        <v xml:space="preserve">4002940658 GID 19 P3 21 </v>
      </c>
      <c r="Z38" s="126"/>
      <c r="AA38" s="126"/>
      <c r="AB38" s="126"/>
      <c r="AC38" s="126"/>
    </row>
    <row r="39" spans="1:31" x14ac:dyDescent="0.25">
      <c r="A39" s="239">
        <v>4002940658</v>
      </c>
      <c r="B39" s="131" t="s">
        <v>96</v>
      </c>
      <c r="C39" s="240"/>
      <c r="D39" s="130">
        <v>15446462</v>
      </c>
      <c r="E39" s="239" t="s">
        <v>321</v>
      </c>
      <c r="F39" s="239">
        <v>604</v>
      </c>
      <c r="G39" s="239">
        <v>10.16</v>
      </c>
      <c r="H39" s="239">
        <v>6.04</v>
      </c>
      <c r="I39" s="240" t="s">
        <v>473</v>
      </c>
      <c r="J39" s="130" t="s">
        <v>97</v>
      </c>
      <c r="K39" s="130" t="s">
        <v>5034</v>
      </c>
      <c r="L39" s="130">
        <v>3</v>
      </c>
      <c r="M39" s="239" t="s">
        <v>3739</v>
      </c>
      <c r="N39" s="130" t="s">
        <v>118</v>
      </c>
      <c r="O39" s="239" t="s">
        <v>4988</v>
      </c>
      <c r="P39" s="241">
        <v>44368</v>
      </c>
      <c r="Q39" s="130" t="s">
        <v>112</v>
      </c>
      <c r="R39" s="130" t="s">
        <v>3741</v>
      </c>
      <c r="S39" s="249" t="s">
        <v>113</v>
      </c>
      <c r="T39" s="340" t="str">
        <f>IFERROR(VLOOKUP(D:D,DGILOG!A:C,3,0),"")</f>
        <v>Y</v>
      </c>
      <c r="U39" s="345"/>
      <c r="V39" s="345"/>
      <c r="W39" s="340" t="s">
        <v>4081</v>
      </c>
      <c r="X39" s="345" t="s">
        <v>392</v>
      </c>
      <c r="Y39" s="340" t="str">
        <f t="shared" si="5"/>
        <v>4002940658 GID 19 P3 21 Y</v>
      </c>
      <c r="Z39" s="126"/>
      <c r="AA39" s="126"/>
      <c r="AB39" s="126"/>
      <c r="AC39" s="126"/>
    </row>
    <row r="40" spans="1:31" x14ac:dyDescent="0.25">
      <c r="A40" s="239">
        <v>4002940751</v>
      </c>
      <c r="B40" s="131" t="s">
        <v>96</v>
      </c>
      <c r="C40" s="240">
        <v>1</v>
      </c>
      <c r="D40" s="130">
        <v>15080433</v>
      </c>
      <c r="E40" s="239" t="s">
        <v>3401</v>
      </c>
      <c r="F40" s="239">
        <v>1142</v>
      </c>
      <c r="G40" s="239">
        <v>22.21</v>
      </c>
      <c r="H40" s="239">
        <v>6.91</v>
      </c>
      <c r="I40" s="240" t="s">
        <v>473</v>
      </c>
      <c r="J40" s="130" t="s">
        <v>116</v>
      </c>
      <c r="K40" s="130" t="s">
        <v>5034</v>
      </c>
      <c r="L40" s="130">
        <v>3</v>
      </c>
      <c r="M40" s="239" t="s">
        <v>3402</v>
      </c>
      <c r="N40" s="130" t="s">
        <v>3391</v>
      </c>
      <c r="O40" s="239" t="s">
        <v>5038</v>
      </c>
      <c r="P40" s="241">
        <v>44371</v>
      </c>
      <c r="Q40" s="130" t="s">
        <v>112</v>
      </c>
      <c r="R40" s="130" t="s">
        <v>3403</v>
      </c>
      <c r="S40" s="249" t="s">
        <v>113</v>
      </c>
      <c r="T40" s="340" t="str">
        <f>IFERROR(VLOOKUP(D:D,DGILOG!A:C,3,0),"")</f>
        <v/>
      </c>
      <c r="U40" s="345"/>
      <c r="V40" s="345" t="s">
        <v>2258</v>
      </c>
      <c r="W40" s="340" t="s">
        <v>5053</v>
      </c>
      <c r="X40" s="345" t="s">
        <v>392</v>
      </c>
      <c r="Y40" s="340" t="str">
        <f t="shared" si="5"/>
        <v xml:space="preserve">4002940751 GID 19 P3 24 </v>
      </c>
      <c r="Z40" s="126"/>
      <c r="AA40" s="126"/>
      <c r="AB40" s="126"/>
      <c r="AC40" s="126"/>
    </row>
    <row r="41" spans="1:31" x14ac:dyDescent="0.25">
      <c r="A41" s="239">
        <v>4002940767</v>
      </c>
      <c r="B41" s="131" t="s">
        <v>96</v>
      </c>
      <c r="C41" s="240">
        <v>1</v>
      </c>
      <c r="D41" s="130">
        <v>15080433</v>
      </c>
      <c r="E41" s="239" t="s">
        <v>3401</v>
      </c>
      <c r="F41" s="239">
        <v>1600</v>
      </c>
      <c r="G41" s="239">
        <v>27.81</v>
      </c>
      <c r="H41" s="239">
        <v>13.33</v>
      </c>
      <c r="I41" s="240" t="s">
        <v>473</v>
      </c>
      <c r="J41" s="130" t="s">
        <v>97</v>
      </c>
      <c r="K41" s="130" t="s">
        <v>5034</v>
      </c>
      <c r="L41" s="130">
        <v>3</v>
      </c>
      <c r="M41" s="239" t="s">
        <v>3402</v>
      </c>
      <c r="N41" s="130" t="s">
        <v>3391</v>
      </c>
      <c r="O41" s="239" t="s">
        <v>5039</v>
      </c>
      <c r="P41" s="241">
        <v>44370</v>
      </c>
      <c r="Q41" s="130" t="s">
        <v>112</v>
      </c>
      <c r="R41" s="130" t="s">
        <v>3403</v>
      </c>
      <c r="S41" s="249" t="s">
        <v>113</v>
      </c>
      <c r="T41" s="340" t="str">
        <f>IFERROR(VLOOKUP(D:D,DGILOG!A:C,3,0),"")</f>
        <v/>
      </c>
      <c r="U41" s="345"/>
      <c r="V41" s="345" t="s">
        <v>5054</v>
      </c>
      <c r="W41" s="340" t="s">
        <v>5055</v>
      </c>
      <c r="X41" s="345" t="s">
        <v>392</v>
      </c>
      <c r="Y41" s="340" t="str">
        <f t="shared" si="5"/>
        <v xml:space="preserve">4002940767 GID 19 P3 23 </v>
      </c>
      <c r="Z41" s="126"/>
      <c r="AA41" s="126"/>
      <c r="AB41" s="126"/>
      <c r="AC41" s="126"/>
    </row>
    <row r="42" spans="1:31" x14ac:dyDescent="0.25">
      <c r="A42" s="239">
        <v>4002940767</v>
      </c>
      <c r="B42" s="131" t="s">
        <v>96</v>
      </c>
      <c r="C42" s="240"/>
      <c r="D42" s="130">
        <v>15093315</v>
      </c>
      <c r="E42" s="239" t="s">
        <v>386</v>
      </c>
      <c r="F42" s="239">
        <v>270</v>
      </c>
      <c r="G42" s="239">
        <v>3.76</v>
      </c>
      <c r="H42" s="239">
        <v>1.47</v>
      </c>
      <c r="I42" s="240" t="s">
        <v>473</v>
      </c>
      <c r="J42" s="130" t="s">
        <v>97</v>
      </c>
      <c r="K42" s="130" t="s">
        <v>5034</v>
      </c>
      <c r="L42" s="130">
        <v>3</v>
      </c>
      <c r="M42" s="239" t="s">
        <v>3402</v>
      </c>
      <c r="N42" s="130" t="s">
        <v>3391</v>
      </c>
      <c r="O42" s="239" t="s">
        <v>5039</v>
      </c>
      <c r="P42" s="241">
        <v>44370</v>
      </c>
      <c r="Q42" s="130" t="s">
        <v>112</v>
      </c>
      <c r="R42" s="130" t="s">
        <v>3515</v>
      </c>
      <c r="S42" s="249" t="s">
        <v>113</v>
      </c>
      <c r="T42" s="340" t="str">
        <f>IFERROR(VLOOKUP(D:D,DGILOG!A:C,3,0),"")</f>
        <v>Y</v>
      </c>
      <c r="U42" s="345"/>
      <c r="V42" s="345"/>
      <c r="W42" s="340" t="s">
        <v>5055</v>
      </c>
      <c r="X42" s="345" t="s">
        <v>392</v>
      </c>
      <c r="Y42" s="340" t="str">
        <f t="shared" si="5"/>
        <v>4002940767 GID 19 P3 23 Y</v>
      </c>
      <c r="Z42" s="126"/>
      <c r="AA42" s="126"/>
      <c r="AB42" s="126"/>
      <c r="AC42" s="126"/>
    </row>
    <row r="43" spans="1:31" x14ac:dyDescent="0.25">
      <c r="A43" s="130">
        <v>4002940864</v>
      </c>
      <c r="B43" s="131" t="s">
        <v>96</v>
      </c>
      <c r="C43" s="131">
        <v>1</v>
      </c>
      <c r="D43" s="130">
        <v>15064043</v>
      </c>
      <c r="E43" s="130" t="s">
        <v>3394</v>
      </c>
      <c r="F43" s="130">
        <v>234</v>
      </c>
      <c r="G43" s="130">
        <v>3.47</v>
      </c>
      <c r="H43" s="130">
        <v>1.44</v>
      </c>
      <c r="I43" s="131" t="s">
        <v>8</v>
      </c>
      <c r="J43" s="130" t="s">
        <v>97</v>
      </c>
      <c r="K43" s="130" t="s">
        <v>5034</v>
      </c>
      <c r="L43" s="130">
        <v>3</v>
      </c>
      <c r="M43" s="130" t="s">
        <v>3395</v>
      </c>
      <c r="N43" s="130" t="s">
        <v>110</v>
      </c>
      <c r="O43" s="130" t="s">
        <v>4243</v>
      </c>
      <c r="P43" s="133">
        <v>44366</v>
      </c>
      <c r="Q43" s="130" t="s">
        <v>100</v>
      </c>
      <c r="R43" s="134" t="s">
        <v>3397</v>
      </c>
      <c r="S43" s="343" t="s">
        <v>101</v>
      </c>
      <c r="T43" s="334" t="str">
        <f>IFERROR(VLOOKUP(D:D,DGILOG!A:C,3,0),"")</f>
        <v/>
      </c>
      <c r="U43" s="191" t="s">
        <v>3344</v>
      </c>
      <c r="V43" s="191" t="s">
        <v>33</v>
      </c>
      <c r="W43" s="334" t="str">
        <f>IFERROR(VLOOKUP(V:V,MGV!B:E,4,0),"")</f>
        <v>PT. Kabut Halim Mandiri</v>
      </c>
      <c r="X43" s="191" t="s">
        <v>392</v>
      </c>
      <c r="Y43" s="334" t="str">
        <f t="shared" si="5"/>
        <v xml:space="preserve">4002940864 GID 19 ND 19 </v>
      </c>
      <c r="Z43" s="126" t="s">
        <v>5043</v>
      </c>
      <c r="AA43" s="99">
        <v>44365</v>
      </c>
      <c r="AB43" s="100" t="str">
        <f>W43</f>
        <v>PT. Kabut Halim Mandiri</v>
      </c>
      <c r="AC43" s="100" t="s">
        <v>4106</v>
      </c>
      <c r="AD43" s="101"/>
      <c r="AE43" s="100" t="str">
        <f>V43</f>
        <v>F 9283 FG</v>
      </c>
    </row>
    <row r="44" spans="1:31" x14ac:dyDescent="0.25">
      <c r="A44" s="130">
        <v>4002940870</v>
      </c>
      <c r="B44" s="131" t="s">
        <v>96</v>
      </c>
      <c r="C44" s="131">
        <v>1</v>
      </c>
      <c r="D44" s="130">
        <v>24069001</v>
      </c>
      <c r="E44" s="130" t="s">
        <v>5040</v>
      </c>
      <c r="F44" s="130">
        <v>15</v>
      </c>
      <c r="G44" s="130">
        <v>0.27</v>
      </c>
      <c r="H44" s="130">
        <v>0.11</v>
      </c>
      <c r="I44" s="131" t="s">
        <v>8</v>
      </c>
      <c r="J44" s="130" t="s">
        <v>97</v>
      </c>
      <c r="K44" s="130" t="s">
        <v>5034</v>
      </c>
      <c r="L44" s="130">
        <v>3</v>
      </c>
      <c r="M44" s="130" t="s">
        <v>104</v>
      </c>
      <c r="N44" s="130" t="s">
        <v>99</v>
      </c>
      <c r="O44" s="130" t="s">
        <v>4988</v>
      </c>
      <c r="P44" s="133">
        <v>44366</v>
      </c>
      <c r="Q44" s="130" t="s">
        <v>120</v>
      </c>
      <c r="R44" s="134" t="s">
        <v>5041</v>
      </c>
      <c r="S44" s="343" t="s">
        <v>122</v>
      </c>
      <c r="T44" s="334" t="str">
        <f>IFERROR(VLOOKUP(D:D,DGILOG!A:C,3,0),"")</f>
        <v/>
      </c>
      <c r="U44" s="191" t="s">
        <v>3344</v>
      </c>
      <c r="V44" s="191" t="s">
        <v>61</v>
      </c>
      <c r="W44" s="334" t="str">
        <f>IFERROR(VLOOKUP(V:V,MGV!B:E,4,0),"")</f>
        <v>PT. Mega Antaran Prima</v>
      </c>
      <c r="X44" s="191" t="s">
        <v>392</v>
      </c>
      <c r="Y44" s="334" t="str">
        <f t="shared" si="5"/>
        <v xml:space="preserve">4002940870 GID 19 P1 19 </v>
      </c>
      <c r="Z44" s="126" t="s">
        <v>5044</v>
      </c>
      <c r="AA44" s="99">
        <v>44365</v>
      </c>
      <c r="AB44" s="100" t="str">
        <f>W44</f>
        <v>PT. Mega Antaran Prima</v>
      </c>
      <c r="AC44" s="100" t="s">
        <v>5006</v>
      </c>
      <c r="AD44" s="101"/>
      <c r="AE44" s="100" t="str">
        <f>V44</f>
        <v>B 9148 KXU</v>
      </c>
    </row>
    <row r="45" spans="1:31" x14ac:dyDescent="0.25">
      <c r="A45" s="130">
        <v>4002940870</v>
      </c>
      <c r="B45" s="131" t="s">
        <v>96</v>
      </c>
      <c r="C45" s="131"/>
      <c r="D45" s="130">
        <v>25507001</v>
      </c>
      <c r="E45" s="130" t="s">
        <v>3462</v>
      </c>
      <c r="F45" s="130">
        <v>188</v>
      </c>
      <c r="G45" s="130">
        <v>4.16</v>
      </c>
      <c r="H45" s="130">
        <v>1.73</v>
      </c>
      <c r="I45" s="131" t="s">
        <v>8</v>
      </c>
      <c r="J45" s="130" t="s">
        <v>97</v>
      </c>
      <c r="K45" s="130" t="s">
        <v>5034</v>
      </c>
      <c r="L45" s="130">
        <v>3</v>
      </c>
      <c r="M45" s="130" t="s">
        <v>104</v>
      </c>
      <c r="N45" s="130" t="s">
        <v>99</v>
      </c>
      <c r="O45" s="130" t="s">
        <v>4988</v>
      </c>
      <c r="P45" s="133">
        <v>44366</v>
      </c>
      <c r="Q45" s="130" t="s">
        <v>120</v>
      </c>
      <c r="R45" s="130" t="s">
        <v>3463</v>
      </c>
      <c r="S45" s="343" t="s">
        <v>122</v>
      </c>
      <c r="T45" s="334" t="str">
        <f>IFERROR(VLOOKUP(D:D,DGILOG!A:C,3,0),"")</f>
        <v/>
      </c>
      <c r="U45" s="191"/>
      <c r="V45" s="191"/>
      <c r="W45" s="334" t="str">
        <f>IFERROR(VLOOKUP(V:V,MGV!B:E,4,0),"")</f>
        <v/>
      </c>
      <c r="X45" s="191" t="s">
        <v>392</v>
      </c>
      <c r="Y45" s="334" t="str">
        <f t="shared" si="5"/>
        <v xml:space="preserve">4002940870 GID 19 P1 19 </v>
      </c>
      <c r="Z45" s="126" t="s">
        <v>5044</v>
      </c>
      <c r="AA45" s="99">
        <v>44365</v>
      </c>
      <c r="AB45" s="100" t="s">
        <v>43</v>
      </c>
      <c r="AC45" s="100" t="s">
        <v>5006</v>
      </c>
      <c r="AD45" s="101"/>
      <c r="AE45" s="100" t="s">
        <v>61</v>
      </c>
    </row>
    <row r="46" spans="1:31" x14ac:dyDescent="0.25">
      <c r="A46" s="130">
        <v>4002940871</v>
      </c>
      <c r="B46" s="131" t="s">
        <v>96</v>
      </c>
      <c r="C46" s="131">
        <v>1</v>
      </c>
      <c r="D46" s="130">
        <v>25507001</v>
      </c>
      <c r="E46" s="130" t="s">
        <v>3462</v>
      </c>
      <c r="F46" s="130">
        <v>365</v>
      </c>
      <c r="G46" s="130">
        <v>4.57</v>
      </c>
      <c r="H46" s="130">
        <v>2.59</v>
      </c>
      <c r="I46" s="131" t="s">
        <v>8</v>
      </c>
      <c r="J46" s="130" t="s">
        <v>116</v>
      </c>
      <c r="K46" s="130" t="s">
        <v>5034</v>
      </c>
      <c r="L46" s="130">
        <v>3</v>
      </c>
      <c r="M46" s="130" t="s">
        <v>104</v>
      </c>
      <c r="N46" s="130" t="s">
        <v>99</v>
      </c>
      <c r="O46" s="130" t="s">
        <v>392</v>
      </c>
      <c r="P46" s="133">
        <v>44366</v>
      </c>
      <c r="Q46" s="130" t="s">
        <v>120</v>
      </c>
      <c r="R46" s="130" t="s">
        <v>3463</v>
      </c>
      <c r="S46" s="343" t="s">
        <v>122</v>
      </c>
      <c r="T46" s="334" t="str">
        <f>IFERROR(VLOOKUP(D:D,DGILOG!A:C,3,0),"")</f>
        <v/>
      </c>
      <c r="U46" s="191" t="s">
        <v>3344</v>
      </c>
      <c r="V46" s="191" t="s">
        <v>66</v>
      </c>
      <c r="W46" s="334" t="str">
        <f>IFERROR(VLOOKUP(V:V,MGV!B:E,4,0),"")</f>
        <v>PT. Mega Antaran Prima</v>
      </c>
      <c r="X46" s="191" t="s">
        <v>392</v>
      </c>
      <c r="Y46" s="334" t="str">
        <f t="shared" si="5"/>
        <v xml:space="preserve">4002940871 GID 19 P1 19 </v>
      </c>
      <c r="Z46" s="126" t="s">
        <v>5045</v>
      </c>
      <c r="AA46" s="99">
        <v>44365</v>
      </c>
      <c r="AB46" s="100" t="str">
        <f>W46</f>
        <v>PT. Mega Antaran Prima</v>
      </c>
      <c r="AC46" s="100" t="s">
        <v>3709</v>
      </c>
      <c r="AD46" s="101"/>
      <c r="AE46" s="100" t="str">
        <f>V46</f>
        <v>B 9143 KXU</v>
      </c>
    </row>
    <row r="47" spans="1:31" x14ac:dyDescent="0.25">
      <c r="A47" s="130">
        <v>4002940872</v>
      </c>
      <c r="B47" s="131" t="s">
        <v>96</v>
      </c>
      <c r="C47" s="131">
        <v>1</v>
      </c>
      <c r="D47" s="130">
        <v>25507001</v>
      </c>
      <c r="E47" s="130" t="s">
        <v>3462</v>
      </c>
      <c r="F47" s="130">
        <v>220</v>
      </c>
      <c r="G47" s="130">
        <v>4.2699999999999996</v>
      </c>
      <c r="H47" s="130">
        <v>2.06</v>
      </c>
      <c r="I47" s="131" t="s">
        <v>8</v>
      </c>
      <c r="J47" s="130" t="s">
        <v>116</v>
      </c>
      <c r="K47" s="130" t="s">
        <v>5034</v>
      </c>
      <c r="L47" s="130">
        <v>3</v>
      </c>
      <c r="M47" s="130" t="s">
        <v>104</v>
      </c>
      <c r="N47" s="130" t="s">
        <v>99</v>
      </c>
      <c r="O47" s="130" t="s">
        <v>392</v>
      </c>
      <c r="P47" s="133">
        <v>44366</v>
      </c>
      <c r="Q47" s="130" t="s">
        <v>120</v>
      </c>
      <c r="R47" s="130" t="s">
        <v>3463</v>
      </c>
      <c r="S47" s="343" t="s">
        <v>122</v>
      </c>
      <c r="T47" s="334" t="str">
        <f>IFERROR(VLOOKUP(D:D,DGILOG!A:C,3,0),"")</f>
        <v/>
      </c>
      <c r="U47" s="191" t="s">
        <v>3344</v>
      </c>
      <c r="V47" s="191" t="s">
        <v>30</v>
      </c>
      <c r="W47" s="334" t="str">
        <f>IFERROR(VLOOKUP(V:V,MGV!B:E,4,0),"")</f>
        <v>PT. Darsindo Cipta Putra Mandiri</v>
      </c>
      <c r="X47" s="191" t="s">
        <v>392</v>
      </c>
      <c r="Y47" s="334" t="str">
        <f t="shared" si="5"/>
        <v xml:space="preserve">4002940872 GID 19 P1 19 </v>
      </c>
      <c r="Z47" s="126" t="s">
        <v>5046</v>
      </c>
      <c r="AA47" s="99">
        <v>44365</v>
      </c>
      <c r="AB47" s="100" t="str">
        <f>W47</f>
        <v>PT. Darsindo Cipta Putra Mandiri</v>
      </c>
      <c r="AC47" s="100" t="s">
        <v>4108</v>
      </c>
      <c r="AD47" s="101"/>
      <c r="AE47" s="100" t="str">
        <f>V47</f>
        <v>B 9035 FXU</v>
      </c>
    </row>
  </sheetData>
  <autoFilter ref="A1:AE47" xr:uid="{00000000-0009-0000-0000-00000E000000}"/>
  <conditionalFormatting sqref="V1">
    <cfRule type="duplicateValues" dxfId="390" priority="12"/>
  </conditionalFormatting>
  <conditionalFormatting sqref="V1">
    <cfRule type="duplicateValues" dxfId="389" priority="13"/>
  </conditionalFormatting>
  <conditionalFormatting sqref="V1">
    <cfRule type="duplicateValues" dxfId="388" priority="14"/>
  </conditionalFormatting>
  <conditionalFormatting sqref="V1">
    <cfRule type="duplicateValues" dxfId="387" priority="15"/>
  </conditionalFormatting>
  <conditionalFormatting sqref="V1">
    <cfRule type="duplicateValues" dxfId="386" priority="16"/>
  </conditionalFormatting>
  <conditionalFormatting sqref="A1:A30 V1:V30 A48:A1048576 V32:V1048576">
    <cfRule type="duplicateValues" dxfId="385" priority="5"/>
  </conditionalFormatting>
  <conditionalFormatting sqref="A1:A1048576">
    <cfRule type="duplicateValues" dxfId="384" priority="4"/>
  </conditionalFormatting>
  <conditionalFormatting sqref="V31:V47">
    <cfRule type="duplicateValues" dxfId="383" priority="1"/>
  </conditionalFormatting>
  <conditionalFormatting sqref="Y1">
    <cfRule type="duplicateValues" dxfId="382" priority="7847"/>
  </conditionalFormatting>
  <conditionalFormatting sqref="Y2">
    <cfRule type="duplicateValues" dxfId="381" priority="7848"/>
  </conditionalFormatting>
  <conditionalFormatting sqref="Y3:Y30">
    <cfRule type="duplicateValues" dxfId="380" priority="7849"/>
  </conditionalFormatting>
  <conditionalFormatting sqref="Y31:Y47">
    <cfRule type="duplicateValues" dxfId="379" priority="7850"/>
  </conditionalFormatting>
  <hyperlinks>
    <hyperlink ref="R2" r:id="rId1" display="http://jl.kp/" xr:uid="{00000000-0004-0000-0E00-000000000000}"/>
    <hyperlink ref="R4" r:id="rId2" display="https://www.google.com/maps/search/JL+HOS+COKROAMINOTO+NO+5+CILEDUG?entry=gmail&amp;source=g" xr:uid="{00000000-0004-0000-0E00-000001000000}"/>
    <hyperlink ref="R8" r:id="rId3" display="https://www.google.com/maps/search/JALAN+RAYA+PARUNG+CIPUTAT+NO+21?entry=gmail&amp;source=g" xr:uid="{00000000-0004-0000-0E00-000002000000}"/>
    <hyperlink ref="R10" r:id="rId4" display="https://www.google.com/maps/search/JL.+PURI+KEMBANGAN+BLOK+Q+NO.+1?entry=gmail&amp;source=g" xr:uid="{00000000-0004-0000-0E00-000003000000}"/>
    <hyperlink ref="R15" r:id="rId5" display="https://www.google.com/maps/search/JL+BRIGJEN+SUDIARTO+NO+761?entry=gmail&amp;source=g" xr:uid="{00000000-0004-0000-0E00-000004000000}"/>
    <hyperlink ref="R16" r:id="rId6" display="https://www.google.com/maps/search/JL+SELAPARANG+NO+60+MAYURA?entry=gmail&amp;source=g" xr:uid="{00000000-0004-0000-0E00-000005000000}"/>
    <hyperlink ref="R17" r:id="rId7" display="http://jl.by/" xr:uid="{00000000-0004-0000-0E00-000006000000}"/>
    <hyperlink ref="R19" r:id="rId8" display="https://www.google.com/maps/search/JL.+INDUSTRI+RAYA+NO.5+CIKARANG?entry=gmail&amp;source=g" xr:uid="{00000000-0004-0000-0E00-000007000000}"/>
    <hyperlink ref="R31" r:id="rId9" display="https://www.google.com/maps/search/JL+BRIGJEN+SUDIARTO+NO+761?entry=gmail&amp;source=g" xr:uid="{00000000-0004-0000-0E00-000008000000}"/>
    <hyperlink ref="R33" r:id="rId10" display="https://www.google.com/maps/search/JL+BRIGJEN+SUDIARTO+NO+761?entry=gmail&amp;source=g" xr:uid="{00000000-0004-0000-0E00-000009000000}"/>
    <hyperlink ref="R43" r:id="rId11" display="https://www.google.com/maps/search/JL+NASIONAL+III+NO+333+409+MARGALUYU?entry=gmail&amp;source=g" xr:uid="{00000000-0004-0000-0E00-00000A000000}"/>
    <hyperlink ref="R44" r:id="rId12" display="https://www.google.com/maps/search/JL.RAYA+BEKASI+KM.21+PULOGADUNG?entry=gmail&amp;source=g" xr:uid="{00000000-0004-0000-0E00-00000B000000}"/>
  </hyperlinks>
  <pageMargins left="0.7" right="0.7" top="0.75" bottom="0.75" header="0.3" footer="0.3"/>
  <pageSetup orientation="portrait" horizontalDpi="360" verticalDpi="360" r:id="rId1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E43"/>
  <sheetViews>
    <sheetView workbookViewId="0">
      <pane xSplit="5" ySplit="1" topLeftCell="F30" activePane="bottomRight" state="frozen"/>
      <selection pane="topRight" activeCell="F1" sqref="F1"/>
      <selection pane="bottomLeft" activeCell="A2" sqref="A2"/>
      <selection pane="bottomRight" activeCell="E46" sqref="E46"/>
    </sheetView>
  </sheetViews>
  <sheetFormatPr defaultRowHeight="15" x14ac:dyDescent="0.25"/>
  <cols>
    <col min="1" max="1" width="11" style="30" bestFit="1" customWidth="1"/>
    <col min="2" max="2" width="9.140625" style="30" bestFit="1" customWidth="1"/>
    <col min="3" max="3" width="4.85546875" style="30" bestFit="1" customWidth="1"/>
    <col min="4" max="4" width="9" style="30" bestFit="1" customWidth="1"/>
    <col min="5" max="5" width="41.28515625" style="30" bestFit="1" customWidth="1"/>
    <col min="6" max="6" width="5" style="30" bestFit="1" customWidth="1"/>
    <col min="7" max="8" width="12" style="30" bestFit="1" customWidth="1"/>
    <col min="9" max="9" width="8.5703125" style="30" bestFit="1" customWidth="1"/>
    <col min="10" max="10" width="11.28515625" style="30" bestFit="1" customWidth="1"/>
    <col min="11" max="11" width="14.42578125" style="30" bestFit="1" customWidth="1"/>
    <col min="12" max="12" width="7.28515625" style="30" bestFit="1" customWidth="1"/>
    <col min="13" max="13" width="14.28515625" style="30" bestFit="1" customWidth="1"/>
    <col min="14" max="14" width="13.85546875" style="30" bestFit="1" customWidth="1"/>
    <col min="15" max="15" width="15" style="30" bestFit="1" customWidth="1"/>
    <col min="16" max="16" width="9" style="30" bestFit="1" customWidth="1"/>
    <col min="17" max="17" width="23.7109375" style="30" customWidth="1"/>
    <col min="18" max="18" width="49.5703125" style="30" customWidth="1"/>
    <col min="19" max="19" width="3.28515625" style="30" bestFit="1" customWidth="1"/>
    <col min="20" max="20" width="7.140625" style="30" bestFit="1" customWidth="1"/>
    <col min="21" max="21" width="3.85546875" style="30" bestFit="1" customWidth="1"/>
    <col min="22" max="22" width="13.42578125" style="30" bestFit="1" customWidth="1"/>
    <col min="23" max="23" width="31.28515625" style="30" bestFit="1" customWidth="1"/>
    <col min="24" max="24" width="6" style="30" bestFit="1" customWidth="1"/>
    <col min="25" max="25" width="21.5703125" style="30" bestFit="1" customWidth="1"/>
    <col min="26" max="26" width="29" style="30" bestFit="1" customWidth="1"/>
    <col min="27" max="27" width="9.42578125" style="30" bestFit="1" customWidth="1"/>
    <col min="28" max="28" width="25.85546875" style="30" bestFit="1" customWidth="1"/>
    <col min="29" max="29" width="25.28515625" style="30" bestFit="1" customWidth="1"/>
    <col min="30" max="30" width="11.28515625" style="30" bestFit="1" customWidth="1"/>
    <col min="31" max="31" width="13.42578125" style="30" bestFit="1" customWidth="1"/>
    <col min="32" max="16384" width="9.140625" style="30"/>
  </cols>
  <sheetData>
    <row r="1" spans="1:31" s="12" customFormat="1" x14ac:dyDescent="0.25">
      <c r="A1" s="252" t="s">
        <v>0</v>
      </c>
      <c r="B1" s="252" t="s">
        <v>3</v>
      </c>
      <c r="C1" s="252" t="s">
        <v>79</v>
      </c>
      <c r="D1" s="252" t="s">
        <v>80</v>
      </c>
      <c r="E1" s="252" t="s">
        <v>81</v>
      </c>
      <c r="F1" s="252" t="s">
        <v>82</v>
      </c>
      <c r="G1" s="252" t="s">
        <v>83</v>
      </c>
      <c r="H1" s="252" t="s">
        <v>84</v>
      </c>
      <c r="I1" s="252" t="s">
        <v>229</v>
      </c>
      <c r="J1" s="252" t="s">
        <v>85</v>
      </c>
      <c r="K1" s="252" t="s">
        <v>86</v>
      </c>
      <c r="L1" s="252" t="s">
        <v>87</v>
      </c>
      <c r="M1" s="252" t="s">
        <v>88</v>
      </c>
      <c r="N1" s="252" t="s">
        <v>89</v>
      </c>
      <c r="O1" s="252" t="s">
        <v>90</v>
      </c>
      <c r="P1" s="252" t="s">
        <v>91</v>
      </c>
      <c r="Q1" s="252" t="s">
        <v>92</v>
      </c>
      <c r="R1" s="252" t="s">
        <v>93</v>
      </c>
      <c r="S1" s="252" t="s">
        <v>2454</v>
      </c>
      <c r="T1" s="253" t="s">
        <v>611</v>
      </c>
      <c r="U1" s="252" t="s">
        <v>94</v>
      </c>
      <c r="V1" s="252" t="s">
        <v>625</v>
      </c>
      <c r="W1" s="252" t="s">
        <v>529</v>
      </c>
      <c r="X1" s="252" t="s">
        <v>95</v>
      </c>
      <c r="Y1" s="252" t="s">
        <v>254</v>
      </c>
      <c r="Z1" s="100"/>
      <c r="AA1" s="100"/>
      <c r="AB1" s="100"/>
      <c r="AC1" s="100"/>
      <c r="AD1" s="100"/>
      <c r="AE1" s="252" t="s">
        <v>625</v>
      </c>
    </row>
    <row r="2" spans="1:31" x14ac:dyDescent="0.25">
      <c r="A2" s="161">
        <v>4002939032</v>
      </c>
      <c r="B2" s="166" t="s">
        <v>96</v>
      </c>
      <c r="C2" s="166">
        <v>1</v>
      </c>
      <c r="D2" s="161">
        <v>15067655</v>
      </c>
      <c r="E2" s="161" t="s">
        <v>133</v>
      </c>
      <c r="F2" s="161">
        <v>456</v>
      </c>
      <c r="G2" s="161" t="s">
        <v>4460</v>
      </c>
      <c r="H2" s="161" t="s">
        <v>4461</v>
      </c>
      <c r="I2" s="166" t="s">
        <v>8</v>
      </c>
      <c r="J2" s="161" t="s">
        <v>97</v>
      </c>
      <c r="K2" s="161" t="s">
        <v>4462</v>
      </c>
      <c r="L2" s="161">
        <v>1</v>
      </c>
      <c r="M2" s="161" t="s">
        <v>126</v>
      </c>
      <c r="N2" s="161" t="s">
        <v>99</v>
      </c>
      <c r="O2" s="161" t="s">
        <v>365</v>
      </c>
      <c r="P2" s="168">
        <v>44362</v>
      </c>
      <c r="Q2" s="161" t="s">
        <v>100</v>
      </c>
      <c r="R2" s="169" t="s">
        <v>4463</v>
      </c>
      <c r="S2" s="194" t="s">
        <v>101</v>
      </c>
      <c r="T2" s="194" t="str">
        <f>IFERROR(VLOOKUP(D:D,DGILOG!A:C,3,0),"")</f>
        <v>Y</v>
      </c>
      <c r="U2" s="194" t="s">
        <v>302</v>
      </c>
      <c r="V2" s="194" t="s">
        <v>38</v>
      </c>
      <c r="W2" s="194" t="s">
        <v>18</v>
      </c>
      <c r="X2" s="194" t="s">
        <v>365</v>
      </c>
      <c r="Y2" s="14" t="s">
        <v>4598</v>
      </c>
      <c r="Z2" s="29" t="s">
        <v>4599</v>
      </c>
      <c r="AA2" s="255">
        <v>44361</v>
      </c>
      <c r="AB2" s="194" t="s">
        <v>3874</v>
      </c>
      <c r="AC2" s="194" t="s">
        <v>4474</v>
      </c>
      <c r="AD2" s="194" t="s">
        <v>4475</v>
      </c>
      <c r="AE2" s="194" t="s">
        <v>38</v>
      </c>
    </row>
    <row r="3" spans="1:31" x14ac:dyDescent="0.25">
      <c r="A3" s="161">
        <v>4002939033</v>
      </c>
      <c r="B3" s="166" t="s">
        <v>96</v>
      </c>
      <c r="C3" s="166">
        <v>1</v>
      </c>
      <c r="D3" s="161">
        <v>30000001</v>
      </c>
      <c r="E3" s="161" t="s">
        <v>176</v>
      </c>
      <c r="F3" s="161">
        <v>319</v>
      </c>
      <c r="G3" s="161" t="s">
        <v>4464</v>
      </c>
      <c r="H3" s="161" t="s">
        <v>4465</v>
      </c>
      <c r="I3" s="166" t="s">
        <v>8</v>
      </c>
      <c r="J3" s="161" t="s">
        <v>97</v>
      </c>
      <c r="K3" s="161" t="s">
        <v>4462</v>
      </c>
      <c r="L3" s="161">
        <v>1</v>
      </c>
      <c r="M3" s="161" t="s">
        <v>3470</v>
      </c>
      <c r="N3" s="161" t="s">
        <v>99</v>
      </c>
      <c r="O3" s="161" t="s">
        <v>365</v>
      </c>
      <c r="P3" s="168">
        <v>44362</v>
      </c>
      <c r="Q3" s="161" t="s">
        <v>100</v>
      </c>
      <c r="R3" s="161" t="s">
        <v>4219</v>
      </c>
      <c r="S3" s="194" t="s">
        <v>101</v>
      </c>
      <c r="T3" s="194" t="str">
        <f>IFERROR(VLOOKUP(D:D,DGILOG!A:C,3,0),"")</f>
        <v>Y</v>
      </c>
      <c r="U3" s="194" t="s">
        <v>302</v>
      </c>
      <c r="V3" s="194" t="s">
        <v>435</v>
      </c>
      <c r="W3" s="194" t="s">
        <v>18</v>
      </c>
      <c r="X3" s="194" t="s">
        <v>365</v>
      </c>
      <c r="Y3" s="14" t="s">
        <v>4600</v>
      </c>
      <c r="Z3" s="29" t="s">
        <v>4601</v>
      </c>
      <c r="AA3" s="255">
        <v>44361</v>
      </c>
      <c r="AB3" s="194" t="s">
        <v>3874</v>
      </c>
      <c r="AC3" s="194" t="s">
        <v>4208</v>
      </c>
      <c r="AD3" s="194" t="s">
        <v>3482</v>
      </c>
      <c r="AE3" s="194" t="s">
        <v>435</v>
      </c>
    </row>
    <row r="4" spans="1:31" x14ac:dyDescent="0.25">
      <c r="A4" s="161">
        <v>4002939027</v>
      </c>
      <c r="B4" s="166" t="s">
        <v>96</v>
      </c>
      <c r="C4" s="166">
        <v>1</v>
      </c>
      <c r="D4" s="161">
        <v>30500001</v>
      </c>
      <c r="E4" s="161" t="s">
        <v>132</v>
      </c>
      <c r="F4" s="161">
        <v>320</v>
      </c>
      <c r="G4" s="161" t="s">
        <v>4466</v>
      </c>
      <c r="H4" s="161" t="s">
        <v>4467</v>
      </c>
      <c r="I4" s="166" t="s">
        <v>8</v>
      </c>
      <c r="J4" s="161" t="s">
        <v>97</v>
      </c>
      <c r="K4" s="161" t="s">
        <v>4468</v>
      </c>
      <c r="L4" s="166">
        <v>1</v>
      </c>
      <c r="M4" s="161" t="s">
        <v>126</v>
      </c>
      <c r="N4" s="161" t="s">
        <v>99</v>
      </c>
      <c r="O4" s="161" t="s">
        <v>365</v>
      </c>
      <c r="P4" s="168">
        <v>44362</v>
      </c>
      <c r="Q4" s="161" t="s">
        <v>100</v>
      </c>
      <c r="R4" s="161" t="s">
        <v>4469</v>
      </c>
      <c r="S4" s="194" t="s">
        <v>101</v>
      </c>
      <c r="T4" s="194" t="str">
        <f>IFERROR(VLOOKUP(D:D,DGILOG!A:C,3,0),"")</f>
        <v>Y</v>
      </c>
      <c r="U4" s="194" t="s">
        <v>302</v>
      </c>
      <c r="V4" s="194" t="s">
        <v>65</v>
      </c>
      <c r="W4" s="194" t="s">
        <v>43</v>
      </c>
      <c r="X4" s="194" t="s">
        <v>365</v>
      </c>
      <c r="Y4" s="14" t="s">
        <v>4602</v>
      </c>
      <c r="Z4" s="29" t="s">
        <v>4603</v>
      </c>
      <c r="AA4" s="255">
        <v>44361</v>
      </c>
      <c r="AB4" s="194" t="s">
        <v>3872</v>
      </c>
      <c r="AC4" s="194" t="s">
        <v>3744</v>
      </c>
      <c r="AD4" s="194" t="s">
        <v>3745</v>
      </c>
      <c r="AE4" s="194" t="s">
        <v>65</v>
      </c>
    </row>
    <row r="5" spans="1:31" x14ac:dyDescent="0.25">
      <c r="A5" s="161">
        <v>4002939129</v>
      </c>
      <c r="B5" s="166" t="s">
        <v>96</v>
      </c>
      <c r="C5" s="166">
        <v>1</v>
      </c>
      <c r="D5" s="161">
        <v>15086208</v>
      </c>
      <c r="E5" s="161" t="s">
        <v>3633</v>
      </c>
      <c r="F5" s="161">
        <v>303</v>
      </c>
      <c r="G5" s="161" t="s">
        <v>4470</v>
      </c>
      <c r="H5" s="161" t="s">
        <v>4471</v>
      </c>
      <c r="I5" s="166" t="s">
        <v>8</v>
      </c>
      <c r="J5" s="161" t="s">
        <v>116</v>
      </c>
      <c r="K5" s="161" t="s">
        <v>4468</v>
      </c>
      <c r="L5" s="166">
        <v>1</v>
      </c>
      <c r="M5" s="161" t="s">
        <v>3304</v>
      </c>
      <c r="N5" s="161" t="s">
        <v>110</v>
      </c>
      <c r="O5" s="161" t="s">
        <v>365</v>
      </c>
      <c r="P5" s="168">
        <v>44363</v>
      </c>
      <c r="Q5" s="161" t="s">
        <v>105</v>
      </c>
      <c r="R5" s="161" t="s">
        <v>3636</v>
      </c>
      <c r="S5" s="194" t="s">
        <v>107</v>
      </c>
      <c r="T5" s="194" t="str">
        <f>IFERROR(VLOOKUP(D:D,DGILOG!A:C,3,0),"")</f>
        <v/>
      </c>
      <c r="U5" s="194" t="s">
        <v>3713</v>
      </c>
      <c r="V5" s="194" t="s">
        <v>64</v>
      </c>
      <c r="W5" s="194" t="s">
        <v>20</v>
      </c>
      <c r="X5" s="194" t="s">
        <v>365</v>
      </c>
      <c r="Y5" s="14" t="s">
        <v>4604</v>
      </c>
      <c r="Z5" s="29" t="s">
        <v>4605</v>
      </c>
      <c r="AA5" s="255">
        <v>44361</v>
      </c>
      <c r="AB5" s="194" t="s">
        <v>20</v>
      </c>
      <c r="AC5" s="194" t="s">
        <v>1695</v>
      </c>
      <c r="AD5" s="194" t="s">
        <v>881</v>
      </c>
      <c r="AE5" s="194" t="s">
        <v>64</v>
      </c>
    </row>
    <row r="6" spans="1:31" x14ac:dyDescent="0.25">
      <c r="A6" s="161">
        <v>4002939130</v>
      </c>
      <c r="B6" s="166" t="s">
        <v>96</v>
      </c>
      <c r="C6" s="166">
        <v>1</v>
      </c>
      <c r="D6" s="161">
        <v>15086208</v>
      </c>
      <c r="E6" s="161" t="s">
        <v>3633</v>
      </c>
      <c r="F6" s="161">
        <v>260</v>
      </c>
      <c r="G6" s="161" t="s">
        <v>4472</v>
      </c>
      <c r="H6" s="161" t="s">
        <v>3637</v>
      </c>
      <c r="I6" s="166" t="s">
        <v>8</v>
      </c>
      <c r="J6" s="161" t="s">
        <v>116</v>
      </c>
      <c r="K6" s="161" t="s">
        <v>4468</v>
      </c>
      <c r="L6" s="166">
        <v>1</v>
      </c>
      <c r="M6" s="161" t="s">
        <v>3304</v>
      </c>
      <c r="N6" s="161" t="s">
        <v>110</v>
      </c>
      <c r="O6" s="161" t="s">
        <v>365</v>
      </c>
      <c r="P6" s="168">
        <v>44363</v>
      </c>
      <c r="Q6" s="161" t="s">
        <v>105</v>
      </c>
      <c r="R6" s="161" t="s">
        <v>3636</v>
      </c>
      <c r="S6" s="194" t="s">
        <v>107</v>
      </c>
      <c r="T6" s="194" t="str">
        <f>IFERROR(VLOOKUP(D:D,DGILOG!A:C,3,0),"")</f>
        <v/>
      </c>
      <c r="U6" s="194" t="s">
        <v>3713</v>
      </c>
      <c r="V6" s="194" t="s">
        <v>70</v>
      </c>
      <c r="W6" s="194" t="s">
        <v>69</v>
      </c>
      <c r="X6" s="194" t="s">
        <v>365</v>
      </c>
      <c r="Y6" s="14" t="s">
        <v>4606</v>
      </c>
      <c r="Z6" s="29" t="s">
        <v>4607</v>
      </c>
      <c r="AA6" s="255">
        <v>44361</v>
      </c>
      <c r="AB6" s="194" t="s">
        <v>69</v>
      </c>
      <c r="AC6" s="194" t="s">
        <v>71</v>
      </c>
      <c r="AD6" s="194">
        <v>85719440929</v>
      </c>
      <c r="AE6" s="194" t="s">
        <v>70</v>
      </c>
    </row>
    <row r="7" spans="1:31" x14ac:dyDescent="0.25">
      <c r="A7" s="130">
        <v>4002939037</v>
      </c>
      <c r="B7" s="131" t="s">
        <v>96</v>
      </c>
      <c r="C7" s="131">
        <v>1</v>
      </c>
      <c r="D7" s="130">
        <v>15207567</v>
      </c>
      <c r="E7" s="130" t="s">
        <v>257</v>
      </c>
      <c r="F7" s="130">
        <v>54</v>
      </c>
      <c r="G7" s="244">
        <v>2.9166666666666664E-2</v>
      </c>
      <c r="H7" s="244">
        <v>2.4999999999999998E-2</v>
      </c>
      <c r="I7" s="131" t="s">
        <v>8</v>
      </c>
      <c r="J7" s="130" t="s">
        <v>97</v>
      </c>
      <c r="K7" s="130" t="s">
        <v>4476</v>
      </c>
      <c r="L7" s="131">
        <v>2</v>
      </c>
      <c r="M7" s="130" t="s">
        <v>134</v>
      </c>
      <c r="N7" s="130" t="s">
        <v>99</v>
      </c>
      <c r="O7" s="130" t="s">
        <v>4477</v>
      </c>
      <c r="P7" s="133">
        <v>44362</v>
      </c>
      <c r="Q7" s="130" t="s">
        <v>100</v>
      </c>
      <c r="R7" s="130" t="s">
        <v>258</v>
      </c>
      <c r="S7" s="14" t="s">
        <v>101</v>
      </c>
      <c r="T7" s="194" t="str">
        <f>IFERROR(VLOOKUP(D:D,DGILOG!A:C,3,0),"")</f>
        <v>Y</v>
      </c>
      <c r="U7" s="29" t="s">
        <v>3713</v>
      </c>
      <c r="V7" s="194" t="s">
        <v>511</v>
      </c>
      <c r="W7" s="194" t="s">
        <v>43</v>
      </c>
      <c r="X7" s="194" t="s">
        <v>365</v>
      </c>
      <c r="Y7" s="14" t="s">
        <v>4608</v>
      </c>
      <c r="Z7" s="29" t="s">
        <v>4609</v>
      </c>
      <c r="AA7" s="255">
        <v>44361</v>
      </c>
      <c r="AB7" s="194" t="s">
        <v>43</v>
      </c>
      <c r="AC7" s="194" t="s">
        <v>3746</v>
      </c>
      <c r="AD7" s="194">
        <v>85717659670</v>
      </c>
      <c r="AE7" s="194" t="s">
        <v>511</v>
      </c>
    </row>
    <row r="8" spans="1:31" x14ac:dyDescent="0.25">
      <c r="A8" s="130">
        <v>4002939037</v>
      </c>
      <c r="B8" s="131" t="s">
        <v>96</v>
      </c>
      <c r="C8" s="131"/>
      <c r="D8" s="130">
        <v>22104001</v>
      </c>
      <c r="E8" s="130" t="s">
        <v>3717</v>
      </c>
      <c r="F8" s="130">
        <v>147</v>
      </c>
      <c r="G8" s="244">
        <v>0.14305555555555557</v>
      </c>
      <c r="H8" s="244">
        <v>5.6944444444444443E-2</v>
      </c>
      <c r="I8" s="131" t="s">
        <v>8</v>
      </c>
      <c r="J8" s="130" t="s">
        <v>97</v>
      </c>
      <c r="K8" s="130" t="s">
        <v>4476</v>
      </c>
      <c r="L8" s="131">
        <v>2</v>
      </c>
      <c r="M8" s="130" t="s">
        <v>134</v>
      </c>
      <c r="N8" s="130" t="s">
        <v>99</v>
      </c>
      <c r="O8" s="130" t="s">
        <v>4477</v>
      </c>
      <c r="P8" s="133">
        <v>44362</v>
      </c>
      <c r="Q8" s="130" t="s">
        <v>120</v>
      </c>
      <c r="R8" s="130" t="s">
        <v>3721</v>
      </c>
      <c r="S8" s="14" t="s">
        <v>122</v>
      </c>
      <c r="T8" s="194" t="str">
        <f>IFERROR(VLOOKUP(D:D,DGILOG!A:C,3,0),"")</f>
        <v/>
      </c>
      <c r="U8" s="29"/>
      <c r="V8" s="194"/>
      <c r="W8" s="194" t="s">
        <v>43</v>
      </c>
      <c r="X8" s="194" t="s">
        <v>365</v>
      </c>
      <c r="Y8" s="14" t="s">
        <v>4610</v>
      </c>
      <c r="Z8" s="29" t="s">
        <v>4609</v>
      </c>
      <c r="AA8" s="255">
        <v>44361</v>
      </c>
      <c r="AB8" s="194" t="s">
        <v>43</v>
      </c>
      <c r="AC8" s="194" t="s">
        <v>3746</v>
      </c>
      <c r="AD8" s="194">
        <v>85717659670</v>
      </c>
      <c r="AE8" s="194" t="s">
        <v>511</v>
      </c>
    </row>
    <row r="9" spans="1:31" x14ac:dyDescent="0.25">
      <c r="A9" s="130">
        <v>4002939139</v>
      </c>
      <c r="B9" s="131" t="s">
        <v>96</v>
      </c>
      <c r="C9" s="131">
        <v>1</v>
      </c>
      <c r="D9" s="130">
        <v>15366916</v>
      </c>
      <c r="E9" s="130" t="s">
        <v>3301</v>
      </c>
      <c r="F9" s="130">
        <v>146</v>
      </c>
      <c r="G9" s="244">
        <v>0.10833333333333334</v>
      </c>
      <c r="H9" s="244">
        <v>4.4444444444444446E-2</v>
      </c>
      <c r="I9" s="131" t="s">
        <v>8</v>
      </c>
      <c r="J9" s="130" t="s">
        <v>97</v>
      </c>
      <c r="K9" s="130" t="s">
        <v>4476</v>
      </c>
      <c r="L9" s="131">
        <v>2</v>
      </c>
      <c r="M9" s="130" t="s">
        <v>104</v>
      </c>
      <c r="N9" s="130" t="s">
        <v>99</v>
      </c>
      <c r="O9" s="130" t="s">
        <v>4478</v>
      </c>
      <c r="P9" s="133">
        <v>44362</v>
      </c>
      <c r="Q9" s="130" t="s">
        <v>120</v>
      </c>
      <c r="R9" s="134" t="s">
        <v>3302</v>
      </c>
      <c r="S9" s="14" t="s">
        <v>122</v>
      </c>
      <c r="T9" s="194" t="str">
        <f>IFERROR(VLOOKUP(D:D,DGILOG!A:C,3,0),"")</f>
        <v/>
      </c>
      <c r="U9" s="29" t="s">
        <v>3713</v>
      </c>
      <c r="V9" s="194" t="s">
        <v>33</v>
      </c>
      <c r="W9" s="194" t="s">
        <v>18</v>
      </c>
      <c r="X9" s="194" t="s">
        <v>365</v>
      </c>
      <c r="Y9" s="14" t="s">
        <v>4611</v>
      </c>
      <c r="Z9" s="29" t="s">
        <v>4612</v>
      </c>
      <c r="AA9" s="255">
        <v>44361</v>
      </c>
      <c r="AB9" s="194" t="s">
        <v>18</v>
      </c>
      <c r="AC9" s="194" t="s">
        <v>4106</v>
      </c>
      <c r="AD9" s="194" t="s">
        <v>4582</v>
      </c>
      <c r="AE9" s="194" t="s">
        <v>33</v>
      </c>
    </row>
    <row r="10" spans="1:31" x14ac:dyDescent="0.25">
      <c r="A10" s="130">
        <v>4002939139</v>
      </c>
      <c r="B10" s="131" t="s">
        <v>96</v>
      </c>
      <c r="C10" s="131"/>
      <c r="D10" s="130">
        <v>21914001</v>
      </c>
      <c r="E10" s="130" t="s">
        <v>4479</v>
      </c>
      <c r="F10" s="130">
        <v>40</v>
      </c>
      <c r="G10" s="244">
        <v>2.9166666666666664E-2</v>
      </c>
      <c r="H10" s="244">
        <v>2.4999999999999998E-2</v>
      </c>
      <c r="I10" s="131" t="s">
        <v>8</v>
      </c>
      <c r="J10" s="130" t="s">
        <v>97</v>
      </c>
      <c r="K10" s="130" t="s">
        <v>4476</v>
      </c>
      <c r="L10" s="131">
        <v>2</v>
      </c>
      <c r="M10" s="130" t="s">
        <v>4399</v>
      </c>
      <c r="N10" s="130" t="s">
        <v>99</v>
      </c>
      <c r="O10" s="130" t="s">
        <v>4478</v>
      </c>
      <c r="P10" s="133">
        <v>44362</v>
      </c>
      <c r="Q10" s="130" t="s">
        <v>120</v>
      </c>
      <c r="R10" s="130" t="s">
        <v>4480</v>
      </c>
      <c r="S10" s="14" t="s">
        <v>122</v>
      </c>
      <c r="T10" s="194" t="str">
        <f>IFERROR(VLOOKUP(D:D,DGILOG!A:C,3,0),"")</f>
        <v/>
      </c>
      <c r="U10" s="29"/>
      <c r="V10" s="194"/>
      <c r="W10" s="194" t="s">
        <v>18</v>
      </c>
      <c r="X10" s="194" t="s">
        <v>365</v>
      </c>
      <c r="Y10" s="14" t="s">
        <v>4611</v>
      </c>
      <c r="Z10" s="29" t="s">
        <v>4612</v>
      </c>
      <c r="AA10" s="255">
        <v>44361</v>
      </c>
      <c r="AB10" s="194" t="s">
        <v>18</v>
      </c>
      <c r="AC10" s="194" t="s">
        <v>4106</v>
      </c>
      <c r="AD10" s="194" t="s">
        <v>4582</v>
      </c>
      <c r="AE10" s="194" t="s">
        <v>33</v>
      </c>
    </row>
    <row r="11" spans="1:31" x14ac:dyDescent="0.25">
      <c r="A11" s="130">
        <v>4002939151</v>
      </c>
      <c r="B11" s="131" t="s">
        <v>96</v>
      </c>
      <c r="C11" s="131">
        <v>1</v>
      </c>
      <c r="D11" s="130">
        <v>21913001</v>
      </c>
      <c r="E11" s="130" t="s">
        <v>4235</v>
      </c>
      <c r="F11" s="130">
        <v>314</v>
      </c>
      <c r="G11" s="244">
        <v>8.8888888888888892E-2</v>
      </c>
      <c r="H11" s="244">
        <v>6.1805555555555558E-2</v>
      </c>
      <c r="I11" s="131" t="s">
        <v>8</v>
      </c>
      <c r="J11" s="130" t="s">
        <v>97</v>
      </c>
      <c r="K11" s="130" t="s">
        <v>4476</v>
      </c>
      <c r="L11" s="131">
        <v>2</v>
      </c>
      <c r="M11" s="130" t="s">
        <v>104</v>
      </c>
      <c r="N11" s="130" t="s">
        <v>99</v>
      </c>
      <c r="O11" s="130" t="s">
        <v>4478</v>
      </c>
      <c r="P11" s="133">
        <v>44362</v>
      </c>
      <c r="Q11" s="130" t="s">
        <v>120</v>
      </c>
      <c r="R11" s="130" t="s">
        <v>4236</v>
      </c>
      <c r="S11" s="14" t="s">
        <v>122</v>
      </c>
      <c r="T11" s="194" t="str">
        <f>IFERROR(VLOOKUP(D:D,DGILOG!A:C,3,0),"")</f>
        <v/>
      </c>
      <c r="U11" s="29" t="s">
        <v>3713</v>
      </c>
      <c r="V11" s="194" t="s">
        <v>39</v>
      </c>
      <c r="W11" s="194" t="s">
        <v>18</v>
      </c>
      <c r="X11" s="194" t="s">
        <v>365</v>
      </c>
      <c r="Y11" s="14" t="s">
        <v>4613</v>
      </c>
      <c r="Z11" s="29" t="s">
        <v>4614</v>
      </c>
      <c r="AA11" s="255">
        <v>44361</v>
      </c>
      <c r="AB11" s="194" t="s">
        <v>18</v>
      </c>
      <c r="AC11" s="194" t="s">
        <v>4131</v>
      </c>
      <c r="AD11" s="194" t="s">
        <v>4583</v>
      </c>
      <c r="AE11" s="194" t="s">
        <v>39</v>
      </c>
    </row>
    <row r="12" spans="1:31" x14ac:dyDescent="0.25">
      <c r="A12" s="130">
        <v>4002939151</v>
      </c>
      <c r="B12" s="131" t="s">
        <v>96</v>
      </c>
      <c r="C12" s="131"/>
      <c r="D12" s="130">
        <v>31000001</v>
      </c>
      <c r="E12" s="130" t="s">
        <v>204</v>
      </c>
      <c r="F12" s="130">
        <v>117</v>
      </c>
      <c r="G12" s="130">
        <v>8.4722222222222213E-2</v>
      </c>
      <c r="H12" s="130">
        <v>5.0694444444444438E-2</v>
      </c>
      <c r="I12" s="131" t="s">
        <v>8</v>
      </c>
      <c r="J12" s="130" t="s">
        <v>97</v>
      </c>
      <c r="K12" s="130" t="s">
        <v>4476</v>
      </c>
      <c r="L12" s="131">
        <v>2</v>
      </c>
      <c r="M12" s="130" t="s">
        <v>104</v>
      </c>
      <c r="N12" s="130" t="s">
        <v>99</v>
      </c>
      <c r="O12" s="130" t="s">
        <v>4478</v>
      </c>
      <c r="P12" s="133">
        <v>44362</v>
      </c>
      <c r="Q12" s="130" t="s">
        <v>100</v>
      </c>
      <c r="R12" s="130" t="s">
        <v>3751</v>
      </c>
      <c r="S12" s="14" t="s">
        <v>101</v>
      </c>
      <c r="T12" s="194" t="str">
        <f>IFERROR(VLOOKUP(D:D,DGILOG!A:C,3,0),"")</f>
        <v>Y</v>
      </c>
      <c r="U12" s="29"/>
      <c r="V12" s="194"/>
      <c r="W12" s="194" t="s">
        <v>18</v>
      </c>
      <c r="X12" s="194" t="s">
        <v>365</v>
      </c>
      <c r="Y12" s="14" t="s">
        <v>4615</v>
      </c>
      <c r="Z12" s="29" t="s">
        <v>4614</v>
      </c>
      <c r="AA12" s="255">
        <v>44361</v>
      </c>
      <c r="AB12" s="194" t="s">
        <v>18</v>
      </c>
      <c r="AC12" s="194" t="s">
        <v>4131</v>
      </c>
      <c r="AD12" s="194" t="s">
        <v>4583</v>
      </c>
      <c r="AE12" s="194" t="s">
        <v>39</v>
      </c>
    </row>
    <row r="13" spans="1:31" x14ac:dyDescent="0.25">
      <c r="A13" s="115">
        <v>4002939222</v>
      </c>
      <c r="B13" s="116" t="s">
        <v>96</v>
      </c>
      <c r="C13" s="116">
        <v>1</v>
      </c>
      <c r="D13" s="115">
        <v>15322538</v>
      </c>
      <c r="E13" s="115" t="s">
        <v>4481</v>
      </c>
      <c r="F13" s="115">
        <v>3142</v>
      </c>
      <c r="G13" s="257">
        <v>1.5888888888888888</v>
      </c>
      <c r="H13" s="115">
        <v>0.84652777777777777</v>
      </c>
      <c r="I13" s="116" t="s">
        <v>473</v>
      </c>
      <c r="J13" s="115" t="s">
        <v>116</v>
      </c>
      <c r="K13" s="115" t="s">
        <v>4476</v>
      </c>
      <c r="L13" s="116">
        <v>2</v>
      </c>
      <c r="M13" s="115" t="s">
        <v>4482</v>
      </c>
      <c r="N13" s="115" t="s">
        <v>3347</v>
      </c>
      <c r="O13" s="115" t="s">
        <v>4483</v>
      </c>
      <c r="P13" s="117">
        <v>44369</v>
      </c>
      <c r="Q13" s="115" t="s">
        <v>112</v>
      </c>
      <c r="R13" s="258" t="s">
        <v>4484</v>
      </c>
      <c r="S13" s="254" t="s">
        <v>113</v>
      </c>
      <c r="T13" s="254" t="str">
        <f>IFERROR(VLOOKUP(D:D,DGILOG!A:C,3,0),"")</f>
        <v/>
      </c>
      <c r="U13" s="114"/>
      <c r="V13" s="114"/>
      <c r="W13" s="254" t="s">
        <v>4094</v>
      </c>
      <c r="X13" s="254" t="s">
        <v>365</v>
      </c>
      <c r="Y13" s="254" t="s">
        <v>4616</v>
      </c>
      <c r="Z13" s="114" t="s">
        <v>4617</v>
      </c>
      <c r="AA13" s="256">
        <v>44361</v>
      </c>
      <c r="AB13" s="254" t="s">
        <v>3532</v>
      </c>
      <c r="AC13" s="254" t="s">
        <v>11</v>
      </c>
      <c r="AD13" s="254" t="s">
        <v>11</v>
      </c>
      <c r="AE13" s="254">
        <v>0</v>
      </c>
    </row>
    <row r="14" spans="1:31" x14ac:dyDescent="0.25">
      <c r="A14" s="115">
        <v>4002939223</v>
      </c>
      <c r="B14" s="116" t="s">
        <v>96</v>
      </c>
      <c r="C14" s="116">
        <v>1</v>
      </c>
      <c r="D14" s="115">
        <v>15322538</v>
      </c>
      <c r="E14" s="115" t="s">
        <v>4481</v>
      </c>
      <c r="F14" s="115">
        <v>1675</v>
      </c>
      <c r="G14" s="257">
        <v>1.3916666666666666</v>
      </c>
      <c r="H14" s="259">
        <v>0.83750000000000002</v>
      </c>
      <c r="I14" s="116" t="s">
        <v>473</v>
      </c>
      <c r="J14" s="115" t="s">
        <v>116</v>
      </c>
      <c r="K14" s="115" t="s">
        <v>4476</v>
      </c>
      <c r="L14" s="116">
        <v>2</v>
      </c>
      <c r="M14" s="115" t="s">
        <v>4482</v>
      </c>
      <c r="N14" s="115" t="s">
        <v>3347</v>
      </c>
      <c r="O14" s="115" t="s">
        <v>4483</v>
      </c>
      <c r="P14" s="117">
        <v>44369</v>
      </c>
      <c r="Q14" s="115" t="s">
        <v>112</v>
      </c>
      <c r="R14" s="258" t="s">
        <v>4484</v>
      </c>
      <c r="S14" s="254" t="s">
        <v>113</v>
      </c>
      <c r="T14" s="254" t="str">
        <f>IFERROR(VLOOKUP(D:D,DGILOG!A:C,3,0),"")</f>
        <v/>
      </c>
      <c r="U14" s="114"/>
      <c r="V14" s="114"/>
      <c r="W14" s="254" t="s">
        <v>4094</v>
      </c>
      <c r="X14" s="254" t="s">
        <v>365</v>
      </c>
      <c r="Y14" s="254" t="s">
        <v>4618</v>
      </c>
      <c r="Z14" s="114" t="s">
        <v>4619</v>
      </c>
      <c r="AA14" s="256">
        <v>44361</v>
      </c>
      <c r="AB14" s="254" t="s">
        <v>3532</v>
      </c>
      <c r="AC14" s="254" t="s">
        <v>11</v>
      </c>
      <c r="AD14" s="254" t="s">
        <v>11</v>
      </c>
      <c r="AE14" s="254">
        <v>0</v>
      </c>
    </row>
    <row r="15" spans="1:31" x14ac:dyDescent="0.25">
      <c r="A15" s="115">
        <v>4002939242</v>
      </c>
      <c r="B15" s="116" t="s">
        <v>96</v>
      </c>
      <c r="C15" s="116">
        <v>1</v>
      </c>
      <c r="D15" s="115">
        <v>15095844</v>
      </c>
      <c r="E15" s="115" t="s">
        <v>4350</v>
      </c>
      <c r="F15" s="115">
        <v>2000</v>
      </c>
      <c r="G15" s="115" t="s">
        <v>4351</v>
      </c>
      <c r="H15" s="115">
        <v>0.84861111111111109</v>
      </c>
      <c r="I15" s="116" t="s">
        <v>473</v>
      </c>
      <c r="J15" s="115" t="s">
        <v>97</v>
      </c>
      <c r="K15" s="115" t="s">
        <v>4476</v>
      </c>
      <c r="L15" s="116">
        <v>2</v>
      </c>
      <c r="M15" s="115" t="s">
        <v>3739</v>
      </c>
      <c r="N15" s="115" t="s">
        <v>118</v>
      </c>
      <c r="O15" s="115" t="s">
        <v>4485</v>
      </c>
      <c r="P15" s="117">
        <v>44364</v>
      </c>
      <c r="Q15" s="115" t="s">
        <v>112</v>
      </c>
      <c r="R15" s="115" t="s">
        <v>4352</v>
      </c>
      <c r="S15" s="254" t="s">
        <v>113</v>
      </c>
      <c r="T15" s="254" t="str">
        <f>IFERROR(VLOOKUP(D:D,DGILOG!A:C,3,0),"")</f>
        <v/>
      </c>
      <c r="U15" s="114"/>
      <c r="V15" s="114"/>
      <c r="W15" s="254" t="s">
        <v>4094</v>
      </c>
      <c r="X15" s="254" t="s">
        <v>365</v>
      </c>
      <c r="Y15" s="254" t="s">
        <v>4620</v>
      </c>
      <c r="Z15" s="114" t="s">
        <v>4621</v>
      </c>
      <c r="AA15" s="256">
        <v>44361</v>
      </c>
      <c r="AB15" s="254" t="s">
        <v>3532</v>
      </c>
      <c r="AC15" s="254" t="s">
        <v>11</v>
      </c>
      <c r="AD15" s="254" t="s">
        <v>11</v>
      </c>
      <c r="AE15" s="254">
        <v>0</v>
      </c>
    </row>
    <row r="16" spans="1:31" x14ac:dyDescent="0.25">
      <c r="A16" s="130">
        <v>4002939247</v>
      </c>
      <c r="B16" s="131" t="s">
        <v>96</v>
      </c>
      <c r="C16" s="131">
        <v>1</v>
      </c>
      <c r="D16" s="130">
        <v>15391650</v>
      </c>
      <c r="E16" s="130" t="s">
        <v>4486</v>
      </c>
      <c r="F16" s="130">
        <v>169</v>
      </c>
      <c r="G16" s="244">
        <v>0.1361111111111111</v>
      </c>
      <c r="H16" s="244">
        <v>6.3888888888888884E-2</v>
      </c>
      <c r="I16" s="131" t="s">
        <v>8</v>
      </c>
      <c r="J16" s="130" t="s">
        <v>97</v>
      </c>
      <c r="K16" s="130" t="s">
        <v>4476</v>
      </c>
      <c r="L16" s="131">
        <v>2</v>
      </c>
      <c r="M16" s="130" t="s">
        <v>3650</v>
      </c>
      <c r="N16" s="130" t="s">
        <v>110</v>
      </c>
      <c r="O16" s="130" t="s">
        <v>4485</v>
      </c>
      <c r="P16" s="133">
        <v>44363</v>
      </c>
      <c r="Q16" s="130" t="s">
        <v>105</v>
      </c>
      <c r="R16" s="130" t="s">
        <v>4487</v>
      </c>
      <c r="S16" s="14" t="s">
        <v>107</v>
      </c>
      <c r="T16" s="194" t="str">
        <f>IFERROR(VLOOKUP(D:D,DGILOG!A:C,3,0),"")</f>
        <v/>
      </c>
      <c r="U16" s="29" t="s">
        <v>3713</v>
      </c>
      <c r="V16" s="194" t="s">
        <v>15</v>
      </c>
      <c r="W16" s="194" t="s">
        <v>9</v>
      </c>
      <c r="X16" s="194" t="s">
        <v>365</v>
      </c>
      <c r="Y16" s="14" t="s">
        <v>4622</v>
      </c>
      <c r="Z16" s="29" t="s">
        <v>4623</v>
      </c>
      <c r="AA16" s="255">
        <v>44361</v>
      </c>
      <c r="AB16" s="194" t="s">
        <v>9</v>
      </c>
      <c r="AC16" s="194" t="s">
        <v>16</v>
      </c>
      <c r="AD16" s="194">
        <v>87773017667</v>
      </c>
      <c r="AE16" s="194" t="s">
        <v>15</v>
      </c>
    </row>
    <row r="17" spans="1:31" x14ac:dyDescent="0.25">
      <c r="A17" s="130">
        <v>4002939248</v>
      </c>
      <c r="B17" s="131" t="s">
        <v>96</v>
      </c>
      <c r="C17" s="131">
        <v>1</v>
      </c>
      <c r="D17" s="130">
        <v>15195704</v>
      </c>
      <c r="E17" s="130" t="s">
        <v>4361</v>
      </c>
      <c r="F17" s="130">
        <v>195</v>
      </c>
      <c r="G17" s="244">
        <v>0.1763888888888889</v>
      </c>
      <c r="H17" s="244">
        <v>5.7638888888888885E-2</v>
      </c>
      <c r="I17" s="131" t="s">
        <v>8</v>
      </c>
      <c r="J17" s="130" t="s">
        <v>97</v>
      </c>
      <c r="K17" s="130" t="s">
        <v>4476</v>
      </c>
      <c r="L17" s="131">
        <v>2</v>
      </c>
      <c r="M17" s="130" t="s">
        <v>3304</v>
      </c>
      <c r="N17" s="130" t="s">
        <v>110</v>
      </c>
      <c r="O17" s="130" t="s">
        <v>4488</v>
      </c>
      <c r="P17" s="133">
        <v>44363</v>
      </c>
      <c r="Q17" s="130" t="s">
        <v>105</v>
      </c>
      <c r="R17" s="134" t="s">
        <v>4363</v>
      </c>
      <c r="S17" s="14" t="s">
        <v>107</v>
      </c>
      <c r="T17" s="194" t="str">
        <f>IFERROR(VLOOKUP(D:D,DGILOG!A:C,3,0),"")</f>
        <v/>
      </c>
      <c r="U17" s="29" t="s">
        <v>3713</v>
      </c>
      <c r="V17" s="194" t="s">
        <v>21</v>
      </c>
      <c r="W17" s="194" t="s">
        <v>22</v>
      </c>
      <c r="X17" s="194" t="s">
        <v>365</v>
      </c>
      <c r="Y17" s="14" t="s">
        <v>4624</v>
      </c>
      <c r="Z17" s="29" t="s">
        <v>4625</v>
      </c>
      <c r="AA17" s="255">
        <v>44361</v>
      </c>
      <c r="AB17" s="194" t="s">
        <v>22</v>
      </c>
      <c r="AC17" s="194" t="s">
        <v>294</v>
      </c>
      <c r="AD17" s="194">
        <v>81210884940</v>
      </c>
      <c r="AE17" s="194" t="s">
        <v>21</v>
      </c>
    </row>
    <row r="18" spans="1:31" x14ac:dyDescent="0.25">
      <c r="A18" s="130">
        <v>4002939248</v>
      </c>
      <c r="B18" s="131" t="s">
        <v>96</v>
      </c>
      <c r="C18" s="131"/>
      <c r="D18" s="130">
        <v>15220886</v>
      </c>
      <c r="E18" s="130" t="s">
        <v>4489</v>
      </c>
      <c r="F18" s="130">
        <v>42</v>
      </c>
      <c r="G18" s="130">
        <v>5.1388888888888894E-2</v>
      </c>
      <c r="H18" s="244">
        <v>2.7777777777777779E-3</v>
      </c>
      <c r="I18" s="131" t="s">
        <v>8</v>
      </c>
      <c r="J18" s="130" t="s">
        <v>97</v>
      </c>
      <c r="K18" s="130" t="s">
        <v>4476</v>
      </c>
      <c r="L18" s="131">
        <v>2</v>
      </c>
      <c r="M18" s="130" t="s">
        <v>3304</v>
      </c>
      <c r="N18" s="130" t="s">
        <v>110</v>
      </c>
      <c r="O18" s="130" t="s">
        <v>4488</v>
      </c>
      <c r="P18" s="133">
        <v>44363</v>
      </c>
      <c r="Q18" s="130" t="s">
        <v>105</v>
      </c>
      <c r="R18" s="130" t="s">
        <v>4490</v>
      </c>
      <c r="S18" s="14" t="s">
        <v>107</v>
      </c>
      <c r="T18" s="194" t="str">
        <f>IFERROR(VLOOKUP(D:D,DGILOG!A:C,3,0),"")</f>
        <v/>
      </c>
      <c r="U18" s="29"/>
      <c r="V18" s="194"/>
      <c r="W18" s="194" t="s">
        <v>22</v>
      </c>
      <c r="X18" s="194" t="s">
        <v>365</v>
      </c>
      <c r="Y18" s="14" t="s">
        <v>4624</v>
      </c>
      <c r="Z18" s="29" t="s">
        <v>4625</v>
      </c>
      <c r="AA18" s="255">
        <v>44361</v>
      </c>
      <c r="AB18" s="194" t="s">
        <v>22</v>
      </c>
      <c r="AC18" s="194" t="s">
        <v>294</v>
      </c>
      <c r="AD18" s="194">
        <v>81210884940</v>
      </c>
      <c r="AE18" s="194" t="s">
        <v>21</v>
      </c>
    </row>
    <row r="19" spans="1:31" x14ac:dyDescent="0.25">
      <c r="A19" s="130">
        <v>4002939249</v>
      </c>
      <c r="B19" s="131" t="s">
        <v>96</v>
      </c>
      <c r="C19" s="131">
        <v>1</v>
      </c>
      <c r="D19" s="130">
        <v>15086208</v>
      </c>
      <c r="E19" s="130" t="s">
        <v>3633</v>
      </c>
      <c r="F19" s="130">
        <v>112</v>
      </c>
      <c r="G19" s="244">
        <v>4.5138888888888888E-2</v>
      </c>
      <c r="H19" s="244">
        <v>4.0972222222222222E-2</v>
      </c>
      <c r="I19" s="131" t="s">
        <v>8</v>
      </c>
      <c r="J19" s="130" t="s">
        <v>97</v>
      </c>
      <c r="K19" s="130" t="s">
        <v>4476</v>
      </c>
      <c r="L19" s="131">
        <v>2</v>
      </c>
      <c r="M19" s="130" t="s">
        <v>3304</v>
      </c>
      <c r="N19" s="130" t="s">
        <v>110</v>
      </c>
      <c r="O19" s="130" t="s">
        <v>4488</v>
      </c>
      <c r="P19" s="133">
        <v>44363</v>
      </c>
      <c r="Q19" s="130" t="s">
        <v>105</v>
      </c>
      <c r="R19" s="134" t="s">
        <v>3636</v>
      </c>
      <c r="S19" s="14" t="s">
        <v>107</v>
      </c>
      <c r="T19" s="194" t="str">
        <f>IFERROR(VLOOKUP(D:D,DGILOG!A:C,3,0),"")</f>
        <v/>
      </c>
      <c r="U19" s="29" t="s">
        <v>3713</v>
      </c>
      <c r="V19" s="194" t="s">
        <v>26</v>
      </c>
      <c r="W19" s="194" t="s">
        <v>28</v>
      </c>
      <c r="X19" s="194" t="s">
        <v>365</v>
      </c>
      <c r="Y19" s="14" t="s">
        <v>4626</v>
      </c>
      <c r="Z19" s="29" t="s">
        <v>4627</v>
      </c>
      <c r="AA19" s="255">
        <v>44361</v>
      </c>
      <c r="AB19" s="194" t="s">
        <v>28</v>
      </c>
      <c r="AC19" s="194" t="s">
        <v>27</v>
      </c>
      <c r="AD19" s="194">
        <v>85891086801</v>
      </c>
      <c r="AE19" s="194" t="s">
        <v>26</v>
      </c>
    </row>
    <row r="20" spans="1:31" x14ac:dyDescent="0.25">
      <c r="A20" s="130">
        <v>4002939249</v>
      </c>
      <c r="B20" s="131" t="s">
        <v>96</v>
      </c>
      <c r="C20" s="131"/>
      <c r="D20" s="130">
        <v>15195704</v>
      </c>
      <c r="E20" s="130" t="s">
        <v>4361</v>
      </c>
      <c r="F20" s="130">
        <v>193</v>
      </c>
      <c r="G20" s="244">
        <v>0.1277777777777778</v>
      </c>
      <c r="H20" s="244">
        <v>5.9027777777777783E-2</v>
      </c>
      <c r="I20" s="131" t="s">
        <v>8</v>
      </c>
      <c r="J20" s="130" t="s">
        <v>97</v>
      </c>
      <c r="K20" s="130" t="s">
        <v>4476</v>
      </c>
      <c r="L20" s="131">
        <v>2</v>
      </c>
      <c r="M20" s="130" t="s">
        <v>3304</v>
      </c>
      <c r="N20" s="130" t="s">
        <v>110</v>
      </c>
      <c r="O20" s="130" t="s">
        <v>4488</v>
      </c>
      <c r="P20" s="133">
        <v>44363</v>
      </c>
      <c r="Q20" s="130" t="s">
        <v>105</v>
      </c>
      <c r="R20" s="134" t="s">
        <v>4363</v>
      </c>
      <c r="S20" s="14" t="s">
        <v>107</v>
      </c>
      <c r="T20" s="194" t="str">
        <f>IFERROR(VLOOKUP(D:D,DGILOG!A:C,3,0),"")</f>
        <v/>
      </c>
      <c r="U20" s="29"/>
      <c r="V20" s="194"/>
      <c r="W20" s="194" t="s">
        <v>28</v>
      </c>
      <c r="X20" s="194" t="s">
        <v>365</v>
      </c>
      <c r="Y20" s="14" t="s">
        <v>4626</v>
      </c>
      <c r="Z20" s="29" t="s">
        <v>4627</v>
      </c>
      <c r="AA20" s="255">
        <v>44361</v>
      </c>
      <c r="AB20" s="194" t="s">
        <v>28</v>
      </c>
      <c r="AC20" s="194" t="s">
        <v>27</v>
      </c>
      <c r="AD20" s="194">
        <v>85891086801</v>
      </c>
      <c r="AE20" s="194" t="s">
        <v>26</v>
      </c>
    </row>
    <row r="21" spans="1:31" x14ac:dyDescent="0.25">
      <c r="A21" s="130">
        <v>4002939263</v>
      </c>
      <c r="B21" s="131" t="s">
        <v>96</v>
      </c>
      <c r="C21" s="131">
        <v>1</v>
      </c>
      <c r="D21" s="130">
        <v>15244643</v>
      </c>
      <c r="E21" s="130" t="s">
        <v>247</v>
      </c>
      <c r="F21" s="130">
        <v>73</v>
      </c>
      <c r="G21" s="244">
        <v>4.5833333333333337E-2</v>
      </c>
      <c r="H21" s="130">
        <v>4.7916666666666663E-2</v>
      </c>
      <c r="I21" s="131" t="s">
        <v>8</v>
      </c>
      <c r="J21" s="130" t="s">
        <v>97</v>
      </c>
      <c r="K21" s="130" t="s">
        <v>4476</v>
      </c>
      <c r="L21" s="131">
        <v>2</v>
      </c>
      <c r="M21" s="130" t="s">
        <v>171</v>
      </c>
      <c r="N21" s="130" t="s">
        <v>110</v>
      </c>
      <c r="O21" s="130" t="s">
        <v>4477</v>
      </c>
      <c r="P21" s="133">
        <v>44362</v>
      </c>
      <c r="Q21" s="130" t="s">
        <v>105</v>
      </c>
      <c r="R21" s="130" t="s">
        <v>248</v>
      </c>
      <c r="S21" s="14" t="s">
        <v>107</v>
      </c>
      <c r="T21" s="194" t="str">
        <f>IFERROR(VLOOKUP(D:D,DGILOG!A:C,3,0),"")</f>
        <v/>
      </c>
      <c r="U21" s="29" t="s">
        <v>3713</v>
      </c>
      <c r="V21" s="194" t="s">
        <v>12</v>
      </c>
      <c r="W21" s="194" t="s">
        <v>9</v>
      </c>
      <c r="X21" s="194" t="s">
        <v>365</v>
      </c>
      <c r="Y21" s="14" t="s">
        <v>4628</v>
      </c>
      <c r="Z21" s="29" t="s">
        <v>4629</v>
      </c>
      <c r="AA21" s="255">
        <v>44361</v>
      </c>
      <c r="AB21" s="194" t="s">
        <v>9</v>
      </c>
      <c r="AC21" s="194" t="s">
        <v>265</v>
      </c>
      <c r="AD21" s="194">
        <v>81519687631</v>
      </c>
      <c r="AE21" s="194" t="s">
        <v>12</v>
      </c>
    </row>
    <row r="22" spans="1:31" x14ac:dyDescent="0.25">
      <c r="A22" s="130">
        <v>4002939263</v>
      </c>
      <c r="B22" s="131" t="s">
        <v>96</v>
      </c>
      <c r="C22" s="131"/>
      <c r="D22" s="130">
        <v>15411086</v>
      </c>
      <c r="E22" s="130" t="s">
        <v>945</v>
      </c>
      <c r="F22" s="130">
        <v>150</v>
      </c>
      <c r="G22" s="130">
        <v>9.4444444444444442E-2</v>
      </c>
      <c r="H22" s="130">
        <v>5.3472222222222227E-2</v>
      </c>
      <c r="I22" s="131" t="s">
        <v>8</v>
      </c>
      <c r="J22" s="130" t="s">
        <v>97</v>
      </c>
      <c r="K22" s="130" t="s">
        <v>4476</v>
      </c>
      <c r="L22" s="131">
        <v>2</v>
      </c>
      <c r="M22" s="130" t="s">
        <v>171</v>
      </c>
      <c r="N22" s="130" t="s">
        <v>110</v>
      </c>
      <c r="O22" s="130" t="s">
        <v>4477</v>
      </c>
      <c r="P22" s="133">
        <v>44362</v>
      </c>
      <c r="Q22" s="130" t="s">
        <v>105</v>
      </c>
      <c r="R22" s="134" t="s">
        <v>2320</v>
      </c>
      <c r="S22" s="14" t="s">
        <v>107</v>
      </c>
      <c r="T22" s="194" t="str">
        <f>IFERROR(VLOOKUP(D:D,DGILOG!A:C,3,0),"")</f>
        <v/>
      </c>
      <c r="U22" s="29"/>
      <c r="V22" s="194"/>
      <c r="W22" s="194" t="s">
        <v>9</v>
      </c>
      <c r="X22" s="194" t="s">
        <v>365</v>
      </c>
      <c r="Y22" s="14" t="s">
        <v>4628</v>
      </c>
      <c r="Z22" s="29" t="s">
        <v>4629</v>
      </c>
      <c r="AA22" s="255">
        <v>44361</v>
      </c>
      <c r="AB22" s="194" t="s">
        <v>9</v>
      </c>
      <c r="AC22" s="194" t="s">
        <v>265</v>
      </c>
      <c r="AD22" s="194">
        <v>81519687631</v>
      </c>
      <c r="AE22" s="194" t="s">
        <v>12</v>
      </c>
    </row>
    <row r="23" spans="1:31" x14ac:dyDescent="0.25">
      <c r="A23" s="130">
        <v>4002939264</v>
      </c>
      <c r="B23" s="131" t="s">
        <v>96</v>
      </c>
      <c r="C23" s="131">
        <v>1</v>
      </c>
      <c r="D23" s="130">
        <v>15465349</v>
      </c>
      <c r="E23" s="130" t="s">
        <v>301</v>
      </c>
      <c r="F23" s="130">
        <v>145</v>
      </c>
      <c r="G23" s="244">
        <v>0.14097222222222222</v>
      </c>
      <c r="H23" s="244">
        <v>8.1250000000000003E-2</v>
      </c>
      <c r="I23" s="131" t="s">
        <v>8</v>
      </c>
      <c r="J23" s="130" t="s">
        <v>97</v>
      </c>
      <c r="K23" s="130" t="s">
        <v>4476</v>
      </c>
      <c r="L23" s="131">
        <v>2</v>
      </c>
      <c r="M23" s="130" t="s">
        <v>215</v>
      </c>
      <c r="N23" s="130" t="s">
        <v>99</v>
      </c>
      <c r="O23" s="130" t="s">
        <v>4485</v>
      </c>
      <c r="P23" s="133">
        <v>44362</v>
      </c>
      <c r="Q23" s="130" t="s">
        <v>100</v>
      </c>
      <c r="R23" s="130" t="s">
        <v>305</v>
      </c>
      <c r="S23" s="14" t="s">
        <v>101</v>
      </c>
      <c r="T23" s="194" t="str">
        <f>IFERROR(VLOOKUP(D:D,DGILOG!A:C,3,0),"")</f>
        <v>Y</v>
      </c>
      <c r="U23" s="29" t="s">
        <v>3713</v>
      </c>
      <c r="V23" s="194" t="s">
        <v>60</v>
      </c>
      <c r="W23" s="194" t="s">
        <v>43</v>
      </c>
      <c r="X23" s="194" t="s">
        <v>365</v>
      </c>
      <c r="Y23" s="14" t="s">
        <v>4630</v>
      </c>
      <c r="Z23" s="29" t="s">
        <v>4631</v>
      </c>
      <c r="AA23" s="255">
        <v>44361</v>
      </c>
      <c r="AB23" s="194" t="s">
        <v>43</v>
      </c>
      <c r="AC23" s="194" t="s">
        <v>267</v>
      </c>
      <c r="AD23" s="194">
        <v>83895174172</v>
      </c>
      <c r="AE23" s="194" t="s">
        <v>60</v>
      </c>
    </row>
    <row r="24" spans="1:31" x14ac:dyDescent="0.25">
      <c r="A24" s="130">
        <v>4002939293</v>
      </c>
      <c r="B24" s="131" t="s">
        <v>96</v>
      </c>
      <c r="C24" s="131">
        <v>1</v>
      </c>
      <c r="D24" s="130">
        <v>21931001</v>
      </c>
      <c r="E24" s="130" t="s">
        <v>4239</v>
      </c>
      <c r="F24" s="130">
        <v>250</v>
      </c>
      <c r="G24" s="244">
        <v>0.14791666666666667</v>
      </c>
      <c r="H24" s="244">
        <v>0.11388888888888889</v>
      </c>
      <c r="I24" s="131" t="s">
        <v>8</v>
      </c>
      <c r="J24" s="130" t="s">
        <v>116</v>
      </c>
      <c r="K24" s="130" t="s">
        <v>4476</v>
      </c>
      <c r="L24" s="131">
        <v>2</v>
      </c>
      <c r="M24" s="130" t="s">
        <v>104</v>
      </c>
      <c r="N24" s="130" t="s">
        <v>99</v>
      </c>
      <c r="O24" s="130" t="s">
        <v>4491</v>
      </c>
      <c r="P24" s="133">
        <v>44362</v>
      </c>
      <c r="Q24" s="130" t="s">
        <v>120</v>
      </c>
      <c r="R24" s="130" t="s">
        <v>4241</v>
      </c>
      <c r="S24" s="14" t="s">
        <v>122</v>
      </c>
      <c r="T24" s="194" t="str">
        <f>IFERROR(VLOOKUP(D:D,DGILOG!A:C,3,0),"")</f>
        <v/>
      </c>
      <c r="U24" s="29" t="s">
        <v>3713</v>
      </c>
      <c r="V24" s="194" t="s">
        <v>63</v>
      </c>
      <c r="W24" s="194" t="s">
        <v>43</v>
      </c>
      <c r="X24" s="194" t="s">
        <v>365</v>
      </c>
      <c r="Y24" s="14" t="s">
        <v>4632</v>
      </c>
      <c r="Z24" s="29" t="s">
        <v>4633</v>
      </c>
      <c r="AA24" s="255">
        <v>44361</v>
      </c>
      <c r="AB24" s="194" t="s">
        <v>43</v>
      </c>
      <c r="AC24" s="194" t="s">
        <v>269</v>
      </c>
      <c r="AD24" s="194">
        <v>85714999413</v>
      </c>
      <c r="AE24" s="194" t="s">
        <v>63</v>
      </c>
    </row>
    <row r="25" spans="1:31" x14ac:dyDescent="0.25">
      <c r="A25" s="130">
        <v>4002939294</v>
      </c>
      <c r="B25" s="131" t="s">
        <v>96</v>
      </c>
      <c r="C25" s="131">
        <v>1</v>
      </c>
      <c r="D25" s="130">
        <v>21931001</v>
      </c>
      <c r="E25" s="130" t="s">
        <v>4239</v>
      </c>
      <c r="F25" s="130">
        <v>250</v>
      </c>
      <c r="G25" s="244">
        <v>0.14791666666666667</v>
      </c>
      <c r="H25" s="244">
        <v>0.11388888888888889</v>
      </c>
      <c r="I25" s="131" t="s">
        <v>8</v>
      </c>
      <c r="J25" s="130" t="s">
        <v>116</v>
      </c>
      <c r="K25" s="130" t="s">
        <v>4476</v>
      </c>
      <c r="L25" s="131">
        <v>2</v>
      </c>
      <c r="M25" s="130" t="s">
        <v>104</v>
      </c>
      <c r="N25" s="130" t="s">
        <v>99</v>
      </c>
      <c r="O25" s="130" t="s">
        <v>4491</v>
      </c>
      <c r="P25" s="133">
        <v>44362</v>
      </c>
      <c r="Q25" s="130" t="s">
        <v>120</v>
      </c>
      <c r="R25" s="130" t="s">
        <v>4241</v>
      </c>
      <c r="S25" s="14" t="s">
        <v>122</v>
      </c>
      <c r="T25" s="194" t="str">
        <f>IFERROR(VLOOKUP(D:D,DGILOG!A:C,3,0),"")</f>
        <v/>
      </c>
      <c r="U25" s="29" t="s">
        <v>3713</v>
      </c>
      <c r="V25" s="194" t="s">
        <v>4165</v>
      </c>
      <c r="W25" s="194" t="s">
        <v>460</v>
      </c>
      <c r="X25" s="194" t="s">
        <v>365</v>
      </c>
      <c r="Y25" s="14" t="s">
        <v>4634</v>
      </c>
      <c r="Z25" s="29" t="s">
        <v>4635</v>
      </c>
      <c r="AA25" s="255">
        <v>44361</v>
      </c>
      <c r="AB25" s="194" t="s">
        <v>460</v>
      </c>
      <c r="AC25" s="194" t="s">
        <v>4493</v>
      </c>
      <c r="AD25" s="194" t="s">
        <v>4584</v>
      </c>
      <c r="AE25" s="194" t="s">
        <v>4165</v>
      </c>
    </row>
    <row r="26" spans="1:31" x14ac:dyDescent="0.25">
      <c r="A26" s="130">
        <v>4002939295</v>
      </c>
      <c r="B26" s="131" t="s">
        <v>96</v>
      </c>
      <c r="C26" s="131">
        <v>1</v>
      </c>
      <c r="D26" s="130">
        <v>21931001</v>
      </c>
      <c r="E26" s="130" t="s">
        <v>4239</v>
      </c>
      <c r="F26" s="130">
        <v>250</v>
      </c>
      <c r="G26" s="244">
        <v>0.14791666666666667</v>
      </c>
      <c r="H26" s="244">
        <v>0.11388888888888889</v>
      </c>
      <c r="I26" s="131" t="s">
        <v>8</v>
      </c>
      <c r="J26" s="130" t="s">
        <v>116</v>
      </c>
      <c r="K26" s="130" t="s">
        <v>4476</v>
      </c>
      <c r="L26" s="131">
        <v>2</v>
      </c>
      <c r="M26" s="130" t="s">
        <v>104</v>
      </c>
      <c r="N26" s="130" t="s">
        <v>99</v>
      </c>
      <c r="O26" s="130" t="s">
        <v>4491</v>
      </c>
      <c r="P26" s="133">
        <v>44362</v>
      </c>
      <c r="Q26" s="130" t="s">
        <v>120</v>
      </c>
      <c r="R26" s="130" t="s">
        <v>4241</v>
      </c>
      <c r="S26" s="14" t="s">
        <v>122</v>
      </c>
      <c r="T26" s="194" t="str">
        <f>IFERROR(VLOOKUP(D:D,DGILOG!A:C,3,0),"")</f>
        <v/>
      </c>
      <c r="U26" s="29" t="s">
        <v>3713</v>
      </c>
      <c r="V26" s="194" t="s">
        <v>58</v>
      </c>
      <c r="W26" s="194" t="s">
        <v>43</v>
      </c>
      <c r="X26" s="194" t="s">
        <v>365</v>
      </c>
      <c r="Y26" s="14" t="s">
        <v>4636</v>
      </c>
      <c r="Z26" s="29" t="s">
        <v>4637</v>
      </c>
      <c r="AA26" s="255">
        <v>44361</v>
      </c>
      <c r="AB26" s="194" t="s">
        <v>43</v>
      </c>
      <c r="AC26" s="194" t="s">
        <v>4585</v>
      </c>
      <c r="AD26" s="194" t="s">
        <v>4586</v>
      </c>
      <c r="AE26" s="194" t="s">
        <v>58</v>
      </c>
    </row>
    <row r="27" spans="1:31" x14ac:dyDescent="0.25">
      <c r="A27" s="130">
        <v>4002939296</v>
      </c>
      <c r="B27" s="131" t="s">
        <v>96</v>
      </c>
      <c r="C27" s="131">
        <v>1</v>
      </c>
      <c r="D27" s="130">
        <v>21931001</v>
      </c>
      <c r="E27" s="130" t="s">
        <v>4239</v>
      </c>
      <c r="F27" s="130">
        <v>250</v>
      </c>
      <c r="G27" s="244">
        <v>0.14791666666666667</v>
      </c>
      <c r="H27" s="244">
        <v>0.11388888888888889</v>
      </c>
      <c r="I27" s="131" t="s">
        <v>8</v>
      </c>
      <c r="J27" s="130" t="s">
        <v>116</v>
      </c>
      <c r="K27" s="130" t="s">
        <v>4476</v>
      </c>
      <c r="L27" s="131">
        <v>2</v>
      </c>
      <c r="M27" s="130" t="s">
        <v>104</v>
      </c>
      <c r="N27" s="130" t="s">
        <v>99</v>
      </c>
      <c r="O27" s="130" t="s">
        <v>4491</v>
      </c>
      <c r="P27" s="133">
        <v>44362</v>
      </c>
      <c r="Q27" s="130" t="s">
        <v>120</v>
      </c>
      <c r="R27" s="130" t="s">
        <v>4241</v>
      </c>
      <c r="S27" s="14" t="s">
        <v>122</v>
      </c>
      <c r="T27" s="194" t="str">
        <f>IFERROR(VLOOKUP(D:D,DGILOG!A:C,3,0),"")</f>
        <v/>
      </c>
      <c r="U27" s="29" t="s">
        <v>3713</v>
      </c>
      <c r="V27" s="194" t="s">
        <v>40</v>
      </c>
      <c r="W27" s="194" t="s">
        <v>18</v>
      </c>
      <c r="X27" s="194" t="s">
        <v>365</v>
      </c>
      <c r="Y27" s="14" t="s">
        <v>4638</v>
      </c>
      <c r="Z27" s="29" t="s">
        <v>4639</v>
      </c>
      <c r="AA27" s="255">
        <v>44361</v>
      </c>
      <c r="AB27" s="194" t="s">
        <v>18</v>
      </c>
      <c r="AC27" s="194" t="s">
        <v>4414</v>
      </c>
      <c r="AD27" s="194" t="s">
        <v>4416</v>
      </c>
      <c r="AE27" s="194" t="s">
        <v>40</v>
      </c>
    </row>
    <row r="28" spans="1:31" x14ac:dyDescent="0.25">
      <c r="A28" s="130">
        <v>4002939300</v>
      </c>
      <c r="B28" s="131" t="s">
        <v>96</v>
      </c>
      <c r="C28" s="131">
        <v>1</v>
      </c>
      <c r="D28" s="130">
        <v>15318725</v>
      </c>
      <c r="E28" s="130" t="s">
        <v>446</v>
      </c>
      <c r="F28" s="130">
        <v>276</v>
      </c>
      <c r="G28" s="130">
        <v>8.6111111111111097E-2</v>
      </c>
      <c r="H28" s="130">
        <v>4.3750000000000004E-2</v>
      </c>
      <c r="I28" s="131" t="s">
        <v>8</v>
      </c>
      <c r="J28" s="130" t="s">
        <v>97</v>
      </c>
      <c r="K28" s="130" t="s">
        <v>4476</v>
      </c>
      <c r="L28" s="131">
        <v>2</v>
      </c>
      <c r="M28" s="130" t="s">
        <v>104</v>
      </c>
      <c r="N28" s="130" t="s">
        <v>99</v>
      </c>
      <c r="O28" s="130" t="s">
        <v>4478</v>
      </c>
      <c r="P28" s="133">
        <v>44362</v>
      </c>
      <c r="Q28" s="130" t="s">
        <v>100</v>
      </c>
      <c r="R28" s="130" t="s">
        <v>4492</v>
      </c>
      <c r="S28" s="14" t="s">
        <v>101</v>
      </c>
      <c r="T28" s="194" t="str">
        <f>IFERROR(VLOOKUP(D:D,DGILOG!A:C,3,0),"")</f>
        <v>Y</v>
      </c>
      <c r="U28" s="29" t="s">
        <v>3713</v>
      </c>
      <c r="V28" s="194" t="s">
        <v>2310</v>
      </c>
      <c r="W28" s="194" t="s">
        <v>460</v>
      </c>
      <c r="X28" s="194" t="s">
        <v>365</v>
      </c>
      <c r="Y28" s="14" t="s">
        <v>4640</v>
      </c>
      <c r="Z28" s="29" t="s">
        <v>4641</v>
      </c>
      <c r="AA28" s="255">
        <v>44361</v>
      </c>
      <c r="AB28" s="194" t="s">
        <v>460</v>
      </c>
      <c r="AC28" s="194" t="s">
        <v>3895</v>
      </c>
      <c r="AD28" s="194" t="s">
        <v>3896</v>
      </c>
      <c r="AE28" s="194" t="s">
        <v>2310</v>
      </c>
    </row>
    <row r="29" spans="1:31" x14ac:dyDescent="0.25">
      <c r="A29" s="130">
        <v>4002939300</v>
      </c>
      <c r="B29" s="131" t="s">
        <v>96</v>
      </c>
      <c r="C29" s="131"/>
      <c r="D29" s="130">
        <v>20809001</v>
      </c>
      <c r="E29" s="130" t="s">
        <v>3315</v>
      </c>
      <c r="F29" s="130">
        <v>148</v>
      </c>
      <c r="G29" s="244">
        <v>8.7500000000000008E-2</v>
      </c>
      <c r="H29" s="244">
        <v>4.2361111111111106E-2</v>
      </c>
      <c r="I29" s="131" t="s">
        <v>8</v>
      </c>
      <c r="J29" s="130" t="s">
        <v>97</v>
      </c>
      <c r="K29" s="130" t="s">
        <v>4476</v>
      </c>
      <c r="L29" s="131">
        <v>2</v>
      </c>
      <c r="M29" s="130" t="s">
        <v>104</v>
      </c>
      <c r="N29" s="130" t="s">
        <v>99</v>
      </c>
      <c r="O29" s="130" t="s">
        <v>4478</v>
      </c>
      <c r="P29" s="133">
        <v>44362</v>
      </c>
      <c r="Q29" s="130" t="s">
        <v>120</v>
      </c>
      <c r="R29" s="130" t="s">
        <v>3316</v>
      </c>
      <c r="S29" s="14" t="s">
        <v>122</v>
      </c>
      <c r="T29" s="194" t="str">
        <f>IFERROR(VLOOKUP(D:D,DGILOG!A:C,3,0),"")</f>
        <v/>
      </c>
      <c r="U29" s="29"/>
      <c r="V29" s="194"/>
      <c r="W29" s="194" t="s">
        <v>460</v>
      </c>
      <c r="X29" s="194" t="s">
        <v>365</v>
      </c>
      <c r="Y29" s="14" t="s">
        <v>4642</v>
      </c>
      <c r="Z29" s="29" t="s">
        <v>4641</v>
      </c>
      <c r="AA29" s="255">
        <v>44361</v>
      </c>
      <c r="AB29" s="194" t="s">
        <v>460</v>
      </c>
      <c r="AC29" s="194" t="s">
        <v>3895</v>
      </c>
      <c r="AD29" s="194" t="s">
        <v>3896</v>
      </c>
      <c r="AE29" s="194" t="s">
        <v>2310</v>
      </c>
    </row>
    <row r="30" spans="1:31" x14ac:dyDescent="0.25">
      <c r="A30" s="260">
        <v>4002939215</v>
      </c>
      <c r="B30" s="261" t="s">
        <v>96</v>
      </c>
      <c r="C30" s="261">
        <v>1</v>
      </c>
      <c r="D30" s="260">
        <v>20817001</v>
      </c>
      <c r="E30" s="260" t="s">
        <v>216</v>
      </c>
      <c r="F30" s="261">
        <v>3100</v>
      </c>
      <c r="G30" s="262">
        <v>1.0229166666666667</v>
      </c>
      <c r="H30" s="263">
        <v>0.62916666666666665</v>
      </c>
      <c r="I30" s="261" t="s">
        <v>473</v>
      </c>
      <c r="J30" s="260" t="s">
        <v>116</v>
      </c>
      <c r="K30" s="260" t="s">
        <v>4587</v>
      </c>
      <c r="L30" s="260">
        <v>3</v>
      </c>
      <c r="M30" s="260" t="s">
        <v>117</v>
      </c>
      <c r="N30" s="260" t="s">
        <v>118</v>
      </c>
      <c r="O30" s="260" t="s">
        <v>365</v>
      </c>
      <c r="P30" s="264">
        <v>44364</v>
      </c>
      <c r="Q30" s="260" t="s">
        <v>112</v>
      </c>
      <c r="R30" s="260" t="s">
        <v>217</v>
      </c>
      <c r="S30" s="114" t="s">
        <v>113</v>
      </c>
      <c r="T30" s="254" t="str">
        <f>IFERROR(VLOOKUP(D:D,DGILOG!A:C,3,0),"")</f>
        <v/>
      </c>
      <c r="U30" s="114"/>
      <c r="V30" s="114"/>
      <c r="W30" s="254" t="s">
        <v>4595</v>
      </c>
      <c r="X30" s="254" t="s">
        <v>365</v>
      </c>
      <c r="Y30" s="254" t="s">
        <v>4643</v>
      </c>
      <c r="Z30" s="114" t="s">
        <v>4644</v>
      </c>
      <c r="AA30" s="256">
        <v>44361</v>
      </c>
      <c r="AB30" s="254" t="s">
        <v>4595</v>
      </c>
      <c r="AC30" s="254"/>
      <c r="AD30" s="254"/>
      <c r="AE30" s="254">
        <v>0</v>
      </c>
    </row>
    <row r="31" spans="1:31" x14ac:dyDescent="0.25">
      <c r="A31" s="260">
        <v>4002939226</v>
      </c>
      <c r="B31" s="261" t="s">
        <v>96</v>
      </c>
      <c r="C31" s="261">
        <v>1</v>
      </c>
      <c r="D31" s="260">
        <v>20817001</v>
      </c>
      <c r="E31" s="260" t="s">
        <v>216</v>
      </c>
      <c r="F31" s="261">
        <v>1000</v>
      </c>
      <c r="G31" s="263">
        <v>0.33194444444444443</v>
      </c>
      <c r="H31" s="260">
        <v>0.22569444444444445</v>
      </c>
      <c r="I31" s="261" t="s">
        <v>473</v>
      </c>
      <c r="J31" s="260" t="s">
        <v>97</v>
      </c>
      <c r="K31" s="260" t="s">
        <v>4587</v>
      </c>
      <c r="L31" s="260">
        <v>3</v>
      </c>
      <c r="M31" s="260" t="s">
        <v>117</v>
      </c>
      <c r="N31" s="260" t="s">
        <v>118</v>
      </c>
      <c r="O31" s="260" t="s">
        <v>4477</v>
      </c>
      <c r="P31" s="264">
        <v>44365</v>
      </c>
      <c r="Q31" s="260" t="s">
        <v>112</v>
      </c>
      <c r="R31" s="260" t="s">
        <v>217</v>
      </c>
      <c r="S31" s="114" t="s">
        <v>113</v>
      </c>
      <c r="T31" s="254" t="str">
        <f>IFERROR(VLOOKUP(D:D,DGILOG!A:C,3,0),"")</f>
        <v/>
      </c>
      <c r="U31" s="114"/>
      <c r="V31" s="114"/>
      <c r="W31" s="254" t="s">
        <v>4596</v>
      </c>
      <c r="X31" s="254" t="s">
        <v>365</v>
      </c>
      <c r="Y31" s="254" t="s">
        <v>4645</v>
      </c>
      <c r="Z31" s="114" t="s">
        <v>4646</v>
      </c>
      <c r="AA31" s="256">
        <v>44361</v>
      </c>
      <c r="AB31" s="254" t="s">
        <v>4596</v>
      </c>
      <c r="AC31" s="254"/>
      <c r="AD31" s="254"/>
      <c r="AE31" s="254">
        <v>0</v>
      </c>
    </row>
    <row r="32" spans="1:31" x14ac:dyDescent="0.25">
      <c r="A32" s="260">
        <v>4002939226</v>
      </c>
      <c r="B32" s="261" t="s">
        <v>96</v>
      </c>
      <c r="C32" s="261"/>
      <c r="D32" s="260">
        <v>95050001</v>
      </c>
      <c r="E32" s="260" t="s">
        <v>327</v>
      </c>
      <c r="F32" s="261">
        <v>1490</v>
      </c>
      <c r="G32" s="262">
        <v>1.0243055555555556</v>
      </c>
      <c r="H32" s="263">
        <v>0.41319444444444442</v>
      </c>
      <c r="I32" s="261" t="s">
        <v>473</v>
      </c>
      <c r="J32" s="260" t="s">
        <v>97</v>
      </c>
      <c r="K32" s="260" t="s">
        <v>4587</v>
      </c>
      <c r="L32" s="260">
        <v>3</v>
      </c>
      <c r="M32" s="260" t="s">
        <v>117</v>
      </c>
      <c r="N32" s="260" t="s">
        <v>118</v>
      </c>
      <c r="O32" s="260" t="s">
        <v>4477</v>
      </c>
      <c r="P32" s="264">
        <v>44365</v>
      </c>
      <c r="Q32" s="260" t="s">
        <v>112</v>
      </c>
      <c r="R32" s="260" t="s">
        <v>328</v>
      </c>
      <c r="S32" s="114" t="s">
        <v>113</v>
      </c>
      <c r="T32" s="254" t="str">
        <f>IFERROR(VLOOKUP(D:D,DGILOG!A:C,3,0),"")</f>
        <v/>
      </c>
      <c r="U32" s="114"/>
      <c r="V32" s="114"/>
      <c r="W32" s="254" t="s">
        <v>4596</v>
      </c>
      <c r="X32" s="254" t="s">
        <v>365</v>
      </c>
      <c r="Y32" s="254" t="s">
        <v>4645</v>
      </c>
      <c r="Z32" s="114" t="s">
        <v>4646</v>
      </c>
      <c r="AA32" s="256">
        <v>44361</v>
      </c>
      <c r="AB32" s="254" t="s">
        <v>4596</v>
      </c>
      <c r="AC32" s="254"/>
      <c r="AD32" s="254"/>
      <c r="AE32" s="254">
        <v>0</v>
      </c>
    </row>
    <row r="33" spans="1:31" x14ac:dyDescent="0.25">
      <c r="A33" s="265">
        <v>4002939415</v>
      </c>
      <c r="B33" s="266" t="s">
        <v>96</v>
      </c>
      <c r="C33" s="266">
        <v>1</v>
      </c>
      <c r="D33" s="265">
        <v>15086200</v>
      </c>
      <c r="E33" s="265" t="s">
        <v>3800</v>
      </c>
      <c r="F33" s="266">
        <v>363</v>
      </c>
      <c r="G33" s="267">
        <v>0.23680555555555557</v>
      </c>
      <c r="H33" s="267">
        <v>9.2361111111111116E-2</v>
      </c>
      <c r="I33" s="266" t="s">
        <v>8</v>
      </c>
      <c r="J33" s="265" t="s">
        <v>116</v>
      </c>
      <c r="K33" s="265" t="s">
        <v>4587</v>
      </c>
      <c r="L33" s="265">
        <v>3</v>
      </c>
      <c r="M33" s="265" t="s">
        <v>3304</v>
      </c>
      <c r="N33" s="265" t="s">
        <v>110</v>
      </c>
      <c r="O33" s="265" t="s">
        <v>365</v>
      </c>
      <c r="P33" s="268">
        <v>44363</v>
      </c>
      <c r="Q33" s="265" t="s">
        <v>105</v>
      </c>
      <c r="R33" s="269" t="s">
        <v>3803</v>
      </c>
      <c r="S33" s="29" t="s">
        <v>107</v>
      </c>
      <c r="T33" s="194" t="str">
        <f>IFERROR(VLOOKUP(D:D,DGILOG!A:C,3,0),"")</f>
        <v/>
      </c>
      <c r="U33" s="29" t="s">
        <v>3713</v>
      </c>
      <c r="V33" s="194" t="s">
        <v>19</v>
      </c>
      <c r="W33" s="194" t="s">
        <v>20</v>
      </c>
      <c r="X33" s="194" t="s">
        <v>365</v>
      </c>
      <c r="Y33" s="14" t="s">
        <v>4647</v>
      </c>
      <c r="Z33" s="29" t="s">
        <v>4648</v>
      </c>
      <c r="AA33" s="255">
        <v>44361</v>
      </c>
      <c r="AB33" s="194" t="s">
        <v>20</v>
      </c>
      <c r="AC33" s="194" t="s">
        <v>367</v>
      </c>
      <c r="AD33" s="194" t="s">
        <v>368</v>
      </c>
      <c r="AE33" s="194" t="s">
        <v>19</v>
      </c>
    </row>
    <row r="34" spans="1:31" x14ac:dyDescent="0.25">
      <c r="A34" s="265">
        <v>4002939416</v>
      </c>
      <c r="B34" s="266" t="s">
        <v>96</v>
      </c>
      <c r="C34" s="266">
        <v>1</v>
      </c>
      <c r="D34" s="265">
        <v>15086200</v>
      </c>
      <c r="E34" s="265" t="s">
        <v>3800</v>
      </c>
      <c r="F34" s="266">
        <v>181</v>
      </c>
      <c r="G34" s="267">
        <v>0.17013888888888887</v>
      </c>
      <c r="H34" s="265">
        <v>0.10277777777777779</v>
      </c>
      <c r="I34" s="266" t="s">
        <v>8</v>
      </c>
      <c r="J34" s="265" t="s">
        <v>116</v>
      </c>
      <c r="K34" s="265" t="s">
        <v>4587</v>
      </c>
      <c r="L34" s="265">
        <v>3</v>
      </c>
      <c r="M34" s="265" t="s">
        <v>3304</v>
      </c>
      <c r="N34" s="265" t="s">
        <v>110</v>
      </c>
      <c r="O34" s="265" t="s">
        <v>365</v>
      </c>
      <c r="P34" s="268">
        <v>44363</v>
      </c>
      <c r="Q34" s="265" t="s">
        <v>105</v>
      </c>
      <c r="R34" s="269" t="s">
        <v>3803</v>
      </c>
      <c r="S34" s="29" t="s">
        <v>107</v>
      </c>
      <c r="T34" s="194" t="str">
        <f>IFERROR(VLOOKUP(D:D,DGILOG!A:C,3,0),"")</f>
        <v/>
      </c>
      <c r="U34" s="29" t="s">
        <v>3713</v>
      </c>
      <c r="V34" s="194" t="s">
        <v>508</v>
      </c>
      <c r="W34" s="194" t="s">
        <v>460</v>
      </c>
      <c r="X34" s="194" t="s">
        <v>365</v>
      </c>
      <c r="Y34" s="14" t="s">
        <v>4649</v>
      </c>
      <c r="Z34" s="29" t="s">
        <v>4650</v>
      </c>
      <c r="AA34" s="255">
        <v>44361</v>
      </c>
      <c r="AB34" s="194" t="s">
        <v>460</v>
      </c>
      <c r="AC34" s="194" t="s">
        <v>4133</v>
      </c>
      <c r="AD34" s="194" t="s">
        <v>4594</v>
      </c>
      <c r="AE34" s="194" t="s">
        <v>508</v>
      </c>
    </row>
    <row r="35" spans="1:31" x14ac:dyDescent="0.25">
      <c r="A35" s="265">
        <v>4002939429</v>
      </c>
      <c r="B35" s="266" t="s">
        <v>96</v>
      </c>
      <c r="C35" s="266">
        <v>1</v>
      </c>
      <c r="D35" s="265">
        <v>15221407</v>
      </c>
      <c r="E35" s="265" t="s">
        <v>4398</v>
      </c>
      <c r="F35" s="266">
        <v>25</v>
      </c>
      <c r="G35" s="267">
        <v>1.8055555555555557E-2</v>
      </c>
      <c r="H35" s="267">
        <v>1.2499999999999999E-2</v>
      </c>
      <c r="I35" s="266" t="s">
        <v>8</v>
      </c>
      <c r="J35" s="265" t="s">
        <v>97</v>
      </c>
      <c r="K35" s="265" t="s">
        <v>4587</v>
      </c>
      <c r="L35" s="265">
        <v>3</v>
      </c>
      <c r="M35" s="265" t="s">
        <v>4399</v>
      </c>
      <c r="N35" s="265" t="s">
        <v>99</v>
      </c>
      <c r="O35" s="265" t="s">
        <v>4478</v>
      </c>
      <c r="P35" s="268">
        <v>44362</v>
      </c>
      <c r="Q35" s="265" t="s">
        <v>120</v>
      </c>
      <c r="R35" s="265" t="s">
        <v>4400</v>
      </c>
      <c r="S35" s="29" t="s">
        <v>122</v>
      </c>
      <c r="T35" s="194" t="str">
        <f>IFERROR(VLOOKUP(D:D,DGILOG!A:C,3,0),"")</f>
        <v/>
      </c>
      <c r="U35" s="29" t="s">
        <v>3713</v>
      </c>
      <c r="V35" s="194" t="s">
        <v>67</v>
      </c>
      <c r="W35" s="194" t="s">
        <v>43</v>
      </c>
      <c r="X35" s="194" t="s">
        <v>365</v>
      </c>
      <c r="Y35" s="14" t="s">
        <v>4651</v>
      </c>
      <c r="Z35" s="29" t="s">
        <v>4652</v>
      </c>
      <c r="AA35" s="255">
        <v>44361</v>
      </c>
      <c r="AB35" s="194" t="s">
        <v>43</v>
      </c>
      <c r="AC35" s="194" t="s">
        <v>490</v>
      </c>
      <c r="AD35" s="194">
        <v>82123748103</v>
      </c>
      <c r="AE35" s="194" t="s">
        <v>67</v>
      </c>
    </row>
    <row r="36" spans="1:31" x14ac:dyDescent="0.25">
      <c r="A36" s="265">
        <v>4002939429</v>
      </c>
      <c r="B36" s="266" t="s">
        <v>96</v>
      </c>
      <c r="C36" s="266"/>
      <c r="D36" s="265">
        <v>20805001</v>
      </c>
      <c r="E36" s="265" t="s">
        <v>4588</v>
      </c>
      <c r="F36" s="266">
        <v>384</v>
      </c>
      <c r="G36" s="267">
        <v>0.15416666666666667</v>
      </c>
      <c r="H36" s="265">
        <v>9.0972222222222232E-2</v>
      </c>
      <c r="I36" s="266" t="s">
        <v>8</v>
      </c>
      <c r="J36" s="265" t="s">
        <v>97</v>
      </c>
      <c r="K36" s="265" t="s">
        <v>4587</v>
      </c>
      <c r="L36" s="265">
        <v>3</v>
      </c>
      <c r="M36" s="265" t="s">
        <v>134</v>
      </c>
      <c r="N36" s="265" t="s">
        <v>99</v>
      </c>
      <c r="O36" s="265" t="s">
        <v>4478</v>
      </c>
      <c r="P36" s="268">
        <v>44362</v>
      </c>
      <c r="Q36" s="265" t="s">
        <v>120</v>
      </c>
      <c r="R36" s="265" t="s">
        <v>4589</v>
      </c>
      <c r="S36" s="29" t="s">
        <v>122</v>
      </c>
      <c r="T36" s="194" t="str">
        <f>IFERROR(VLOOKUP(D:D,DGILOG!A:C,3,0),"")</f>
        <v/>
      </c>
      <c r="U36" s="29"/>
      <c r="V36" s="194"/>
      <c r="W36" s="194" t="s">
        <v>43</v>
      </c>
      <c r="X36" s="194" t="s">
        <v>365</v>
      </c>
      <c r="Y36" s="14" t="s">
        <v>4651</v>
      </c>
      <c r="Z36" s="29" t="s">
        <v>4652</v>
      </c>
      <c r="AA36" s="255">
        <v>44361</v>
      </c>
      <c r="AB36" s="194" t="s">
        <v>43</v>
      </c>
      <c r="AC36" s="194" t="s">
        <v>490</v>
      </c>
      <c r="AD36" s="194">
        <v>82123748103</v>
      </c>
      <c r="AE36" s="194" t="s">
        <v>67</v>
      </c>
    </row>
    <row r="37" spans="1:31" x14ac:dyDescent="0.25">
      <c r="A37" s="265">
        <v>4002939430</v>
      </c>
      <c r="B37" s="266" t="s">
        <v>96</v>
      </c>
      <c r="C37" s="266">
        <v>1</v>
      </c>
      <c r="D37" s="265">
        <v>15075318</v>
      </c>
      <c r="E37" s="265" t="s">
        <v>4367</v>
      </c>
      <c r="F37" s="266">
        <v>15</v>
      </c>
      <c r="G37" s="267">
        <v>2.6388888888888889E-2</v>
      </c>
      <c r="H37" s="267">
        <v>1.1111111111111112E-2</v>
      </c>
      <c r="I37" s="266" t="s">
        <v>8</v>
      </c>
      <c r="J37" s="265" t="s">
        <v>97</v>
      </c>
      <c r="K37" s="265" t="s">
        <v>4587</v>
      </c>
      <c r="L37" s="265">
        <v>3</v>
      </c>
      <c r="M37" s="265" t="s">
        <v>3304</v>
      </c>
      <c r="N37" s="265" t="s">
        <v>110</v>
      </c>
      <c r="O37" s="265" t="s">
        <v>4478</v>
      </c>
      <c r="P37" s="268">
        <v>44363</v>
      </c>
      <c r="Q37" s="265" t="s">
        <v>105</v>
      </c>
      <c r="R37" s="269" t="s">
        <v>4369</v>
      </c>
      <c r="S37" s="29" t="s">
        <v>107</v>
      </c>
      <c r="T37" s="194" t="str">
        <f>IFERROR(VLOOKUP(D:D,DGILOG!A:C,3,0),"")</f>
        <v/>
      </c>
      <c r="U37" s="29" t="s">
        <v>3713</v>
      </c>
      <c r="V37" s="194" t="s">
        <v>55</v>
      </c>
      <c r="W37" s="194" t="s">
        <v>43</v>
      </c>
      <c r="X37" s="194" t="s">
        <v>365</v>
      </c>
      <c r="Y37" s="14" t="s">
        <v>4653</v>
      </c>
      <c r="Z37" s="29" t="s">
        <v>4654</v>
      </c>
      <c r="AA37" s="255">
        <v>44361</v>
      </c>
      <c r="AB37" s="194" t="s">
        <v>43</v>
      </c>
      <c r="AC37" s="194" t="s">
        <v>300</v>
      </c>
      <c r="AD37" s="194">
        <v>85217312173</v>
      </c>
      <c r="AE37" s="194" t="s">
        <v>55</v>
      </c>
    </row>
    <row r="38" spans="1:31" x14ac:dyDescent="0.25">
      <c r="A38" s="265">
        <v>4002939430</v>
      </c>
      <c r="B38" s="266" t="s">
        <v>96</v>
      </c>
      <c r="C38" s="266"/>
      <c r="D38" s="265">
        <v>32300001</v>
      </c>
      <c r="E38" s="265" t="s">
        <v>182</v>
      </c>
      <c r="F38" s="266">
        <v>165</v>
      </c>
      <c r="G38" s="267">
        <v>9.0972222222222218E-2</v>
      </c>
      <c r="H38" s="267">
        <v>5.5555555555555558E-3</v>
      </c>
      <c r="I38" s="266" t="s">
        <v>8</v>
      </c>
      <c r="J38" s="265" t="s">
        <v>97</v>
      </c>
      <c r="K38" s="265" t="s">
        <v>4587</v>
      </c>
      <c r="L38" s="265">
        <v>3</v>
      </c>
      <c r="M38" s="265" t="s">
        <v>3304</v>
      </c>
      <c r="N38" s="265" t="s">
        <v>110</v>
      </c>
      <c r="O38" s="265" t="s">
        <v>4478</v>
      </c>
      <c r="P38" s="268">
        <v>44363</v>
      </c>
      <c r="Q38" s="265" t="s">
        <v>105</v>
      </c>
      <c r="R38" s="265" t="s">
        <v>4353</v>
      </c>
      <c r="S38" s="29" t="s">
        <v>107</v>
      </c>
      <c r="T38" s="194" t="str">
        <f>IFERROR(VLOOKUP(D:D,DGILOG!A:C,3,0),"")</f>
        <v>Y</v>
      </c>
      <c r="U38" s="29"/>
      <c r="V38" s="194"/>
      <c r="W38" s="194" t="s">
        <v>43</v>
      </c>
      <c r="X38" s="194" t="s">
        <v>365</v>
      </c>
      <c r="Y38" s="14" t="s">
        <v>4655</v>
      </c>
      <c r="Z38" s="29" t="s">
        <v>4654</v>
      </c>
      <c r="AA38" s="255">
        <v>44361</v>
      </c>
      <c r="AB38" s="194" t="s">
        <v>43</v>
      </c>
      <c r="AC38" s="194" t="s">
        <v>300</v>
      </c>
      <c r="AD38" s="194">
        <v>85217312173</v>
      </c>
      <c r="AE38" s="194" t="s">
        <v>55</v>
      </c>
    </row>
    <row r="39" spans="1:31" x14ac:dyDescent="0.25">
      <c r="A39" s="260">
        <v>4002939431</v>
      </c>
      <c r="B39" s="261" t="s">
        <v>96</v>
      </c>
      <c r="C39" s="261">
        <v>1</v>
      </c>
      <c r="D39" s="260">
        <v>15178585</v>
      </c>
      <c r="E39" s="260" t="s">
        <v>376</v>
      </c>
      <c r="F39" s="261">
        <v>1529</v>
      </c>
      <c r="G39" s="262">
        <v>1.0708333333333333</v>
      </c>
      <c r="H39" s="263">
        <v>0.39513888888888887</v>
      </c>
      <c r="I39" s="261" t="s">
        <v>473</v>
      </c>
      <c r="J39" s="260" t="s">
        <v>97</v>
      </c>
      <c r="K39" s="260" t="s">
        <v>4587</v>
      </c>
      <c r="L39" s="260">
        <v>3</v>
      </c>
      <c r="M39" s="260" t="s">
        <v>130</v>
      </c>
      <c r="N39" s="260" t="s">
        <v>118</v>
      </c>
      <c r="O39" s="260" t="s">
        <v>4478</v>
      </c>
      <c r="P39" s="264">
        <v>44365</v>
      </c>
      <c r="Q39" s="260" t="s">
        <v>112</v>
      </c>
      <c r="R39" s="270" t="s">
        <v>377</v>
      </c>
      <c r="S39" s="114" t="s">
        <v>113</v>
      </c>
      <c r="T39" s="254" t="str">
        <f>IFERROR(VLOOKUP(D:D,DGILOG!A:C,3,0),"")</f>
        <v/>
      </c>
      <c r="U39" s="114"/>
      <c r="V39" s="114" t="s">
        <v>2253</v>
      </c>
      <c r="W39" s="254" t="s">
        <v>4663</v>
      </c>
      <c r="X39" s="254" t="s">
        <v>365</v>
      </c>
      <c r="Y39" s="254" t="s">
        <v>4656</v>
      </c>
      <c r="Z39" s="114" t="s">
        <v>4657</v>
      </c>
      <c r="AA39" s="256">
        <v>44361</v>
      </c>
      <c r="AB39" s="254" t="s">
        <v>4597</v>
      </c>
      <c r="AC39" s="254"/>
      <c r="AD39" s="254"/>
      <c r="AE39" s="254">
        <v>0</v>
      </c>
    </row>
    <row r="40" spans="1:31" x14ac:dyDescent="0.25">
      <c r="A40" s="260">
        <v>4002939431</v>
      </c>
      <c r="B40" s="261" t="s">
        <v>96</v>
      </c>
      <c r="C40" s="261"/>
      <c r="D40" s="260">
        <v>15475742</v>
      </c>
      <c r="E40" s="260" t="s">
        <v>345</v>
      </c>
      <c r="F40" s="261">
        <v>513</v>
      </c>
      <c r="G40" s="260">
        <v>0.44375000000000003</v>
      </c>
      <c r="H40" s="263">
        <v>0.13541666666666666</v>
      </c>
      <c r="I40" s="261" t="s">
        <v>473</v>
      </c>
      <c r="J40" s="260" t="s">
        <v>97</v>
      </c>
      <c r="K40" s="260" t="s">
        <v>4587</v>
      </c>
      <c r="L40" s="260">
        <v>3</v>
      </c>
      <c r="M40" s="260" t="s">
        <v>346</v>
      </c>
      <c r="N40" s="260" t="s">
        <v>118</v>
      </c>
      <c r="O40" s="260" t="s">
        <v>4478</v>
      </c>
      <c r="P40" s="264">
        <v>44365</v>
      </c>
      <c r="Q40" s="260" t="s">
        <v>112</v>
      </c>
      <c r="R40" s="270" t="s">
        <v>347</v>
      </c>
      <c r="S40" s="114" t="s">
        <v>113</v>
      </c>
      <c r="T40" s="254" t="str">
        <f>IFERROR(VLOOKUP(D:D,DGILOG!A:C,3,0),"")</f>
        <v/>
      </c>
      <c r="U40" s="114"/>
      <c r="V40" s="114"/>
      <c r="W40" s="254" t="s">
        <v>4663</v>
      </c>
      <c r="X40" s="254" t="s">
        <v>365</v>
      </c>
      <c r="Y40" s="254" t="s">
        <v>4656</v>
      </c>
      <c r="Z40" s="114" t="s">
        <v>4657</v>
      </c>
      <c r="AA40" s="256">
        <v>44361</v>
      </c>
      <c r="AB40" s="254" t="s">
        <v>4597</v>
      </c>
      <c r="AC40" s="254"/>
      <c r="AD40" s="254"/>
      <c r="AE40" s="254">
        <v>0</v>
      </c>
    </row>
    <row r="41" spans="1:31" x14ac:dyDescent="0.25">
      <c r="A41" s="265">
        <v>4002939432</v>
      </c>
      <c r="B41" s="266" t="s">
        <v>96</v>
      </c>
      <c r="C41" s="266">
        <v>1</v>
      </c>
      <c r="D41" s="265">
        <v>15175990</v>
      </c>
      <c r="E41" s="265" t="s">
        <v>135</v>
      </c>
      <c r="F41" s="266">
        <v>112</v>
      </c>
      <c r="G41" s="267">
        <v>7.7083333333333337E-2</v>
      </c>
      <c r="H41" s="265">
        <v>4.9999999999999996E-2</v>
      </c>
      <c r="I41" s="266" t="s">
        <v>8</v>
      </c>
      <c r="J41" s="265" t="s">
        <v>97</v>
      </c>
      <c r="K41" s="265" t="s">
        <v>4587</v>
      </c>
      <c r="L41" s="265">
        <v>3</v>
      </c>
      <c r="M41" s="265" t="s">
        <v>3650</v>
      </c>
      <c r="N41" s="265" t="s">
        <v>110</v>
      </c>
      <c r="O41" s="265" t="s">
        <v>4478</v>
      </c>
      <c r="P41" s="268">
        <v>44363</v>
      </c>
      <c r="Q41" s="265" t="s">
        <v>105</v>
      </c>
      <c r="R41" s="265" t="s">
        <v>3651</v>
      </c>
      <c r="S41" s="29" t="s">
        <v>107</v>
      </c>
      <c r="T41" s="194" t="str">
        <f>IFERROR(VLOOKUP(D:D,DGILOG!A:C,3,0),"")</f>
        <v>Y</v>
      </c>
      <c r="U41" s="29" t="s">
        <v>3713</v>
      </c>
      <c r="V41" s="194" t="s">
        <v>30</v>
      </c>
      <c r="W41" s="194" t="s">
        <v>28</v>
      </c>
      <c r="X41" s="194" t="s">
        <v>365</v>
      </c>
      <c r="Y41" s="14" t="s">
        <v>4658</v>
      </c>
      <c r="Z41" s="29" t="s">
        <v>4659</v>
      </c>
      <c r="AA41" s="255">
        <v>44361</v>
      </c>
      <c r="AB41" s="194" t="s">
        <v>28</v>
      </c>
      <c r="AC41" s="194" t="s">
        <v>280</v>
      </c>
      <c r="AD41" s="194">
        <v>85716761692</v>
      </c>
      <c r="AE41" s="194" t="s">
        <v>30</v>
      </c>
    </row>
    <row r="42" spans="1:31" x14ac:dyDescent="0.25">
      <c r="A42" s="265">
        <v>4002939432</v>
      </c>
      <c r="B42" s="266" t="s">
        <v>96</v>
      </c>
      <c r="C42" s="266"/>
      <c r="D42" s="265">
        <v>15406419</v>
      </c>
      <c r="E42" s="265" t="s">
        <v>249</v>
      </c>
      <c r="F42" s="266">
        <v>37</v>
      </c>
      <c r="G42" s="265">
        <v>6.0416666666666667E-2</v>
      </c>
      <c r="H42" s="267">
        <v>9.0277777777777787E-3</v>
      </c>
      <c r="I42" s="266" t="s">
        <v>8</v>
      </c>
      <c r="J42" s="265" t="s">
        <v>97</v>
      </c>
      <c r="K42" s="265" t="s">
        <v>4587</v>
      </c>
      <c r="L42" s="265">
        <v>3</v>
      </c>
      <c r="M42" s="265" t="s">
        <v>98</v>
      </c>
      <c r="N42" s="265" t="s">
        <v>99</v>
      </c>
      <c r="O42" s="265" t="s">
        <v>4478</v>
      </c>
      <c r="P42" s="268">
        <v>44363</v>
      </c>
      <c r="Q42" s="265" t="s">
        <v>120</v>
      </c>
      <c r="R42" s="269" t="s">
        <v>4590</v>
      </c>
      <c r="S42" s="29" t="s">
        <v>122</v>
      </c>
      <c r="T42" s="194" t="str">
        <f>IFERROR(VLOOKUP(D:D,DGILOG!A:C,3,0),"")</f>
        <v/>
      </c>
      <c r="U42" s="29"/>
      <c r="V42" s="194"/>
      <c r="W42" s="194" t="s">
        <v>28</v>
      </c>
      <c r="X42" s="194" t="s">
        <v>365</v>
      </c>
      <c r="Y42" s="14" t="s">
        <v>4660</v>
      </c>
      <c r="Z42" s="29" t="s">
        <v>4659</v>
      </c>
      <c r="AA42" s="255">
        <v>44361</v>
      </c>
      <c r="AB42" s="194" t="s">
        <v>28</v>
      </c>
      <c r="AC42" s="194" t="s">
        <v>280</v>
      </c>
      <c r="AD42" s="194">
        <v>85716761692</v>
      </c>
      <c r="AE42" s="194" t="s">
        <v>30</v>
      </c>
    </row>
    <row r="43" spans="1:31" x14ac:dyDescent="0.25">
      <c r="A43" s="260">
        <v>4002939434</v>
      </c>
      <c r="B43" s="261" t="s">
        <v>96</v>
      </c>
      <c r="C43" s="261">
        <v>1</v>
      </c>
      <c r="D43" s="260">
        <v>15175829</v>
      </c>
      <c r="E43" s="260" t="s">
        <v>4591</v>
      </c>
      <c r="F43" s="261">
        <v>422</v>
      </c>
      <c r="G43" s="263">
        <v>0.32013888888888892</v>
      </c>
      <c r="H43" s="260">
        <v>0.14930555555555555</v>
      </c>
      <c r="I43" s="261" t="s">
        <v>4592</v>
      </c>
      <c r="J43" s="260" t="s">
        <v>116</v>
      </c>
      <c r="K43" s="260" t="s">
        <v>4587</v>
      </c>
      <c r="L43" s="260">
        <v>3</v>
      </c>
      <c r="M43" s="260" t="s">
        <v>346</v>
      </c>
      <c r="N43" s="260" t="s">
        <v>118</v>
      </c>
      <c r="O43" s="260" t="s">
        <v>365</v>
      </c>
      <c r="P43" s="264">
        <v>44364</v>
      </c>
      <c r="Q43" s="260" t="s">
        <v>112</v>
      </c>
      <c r="R43" s="260" t="s">
        <v>4593</v>
      </c>
      <c r="S43" s="114" t="s">
        <v>113</v>
      </c>
      <c r="T43" s="254" t="str">
        <f>IFERROR(VLOOKUP(D:D,DGILOG!A:C,3,0),"")</f>
        <v/>
      </c>
      <c r="U43" s="114"/>
      <c r="V43" s="114"/>
      <c r="W43" s="254" t="s">
        <v>3532</v>
      </c>
      <c r="X43" s="254" t="s">
        <v>365</v>
      </c>
      <c r="Y43" s="254" t="s">
        <v>4661</v>
      </c>
      <c r="Z43" s="114" t="s">
        <v>4662</v>
      </c>
      <c r="AA43" s="256">
        <v>44361</v>
      </c>
      <c r="AB43" s="254" t="s">
        <v>3532</v>
      </c>
      <c r="AC43" s="254"/>
      <c r="AD43" s="254"/>
      <c r="AE43" s="254">
        <v>0</v>
      </c>
    </row>
  </sheetData>
  <conditionalFormatting sqref="A1">
    <cfRule type="duplicateValues" dxfId="378" priority="11"/>
  </conditionalFormatting>
  <conditionalFormatting sqref="A1">
    <cfRule type="duplicateValues" dxfId="377" priority="9"/>
  </conditionalFormatting>
  <conditionalFormatting sqref="Z1">
    <cfRule type="duplicateValues" dxfId="376" priority="8"/>
  </conditionalFormatting>
  <conditionalFormatting sqref="Y1">
    <cfRule type="duplicateValues" dxfId="375" priority="19"/>
  </conditionalFormatting>
  <conditionalFormatting sqref="Y2">
    <cfRule type="duplicateValues" dxfId="374" priority="6"/>
  </conditionalFormatting>
  <conditionalFormatting sqref="Y3:Y43">
    <cfRule type="duplicateValues" dxfId="373" priority="5"/>
  </conditionalFormatting>
  <conditionalFormatting sqref="V1">
    <cfRule type="duplicateValues" dxfId="372" priority="7659"/>
  </conditionalFormatting>
  <conditionalFormatting sqref="A1 V1">
    <cfRule type="duplicateValues" dxfId="371" priority="7664"/>
  </conditionalFormatting>
  <conditionalFormatting sqref="AE1">
    <cfRule type="duplicateValues" dxfId="370" priority="3"/>
  </conditionalFormatting>
  <conditionalFormatting sqref="AE1">
    <cfRule type="duplicateValues" dxfId="369" priority="4"/>
  </conditionalFormatting>
  <conditionalFormatting sqref="V1:V1048576">
    <cfRule type="duplicateValues" dxfId="368" priority="2"/>
  </conditionalFormatting>
  <conditionalFormatting sqref="Z1:Z1048576">
    <cfRule type="duplicateValues" dxfId="367" priority="1"/>
  </conditionalFormatting>
  <hyperlinks>
    <hyperlink ref="R2" r:id="rId1" display="http://jl.kp/" xr:uid="{00000000-0004-0000-0F00-000000000000}"/>
    <hyperlink ref="R9" r:id="rId2" display="https://www.google.com/maps/search/JALAN+RAYA+PARUNG+CIPUTAT+NO+21?entry=gmail&amp;source=g" xr:uid="{00000000-0004-0000-0F00-000001000000}"/>
    <hyperlink ref="R13" r:id="rId3" display="https://www.google.com/maps/search/JL+SELAPARANG+NO+60+MAYURA?entry=gmail&amp;source=g" xr:uid="{00000000-0004-0000-0F00-000002000000}"/>
    <hyperlink ref="R14" r:id="rId4" display="https://www.google.com/maps/search/JL+SELAPARANG+NO+60+MAYURA?entry=gmail&amp;source=g" xr:uid="{00000000-0004-0000-0F00-000003000000}"/>
    <hyperlink ref="R17" r:id="rId5" display="https://www.google.com/maps/search/JL.+RAYA+BARAT+NO.+729?entry=gmail&amp;source=g" xr:uid="{00000000-0004-0000-0F00-000004000000}"/>
    <hyperlink ref="R19" r:id="rId6" display="https://www.google.com/maps/search/JL.+CIKUTRA+BARAT+NO.+66?entry=gmail&amp;source=g" xr:uid="{00000000-0004-0000-0F00-000005000000}"/>
    <hyperlink ref="R20" r:id="rId7" display="https://www.google.com/maps/search/JL.+RAYA+BARAT+NO.+729?entry=gmail&amp;source=g" xr:uid="{00000000-0004-0000-0F00-000006000000}"/>
    <hyperlink ref="R22" r:id="rId8" display="https://www.google.com/maps/search/JL+PRONGGOL+NO+33+PEGAMBIRAN?entry=gmail&amp;source=g" xr:uid="{00000000-0004-0000-0F00-000007000000}"/>
    <hyperlink ref="R33" r:id="rId9" display="https://www.google.com/maps/search/JL.+CIJERAH+NO.+90?entry=gmail&amp;source=g" xr:uid="{00000000-0004-0000-0F00-000008000000}"/>
    <hyperlink ref="R34" r:id="rId10" display="https://www.google.com/maps/search/JL.+CIJERAH+NO.+90?entry=gmail&amp;source=g" xr:uid="{00000000-0004-0000-0F00-000009000000}"/>
    <hyperlink ref="R37" r:id="rId11" display="https://www.google.com/maps/search/JL+PETA+NO.+241?entry=gmail&amp;source=g" xr:uid="{00000000-0004-0000-0F00-00000A000000}"/>
    <hyperlink ref="R39" r:id="rId12" display="https://www.google.com/maps/search/JL.RAYA+KALIGAWE+NO.38?entry=gmail&amp;source=g" xr:uid="{00000000-0004-0000-0F00-00000B000000}"/>
    <hyperlink ref="R40" r:id="rId13" display="https://www.google.com/maps/search/JALAN+RAYA+SINGKIL+NO+18?entry=gmail&amp;source=g" xr:uid="{00000000-0004-0000-0F00-00000C000000}"/>
    <hyperlink ref="R42" r:id="rId14" display="https://www.google.com/maps/search/JL+SUROTO+KUNTO+KM+6+NO?entry=gmail&amp;source=g" xr:uid="{00000000-0004-0000-0F00-00000D000000}"/>
  </hyperlinks>
  <pageMargins left="0.7" right="0.7" top="0.75" bottom="0.75" header="0.3" footer="0.3"/>
  <pageSetup orientation="portrait" horizontalDpi="360" verticalDpi="360" r:id="rId1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E55"/>
  <sheetViews>
    <sheetView zoomScale="90" zoomScaleNormal="9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M2" sqref="M2"/>
    </sheetView>
  </sheetViews>
  <sheetFormatPr defaultRowHeight="15" x14ac:dyDescent="0.25"/>
  <cols>
    <col min="1" max="1" width="12.140625" style="30" bestFit="1" customWidth="1"/>
    <col min="2" max="2" width="11.42578125" style="30" bestFit="1" customWidth="1"/>
    <col min="3" max="3" width="5.7109375" style="30" bestFit="1" customWidth="1"/>
    <col min="4" max="4" width="10" style="30" bestFit="1" customWidth="1"/>
    <col min="5" max="5" width="39.28515625" style="30" bestFit="1" customWidth="1"/>
    <col min="6" max="6" width="5.5703125" style="30" bestFit="1" customWidth="1"/>
    <col min="7" max="7" width="11.5703125" style="30" bestFit="1" customWidth="1"/>
    <col min="8" max="8" width="13.28515625" style="30" bestFit="1" customWidth="1"/>
    <col min="9" max="9" width="10.42578125" style="30" bestFit="1" customWidth="1"/>
    <col min="10" max="10" width="16.140625" style="30" bestFit="1" customWidth="1"/>
    <col min="11" max="11" width="16" style="30" bestFit="1" customWidth="1"/>
    <col min="12" max="12" width="8.7109375" style="30" bestFit="1" customWidth="1"/>
    <col min="13" max="13" width="12.85546875" style="30" bestFit="1" customWidth="1"/>
    <col min="14" max="14" width="14.5703125" style="30" bestFit="1" customWidth="1"/>
    <col min="15" max="15" width="17.28515625" style="30" bestFit="1" customWidth="1"/>
    <col min="16" max="16" width="9.7109375" style="30" bestFit="1" customWidth="1"/>
    <col min="17" max="17" width="24.7109375" style="30" bestFit="1" customWidth="1"/>
    <col min="18" max="18" width="46.7109375" style="30" bestFit="1" customWidth="1"/>
    <col min="19" max="19" width="3.7109375" style="30" bestFit="1" customWidth="1"/>
    <col min="20" max="20" width="8.5703125" style="30" bestFit="1" customWidth="1"/>
    <col min="21" max="21" width="4.5703125" style="30" bestFit="1" customWidth="1"/>
    <col min="22" max="22" width="16" style="30" bestFit="1" customWidth="1"/>
    <col min="23" max="23" width="35.85546875" style="30" bestFit="1" customWidth="1"/>
    <col min="24" max="24" width="7" style="30" bestFit="1" customWidth="1"/>
    <col min="25" max="25" width="25.85546875" style="30" bestFit="1" customWidth="1"/>
    <col min="26" max="26" width="31.140625" style="30" bestFit="1" customWidth="1"/>
    <col min="27" max="27" width="6.85546875" style="30" bestFit="1" customWidth="1"/>
    <col min="28" max="28" width="30.7109375" style="30" bestFit="1" customWidth="1"/>
    <col min="29" max="29" width="21.140625" style="30" bestFit="1" customWidth="1"/>
    <col min="30" max="30" width="17.42578125" style="30" bestFit="1" customWidth="1"/>
    <col min="31" max="31" width="11.28515625" style="30" bestFit="1" customWidth="1"/>
    <col min="32" max="16384" width="9.140625" style="30"/>
  </cols>
  <sheetData>
    <row r="1" spans="1:31" s="12" customFormat="1" x14ac:dyDescent="0.25">
      <c r="A1" s="274" t="s">
        <v>0</v>
      </c>
      <c r="B1" s="274" t="s">
        <v>3</v>
      </c>
      <c r="C1" s="274" t="s">
        <v>79</v>
      </c>
      <c r="D1" s="274" t="s">
        <v>80</v>
      </c>
      <c r="E1" s="274" t="s">
        <v>81</v>
      </c>
      <c r="F1" s="274" t="s">
        <v>82</v>
      </c>
      <c r="G1" s="274" t="s">
        <v>83</v>
      </c>
      <c r="H1" s="274" t="s">
        <v>84</v>
      </c>
      <c r="I1" s="274" t="s">
        <v>229</v>
      </c>
      <c r="J1" s="274" t="s">
        <v>85</v>
      </c>
      <c r="K1" s="274" t="s">
        <v>86</v>
      </c>
      <c r="L1" s="274" t="s">
        <v>87</v>
      </c>
      <c r="M1" s="274" t="s">
        <v>88</v>
      </c>
      <c r="N1" s="274" t="s">
        <v>89</v>
      </c>
      <c r="O1" s="274" t="s">
        <v>90</v>
      </c>
      <c r="P1" s="274" t="s">
        <v>91</v>
      </c>
      <c r="Q1" s="274" t="s">
        <v>92</v>
      </c>
      <c r="R1" s="274" t="s">
        <v>93</v>
      </c>
      <c r="S1" s="274" t="s">
        <v>2454</v>
      </c>
      <c r="T1" s="275" t="s">
        <v>611</v>
      </c>
      <c r="U1" s="274" t="s">
        <v>94</v>
      </c>
      <c r="V1" s="274" t="s">
        <v>625</v>
      </c>
      <c r="W1" s="274" t="s">
        <v>529</v>
      </c>
      <c r="X1" s="274" t="s">
        <v>95</v>
      </c>
      <c r="Y1" s="274" t="s">
        <v>254</v>
      </c>
      <c r="Z1" s="271" t="s">
        <v>4723</v>
      </c>
      <c r="AA1" s="12" t="s">
        <v>4724</v>
      </c>
      <c r="AB1" s="12" t="s">
        <v>4725</v>
      </c>
      <c r="AC1" s="12" t="s">
        <v>4726</v>
      </c>
      <c r="AD1" s="12" t="s">
        <v>4727</v>
      </c>
      <c r="AE1" s="12" t="s">
        <v>4728</v>
      </c>
    </row>
    <row r="2" spans="1:31" x14ac:dyDescent="0.25">
      <c r="A2" s="46">
        <v>4002939492</v>
      </c>
      <c r="B2" s="276" t="s">
        <v>96</v>
      </c>
      <c r="C2" s="276">
        <v>1</v>
      </c>
      <c r="D2" s="46">
        <v>25701001</v>
      </c>
      <c r="E2" s="46" t="s">
        <v>334</v>
      </c>
      <c r="F2" s="46">
        <v>138</v>
      </c>
      <c r="G2" s="46" t="s">
        <v>4471</v>
      </c>
      <c r="H2" s="46" t="s">
        <v>4664</v>
      </c>
      <c r="I2" s="276" t="s">
        <v>8</v>
      </c>
      <c r="J2" s="46" t="s">
        <v>3372</v>
      </c>
      <c r="K2" s="46" t="s">
        <v>4665</v>
      </c>
      <c r="L2" s="276">
        <v>1</v>
      </c>
      <c r="M2" s="46" t="s">
        <v>104</v>
      </c>
      <c r="N2" s="46" t="s">
        <v>99</v>
      </c>
      <c r="O2" s="46" t="s">
        <v>369</v>
      </c>
      <c r="P2" s="277">
        <v>44363</v>
      </c>
      <c r="Q2" s="46" t="s">
        <v>100</v>
      </c>
      <c r="R2" s="46" t="s">
        <v>335</v>
      </c>
      <c r="S2" s="272" t="s">
        <v>101</v>
      </c>
      <c r="T2" s="272" t="str">
        <f>IFERROR(VLOOKUP(D:D,DGILOG!A:C,3,0),"")</f>
        <v/>
      </c>
      <c r="U2" s="272" t="s">
        <v>302</v>
      </c>
      <c r="V2" s="272" t="s">
        <v>14</v>
      </c>
      <c r="W2" s="272" t="str">
        <f>IFERROR(VLOOKUP(V:V,MGV!B:E,4,0),"")</f>
        <v>CV. Global Synergi Abadi</v>
      </c>
      <c r="X2" s="272" t="s">
        <v>369</v>
      </c>
      <c r="Y2" s="278" t="str">
        <f>A2&amp;" "&amp;X2&amp;" "&amp;S2&amp;" "&amp;TEXT(P2,"dd")&amp;" "&amp;T2</f>
        <v xml:space="preserve">4002939492 GID 16 ND 16 </v>
      </c>
      <c r="Z2" s="272" t="e">
        <f>VLOOKUP(A:A,[9]Orders!$D:$BE,11,0)</f>
        <v>#N/A</v>
      </c>
      <c r="AA2" s="204">
        <v>44362</v>
      </c>
      <c r="AB2" s="30" t="s">
        <v>9</v>
      </c>
      <c r="AC2" s="30" t="s">
        <v>297</v>
      </c>
      <c r="AD2" s="30">
        <v>85774120091</v>
      </c>
      <c r="AE2" s="30" t="s">
        <v>14</v>
      </c>
    </row>
    <row r="3" spans="1:31" x14ac:dyDescent="0.25">
      <c r="A3" s="46">
        <v>4002939496</v>
      </c>
      <c r="B3" s="276" t="s">
        <v>96</v>
      </c>
      <c r="C3" s="276">
        <v>1</v>
      </c>
      <c r="D3" s="46">
        <v>25704001</v>
      </c>
      <c r="E3" s="46" t="s">
        <v>3820</v>
      </c>
      <c r="F3" s="46">
        <v>277</v>
      </c>
      <c r="G3" s="46" t="s">
        <v>4666</v>
      </c>
      <c r="H3" s="46" t="s">
        <v>4667</v>
      </c>
      <c r="I3" s="276" t="s">
        <v>8</v>
      </c>
      <c r="J3" s="46" t="s">
        <v>3372</v>
      </c>
      <c r="K3" s="46" t="s">
        <v>4665</v>
      </c>
      <c r="L3" s="276">
        <v>1</v>
      </c>
      <c r="M3" s="46" t="s">
        <v>104</v>
      </c>
      <c r="N3" s="46" t="s">
        <v>99</v>
      </c>
      <c r="O3" s="46" t="s">
        <v>369</v>
      </c>
      <c r="P3" s="277">
        <v>44363</v>
      </c>
      <c r="Q3" s="46" t="s">
        <v>100</v>
      </c>
      <c r="R3" s="46" t="s">
        <v>3822</v>
      </c>
      <c r="S3" s="272" t="s">
        <v>101</v>
      </c>
      <c r="T3" s="272" t="str">
        <f>IFERROR(VLOOKUP(D:D,DGILOG!A:C,3,0),"")</f>
        <v/>
      </c>
      <c r="U3" s="272" t="s">
        <v>302</v>
      </c>
      <c r="V3" s="272" t="s">
        <v>66</v>
      </c>
      <c r="W3" s="272" t="str">
        <f>IFERROR(VLOOKUP(V:V,MGV!B:E,4,0),"")</f>
        <v>PT. Mega Antaran Prima</v>
      </c>
      <c r="X3" s="272" t="s">
        <v>369</v>
      </c>
      <c r="Y3" s="278" t="str">
        <f t="shared" ref="Y3:Y14" si="0">A3&amp;" "&amp;X3&amp;" "&amp;S3&amp;" "&amp;TEXT(P3,"dd")&amp;" "&amp;T3</f>
        <v xml:space="preserve">4002939496 GID 16 ND 16 </v>
      </c>
      <c r="Z3" s="272" t="e">
        <f>VLOOKUP(A:A,[9]Orders!$D:$BE,11,0)</f>
        <v>#N/A</v>
      </c>
      <c r="AA3" s="204">
        <v>44362</v>
      </c>
      <c r="AB3" s="30" t="s">
        <v>43</v>
      </c>
      <c r="AC3" s="30" t="s">
        <v>282</v>
      </c>
      <c r="AD3" s="30" t="s">
        <v>4183</v>
      </c>
      <c r="AE3" s="30" t="s">
        <v>66</v>
      </c>
    </row>
    <row r="4" spans="1:31" x14ac:dyDescent="0.25">
      <c r="A4" s="46">
        <v>4002939498</v>
      </c>
      <c r="B4" s="276" t="s">
        <v>96</v>
      </c>
      <c r="C4" s="276">
        <v>1</v>
      </c>
      <c r="D4" s="46">
        <v>15230816</v>
      </c>
      <c r="E4" s="46" t="s">
        <v>4668</v>
      </c>
      <c r="F4" s="46">
        <v>111</v>
      </c>
      <c r="G4" s="46" t="s">
        <v>4669</v>
      </c>
      <c r="H4" s="46" t="s">
        <v>4670</v>
      </c>
      <c r="I4" s="276" t="s">
        <v>8</v>
      </c>
      <c r="J4" s="46" t="s">
        <v>3372</v>
      </c>
      <c r="K4" s="46" t="s">
        <v>4665</v>
      </c>
      <c r="L4" s="276">
        <v>1</v>
      </c>
      <c r="M4" s="46" t="s">
        <v>134</v>
      </c>
      <c r="N4" s="46" t="s">
        <v>99</v>
      </c>
      <c r="O4" s="46" t="s">
        <v>369</v>
      </c>
      <c r="P4" s="277">
        <v>44363</v>
      </c>
      <c r="Q4" s="46" t="s">
        <v>100</v>
      </c>
      <c r="R4" s="46" t="s">
        <v>4671</v>
      </c>
      <c r="S4" s="272" t="s">
        <v>101</v>
      </c>
      <c r="T4" s="272" t="str">
        <f>IFERROR(VLOOKUP(D:D,DGILOG!A:C,3,0),"")</f>
        <v/>
      </c>
      <c r="U4" s="272" t="s">
        <v>302</v>
      </c>
      <c r="V4" s="272" t="s">
        <v>270</v>
      </c>
      <c r="W4" s="272" t="str">
        <f>IFERROR(VLOOKUP(V:V,MGV!B:E,4,0),"")</f>
        <v>PT. Mega Antaran Prima</v>
      </c>
      <c r="X4" s="272" t="s">
        <v>369</v>
      </c>
      <c r="Y4" s="278" t="str">
        <f t="shared" si="0"/>
        <v xml:space="preserve">4002939498 GID 16 ND 16 </v>
      </c>
      <c r="Z4" s="272" t="e">
        <f>VLOOKUP(A:A,[9]Orders!$D:$BE,11,0)</f>
        <v>#N/A</v>
      </c>
      <c r="AA4" s="204">
        <v>44362</v>
      </c>
      <c r="AB4" s="30" t="s">
        <v>43</v>
      </c>
      <c r="AC4" s="30" t="s">
        <v>271</v>
      </c>
      <c r="AD4" s="30">
        <v>87851750511</v>
      </c>
      <c r="AE4" s="30" t="s">
        <v>270</v>
      </c>
    </row>
    <row r="5" spans="1:31" x14ac:dyDescent="0.25">
      <c r="A5" s="46">
        <v>4002939503</v>
      </c>
      <c r="B5" s="276" t="s">
        <v>96</v>
      </c>
      <c r="C5" s="276">
        <v>1</v>
      </c>
      <c r="D5" s="46">
        <v>15543117</v>
      </c>
      <c r="E5" s="46" t="s">
        <v>3408</v>
      </c>
      <c r="F5" s="46">
        <v>301</v>
      </c>
      <c r="G5" s="46" t="s">
        <v>4672</v>
      </c>
      <c r="H5" s="46" t="s">
        <v>4667</v>
      </c>
      <c r="I5" s="276" t="s">
        <v>8</v>
      </c>
      <c r="J5" s="46" t="s">
        <v>97</v>
      </c>
      <c r="K5" s="46" t="s">
        <v>4665</v>
      </c>
      <c r="L5" s="276">
        <v>1</v>
      </c>
      <c r="M5" s="46" t="s">
        <v>126</v>
      </c>
      <c r="N5" s="46" t="s">
        <v>99</v>
      </c>
      <c r="O5" s="46" t="s">
        <v>369</v>
      </c>
      <c r="P5" s="277">
        <v>44363</v>
      </c>
      <c r="Q5" s="46" t="s">
        <v>100</v>
      </c>
      <c r="R5" s="46" t="s">
        <v>3409</v>
      </c>
      <c r="S5" s="272" t="s">
        <v>101</v>
      </c>
      <c r="T5" s="272" t="str">
        <f>IFERROR(VLOOKUP(D:D,DGILOG!A:C,3,0),"")</f>
        <v/>
      </c>
      <c r="U5" s="272" t="s">
        <v>302</v>
      </c>
      <c r="V5" s="272" t="s">
        <v>7</v>
      </c>
      <c r="W5" s="272" t="str">
        <f>IFERROR(VLOOKUP(V:V,MGV!B:E,4,0),"")</f>
        <v>CV. Global Synergi Abadi</v>
      </c>
      <c r="X5" s="272" t="s">
        <v>369</v>
      </c>
      <c r="Y5" s="278" t="str">
        <f t="shared" si="0"/>
        <v xml:space="preserve">4002939503 GID 16 ND 16 </v>
      </c>
      <c r="Z5" s="272" t="e">
        <f>VLOOKUP(A:A,[9]Orders!$D:$BE,11,0)</f>
        <v>#N/A</v>
      </c>
      <c r="AA5" s="204">
        <v>44362</v>
      </c>
      <c r="AB5" s="30" t="s">
        <v>9</v>
      </c>
      <c r="AC5" s="30" t="s">
        <v>266</v>
      </c>
      <c r="AD5" s="30">
        <v>85723961471</v>
      </c>
      <c r="AE5" s="30" t="s">
        <v>7</v>
      </c>
    </row>
    <row r="6" spans="1:31" x14ac:dyDescent="0.25">
      <c r="A6" s="46">
        <v>4002939524</v>
      </c>
      <c r="B6" s="276" t="s">
        <v>96</v>
      </c>
      <c r="C6" s="276">
        <v>1</v>
      </c>
      <c r="D6" s="46">
        <v>15195704</v>
      </c>
      <c r="E6" s="46" t="s">
        <v>4361</v>
      </c>
      <c r="F6" s="46">
        <v>202</v>
      </c>
      <c r="G6" s="46" t="s">
        <v>3786</v>
      </c>
      <c r="H6" s="46" t="s">
        <v>4664</v>
      </c>
      <c r="I6" s="276" t="s">
        <v>8</v>
      </c>
      <c r="J6" s="46" t="s">
        <v>116</v>
      </c>
      <c r="K6" s="46" t="s">
        <v>4665</v>
      </c>
      <c r="L6" s="276">
        <v>1</v>
      </c>
      <c r="M6" s="46" t="s">
        <v>3304</v>
      </c>
      <c r="N6" s="46" t="s">
        <v>110</v>
      </c>
      <c r="O6" s="46" t="s">
        <v>4673</v>
      </c>
      <c r="P6" s="277">
        <v>44364</v>
      </c>
      <c r="Q6" s="46" t="s">
        <v>105</v>
      </c>
      <c r="R6" s="46" t="s">
        <v>4363</v>
      </c>
      <c r="S6" s="272" t="s">
        <v>107</v>
      </c>
      <c r="T6" s="272" t="str">
        <f>IFERROR(VLOOKUP(D:D,DGILOG!A:C,3,0),"")</f>
        <v/>
      </c>
      <c r="U6" s="272" t="s">
        <v>3713</v>
      </c>
      <c r="V6" s="272" t="s">
        <v>2310</v>
      </c>
      <c r="W6" s="272" t="str">
        <f>IFERROR(VLOOKUP(V:V,MGV!B:E,4,0),"")</f>
        <v>Medikar Sarana Utama</v>
      </c>
      <c r="X6" s="272" t="s">
        <v>369</v>
      </c>
      <c r="Y6" s="278" t="str">
        <f t="shared" si="0"/>
        <v xml:space="preserve">4002939524 GID 16 P2 17 </v>
      </c>
      <c r="Z6" s="272" t="e">
        <f>VLOOKUP(A:A,[9]Orders!$D:$BE,11,0)</f>
        <v>#N/A</v>
      </c>
      <c r="AA6" s="204">
        <v>44362</v>
      </c>
      <c r="AB6" s="30" t="s">
        <v>460</v>
      </c>
      <c r="AC6" s="30" t="s">
        <v>3895</v>
      </c>
      <c r="AD6" s="30" t="s">
        <v>3896</v>
      </c>
      <c r="AE6" s="30" t="s">
        <v>2310</v>
      </c>
    </row>
    <row r="7" spans="1:31" x14ac:dyDescent="0.25">
      <c r="A7" s="288">
        <v>4002939525</v>
      </c>
      <c r="B7" s="289" t="s">
        <v>96</v>
      </c>
      <c r="C7" s="289"/>
      <c r="D7" s="288">
        <v>15195704</v>
      </c>
      <c r="E7" s="288" t="s">
        <v>4361</v>
      </c>
      <c r="F7" s="288">
        <v>250</v>
      </c>
      <c r="G7" s="288" t="s">
        <v>4674</v>
      </c>
      <c r="H7" s="288" t="s">
        <v>4675</v>
      </c>
      <c r="I7" s="289" t="s">
        <v>8</v>
      </c>
      <c r="J7" s="288" t="s">
        <v>116</v>
      </c>
      <c r="K7" s="288" t="s">
        <v>4665</v>
      </c>
      <c r="L7" s="289">
        <v>1</v>
      </c>
      <c r="M7" s="288" t="s">
        <v>3304</v>
      </c>
      <c r="N7" s="288" t="s">
        <v>110</v>
      </c>
      <c r="O7" s="288" t="s">
        <v>4673</v>
      </c>
      <c r="P7" s="290">
        <v>44364</v>
      </c>
      <c r="Q7" s="288" t="s">
        <v>105</v>
      </c>
      <c r="R7" s="288" t="s">
        <v>4363</v>
      </c>
      <c r="S7" s="291" t="s">
        <v>107</v>
      </c>
      <c r="T7" s="291" t="str">
        <f>IFERROR(VLOOKUP(D:D,DGILOG!A:C,3,0),"")</f>
        <v/>
      </c>
      <c r="U7" s="291"/>
      <c r="V7" s="291"/>
      <c r="W7" s="291" t="s">
        <v>4384</v>
      </c>
      <c r="X7" s="291" t="s">
        <v>369</v>
      </c>
      <c r="Y7" s="291" t="str">
        <f t="shared" si="0"/>
        <v xml:space="preserve">4002939525 GID 16 P2 17 </v>
      </c>
      <c r="Z7" s="291" t="e">
        <f>VLOOKUP(A:A,[9]Orders!$D:$BE,11,0)</f>
        <v>#N/A</v>
      </c>
      <c r="AA7" s="292">
        <v>44362</v>
      </c>
      <c r="AB7" s="293"/>
      <c r="AC7" s="293"/>
      <c r="AD7" s="293"/>
      <c r="AE7" s="293"/>
    </row>
    <row r="8" spans="1:31" x14ac:dyDescent="0.25">
      <c r="A8" s="46">
        <v>4002939526</v>
      </c>
      <c r="B8" s="276" t="s">
        <v>96</v>
      </c>
      <c r="C8" s="276">
        <v>1</v>
      </c>
      <c r="D8" s="46">
        <v>15195704</v>
      </c>
      <c r="E8" s="46" t="s">
        <v>4361</v>
      </c>
      <c r="F8" s="46">
        <v>290</v>
      </c>
      <c r="G8" s="46" t="s">
        <v>4676</v>
      </c>
      <c r="H8" s="46" t="s">
        <v>4677</v>
      </c>
      <c r="I8" s="276" t="s">
        <v>8</v>
      </c>
      <c r="J8" s="46" t="s">
        <v>116</v>
      </c>
      <c r="K8" s="46" t="s">
        <v>4665</v>
      </c>
      <c r="L8" s="276">
        <v>1</v>
      </c>
      <c r="M8" s="46" t="s">
        <v>3304</v>
      </c>
      <c r="N8" s="46" t="s">
        <v>110</v>
      </c>
      <c r="O8" s="46" t="s">
        <v>4678</v>
      </c>
      <c r="P8" s="277">
        <v>44364</v>
      </c>
      <c r="Q8" s="46" t="s">
        <v>105</v>
      </c>
      <c r="R8" s="46" t="s">
        <v>4363</v>
      </c>
      <c r="S8" s="272" t="s">
        <v>107</v>
      </c>
      <c r="T8" s="272" t="str">
        <f>IFERROR(VLOOKUP(D:D,DGILOG!A:C,3,0),"")</f>
        <v/>
      </c>
      <c r="U8" s="272" t="s">
        <v>3713</v>
      </c>
      <c r="V8" s="272" t="s">
        <v>56</v>
      </c>
      <c r="W8" s="272" t="str">
        <f>IFERROR(VLOOKUP(V:V,MGV!B:E,4,0),"")</f>
        <v>PT. Mega Antaran Prima</v>
      </c>
      <c r="X8" s="272" t="s">
        <v>369</v>
      </c>
      <c r="Y8" s="278" t="str">
        <f t="shared" si="0"/>
        <v xml:space="preserve">4002939526 GID 16 P2 17 </v>
      </c>
      <c r="Z8" s="272" t="e">
        <f>VLOOKUP(A:A,[9]Orders!$D:$BE,11,0)</f>
        <v>#N/A</v>
      </c>
      <c r="AA8" s="204">
        <v>44362</v>
      </c>
      <c r="AB8" s="30" t="s">
        <v>43</v>
      </c>
      <c r="AC8" s="30" t="s">
        <v>3873</v>
      </c>
      <c r="AD8" s="30" t="s">
        <v>4745</v>
      </c>
      <c r="AE8" s="30" t="s">
        <v>56</v>
      </c>
    </row>
    <row r="9" spans="1:31" x14ac:dyDescent="0.25">
      <c r="A9" s="46">
        <v>4002939527</v>
      </c>
      <c r="B9" s="276" t="s">
        <v>96</v>
      </c>
      <c r="C9" s="276">
        <v>1</v>
      </c>
      <c r="D9" s="46">
        <v>15195704</v>
      </c>
      <c r="E9" s="46" t="s">
        <v>4361</v>
      </c>
      <c r="F9" s="46">
        <v>290</v>
      </c>
      <c r="G9" s="46" t="s">
        <v>4676</v>
      </c>
      <c r="H9" s="46" t="s">
        <v>4677</v>
      </c>
      <c r="I9" s="276" t="s">
        <v>8</v>
      </c>
      <c r="J9" s="46" t="s">
        <v>116</v>
      </c>
      <c r="K9" s="46" t="s">
        <v>4665</v>
      </c>
      <c r="L9" s="276">
        <v>1</v>
      </c>
      <c r="M9" s="46" t="s">
        <v>3304</v>
      </c>
      <c r="N9" s="46" t="s">
        <v>110</v>
      </c>
      <c r="O9" s="46" t="s">
        <v>4678</v>
      </c>
      <c r="P9" s="277">
        <v>44364</v>
      </c>
      <c r="Q9" s="46" t="s">
        <v>105</v>
      </c>
      <c r="R9" s="46" t="s">
        <v>4363</v>
      </c>
      <c r="S9" s="272" t="s">
        <v>107</v>
      </c>
      <c r="T9" s="272" t="str">
        <f>IFERROR(VLOOKUP(D:D,DGILOG!A:C,3,0),"")</f>
        <v/>
      </c>
      <c r="U9" s="272" t="s">
        <v>3713</v>
      </c>
      <c r="V9" s="272" t="s">
        <v>40</v>
      </c>
      <c r="W9" s="272" t="str">
        <f>IFERROR(VLOOKUP(V:V,MGV!B:E,4,0),"")</f>
        <v>PT. Kabut Halim Mandiri</v>
      </c>
      <c r="X9" s="272" t="s">
        <v>369</v>
      </c>
      <c r="Y9" s="278" t="str">
        <f t="shared" si="0"/>
        <v xml:space="preserve">4002939527 GID 16 P2 17 </v>
      </c>
      <c r="Z9" s="272" t="e">
        <f>VLOOKUP(A:A,[9]Orders!$D:$BE,11,0)</f>
        <v>#N/A</v>
      </c>
      <c r="AA9" s="204">
        <v>44362</v>
      </c>
      <c r="AB9" s="30" t="s">
        <v>18</v>
      </c>
      <c r="AC9" s="30" t="s">
        <v>2262</v>
      </c>
      <c r="AD9" s="30">
        <v>85778603335</v>
      </c>
      <c r="AE9" s="30" t="s">
        <v>40</v>
      </c>
    </row>
    <row r="10" spans="1:31" x14ac:dyDescent="0.25">
      <c r="A10" s="46">
        <v>4002939528</v>
      </c>
      <c r="B10" s="276" t="s">
        <v>96</v>
      </c>
      <c r="C10" s="276">
        <v>1</v>
      </c>
      <c r="D10" s="46">
        <v>15195704</v>
      </c>
      <c r="E10" s="46" t="s">
        <v>4361</v>
      </c>
      <c r="F10" s="46">
        <v>290</v>
      </c>
      <c r="G10" s="46" t="s">
        <v>4676</v>
      </c>
      <c r="H10" s="46" t="s">
        <v>4677</v>
      </c>
      <c r="I10" s="276" t="s">
        <v>8</v>
      </c>
      <c r="J10" s="46" t="s">
        <v>116</v>
      </c>
      <c r="K10" s="46" t="s">
        <v>4665</v>
      </c>
      <c r="L10" s="276">
        <v>1</v>
      </c>
      <c r="M10" s="46" t="s">
        <v>3304</v>
      </c>
      <c r="N10" s="46" t="s">
        <v>110</v>
      </c>
      <c r="O10" s="46" t="s">
        <v>4678</v>
      </c>
      <c r="P10" s="277">
        <v>44364</v>
      </c>
      <c r="Q10" s="46" t="s">
        <v>105</v>
      </c>
      <c r="R10" s="46" t="s">
        <v>4363</v>
      </c>
      <c r="S10" s="272" t="s">
        <v>107</v>
      </c>
      <c r="T10" s="272" t="str">
        <f>IFERROR(VLOOKUP(D:D,DGILOG!A:C,3,0),"")</f>
        <v/>
      </c>
      <c r="U10" s="272" t="s">
        <v>3713</v>
      </c>
      <c r="V10" s="272" t="s">
        <v>2308</v>
      </c>
      <c r="W10" s="272" t="str">
        <f>IFERROR(VLOOKUP(V:V,MGV!B:E,4,0),"")</f>
        <v>Medikar Sarana Utama</v>
      </c>
      <c r="X10" s="272" t="s">
        <v>369</v>
      </c>
      <c r="Y10" s="278" t="str">
        <f t="shared" si="0"/>
        <v xml:space="preserve">4002939528 GID 16 P2 17 </v>
      </c>
      <c r="Z10" s="272" t="e">
        <f>VLOOKUP(A:A,[9]Orders!$D:$BE,11,0)</f>
        <v>#N/A</v>
      </c>
      <c r="AA10" s="204">
        <v>44362</v>
      </c>
      <c r="AB10" s="30" t="s">
        <v>460</v>
      </c>
      <c r="AC10" s="30" t="s">
        <v>456</v>
      </c>
      <c r="AD10" s="30" t="s">
        <v>4357</v>
      </c>
      <c r="AE10" s="30" t="s">
        <v>2308</v>
      </c>
    </row>
    <row r="11" spans="1:31" x14ac:dyDescent="0.25">
      <c r="A11" s="46">
        <v>4002939529</v>
      </c>
      <c r="B11" s="276" t="s">
        <v>96</v>
      </c>
      <c r="C11" s="276">
        <v>1</v>
      </c>
      <c r="D11" s="46">
        <v>15195704</v>
      </c>
      <c r="E11" s="46" t="s">
        <v>4361</v>
      </c>
      <c r="F11" s="46">
        <v>215</v>
      </c>
      <c r="G11" s="46" t="s">
        <v>4679</v>
      </c>
      <c r="H11" s="46" t="s">
        <v>523</v>
      </c>
      <c r="I11" s="276" t="s">
        <v>8</v>
      </c>
      <c r="J11" s="46" t="s">
        <v>116</v>
      </c>
      <c r="K11" s="46" t="s">
        <v>4665</v>
      </c>
      <c r="L11" s="276">
        <v>1</v>
      </c>
      <c r="M11" s="46" t="s">
        <v>3304</v>
      </c>
      <c r="N11" s="46" t="s">
        <v>110</v>
      </c>
      <c r="O11" s="46" t="s">
        <v>4678</v>
      </c>
      <c r="P11" s="277">
        <v>44364</v>
      </c>
      <c r="Q11" s="46" t="s">
        <v>105</v>
      </c>
      <c r="R11" s="46" t="s">
        <v>4363</v>
      </c>
      <c r="S11" s="272" t="s">
        <v>107</v>
      </c>
      <c r="T11" s="272" t="str">
        <f>IFERROR(VLOOKUP(D:D,DGILOG!A:C,3,0),"")</f>
        <v/>
      </c>
      <c r="U11" s="272" t="s">
        <v>3713</v>
      </c>
      <c r="V11" s="272" t="s">
        <v>48</v>
      </c>
      <c r="W11" s="272" t="str">
        <f>IFERROR(VLOOKUP(V:V,MGV!B:E,4,0),"")</f>
        <v>PT. Kabut Halim Mandiri</v>
      </c>
      <c r="X11" s="272" t="s">
        <v>369</v>
      </c>
      <c r="Y11" s="278" t="str">
        <f t="shared" si="0"/>
        <v xml:space="preserve">4002939529 GID 16 P2 17 </v>
      </c>
      <c r="Z11" s="272" t="e">
        <f>VLOOKUP(A:A,[9]Orders!$D:$BE,11,0)</f>
        <v>#N/A</v>
      </c>
      <c r="AA11" s="204">
        <v>44362</v>
      </c>
      <c r="AB11" s="30" t="s">
        <v>18</v>
      </c>
      <c r="AC11" s="30" t="s">
        <v>1654</v>
      </c>
      <c r="AD11" s="30" t="s">
        <v>4746</v>
      </c>
      <c r="AE11" s="30" t="s">
        <v>48</v>
      </c>
    </row>
    <row r="12" spans="1:31" x14ac:dyDescent="0.25">
      <c r="A12" s="288">
        <v>4002939530</v>
      </c>
      <c r="B12" s="289" t="s">
        <v>96</v>
      </c>
      <c r="C12" s="289"/>
      <c r="D12" s="288">
        <v>15195704</v>
      </c>
      <c r="E12" s="288" t="s">
        <v>4361</v>
      </c>
      <c r="F12" s="288">
        <v>250</v>
      </c>
      <c r="G12" s="288" t="s">
        <v>4680</v>
      </c>
      <c r="H12" s="288" t="s">
        <v>4681</v>
      </c>
      <c r="I12" s="289" t="s">
        <v>8</v>
      </c>
      <c r="J12" s="288" t="s">
        <v>116</v>
      </c>
      <c r="K12" s="288" t="s">
        <v>4665</v>
      </c>
      <c r="L12" s="289">
        <v>1</v>
      </c>
      <c r="M12" s="288" t="s">
        <v>3304</v>
      </c>
      <c r="N12" s="288" t="s">
        <v>110</v>
      </c>
      <c r="O12" s="288" t="s">
        <v>4682</v>
      </c>
      <c r="P12" s="290">
        <v>44364</v>
      </c>
      <c r="Q12" s="288" t="s">
        <v>105</v>
      </c>
      <c r="R12" s="288" t="s">
        <v>4363</v>
      </c>
      <c r="S12" s="291" t="s">
        <v>107</v>
      </c>
      <c r="T12" s="291" t="str">
        <f>IFERROR(VLOOKUP(D:D,DGILOG!A:C,3,0),"")</f>
        <v/>
      </c>
      <c r="U12" s="291"/>
      <c r="V12" s="291"/>
      <c r="W12" s="291" t="s">
        <v>4384</v>
      </c>
      <c r="X12" s="291" t="s">
        <v>369</v>
      </c>
      <c r="Y12" s="291" t="str">
        <f t="shared" si="0"/>
        <v xml:space="preserve">4002939530 GID 16 P2 17 </v>
      </c>
      <c r="Z12" s="291" t="e">
        <f>VLOOKUP(A:A,[9]Orders!$D:$BE,11,0)</f>
        <v>#N/A</v>
      </c>
      <c r="AA12" s="292">
        <v>44362</v>
      </c>
      <c r="AB12" s="293"/>
      <c r="AC12" s="293"/>
      <c r="AD12" s="293"/>
      <c r="AE12" s="293"/>
    </row>
    <row r="13" spans="1:31" x14ac:dyDescent="0.25">
      <c r="A13" s="288">
        <v>4002939531</v>
      </c>
      <c r="B13" s="289" t="s">
        <v>96</v>
      </c>
      <c r="C13" s="289"/>
      <c r="D13" s="288">
        <v>15195704</v>
      </c>
      <c r="E13" s="288" t="s">
        <v>4361</v>
      </c>
      <c r="F13" s="288">
        <v>250</v>
      </c>
      <c r="G13" s="288" t="s">
        <v>4680</v>
      </c>
      <c r="H13" s="288" t="s">
        <v>4681</v>
      </c>
      <c r="I13" s="289" t="s">
        <v>8</v>
      </c>
      <c r="J13" s="288" t="s">
        <v>116</v>
      </c>
      <c r="K13" s="288" t="s">
        <v>4665</v>
      </c>
      <c r="L13" s="289">
        <v>1</v>
      </c>
      <c r="M13" s="288" t="s">
        <v>3304</v>
      </c>
      <c r="N13" s="288" t="s">
        <v>110</v>
      </c>
      <c r="O13" s="288" t="s">
        <v>4682</v>
      </c>
      <c r="P13" s="290">
        <v>44364</v>
      </c>
      <c r="Q13" s="288" t="s">
        <v>105</v>
      </c>
      <c r="R13" s="288" t="s">
        <v>4363</v>
      </c>
      <c r="S13" s="291" t="s">
        <v>107</v>
      </c>
      <c r="T13" s="291" t="str">
        <f>IFERROR(VLOOKUP(D:D,DGILOG!A:C,3,0),"")</f>
        <v/>
      </c>
      <c r="U13" s="291"/>
      <c r="V13" s="291"/>
      <c r="W13" s="291" t="s">
        <v>4384</v>
      </c>
      <c r="X13" s="291" t="s">
        <v>369</v>
      </c>
      <c r="Y13" s="291" t="str">
        <f t="shared" si="0"/>
        <v xml:space="preserve">4002939531 GID 16 P2 17 </v>
      </c>
      <c r="Z13" s="291" t="e">
        <f>VLOOKUP(A:A,[9]Orders!$D:$BE,11,0)</f>
        <v>#N/A</v>
      </c>
      <c r="AA13" s="292">
        <v>44362</v>
      </c>
      <c r="AB13" s="293"/>
      <c r="AC13" s="293"/>
      <c r="AD13" s="293"/>
      <c r="AE13" s="293"/>
    </row>
    <row r="14" spans="1:31" x14ac:dyDescent="0.25">
      <c r="A14" s="279">
        <v>4002939584</v>
      </c>
      <c r="B14" s="280" t="s">
        <v>96</v>
      </c>
      <c r="C14" s="280">
        <v>1</v>
      </c>
      <c r="D14" s="279">
        <v>20802001</v>
      </c>
      <c r="E14" s="279" t="s">
        <v>183</v>
      </c>
      <c r="F14" s="279">
        <v>2052</v>
      </c>
      <c r="G14" s="279" t="s">
        <v>4683</v>
      </c>
      <c r="H14" s="279" t="s">
        <v>4684</v>
      </c>
      <c r="I14" s="280" t="s">
        <v>473</v>
      </c>
      <c r="J14" s="279" t="s">
        <v>116</v>
      </c>
      <c r="K14" s="279" t="s">
        <v>4685</v>
      </c>
      <c r="L14" s="280">
        <v>1</v>
      </c>
      <c r="M14" s="279" t="s">
        <v>130</v>
      </c>
      <c r="N14" s="279" t="s">
        <v>118</v>
      </c>
      <c r="O14" s="279" t="s">
        <v>369</v>
      </c>
      <c r="P14" s="283">
        <v>44365</v>
      </c>
      <c r="Q14" s="279" t="s">
        <v>112</v>
      </c>
      <c r="R14" s="279" t="s">
        <v>184</v>
      </c>
      <c r="S14" s="273" t="s">
        <v>113</v>
      </c>
      <c r="T14" s="273" t="str">
        <f>IFERROR(VLOOKUP(D:D,DGILOG!A:C,3,0),"")</f>
        <v/>
      </c>
      <c r="U14" s="273"/>
      <c r="V14" s="273" t="s">
        <v>521</v>
      </c>
      <c r="W14" s="273" t="s">
        <v>4742</v>
      </c>
      <c r="X14" s="273" t="s">
        <v>369</v>
      </c>
      <c r="Y14" s="273" t="str">
        <f t="shared" si="0"/>
        <v xml:space="preserve">4002939584 GID 16 P3 18 </v>
      </c>
      <c r="Z14" s="273" t="e">
        <f>VLOOKUP(A:A,[9]Orders!$D:$BE,11,0)</f>
        <v>#N/A</v>
      </c>
      <c r="AA14" s="282"/>
      <c r="AB14" s="282"/>
      <c r="AC14" s="282"/>
      <c r="AD14" s="282"/>
      <c r="AE14" s="282"/>
    </row>
    <row r="15" spans="1:31" x14ac:dyDescent="0.25">
      <c r="A15" s="279">
        <v>4002939434</v>
      </c>
      <c r="B15" s="280" t="s">
        <v>96</v>
      </c>
      <c r="C15" s="280"/>
      <c r="D15" s="279">
        <v>15175829</v>
      </c>
      <c r="E15" s="279" t="s">
        <v>4591</v>
      </c>
      <c r="F15" s="280">
        <v>422</v>
      </c>
      <c r="G15" s="284">
        <v>0.32013888888888892</v>
      </c>
      <c r="H15" s="279">
        <v>0.14930555555555555</v>
      </c>
      <c r="I15" s="280" t="s">
        <v>4592</v>
      </c>
      <c r="J15" s="279" t="s">
        <v>116</v>
      </c>
      <c r="K15" s="279" t="s">
        <v>4587</v>
      </c>
      <c r="L15" s="279">
        <v>3</v>
      </c>
      <c r="M15" s="279" t="s">
        <v>346</v>
      </c>
      <c r="N15" s="279" t="s">
        <v>118</v>
      </c>
      <c r="O15" s="279" t="s">
        <v>365</v>
      </c>
      <c r="P15" s="283">
        <v>44364</v>
      </c>
      <c r="Q15" s="279" t="s">
        <v>112</v>
      </c>
      <c r="R15" s="279" t="s">
        <v>4593</v>
      </c>
      <c r="S15" s="273" t="s">
        <v>113</v>
      </c>
      <c r="T15" s="273" t="str">
        <f>IFERROR(VLOOKUP(D:D,DGILOG!A:C,3,0),"")</f>
        <v/>
      </c>
      <c r="U15" s="273"/>
      <c r="V15" s="273"/>
      <c r="W15" s="273" t="s">
        <v>4177</v>
      </c>
      <c r="X15" s="273" t="s">
        <v>365</v>
      </c>
      <c r="Y15" s="273" t="s">
        <v>4661</v>
      </c>
      <c r="Z15" s="273"/>
      <c r="AA15" s="282"/>
      <c r="AB15" s="282"/>
      <c r="AC15" s="282"/>
      <c r="AD15" s="282"/>
      <c r="AE15" s="282"/>
    </row>
    <row r="16" spans="1:31" x14ac:dyDescent="0.25">
      <c r="A16" s="279">
        <v>4002939215</v>
      </c>
      <c r="B16" s="280" t="s">
        <v>96</v>
      </c>
      <c r="C16" s="280">
        <v>1</v>
      </c>
      <c r="D16" s="279">
        <v>20817001</v>
      </c>
      <c r="E16" s="279" t="s">
        <v>216</v>
      </c>
      <c r="F16" s="280">
        <v>3100</v>
      </c>
      <c r="G16" s="285">
        <v>1.0229166666666667</v>
      </c>
      <c r="H16" s="284">
        <v>0.62916666666666665</v>
      </c>
      <c r="I16" s="280" t="s">
        <v>473</v>
      </c>
      <c r="J16" s="279" t="s">
        <v>116</v>
      </c>
      <c r="K16" s="279" t="s">
        <v>4587</v>
      </c>
      <c r="L16" s="279">
        <v>3</v>
      </c>
      <c r="M16" s="279" t="s">
        <v>117</v>
      </c>
      <c r="N16" s="279" t="s">
        <v>118</v>
      </c>
      <c r="O16" s="279" t="s">
        <v>365</v>
      </c>
      <c r="P16" s="283">
        <v>44364</v>
      </c>
      <c r="Q16" s="279" t="s">
        <v>112</v>
      </c>
      <c r="R16" s="279" t="s">
        <v>217</v>
      </c>
      <c r="S16" s="273" t="s">
        <v>113</v>
      </c>
      <c r="T16" s="273" t="str">
        <f>IFERROR(VLOOKUP(D:D,DGILOG!A:C,3,0),"")</f>
        <v/>
      </c>
      <c r="U16" s="273"/>
      <c r="V16" s="273" t="s">
        <v>494</v>
      </c>
      <c r="W16" s="273" t="s">
        <v>4743</v>
      </c>
      <c r="X16" s="273" t="s">
        <v>365</v>
      </c>
      <c r="Y16" s="273" t="s">
        <v>4643</v>
      </c>
      <c r="Z16" s="273"/>
      <c r="AA16" s="281"/>
      <c r="AB16" s="254"/>
      <c r="AC16" s="254"/>
      <c r="AD16" s="254"/>
      <c r="AE16" s="254"/>
    </row>
    <row r="17" spans="1:31" x14ac:dyDescent="0.25">
      <c r="A17" s="279">
        <v>4002939226</v>
      </c>
      <c r="B17" s="280" t="s">
        <v>96</v>
      </c>
      <c r="C17" s="280">
        <v>1</v>
      </c>
      <c r="D17" s="279">
        <v>20817001</v>
      </c>
      <c r="E17" s="279" t="s">
        <v>216</v>
      </c>
      <c r="F17" s="280">
        <v>1000</v>
      </c>
      <c r="G17" s="284">
        <v>0.33194444444444443</v>
      </c>
      <c r="H17" s="279">
        <v>0.22569444444444445</v>
      </c>
      <c r="I17" s="280" t="s">
        <v>473</v>
      </c>
      <c r="J17" s="279" t="s">
        <v>97</v>
      </c>
      <c r="K17" s="279" t="s">
        <v>4587</v>
      </c>
      <c r="L17" s="279">
        <v>3</v>
      </c>
      <c r="M17" s="279" t="s">
        <v>117</v>
      </c>
      <c r="N17" s="279" t="s">
        <v>118</v>
      </c>
      <c r="O17" s="279" t="s">
        <v>4477</v>
      </c>
      <c r="P17" s="283">
        <v>44365</v>
      </c>
      <c r="Q17" s="279" t="s">
        <v>112</v>
      </c>
      <c r="R17" s="279" t="s">
        <v>217</v>
      </c>
      <c r="S17" s="273" t="s">
        <v>113</v>
      </c>
      <c r="T17" s="273" t="str">
        <f>IFERROR(VLOOKUP(D:D,DGILOG!A:C,3,0),"")</f>
        <v/>
      </c>
      <c r="U17" s="273"/>
      <c r="V17" s="273" t="s">
        <v>493</v>
      </c>
      <c r="W17" s="273" t="s">
        <v>4741</v>
      </c>
      <c r="X17" s="273" t="s">
        <v>365</v>
      </c>
      <c r="Y17" s="273" t="s">
        <v>4645</v>
      </c>
      <c r="Z17" s="273"/>
      <c r="AA17" s="281"/>
      <c r="AB17" s="254"/>
      <c r="AC17" s="254"/>
      <c r="AD17" s="254"/>
      <c r="AE17" s="254"/>
    </row>
    <row r="18" spans="1:31" x14ac:dyDescent="0.25">
      <c r="A18" s="279">
        <v>4002939226</v>
      </c>
      <c r="B18" s="280" t="s">
        <v>96</v>
      </c>
      <c r="C18" s="280"/>
      <c r="D18" s="279">
        <v>95050001</v>
      </c>
      <c r="E18" s="279" t="s">
        <v>327</v>
      </c>
      <c r="F18" s="280">
        <v>1490</v>
      </c>
      <c r="G18" s="285">
        <v>1.0243055555555556</v>
      </c>
      <c r="H18" s="284">
        <v>0.41319444444444442</v>
      </c>
      <c r="I18" s="280" t="s">
        <v>473</v>
      </c>
      <c r="J18" s="279" t="s">
        <v>97</v>
      </c>
      <c r="K18" s="279" t="s">
        <v>4587</v>
      </c>
      <c r="L18" s="279">
        <v>3</v>
      </c>
      <c r="M18" s="279" t="s">
        <v>117</v>
      </c>
      <c r="N18" s="279" t="s">
        <v>118</v>
      </c>
      <c r="O18" s="279" t="s">
        <v>4477</v>
      </c>
      <c r="P18" s="283">
        <v>44365</v>
      </c>
      <c r="Q18" s="279" t="s">
        <v>112</v>
      </c>
      <c r="R18" s="279" t="s">
        <v>328</v>
      </c>
      <c r="S18" s="273" t="s">
        <v>113</v>
      </c>
      <c r="T18" s="273" t="str">
        <f>IFERROR(VLOOKUP(D:D,DGILOG!A:C,3,0),"")</f>
        <v/>
      </c>
      <c r="U18" s="273"/>
      <c r="V18" s="273"/>
      <c r="W18" s="273" t="s">
        <v>4741</v>
      </c>
      <c r="X18" s="273" t="s">
        <v>365</v>
      </c>
      <c r="Y18" s="273" t="s">
        <v>4645</v>
      </c>
      <c r="Z18" s="273"/>
      <c r="AA18" s="281"/>
      <c r="AB18" s="254"/>
      <c r="AC18" s="254"/>
      <c r="AD18" s="254"/>
      <c r="AE18" s="254"/>
    </row>
    <row r="19" spans="1:31" x14ac:dyDescent="0.25">
      <c r="A19" s="130">
        <v>4002939449</v>
      </c>
      <c r="B19" s="131" t="s">
        <v>96</v>
      </c>
      <c r="C19" s="131">
        <v>1</v>
      </c>
      <c r="D19" s="130">
        <v>15103172</v>
      </c>
      <c r="E19" s="130" t="s">
        <v>119</v>
      </c>
      <c r="F19" s="131">
        <v>86</v>
      </c>
      <c r="G19" s="130">
        <v>0.10486111111111111</v>
      </c>
      <c r="H19" s="130">
        <v>5.6944444444444443E-2</v>
      </c>
      <c r="I19" s="131" t="s">
        <v>8</v>
      </c>
      <c r="J19" s="130" t="s">
        <v>97</v>
      </c>
      <c r="K19" s="130" t="s">
        <v>4686</v>
      </c>
      <c r="L19" s="130">
        <v>2</v>
      </c>
      <c r="M19" s="130" t="s">
        <v>104</v>
      </c>
      <c r="N19" s="130" t="s">
        <v>99</v>
      </c>
      <c r="O19" s="130" t="s">
        <v>4687</v>
      </c>
      <c r="P19" s="133">
        <v>44363</v>
      </c>
      <c r="Q19" s="286" t="s">
        <v>120</v>
      </c>
      <c r="R19" s="286" t="s">
        <v>121</v>
      </c>
      <c r="S19" s="278" t="s">
        <v>122</v>
      </c>
      <c r="T19" s="272" t="str">
        <f>IFERROR(VLOOKUP(D:D,DGILOG!A:C,3,0),"")</f>
        <v/>
      </c>
      <c r="U19" s="29" t="s">
        <v>3713</v>
      </c>
      <c r="V19" s="272" t="s">
        <v>41</v>
      </c>
      <c r="W19" s="272" t="str">
        <f>IFERROR(VLOOKUP(V:V,MGV!B:E,4,0),"")</f>
        <v>PT. Mega Antaran Prima</v>
      </c>
      <c r="X19" s="272" t="s">
        <v>369</v>
      </c>
      <c r="Y19" s="278" t="str">
        <f t="shared" ref="Y19:Y43" si="1">A19&amp;" "&amp;X19&amp;" "&amp;S19&amp;" "&amp;TEXT(P19,"dd")&amp;" "&amp;T19</f>
        <v xml:space="preserve">4002939449 GID 16 P1 16 </v>
      </c>
      <c r="Z19" s="30" t="str">
        <f>VLOOKUP(A:A,[10]Orders!$D:$N,11,0)</f>
        <v>TDS-TRI-20210615101150179762</v>
      </c>
      <c r="AA19" s="204">
        <v>44362</v>
      </c>
      <c r="AB19" s="30" t="s">
        <v>43</v>
      </c>
      <c r="AC19" s="30" t="s">
        <v>275</v>
      </c>
      <c r="AD19" s="30">
        <v>82112196977</v>
      </c>
      <c r="AE19" s="30" t="s">
        <v>41</v>
      </c>
    </row>
    <row r="20" spans="1:31" x14ac:dyDescent="0.25">
      <c r="A20" s="130">
        <v>4002939449</v>
      </c>
      <c r="B20" s="131" t="s">
        <v>96</v>
      </c>
      <c r="C20" s="131"/>
      <c r="D20" s="130">
        <v>15296927</v>
      </c>
      <c r="E20" s="130" t="s">
        <v>319</v>
      </c>
      <c r="F20" s="131">
        <v>85</v>
      </c>
      <c r="G20" s="244">
        <v>4.3750000000000004E-2</v>
      </c>
      <c r="H20" s="244">
        <v>4.1666666666666666E-3</v>
      </c>
      <c r="I20" s="131" t="s">
        <v>8</v>
      </c>
      <c r="J20" s="130" t="s">
        <v>97</v>
      </c>
      <c r="K20" s="130" t="s">
        <v>4686</v>
      </c>
      <c r="L20" s="130">
        <v>2</v>
      </c>
      <c r="M20" s="130" t="s">
        <v>104</v>
      </c>
      <c r="N20" s="130" t="s">
        <v>99</v>
      </c>
      <c r="O20" s="130" t="s">
        <v>4687</v>
      </c>
      <c r="P20" s="133">
        <v>44363</v>
      </c>
      <c r="Q20" s="286" t="s">
        <v>120</v>
      </c>
      <c r="R20" s="134" t="s">
        <v>320</v>
      </c>
      <c r="S20" s="278" t="s">
        <v>122</v>
      </c>
      <c r="T20" s="272" t="str">
        <f>IFERROR(VLOOKUP(D:D,DGILOG!A:C,3,0),"")</f>
        <v/>
      </c>
      <c r="U20" s="29"/>
      <c r="V20" s="272"/>
      <c r="W20" s="272" t="str">
        <f>IFERROR(VLOOKUP(V:V,MGV!B:E,4,0),"")</f>
        <v/>
      </c>
      <c r="X20" s="272" t="s">
        <v>369</v>
      </c>
      <c r="Y20" s="278" t="str">
        <f t="shared" si="1"/>
        <v xml:space="preserve">4002939449 GID 16 P1 16 </v>
      </c>
      <c r="Z20" s="30" t="str">
        <f>VLOOKUP(A:A,[10]Orders!$D:$N,11,0)</f>
        <v>TDS-TRI-20210615101150179762</v>
      </c>
      <c r="AA20" s="204">
        <v>44362</v>
      </c>
      <c r="AB20" s="30" t="s">
        <v>43</v>
      </c>
      <c r="AC20" s="30" t="s">
        <v>275</v>
      </c>
      <c r="AD20" s="30">
        <v>82112196977</v>
      </c>
      <c r="AE20" s="30" t="s">
        <v>41</v>
      </c>
    </row>
    <row r="21" spans="1:31" x14ac:dyDescent="0.25">
      <c r="A21" s="130">
        <v>4002939453</v>
      </c>
      <c r="B21" s="131" t="s">
        <v>96</v>
      </c>
      <c r="C21" s="131">
        <v>1</v>
      </c>
      <c r="D21" s="130">
        <v>15097206</v>
      </c>
      <c r="E21" s="130" t="s">
        <v>4034</v>
      </c>
      <c r="F21" s="131">
        <v>87</v>
      </c>
      <c r="G21" s="244">
        <v>4.3750000000000004E-2</v>
      </c>
      <c r="H21" s="130">
        <v>5.9722222222222225E-2</v>
      </c>
      <c r="I21" s="131" t="s">
        <v>8</v>
      </c>
      <c r="J21" s="130" t="s">
        <v>97</v>
      </c>
      <c r="K21" s="130" t="s">
        <v>4686</v>
      </c>
      <c r="L21" s="130">
        <v>2</v>
      </c>
      <c r="M21" s="130" t="s">
        <v>168</v>
      </c>
      <c r="N21" s="130" t="s">
        <v>110</v>
      </c>
      <c r="O21" s="130" t="s">
        <v>4687</v>
      </c>
      <c r="P21" s="133">
        <v>44364</v>
      </c>
      <c r="Q21" s="286" t="s">
        <v>105</v>
      </c>
      <c r="R21" s="286" t="s">
        <v>4037</v>
      </c>
      <c r="S21" s="278" t="s">
        <v>107</v>
      </c>
      <c r="T21" s="272" t="str">
        <f>IFERROR(VLOOKUP(D:D,DGILOG!A:C,3,0),"")</f>
        <v/>
      </c>
      <c r="U21" s="29" t="s">
        <v>3713</v>
      </c>
      <c r="V21" s="272" t="s">
        <v>58</v>
      </c>
      <c r="W21" s="272" t="str">
        <f>IFERROR(VLOOKUP(V:V,MGV!B:E,4,0),"")</f>
        <v>PT. Mega Antaran Prima</v>
      </c>
      <c r="X21" s="272" t="s">
        <v>369</v>
      </c>
      <c r="Y21" s="278" t="str">
        <f t="shared" si="1"/>
        <v xml:space="preserve">4002939453 GID 16 P2 17 </v>
      </c>
      <c r="Z21" s="30" t="str">
        <f>VLOOKUP(A:A,[10]Orders!$D:$N,11,0)</f>
        <v>TDS-TRI-20210615101151430746</v>
      </c>
      <c r="AA21" s="204">
        <v>44362</v>
      </c>
      <c r="AB21" s="30" t="s">
        <v>43</v>
      </c>
      <c r="AC21" s="30" t="s">
        <v>4585</v>
      </c>
      <c r="AD21" s="30" t="s">
        <v>4586</v>
      </c>
      <c r="AE21" s="30" t="s">
        <v>58</v>
      </c>
    </row>
    <row r="22" spans="1:31" x14ac:dyDescent="0.25">
      <c r="A22" s="130">
        <v>4002939453</v>
      </c>
      <c r="B22" s="131" t="s">
        <v>96</v>
      </c>
      <c r="C22" s="131"/>
      <c r="D22" s="130">
        <v>15258897</v>
      </c>
      <c r="E22" s="130" t="s">
        <v>190</v>
      </c>
      <c r="F22" s="131">
        <v>68</v>
      </c>
      <c r="G22" s="244">
        <v>6.805555555555555E-2</v>
      </c>
      <c r="H22" s="244">
        <v>3.4027777777777775E-2</v>
      </c>
      <c r="I22" s="131" t="s">
        <v>8</v>
      </c>
      <c r="J22" s="130" t="s">
        <v>97</v>
      </c>
      <c r="K22" s="130" t="s">
        <v>4686</v>
      </c>
      <c r="L22" s="130">
        <v>2</v>
      </c>
      <c r="M22" s="130" t="s">
        <v>168</v>
      </c>
      <c r="N22" s="130" t="s">
        <v>110</v>
      </c>
      <c r="O22" s="130" t="s">
        <v>4687</v>
      </c>
      <c r="P22" s="133">
        <v>44364</v>
      </c>
      <c r="Q22" s="286" t="s">
        <v>105</v>
      </c>
      <c r="R22" s="134" t="s">
        <v>4688</v>
      </c>
      <c r="S22" s="278" t="s">
        <v>107</v>
      </c>
      <c r="T22" s="272" t="str">
        <f>IFERROR(VLOOKUP(D:D,DGILOG!A:C,3,0),"")</f>
        <v>Y</v>
      </c>
      <c r="U22" s="29"/>
      <c r="V22" s="272"/>
      <c r="W22" s="272" t="str">
        <f>IFERROR(VLOOKUP(V:V,MGV!B:E,4,0),"")</f>
        <v/>
      </c>
      <c r="X22" s="272" t="s">
        <v>369</v>
      </c>
      <c r="Y22" s="278" t="str">
        <f t="shared" si="1"/>
        <v>4002939453 GID 16 P2 17 Y</v>
      </c>
      <c r="Z22" s="30" t="str">
        <f>VLOOKUP(A:A,[10]Orders!$D:$N,11,0)</f>
        <v>TDS-TRI-20210615101151430746</v>
      </c>
      <c r="AA22" s="204">
        <v>44362</v>
      </c>
      <c r="AB22" s="30" t="s">
        <v>43</v>
      </c>
      <c r="AC22" s="30" t="s">
        <v>4585</v>
      </c>
      <c r="AD22" s="30" t="s">
        <v>4586</v>
      </c>
      <c r="AE22" s="30" t="s">
        <v>58</v>
      </c>
    </row>
    <row r="23" spans="1:31" x14ac:dyDescent="0.25">
      <c r="A23" s="130">
        <v>4002939461</v>
      </c>
      <c r="B23" s="131" t="s">
        <v>96</v>
      </c>
      <c r="C23" s="131">
        <v>1</v>
      </c>
      <c r="D23" s="130">
        <v>15471883</v>
      </c>
      <c r="E23" s="130" t="s">
        <v>103</v>
      </c>
      <c r="F23" s="131">
        <v>305</v>
      </c>
      <c r="G23" s="130">
        <v>0.18402777777777779</v>
      </c>
      <c r="H23" s="244">
        <v>8.5416666666666655E-2</v>
      </c>
      <c r="I23" s="131" t="s">
        <v>8</v>
      </c>
      <c r="J23" s="130" t="s">
        <v>97</v>
      </c>
      <c r="K23" s="130" t="s">
        <v>4686</v>
      </c>
      <c r="L23" s="130">
        <v>2</v>
      </c>
      <c r="M23" s="130" t="s">
        <v>252</v>
      </c>
      <c r="N23" s="130" t="s">
        <v>110</v>
      </c>
      <c r="O23" s="130" t="s">
        <v>369</v>
      </c>
      <c r="P23" s="133">
        <v>44364</v>
      </c>
      <c r="Q23" s="286" t="s">
        <v>105</v>
      </c>
      <c r="R23" s="286" t="s">
        <v>106</v>
      </c>
      <c r="S23" s="278" t="s">
        <v>107</v>
      </c>
      <c r="T23" s="272" t="str">
        <f>IFERROR(VLOOKUP(D:D,DGILOG!A:C,3,0),"")</f>
        <v>Y</v>
      </c>
      <c r="U23" s="29" t="s">
        <v>3713</v>
      </c>
      <c r="V23" s="294" t="s">
        <v>276</v>
      </c>
      <c r="W23" s="272" t="str">
        <f>IFERROR(VLOOKUP(V:V,MGV!B:E,4,0),"")</f>
        <v>PT. Mega Antaran Prima</v>
      </c>
      <c r="X23" s="272" t="s">
        <v>369</v>
      </c>
      <c r="Y23" s="278" t="str">
        <f t="shared" si="1"/>
        <v>4002939461 GID 16 P2 17 Y</v>
      </c>
      <c r="Z23" s="30" t="str">
        <f>VLOOKUP(A:A,[10]Orders!$D:$N,11,0)</f>
        <v>TDS-TRI-20210615101135328785</v>
      </c>
      <c r="AA23" s="204">
        <v>44362</v>
      </c>
      <c r="AB23" s="30" t="str">
        <f>W23</f>
        <v>PT. Mega Antaran Prima</v>
      </c>
      <c r="AC23" s="30" t="s">
        <v>4827</v>
      </c>
      <c r="AD23" s="30">
        <v>85811813049</v>
      </c>
      <c r="AE23" s="30" t="str">
        <f>V23</f>
        <v>B 9166 KXU</v>
      </c>
    </row>
    <row r="24" spans="1:31" x14ac:dyDescent="0.25">
      <c r="A24" s="115">
        <v>4002939558</v>
      </c>
      <c r="B24" s="116" t="s">
        <v>96</v>
      </c>
      <c r="C24" s="116">
        <v>1</v>
      </c>
      <c r="D24" s="115">
        <v>15080433</v>
      </c>
      <c r="E24" s="115" t="s">
        <v>3401</v>
      </c>
      <c r="F24" s="116">
        <v>2317</v>
      </c>
      <c r="G24" s="115" t="s">
        <v>4689</v>
      </c>
      <c r="H24" s="115">
        <v>0.64236111111111105</v>
      </c>
      <c r="I24" s="116" t="s">
        <v>473</v>
      </c>
      <c r="J24" s="115" t="s">
        <v>116</v>
      </c>
      <c r="K24" s="115" t="s">
        <v>4686</v>
      </c>
      <c r="L24" s="115">
        <v>2</v>
      </c>
      <c r="M24" s="115" t="s">
        <v>3402</v>
      </c>
      <c r="N24" s="115" t="s">
        <v>3391</v>
      </c>
      <c r="O24" s="115" t="s">
        <v>4690</v>
      </c>
      <c r="P24" s="117">
        <v>44366</v>
      </c>
      <c r="Q24" s="287" t="s">
        <v>112</v>
      </c>
      <c r="R24" s="287" t="s">
        <v>3403</v>
      </c>
      <c r="S24" s="273" t="s">
        <v>113</v>
      </c>
      <c r="T24" s="272" t="str">
        <f>IFERROR(VLOOKUP(D:D,DGILOG!A:C,3,0),"")</f>
        <v/>
      </c>
      <c r="U24" s="114"/>
      <c r="V24" s="114" t="s">
        <v>447</v>
      </c>
      <c r="W24" s="114" t="s">
        <v>4747</v>
      </c>
      <c r="X24" s="273" t="s">
        <v>369</v>
      </c>
      <c r="Y24" s="273" t="str">
        <f t="shared" si="1"/>
        <v xml:space="preserve">4002939558 GID 16 P3 19 </v>
      </c>
      <c r="Z24" s="282"/>
      <c r="AA24" s="282"/>
      <c r="AB24" s="282"/>
      <c r="AC24" s="282"/>
      <c r="AD24" s="282"/>
      <c r="AE24" s="282"/>
    </row>
    <row r="25" spans="1:31" x14ac:dyDescent="0.25">
      <c r="A25" s="130">
        <v>4002939581</v>
      </c>
      <c r="B25" s="131" t="s">
        <v>96</v>
      </c>
      <c r="C25" s="131">
        <v>1</v>
      </c>
      <c r="D25" s="130">
        <v>15148351</v>
      </c>
      <c r="E25" s="130" t="s">
        <v>3404</v>
      </c>
      <c r="F25" s="131">
        <v>42</v>
      </c>
      <c r="G25" s="244">
        <v>4.0972222222222222E-2</v>
      </c>
      <c r="H25" s="244">
        <v>1.7361111111111112E-2</v>
      </c>
      <c r="I25" s="131" t="s">
        <v>8</v>
      </c>
      <c r="J25" s="130" t="s">
        <v>97</v>
      </c>
      <c r="K25" s="130" t="s">
        <v>4686</v>
      </c>
      <c r="L25" s="130">
        <v>2</v>
      </c>
      <c r="M25" s="130" t="s">
        <v>104</v>
      </c>
      <c r="N25" s="130" t="s">
        <v>99</v>
      </c>
      <c r="O25" s="130" t="s">
        <v>4687</v>
      </c>
      <c r="P25" s="133">
        <v>44363</v>
      </c>
      <c r="Q25" s="286" t="s">
        <v>120</v>
      </c>
      <c r="R25" s="286" t="s">
        <v>3405</v>
      </c>
      <c r="S25" s="278" t="s">
        <v>122</v>
      </c>
      <c r="T25" s="272" t="str">
        <f>IFERROR(VLOOKUP(D:D,DGILOG!A:C,3,0),"")</f>
        <v/>
      </c>
      <c r="U25" s="29" t="s">
        <v>3713</v>
      </c>
      <c r="V25" s="272" t="s">
        <v>437</v>
      </c>
      <c r="W25" s="272" t="str">
        <f>IFERROR(VLOOKUP(V:V,MGV!B:E,4,0),"")</f>
        <v>PT. Kabut Halim Mandiri</v>
      </c>
      <c r="X25" s="272" t="s">
        <v>369</v>
      </c>
      <c r="Y25" s="278" t="str">
        <f t="shared" si="1"/>
        <v xml:space="preserve">4002939581 GID 16 P1 16 </v>
      </c>
      <c r="Z25" s="30" t="str">
        <f>VLOOKUP(A:A,[10]Orders!$D:$N,11,0)</f>
        <v>TDS-TRI-20210615101152504881</v>
      </c>
      <c r="AA25" s="204">
        <v>44362</v>
      </c>
      <c r="AB25" s="30" t="s">
        <v>18</v>
      </c>
      <c r="AC25" s="30" t="s">
        <v>2334</v>
      </c>
      <c r="AD25" s="30">
        <v>82135588881</v>
      </c>
      <c r="AE25" s="30" t="s">
        <v>437</v>
      </c>
    </row>
    <row r="26" spans="1:31" x14ac:dyDescent="0.25">
      <c r="A26" s="130">
        <v>4002939581</v>
      </c>
      <c r="B26" s="131" t="s">
        <v>96</v>
      </c>
      <c r="C26" s="131"/>
      <c r="D26" s="130">
        <v>25704001</v>
      </c>
      <c r="E26" s="130" t="s">
        <v>3820</v>
      </c>
      <c r="F26" s="131">
        <v>110</v>
      </c>
      <c r="G26" s="244">
        <v>0.12152777777777778</v>
      </c>
      <c r="H26" s="244">
        <v>3.125E-2</v>
      </c>
      <c r="I26" s="131" t="s">
        <v>8</v>
      </c>
      <c r="J26" s="130" t="s">
        <v>97</v>
      </c>
      <c r="K26" s="130" t="s">
        <v>4686</v>
      </c>
      <c r="L26" s="130">
        <v>2</v>
      </c>
      <c r="M26" s="130" t="s">
        <v>104</v>
      </c>
      <c r="N26" s="130" t="s">
        <v>99</v>
      </c>
      <c r="O26" s="130" t="s">
        <v>4687</v>
      </c>
      <c r="P26" s="133">
        <v>44363</v>
      </c>
      <c r="Q26" s="286" t="s">
        <v>100</v>
      </c>
      <c r="R26" s="134" t="s">
        <v>4222</v>
      </c>
      <c r="S26" s="278" t="s">
        <v>101</v>
      </c>
      <c r="T26" s="272" t="str">
        <f>IFERROR(VLOOKUP(D:D,DGILOG!A:C,3,0),"")</f>
        <v/>
      </c>
      <c r="U26" s="29"/>
      <c r="V26" s="272"/>
      <c r="W26" s="272" t="str">
        <f>IFERROR(VLOOKUP(V:V,MGV!B:E,4,0),"")</f>
        <v/>
      </c>
      <c r="X26" s="272" t="s">
        <v>369</v>
      </c>
      <c r="Y26" s="278" t="str">
        <f t="shared" si="1"/>
        <v xml:space="preserve">4002939581 GID 16 ND 16 </v>
      </c>
      <c r="Z26" s="30" t="str">
        <f>VLOOKUP(A:A,[10]Orders!$D:$N,11,0)</f>
        <v>TDS-TRI-20210615101152504881</v>
      </c>
      <c r="AA26" s="204">
        <v>44362</v>
      </c>
      <c r="AB26" s="30" t="s">
        <v>18</v>
      </c>
      <c r="AC26" s="30" t="s">
        <v>2334</v>
      </c>
      <c r="AD26" s="30">
        <v>82135588881</v>
      </c>
      <c r="AE26" s="30" t="s">
        <v>437</v>
      </c>
    </row>
    <row r="27" spans="1:31" x14ac:dyDescent="0.25">
      <c r="A27" s="115">
        <v>4002939628</v>
      </c>
      <c r="B27" s="116" t="s">
        <v>96</v>
      </c>
      <c r="C27" s="116">
        <v>1</v>
      </c>
      <c r="D27" s="115">
        <v>15080433</v>
      </c>
      <c r="E27" s="115" t="s">
        <v>3401</v>
      </c>
      <c r="F27" s="116">
        <v>2246</v>
      </c>
      <c r="G27" s="257">
        <v>1.7104166666666665</v>
      </c>
      <c r="H27" s="259">
        <v>0.61527777777777781</v>
      </c>
      <c r="I27" s="116" t="s">
        <v>473</v>
      </c>
      <c r="J27" s="115" t="s">
        <v>116</v>
      </c>
      <c r="K27" s="115" t="s">
        <v>4686</v>
      </c>
      <c r="L27" s="115">
        <v>2</v>
      </c>
      <c r="M27" s="115" t="s">
        <v>3402</v>
      </c>
      <c r="N27" s="115" t="s">
        <v>3391</v>
      </c>
      <c r="O27" s="115" t="s">
        <v>369</v>
      </c>
      <c r="P27" s="117">
        <v>44368</v>
      </c>
      <c r="Q27" s="287" t="s">
        <v>112</v>
      </c>
      <c r="R27" s="287" t="s">
        <v>3403</v>
      </c>
      <c r="S27" s="273" t="s">
        <v>113</v>
      </c>
      <c r="T27" s="272" t="str">
        <f>IFERROR(VLOOKUP(D:D,DGILOG!A:C,3,0),"")</f>
        <v/>
      </c>
      <c r="U27" s="114"/>
      <c r="V27" s="114" t="s">
        <v>352</v>
      </c>
      <c r="W27" s="114" t="s">
        <v>4749</v>
      </c>
      <c r="X27" s="273" t="s">
        <v>369</v>
      </c>
      <c r="Y27" s="273" t="str">
        <f t="shared" si="1"/>
        <v xml:space="preserve">4002939628 GID 16 P3 21 </v>
      </c>
      <c r="Z27" s="282"/>
      <c r="AA27" s="282"/>
      <c r="AB27" s="282"/>
      <c r="AC27" s="282"/>
      <c r="AD27" s="282"/>
      <c r="AE27" s="282"/>
    </row>
    <row r="28" spans="1:31" x14ac:dyDescent="0.25">
      <c r="A28" s="115">
        <v>4002939630</v>
      </c>
      <c r="B28" s="116" t="s">
        <v>96</v>
      </c>
      <c r="C28" s="116"/>
      <c r="D28" s="115">
        <v>20804001</v>
      </c>
      <c r="E28" s="115" t="s">
        <v>3345</v>
      </c>
      <c r="F28" s="116">
        <v>2124</v>
      </c>
      <c r="G28" s="257">
        <v>1.659027777777778</v>
      </c>
      <c r="H28" s="259">
        <v>0.77569444444444446</v>
      </c>
      <c r="I28" s="116" t="s">
        <v>473</v>
      </c>
      <c r="J28" s="115" t="s">
        <v>116</v>
      </c>
      <c r="K28" s="115" t="s">
        <v>4686</v>
      </c>
      <c r="L28" s="115">
        <v>2</v>
      </c>
      <c r="M28" s="115" t="s">
        <v>3346</v>
      </c>
      <c r="N28" s="115" t="s">
        <v>3347</v>
      </c>
      <c r="O28" s="115" t="s">
        <v>369</v>
      </c>
      <c r="P28" s="117">
        <v>44369</v>
      </c>
      <c r="Q28" s="287" t="s">
        <v>112</v>
      </c>
      <c r="R28" s="258" t="s">
        <v>3348</v>
      </c>
      <c r="S28" s="273" t="s">
        <v>113</v>
      </c>
      <c r="T28" s="272" t="str">
        <f>IFERROR(VLOOKUP(D:D,DGILOG!A:C,3,0),"")</f>
        <v/>
      </c>
      <c r="U28" s="114"/>
      <c r="V28" s="114"/>
      <c r="W28" s="114" t="s">
        <v>4177</v>
      </c>
      <c r="X28" s="273" t="s">
        <v>369</v>
      </c>
      <c r="Y28" s="273" t="str">
        <f t="shared" si="1"/>
        <v xml:space="preserve">4002939630 GID 16 P3 22 </v>
      </c>
      <c r="Z28" s="282"/>
      <c r="AA28" s="282"/>
      <c r="AB28" s="282"/>
      <c r="AC28" s="282"/>
      <c r="AD28" s="282"/>
      <c r="AE28" s="282"/>
    </row>
    <row r="29" spans="1:31" x14ac:dyDescent="0.25">
      <c r="A29" s="130">
        <v>4002939638</v>
      </c>
      <c r="B29" s="131" t="s">
        <v>96</v>
      </c>
      <c r="C29" s="131">
        <v>1</v>
      </c>
      <c r="D29" s="130">
        <v>20807001</v>
      </c>
      <c r="E29" s="130" t="s">
        <v>4026</v>
      </c>
      <c r="F29" s="131">
        <v>161</v>
      </c>
      <c r="G29" s="130">
        <v>0.14444444444444446</v>
      </c>
      <c r="H29" s="244">
        <v>8.2638888888888887E-2</v>
      </c>
      <c r="I29" s="131" t="s">
        <v>8</v>
      </c>
      <c r="J29" s="130" t="s">
        <v>97</v>
      </c>
      <c r="K29" s="130" t="s">
        <v>4686</v>
      </c>
      <c r="L29" s="130">
        <v>2</v>
      </c>
      <c r="M29" s="130" t="s">
        <v>3418</v>
      </c>
      <c r="N29" s="130" t="s">
        <v>99</v>
      </c>
      <c r="O29" s="130" t="s">
        <v>4687</v>
      </c>
      <c r="P29" s="133">
        <v>44363</v>
      </c>
      <c r="Q29" s="286" t="s">
        <v>120</v>
      </c>
      <c r="R29" s="286" t="s">
        <v>4027</v>
      </c>
      <c r="S29" s="278" t="s">
        <v>122</v>
      </c>
      <c r="T29" s="272" t="str">
        <f>IFERROR(VLOOKUP(D:D,DGILOG!A:C,3,0),"")</f>
        <v/>
      </c>
      <c r="U29" s="29" t="s">
        <v>3713</v>
      </c>
      <c r="V29" s="272" t="s">
        <v>13</v>
      </c>
      <c r="W29" s="272" t="str">
        <f>IFERROR(VLOOKUP(V:V,MGV!B:E,4,0),"")</f>
        <v>CV. Global Synergi Abadi</v>
      </c>
      <c r="X29" s="272" t="s">
        <v>369</v>
      </c>
      <c r="Y29" s="278" t="str">
        <f t="shared" si="1"/>
        <v xml:space="preserve">4002939638 GID 16 P1 16 </v>
      </c>
      <c r="Z29" s="30" t="str">
        <f>VLOOKUP(A:A,[10]Orders!$D:$N,11,0)</f>
        <v>TDS-TRI-20210615101153488744</v>
      </c>
      <c r="AA29" s="204">
        <v>44362</v>
      </c>
      <c r="AB29" s="30" t="s">
        <v>9</v>
      </c>
      <c r="AC29" s="30" t="s">
        <v>372</v>
      </c>
      <c r="AD29" s="30">
        <v>87873310998</v>
      </c>
      <c r="AE29" s="30" t="s">
        <v>13</v>
      </c>
    </row>
    <row r="30" spans="1:31" x14ac:dyDescent="0.25">
      <c r="A30" s="130">
        <v>4002939638</v>
      </c>
      <c r="B30" s="131" t="s">
        <v>96</v>
      </c>
      <c r="C30" s="131"/>
      <c r="D30" s="130">
        <v>20923001</v>
      </c>
      <c r="E30" s="130" t="s">
        <v>3417</v>
      </c>
      <c r="F30" s="131">
        <v>140</v>
      </c>
      <c r="G30" s="130">
        <v>0.12916666666666668</v>
      </c>
      <c r="H30" s="244">
        <v>5.6944444444444443E-2</v>
      </c>
      <c r="I30" s="131" t="s">
        <v>8</v>
      </c>
      <c r="J30" s="130" t="s">
        <v>97</v>
      </c>
      <c r="K30" s="130" t="s">
        <v>4686</v>
      </c>
      <c r="L30" s="130">
        <v>2</v>
      </c>
      <c r="M30" s="130" t="s">
        <v>3418</v>
      </c>
      <c r="N30" s="130" t="s">
        <v>99</v>
      </c>
      <c r="O30" s="130" t="s">
        <v>4687</v>
      </c>
      <c r="P30" s="133">
        <v>44363</v>
      </c>
      <c r="Q30" s="286" t="s">
        <v>100</v>
      </c>
      <c r="R30" s="286" t="s">
        <v>3419</v>
      </c>
      <c r="S30" s="278" t="s">
        <v>101</v>
      </c>
      <c r="T30" s="272" t="str">
        <f>IFERROR(VLOOKUP(D:D,DGILOG!A:C,3,0),"")</f>
        <v/>
      </c>
      <c r="U30" s="29"/>
      <c r="V30" s="272"/>
      <c r="W30" s="272" t="str">
        <f>IFERROR(VLOOKUP(V:V,MGV!B:E,4,0),"")</f>
        <v/>
      </c>
      <c r="X30" s="272" t="s">
        <v>369</v>
      </c>
      <c r="Y30" s="278" t="str">
        <f t="shared" si="1"/>
        <v xml:space="preserve">4002939638 GID 16 ND 16 </v>
      </c>
      <c r="Z30" s="30" t="str">
        <f>VLOOKUP(A:A,[10]Orders!$D:$N,11,0)</f>
        <v>TDS-TRI-20210615101153488744</v>
      </c>
      <c r="AA30" s="204">
        <v>44362</v>
      </c>
      <c r="AB30" s="30" t="s">
        <v>9</v>
      </c>
      <c r="AC30" s="30" t="s">
        <v>372</v>
      </c>
      <c r="AD30" s="30">
        <v>87873310998</v>
      </c>
      <c r="AE30" s="30" t="s">
        <v>13</v>
      </c>
    </row>
    <row r="31" spans="1:31" x14ac:dyDescent="0.25">
      <c r="A31" s="130">
        <v>4002939666</v>
      </c>
      <c r="B31" s="131" t="s">
        <v>96</v>
      </c>
      <c r="C31" s="131">
        <v>1</v>
      </c>
      <c r="D31" s="130">
        <v>26201001</v>
      </c>
      <c r="E31" s="130" t="s">
        <v>4691</v>
      </c>
      <c r="F31" s="131">
        <v>116</v>
      </c>
      <c r="G31" s="244">
        <v>9.930555555555555E-2</v>
      </c>
      <c r="H31" s="130">
        <v>5.8333333333333327E-2</v>
      </c>
      <c r="I31" s="131" t="s">
        <v>8</v>
      </c>
      <c r="J31" s="130" t="s">
        <v>97</v>
      </c>
      <c r="K31" s="130" t="s">
        <v>4686</v>
      </c>
      <c r="L31" s="130">
        <v>2</v>
      </c>
      <c r="M31" s="130" t="s">
        <v>3470</v>
      </c>
      <c r="N31" s="130" t="s">
        <v>99</v>
      </c>
      <c r="O31" s="130" t="s">
        <v>4692</v>
      </c>
      <c r="P31" s="133">
        <v>44363</v>
      </c>
      <c r="Q31" s="286" t="s">
        <v>120</v>
      </c>
      <c r="R31" s="134" t="s">
        <v>4693</v>
      </c>
      <c r="S31" s="278" t="s">
        <v>122</v>
      </c>
      <c r="T31" s="272" t="str">
        <f>IFERROR(VLOOKUP(D:D,DGILOG!A:C,3,0),"")</f>
        <v/>
      </c>
      <c r="U31" s="29" t="s">
        <v>3713</v>
      </c>
      <c r="V31" s="272" t="s">
        <v>434</v>
      </c>
      <c r="W31" s="272" t="str">
        <f>IFERROR(VLOOKUP(V:V,MGV!B:E,4,0),"")</f>
        <v>PT. Kabut Halim Mandiri</v>
      </c>
      <c r="X31" s="272" t="s">
        <v>369</v>
      </c>
      <c r="Y31" s="278" t="str">
        <f t="shared" si="1"/>
        <v xml:space="preserve">4002939666 GID 16 P1 16 </v>
      </c>
      <c r="Z31" s="30" t="str">
        <f>VLOOKUP(A:A,[10]Orders!$D:$N,11,0)</f>
        <v>TDS-TRI-20210615101154479504</v>
      </c>
      <c r="AA31" s="204">
        <v>44362</v>
      </c>
      <c r="AB31" s="30" t="s">
        <v>18</v>
      </c>
      <c r="AC31" s="30" t="s">
        <v>3375</v>
      </c>
      <c r="AD31" s="30" t="s">
        <v>4182</v>
      </c>
      <c r="AE31" s="30" t="s">
        <v>434</v>
      </c>
    </row>
    <row r="32" spans="1:31" x14ac:dyDescent="0.25">
      <c r="A32" s="130">
        <v>4002939666</v>
      </c>
      <c r="B32" s="131" t="s">
        <v>96</v>
      </c>
      <c r="C32" s="131"/>
      <c r="D32" s="130">
        <v>26205001</v>
      </c>
      <c r="E32" s="130" t="s">
        <v>4247</v>
      </c>
      <c r="F32" s="131">
        <v>132</v>
      </c>
      <c r="G32" s="244">
        <v>0.1076388888888889</v>
      </c>
      <c r="H32" s="244">
        <v>4.3750000000000004E-2</v>
      </c>
      <c r="I32" s="131" t="s">
        <v>8</v>
      </c>
      <c r="J32" s="130" t="s">
        <v>97</v>
      </c>
      <c r="K32" s="130" t="s">
        <v>4686</v>
      </c>
      <c r="L32" s="130">
        <v>2</v>
      </c>
      <c r="M32" s="130" t="s">
        <v>3470</v>
      </c>
      <c r="N32" s="130" t="s">
        <v>99</v>
      </c>
      <c r="O32" s="130" t="s">
        <v>4692</v>
      </c>
      <c r="P32" s="133">
        <v>44363</v>
      </c>
      <c r="Q32" s="286" t="s">
        <v>120</v>
      </c>
      <c r="R32" s="286" t="s">
        <v>4248</v>
      </c>
      <c r="S32" s="278" t="s">
        <v>122</v>
      </c>
      <c r="T32" s="272" t="str">
        <f>IFERROR(VLOOKUP(D:D,DGILOG!A:C,3,0),"")</f>
        <v/>
      </c>
      <c r="U32" s="29"/>
      <c r="V32" s="272"/>
      <c r="W32" s="272" t="str">
        <f>IFERROR(VLOOKUP(V:V,MGV!B:E,4,0),"")</f>
        <v/>
      </c>
      <c r="X32" s="272" t="s">
        <v>369</v>
      </c>
      <c r="Y32" s="278" t="str">
        <f t="shared" si="1"/>
        <v xml:space="preserve">4002939666 GID 16 P1 16 </v>
      </c>
      <c r="Z32" s="30" t="str">
        <f>VLOOKUP(A:A,[10]Orders!$D:$N,11,0)</f>
        <v>TDS-TRI-20210615101154479504</v>
      </c>
      <c r="AA32" s="204">
        <v>44362</v>
      </c>
      <c r="AB32" s="30" t="s">
        <v>18</v>
      </c>
      <c r="AC32" s="30" t="s">
        <v>3375</v>
      </c>
      <c r="AD32" s="30" t="s">
        <v>4182</v>
      </c>
      <c r="AE32" s="30" t="s">
        <v>434</v>
      </c>
    </row>
    <row r="33" spans="1:31" x14ac:dyDescent="0.25">
      <c r="A33" s="130">
        <v>4002939667</v>
      </c>
      <c r="B33" s="131" t="s">
        <v>96</v>
      </c>
      <c r="C33" s="131">
        <v>1</v>
      </c>
      <c r="D33" s="130">
        <v>26207001</v>
      </c>
      <c r="E33" s="130" t="s">
        <v>4030</v>
      </c>
      <c r="F33" s="131">
        <v>227</v>
      </c>
      <c r="G33" s="244">
        <v>0.17291666666666669</v>
      </c>
      <c r="H33" s="130">
        <v>9.7916666666666666E-2</v>
      </c>
      <c r="I33" s="131" t="s">
        <v>8</v>
      </c>
      <c r="J33" s="130" t="s">
        <v>97</v>
      </c>
      <c r="K33" s="130" t="s">
        <v>4686</v>
      </c>
      <c r="L33" s="130">
        <v>2</v>
      </c>
      <c r="M33" s="130" t="s">
        <v>3470</v>
      </c>
      <c r="N33" s="130" t="s">
        <v>99</v>
      </c>
      <c r="O33" s="130" t="s">
        <v>3837</v>
      </c>
      <c r="P33" s="133">
        <v>44363</v>
      </c>
      <c r="Q33" s="286" t="s">
        <v>120</v>
      </c>
      <c r="R33" s="134" t="s">
        <v>4031</v>
      </c>
      <c r="S33" s="278" t="s">
        <v>122</v>
      </c>
      <c r="T33" s="272" t="str">
        <f>IFERROR(VLOOKUP(D:D,DGILOG!A:C,3,0),"")</f>
        <v/>
      </c>
      <c r="U33" s="29" t="s">
        <v>3713</v>
      </c>
      <c r="V33" s="272" t="s">
        <v>50</v>
      </c>
      <c r="W33" s="272" t="str">
        <f>IFERROR(VLOOKUP(V:V,MGV!B:E,4,0),"")</f>
        <v>PT. Kabut Halim Mandiri</v>
      </c>
      <c r="X33" s="272" t="s">
        <v>369</v>
      </c>
      <c r="Y33" s="278" t="str">
        <f t="shared" si="1"/>
        <v xml:space="preserve">4002939667 GID 16 P1 16 </v>
      </c>
      <c r="Z33" s="30" t="str">
        <f>VLOOKUP(A:A,[10]Orders!$D:$N,11,0)</f>
        <v>TDS-TRI-20210615101141090544</v>
      </c>
      <c r="AA33" s="204">
        <v>44362</v>
      </c>
      <c r="AB33" s="30" t="s">
        <v>18</v>
      </c>
      <c r="AC33" s="30" t="s">
        <v>2328</v>
      </c>
      <c r="AD33" s="30">
        <v>85218782844</v>
      </c>
      <c r="AE33" s="30" t="s">
        <v>50</v>
      </c>
    </row>
    <row r="34" spans="1:31" x14ac:dyDescent="0.25">
      <c r="A34" s="130">
        <v>4002939668</v>
      </c>
      <c r="B34" s="131" t="s">
        <v>96</v>
      </c>
      <c r="C34" s="131">
        <v>1</v>
      </c>
      <c r="D34" s="130">
        <v>90024101</v>
      </c>
      <c r="E34" s="130" t="s">
        <v>3838</v>
      </c>
      <c r="F34" s="131">
        <v>171</v>
      </c>
      <c r="G34" s="244">
        <v>0.14722222222222223</v>
      </c>
      <c r="H34" s="244">
        <v>6.5277777777777782E-2</v>
      </c>
      <c r="I34" s="131" t="s">
        <v>8</v>
      </c>
      <c r="J34" s="130" t="s">
        <v>97</v>
      </c>
      <c r="K34" s="130" t="s">
        <v>4686</v>
      </c>
      <c r="L34" s="130">
        <v>2</v>
      </c>
      <c r="M34" s="130" t="s">
        <v>3470</v>
      </c>
      <c r="N34" s="130" t="s">
        <v>99</v>
      </c>
      <c r="O34" s="130" t="s">
        <v>3837</v>
      </c>
      <c r="P34" s="133">
        <v>44363</v>
      </c>
      <c r="Q34" s="286" t="s">
        <v>120</v>
      </c>
      <c r="R34" s="134" t="s">
        <v>3840</v>
      </c>
      <c r="S34" s="278" t="s">
        <v>122</v>
      </c>
      <c r="T34" s="272" t="str">
        <f>IFERROR(VLOOKUP(D:D,DGILOG!A:C,3,0),"")</f>
        <v/>
      </c>
      <c r="U34" s="29" t="s">
        <v>3713</v>
      </c>
      <c r="V34" s="272" t="s">
        <v>53</v>
      </c>
      <c r="W34" s="272" t="str">
        <f>IFERROR(VLOOKUP(V:V,MGV!B:E,4,0),"")</f>
        <v>PT. Mega Antaran Prima</v>
      </c>
      <c r="X34" s="272" t="s">
        <v>369</v>
      </c>
      <c r="Y34" s="278" t="str">
        <f t="shared" si="1"/>
        <v xml:space="preserve">4002939668 GID 16 P1 16 </v>
      </c>
      <c r="Z34" s="30" t="str">
        <f>VLOOKUP(A:A,[10]Orders!$D:$N,11,0)</f>
        <v>TDS-TRI-20210615101142049224</v>
      </c>
      <c r="AA34" s="204">
        <v>44362</v>
      </c>
      <c r="AB34" s="30" t="s">
        <v>43</v>
      </c>
      <c r="AC34" s="30" t="s">
        <v>1653</v>
      </c>
      <c r="AD34" s="30">
        <v>87829079148</v>
      </c>
      <c r="AE34" s="30" t="s">
        <v>53</v>
      </c>
    </row>
    <row r="35" spans="1:31" x14ac:dyDescent="0.25">
      <c r="A35" s="130">
        <v>4002939669</v>
      </c>
      <c r="B35" s="131" t="s">
        <v>96</v>
      </c>
      <c r="C35" s="131">
        <v>1</v>
      </c>
      <c r="D35" s="130">
        <v>15411257</v>
      </c>
      <c r="E35" s="130" t="s">
        <v>3676</v>
      </c>
      <c r="F35" s="131">
        <v>233</v>
      </c>
      <c r="G35" s="244">
        <v>0.1673611111111111</v>
      </c>
      <c r="H35" s="130">
        <v>9.6527777777777768E-2</v>
      </c>
      <c r="I35" s="131" t="s">
        <v>8</v>
      </c>
      <c r="J35" s="130" t="s">
        <v>97</v>
      </c>
      <c r="K35" s="130" t="s">
        <v>4686</v>
      </c>
      <c r="L35" s="130">
        <v>2</v>
      </c>
      <c r="M35" s="130" t="s">
        <v>3470</v>
      </c>
      <c r="N35" s="130" t="s">
        <v>99</v>
      </c>
      <c r="O35" s="130" t="s">
        <v>3837</v>
      </c>
      <c r="P35" s="133">
        <v>44363</v>
      </c>
      <c r="Q35" s="286" t="s">
        <v>120</v>
      </c>
      <c r="R35" s="286" t="s">
        <v>3679</v>
      </c>
      <c r="S35" s="278" t="s">
        <v>122</v>
      </c>
      <c r="T35" s="272" t="str">
        <f>IFERROR(VLOOKUP(D:D,DGILOG!A:C,3,0),"")</f>
        <v/>
      </c>
      <c r="U35" s="29" t="s">
        <v>3713</v>
      </c>
      <c r="V35" s="272" t="s">
        <v>57</v>
      </c>
      <c r="W35" s="272" t="str">
        <f>IFERROR(VLOOKUP(V:V,MGV!B:E,4,0),"")</f>
        <v>PT. Mega Antaran Prima</v>
      </c>
      <c r="X35" s="272" t="s">
        <v>369</v>
      </c>
      <c r="Y35" s="278" t="str">
        <f t="shared" si="1"/>
        <v xml:space="preserve">4002939669 GID 16 P1 16 </v>
      </c>
      <c r="Z35" s="30" t="str">
        <f>VLOOKUP(A:A,[10]Orders!$D:$N,11,0)</f>
        <v>TDS-TRI-20210615101142872733</v>
      </c>
      <c r="AA35" s="204">
        <v>44362</v>
      </c>
      <c r="AB35" s="30" t="s">
        <v>43</v>
      </c>
      <c r="AC35" s="30" t="s">
        <v>3343</v>
      </c>
      <c r="AD35" s="30">
        <v>89654622368</v>
      </c>
      <c r="AE35" s="30" t="s">
        <v>57</v>
      </c>
    </row>
    <row r="36" spans="1:31" x14ac:dyDescent="0.25">
      <c r="A36" s="130">
        <v>4002939714</v>
      </c>
      <c r="B36" s="131" t="s">
        <v>96</v>
      </c>
      <c r="C36" s="131">
        <v>1</v>
      </c>
      <c r="D36" s="130">
        <v>20818001</v>
      </c>
      <c r="E36" s="130" t="s">
        <v>4694</v>
      </c>
      <c r="F36" s="131">
        <v>207</v>
      </c>
      <c r="G36" s="244">
        <v>0.24166666666666667</v>
      </c>
      <c r="H36" s="244">
        <v>9.375E-2</v>
      </c>
      <c r="I36" s="131" t="s">
        <v>8</v>
      </c>
      <c r="J36" s="130" t="s">
        <v>109</v>
      </c>
      <c r="K36" s="130" t="s">
        <v>4686</v>
      </c>
      <c r="L36" s="130">
        <v>2</v>
      </c>
      <c r="M36" s="130" t="s">
        <v>3470</v>
      </c>
      <c r="N36" s="130" t="s">
        <v>99</v>
      </c>
      <c r="O36" s="130" t="s">
        <v>369</v>
      </c>
      <c r="P36" s="133">
        <v>44363</v>
      </c>
      <c r="Q36" s="286" t="s">
        <v>120</v>
      </c>
      <c r="R36" s="134" t="s">
        <v>4695</v>
      </c>
      <c r="S36" s="278" t="s">
        <v>122</v>
      </c>
      <c r="T36" s="272" t="str">
        <f>IFERROR(VLOOKUP(D:D,DGILOG!A:C,3,0),"")</f>
        <v/>
      </c>
      <c r="U36" s="29" t="s">
        <v>3713</v>
      </c>
      <c r="V36" s="272" t="s">
        <v>436</v>
      </c>
      <c r="W36" s="272" t="str">
        <f>IFERROR(VLOOKUP(V:V,MGV!B:E,4,0),"")</f>
        <v>PT. Kabut Halim Mandiri</v>
      </c>
      <c r="X36" s="272" t="s">
        <v>369</v>
      </c>
      <c r="Y36" s="278" t="str">
        <f t="shared" si="1"/>
        <v xml:space="preserve">4002939714 GID 16 P1 16 </v>
      </c>
      <c r="Z36" s="30" t="str">
        <f>VLOOKUP(A:A,[10]Orders!$D:$N,11,0)</f>
        <v>TDS-TRI-20210615101143754675</v>
      </c>
      <c r="AA36" s="204">
        <v>44362</v>
      </c>
      <c r="AB36" s="30" t="s">
        <v>18</v>
      </c>
      <c r="AC36" s="30" t="s">
        <v>2520</v>
      </c>
      <c r="AD36" s="30">
        <v>82111038832</v>
      </c>
      <c r="AE36" s="30" t="s">
        <v>436</v>
      </c>
    </row>
    <row r="37" spans="1:31" x14ac:dyDescent="0.25">
      <c r="A37" s="130">
        <v>4002939716</v>
      </c>
      <c r="B37" s="131" t="s">
        <v>96</v>
      </c>
      <c r="C37" s="131">
        <v>1</v>
      </c>
      <c r="D37" s="130">
        <v>15106521</v>
      </c>
      <c r="E37" s="130" t="s">
        <v>3644</v>
      </c>
      <c r="F37" s="131">
        <v>695</v>
      </c>
      <c r="G37" s="244">
        <v>0.23750000000000002</v>
      </c>
      <c r="H37" s="244">
        <v>8.9583333333333334E-2</v>
      </c>
      <c r="I37" s="131" t="s">
        <v>8</v>
      </c>
      <c r="J37" s="130" t="s">
        <v>97</v>
      </c>
      <c r="K37" s="130" t="s">
        <v>4686</v>
      </c>
      <c r="L37" s="130">
        <v>2</v>
      </c>
      <c r="M37" s="130" t="s">
        <v>134</v>
      </c>
      <c r="N37" s="130" t="s">
        <v>99</v>
      </c>
      <c r="O37" s="130" t="s">
        <v>369</v>
      </c>
      <c r="P37" s="133">
        <v>44363</v>
      </c>
      <c r="Q37" s="286" t="s">
        <v>100</v>
      </c>
      <c r="R37" s="286" t="s">
        <v>3647</v>
      </c>
      <c r="S37" s="278" t="s">
        <v>101</v>
      </c>
      <c r="T37" s="272" t="str">
        <f>IFERROR(VLOOKUP(D:D,DGILOG!A:C,3,0),"")</f>
        <v/>
      </c>
      <c r="U37" s="29" t="s">
        <v>3713</v>
      </c>
      <c r="V37" s="272" t="s">
        <v>60</v>
      </c>
      <c r="W37" s="272" t="str">
        <f>IFERROR(VLOOKUP(V:V,MGV!B:E,4,0),"")</f>
        <v>PT. Mega Antaran Prima</v>
      </c>
      <c r="X37" s="272" t="s">
        <v>369</v>
      </c>
      <c r="Y37" s="278" t="str">
        <f t="shared" si="1"/>
        <v xml:space="preserve">4002939716 GID 16 ND 16 </v>
      </c>
      <c r="Z37" s="30" t="str">
        <f>VLOOKUP(A:A,[10]Orders!$D:$N,11,0)</f>
        <v>TDS-TRI-20210615101144648927</v>
      </c>
      <c r="AA37" s="204">
        <v>44362</v>
      </c>
      <c r="AB37" s="30" t="s">
        <v>43</v>
      </c>
      <c r="AC37" s="30" t="s">
        <v>267</v>
      </c>
      <c r="AD37" s="30">
        <v>83895174172</v>
      </c>
      <c r="AE37" s="30" t="s">
        <v>60</v>
      </c>
    </row>
    <row r="38" spans="1:31" x14ac:dyDescent="0.25">
      <c r="A38" s="130">
        <v>4002939727</v>
      </c>
      <c r="B38" s="131" t="s">
        <v>96</v>
      </c>
      <c r="C38" s="131">
        <v>1</v>
      </c>
      <c r="D38" s="130">
        <v>15130711</v>
      </c>
      <c r="E38" s="130" t="s">
        <v>4173</v>
      </c>
      <c r="F38" s="131">
        <v>197</v>
      </c>
      <c r="G38" s="244">
        <v>0.16874999999999998</v>
      </c>
      <c r="H38" s="130">
        <v>0.10347222222222223</v>
      </c>
      <c r="I38" s="131" t="s">
        <v>8</v>
      </c>
      <c r="J38" s="130" t="s">
        <v>97</v>
      </c>
      <c r="K38" s="130" t="s">
        <v>4686</v>
      </c>
      <c r="L38" s="130">
        <v>2</v>
      </c>
      <c r="M38" s="130" t="s">
        <v>134</v>
      </c>
      <c r="N38" s="130" t="s">
        <v>99</v>
      </c>
      <c r="O38" s="130" t="s">
        <v>4687</v>
      </c>
      <c r="P38" s="133">
        <v>44363</v>
      </c>
      <c r="Q38" s="286" t="s">
        <v>120</v>
      </c>
      <c r="R38" s="286" t="s">
        <v>4174</v>
      </c>
      <c r="S38" s="278" t="s">
        <v>122</v>
      </c>
      <c r="T38" s="272" t="str">
        <f>IFERROR(VLOOKUP(D:D,DGILOG!A:C,3,0),"")</f>
        <v/>
      </c>
      <c r="U38" s="29" t="s">
        <v>3713</v>
      </c>
      <c r="V38" s="272" t="s">
        <v>29</v>
      </c>
      <c r="W38" s="272" t="str">
        <f>IFERROR(VLOOKUP(V:V,MGV!B:E,4,0),"")</f>
        <v>PT. Darsindo Cipta Putra Mandiri</v>
      </c>
      <c r="X38" s="272" t="s">
        <v>369</v>
      </c>
      <c r="Y38" s="278" t="str">
        <f t="shared" si="1"/>
        <v xml:space="preserve">4002939727 GID 16 P1 16 </v>
      </c>
      <c r="Z38" s="30" t="str">
        <f>VLOOKUP(A:A,[10]Orders!$D:$N,11,0)</f>
        <v>TDS-TRI-20210615101155543430</v>
      </c>
      <c r="AA38" s="204">
        <v>44362</v>
      </c>
      <c r="AB38" s="30" t="s">
        <v>28</v>
      </c>
      <c r="AC38" s="30" t="s">
        <v>373</v>
      </c>
      <c r="AD38" s="30">
        <v>81290876959</v>
      </c>
      <c r="AE38" s="30" t="s">
        <v>29</v>
      </c>
    </row>
    <row r="39" spans="1:31" x14ac:dyDescent="0.25">
      <c r="A39" s="130">
        <v>4002939727</v>
      </c>
      <c r="B39" s="131" t="s">
        <v>96</v>
      </c>
      <c r="C39" s="131"/>
      <c r="D39" s="130">
        <v>15536133</v>
      </c>
      <c r="E39" s="130" t="s">
        <v>3313</v>
      </c>
      <c r="F39" s="131">
        <v>59</v>
      </c>
      <c r="G39" s="244">
        <v>5.5555555555555558E-3</v>
      </c>
      <c r="H39" s="244">
        <v>2.1527777777777781E-2</v>
      </c>
      <c r="I39" s="131" t="s">
        <v>8</v>
      </c>
      <c r="J39" s="130" t="s">
        <v>97</v>
      </c>
      <c r="K39" s="130" t="s">
        <v>4686</v>
      </c>
      <c r="L39" s="130">
        <v>2</v>
      </c>
      <c r="M39" s="130" t="s">
        <v>134</v>
      </c>
      <c r="N39" s="130" t="s">
        <v>99</v>
      </c>
      <c r="O39" s="130" t="s">
        <v>4687</v>
      </c>
      <c r="P39" s="133">
        <v>44363</v>
      </c>
      <c r="Q39" s="286" t="s">
        <v>120</v>
      </c>
      <c r="R39" s="286" t="s">
        <v>3314</v>
      </c>
      <c r="S39" s="278" t="s">
        <v>122</v>
      </c>
      <c r="T39" s="272" t="str">
        <f>IFERROR(VLOOKUP(D:D,DGILOG!A:C,3,0),"")</f>
        <v/>
      </c>
      <c r="U39" s="29"/>
      <c r="V39" s="272"/>
      <c r="W39" s="272" t="str">
        <f>IFERROR(VLOOKUP(V:V,MGV!B:E,4,0),"")</f>
        <v/>
      </c>
      <c r="X39" s="272" t="s">
        <v>369</v>
      </c>
      <c r="Y39" s="278" t="str">
        <f t="shared" si="1"/>
        <v xml:space="preserve">4002939727 GID 16 P1 16 </v>
      </c>
      <c r="Z39" s="30" t="str">
        <f>VLOOKUP(A:A,[10]Orders!$D:$N,11,0)</f>
        <v>TDS-TRI-20210615101155543430</v>
      </c>
      <c r="AA39" s="204">
        <v>44362</v>
      </c>
      <c r="AB39" s="30" t="s">
        <v>28</v>
      </c>
      <c r="AC39" s="30" t="s">
        <v>373</v>
      </c>
      <c r="AD39" s="30">
        <v>81290876959</v>
      </c>
      <c r="AE39" s="30" t="s">
        <v>29</v>
      </c>
    </row>
    <row r="40" spans="1:31" x14ac:dyDescent="0.25">
      <c r="A40" s="130">
        <v>4002939729</v>
      </c>
      <c r="B40" s="131" t="s">
        <v>96</v>
      </c>
      <c r="C40" s="131">
        <v>1</v>
      </c>
      <c r="D40" s="130">
        <v>15221063</v>
      </c>
      <c r="E40" s="130" t="s">
        <v>4696</v>
      </c>
      <c r="F40" s="131">
        <v>292</v>
      </c>
      <c r="G40" s="244">
        <v>0.22083333333333333</v>
      </c>
      <c r="H40" s="130">
        <v>9.3055555555555558E-2</v>
      </c>
      <c r="I40" s="131" t="s">
        <v>8</v>
      </c>
      <c r="J40" s="130" t="s">
        <v>97</v>
      </c>
      <c r="K40" s="130" t="s">
        <v>4686</v>
      </c>
      <c r="L40" s="130">
        <v>2</v>
      </c>
      <c r="M40" s="130" t="s">
        <v>3304</v>
      </c>
      <c r="N40" s="130" t="s">
        <v>110</v>
      </c>
      <c r="O40" s="130" t="s">
        <v>369</v>
      </c>
      <c r="P40" s="133">
        <v>44364</v>
      </c>
      <c r="Q40" s="286" t="s">
        <v>105</v>
      </c>
      <c r="R40" s="286" t="s">
        <v>4697</v>
      </c>
      <c r="S40" s="278" t="s">
        <v>107</v>
      </c>
      <c r="T40" s="272" t="str">
        <f>IFERROR(VLOOKUP(D:D,DGILOG!A:C,3,0),"")</f>
        <v/>
      </c>
      <c r="U40" s="29" t="s">
        <v>3713</v>
      </c>
      <c r="V40" s="272" t="s">
        <v>65</v>
      </c>
      <c r="W40" s="272" t="str">
        <f>IFERROR(VLOOKUP(V:V,MGV!B:E,4,0),"")</f>
        <v>PT. Mega Antaran Prima</v>
      </c>
      <c r="X40" s="272" t="s">
        <v>369</v>
      </c>
      <c r="Y40" s="278" t="str">
        <f t="shared" si="1"/>
        <v xml:space="preserve">4002939729 GID 16 P2 17 </v>
      </c>
      <c r="Z40" s="30" t="str">
        <f>VLOOKUP(A:A,[10]Orders!$D:$N,11,0)</f>
        <v>TDS-TRI-20210615101145716368</v>
      </c>
      <c r="AA40" s="204">
        <v>44362</v>
      </c>
      <c r="AB40" s="30" t="s">
        <v>43</v>
      </c>
      <c r="AC40" s="30" t="s">
        <v>298</v>
      </c>
      <c r="AD40" s="30">
        <v>85893958813</v>
      </c>
      <c r="AE40" s="30" t="s">
        <v>65</v>
      </c>
    </row>
    <row r="41" spans="1:31" x14ac:dyDescent="0.25">
      <c r="A41" s="130">
        <v>4002939735</v>
      </c>
      <c r="B41" s="131" t="s">
        <v>96</v>
      </c>
      <c r="C41" s="131">
        <v>1</v>
      </c>
      <c r="D41" s="130">
        <v>15293488</v>
      </c>
      <c r="E41" s="130" t="s">
        <v>3656</v>
      </c>
      <c r="F41" s="131">
        <v>265</v>
      </c>
      <c r="G41" s="130">
        <v>0.21180555555555555</v>
      </c>
      <c r="H41" s="244">
        <v>9.5833333333333326E-2</v>
      </c>
      <c r="I41" s="131" t="s">
        <v>8</v>
      </c>
      <c r="J41" s="130" t="s">
        <v>97</v>
      </c>
      <c r="K41" s="130" t="s">
        <v>4686</v>
      </c>
      <c r="L41" s="130">
        <v>2</v>
      </c>
      <c r="M41" s="130" t="s">
        <v>3418</v>
      </c>
      <c r="N41" s="130" t="s">
        <v>99</v>
      </c>
      <c r="O41" s="130" t="s">
        <v>369</v>
      </c>
      <c r="P41" s="133">
        <v>44363</v>
      </c>
      <c r="Q41" s="286" t="s">
        <v>100</v>
      </c>
      <c r="R41" s="286" t="s">
        <v>3659</v>
      </c>
      <c r="S41" s="278" t="s">
        <v>101</v>
      </c>
      <c r="T41" s="272" t="str">
        <f>IFERROR(VLOOKUP(D:D,DGILOG!A:C,3,0),"")</f>
        <v/>
      </c>
      <c r="U41" s="29" t="s">
        <v>3713</v>
      </c>
      <c r="V41" s="272" t="s">
        <v>39</v>
      </c>
      <c r="W41" s="272" t="str">
        <f>IFERROR(VLOOKUP(V:V,MGV!B:E,4,0),"")</f>
        <v>PT. Kabut Halim Mandiri</v>
      </c>
      <c r="X41" s="272" t="s">
        <v>369</v>
      </c>
      <c r="Y41" s="278" t="str">
        <f t="shared" si="1"/>
        <v xml:space="preserve">4002939735 GID 16 ND 16 </v>
      </c>
      <c r="Z41" s="30" t="str">
        <f>VLOOKUP(A:A,[10]Orders!$D:$N,11,0)</f>
        <v>TDS-TRI-20210615101146650241</v>
      </c>
      <c r="AA41" s="204">
        <v>44362</v>
      </c>
      <c r="AB41" s="30" t="s">
        <v>18</v>
      </c>
      <c r="AC41" s="30" t="s">
        <v>2603</v>
      </c>
      <c r="AD41" s="30">
        <v>87722200755</v>
      </c>
      <c r="AE41" s="30" t="s">
        <v>39</v>
      </c>
    </row>
    <row r="42" spans="1:31" x14ac:dyDescent="0.25">
      <c r="A42" s="130">
        <v>4002939742</v>
      </c>
      <c r="B42" s="131" t="s">
        <v>96</v>
      </c>
      <c r="C42" s="131">
        <v>1</v>
      </c>
      <c r="D42" s="130">
        <v>15482674</v>
      </c>
      <c r="E42" s="130" t="s">
        <v>3322</v>
      </c>
      <c r="F42" s="131">
        <v>378</v>
      </c>
      <c r="G42" s="130">
        <v>0.26319444444444445</v>
      </c>
      <c r="H42" s="244">
        <v>0.11180555555555556</v>
      </c>
      <c r="I42" s="131" t="s">
        <v>8</v>
      </c>
      <c r="J42" s="130" t="s">
        <v>97</v>
      </c>
      <c r="K42" s="130" t="s">
        <v>4686</v>
      </c>
      <c r="L42" s="130">
        <v>2</v>
      </c>
      <c r="M42" s="130" t="s">
        <v>104</v>
      </c>
      <c r="N42" s="130" t="s">
        <v>99</v>
      </c>
      <c r="O42" s="130" t="s">
        <v>369</v>
      </c>
      <c r="P42" s="133">
        <v>44363</v>
      </c>
      <c r="Q42" s="286" t="s">
        <v>120</v>
      </c>
      <c r="R42" s="286" t="s">
        <v>3323</v>
      </c>
      <c r="S42" s="278" t="s">
        <v>122</v>
      </c>
      <c r="T42" s="272" t="str">
        <f>IFERROR(VLOOKUP(D:D,DGILOG!A:C,3,0),"")</f>
        <v/>
      </c>
      <c r="U42" s="29" t="s">
        <v>3713</v>
      </c>
      <c r="V42" s="272" t="s">
        <v>273</v>
      </c>
      <c r="W42" s="272" t="str">
        <f>IFERROR(VLOOKUP(V:V,MGV!B:E,4,0),"")</f>
        <v>PT. Mega Antaran Prima</v>
      </c>
      <c r="X42" s="272" t="s">
        <v>369</v>
      </c>
      <c r="Y42" s="278" t="str">
        <f t="shared" si="1"/>
        <v xml:space="preserve">4002939742 GID 16 P1 16 </v>
      </c>
      <c r="Z42" s="30" t="str">
        <f>VLOOKUP(A:A,[10]Orders!$D:$N,11,0)</f>
        <v>TDS-TRI-20210615101147718924</v>
      </c>
      <c r="AA42" s="204">
        <v>44362</v>
      </c>
      <c r="AB42" s="30" t="s">
        <v>43</v>
      </c>
      <c r="AC42" s="30" t="s">
        <v>274</v>
      </c>
      <c r="AD42" s="30">
        <v>85889207306</v>
      </c>
      <c r="AE42" s="30" t="s">
        <v>273</v>
      </c>
    </row>
    <row r="43" spans="1:31" x14ac:dyDescent="0.25">
      <c r="A43" s="115">
        <v>4002939749</v>
      </c>
      <c r="B43" s="116" t="s">
        <v>96</v>
      </c>
      <c r="C43" s="116"/>
      <c r="D43" s="115">
        <v>20820001</v>
      </c>
      <c r="E43" s="115" t="s">
        <v>185</v>
      </c>
      <c r="F43" s="116">
        <v>2682</v>
      </c>
      <c r="G43" s="115" t="s">
        <v>4698</v>
      </c>
      <c r="H43" s="259">
        <v>0.56666666666666665</v>
      </c>
      <c r="I43" s="116" t="s">
        <v>473</v>
      </c>
      <c r="J43" s="115" t="s">
        <v>116</v>
      </c>
      <c r="K43" s="115" t="s">
        <v>4686</v>
      </c>
      <c r="L43" s="115">
        <v>2</v>
      </c>
      <c r="M43" s="115" t="s">
        <v>124</v>
      </c>
      <c r="N43" s="115" t="s">
        <v>118</v>
      </c>
      <c r="O43" s="115" t="s">
        <v>369</v>
      </c>
      <c r="P43" s="117">
        <v>44365</v>
      </c>
      <c r="Q43" s="287" t="s">
        <v>112</v>
      </c>
      <c r="R43" s="287" t="s">
        <v>186</v>
      </c>
      <c r="S43" s="273" t="s">
        <v>113</v>
      </c>
      <c r="T43" s="272" t="str">
        <f>IFERROR(VLOOKUP(D:D,DGILOG!A:C,3,0),"")</f>
        <v/>
      </c>
      <c r="U43" s="114"/>
      <c r="V43" s="114"/>
      <c r="W43" s="114" t="s">
        <v>505</v>
      </c>
      <c r="X43" s="273" t="s">
        <v>369</v>
      </c>
      <c r="Y43" s="273" t="str">
        <f t="shared" si="1"/>
        <v xml:space="preserve">4002939749 GID 16 P3 18 </v>
      </c>
      <c r="Z43" s="282"/>
      <c r="AA43" s="282"/>
      <c r="AB43" s="282"/>
      <c r="AC43" s="282"/>
      <c r="AD43" s="282"/>
      <c r="AE43" s="282"/>
    </row>
    <row r="44" spans="1:31" x14ac:dyDescent="0.25">
      <c r="A44" s="260">
        <v>4002938924</v>
      </c>
      <c r="B44" s="261" t="s">
        <v>96</v>
      </c>
      <c r="C44" s="261"/>
      <c r="D44" s="260">
        <v>20804001</v>
      </c>
      <c r="E44" s="260" t="s">
        <v>3345</v>
      </c>
      <c r="F44" s="261">
        <v>3136</v>
      </c>
      <c r="G44" s="260" t="s">
        <v>4729</v>
      </c>
      <c r="H44" s="263">
        <v>0.72083333333333333</v>
      </c>
      <c r="I44" s="261" t="s">
        <v>473</v>
      </c>
      <c r="J44" s="260" t="s">
        <v>97</v>
      </c>
      <c r="K44" s="260" t="s">
        <v>4730</v>
      </c>
      <c r="L44" s="260">
        <v>3</v>
      </c>
      <c r="M44" s="260" t="s">
        <v>3346</v>
      </c>
      <c r="N44" s="260" t="s">
        <v>3347</v>
      </c>
      <c r="O44" s="260" t="s">
        <v>4687</v>
      </c>
      <c r="P44" s="264">
        <v>44368</v>
      </c>
      <c r="Q44" s="260" t="s">
        <v>112</v>
      </c>
      <c r="R44" s="270" t="s">
        <v>3348</v>
      </c>
      <c r="S44" s="114" t="s">
        <v>113</v>
      </c>
      <c r="T44" s="272" t="str">
        <f>IFERROR(VLOOKUP(D:D,DGILOG!A:C,3,0),"")</f>
        <v/>
      </c>
      <c r="U44" s="114"/>
      <c r="V44" s="114"/>
      <c r="W44" s="114" t="s">
        <v>4177</v>
      </c>
      <c r="X44" s="273" t="s">
        <v>369</v>
      </c>
      <c r="Y44" s="273" t="str">
        <f t="shared" ref="Y44:Y55" si="2">A44&amp;" "&amp;X44&amp;" "&amp;S44&amp;" "&amp;TEXT(P44,"dd")&amp;" "&amp;T44</f>
        <v xml:space="preserve">4002938924 GID 16 P3 21 </v>
      </c>
      <c r="Z44" s="282"/>
      <c r="AA44" s="282"/>
      <c r="AB44" s="282"/>
      <c r="AC44" s="282"/>
      <c r="AD44" s="282"/>
      <c r="AE44" s="282"/>
    </row>
    <row r="45" spans="1:31" x14ac:dyDescent="0.25">
      <c r="A45" s="260">
        <v>4002938924</v>
      </c>
      <c r="B45" s="261" t="s">
        <v>96</v>
      </c>
      <c r="C45" s="261"/>
      <c r="D45" s="260">
        <v>21928001</v>
      </c>
      <c r="E45" s="260" t="s">
        <v>4731</v>
      </c>
      <c r="F45" s="261">
        <v>100</v>
      </c>
      <c r="G45" s="263">
        <v>9.4444444444444442E-2</v>
      </c>
      <c r="H45" s="260">
        <v>5.8333333333333327E-2</v>
      </c>
      <c r="I45" s="261" t="s">
        <v>473</v>
      </c>
      <c r="J45" s="260" t="s">
        <v>97</v>
      </c>
      <c r="K45" s="260" t="s">
        <v>4730</v>
      </c>
      <c r="L45" s="260">
        <v>3</v>
      </c>
      <c r="M45" s="260" t="s">
        <v>4732</v>
      </c>
      <c r="N45" s="260" t="s">
        <v>3347</v>
      </c>
      <c r="O45" s="260" t="s">
        <v>4687</v>
      </c>
      <c r="P45" s="264">
        <v>44368</v>
      </c>
      <c r="Q45" s="260" t="s">
        <v>112</v>
      </c>
      <c r="R45" s="270" t="s">
        <v>4733</v>
      </c>
      <c r="S45" s="114" t="s">
        <v>113</v>
      </c>
      <c r="T45" s="272" t="str">
        <f>IFERROR(VLOOKUP(D:D,DGILOG!A:C,3,0),"")</f>
        <v/>
      </c>
      <c r="U45" s="114"/>
      <c r="V45" s="114"/>
      <c r="W45" s="114" t="s">
        <v>4177</v>
      </c>
      <c r="X45" s="273" t="s">
        <v>369</v>
      </c>
      <c r="Y45" s="273" t="str">
        <f t="shared" si="2"/>
        <v xml:space="preserve">4002938924 GID 16 P3 21 </v>
      </c>
      <c r="Z45" s="282"/>
      <c r="AA45" s="282"/>
      <c r="AB45" s="282"/>
      <c r="AC45" s="282"/>
      <c r="AD45" s="282"/>
      <c r="AE45" s="282"/>
    </row>
    <row r="46" spans="1:31" x14ac:dyDescent="0.25">
      <c r="A46" s="265">
        <v>4002939459</v>
      </c>
      <c r="B46" s="266" t="s">
        <v>96</v>
      </c>
      <c r="C46" s="266">
        <v>1</v>
      </c>
      <c r="D46" s="265">
        <v>15077893</v>
      </c>
      <c r="E46" s="265" t="s">
        <v>180</v>
      </c>
      <c r="F46" s="266">
        <v>394</v>
      </c>
      <c r="G46" s="267">
        <v>0.17013888888888887</v>
      </c>
      <c r="H46" s="265">
        <v>0.12777777777777777</v>
      </c>
      <c r="I46" s="266" t="s">
        <v>8</v>
      </c>
      <c r="J46" s="265" t="s">
        <v>97</v>
      </c>
      <c r="K46" s="265" t="s">
        <v>4730</v>
      </c>
      <c r="L46" s="265">
        <v>3</v>
      </c>
      <c r="M46" s="265" t="s">
        <v>171</v>
      </c>
      <c r="N46" s="265" t="s">
        <v>110</v>
      </c>
      <c r="O46" s="265" t="s">
        <v>369</v>
      </c>
      <c r="P46" s="268">
        <v>44364</v>
      </c>
      <c r="Q46" s="265" t="s">
        <v>105</v>
      </c>
      <c r="R46" s="265" t="s">
        <v>3309</v>
      </c>
      <c r="S46" s="29" t="s">
        <v>107</v>
      </c>
      <c r="T46" s="272" t="str">
        <f>IFERROR(VLOOKUP(D:D,DGILOG!A:C,3,0),"")</f>
        <v>Y</v>
      </c>
      <c r="U46" s="29" t="s">
        <v>3713</v>
      </c>
      <c r="V46" s="272" t="s">
        <v>511</v>
      </c>
      <c r="W46" s="272" t="str">
        <f>IFERROR(VLOOKUP(V:V,MGV!B:E,4,0),"")</f>
        <v>PT. Mega Antaran Prima</v>
      </c>
      <c r="X46" s="272" t="s">
        <v>369</v>
      </c>
      <c r="Y46" s="278" t="str">
        <f t="shared" si="2"/>
        <v>4002939459 GID 16 P2 17 Y</v>
      </c>
      <c r="Z46" s="30" t="str">
        <f>VLOOKUP(A:A,[11]Orders!$D:$N,11,0)</f>
        <v>TDS-TRI-20210615135700502711</v>
      </c>
      <c r="AA46" s="204">
        <v>44362</v>
      </c>
      <c r="AB46" s="30" t="s">
        <v>43</v>
      </c>
      <c r="AC46" s="30" t="s">
        <v>3746</v>
      </c>
      <c r="AD46" s="30">
        <v>85717659670</v>
      </c>
      <c r="AE46" s="30" t="s">
        <v>511</v>
      </c>
    </row>
    <row r="47" spans="1:31" x14ac:dyDescent="0.25">
      <c r="A47" s="260">
        <v>4002939585</v>
      </c>
      <c r="B47" s="261" t="s">
        <v>96</v>
      </c>
      <c r="C47" s="261">
        <v>1</v>
      </c>
      <c r="D47" s="260">
        <v>20817001</v>
      </c>
      <c r="E47" s="260" t="s">
        <v>216</v>
      </c>
      <c r="F47" s="261">
        <v>3451</v>
      </c>
      <c r="G47" s="262">
        <v>1.6298611111111112</v>
      </c>
      <c r="H47" s="263">
        <v>0.77430555555555547</v>
      </c>
      <c r="I47" s="261" t="s">
        <v>473</v>
      </c>
      <c r="J47" s="260" t="s">
        <v>116</v>
      </c>
      <c r="K47" s="260" t="s">
        <v>4730</v>
      </c>
      <c r="L47" s="260">
        <v>3</v>
      </c>
      <c r="M47" s="260" t="s">
        <v>117</v>
      </c>
      <c r="N47" s="260" t="s">
        <v>118</v>
      </c>
      <c r="O47" s="260" t="s">
        <v>369</v>
      </c>
      <c r="P47" s="264">
        <v>44365</v>
      </c>
      <c r="Q47" s="260" t="s">
        <v>112</v>
      </c>
      <c r="R47" s="260" t="s">
        <v>217</v>
      </c>
      <c r="S47" s="114" t="s">
        <v>113</v>
      </c>
      <c r="T47" s="272" t="str">
        <f>IFERROR(VLOOKUP(D:D,DGILOG!A:C,3,0),"")</f>
        <v/>
      </c>
      <c r="U47" s="114"/>
      <c r="V47" s="114"/>
      <c r="W47" s="114" t="s">
        <v>4750</v>
      </c>
      <c r="X47" s="273" t="s">
        <v>369</v>
      </c>
      <c r="Y47" s="273" t="str">
        <f t="shared" si="2"/>
        <v xml:space="preserve">4002939585 GID 16 P3 18 </v>
      </c>
      <c r="Z47" s="282"/>
      <c r="AA47" s="282"/>
      <c r="AB47" s="282"/>
      <c r="AC47" s="282"/>
      <c r="AD47" s="282"/>
      <c r="AE47" s="282"/>
    </row>
    <row r="48" spans="1:31" x14ac:dyDescent="0.25">
      <c r="A48" s="260">
        <v>4002939629</v>
      </c>
      <c r="B48" s="261" t="s">
        <v>96</v>
      </c>
      <c r="C48" s="261">
        <v>1</v>
      </c>
      <c r="D48" s="260">
        <v>15080433</v>
      </c>
      <c r="E48" s="260" t="s">
        <v>3401</v>
      </c>
      <c r="F48" s="261">
        <v>1445</v>
      </c>
      <c r="G48" s="260">
        <v>20</v>
      </c>
      <c r="H48" s="263">
        <v>0.33124999999999999</v>
      </c>
      <c r="I48" s="261" t="s">
        <v>473</v>
      </c>
      <c r="J48" s="260" t="s">
        <v>97</v>
      </c>
      <c r="K48" s="260" t="s">
        <v>4730</v>
      </c>
      <c r="L48" s="260">
        <v>3</v>
      </c>
      <c r="M48" s="260" t="s">
        <v>3402</v>
      </c>
      <c r="N48" s="260" t="s">
        <v>3391</v>
      </c>
      <c r="O48" s="260" t="s">
        <v>4687</v>
      </c>
      <c r="P48" s="264">
        <v>44369</v>
      </c>
      <c r="Q48" s="260" t="s">
        <v>112</v>
      </c>
      <c r="R48" s="260" t="s">
        <v>3403</v>
      </c>
      <c r="S48" s="114" t="s">
        <v>113</v>
      </c>
      <c r="T48" s="272" t="str">
        <f>IFERROR(VLOOKUP(D:D,DGILOG!A:C,3,0),"")</f>
        <v/>
      </c>
      <c r="U48" s="114"/>
      <c r="V48" s="114"/>
      <c r="W48" s="114" t="s">
        <v>4744</v>
      </c>
      <c r="X48" s="273" t="s">
        <v>369</v>
      </c>
      <c r="Y48" s="273" t="str">
        <f t="shared" si="2"/>
        <v xml:space="preserve">4002939629 GID 16 P3 22 </v>
      </c>
      <c r="Z48" s="282"/>
      <c r="AA48" s="282"/>
      <c r="AB48" s="282"/>
      <c r="AC48" s="282"/>
      <c r="AD48" s="282"/>
      <c r="AE48" s="282"/>
    </row>
    <row r="49" spans="1:31" x14ac:dyDescent="0.25">
      <c r="A49" s="260">
        <v>4002939629</v>
      </c>
      <c r="B49" s="261" t="s">
        <v>96</v>
      </c>
      <c r="C49" s="261"/>
      <c r="D49" s="260">
        <v>20815001</v>
      </c>
      <c r="E49" s="260" t="s">
        <v>3695</v>
      </c>
      <c r="F49" s="261">
        <v>1089</v>
      </c>
      <c r="G49" s="263">
        <v>0.9</v>
      </c>
      <c r="H49" s="263">
        <v>0.32847222222222222</v>
      </c>
      <c r="I49" s="261" t="s">
        <v>473</v>
      </c>
      <c r="J49" s="260" t="s">
        <v>97</v>
      </c>
      <c r="K49" s="260" t="s">
        <v>4730</v>
      </c>
      <c r="L49" s="260">
        <v>3</v>
      </c>
      <c r="M49" s="260" t="s">
        <v>3402</v>
      </c>
      <c r="N49" s="260" t="s">
        <v>3391</v>
      </c>
      <c r="O49" s="260" t="s">
        <v>4687</v>
      </c>
      <c r="P49" s="264">
        <v>44369</v>
      </c>
      <c r="Q49" s="260" t="s">
        <v>112</v>
      </c>
      <c r="R49" s="260" t="s">
        <v>3698</v>
      </c>
      <c r="S49" s="114" t="s">
        <v>113</v>
      </c>
      <c r="T49" s="272" t="str">
        <f>IFERROR(VLOOKUP(D:D,DGILOG!A:C,3,0),"")</f>
        <v/>
      </c>
      <c r="U49" s="114"/>
      <c r="V49" s="114"/>
      <c r="W49" s="114" t="s">
        <v>4744</v>
      </c>
      <c r="X49" s="273" t="s">
        <v>369</v>
      </c>
      <c r="Y49" s="273" t="str">
        <f t="shared" si="2"/>
        <v xml:space="preserve">4002939629 GID 16 P3 22 </v>
      </c>
      <c r="Z49" s="282"/>
      <c r="AA49" s="282"/>
      <c r="AB49" s="282"/>
      <c r="AC49" s="282"/>
      <c r="AD49" s="282"/>
      <c r="AE49" s="282"/>
    </row>
    <row r="50" spans="1:31" x14ac:dyDescent="0.25">
      <c r="A50" s="260">
        <v>4002939753</v>
      </c>
      <c r="B50" s="261" t="s">
        <v>96</v>
      </c>
      <c r="C50" s="261">
        <v>1</v>
      </c>
      <c r="D50" s="260">
        <v>15475742</v>
      </c>
      <c r="E50" s="260" t="s">
        <v>345</v>
      </c>
      <c r="F50" s="261">
        <v>1142</v>
      </c>
      <c r="G50" s="260">
        <v>0.47152777777777777</v>
      </c>
      <c r="H50" s="263">
        <v>0.22083333333333333</v>
      </c>
      <c r="I50" s="261" t="s">
        <v>4734</v>
      </c>
      <c r="J50" s="260" t="s">
        <v>97</v>
      </c>
      <c r="K50" s="260" t="s">
        <v>4730</v>
      </c>
      <c r="L50" s="260">
        <v>3</v>
      </c>
      <c r="M50" s="260" t="s">
        <v>346</v>
      </c>
      <c r="N50" s="260" t="s">
        <v>118</v>
      </c>
      <c r="O50" s="260" t="s">
        <v>4687</v>
      </c>
      <c r="P50" s="264">
        <v>44365</v>
      </c>
      <c r="Q50" s="260" t="s">
        <v>112</v>
      </c>
      <c r="R50" s="270" t="s">
        <v>347</v>
      </c>
      <c r="S50" s="114" t="s">
        <v>113</v>
      </c>
      <c r="T50" s="272" t="str">
        <f>IFERROR(VLOOKUP(D:D,DGILOG!A:C,3,0),"")</f>
        <v/>
      </c>
      <c r="U50" s="114"/>
      <c r="V50" s="114" t="s">
        <v>1655</v>
      </c>
      <c r="W50" s="114" t="s">
        <v>4748</v>
      </c>
      <c r="X50" s="273" t="s">
        <v>369</v>
      </c>
      <c r="Y50" s="273" t="str">
        <f t="shared" si="2"/>
        <v xml:space="preserve">4002939753 GID 16 P3 18 </v>
      </c>
      <c r="Z50" s="282"/>
      <c r="AA50" s="282"/>
      <c r="AB50" s="282"/>
      <c r="AC50" s="282"/>
      <c r="AD50" s="282"/>
      <c r="AE50" s="282"/>
    </row>
    <row r="51" spans="1:31" x14ac:dyDescent="0.25">
      <c r="A51" s="260">
        <v>4002939753</v>
      </c>
      <c r="B51" s="261" t="s">
        <v>96</v>
      </c>
      <c r="C51" s="261"/>
      <c r="D51" s="260">
        <v>15545740</v>
      </c>
      <c r="E51" s="260" t="s">
        <v>4735</v>
      </c>
      <c r="F51" s="261">
        <v>685</v>
      </c>
      <c r="G51" s="263">
        <v>0.4201388888888889</v>
      </c>
      <c r="H51" s="263">
        <v>0.16597222222222222</v>
      </c>
      <c r="I51" s="261" t="s">
        <v>4734</v>
      </c>
      <c r="J51" s="260" t="s">
        <v>97</v>
      </c>
      <c r="K51" s="260" t="s">
        <v>4730</v>
      </c>
      <c r="L51" s="260">
        <v>3</v>
      </c>
      <c r="M51" s="260" t="s">
        <v>346</v>
      </c>
      <c r="N51" s="260" t="s">
        <v>118</v>
      </c>
      <c r="O51" s="260" t="s">
        <v>4687</v>
      </c>
      <c r="P51" s="264">
        <v>44365</v>
      </c>
      <c r="Q51" s="260" t="s">
        <v>112</v>
      </c>
      <c r="R51" s="270" t="s">
        <v>4736</v>
      </c>
      <c r="S51" s="114" t="s">
        <v>113</v>
      </c>
      <c r="T51" s="272" t="str">
        <f>IFERROR(VLOOKUP(D:D,DGILOG!A:C,3,0),"")</f>
        <v/>
      </c>
      <c r="U51" s="114"/>
      <c r="V51" s="114"/>
      <c r="W51" s="114" t="s">
        <v>4748</v>
      </c>
      <c r="X51" s="273" t="s">
        <v>369</v>
      </c>
      <c r="Y51" s="273" t="str">
        <f t="shared" si="2"/>
        <v xml:space="preserve">4002939753 GID 16 P3 18 </v>
      </c>
      <c r="Z51" s="282"/>
      <c r="AA51" s="282"/>
      <c r="AB51" s="282"/>
      <c r="AC51" s="282"/>
      <c r="AD51" s="282"/>
      <c r="AE51" s="282"/>
    </row>
    <row r="52" spans="1:31" x14ac:dyDescent="0.25">
      <c r="A52" s="265">
        <v>4002939769</v>
      </c>
      <c r="B52" s="266" t="s">
        <v>96</v>
      </c>
      <c r="C52" s="266">
        <v>1</v>
      </c>
      <c r="D52" s="265">
        <v>15086211</v>
      </c>
      <c r="E52" s="265" t="s">
        <v>4737</v>
      </c>
      <c r="F52" s="266">
        <v>365</v>
      </c>
      <c r="G52" s="265">
        <v>0.2722222222222222</v>
      </c>
      <c r="H52" s="267">
        <v>8.6805555555555566E-2</v>
      </c>
      <c r="I52" s="266" t="s">
        <v>8</v>
      </c>
      <c r="J52" s="265" t="s">
        <v>97</v>
      </c>
      <c r="K52" s="265" t="s">
        <v>4730</v>
      </c>
      <c r="L52" s="265">
        <v>3</v>
      </c>
      <c r="M52" s="265" t="s">
        <v>3304</v>
      </c>
      <c r="N52" s="265" t="s">
        <v>110</v>
      </c>
      <c r="O52" s="265" t="s">
        <v>369</v>
      </c>
      <c r="P52" s="268">
        <v>44364</v>
      </c>
      <c r="Q52" s="265" t="s">
        <v>105</v>
      </c>
      <c r="R52" s="269" t="s">
        <v>4738</v>
      </c>
      <c r="S52" s="29" t="s">
        <v>107</v>
      </c>
      <c r="T52" s="272" t="str">
        <f>IFERROR(VLOOKUP(D:D,DGILOG!A:C,3,0),"")</f>
        <v/>
      </c>
      <c r="U52" s="29" t="s">
        <v>3713</v>
      </c>
      <c r="V52" s="272" t="s">
        <v>72</v>
      </c>
      <c r="W52" s="272" t="str">
        <f>IFERROR(VLOOKUP(V:V,MGV!B:E,4,0),"")</f>
        <v>PT. Prima Sarana Ekspres</v>
      </c>
      <c r="X52" s="272" t="s">
        <v>369</v>
      </c>
      <c r="Y52" s="278" t="str">
        <f t="shared" si="2"/>
        <v xml:space="preserve">4002939769 GID 16 P2 17 </v>
      </c>
      <c r="Z52" s="30" t="str">
        <f>VLOOKUP(A:A,[11]Orders!$D:$N,11,0)</f>
        <v>TDS-TRI-20210615135703819061</v>
      </c>
      <c r="AA52" s="204">
        <v>44362</v>
      </c>
      <c r="AB52" s="30" t="s">
        <v>69</v>
      </c>
      <c r="AC52" s="30" t="s">
        <v>289</v>
      </c>
      <c r="AD52" s="30">
        <v>85716501867</v>
      </c>
      <c r="AE52" s="30" t="s">
        <v>72</v>
      </c>
    </row>
    <row r="53" spans="1:31" x14ac:dyDescent="0.25">
      <c r="A53" s="265">
        <v>4002939770</v>
      </c>
      <c r="B53" s="266" t="s">
        <v>96</v>
      </c>
      <c r="C53" s="266">
        <v>1</v>
      </c>
      <c r="D53" s="265">
        <v>15123152</v>
      </c>
      <c r="E53" s="265" t="s">
        <v>208</v>
      </c>
      <c r="F53" s="266">
        <v>657</v>
      </c>
      <c r="G53" s="267">
        <v>0.22569444444444445</v>
      </c>
      <c r="H53" s="267">
        <v>4.5138888888888888E-2</v>
      </c>
      <c r="I53" s="266" t="s">
        <v>8</v>
      </c>
      <c r="J53" s="265" t="s">
        <v>97</v>
      </c>
      <c r="K53" s="265" t="s">
        <v>4730</v>
      </c>
      <c r="L53" s="265">
        <v>3</v>
      </c>
      <c r="M53" s="265" t="s">
        <v>171</v>
      </c>
      <c r="N53" s="265" t="s">
        <v>110</v>
      </c>
      <c r="O53" s="265" t="s">
        <v>369</v>
      </c>
      <c r="P53" s="268">
        <v>44364</v>
      </c>
      <c r="Q53" s="265" t="s">
        <v>105</v>
      </c>
      <c r="R53" s="265" t="s">
        <v>3726</v>
      </c>
      <c r="S53" s="29" t="s">
        <v>107</v>
      </c>
      <c r="T53" s="272" t="str">
        <f>IFERROR(VLOOKUP(D:D,DGILOG!A:C,3,0),"")</f>
        <v>Y</v>
      </c>
      <c r="U53" s="29" t="s">
        <v>3713</v>
      </c>
      <c r="V53" s="272" t="s">
        <v>61</v>
      </c>
      <c r="W53" s="272" t="str">
        <f>IFERROR(VLOOKUP(V:V,MGV!B:E,4,0),"")</f>
        <v>PT. Mega Antaran Prima</v>
      </c>
      <c r="X53" s="272" t="s">
        <v>369</v>
      </c>
      <c r="Y53" s="278" t="str">
        <f t="shared" si="2"/>
        <v>4002939770 GID 16 P2 17 Y</v>
      </c>
      <c r="Z53" s="30" t="str">
        <f>VLOOKUP(A:A,[11]Orders!$D:$N,11,0)</f>
        <v>TDS-TRI-20210615135704994886</v>
      </c>
      <c r="AA53" s="204">
        <v>44362</v>
      </c>
      <c r="AB53" s="30" t="s">
        <v>43</v>
      </c>
      <c r="AC53" s="30" t="s">
        <v>299</v>
      </c>
      <c r="AD53" s="30">
        <v>85817413022</v>
      </c>
      <c r="AE53" s="30" t="s">
        <v>61</v>
      </c>
    </row>
    <row r="54" spans="1:31" x14ac:dyDescent="0.25">
      <c r="A54" s="265">
        <v>4002939771</v>
      </c>
      <c r="B54" s="266" t="s">
        <v>96</v>
      </c>
      <c r="C54" s="266">
        <v>1</v>
      </c>
      <c r="D54" s="265">
        <v>15132352</v>
      </c>
      <c r="E54" s="265" t="s">
        <v>4739</v>
      </c>
      <c r="F54" s="266">
        <v>282</v>
      </c>
      <c r="G54" s="267">
        <v>0.21111111111111111</v>
      </c>
      <c r="H54" s="267">
        <v>0.10069444444444443</v>
      </c>
      <c r="I54" s="266" t="s">
        <v>8</v>
      </c>
      <c r="J54" s="265" t="s">
        <v>97</v>
      </c>
      <c r="K54" s="265" t="s">
        <v>4730</v>
      </c>
      <c r="L54" s="265">
        <v>3</v>
      </c>
      <c r="M54" s="265" t="s">
        <v>3304</v>
      </c>
      <c r="N54" s="265" t="s">
        <v>110</v>
      </c>
      <c r="O54" s="265" t="s">
        <v>369</v>
      </c>
      <c r="P54" s="268">
        <v>44364</v>
      </c>
      <c r="Q54" s="265" t="s">
        <v>105</v>
      </c>
      <c r="R54" s="265" t="s">
        <v>4740</v>
      </c>
      <c r="S54" s="29" t="s">
        <v>107</v>
      </c>
      <c r="T54" s="272" t="str">
        <f>IFERROR(VLOOKUP(D:D,DGILOG!A:C,3,0),"")</f>
        <v/>
      </c>
      <c r="U54" s="29" t="s">
        <v>3713</v>
      </c>
      <c r="V54" s="272" t="s">
        <v>63</v>
      </c>
      <c r="W54" s="272" t="str">
        <f>IFERROR(VLOOKUP(V:V,MGV!B:E,4,0),"")</f>
        <v>PT. Mega Antaran Prima</v>
      </c>
      <c r="X54" s="272" t="s">
        <v>369</v>
      </c>
      <c r="Y54" s="278" t="str">
        <f t="shared" si="2"/>
        <v xml:space="preserve">4002939771 GID 16 P2 17 </v>
      </c>
      <c r="Z54" s="30" t="str">
        <f>VLOOKUP(A:A,[11]Orders!$D:$N,11,0)</f>
        <v>TDS-TRI-20210615135706091182</v>
      </c>
      <c r="AA54" s="204">
        <v>44362</v>
      </c>
      <c r="AB54" s="30" t="s">
        <v>43</v>
      </c>
      <c r="AC54" s="30" t="s">
        <v>269</v>
      </c>
      <c r="AD54" s="30">
        <v>85714999413</v>
      </c>
      <c r="AE54" s="30" t="s">
        <v>63</v>
      </c>
    </row>
    <row r="55" spans="1:31" x14ac:dyDescent="0.25">
      <c r="A55" s="265">
        <v>4002939790</v>
      </c>
      <c r="B55" s="266" t="s">
        <v>96</v>
      </c>
      <c r="C55" s="266">
        <v>1</v>
      </c>
      <c r="D55" s="265">
        <v>15451699</v>
      </c>
      <c r="E55" s="265" t="s">
        <v>3303</v>
      </c>
      <c r="F55" s="266">
        <v>251</v>
      </c>
      <c r="G55" s="267">
        <v>0.1763888888888889</v>
      </c>
      <c r="H55" s="265">
        <v>9.3055555555555558E-2</v>
      </c>
      <c r="I55" s="266" t="s">
        <v>8</v>
      </c>
      <c r="J55" s="265" t="s">
        <v>97</v>
      </c>
      <c r="K55" s="265" t="s">
        <v>4730</v>
      </c>
      <c r="L55" s="265">
        <v>3</v>
      </c>
      <c r="M55" s="265" t="s">
        <v>3304</v>
      </c>
      <c r="N55" s="265" t="s">
        <v>110</v>
      </c>
      <c r="O55" s="265" t="s">
        <v>369</v>
      </c>
      <c r="P55" s="268">
        <v>44364</v>
      </c>
      <c r="Q55" s="265" t="s">
        <v>105</v>
      </c>
      <c r="R55" s="265" t="s">
        <v>3305</v>
      </c>
      <c r="S55" s="29" t="s">
        <v>107</v>
      </c>
      <c r="T55" s="272" t="str">
        <f>IFERROR(VLOOKUP(D:D,DGILOG!A:C,3,0),"")</f>
        <v/>
      </c>
      <c r="U55" s="29" t="s">
        <v>3713</v>
      </c>
      <c r="V55" s="272" t="s">
        <v>67</v>
      </c>
      <c r="W55" s="272" t="str">
        <f>IFERROR(VLOOKUP(V:V,MGV!B:E,4,0),"")</f>
        <v>PT. Mega Antaran Prima</v>
      </c>
      <c r="X55" s="272" t="s">
        <v>369</v>
      </c>
      <c r="Y55" s="278" t="str">
        <f t="shared" si="2"/>
        <v xml:space="preserve">4002939790 GID 16 P2 17 </v>
      </c>
      <c r="Z55" s="30" t="str">
        <f>VLOOKUP(A:A,[11]Orders!$D:$N,11,0)</f>
        <v>TDS-TRI-20210615135706973789</v>
      </c>
      <c r="AA55" s="204">
        <v>44362</v>
      </c>
      <c r="AB55" s="30" t="s">
        <v>43</v>
      </c>
      <c r="AC55" s="30" t="s">
        <v>490</v>
      </c>
      <c r="AD55" s="30">
        <v>82123748103</v>
      </c>
      <c r="AE55" s="30" t="s">
        <v>67</v>
      </c>
    </row>
  </sheetData>
  <conditionalFormatting sqref="A1">
    <cfRule type="duplicateValues" dxfId="366" priority="26"/>
  </conditionalFormatting>
  <conditionalFormatting sqref="A1">
    <cfRule type="duplicateValues" dxfId="365" priority="25"/>
  </conditionalFormatting>
  <conditionalFormatting sqref="Y1">
    <cfRule type="duplicateValues" dxfId="364" priority="27"/>
  </conditionalFormatting>
  <conditionalFormatting sqref="V1">
    <cfRule type="duplicateValues" dxfId="363" priority="28"/>
  </conditionalFormatting>
  <conditionalFormatting sqref="A1 V1">
    <cfRule type="duplicateValues" dxfId="362" priority="29"/>
  </conditionalFormatting>
  <conditionalFormatting sqref="V1">
    <cfRule type="duplicateValues" dxfId="361" priority="21"/>
  </conditionalFormatting>
  <conditionalFormatting sqref="Y2:Y14">
    <cfRule type="duplicateValues" dxfId="360" priority="19"/>
  </conditionalFormatting>
  <conditionalFormatting sqref="Y15">
    <cfRule type="duplicateValues" dxfId="359" priority="18"/>
  </conditionalFormatting>
  <conditionalFormatting sqref="V15">
    <cfRule type="duplicateValues" dxfId="358" priority="17"/>
  </conditionalFormatting>
  <conditionalFormatting sqref="Y16:Y18">
    <cfRule type="duplicateValues" dxfId="357" priority="15"/>
  </conditionalFormatting>
  <conditionalFormatting sqref="V16:V18">
    <cfRule type="duplicateValues" dxfId="356" priority="14"/>
  </conditionalFormatting>
  <conditionalFormatting sqref="Z16:Z18">
    <cfRule type="duplicateValues" dxfId="355" priority="13"/>
  </conditionalFormatting>
  <conditionalFormatting sqref="Y19:Y45">
    <cfRule type="duplicateValues" dxfId="354" priority="11"/>
  </conditionalFormatting>
  <conditionalFormatting sqref="V1:V20 V24:V39 V41:V45 V47:V51 V56:V1048576">
    <cfRule type="duplicateValues" dxfId="353" priority="10"/>
  </conditionalFormatting>
  <conditionalFormatting sqref="Z1:Z1048576">
    <cfRule type="duplicateValues" dxfId="352" priority="9"/>
  </conditionalFormatting>
  <conditionalFormatting sqref="Y46">
    <cfRule type="duplicateValues" dxfId="351" priority="8"/>
  </conditionalFormatting>
  <conditionalFormatting sqref="Y52:Y55">
    <cfRule type="duplicateValues" dxfId="350" priority="7"/>
  </conditionalFormatting>
  <conditionalFormatting sqref="Y47:Y51">
    <cfRule type="duplicateValues" dxfId="349" priority="6"/>
  </conditionalFormatting>
  <conditionalFormatting sqref="Y1:Y1048576">
    <cfRule type="duplicateValues" dxfId="348" priority="5"/>
  </conditionalFormatting>
  <conditionalFormatting sqref="V21:V23">
    <cfRule type="duplicateValues" dxfId="347" priority="4"/>
  </conditionalFormatting>
  <conditionalFormatting sqref="V40">
    <cfRule type="duplicateValues" dxfId="346" priority="3"/>
  </conditionalFormatting>
  <conditionalFormatting sqref="V46">
    <cfRule type="duplicateValues" dxfId="345" priority="2"/>
  </conditionalFormatting>
  <conditionalFormatting sqref="V52:V55">
    <cfRule type="duplicateValues" dxfId="344" priority="1"/>
  </conditionalFormatting>
  <hyperlinks>
    <hyperlink ref="R20" r:id="rId1" display="https://www.google.com/maps/search/JL+JENDRAL+AHMAD+YANI+KAV+49?entry=gmail&amp;source=g" xr:uid="{00000000-0004-0000-1000-000000000000}"/>
    <hyperlink ref="R22" r:id="rId2" display="https://www.google.com/maps/search/JL+RAYA+CILEGON+KM+3?entry=gmail&amp;source=g" xr:uid="{00000000-0004-0000-1000-000001000000}"/>
    <hyperlink ref="R26" r:id="rId3" display="https://www.google.com/maps/search/JL.PETA+SELATAN+BLOK+A+NO.1?entry=gmail&amp;source=g" xr:uid="{00000000-0004-0000-1000-000002000000}"/>
    <hyperlink ref="R28" r:id="rId4" display="http://jl.by/" xr:uid="{00000000-0004-0000-1000-000003000000}"/>
    <hyperlink ref="R31" r:id="rId5" display="https://www.google.com/maps/search/JL.RAYA+JEND.SUDIRMAN+NO.57+KRANJI?entry=gmail&amp;source=g" xr:uid="{00000000-0004-0000-1000-000004000000}"/>
    <hyperlink ref="R33" r:id="rId6" display="https://www.google.com/maps/search/JL.RAYA+PEKAYON+NO.28?entry=gmail&amp;source=g" xr:uid="{00000000-0004-0000-1000-000005000000}"/>
    <hyperlink ref="R34" r:id="rId7" display="https://www.google.com/maps/search/JL.+WIBAWA+MUKTI+NO.+1?entry=gmail&amp;source=g" xr:uid="{00000000-0004-0000-1000-000006000000}"/>
    <hyperlink ref="R36" r:id="rId8" display="https://www.google.com/maps/search/JL.AHMAD+YANI+NO.18+KEL.MARGAJAYA?entry=gmail&amp;source=g" xr:uid="{00000000-0004-0000-1000-000007000000}"/>
    <hyperlink ref="R44" r:id="rId9" display="http://jl.by/" xr:uid="{00000000-0004-0000-1000-000008000000}"/>
    <hyperlink ref="R45" r:id="rId10" display="https://www.google.com/maps/search/JL.SUNSET+ROAD+NO.8+KUTA?entry=gmail&amp;source=g" xr:uid="{00000000-0004-0000-1000-000009000000}"/>
    <hyperlink ref="R50" r:id="rId11" display="https://www.google.com/maps/search/JALAN+RAYA+SINGKIL+NO+18?entry=gmail&amp;source=g" xr:uid="{00000000-0004-0000-1000-00000A000000}"/>
    <hyperlink ref="R51" r:id="rId12" display="https://www.google.com/maps/search/JL+MARIBAYA+KM+10+NO?entry=gmail&amp;source=g" xr:uid="{00000000-0004-0000-1000-00000B000000}"/>
    <hyperlink ref="R52" r:id="rId13" display="https://www.google.com/maps/search/JL.+KERKOP+NO.+33?entry=gmail&amp;source=g" xr:uid="{00000000-0004-0000-1000-00000C000000}"/>
  </hyperlinks>
  <pageMargins left="0.7" right="0.7" top="0.75" bottom="0.75" header="0.3" footer="0.3"/>
  <pageSetup orientation="portrait" horizontalDpi="360" verticalDpi="360" r:id="rId1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F47"/>
  <sheetViews>
    <sheetView zoomScale="90" zoomScaleNormal="90" workbookViewId="0">
      <pane xSplit="5" ySplit="1" topLeftCell="K12" activePane="bottomRight" state="frozen"/>
      <selection pane="topRight" activeCell="F1" sqref="F1"/>
      <selection pane="bottomLeft" activeCell="A2" sqref="A2"/>
      <selection pane="bottomRight" activeCell="K40" sqref="K40"/>
    </sheetView>
  </sheetViews>
  <sheetFormatPr defaultRowHeight="15" x14ac:dyDescent="0.25"/>
  <cols>
    <col min="1" max="1" width="14.85546875" style="296" bestFit="1" customWidth="1"/>
    <col min="2" max="2" width="17.28515625" style="296" bestFit="1" customWidth="1"/>
    <col min="3" max="3" width="11.5703125" style="296" bestFit="1" customWidth="1"/>
    <col min="4" max="4" width="11.85546875" style="296" bestFit="1" customWidth="1"/>
    <col min="5" max="5" width="45.140625" style="296" bestFit="1" customWidth="1"/>
    <col min="6" max="6" width="9.28515625" style="296" bestFit="1" customWidth="1"/>
    <col min="7" max="7" width="13.140625" style="296" customWidth="1"/>
    <col min="8" max="8" width="12.5703125" style="296" bestFit="1" customWidth="1"/>
    <col min="9" max="9" width="16" style="296" bestFit="1" customWidth="1"/>
    <col min="10" max="10" width="16.85546875" style="296" bestFit="1" customWidth="1"/>
    <col min="11" max="11" width="16.5703125" style="296" bestFit="1" customWidth="1"/>
    <col min="12" max="12" width="14.5703125" style="296" bestFit="1" customWidth="1"/>
    <col min="13" max="13" width="15.140625" style="296" bestFit="1" customWidth="1"/>
    <col min="14" max="14" width="18.42578125" style="296" bestFit="1" customWidth="1"/>
    <col min="15" max="15" width="19.85546875" style="296" bestFit="1" customWidth="1"/>
    <col min="16" max="16" width="10.140625" style="296" customWidth="1"/>
    <col min="17" max="17" width="26.7109375" style="296" bestFit="1" customWidth="1"/>
    <col min="18" max="18" width="53.42578125" style="296" bestFit="1" customWidth="1"/>
    <col min="19" max="19" width="8.42578125" style="296" customWidth="1"/>
    <col min="20" max="20" width="14.140625" style="296" bestFit="1" customWidth="1"/>
    <col min="21" max="21" width="10.140625" style="296" bestFit="1" customWidth="1"/>
    <col min="22" max="22" width="23.140625" style="296" bestFit="1" customWidth="1"/>
    <col min="23" max="23" width="37" style="296" bestFit="1" customWidth="1"/>
    <col min="24" max="24" width="9.5703125" style="296" bestFit="1" customWidth="1"/>
    <col min="25" max="25" width="28.140625" style="296" bestFit="1" customWidth="1"/>
    <col min="26" max="26" width="32.85546875" style="296" bestFit="1" customWidth="1"/>
    <col min="27" max="27" width="9.140625" style="296" customWidth="1"/>
    <col min="28" max="28" width="10.140625" style="296" bestFit="1" customWidth="1"/>
    <col min="29" max="31" width="6.140625" style="296" bestFit="1" customWidth="1"/>
    <col min="32" max="32" width="23.140625" style="319" bestFit="1" customWidth="1"/>
    <col min="33" max="16384" width="9.140625" style="296"/>
  </cols>
  <sheetData>
    <row r="1" spans="1:32" s="295" customFormat="1" x14ac:dyDescent="0.25">
      <c r="A1" s="299" t="s">
        <v>0</v>
      </c>
      <c r="B1" s="299" t="s">
        <v>3</v>
      </c>
      <c r="C1" s="299" t="s">
        <v>79</v>
      </c>
      <c r="D1" s="299" t="s">
        <v>80</v>
      </c>
      <c r="E1" s="299" t="s">
        <v>81</v>
      </c>
      <c r="F1" s="299" t="s">
        <v>82</v>
      </c>
      <c r="G1" s="299" t="s">
        <v>83</v>
      </c>
      <c r="H1" s="299" t="s">
        <v>84</v>
      </c>
      <c r="I1" s="299" t="s">
        <v>229</v>
      </c>
      <c r="J1" s="299" t="s">
        <v>85</v>
      </c>
      <c r="K1" s="299" t="s">
        <v>86</v>
      </c>
      <c r="L1" s="299" t="s">
        <v>87</v>
      </c>
      <c r="M1" s="299" t="s">
        <v>88</v>
      </c>
      <c r="N1" s="299" t="s">
        <v>89</v>
      </c>
      <c r="O1" s="299" t="s">
        <v>90</v>
      </c>
      <c r="P1" s="299" t="s">
        <v>91</v>
      </c>
      <c r="Q1" s="299" t="s">
        <v>92</v>
      </c>
      <c r="R1" s="299" t="s">
        <v>93</v>
      </c>
      <c r="S1" s="299" t="s">
        <v>2454</v>
      </c>
      <c r="T1" s="300" t="s">
        <v>611</v>
      </c>
      <c r="U1" s="299" t="s">
        <v>94</v>
      </c>
      <c r="V1" s="299" t="s">
        <v>625</v>
      </c>
      <c r="W1" s="299" t="s">
        <v>529</v>
      </c>
      <c r="X1" s="299" t="s">
        <v>95</v>
      </c>
      <c r="Y1" s="299" t="s">
        <v>254</v>
      </c>
      <c r="AF1" s="318" t="s">
        <v>625</v>
      </c>
    </row>
    <row r="2" spans="1:32" x14ac:dyDescent="0.25">
      <c r="A2" s="312">
        <v>4002939585</v>
      </c>
      <c r="B2" s="302" t="s">
        <v>96</v>
      </c>
      <c r="C2" s="313">
        <v>1</v>
      </c>
      <c r="D2" s="301">
        <v>20817001</v>
      </c>
      <c r="E2" s="312" t="s">
        <v>216</v>
      </c>
      <c r="F2" s="313">
        <v>3451</v>
      </c>
      <c r="G2" s="314">
        <v>1.6298611111111112</v>
      </c>
      <c r="H2" s="315">
        <v>0.77430555555555547</v>
      </c>
      <c r="I2" s="313" t="s">
        <v>73</v>
      </c>
      <c r="J2" s="303" t="s">
        <v>116</v>
      </c>
      <c r="K2" s="303" t="s">
        <v>4730</v>
      </c>
      <c r="L2" s="303">
        <v>3</v>
      </c>
      <c r="M2" s="312" t="s">
        <v>117</v>
      </c>
      <c r="N2" s="303" t="s">
        <v>118</v>
      </c>
      <c r="O2" s="312" t="s">
        <v>369</v>
      </c>
      <c r="P2" s="316">
        <v>44365</v>
      </c>
      <c r="Q2" s="301" t="s">
        <v>112</v>
      </c>
      <c r="R2" s="303" t="s">
        <v>217</v>
      </c>
      <c r="S2" s="317" t="s">
        <v>113</v>
      </c>
      <c r="T2" s="317" t="str">
        <f>IFERROR(VLOOKUP(D:D,DGILOG!A:C,3,0),"")</f>
        <v/>
      </c>
      <c r="U2" s="317"/>
      <c r="V2" s="317" t="s">
        <v>78</v>
      </c>
      <c r="W2" s="317" t="s">
        <v>4766</v>
      </c>
      <c r="X2" s="317" t="s">
        <v>369</v>
      </c>
      <c r="Y2" s="317" t="str">
        <f t="shared" ref="Y2:Y47" si="0">A2&amp;" "&amp;X2&amp;" "&amp;S2&amp;" "&amp;TEXT(P2,"dd")&amp;" "&amp;T2</f>
        <v xml:space="preserve">4002939585 GID 16 P3 18 </v>
      </c>
      <c r="Z2" s="296" t="e">
        <f>VLOOKUP(A:A,[12]Sheet1!$D:$BE,11,0)</f>
        <v>#N/A</v>
      </c>
      <c r="AB2" s="297" t="s">
        <v>4826</v>
      </c>
      <c r="AC2" s="307" t="e">
        <f>VLOOKUP(A:A,[13]Orders!$D:$BD,5,0)</f>
        <v>#N/A</v>
      </c>
      <c r="AD2" s="307" t="e">
        <f>VLOOKUP(A:A,[13]Orders!$D:$BD,25,0)</f>
        <v>#N/A</v>
      </c>
      <c r="AE2" s="307" t="e">
        <f>VLOOKUP(A:A,[13]Orders!$D:$BD,26,0)</f>
        <v>#N/A</v>
      </c>
      <c r="AF2" s="307" t="s">
        <v>78</v>
      </c>
    </row>
    <row r="3" spans="1:32" x14ac:dyDescent="0.25">
      <c r="A3" s="312">
        <v>4002939629</v>
      </c>
      <c r="B3" s="302" t="s">
        <v>96</v>
      </c>
      <c r="C3" s="313">
        <v>1</v>
      </c>
      <c r="D3" s="301">
        <v>15080433</v>
      </c>
      <c r="E3" s="312" t="s">
        <v>3401</v>
      </c>
      <c r="F3" s="313">
        <v>1445</v>
      </c>
      <c r="G3" s="312">
        <v>20</v>
      </c>
      <c r="H3" s="315">
        <v>0.33124999999999999</v>
      </c>
      <c r="I3" s="313" t="s">
        <v>73</v>
      </c>
      <c r="J3" s="303" t="s">
        <v>97</v>
      </c>
      <c r="K3" s="303" t="s">
        <v>4730</v>
      </c>
      <c r="L3" s="303">
        <v>3</v>
      </c>
      <c r="M3" s="312" t="s">
        <v>3402</v>
      </c>
      <c r="N3" s="303" t="s">
        <v>3391</v>
      </c>
      <c r="O3" s="312" t="s">
        <v>4687</v>
      </c>
      <c r="P3" s="316">
        <v>44369</v>
      </c>
      <c r="Q3" s="301" t="s">
        <v>112</v>
      </c>
      <c r="R3" s="303" t="s">
        <v>3403</v>
      </c>
      <c r="S3" s="317" t="s">
        <v>113</v>
      </c>
      <c r="T3" s="317" t="str">
        <f>IFERROR(VLOOKUP(D:D,DGILOG!A:C,3,0),"")</f>
        <v/>
      </c>
      <c r="U3" s="317"/>
      <c r="V3" s="317" t="s">
        <v>3244</v>
      </c>
      <c r="W3" s="317" t="s">
        <v>4769</v>
      </c>
      <c r="X3" s="317" t="s">
        <v>369</v>
      </c>
      <c r="Y3" s="317" t="str">
        <f t="shared" si="0"/>
        <v xml:space="preserve">4002939629 GID 16 P3 22 </v>
      </c>
      <c r="Z3" s="296" t="e">
        <f>VLOOKUP(A:A,[12]Sheet1!$D:$BE,11,0)</f>
        <v>#N/A</v>
      </c>
      <c r="AB3" s="297" t="s">
        <v>4826</v>
      </c>
      <c r="AC3" s="307" t="e">
        <f>VLOOKUP(A:A,[13]Orders!$D:$BD,5,0)</f>
        <v>#N/A</v>
      </c>
      <c r="AD3" s="307" t="e">
        <f>VLOOKUP(A:A,[13]Orders!$D:$BD,25,0)</f>
        <v>#N/A</v>
      </c>
      <c r="AE3" s="307" t="e">
        <f>VLOOKUP(A:A,[13]Orders!$D:$BD,26,0)</f>
        <v>#N/A</v>
      </c>
      <c r="AF3" s="307" t="s">
        <v>3244</v>
      </c>
    </row>
    <row r="4" spans="1:32" x14ac:dyDescent="0.25">
      <c r="A4" s="312">
        <v>4002939629</v>
      </c>
      <c r="B4" s="302" t="s">
        <v>96</v>
      </c>
      <c r="C4" s="313"/>
      <c r="D4" s="301">
        <v>20815001</v>
      </c>
      <c r="E4" s="312" t="s">
        <v>3695</v>
      </c>
      <c r="F4" s="313">
        <v>1089</v>
      </c>
      <c r="G4" s="315">
        <v>0.9</v>
      </c>
      <c r="H4" s="315">
        <v>0.32847222222222222</v>
      </c>
      <c r="I4" s="313" t="s">
        <v>73</v>
      </c>
      <c r="J4" s="303" t="s">
        <v>97</v>
      </c>
      <c r="K4" s="303" t="s">
        <v>4730</v>
      </c>
      <c r="L4" s="303">
        <v>3</v>
      </c>
      <c r="M4" s="312" t="s">
        <v>3402</v>
      </c>
      <c r="N4" s="303" t="s">
        <v>3391</v>
      </c>
      <c r="O4" s="312" t="s">
        <v>4687</v>
      </c>
      <c r="P4" s="316">
        <v>44369</v>
      </c>
      <c r="Q4" s="301" t="s">
        <v>112</v>
      </c>
      <c r="R4" s="303" t="s">
        <v>3698</v>
      </c>
      <c r="S4" s="317" t="s">
        <v>113</v>
      </c>
      <c r="T4" s="317" t="str">
        <f>IFERROR(VLOOKUP(D:D,DGILOG!A:C,3,0),"")</f>
        <v/>
      </c>
      <c r="U4" s="317"/>
      <c r="V4" s="317"/>
      <c r="W4" s="317" t="s">
        <v>4769</v>
      </c>
      <c r="X4" s="317" t="s">
        <v>369</v>
      </c>
      <c r="Y4" s="317" t="str">
        <f t="shared" si="0"/>
        <v xml:space="preserve">4002939629 GID 16 P3 22 </v>
      </c>
      <c r="Z4" s="296" t="e">
        <f>VLOOKUP(A:A,[12]Sheet1!$D:$BE,11,0)</f>
        <v>#N/A</v>
      </c>
      <c r="AB4" s="297" t="s">
        <v>4826</v>
      </c>
      <c r="AC4" s="307" t="e">
        <f>VLOOKUP(A:A,[13]Orders!$D:$BD,5,0)</f>
        <v>#N/A</v>
      </c>
      <c r="AD4" s="307" t="e">
        <f>VLOOKUP(A:A,[13]Orders!$D:$BD,25,0)</f>
        <v>#N/A</v>
      </c>
      <c r="AE4" s="307" t="e">
        <f>VLOOKUP(A:A,[13]Orders!$D:$BD,26,0)</f>
        <v>#N/A</v>
      </c>
      <c r="AF4" s="307" t="s">
        <v>3244</v>
      </c>
    </row>
    <row r="5" spans="1:32" x14ac:dyDescent="0.25">
      <c r="A5" s="304">
        <v>4002939833</v>
      </c>
      <c r="B5" s="305" t="s">
        <v>96</v>
      </c>
      <c r="C5" s="305">
        <v>1</v>
      </c>
      <c r="D5" s="304">
        <v>30500001</v>
      </c>
      <c r="E5" s="304" t="s">
        <v>132</v>
      </c>
      <c r="F5" s="304">
        <v>344</v>
      </c>
      <c r="G5" s="304">
        <v>4.32</v>
      </c>
      <c r="H5" s="304">
        <v>2.14</v>
      </c>
      <c r="I5" s="305" t="s">
        <v>8</v>
      </c>
      <c r="J5" s="304" t="s">
        <v>97</v>
      </c>
      <c r="K5" s="304" t="s">
        <v>4751</v>
      </c>
      <c r="L5" s="305">
        <v>1</v>
      </c>
      <c r="M5" s="304" t="s">
        <v>126</v>
      </c>
      <c r="N5" s="304" t="s">
        <v>99</v>
      </c>
      <c r="O5" s="304" t="s">
        <v>374</v>
      </c>
      <c r="P5" s="306">
        <v>44364</v>
      </c>
      <c r="Q5" s="304" t="s">
        <v>100</v>
      </c>
      <c r="R5" s="304" t="s">
        <v>4469</v>
      </c>
      <c r="S5" s="297" t="s">
        <v>101</v>
      </c>
      <c r="T5" s="297" t="str">
        <f>IFERROR(VLOOKUP(D:D,DGILOG!A:C,3,0),"")</f>
        <v>Y</v>
      </c>
      <c r="U5" s="297" t="s">
        <v>3344</v>
      </c>
      <c r="V5" s="297" t="s">
        <v>33</v>
      </c>
      <c r="W5" s="297" t="str">
        <f>IFERROR(VLOOKUP(V:V,MGV!B:E,4,0),"")</f>
        <v>PT. Kabut Halim Mandiri</v>
      </c>
      <c r="X5" s="297" t="s">
        <v>374</v>
      </c>
      <c r="Y5" s="307" t="str">
        <f t="shared" si="0"/>
        <v>4002939833 GID 17 ND 17 Y</v>
      </c>
      <c r="Z5" s="296" t="e">
        <f>VLOOKUP(A:A,[12]Sheet1!$D:$BE,11,0)</f>
        <v>#N/A</v>
      </c>
      <c r="AB5" s="297" t="s">
        <v>4826</v>
      </c>
      <c r="AC5" s="307" t="e">
        <f>VLOOKUP(A:A,[13]Orders!$D:$BD,5,0)</f>
        <v>#N/A</v>
      </c>
      <c r="AD5" s="307" t="e">
        <f>VLOOKUP(A:A,[13]Orders!$D:$BD,25,0)</f>
        <v>#N/A</v>
      </c>
      <c r="AE5" s="307" t="e">
        <f>VLOOKUP(A:A,[13]Orders!$D:$BD,26,0)</f>
        <v>#N/A</v>
      </c>
      <c r="AF5" s="307" t="s">
        <v>33</v>
      </c>
    </row>
    <row r="6" spans="1:32" x14ac:dyDescent="0.25">
      <c r="A6" s="304">
        <v>4002939836</v>
      </c>
      <c r="B6" s="305" t="s">
        <v>96</v>
      </c>
      <c r="C6" s="305">
        <v>1</v>
      </c>
      <c r="D6" s="304">
        <v>15207568</v>
      </c>
      <c r="E6" s="304" t="s">
        <v>340</v>
      </c>
      <c r="F6" s="304">
        <v>420</v>
      </c>
      <c r="G6" s="304">
        <v>4.97</v>
      </c>
      <c r="H6" s="304">
        <v>2.73</v>
      </c>
      <c r="I6" s="305" t="s">
        <v>8</v>
      </c>
      <c r="J6" s="304" t="s">
        <v>97</v>
      </c>
      <c r="K6" s="304" t="s">
        <v>4751</v>
      </c>
      <c r="L6" s="305">
        <v>1</v>
      </c>
      <c r="M6" s="304" t="s">
        <v>104</v>
      </c>
      <c r="N6" s="304" t="s">
        <v>99</v>
      </c>
      <c r="O6" s="304" t="s">
        <v>374</v>
      </c>
      <c r="P6" s="306">
        <v>44364</v>
      </c>
      <c r="Q6" s="304" t="s">
        <v>100</v>
      </c>
      <c r="R6" s="308" t="s">
        <v>4752</v>
      </c>
      <c r="S6" s="297" t="s">
        <v>101</v>
      </c>
      <c r="T6" s="297" t="str">
        <f>IFERROR(VLOOKUP(D:D,DGILOG!A:C,3,0),"")</f>
        <v>Y</v>
      </c>
      <c r="U6" s="297" t="s">
        <v>3344</v>
      </c>
      <c r="V6" s="297" t="s">
        <v>12</v>
      </c>
      <c r="W6" s="297" t="str">
        <f>IFERROR(VLOOKUP(V:V,MGV!B:E,4,0),"")</f>
        <v>CV. Global Synergi Abadi</v>
      </c>
      <c r="X6" s="297" t="s">
        <v>374</v>
      </c>
      <c r="Y6" s="307" t="str">
        <f t="shared" si="0"/>
        <v>4002939836 GID 17 ND 17 Y</v>
      </c>
      <c r="Z6" s="296" t="e">
        <f>VLOOKUP(A:A,[12]Sheet1!$D:$BE,11,0)</f>
        <v>#N/A</v>
      </c>
      <c r="AB6" s="297" t="s">
        <v>4826</v>
      </c>
      <c r="AC6" s="307" t="e">
        <f>VLOOKUP(A:A,[13]Orders!$D:$BD,5,0)</f>
        <v>#N/A</v>
      </c>
      <c r="AD6" s="307" t="e">
        <f>VLOOKUP(A:A,[13]Orders!$D:$BD,25,0)</f>
        <v>#N/A</v>
      </c>
      <c r="AE6" s="307" t="e">
        <f>VLOOKUP(A:A,[13]Orders!$D:$BD,26,0)</f>
        <v>#N/A</v>
      </c>
      <c r="AF6" s="307" t="s">
        <v>12</v>
      </c>
    </row>
    <row r="7" spans="1:32" x14ac:dyDescent="0.25">
      <c r="A7" s="304">
        <v>4002939838</v>
      </c>
      <c r="B7" s="305" t="s">
        <v>96</v>
      </c>
      <c r="C7" s="305">
        <v>1</v>
      </c>
      <c r="D7" s="304">
        <v>15067655</v>
      </c>
      <c r="E7" s="304" t="s">
        <v>133</v>
      </c>
      <c r="F7" s="304">
        <v>401</v>
      </c>
      <c r="G7" s="304">
        <v>4.59</v>
      </c>
      <c r="H7" s="304">
        <v>2.66</v>
      </c>
      <c r="I7" s="305" t="s">
        <v>8</v>
      </c>
      <c r="J7" s="304" t="s">
        <v>97</v>
      </c>
      <c r="K7" s="304" t="s">
        <v>4751</v>
      </c>
      <c r="L7" s="305">
        <v>1</v>
      </c>
      <c r="M7" s="304" t="s">
        <v>126</v>
      </c>
      <c r="N7" s="304" t="s">
        <v>99</v>
      </c>
      <c r="O7" s="304" t="s">
        <v>374</v>
      </c>
      <c r="P7" s="306">
        <v>44364</v>
      </c>
      <c r="Q7" s="304" t="s">
        <v>100</v>
      </c>
      <c r="R7" s="308" t="s">
        <v>4463</v>
      </c>
      <c r="S7" s="297" t="s">
        <v>101</v>
      </c>
      <c r="T7" s="297" t="str">
        <f>IFERROR(VLOOKUP(D:D,DGILOG!A:C,3,0),"")</f>
        <v>Y</v>
      </c>
      <c r="U7" s="297" t="s">
        <v>3344</v>
      </c>
      <c r="V7" s="297" t="s">
        <v>59</v>
      </c>
      <c r="W7" s="297" t="str">
        <f>IFERROR(VLOOKUP(V:V,MGV!B:E,4,0),"")</f>
        <v>PT. Mega Antaran Prima</v>
      </c>
      <c r="X7" s="297" t="s">
        <v>374</v>
      </c>
      <c r="Y7" s="307" t="str">
        <f t="shared" si="0"/>
        <v>4002939838 GID 17 ND 17 Y</v>
      </c>
      <c r="Z7" s="296" t="e">
        <f>VLOOKUP(A:A,[12]Sheet1!$D:$BE,11,0)</f>
        <v>#N/A</v>
      </c>
      <c r="AB7" s="297" t="s">
        <v>4826</v>
      </c>
      <c r="AC7" s="307" t="e">
        <f>VLOOKUP(A:A,[13]Orders!$D:$BD,5,0)</f>
        <v>#N/A</v>
      </c>
      <c r="AD7" s="307" t="e">
        <f>VLOOKUP(A:A,[13]Orders!$D:$BD,25,0)</f>
        <v>#N/A</v>
      </c>
      <c r="AE7" s="307" t="e">
        <f>VLOOKUP(A:A,[13]Orders!$D:$BD,26,0)</f>
        <v>#N/A</v>
      </c>
      <c r="AF7" s="307" t="s">
        <v>59</v>
      </c>
    </row>
    <row r="8" spans="1:32" x14ac:dyDescent="0.25">
      <c r="A8" s="304">
        <v>4002939839</v>
      </c>
      <c r="B8" s="305" t="s">
        <v>96</v>
      </c>
      <c r="C8" s="305">
        <v>1</v>
      </c>
      <c r="D8" s="304">
        <v>15075082</v>
      </c>
      <c r="E8" s="304" t="s">
        <v>178</v>
      </c>
      <c r="F8" s="304">
        <v>296</v>
      </c>
      <c r="G8" s="304">
        <v>3.83</v>
      </c>
      <c r="H8" s="304">
        <v>2.0099999999999998</v>
      </c>
      <c r="I8" s="305" t="s">
        <v>8</v>
      </c>
      <c r="J8" s="304" t="s">
        <v>97</v>
      </c>
      <c r="K8" s="304" t="s">
        <v>4751</v>
      </c>
      <c r="L8" s="305">
        <v>1</v>
      </c>
      <c r="M8" s="304" t="s">
        <v>134</v>
      </c>
      <c r="N8" s="304" t="s">
        <v>99</v>
      </c>
      <c r="O8" s="304" t="s">
        <v>374</v>
      </c>
      <c r="P8" s="306">
        <v>44364</v>
      </c>
      <c r="Q8" s="304" t="s">
        <v>100</v>
      </c>
      <c r="R8" s="304" t="s">
        <v>179</v>
      </c>
      <c r="S8" s="297" t="s">
        <v>101</v>
      </c>
      <c r="T8" s="297" t="str">
        <f>IFERROR(VLOOKUP(D:D,DGILOG!A:C,3,0),"")</f>
        <v>Y</v>
      </c>
      <c r="U8" s="297" t="s">
        <v>3344</v>
      </c>
      <c r="V8" s="297" t="s">
        <v>436</v>
      </c>
      <c r="W8" s="297" t="str">
        <f>IFERROR(VLOOKUP(V:V,MGV!B:E,4,0),"")</f>
        <v>PT. Kabut Halim Mandiri</v>
      </c>
      <c r="X8" s="297" t="s">
        <v>374</v>
      </c>
      <c r="Y8" s="307" t="str">
        <f t="shared" si="0"/>
        <v>4002939839 GID 17 ND 17 Y</v>
      </c>
      <c r="Z8" s="296" t="e">
        <f>VLOOKUP(A:A,[12]Sheet1!$D:$BE,11,0)</f>
        <v>#N/A</v>
      </c>
      <c r="AB8" s="297" t="s">
        <v>4826</v>
      </c>
      <c r="AC8" s="307" t="e">
        <f>VLOOKUP(A:A,[13]Orders!$D:$BD,5,0)</f>
        <v>#N/A</v>
      </c>
      <c r="AD8" s="307" t="e">
        <f>VLOOKUP(A:A,[13]Orders!$D:$BD,25,0)</f>
        <v>#N/A</v>
      </c>
      <c r="AE8" s="307" t="e">
        <f>VLOOKUP(A:A,[13]Orders!$D:$BD,26,0)</f>
        <v>#N/A</v>
      </c>
      <c r="AF8" s="307" t="s">
        <v>436</v>
      </c>
    </row>
    <row r="9" spans="1:32" x14ac:dyDescent="0.25">
      <c r="A9" s="304">
        <v>4002939840</v>
      </c>
      <c r="B9" s="305" t="s">
        <v>96</v>
      </c>
      <c r="C9" s="305">
        <v>1</v>
      </c>
      <c r="D9" s="304">
        <v>15154079</v>
      </c>
      <c r="E9" s="304" t="s">
        <v>181</v>
      </c>
      <c r="F9" s="304">
        <v>338</v>
      </c>
      <c r="G9" s="304">
        <v>4.2699999999999996</v>
      </c>
      <c r="H9" s="304">
        <v>2.1800000000000002</v>
      </c>
      <c r="I9" s="305" t="s">
        <v>8</v>
      </c>
      <c r="J9" s="304" t="s">
        <v>97</v>
      </c>
      <c r="K9" s="304" t="s">
        <v>4751</v>
      </c>
      <c r="L9" s="305">
        <v>1</v>
      </c>
      <c r="M9" s="304" t="s">
        <v>104</v>
      </c>
      <c r="N9" s="304" t="s">
        <v>99</v>
      </c>
      <c r="O9" s="304" t="s">
        <v>374</v>
      </c>
      <c r="P9" s="306">
        <v>44364</v>
      </c>
      <c r="Q9" s="304" t="s">
        <v>100</v>
      </c>
      <c r="R9" s="304" t="s">
        <v>3750</v>
      </c>
      <c r="S9" s="297" t="s">
        <v>101</v>
      </c>
      <c r="T9" s="297" t="str">
        <f>IFERROR(VLOOKUP(D:D,DGILOG!A:C,3,0),"")</f>
        <v>Y</v>
      </c>
      <c r="U9" s="297" t="s">
        <v>302</v>
      </c>
      <c r="V9" s="297" t="s">
        <v>53</v>
      </c>
      <c r="W9" s="297" t="str">
        <f>IFERROR(VLOOKUP(V:V,MGV!B:E,4,0),"")</f>
        <v>PT. Mega Antaran Prima</v>
      </c>
      <c r="X9" s="297" t="s">
        <v>374</v>
      </c>
      <c r="Y9" s="307" t="str">
        <f t="shared" si="0"/>
        <v>4002939840 GID 17 ND 17 Y</v>
      </c>
      <c r="Z9" s="296" t="e">
        <f>VLOOKUP(A:A,[12]Sheet1!$D:$BE,11,0)</f>
        <v>#N/A</v>
      </c>
      <c r="AB9" s="297" t="s">
        <v>4826</v>
      </c>
      <c r="AC9" s="307" t="e">
        <f>VLOOKUP(A:A,[13]Orders!$D:$BD,5,0)</f>
        <v>#N/A</v>
      </c>
      <c r="AD9" s="307" t="e">
        <f>VLOOKUP(A:A,[13]Orders!$D:$BD,25,0)</f>
        <v>#N/A</v>
      </c>
      <c r="AE9" s="307" t="e">
        <f>VLOOKUP(A:A,[13]Orders!$D:$BD,26,0)</f>
        <v>#N/A</v>
      </c>
      <c r="AF9" s="307" t="s">
        <v>53</v>
      </c>
    </row>
    <row r="10" spans="1:32" x14ac:dyDescent="0.25">
      <c r="A10" s="304">
        <v>4002939841</v>
      </c>
      <c r="B10" s="305" t="s">
        <v>96</v>
      </c>
      <c r="C10" s="305">
        <v>1</v>
      </c>
      <c r="D10" s="304">
        <v>30000001</v>
      </c>
      <c r="E10" s="304" t="s">
        <v>176</v>
      </c>
      <c r="F10" s="304">
        <v>310</v>
      </c>
      <c r="G10" s="304">
        <v>3.92</v>
      </c>
      <c r="H10" s="304">
        <v>2.02</v>
      </c>
      <c r="I10" s="305" t="s">
        <v>8</v>
      </c>
      <c r="J10" s="304" t="s">
        <v>97</v>
      </c>
      <c r="K10" s="304" t="s">
        <v>4751</v>
      </c>
      <c r="L10" s="305">
        <v>1</v>
      </c>
      <c r="M10" s="304" t="s">
        <v>3470</v>
      </c>
      <c r="N10" s="304" t="s">
        <v>99</v>
      </c>
      <c r="O10" s="304" t="s">
        <v>374</v>
      </c>
      <c r="P10" s="306">
        <v>44364</v>
      </c>
      <c r="Q10" s="304" t="s">
        <v>100</v>
      </c>
      <c r="R10" s="308" t="s">
        <v>4753</v>
      </c>
      <c r="S10" s="297" t="s">
        <v>101</v>
      </c>
      <c r="T10" s="297" t="str">
        <f>IFERROR(VLOOKUP(D:D,DGILOG!A:C,3,0),"")</f>
        <v>Y</v>
      </c>
      <c r="U10" s="297" t="s">
        <v>302</v>
      </c>
      <c r="V10" s="297" t="s">
        <v>57</v>
      </c>
      <c r="W10" s="297" t="str">
        <f>IFERROR(VLOOKUP(V:V,MGV!B:E,4,0),"")</f>
        <v>PT. Mega Antaran Prima</v>
      </c>
      <c r="X10" s="297" t="s">
        <v>374</v>
      </c>
      <c r="Y10" s="307" t="str">
        <f t="shared" si="0"/>
        <v>4002939841 GID 17 ND 17 Y</v>
      </c>
      <c r="Z10" s="296" t="e">
        <f>VLOOKUP(A:A,[12]Sheet1!$D:$BE,11,0)</f>
        <v>#N/A</v>
      </c>
      <c r="AB10" s="297" t="s">
        <v>4826</v>
      </c>
      <c r="AC10" s="307" t="e">
        <f>VLOOKUP(A:A,[13]Orders!$D:$BD,5,0)</f>
        <v>#N/A</v>
      </c>
      <c r="AD10" s="307" t="e">
        <f>VLOOKUP(A:A,[13]Orders!$D:$BD,25,0)</f>
        <v>#N/A</v>
      </c>
      <c r="AE10" s="307" t="e">
        <f>VLOOKUP(A:A,[13]Orders!$D:$BD,26,0)</f>
        <v>#N/A</v>
      </c>
      <c r="AF10" s="307" t="s">
        <v>57</v>
      </c>
    </row>
    <row r="11" spans="1:32" x14ac:dyDescent="0.25">
      <c r="A11" s="304">
        <v>4002939875</v>
      </c>
      <c r="B11" s="305" t="s">
        <v>96</v>
      </c>
      <c r="C11" s="305">
        <v>1</v>
      </c>
      <c r="D11" s="304">
        <v>15475741</v>
      </c>
      <c r="E11" s="304" t="s">
        <v>4754</v>
      </c>
      <c r="F11" s="304">
        <v>287</v>
      </c>
      <c r="G11" s="304">
        <v>4.9800000000000004</v>
      </c>
      <c r="H11" s="304">
        <v>2.73</v>
      </c>
      <c r="I11" s="305" t="s">
        <v>8</v>
      </c>
      <c r="J11" s="304" t="s">
        <v>3372</v>
      </c>
      <c r="K11" s="304" t="s">
        <v>4751</v>
      </c>
      <c r="L11" s="305">
        <v>1</v>
      </c>
      <c r="M11" s="304" t="s">
        <v>104</v>
      </c>
      <c r="N11" s="304" t="s">
        <v>99</v>
      </c>
      <c r="O11" s="304" t="s">
        <v>4755</v>
      </c>
      <c r="P11" s="306">
        <v>44364</v>
      </c>
      <c r="Q11" s="304" t="s">
        <v>100</v>
      </c>
      <c r="R11" s="308" t="s">
        <v>4756</v>
      </c>
      <c r="S11" s="297" t="s">
        <v>101</v>
      </c>
      <c r="T11" s="297" t="str">
        <f>IFERROR(VLOOKUP(D:D,DGILOG!A:C,3,0),"")</f>
        <v/>
      </c>
      <c r="U11" s="297" t="s">
        <v>302</v>
      </c>
      <c r="V11" s="297" t="s">
        <v>13</v>
      </c>
      <c r="W11" s="297" t="str">
        <f>IFERROR(VLOOKUP(V:V,MGV!B:E,4,0),"")</f>
        <v>CV. Global Synergi Abadi</v>
      </c>
      <c r="X11" s="297" t="s">
        <v>374</v>
      </c>
      <c r="Y11" s="307" t="str">
        <f t="shared" si="0"/>
        <v xml:space="preserve">4002939875 GID 17 ND 17 </v>
      </c>
      <c r="Z11" s="296" t="e">
        <f>VLOOKUP(A:A,[12]Sheet1!$D:$BE,11,0)</f>
        <v>#N/A</v>
      </c>
      <c r="AB11" s="297" t="s">
        <v>4826</v>
      </c>
      <c r="AC11" s="307" t="e">
        <f>VLOOKUP(A:A,[13]Orders!$D:$BD,5,0)</f>
        <v>#N/A</v>
      </c>
      <c r="AD11" s="307" t="e">
        <f>VLOOKUP(A:A,[13]Orders!$D:$BD,25,0)</f>
        <v>#N/A</v>
      </c>
      <c r="AE11" s="307" t="e">
        <f>VLOOKUP(A:A,[13]Orders!$D:$BD,26,0)</f>
        <v>#N/A</v>
      </c>
      <c r="AF11" s="307" t="s">
        <v>13</v>
      </c>
    </row>
    <row r="12" spans="1:32" x14ac:dyDescent="0.25">
      <c r="A12" s="304">
        <v>4002939925</v>
      </c>
      <c r="B12" s="305" t="s">
        <v>96</v>
      </c>
      <c r="C12" s="305">
        <v>1</v>
      </c>
      <c r="D12" s="304">
        <v>15086206</v>
      </c>
      <c r="E12" s="304" t="s">
        <v>3364</v>
      </c>
      <c r="F12" s="304">
        <v>209</v>
      </c>
      <c r="G12" s="304">
        <v>4.6500000000000004</v>
      </c>
      <c r="H12" s="304">
        <v>1.93</v>
      </c>
      <c r="I12" s="305" t="s">
        <v>8</v>
      </c>
      <c r="J12" s="304" t="s">
        <v>116</v>
      </c>
      <c r="K12" s="304" t="s">
        <v>4751</v>
      </c>
      <c r="L12" s="305">
        <v>1</v>
      </c>
      <c r="M12" s="304" t="s">
        <v>3304</v>
      </c>
      <c r="N12" s="304" t="s">
        <v>110</v>
      </c>
      <c r="O12" s="304" t="s">
        <v>374</v>
      </c>
      <c r="P12" s="306">
        <v>44365</v>
      </c>
      <c r="Q12" s="304" t="s">
        <v>105</v>
      </c>
      <c r="R12" s="308" t="s">
        <v>3365</v>
      </c>
      <c r="S12" s="297" t="s">
        <v>107</v>
      </c>
      <c r="T12" s="297" t="str">
        <f>IFERROR(VLOOKUP(D:D,DGILOG!A:C,3,0),"")</f>
        <v/>
      </c>
      <c r="U12" s="297" t="s">
        <v>302</v>
      </c>
      <c r="V12" s="297" t="s">
        <v>4165</v>
      </c>
      <c r="W12" s="297" t="str">
        <f>IFERROR(VLOOKUP(V:V,MGV!B:E,4,0),"")</f>
        <v>Medikar Sarana Utama</v>
      </c>
      <c r="X12" s="297" t="s">
        <v>374</v>
      </c>
      <c r="Y12" s="307" t="str">
        <f t="shared" si="0"/>
        <v xml:space="preserve">4002939925 GID 17 P2 18 </v>
      </c>
      <c r="Z12" s="296" t="e">
        <f>VLOOKUP(A:A,[12]Sheet1!$D:$BE,11,0)</f>
        <v>#N/A</v>
      </c>
      <c r="AB12" s="297" t="s">
        <v>4826</v>
      </c>
      <c r="AC12" s="307" t="e">
        <f>VLOOKUP(A:A,[13]Orders!$D:$BD,5,0)</f>
        <v>#N/A</v>
      </c>
      <c r="AD12" s="307" t="e">
        <f>VLOOKUP(A:A,[13]Orders!$D:$BD,25,0)</f>
        <v>#N/A</v>
      </c>
      <c r="AE12" s="307" t="e">
        <f>VLOOKUP(A:A,[13]Orders!$D:$BD,26,0)</f>
        <v>#N/A</v>
      </c>
      <c r="AF12" s="307" t="s">
        <v>4165</v>
      </c>
    </row>
    <row r="13" spans="1:32" x14ac:dyDescent="0.25">
      <c r="A13" s="312">
        <v>4002939813</v>
      </c>
      <c r="B13" s="305" t="s">
        <v>96</v>
      </c>
      <c r="C13" s="313">
        <v>1</v>
      </c>
      <c r="D13" s="301">
        <v>15175829</v>
      </c>
      <c r="E13" s="312" t="s">
        <v>4591</v>
      </c>
      <c r="F13" s="312">
        <v>422</v>
      </c>
      <c r="G13" s="312">
        <v>7.41</v>
      </c>
      <c r="H13" s="312">
        <v>2.95</v>
      </c>
      <c r="I13" s="313" t="s">
        <v>170</v>
      </c>
      <c r="J13" s="304" t="s">
        <v>97</v>
      </c>
      <c r="K13" s="304" t="s">
        <v>4757</v>
      </c>
      <c r="L13" s="304">
        <v>1</v>
      </c>
      <c r="M13" s="312" t="s">
        <v>346</v>
      </c>
      <c r="N13" s="304" t="s">
        <v>118</v>
      </c>
      <c r="O13" s="312" t="s">
        <v>4758</v>
      </c>
      <c r="P13" s="316">
        <v>44364</v>
      </c>
      <c r="Q13" s="301" t="s">
        <v>112</v>
      </c>
      <c r="R13" s="304" t="s">
        <v>4593</v>
      </c>
      <c r="S13" s="317" t="s">
        <v>113</v>
      </c>
      <c r="T13" s="317" t="str">
        <f>IFERROR(VLOOKUP(D:D,DGILOG!A:C,3,0),"")</f>
        <v/>
      </c>
      <c r="U13" s="317"/>
      <c r="V13" s="317" t="s">
        <v>4767</v>
      </c>
      <c r="W13" s="317" t="s">
        <v>4768</v>
      </c>
      <c r="X13" s="317" t="s">
        <v>374</v>
      </c>
      <c r="Y13" s="317" t="str">
        <f t="shared" si="0"/>
        <v xml:space="preserve">4002939813 GID 17 P3 17 </v>
      </c>
      <c r="Z13" s="296" t="e">
        <f>VLOOKUP(A:A,[12]Sheet1!$D:$BE,11,0)</f>
        <v>#N/A</v>
      </c>
      <c r="AB13" s="297" t="s">
        <v>4826</v>
      </c>
      <c r="AC13" s="307" t="e">
        <f>VLOOKUP(A:A,[13]Orders!$D:$BD,5,0)</f>
        <v>#N/A</v>
      </c>
      <c r="AD13" s="307" t="e">
        <f>VLOOKUP(A:A,[13]Orders!$D:$BD,25,0)</f>
        <v>#N/A</v>
      </c>
      <c r="AE13" s="307" t="e">
        <f>VLOOKUP(A:A,[13]Orders!$D:$BD,26,0)</f>
        <v>#N/A</v>
      </c>
      <c r="AF13" s="307" t="s">
        <v>4767</v>
      </c>
    </row>
    <row r="14" spans="1:32" x14ac:dyDescent="0.25">
      <c r="A14" s="312">
        <v>4002939813</v>
      </c>
      <c r="B14" s="305" t="s">
        <v>96</v>
      </c>
      <c r="C14" s="313"/>
      <c r="D14" s="301">
        <v>15180167</v>
      </c>
      <c r="E14" s="312" t="s">
        <v>4759</v>
      </c>
      <c r="F14" s="312">
        <v>831</v>
      </c>
      <c r="G14" s="312">
        <v>10.57</v>
      </c>
      <c r="H14" s="312">
        <v>4.9800000000000004</v>
      </c>
      <c r="I14" s="313" t="s">
        <v>170</v>
      </c>
      <c r="J14" s="304" t="s">
        <v>97</v>
      </c>
      <c r="K14" s="304" t="s">
        <v>4757</v>
      </c>
      <c r="L14" s="304">
        <v>1</v>
      </c>
      <c r="M14" s="312" t="s">
        <v>171</v>
      </c>
      <c r="N14" s="304" t="s">
        <v>110</v>
      </c>
      <c r="O14" s="312" t="s">
        <v>4758</v>
      </c>
      <c r="P14" s="316">
        <v>44364</v>
      </c>
      <c r="Q14" s="304" t="s">
        <v>105</v>
      </c>
      <c r="R14" s="304" t="s">
        <v>4760</v>
      </c>
      <c r="S14" s="317" t="s">
        <v>113</v>
      </c>
      <c r="T14" s="317" t="str">
        <f>IFERROR(VLOOKUP(D:D,DGILOG!A:C,3,0),"")</f>
        <v/>
      </c>
      <c r="U14" s="317"/>
      <c r="V14" s="317"/>
      <c r="W14" s="317" t="s">
        <v>4768</v>
      </c>
      <c r="X14" s="317" t="s">
        <v>374</v>
      </c>
      <c r="Y14" s="317" t="str">
        <f t="shared" si="0"/>
        <v xml:space="preserve">4002939813 GID 17 P3 17 </v>
      </c>
      <c r="Z14" s="296" t="e">
        <f>VLOOKUP(A:A,[12]Sheet1!$D:$BE,11,0)</f>
        <v>#N/A</v>
      </c>
      <c r="AB14" s="297" t="s">
        <v>4826</v>
      </c>
      <c r="AC14" s="307" t="e">
        <f>VLOOKUP(A:A,[13]Orders!$D:$BD,5,0)</f>
        <v>#N/A</v>
      </c>
      <c r="AD14" s="307" t="e">
        <f>VLOOKUP(A:A,[13]Orders!$D:$BD,25,0)</f>
        <v>#N/A</v>
      </c>
      <c r="AE14" s="307" t="e">
        <f>VLOOKUP(A:A,[13]Orders!$D:$BD,26,0)</f>
        <v>#N/A</v>
      </c>
      <c r="AF14" s="307" t="s">
        <v>4767</v>
      </c>
    </row>
    <row r="15" spans="1:32" x14ac:dyDescent="0.25">
      <c r="A15" s="304">
        <v>4002939914</v>
      </c>
      <c r="B15" s="305" t="s">
        <v>96</v>
      </c>
      <c r="C15" s="305">
        <v>1</v>
      </c>
      <c r="D15" s="304">
        <v>15067787</v>
      </c>
      <c r="E15" s="304" t="s">
        <v>211</v>
      </c>
      <c r="F15" s="304">
        <v>100</v>
      </c>
      <c r="G15" s="304">
        <v>2.72</v>
      </c>
      <c r="H15" s="304">
        <v>0.42</v>
      </c>
      <c r="I15" s="305" t="s">
        <v>8</v>
      </c>
      <c r="J15" s="304" t="s">
        <v>97</v>
      </c>
      <c r="K15" s="304" t="s">
        <v>4757</v>
      </c>
      <c r="L15" s="304">
        <v>1</v>
      </c>
      <c r="M15" s="304" t="s">
        <v>104</v>
      </c>
      <c r="N15" s="304" t="s">
        <v>99</v>
      </c>
      <c r="O15" s="304" t="s">
        <v>4758</v>
      </c>
      <c r="P15" s="306">
        <v>44364</v>
      </c>
      <c r="Q15" s="304" t="s">
        <v>120</v>
      </c>
      <c r="R15" s="308" t="s">
        <v>212</v>
      </c>
      <c r="S15" s="297" t="s">
        <v>122</v>
      </c>
      <c r="T15" s="297" t="str">
        <f>IFERROR(VLOOKUP(D:D,DGILOG!A:C,3,0),"")</f>
        <v/>
      </c>
      <c r="U15" s="297" t="s">
        <v>302</v>
      </c>
      <c r="V15" s="297" t="s">
        <v>50</v>
      </c>
      <c r="W15" s="297" t="str">
        <f>IFERROR(VLOOKUP(V:V,MGV!B:E,4,0),"")</f>
        <v>PT. Kabut Halim Mandiri</v>
      </c>
      <c r="X15" s="297" t="s">
        <v>374</v>
      </c>
      <c r="Y15" s="307" t="str">
        <f t="shared" si="0"/>
        <v xml:space="preserve">4002939914 GID 17 P1 17 </v>
      </c>
      <c r="Z15" s="296" t="e">
        <f>VLOOKUP(A:A,[12]Sheet1!$D:$BE,11,0)</f>
        <v>#N/A</v>
      </c>
      <c r="AB15" s="297" t="s">
        <v>4826</v>
      </c>
      <c r="AC15" s="307" t="e">
        <f>VLOOKUP(A:A,[13]Orders!$D:$BD,5,0)</f>
        <v>#N/A</v>
      </c>
      <c r="AD15" s="307" t="e">
        <f>VLOOKUP(A:A,[13]Orders!$D:$BD,25,0)</f>
        <v>#N/A</v>
      </c>
      <c r="AE15" s="307" t="e">
        <f>VLOOKUP(A:A,[13]Orders!$D:$BD,26,0)</f>
        <v>#N/A</v>
      </c>
      <c r="AF15" s="307" t="s">
        <v>50</v>
      </c>
    </row>
    <row r="16" spans="1:32" x14ac:dyDescent="0.25">
      <c r="A16" s="304">
        <v>4002939914</v>
      </c>
      <c r="B16" s="305" t="s">
        <v>96</v>
      </c>
      <c r="C16" s="305"/>
      <c r="D16" s="304">
        <v>15537033</v>
      </c>
      <c r="E16" s="304" t="s">
        <v>4761</v>
      </c>
      <c r="F16" s="304">
        <v>49</v>
      </c>
      <c r="G16" s="304">
        <v>1.03</v>
      </c>
      <c r="H16" s="304">
        <v>0.42</v>
      </c>
      <c r="I16" s="305" t="s">
        <v>8</v>
      </c>
      <c r="J16" s="304" t="s">
        <v>97</v>
      </c>
      <c r="K16" s="304" t="s">
        <v>4757</v>
      </c>
      <c r="L16" s="304">
        <v>1</v>
      </c>
      <c r="M16" s="304" t="s">
        <v>104</v>
      </c>
      <c r="N16" s="304" t="s">
        <v>99</v>
      </c>
      <c r="O16" s="304" t="s">
        <v>4758</v>
      </c>
      <c r="P16" s="306">
        <v>44364</v>
      </c>
      <c r="Q16" s="304" t="s">
        <v>100</v>
      </c>
      <c r="R16" s="308" t="s">
        <v>4756</v>
      </c>
      <c r="S16" s="297" t="s">
        <v>101</v>
      </c>
      <c r="T16" s="297" t="str">
        <f>IFERROR(VLOOKUP(D:D,DGILOG!A:C,3,0),"")</f>
        <v/>
      </c>
      <c r="U16" s="297"/>
      <c r="V16" s="297"/>
      <c r="W16" s="297" t="str">
        <f>IFERROR(VLOOKUP(V:V,MGV!B:E,4,0),"")</f>
        <v/>
      </c>
      <c r="X16" s="297" t="s">
        <v>374</v>
      </c>
      <c r="Y16" s="307" t="str">
        <f t="shared" si="0"/>
        <v xml:space="preserve">4002939914 GID 17 ND 17 </v>
      </c>
      <c r="Z16" s="296" t="e">
        <f>VLOOKUP(A:A,[12]Sheet1!$D:$BE,11,0)</f>
        <v>#N/A</v>
      </c>
      <c r="AB16" s="297" t="s">
        <v>4826</v>
      </c>
      <c r="AC16" s="307" t="e">
        <f>VLOOKUP(A:A,[13]Orders!$D:$BD,5,0)</f>
        <v>#N/A</v>
      </c>
      <c r="AD16" s="307" t="e">
        <f>VLOOKUP(A:A,[13]Orders!$D:$BD,25,0)</f>
        <v>#N/A</v>
      </c>
      <c r="AE16" s="307" t="e">
        <f>VLOOKUP(A:A,[13]Orders!$D:$BD,26,0)</f>
        <v>#N/A</v>
      </c>
      <c r="AF16" s="307" t="s">
        <v>50</v>
      </c>
    </row>
    <row r="17" spans="1:32" x14ac:dyDescent="0.25">
      <c r="A17" s="304">
        <v>4002939921</v>
      </c>
      <c r="B17" s="305" t="s">
        <v>96</v>
      </c>
      <c r="C17" s="305">
        <v>1</v>
      </c>
      <c r="D17" s="304">
        <v>15086206</v>
      </c>
      <c r="E17" s="304" t="s">
        <v>3364</v>
      </c>
      <c r="F17" s="304">
        <v>212</v>
      </c>
      <c r="G17" s="304">
        <v>2.92</v>
      </c>
      <c r="H17" s="304">
        <v>1.34</v>
      </c>
      <c r="I17" s="305" t="s">
        <v>8</v>
      </c>
      <c r="J17" s="304" t="s">
        <v>97</v>
      </c>
      <c r="K17" s="304" t="s">
        <v>4757</v>
      </c>
      <c r="L17" s="304">
        <v>1</v>
      </c>
      <c r="M17" s="304" t="s">
        <v>3304</v>
      </c>
      <c r="N17" s="304" t="s">
        <v>110</v>
      </c>
      <c r="O17" s="304" t="s">
        <v>4762</v>
      </c>
      <c r="P17" s="306">
        <v>44365</v>
      </c>
      <c r="Q17" s="304" t="s">
        <v>105</v>
      </c>
      <c r="R17" s="308" t="s">
        <v>3365</v>
      </c>
      <c r="S17" s="297" t="s">
        <v>107</v>
      </c>
      <c r="T17" s="297" t="str">
        <f>IFERROR(VLOOKUP(D:D,DGILOG!A:C,3,0),"")</f>
        <v/>
      </c>
      <c r="U17" s="297" t="s">
        <v>302</v>
      </c>
      <c r="V17" s="297" t="s">
        <v>270</v>
      </c>
      <c r="W17" s="297" t="str">
        <f>IFERROR(VLOOKUP(V:V,MGV!B:E,4,0),"")</f>
        <v>PT. Mega Antaran Prima</v>
      </c>
      <c r="X17" s="297" t="s">
        <v>374</v>
      </c>
      <c r="Y17" s="307" t="str">
        <f t="shared" si="0"/>
        <v xml:space="preserve">4002939921 GID 17 P2 18 </v>
      </c>
      <c r="Z17" s="296" t="e">
        <f>VLOOKUP(A:A,[12]Sheet1!$D:$BE,11,0)</f>
        <v>#N/A</v>
      </c>
      <c r="AB17" s="297" t="s">
        <v>4826</v>
      </c>
      <c r="AC17" s="307" t="e">
        <f>VLOOKUP(A:A,[13]Orders!$D:$BD,5,0)</f>
        <v>#N/A</v>
      </c>
      <c r="AD17" s="307" t="e">
        <f>VLOOKUP(A:A,[13]Orders!$D:$BD,25,0)</f>
        <v>#N/A</v>
      </c>
      <c r="AE17" s="307" t="e">
        <f>VLOOKUP(A:A,[13]Orders!$D:$BD,26,0)</f>
        <v>#N/A</v>
      </c>
      <c r="AF17" s="307" t="s">
        <v>270</v>
      </c>
    </row>
    <row r="18" spans="1:32" x14ac:dyDescent="0.25">
      <c r="A18" s="304">
        <v>4002939921</v>
      </c>
      <c r="B18" s="305" t="s">
        <v>96</v>
      </c>
      <c r="C18" s="305"/>
      <c r="D18" s="304">
        <v>15195704</v>
      </c>
      <c r="E18" s="304" t="s">
        <v>4361</v>
      </c>
      <c r="F18" s="304">
        <v>100</v>
      </c>
      <c r="G18" s="304">
        <v>1.1599999999999999</v>
      </c>
      <c r="H18" s="304">
        <v>0.6</v>
      </c>
      <c r="I18" s="305" t="s">
        <v>8</v>
      </c>
      <c r="J18" s="304" t="s">
        <v>97</v>
      </c>
      <c r="K18" s="304" t="s">
        <v>4757</v>
      </c>
      <c r="L18" s="304">
        <v>1</v>
      </c>
      <c r="M18" s="304" t="s">
        <v>3304</v>
      </c>
      <c r="N18" s="304" t="s">
        <v>110</v>
      </c>
      <c r="O18" s="304" t="s">
        <v>4762</v>
      </c>
      <c r="P18" s="306">
        <v>44365</v>
      </c>
      <c r="Q18" s="304" t="s">
        <v>105</v>
      </c>
      <c r="R18" s="308" t="s">
        <v>4363</v>
      </c>
      <c r="S18" s="297" t="s">
        <v>107</v>
      </c>
      <c r="T18" s="297" t="str">
        <f>IFERROR(VLOOKUP(D:D,DGILOG!A:C,3,0),"")</f>
        <v/>
      </c>
      <c r="U18" s="297"/>
      <c r="V18" s="297"/>
      <c r="W18" s="297" t="str">
        <f>IFERROR(VLOOKUP(V:V,MGV!B:E,4,0),"")</f>
        <v/>
      </c>
      <c r="X18" s="297" t="s">
        <v>374</v>
      </c>
      <c r="Y18" s="307" t="str">
        <f t="shared" si="0"/>
        <v xml:space="preserve">4002939921 GID 17 P2 18 </v>
      </c>
      <c r="Z18" s="296" t="e">
        <f>VLOOKUP(A:A,[12]Sheet1!$D:$BE,11,0)</f>
        <v>#N/A</v>
      </c>
      <c r="AB18" s="297" t="s">
        <v>4826</v>
      </c>
      <c r="AC18" s="307" t="e">
        <f>VLOOKUP(A:A,[13]Orders!$D:$BD,5,0)</f>
        <v>#N/A</v>
      </c>
      <c r="AD18" s="307" t="e">
        <f>VLOOKUP(A:A,[13]Orders!$D:$BD,25,0)</f>
        <v>#N/A</v>
      </c>
      <c r="AE18" s="307" t="e">
        <f>VLOOKUP(A:A,[13]Orders!$D:$BD,26,0)</f>
        <v>#N/A</v>
      </c>
      <c r="AF18" s="307" t="s">
        <v>270</v>
      </c>
    </row>
    <row r="19" spans="1:32" x14ac:dyDescent="0.25">
      <c r="A19" s="304">
        <v>4002939922</v>
      </c>
      <c r="B19" s="305" t="s">
        <v>96</v>
      </c>
      <c r="C19" s="305">
        <v>1</v>
      </c>
      <c r="D19" s="304">
        <v>15195704</v>
      </c>
      <c r="E19" s="304" t="s">
        <v>4361</v>
      </c>
      <c r="F19" s="304">
        <v>437</v>
      </c>
      <c r="G19" s="304">
        <v>5.45</v>
      </c>
      <c r="H19" s="304">
        <v>2.57</v>
      </c>
      <c r="I19" s="305" t="s">
        <v>8</v>
      </c>
      <c r="J19" s="304" t="s">
        <v>116</v>
      </c>
      <c r="K19" s="304" t="s">
        <v>4757</v>
      </c>
      <c r="L19" s="304">
        <v>1</v>
      </c>
      <c r="M19" s="304" t="s">
        <v>3304</v>
      </c>
      <c r="N19" s="304" t="s">
        <v>110</v>
      </c>
      <c r="O19" s="304" t="s">
        <v>4763</v>
      </c>
      <c r="P19" s="306">
        <v>44365</v>
      </c>
      <c r="Q19" s="304" t="s">
        <v>105</v>
      </c>
      <c r="R19" s="308" t="s">
        <v>4363</v>
      </c>
      <c r="S19" s="297" t="s">
        <v>107</v>
      </c>
      <c r="T19" s="297" t="str">
        <f>IFERROR(VLOOKUP(D:D,DGILOG!A:C,3,0),"")</f>
        <v/>
      </c>
      <c r="U19" s="297" t="s">
        <v>302</v>
      </c>
      <c r="V19" s="297" t="s">
        <v>273</v>
      </c>
      <c r="W19" s="297" t="str">
        <f>IFERROR(VLOOKUP(V:V,MGV!B:E,4,0),"")</f>
        <v>PT. Mega Antaran Prima</v>
      </c>
      <c r="X19" s="297" t="s">
        <v>374</v>
      </c>
      <c r="Y19" s="307" t="str">
        <f t="shared" si="0"/>
        <v xml:space="preserve">4002939922 GID 17 P2 18 </v>
      </c>
      <c r="Z19" s="296" t="e">
        <f>VLOOKUP(A:A,[12]Sheet1!$D:$BE,11,0)</f>
        <v>#N/A</v>
      </c>
      <c r="AB19" s="297" t="s">
        <v>4826</v>
      </c>
      <c r="AC19" s="307" t="e">
        <f>VLOOKUP(A:A,[13]Orders!$D:$BD,5,0)</f>
        <v>#N/A</v>
      </c>
      <c r="AD19" s="307" t="e">
        <f>VLOOKUP(A:A,[13]Orders!$D:$BD,25,0)</f>
        <v>#N/A</v>
      </c>
      <c r="AE19" s="307" t="e">
        <f>VLOOKUP(A:A,[13]Orders!$D:$BD,26,0)</f>
        <v>#N/A</v>
      </c>
      <c r="AF19" s="307" t="s">
        <v>273</v>
      </c>
    </row>
    <row r="20" spans="1:32" x14ac:dyDescent="0.25">
      <c r="A20" s="304">
        <v>4002939945</v>
      </c>
      <c r="B20" s="305" t="s">
        <v>96</v>
      </c>
      <c r="C20" s="305">
        <v>1</v>
      </c>
      <c r="D20" s="304">
        <v>15480659</v>
      </c>
      <c r="E20" s="304" t="s">
        <v>4764</v>
      </c>
      <c r="F20" s="304">
        <v>108</v>
      </c>
      <c r="G20" s="304">
        <v>1.79</v>
      </c>
      <c r="H20" s="304">
        <v>0.74</v>
      </c>
      <c r="I20" s="305" t="s">
        <v>8</v>
      </c>
      <c r="J20" s="304" t="s">
        <v>97</v>
      </c>
      <c r="K20" s="304" t="s">
        <v>4757</v>
      </c>
      <c r="L20" s="304">
        <v>1</v>
      </c>
      <c r="M20" s="304" t="s">
        <v>104</v>
      </c>
      <c r="N20" s="304" t="s">
        <v>99</v>
      </c>
      <c r="O20" s="304" t="s">
        <v>4758</v>
      </c>
      <c r="P20" s="306">
        <v>44364</v>
      </c>
      <c r="Q20" s="304" t="s">
        <v>100</v>
      </c>
      <c r="R20" s="308" t="s">
        <v>4765</v>
      </c>
      <c r="S20" s="297" t="s">
        <v>101</v>
      </c>
      <c r="T20" s="297" t="str">
        <f>IFERROR(VLOOKUP(D:D,DGILOG!A:C,3,0),"")</f>
        <v/>
      </c>
      <c r="U20" s="297" t="s">
        <v>302</v>
      </c>
      <c r="V20" s="297" t="s">
        <v>41</v>
      </c>
      <c r="W20" s="297" t="str">
        <f>IFERROR(VLOOKUP(V:V,MGV!B:E,4,0),"")</f>
        <v>PT. Mega Antaran Prima</v>
      </c>
      <c r="X20" s="297" t="s">
        <v>374</v>
      </c>
      <c r="Y20" s="307" t="str">
        <f t="shared" si="0"/>
        <v xml:space="preserve">4002939945 GID 17 ND 17 </v>
      </c>
      <c r="Z20" s="296" t="e">
        <f>VLOOKUP(A:A,[12]Sheet1!$D:$BE,11,0)</f>
        <v>#N/A</v>
      </c>
      <c r="AB20" s="297" t="s">
        <v>4826</v>
      </c>
      <c r="AC20" s="307" t="e">
        <f>VLOOKUP(A:A,[13]Orders!$D:$BD,5,0)</f>
        <v>#N/A</v>
      </c>
      <c r="AD20" s="307" t="e">
        <f>VLOOKUP(A:A,[13]Orders!$D:$BD,25,0)</f>
        <v>#N/A</v>
      </c>
      <c r="AE20" s="307" t="e">
        <f>VLOOKUP(A:A,[13]Orders!$D:$BD,26,0)</f>
        <v>#N/A</v>
      </c>
      <c r="AF20" s="307" t="s">
        <v>41</v>
      </c>
    </row>
    <row r="21" spans="1:32" x14ac:dyDescent="0.25">
      <c r="A21" s="304">
        <v>4002939945</v>
      </c>
      <c r="B21" s="305" t="s">
        <v>96</v>
      </c>
      <c r="C21" s="305"/>
      <c r="D21" s="304">
        <v>20809001</v>
      </c>
      <c r="E21" s="304" t="s">
        <v>3315</v>
      </c>
      <c r="F21" s="304">
        <v>131</v>
      </c>
      <c r="G21" s="304">
        <v>1.81</v>
      </c>
      <c r="H21" s="304">
        <v>0.68</v>
      </c>
      <c r="I21" s="305" t="s">
        <v>8</v>
      </c>
      <c r="J21" s="304" t="s">
        <v>97</v>
      </c>
      <c r="K21" s="304" t="s">
        <v>4757</v>
      </c>
      <c r="L21" s="304">
        <v>1</v>
      </c>
      <c r="M21" s="304" t="s">
        <v>104</v>
      </c>
      <c r="N21" s="304" t="s">
        <v>99</v>
      </c>
      <c r="O21" s="304" t="s">
        <v>4758</v>
      </c>
      <c r="P21" s="306">
        <v>44364</v>
      </c>
      <c r="Q21" s="304" t="s">
        <v>120</v>
      </c>
      <c r="R21" s="304" t="s">
        <v>3316</v>
      </c>
      <c r="S21" s="297" t="s">
        <v>122</v>
      </c>
      <c r="T21" s="297" t="str">
        <f>IFERROR(VLOOKUP(D:D,DGILOG!A:C,3,0),"")</f>
        <v/>
      </c>
      <c r="U21" s="297"/>
      <c r="V21" s="297"/>
      <c r="W21" s="297" t="str">
        <f>IFERROR(VLOOKUP(V:V,MGV!B:E,4,0),"")</f>
        <v/>
      </c>
      <c r="X21" s="297" t="s">
        <v>374</v>
      </c>
      <c r="Y21" s="307" t="str">
        <f t="shared" si="0"/>
        <v xml:space="preserve">4002939945 GID 17 P1 17 </v>
      </c>
      <c r="Z21" s="296" t="e">
        <f>VLOOKUP(A:A,[12]Sheet1!$D:$BE,11,0)</f>
        <v>#N/A</v>
      </c>
      <c r="AB21" s="297" t="s">
        <v>4826</v>
      </c>
      <c r="AC21" s="307" t="e">
        <f>VLOOKUP(A:A,[13]Orders!$D:$BD,5,0)</f>
        <v>#N/A</v>
      </c>
      <c r="AD21" s="307" t="e">
        <f>VLOOKUP(A:A,[13]Orders!$D:$BD,25,0)</f>
        <v>#N/A</v>
      </c>
      <c r="AE21" s="307" t="e">
        <f>VLOOKUP(A:A,[13]Orders!$D:$BD,26,0)</f>
        <v>#N/A</v>
      </c>
      <c r="AF21" s="307" t="s">
        <v>41</v>
      </c>
    </row>
    <row r="22" spans="1:32" x14ac:dyDescent="0.25">
      <c r="A22" s="312">
        <v>4002938885</v>
      </c>
      <c r="B22" s="309" t="s">
        <v>96</v>
      </c>
      <c r="C22" s="313">
        <v>1</v>
      </c>
      <c r="D22" s="301">
        <v>15080433</v>
      </c>
      <c r="E22" s="312" t="s">
        <v>3401</v>
      </c>
      <c r="F22" s="312">
        <v>1984</v>
      </c>
      <c r="G22" s="312" t="s">
        <v>4770</v>
      </c>
      <c r="H22" s="312" t="s">
        <v>4771</v>
      </c>
      <c r="I22" s="313" t="s">
        <v>73</v>
      </c>
      <c r="J22" s="310" t="s">
        <v>116</v>
      </c>
      <c r="K22" s="310" t="s">
        <v>4772</v>
      </c>
      <c r="L22" s="310">
        <v>2</v>
      </c>
      <c r="M22" s="312" t="s">
        <v>3402</v>
      </c>
      <c r="N22" s="310" t="s">
        <v>3391</v>
      </c>
      <c r="O22" s="312" t="s">
        <v>4773</v>
      </c>
      <c r="P22" s="316">
        <v>44369</v>
      </c>
      <c r="Q22" s="301" t="s">
        <v>112</v>
      </c>
      <c r="R22" s="310" t="s">
        <v>3403</v>
      </c>
      <c r="S22" s="317" t="s">
        <v>113</v>
      </c>
      <c r="T22" s="317" t="str">
        <f>IFERROR(VLOOKUP(D:D,DGILOG!A:C,3,0),"")</f>
        <v/>
      </c>
      <c r="U22" s="317"/>
      <c r="V22" s="317" t="s">
        <v>2259</v>
      </c>
      <c r="W22" s="317" t="s">
        <v>4893</v>
      </c>
      <c r="X22" s="317" t="s">
        <v>374</v>
      </c>
      <c r="Y22" s="317" t="str">
        <f t="shared" si="0"/>
        <v xml:space="preserve">4002938885 GID 17 P3 22 </v>
      </c>
      <c r="Z22" s="296" t="e">
        <f>VLOOKUP(A:A,[12]Sheet1!$D:$BE,11,0)</f>
        <v>#N/A</v>
      </c>
      <c r="AB22" s="297" t="s">
        <v>4826</v>
      </c>
      <c r="AC22" s="307" t="e">
        <f>VLOOKUP(A:A,[13]Orders!$D:$BD,5,0)</f>
        <v>#N/A</v>
      </c>
      <c r="AD22" s="307" t="e">
        <f>VLOOKUP(A:A,[13]Orders!$D:$BD,25,0)</f>
        <v>#N/A</v>
      </c>
      <c r="AE22" s="307" t="e">
        <f>VLOOKUP(A:A,[13]Orders!$D:$BD,26,0)</f>
        <v>#N/A</v>
      </c>
      <c r="AF22" s="307"/>
    </row>
    <row r="23" spans="1:32" x14ac:dyDescent="0.25">
      <c r="A23" s="310">
        <v>4002939837</v>
      </c>
      <c r="B23" s="309" t="s">
        <v>96</v>
      </c>
      <c r="C23" s="309">
        <v>1</v>
      </c>
      <c r="D23" s="310">
        <v>15175990</v>
      </c>
      <c r="E23" s="310" t="s">
        <v>135</v>
      </c>
      <c r="F23" s="310">
        <v>333</v>
      </c>
      <c r="G23" s="310" t="s">
        <v>4774</v>
      </c>
      <c r="H23" s="310">
        <v>2</v>
      </c>
      <c r="I23" s="309" t="s">
        <v>8</v>
      </c>
      <c r="J23" s="310" t="s">
        <v>97</v>
      </c>
      <c r="K23" s="310" t="s">
        <v>4772</v>
      </c>
      <c r="L23" s="310">
        <v>2</v>
      </c>
      <c r="M23" s="310" t="s">
        <v>3650</v>
      </c>
      <c r="N23" s="310" t="s">
        <v>110</v>
      </c>
      <c r="O23" s="310" t="s">
        <v>374</v>
      </c>
      <c r="P23" s="311">
        <v>44365</v>
      </c>
      <c r="Q23" s="310" t="s">
        <v>105</v>
      </c>
      <c r="R23" s="310" t="s">
        <v>3651</v>
      </c>
      <c r="S23" s="297" t="s">
        <v>107</v>
      </c>
      <c r="T23" s="297" t="str">
        <f>IFERROR(VLOOKUP(D:D,DGILOG!A:C,3,0),"")</f>
        <v>Y</v>
      </c>
      <c r="U23" s="297" t="s">
        <v>302</v>
      </c>
      <c r="V23" s="297" t="s">
        <v>60</v>
      </c>
      <c r="W23" s="297" t="str">
        <f>IFERROR(VLOOKUP(V:V,MGV!B:E,4,0),"")</f>
        <v>PT. Mega Antaran Prima</v>
      </c>
      <c r="X23" s="297" t="s">
        <v>374</v>
      </c>
      <c r="Y23" s="307" t="str">
        <f t="shared" si="0"/>
        <v>4002939837 GID 17 P2 18 Y</v>
      </c>
      <c r="Z23" s="296" t="e">
        <f>VLOOKUP(A:A,[12]Sheet1!$D:$BE,11,0)</f>
        <v>#N/A</v>
      </c>
      <c r="AB23" s="297" t="s">
        <v>4826</v>
      </c>
      <c r="AC23" s="307" t="e">
        <f>VLOOKUP(A:A,[13]Orders!$D:$BD,5,0)</f>
        <v>#N/A</v>
      </c>
      <c r="AD23" s="307" t="e">
        <f>VLOOKUP(A:A,[13]Orders!$D:$BD,25,0)</f>
        <v>#N/A</v>
      </c>
      <c r="AE23" s="307" t="e">
        <f>VLOOKUP(A:A,[13]Orders!$D:$BD,26,0)</f>
        <v>#N/A</v>
      </c>
      <c r="AF23" s="307" t="s">
        <v>60</v>
      </c>
    </row>
    <row r="24" spans="1:32" x14ac:dyDescent="0.25">
      <c r="A24" s="312">
        <v>4002939844</v>
      </c>
      <c r="B24" s="309" t="s">
        <v>96</v>
      </c>
      <c r="C24" s="313"/>
      <c r="D24" s="301">
        <v>20804001</v>
      </c>
      <c r="E24" s="312" t="s">
        <v>3345</v>
      </c>
      <c r="F24" s="312">
        <v>2092</v>
      </c>
      <c r="G24" s="312" t="s">
        <v>4775</v>
      </c>
      <c r="H24" s="312" t="s">
        <v>4776</v>
      </c>
      <c r="I24" s="313" t="s">
        <v>73</v>
      </c>
      <c r="J24" s="310" t="s">
        <v>116</v>
      </c>
      <c r="K24" s="310" t="s">
        <v>4772</v>
      </c>
      <c r="L24" s="310">
        <v>2</v>
      </c>
      <c r="M24" s="312" t="s">
        <v>3346</v>
      </c>
      <c r="N24" s="310" t="s">
        <v>3347</v>
      </c>
      <c r="O24" s="312" t="s">
        <v>4773</v>
      </c>
      <c r="P24" s="316">
        <v>44370</v>
      </c>
      <c r="Q24" s="301" t="s">
        <v>112</v>
      </c>
      <c r="R24" s="298" t="s">
        <v>3348</v>
      </c>
      <c r="S24" s="317" t="s">
        <v>113</v>
      </c>
      <c r="T24" s="317" t="str">
        <f>IFERROR(VLOOKUP(D:D,DGILOG!A:C,3,0),"")</f>
        <v/>
      </c>
      <c r="U24" s="317"/>
      <c r="V24" s="317"/>
      <c r="W24" s="317" t="s">
        <v>4094</v>
      </c>
      <c r="X24" s="317" t="s">
        <v>374</v>
      </c>
      <c r="Y24" s="317" t="str">
        <f t="shared" si="0"/>
        <v xml:space="preserve">4002939844 GID 17 P3 23 </v>
      </c>
      <c r="Z24" s="296" t="e">
        <f>VLOOKUP(A:A,[12]Sheet1!$D:$BE,11,0)</f>
        <v>#N/A</v>
      </c>
      <c r="AB24" s="297" t="s">
        <v>4826</v>
      </c>
      <c r="AC24" s="307" t="e">
        <f>VLOOKUP(A:A,[13]Orders!$D:$BD,5,0)</f>
        <v>#N/A</v>
      </c>
      <c r="AD24" s="307" t="e">
        <f>VLOOKUP(A:A,[13]Orders!$D:$BD,25,0)</f>
        <v>#N/A</v>
      </c>
      <c r="AE24" s="307" t="e">
        <f>VLOOKUP(A:A,[13]Orders!$D:$BD,26,0)</f>
        <v>#N/A</v>
      </c>
      <c r="AF24" s="307"/>
    </row>
    <row r="25" spans="1:32" x14ac:dyDescent="0.25">
      <c r="A25" s="310">
        <v>4002939913</v>
      </c>
      <c r="B25" s="309" t="s">
        <v>96</v>
      </c>
      <c r="C25" s="309">
        <v>1</v>
      </c>
      <c r="D25" s="310">
        <v>15556042</v>
      </c>
      <c r="E25" s="310" t="s">
        <v>4777</v>
      </c>
      <c r="F25" s="310">
        <v>244</v>
      </c>
      <c r="G25" s="310" t="s">
        <v>3632</v>
      </c>
      <c r="H25" s="310" t="s">
        <v>4778</v>
      </c>
      <c r="I25" s="309" t="s">
        <v>8</v>
      </c>
      <c r="J25" s="310" t="s">
        <v>97</v>
      </c>
      <c r="K25" s="310" t="s">
        <v>4772</v>
      </c>
      <c r="L25" s="310">
        <v>2</v>
      </c>
      <c r="M25" s="310" t="s">
        <v>3304</v>
      </c>
      <c r="N25" s="310" t="s">
        <v>110</v>
      </c>
      <c r="O25" s="310" t="s">
        <v>4758</v>
      </c>
      <c r="P25" s="311">
        <v>44365</v>
      </c>
      <c r="Q25" s="310" t="s">
        <v>105</v>
      </c>
      <c r="R25" s="310" t="s">
        <v>4779</v>
      </c>
      <c r="S25" s="297" t="s">
        <v>107</v>
      </c>
      <c r="T25" s="297" t="str">
        <f>IFERROR(VLOOKUP(D:D,DGILOG!A:C,3,0),"")</f>
        <v/>
      </c>
      <c r="U25" s="297" t="s">
        <v>302</v>
      </c>
      <c r="V25" s="297" t="s">
        <v>70</v>
      </c>
      <c r="W25" s="297" t="str">
        <f>IFERROR(VLOOKUP(V:V,MGV!B:E,4,0),"")</f>
        <v>PT. Prima Sarana Ekspres</v>
      </c>
      <c r="X25" s="297" t="s">
        <v>374</v>
      </c>
      <c r="Y25" s="307" t="str">
        <f t="shared" si="0"/>
        <v xml:space="preserve">4002939913 GID 17 P2 18 </v>
      </c>
      <c r="Z25" s="296" t="e">
        <f>VLOOKUP(A:A,[12]Sheet1!$D:$BE,11,0)</f>
        <v>#N/A</v>
      </c>
      <c r="AB25" s="297" t="s">
        <v>4826</v>
      </c>
      <c r="AC25" s="307" t="e">
        <f>VLOOKUP(A:A,[13]Orders!$D:$BD,5,0)</f>
        <v>#N/A</v>
      </c>
      <c r="AD25" s="307" t="e">
        <f>VLOOKUP(A:A,[13]Orders!$D:$BD,25,0)</f>
        <v>#N/A</v>
      </c>
      <c r="AE25" s="307" t="e">
        <f>VLOOKUP(A:A,[13]Orders!$D:$BD,26,0)</f>
        <v>#N/A</v>
      </c>
      <c r="AF25" s="307" t="s">
        <v>70</v>
      </c>
    </row>
    <row r="26" spans="1:32" x14ac:dyDescent="0.25">
      <c r="A26" s="310">
        <v>4002939913</v>
      </c>
      <c r="B26" s="309" t="s">
        <v>96</v>
      </c>
      <c r="C26" s="309"/>
      <c r="D26" s="310">
        <v>21934001</v>
      </c>
      <c r="E26" s="310" t="s">
        <v>4780</v>
      </c>
      <c r="F26" s="310">
        <v>19</v>
      </c>
      <c r="G26" s="310" t="s">
        <v>4781</v>
      </c>
      <c r="H26" s="310" t="s">
        <v>4782</v>
      </c>
      <c r="I26" s="309" t="s">
        <v>8</v>
      </c>
      <c r="J26" s="310" t="s">
        <v>97</v>
      </c>
      <c r="K26" s="310" t="s">
        <v>4772</v>
      </c>
      <c r="L26" s="310">
        <v>2</v>
      </c>
      <c r="M26" s="310" t="s">
        <v>3304</v>
      </c>
      <c r="N26" s="310" t="s">
        <v>110</v>
      </c>
      <c r="O26" s="310" t="s">
        <v>4758</v>
      </c>
      <c r="P26" s="311">
        <v>44365</v>
      </c>
      <c r="Q26" s="310" t="s">
        <v>105</v>
      </c>
      <c r="R26" s="310" t="s">
        <v>4783</v>
      </c>
      <c r="S26" s="297" t="s">
        <v>107</v>
      </c>
      <c r="T26" s="297" t="str">
        <f>IFERROR(VLOOKUP(D:D,DGILOG!A:C,3,0),"")</f>
        <v/>
      </c>
      <c r="U26" s="297"/>
      <c r="V26" s="297"/>
      <c r="W26" s="297" t="str">
        <f>IFERROR(VLOOKUP(V:V,MGV!B:E,4,0),"")</f>
        <v/>
      </c>
      <c r="X26" s="297" t="s">
        <v>374</v>
      </c>
      <c r="Y26" s="307" t="str">
        <f t="shared" si="0"/>
        <v xml:space="preserve">4002939913 GID 17 P2 18 </v>
      </c>
      <c r="Z26" s="296" t="e">
        <f>VLOOKUP(A:A,[12]Sheet1!$D:$BE,11,0)</f>
        <v>#N/A</v>
      </c>
      <c r="AB26" s="297" t="s">
        <v>4826</v>
      </c>
      <c r="AC26" s="307" t="e">
        <f>VLOOKUP(A:A,[13]Orders!$D:$BD,5,0)</f>
        <v>#N/A</v>
      </c>
      <c r="AD26" s="307" t="e">
        <f>VLOOKUP(A:A,[13]Orders!$D:$BD,25,0)</f>
        <v>#N/A</v>
      </c>
      <c r="AE26" s="307" t="e">
        <f>VLOOKUP(A:A,[13]Orders!$D:$BD,26,0)</f>
        <v>#N/A</v>
      </c>
      <c r="AF26" s="307" t="s">
        <v>70</v>
      </c>
    </row>
    <row r="27" spans="1:32" x14ac:dyDescent="0.25">
      <c r="A27" s="312">
        <v>4002939984</v>
      </c>
      <c r="B27" s="309" t="s">
        <v>96</v>
      </c>
      <c r="C27" s="313"/>
      <c r="D27" s="301">
        <v>20804001</v>
      </c>
      <c r="E27" s="312" t="s">
        <v>3345</v>
      </c>
      <c r="F27" s="312">
        <v>2000</v>
      </c>
      <c r="G27" s="312" t="s">
        <v>2343</v>
      </c>
      <c r="H27" s="312" t="s">
        <v>469</v>
      </c>
      <c r="I27" s="313" t="s">
        <v>73</v>
      </c>
      <c r="J27" s="310" t="s">
        <v>116</v>
      </c>
      <c r="K27" s="310" t="s">
        <v>4772</v>
      </c>
      <c r="L27" s="310">
        <v>2</v>
      </c>
      <c r="M27" s="312" t="s">
        <v>3346</v>
      </c>
      <c r="N27" s="310" t="s">
        <v>3347</v>
      </c>
      <c r="O27" s="312" t="s">
        <v>4773</v>
      </c>
      <c r="P27" s="316">
        <v>44372</v>
      </c>
      <c r="Q27" s="301" t="s">
        <v>112</v>
      </c>
      <c r="R27" s="298" t="s">
        <v>3348</v>
      </c>
      <c r="S27" s="317" t="s">
        <v>113</v>
      </c>
      <c r="T27" s="317" t="str">
        <f>IFERROR(VLOOKUP(D:D,DGILOG!A:C,3,0),"")</f>
        <v/>
      </c>
      <c r="U27" s="317"/>
      <c r="V27" s="317"/>
      <c r="W27" s="317" t="s">
        <v>4094</v>
      </c>
      <c r="X27" s="317" t="s">
        <v>374</v>
      </c>
      <c r="Y27" s="317" t="str">
        <f t="shared" si="0"/>
        <v xml:space="preserve">4002939984 GID 17 P3 25 </v>
      </c>
      <c r="Z27" s="296" t="e">
        <f>VLOOKUP(A:A,[12]Sheet1!$D:$BE,11,0)</f>
        <v>#N/A</v>
      </c>
      <c r="AB27" s="297" t="s">
        <v>4826</v>
      </c>
      <c r="AC27" s="307" t="e">
        <f>VLOOKUP(A:A,[13]Orders!$D:$BD,5,0)</f>
        <v>#N/A</v>
      </c>
      <c r="AD27" s="307" t="e">
        <f>VLOOKUP(A:A,[13]Orders!$D:$BD,25,0)</f>
        <v>#N/A</v>
      </c>
      <c r="AE27" s="307" t="e">
        <f>VLOOKUP(A:A,[13]Orders!$D:$BD,26,0)</f>
        <v>#N/A</v>
      </c>
      <c r="AF27" s="307"/>
    </row>
    <row r="28" spans="1:32" x14ac:dyDescent="0.25">
      <c r="A28" s="310">
        <v>4002940043</v>
      </c>
      <c r="B28" s="309" t="s">
        <v>96</v>
      </c>
      <c r="C28" s="309">
        <v>1</v>
      </c>
      <c r="D28" s="310">
        <v>15073980</v>
      </c>
      <c r="E28" s="310" t="s">
        <v>3422</v>
      </c>
      <c r="F28" s="310">
        <v>305</v>
      </c>
      <c r="G28" s="310" t="s">
        <v>4784</v>
      </c>
      <c r="H28" s="310" t="s">
        <v>192</v>
      </c>
      <c r="I28" s="309" t="s">
        <v>8</v>
      </c>
      <c r="J28" s="310" t="s">
        <v>116</v>
      </c>
      <c r="K28" s="310" t="s">
        <v>4772</v>
      </c>
      <c r="L28" s="310">
        <v>2</v>
      </c>
      <c r="M28" s="310" t="s">
        <v>3304</v>
      </c>
      <c r="N28" s="310" t="s">
        <v>110</v>
      </c>
      <c r="O28" s="310" t="s">
        <v>4773</v>
      </c>
      <c r="P28" s="311">
        <v>44365</v>
      </c>
      <c r="Q28" s="310" t="s">
        <v>105</v>
      </c>
      <c r="R28" s="310" t="s">
        <v>3423</v>
      </c>
      <c r="S28" s="297" t="s">
        <v>107</v>
      </c>
      <c r="T28" s="297" t="str">
        <f>IFERROR(VLOOKUP(D:D,DGILOG!A:C,3,0),"")</f>
        <v/>
      </c>
      <c r="U28" s="297" t="s">
        <v>302</v>
      </c>
      <c r="V28" s="297" t="s">
        <v>29</v>
      </c>
      <c r="W28" s="297" t="str">
        <f>IFERROR(VLOOKUP(V:V,MGV!B:E,4,0),"")</f>
        <v>PT. Darsindo Cipta Putra Mandiri</v>
      </c>
      <c r="X28" s="297" t="s">
        <v>374</v>
      </c>
      <c r="Y28" s="307" t="str">
        <f t="shared" si="0"/>
        <v xml:space="preserve">4002940043 GID 17 P2 18 </v>
      </c>
      <c r="Z28" s="296" t="e">
        <f>VLOOKUP(A:A,[12]Sheet1!$D:$BE,11,0)</f>
        <v>#N/A</v>
      </c>
      <c r="AB28" s="297" t="s">
        <v>4826</v>
      </c>
      <c r="AC28" s="307" t="e">
        <f>VLOOKUP(A:A,[13]Orders!$D:$BD,5,0)</f>
        <v>#N/A</v>
      </c>
      <c r="AD28" s="307" t="e">
        <f>VLOOKUP(A:A,[13]Orders!$D:$BD,25,0)</f>
        <v>#N/A</v>
      </c>
      <c r="AE28" s="307" t="e">
        <f>VLOOKUP(A:A,[13]Orders!$D:$BD,26,0)</f>
        <v>#N/A</v>
      </c>
      <c r="AF28" s="307" t="s">
        <v>29</v>
      </c>
    </row>
    <row r="29" spans="1:32" x14ac:dyDescent="0.25">
      <c r="A29" s="310">
        <v>4002940047</v>
      </c>
      <c r="B29" s="309" t="s">
        <v>96</v>
      </c>
      <c r="C29" s="309">
        <v>1</v>
      </c>
      <c r="D29" s="310">
        <v>15086212</v>
      </c>
      <c r="E29" s="310" t="s">
        <v>3366</v>
      </c>
      <c r="F29" s="310">
        <v>290</v>
      </c>
      <c r="G29" s="310" t="s">
        <v>4470</v>
      </c>
      <c r="H29" s="310" t="s">
        <v>4785</v>
      </c>
      <c r="I29" s="309" t="s">
        <v>8</v>
      </c>
      <c r="J29" s="310" t="s">
        <v>97</v>
      </c>
      <c r="K29" s="310" t="s">
        <v>4772</v>
      </c>
      <c r="L29" s="310">
        <v>2</v>
      </c>
      <c r="M29" s="310" t="s">
        <v>3304</v>
      </c>
      <c r="N29" s="310" t="s">
        <v>110</v>
      </c>
      <c r="O29" s="310" t="s">
        <v>4773</v>
      </c>
      <c r="P29" s="311">
        <v>44365</v>
      </c>
      <c r="Q29" s="310" t="s">
        <v>105</v>
      </c>
      <c r="R29" s="310" t="s">
        <v>3367</v>
      </c>
      <c r="S29" s="297" t="s">
        <v>107</v>
      </c>
      <c r="T29" s="297" t="str">
        <f>IFERROR(VLOOKUP(D:D,DGILOG!A:C,3,0),"")</f>
        <v/>
      </c>
      <c r="U29" s="297" t="s">
        <v>302</v>
      </c>
      <c r="V29" s="297" t="s">
        <v>26</v>
      </c>
      <c r="W29" s="297" t="str">
        <f>IFERROR(VLOOKUP(V:V,MGV!B:E,4,0),"")</f>
        <v>PT. Darsindo Cipta Putra Mandiri</v>
      </c>
      <c r="X29" s="297" t="s">
        <v>374</v>
      </c>
      <c r="Y29" s="307" t="str">
        <f t="shared" si="0"/>
        <v xml:space="preserve">4002940047 GID 17 P2 18 </v>
      </c>
      <c r="Z29" s="296" t="e">
        <f>VLOOKUP(A:A,[12]Sheet1!$D:$BE,11,0)</f>
        <v>#N/A</v>
      </c>
      <c r="AB29" s="297" t="s">
        <v>4826</v>
      </c>
      <c r="AC29" s="307" t="e">
        <f>VLOOKUP(A:A,[13]Orders!$D:$BD,5,0)</f>
        <v>#N/A</v>
      </c>
      <c r="AD29" s="307" t="e">
        <f>VLOOKUP(A:A,[13]Orders!$D:$BD,25,0)</f>
        <v>#N/A</v>
      </c>
      <c r="AE29" s="307" t="e">
        <f>VLOOKUP(A:A,[13]Orders!$D:$BD,26,0)</f>
        <v>#N/A</v>
      </c>
      <c r="AF29" s="307" t="s">
        <v>26</v>
      </c>
    </row>
    <row r="30" spans="1:32" x14ac:dyDescent="0.25">
      <c r="A30" s="310">
        <v>4002940049</v>
      </c>
      <c r="B30" s="309" t="s">
        <v>96</v>
      </c>
      <c r="C30" s="309">
        <v>1</v>
      </c>
      <c r="D30" s="310">
        <v>15316787</v>
      </c>
      <c r="E30" s="310" t="s">
        <v>244</v>
      </c>
      <c r="F30" s="310">
        <v>285</v>
      </c>
      <c r="G30" s="310" t="s">
        <v>4786</v>
      </c>
      <c r="H30" s="310" t="s">
        <v>4787</v>
      </c>
      <c r="I30" s="309" t="s">
        <v>8</v>
      </c>
      <c r="J30" s="310" t="s">
        <v>97</v>
      </c>
      <c r="K30" s="310" t="s">
        <v>4772</v>
      </c>
      <c r="L30" s="310">
        <v>2</v>
      </c>
      <c r="M30" s="310" t="s">
        <v>242</v>
      </c>
      <c r="N30" s="310" t="s">
        <v>110</v>
      </c>
      <c r="O30" s="310" t="s">
        <v>4773</v>
      </c>
      <c r="P30" s="311">
        <v>44365</v>
      </c>
      <c r="Q30" s="310" t="s">
        <v>105</v>
      </c>
      <c r="R30" s="310" t="s">
        <v>245</v>
      </c>
      <c r="S30" s="297" t="s">
        <v>107</v>
      </c>
      <c r="T30" s="297" t="str">
        <f>IFERROR(VLOOKUP(D:D,DGILOG!A:C,3,0),"")</f>
        <v/>
      </c>
      <c r="U30" s="297" t="s">
        <v>302</v>
      </c>
      <c r="V30" s="307" t="s">
        <v>19</v>
      </c>
      <c r="W30" s="297" t="str">
        <f>IFERROR(VLOOKUP(V:V,MGV!B:E,4,0),"")</f>
        <v>Gading Global Logistic</v>
      </c>
      <c r="X30" s="297" t="s">
        <v>374</v>
      </c>
      <c r="Y30" s="307" t="str">
        <f t="shared" si="0"/>
        <v xml:space="preserve">4002940049 GID 17 P2 18 </v>
      </c>
      <c r="Z30" s="296" t="e">
        <f>VLOOKUP(A:A,[12]Sheet1!$D:$BE,11,0)</f>
        <v>#N/A</v>
      </c>
      <c r="AB30" s="297" t="s">
        <v>4826</v>
      </c>
      <c r="AC30" s="307" t="e">
        <f>VLOOKUP(A:A,[13]Orders!$D:$BD,5,0)</f>
        <v>#N/A</v>
      </c>
      <c r="AD30" s="307" t="e">
        <f>VLOOKUP(A:A,[13]Orders!$D:$BD,25,0)</f>
        <v>#N/A</v>
      </c>
      <c r="AE30" s="307" t="e">
        <f>VLOOKUP(A:A,[13]Orders!$D:$BD,26,0)</f>
        <v>#N/A</v>
      </c>
      <c r="AF30" s="307" t="s">
        <v>19</v>
      </c>
    </row>
    <row r="31" spans="1:32" x14ac:dyDescent="0.25">
      <c r="A31" s="310">
        <v>4002940050</v>
      </c>
      <c r="B31" s="309" t="s">
        <v>96</v>
      </c>
      <c r="C31" s="309">
        <v>1</v>
      </c>
      <c r="D31" s="310">
        <v>15069223</v>
      </c>
      <c r="E31" s="310" t="s">
        <v>332</v>
      </c>
      <c r="F31" s="310">
        <v>22</v>
      </c>
      <c r="G31" s="310" t="s">
        <v>4064</v>
      </c>
      <c r="H31" s="310" t="s">
        <v>4065</v>
      </c>
      <c r="I31" s="309" t="s">
        <v>8</v>
      </c>
      <c r="J31" s="310" t="s">
        <v>97</v>
      </c>
      <c r="K31" s="310" t="s">
        <v>4772</v>
      </c>
      <c r="L31" s="310">
        <v>2</v>
      </c>
      <c r="M31" s="310" t="s">
        <v>215</v>
      </c>
      <c r="N31" s="310" t="s">
        <v>99</v>
      </c>
      <c r="O31" s="310" t="s">
        <v>4758</v>
      </c>
      <c r="P31" s="311">
        <v>44364</v>
      </c>
      <c r="Q31" s="310" t="s">
        <v>100</v>
      </c>
      <c r="R31" s="310" t="s">
        <v>3799</v>
      </c>
      <c r="S31" s="297" t="s">
        <v>101</v>
      </c>
      <c r="T31" s="297" t="str">
        <f>IFERROR(VLOOKUP(D:D,DGILOG!A:C,3,0),"")</f>
        <v>Y</v>
      </c>
      <c r="U31" s="297" t="s">
        <v>302</v>
      </c>
      <c r="V31" s="297" t="s">
        <v>38</v>
      </c>
      <c r="W31" s="297" t="str">
        <f>IFERROR(VLOOKUP(V:V,MGV!B:E,4,0),"")</f>
        <v>PT. Kabut Halim Mandiri</v>
      </c>
      <c r="X31" s="297" t="s">
        <v>374</v>
      </c>
      <c r="Y31" s="307" t="str">
        <f t="shared" si="0"/>
        <v>4002940050 GID 17 ND 17 Y</v>
      </c>
      <c r="Z31" s="296" t="e">
        <f>VLOOKUP(A:A,[12]Sheet1!$D:$BE,11,0)</f>
        <v>#N/A</v>
      </c>
      <c r="AB31" s="297" t="s">
        <v>4826</v>
      </c>
      <c r="AC31" s="307" t="e">
        <f>VLOOKUP(A:A,[13]Orders!$D:$BD,5,0)</f>
        <v>#N/A</v>
      </c>
      <c r="AD31" s="307" t="e">
        <f>VLOOKUP(A:A,[13]Orders!$D:$BD,25,0)</f>
        <v>#N/A</v>
      </c>
      <c r="AE31" s="307" t="e">
        <f>VLOOKUP(A:A,[13]Orders!$D:$BD,26,0)</f>
        <v>#N/A</v>
      </c>
      <c r="AF31" s="307" t="s">
        <v>38</v>
      </c>
    </row>
    <row r="32" spans="1:32" x14ac:dyDescent="0.25">
      <c r="A32" s="310">
        <v>4002940050</v>
      </c>
      <c r="B32" s="309" t="s">
        <v>96</v>
      </c>
      <c r="C32" s="309"/>
      <c r="D32" s="310">
        <v>15370222</v>
      </c>
      <c r="E32" s="310" t="s">
        <v>4788</v>
      </c>
      <c r="F32" s="310">
        <v>282</v>
      </c>
      <c r="G32" s="310" t="s">
        <v>4789</v>
      </c>
      <c r="H32" s="310" t="s">
        <v>4790</v>
      </c>
      <c r="I32" s="309" t="s">
        <v>8</v>
      </c>
      <c r="J32" s="310" t="s">
        <v>97</v>
      </c>
      <c r="K32" s="310" t="s">
        <v>4772</v>
      </c>
      <c r="L32" s="310">
        <v>2</v>
      </c>
      <c r="M32" s="310" t="s">
        <v>3470</v>
      </c>
      <c r="N32" s="310" t="s">
        <v>99</v>
      </c>
      <c r="O32" s="310" t="s">
        <v>4758</v>
      </c>
      <c r="P32" s="311">
        <v>44364</v>
      </c>
      <c r="Q32" s="310" t="s">
        <v>100</v>
      </c>
      <c r="R32" s="310" t="s">
        <v>4791</v>
      </c>
      <c r="S32" s="297" t="s">
        <v>101</v>
      </c>
      <c r="T32" s="297" t="str">
        <f>IFERROR(VLOOKUP(D:D,DGILOG!A:C,3,0),"")</f>
        <v/>
      </c>
      <c r="U32" s="297"/>
      <c r="V32" s="297"/>
      <c r="W32" s="297" t="str">
        <f>IFERROR(VLOOKUP(V:V,MGV!B:E,4,0),"")</f>
        <v/>
      </c>
      <c r="X32" s="297" t="s">
        <v>374</v>
      </c>
      <c r="Y32" s="307" t="str">
        <f t="shared" si="0"/>
        <v xml:space="preserve">4002940050 GID 17 ND 17 </v>
      </c>
      <c r="Z32" s="296" t="e">
        <f>VLOOKUP(A:A,[12]Sheet1!$D:$BE,11,0)</f>
        <v>#N/A</v>
      </c>
      <c r="AB32" s="297" t="s">
        <v>4826</v>
      </c>
      <c r="AC32" s="307" t="e">
        <f>VLOOKUP(A:A,[13]Orders!$D:$BD,5,0)</f>
        <v>#N/A</v>
      </c>
      <c r="AD32" s="307" t="e">
        <f>VLOOKUP(A:A,[13]Orders!$D:$BD,25,0)</f>
        <v>#N/A</v>
      </c>
      <c r="AE32" s="307" t="e">
        <f>VLOOKUP(A:A,[13]Orders!$D:$BD,26,0)</f>
        <v>#N/A</v>
      </c>
      <c r="AF32" s="307" t="s">
        <v>38</v>
      </c>
    </row>
    <row r="33" spans="1:32" x14ac:dyDescent="0.25">
      <c r="A33" s="310">
        <v>4002940055</v>
      </c>
      <c r="B33" s="309" t="s">
        <v>96</v>
      </c>
      <c r="C33" s="309">
        <v>1</v>
      </c>
      <c r="D33" s="310">
        <v>15073987</v>
      </c>
      <c r="E33" s="310" t="s">
        <v>4792</v>
      </c>
      <c r="F33" s="310">
        <v>283</v>
      </c>
      <c r="G33" s="310" t="s">
        <v>4793</v>
      </c>
      <c r="H33" s="310" t="s">
        <v>3697</v>
      </c>
      <c r="I33" s="309" t="s">
        <v>8</v>
      </c>
      <c r="J33" s="310" t="s">
        <v>97</v>
      </c>
      <c r="K33" s="310" t="s">
        <v>4772</v>
      </c>
      <c r="L33" s="310">
        <v>2</v>
      </c>
      <c r="M33" s="310" t="s">
        <v>3304</v>
      </c>
      <c r="N33" s="310" t="s">
        <v>110</v>
      </c>
      <c r="O33" s="310" t="s">
        <v>4758</v>
      </c>
      <c r="P33" s="311">
        <v>44365</v>
      </c>
      <c r="Q33" s="310" t="s">
        <v>105</v>
      </c>
      <c r="R33" s="310" t="s">
        <v>4794</v>
      </c>
      <c r="S33" s="297" t="s">
        <v>107</v>
      </c>
      <c r="T33" s="297" t="str">
        <f>IFERROR(VLOOKUP(D:D,DGILOG!A:C,3,0),"")</f>
        <v/>
      </c>
      <c r="U33" s="297" t="s">
        <v>302</v>
      </c>
      <c r="V33" s="297" t="s">
        <v>68</v>
      </c>
      <c r="W33" s="297" t="str">
        <f>IFERROR(VLOOKUP(V:V,MGV!B:E,4,0),"")</f>
        <v>PT. Prima Sarana Ekspres</v>
      </c>
      <c r="X33" s="297" t="s">
        <v>374</v>
      </c>
      <c r="Y33" s="307" t="str">
        <f t="shared" si="0"/>
        <v xml:space="preserve">4002940055 GID 17 P2 18 </v>
      </c>
      <c r="Z33" s="296" t="e">
        <f>VLOOKUP(A:A,[12]Sheet1!$D:$BE,11,0)</f>
        <v>#N/A</v>
      </c>
      <c r="AB33" s="297" t="s">
        <v>4826</v>
      </c>
      <c r="AC33" s="307" t="e">
        <f>VLOOKUP(A:A,[13]Orders!$D:$BD,5,0)</f>
        <v>#N/A</v>
      </c>
      <c r="AD33" s="307" t="e">
        <f>VLOOKUP(A:A,[13]Orders!$D:$BD,25,0)</f>
        <v>#N/A</v>
      </c>
      <c r="AE33" s="307" t="e">
        <f>VLOOKUP(A:A,[13]Orders!$D:$BD,26,0)</f>
        <v>#N/A</v>
      </c>
      <c r="AF33" s="307" t="s">
        <v>68</v>
      </c>
    </row>
    <row r="34" spans="1:32" x14ac:dyDescent="0.25">
      <c r="A34" s="310">
        <v>4002940055</v>
      </c>
      <c r="B34" s="309" t="s">
        <v>96</v>
      </c>
      <c r="C34" s="309"/>
      <c r="D34" s="310">
        <v>15366582</v>
      </c>
      <c r="E34" s="310" t="s">
        <v>4795</v>
      </c>
      <c r="F34" s="310">
        <v>44</v>
      </c>
      <c r="G34" s="310" t="s">
        <v>3638</v>
      </c>
      <c r="H34" s="310" t="s">
        <v>3619</v>
      </c>
      <c r="I34" s="309" t="s">
        <v>8</v>
      </c>
      <c r="J34" s="310" t="s">
        <v>97</v>
      </c>
      <c r="K34" s="310" t="s">
        <v>4772</v>
      </c>
      <c r="L34" s="310">
        <v>2</v>
      </c>
      <c r="M34" s="310" t="s">
        <v>3304</v>
      </c>
      <c r="N34" s="310" t="s">
        <v>110</v>
      </c>
      <c r="O34" s="310" t="s">
        <v>4758</v>
      </c>
      <c r="P34" s="311">
        <v>44365</v>
      </c>
      <c r="Q34" s="310" t="s">
        <v>105</v>
      </c>
      <c r="R34" s="310" t="s">
        <v>4796</v>
      </c>
      <c r="S34" s="297" t="s">
        <v>107</v>
      </c>
      <c r="T34" s="297" t="str">
        <f>IFERROR(VLOOKUP(D:D,DGILOG!A:C,3,0),"")</f>
        <v/>
      </c>
      <c r="U34" s="297"/>
      <c r="V34" s="297"/>
      <c r="W34" s="297" t="str">
        <f>IFERROR(VLOOKUP(V:V,MGV!B:E,4,0),"")</f>
        <v/>
      </c>
      <c r="X34" s="297" t="s">
        <v>374</v>
      </c>
      <c r="Y34" s="307" t="str">
        <f t="shared" si="0"/>
        <v xml:space="preserve">4002940055 GID 17 P2 18 </v>
      </c>
      <c r="Z34" s="296" t="e">
        <f>VLOOKUP(A:A,[12]Sheet1!$D:$BE,11,0)</f>
        <v>#N/A</v>
      </c>
      <c r="AB34" s="297" t="s">
        <v>4826</v>
      </c>
      <c r="AC34" s="307" t="e">
        <f>VLOOKUP(A:A,[13]Orders!$D:$BD,5,0)</f>
        <v>#N/A</v>
      </c>
      <c r="AD34" s="307" t="e">
        <f>VLOOKUP(A:A,[13]Orders!$D:$BD,25,0)</f>
        <v>#N/A</v>
      </c>
      <c r="AE34" s="307" t="e">
        <f>VLOOKUP(A:A,[13]Orders!$D:$BD,26,0)</f>
        <v>#N/A</v>
      </c>
      <c r="AF34" s="307" t="s">
        <v>68</v>
      </c>
    </row>
    <row r="35" spans="1:32" x14ac:dyDescent="0.25">
      <c r="A35" s="312">
        <v>4002937313</v>
      </c>
      <c r="B35" s="309" t="s">
        <v>96</v>
      </c>
      <c r="C35" s="313">
        <v>1</v>
      </c>
      <c r="D35" s="310">
        <v>29800001</v>
      </c>
      <c r="E35" s="312" t="s">
        <v>128</v>
      </c>
      <c r="F35" s="312">
        <v>1209</v>
      </c>
      <c r="G35" s="312" t="s">
        <v>4797</v>
      </c>
      <c r="H35" s="312" t="s">
        <v>4798</v>
      </c>
      <c r="I35" s="313" t="s">
        <v>170</v>
      </c>
      <c r="J35" s="310" t="s">
        <v>3372</v>
      </c>
      <c r="K35" s="310" t="s">
        <v>4799</v>
      </c>
      <c r="L35" s="310">
        <v>3</v>
      </c>
      <c r="M35" s="312" t="s">
        <v>4800</v>
      </c>
      <c r="N35" s="310" t="s">
        <v>118</v>
      </c>
      <c r="O35" s="312" t="s">
        <v>374</v>
      </c>
      <c r="P35" s="316">
        <v>44366</v>
      </c>
      <c r="Q35" s="310" t="s">
        <v>112</v>
      </c>
      <c r="R35" s="310" t="s">
        <v>4801</v>
      </c>
      <c r="S35" s="317" t="s">
        <v>113</v>
      </c>
      <c r="T35" s="317" t="str">
        <f>IFERROR(VLOOKUP(D:D,DGILOG!A:C,3,0),"")</f>
        <v>Y</v>
      </c>
      <c r="U35" s="317"/>
      <c r="V35" s="317" t="s">
        <v>882</v>
      </c>
      <c r="W35" s="317" t="s">
        <v>4825</v>
      </c>
      <c r="X35" s="317" t="s">
        <v>374</v>
      </c>
      <c r="Y35" s="317" t="str">
        <f t="shared" si="0"/>
        <v>4002937313 GID 17 P3 19 Y</v>
      </c>
      <c r="Z35" s="296" t="e">
        <f>VLOOKUP(A:A,[12]Sheet1!$D:$BE,11,0)</f>
        <v>#N/A</v>
      </c>
      <c r="AB35" s="297" t="s">
        <v>4826</v>
      </c>
      <c r="AC35" s="307" t="e">
        <f>VLOOKUP(A:A,[13]Orders!$D:$BD,5,0)</f>
        <v>#N/A</v>
      </c>
      <c r="AD35" s="307" t="e">
        <f>VLOOKUP(A:A,[13]Orders!$D:$BD,25,0)</f>
        <v>#N/A</v>
      </c>
      <c r="AE35" s="307" t="e">
        <f>VLOOKUP(A:A,[13]Orders!$D:$BD,26,0)</f>
        <v>#N/A</v>
      </c>
      <c r="AF35" s="307" t="s">
        <v>882</v>
      </c>
    </row>
    <row r="36" spans="1:32" x14ac:dyDescent="0.25">
      <c r="A36" s="312">
        <v>4002939982</v>
      </c>
      <c r="B36" s="309" t="s">
        <v>96</v>
      </c>
      <c r="C36" s="313">
        <v>1</v>
      </c>
      <c r="D36" s="310">
        <v>15080433</v>
      </c>
      <c r="E36" s="312" t="s">
        <v>3401</v>
      </c>
      <c r="F36" s="312">
        <v>2041</v>
      </c>
      <c r="G36" s="312" t="s">
        <v>4802</v>
      </c>
      <c r="H36" s="312" t="s">
        <v>4803</v>
      </c>
      <c r="I36" s="313" t="s">
        <v>73</v>
      </c>
      <c r="J36" s="310" t="s">
        <v>97</v>
      </c>
      <c r="K36" s="310" t="s">
        <v>4799</v>
      </c>
      <c r="L36" s="310">
        <v>3</v>
      </c>
      <c r="M36" s="312" t="s">
        <v>3402</v>
      </c>
      <c r="N36" s="310" t="s">
        <v>3391</v>
      </c>
      <c r="O36" s="312" t="s">
        <v>4758</v>
      </c>
      <c r="P36" s="316">
        <v>44369</v>
      </c>
      <c r="Q36" s="310" t="s">
        <v>112</v>
      </c>
      <c r="R36" s="310" t="s">
        <v>3403</v>
      </c>
      <c r="S36" s="317" t="s">
        <v>113</v>
      </c>
      <c r="T36" s="317" t="str">
        <f>IFERROR(VLOOKUP(D:D,DGILOG!A:C,3,0),"")</f>
        <v/>
      </c>
      <c r="U36" s="317"/>
      <c r="V36" s="317" t="s">
        <v>428</v>
      </c>
      <c r="W36" s="317" t="s">
        <v>4824</v>
      </c>
      <c r="X36" s="317" t="s">
        <v>374</v>
      </c>
      <c r="Y36" s="317" t="str">
        <f t="shared" si="0"/>
        <v xml:space="preserve">4002939982 GID 17 P3 22 </v>
      </c>
      <c r="Z36" s="296" t="e">
        <f>VLOOKUP(A:A,[12]Sheet1!$D:$BE,11,0)</f>
        <v>#N/A</v>
      </c>
      <c r="AB36" s="297" t="s">
        <v>4826</v>
      </c>
      <c r="AC36" s="307" t="e">
        <f>VLOOKUP(A:A,[13]Orders!$D:$BD,5,0)</f>
        <v>#N/A</v>
      </c>
      <c r="AD36" s="307" t="e">
        <f>VLOOKUP(A:A,[13]Orders!$D:$BD,25,0)</f>
        <v>#N/A</v>
      </c>
      <c r="AE36" s="307" t="e">
        <f>VLOOKUP(A:A,[13]Orders!$D:$BD,26,0)</f>
        <v>#N/A</v>
      </c>
      <c r="AF36" s="307" t="s">
        <v>428</v>
      </c>
    </row>
    <row r="37" spans="1:32" x14ac:dyDescent="0.25">
      <c r="A37" s="312">
        <v>4002939982</v>
      </c>
      <c r="B37" s="309" t="s">
        <v>96</v>
      </c>
      <c r="C37" s="313"/>
      <c r="D37" s="310">
        <v>20815001</v>
      </c>
      <c r="E37" s="312" t="s">
        <v>3695</v>
      </c>
      <c r="F37" s="312">
        <v>346</v>
      </c>
      <c r="G37" s="312" t="s">
        <v>4804</v>
      </c>
      <c r="H37" s="312" t="s">
        <v>4805</v>
      </c>
      <c r="I37" s="313" t="s">
        <v>73</v>
      </c>
      <c r="J37" s="310" t="s">
        <v>97</v>
      </c>
      <c r="K37" s="310" t="s">
        <v>4799</v>
      </c>
      <c r="L37" s="310">
        <v>3</v>
      </c>
      <c r="M37" s="312" t="s">
        <v>3402</v>
      </c>
      <c r="N37" s="310" t="s">
        <v>3391</v>
      </c>
      <c r="O37" s="312" t="s">
        <v>4758</v>
      </c>
      <c r="P37" s="316">
        <v>44369</v>
      </c>
      <c r="Q37" s="310" t="s">
        <v>112</v>
      </c>
      <c r="R37" s="310" t="s">
        <v>3698</v>
      </c>
      <c r="S37" s="317" t="s">
        <v>113</v>
      </c>
      <c r="T37" s="317" t="str">
        <f>IFERROR(VLOOKUP(D:D,DGILOG!A:C,3,0),"")</f>
        <v/>
      </c>
      <c r="U37" s="317"/>
      <c r="V37" s="317"/>
      <c r="W37" s="317" t="s">
        <v>4824</v>
      </c>
      <c r="X37" s="317" t="s">
        <v>374</v>
      </c>
      <c r="Y37" s="317" t="str">
        <f t="shared" si="0"/>
        <v xml:space="preserve">4002939982 GID 17 P3 22 </v>
      </c>
      <c r="Z37" s="296" t="e">
        <f>VLOOKUP(A:A,[12]Sheet1!$D:$BE,11,0)</f>
        <v>#N/A</v>
      </c>
      <c r="AB37" s="297" t="s">
        <v>4826</v>
      </c>
      <c r="AC37" s="307" t="e">
        <f>VLOOKUP(A:A,[13]Orders!$D:$BD,5,0)</f>
        <v>#N/A</v>
      </c>
      <c r="AD37" s="307" t="e">
        <f>VLOOKUP(A:A,[13]Orders!$D:$BD,25,0)</f>
        <v>#N/A</v>
      </c>
      <c r="AE37" s="307" t="e">
        <f>VLOOKUP(A:A,[13]Orders!$D:$BD,26,0)</f>
        <v>#N/A</v>
      </c>
      <c r="AF37" s="307" t="s">
        <v>428</v>
      </c>
    </row>
    <row r="38" spans="1:32" x14ac:dyDescent="0.25">
      <c r="A38" s="310">
        <v>4002940071</v>
      </c>
      <c r="B38" s="309" t="s">
        <v>96</v>
      </c>
      <c r="C38" s="309">
        <v>1</v>
      </c>
      <c r="D38" s="310">
        <v>15182015</v>
      </c>
      <c r="E38" s="310" t="s">
        <v>136</v>
      </c>
      <c r="F38" s="310">
        <v>109</v>
      </c>
      <c r="G38" s="310" t="s">
        <v>4806</v>
      </c>
      <c r="H38" s="310" t="s">
        <v>3660</v>
      </c>
      <c r="I38" s="309" t="s">
        <v>8</v>
      </c>
      <c r="J38" s="310" t="s">
        <v>97</v>
      </c>
      <c r="K38" s="310" t="s">
        <v>4799</v>
      </c>
      <c r="L38" s="310">
        <v>3</v>
      </c>
      <c r="M38" s="310" t="s">
        <v>98</v>
      </c>
      <c r="N38" s="310" t="s">
        <v>99</v>
      </c>
      <c r="O38" s="310" t="s">
        <v>4807</v>
      </c>
      <c r="P38" s="311">
        <v>44365</v>
      </c>
      <c r="Q38" s="310" t="s">
        <v>100</v>
      </c>
      <c r="R38" s="298" t="s">
        <v>3518</v>
      </c>
      <c r="S38" s="297" t="s">
        <v>101</v>
      </c>
      <c r="T38" s="297" t="str">
        <f>IFERROR(VLOOKUP(D:D,DGILOG!A:C,3,0),"")</f>
        <v>Y</v>
      </c>
      <c r="U38" s="297" t="s">
        <v>302</v>
      </c>
      <c r="V38" s="297" t="s">
        <v>39</v>
      </c>
      <c r="W38" s="297" t="str">
        <f>IFERROR(VLOOKUP(V:V,MGV!B:E,4,0),"")</f>
        <v>PT. Kabut Halim Mandiri</v>
      </c>
      <c r="X38" s="297" t="s">
        <v>374</v>
      </c>
      <c r="Y38" s="307" t="str">
        <f t="shared" si="0"/>
        <v>4002940071 GID 17 ND 18 Y</v>
      </c>
      <c r="Z38" s="296" t="e">
        <f>VLOOKUP(A:A,[12]Sheet1!$D:$BE,11,0)</f>
        <v>#N/A</v>
      </c>
      <c r="AB38" s="297" t="s">
        <v>4826</v>
      </c>
      <c r="AC38" s="307" t="e">
        <f>VLOOKUP(A:A,[13]Orders!$D:$BD,5,0)</f>
        <v>#N/A</v>
      </c>
      <c r="AD38" s="307" t="e">
        <f>VLOOKUP(A:A,[13]Orders!$D:$BD,25,0)</f>
        <v>#N/A</v>
      </c>
      <c r="AE38" s="307" t="e">
        <f>VLOOKUP(A:A,[13]Orders!$D:$BD,26,0)</f>
        <v>#N/A</v>
      </c>
      <c r="AF38" s="307" t="s">
        <v>39</v>
      </c>
    </row>
    <row r="39" spans="1:32" x14ac:dyDescent="0.25">
      <c r="A39" s="310">
        <v>4002940071</v>
      </c>
      <c r="B39" s="309" t="s">
        <v>96</v>
      </c>
      <c r="C39" s="309"/>
      <c r="D39" s="310">
        <v>24070001</v>
      </c>
      <c r="E39" s="310" t="s">
        <v>4808</v>
      </c>
      <c r="F39" s="310">
        <v>66</v>
      </c>
      <c r="G39" s="310" t="s">
        <v>3685</v>
      </c>
      <c r="H39" s="310" t="s">
        <v>3728</v>
      </c>
      <c r="I39" s="309" t="s">
        <v>8</v>
      </c>
      <c r="J39" s="310" t="s">
        <v>97</v>
      </c>
      <c r="K39" s="310" t="s">
        <v>4799</v>
      </c>
      <c r="L39" s="310">
        <v>3</v>
      </c>
      <c r="M39" s="310" t="s">
        <v>98</v>
      </c>
      <c r="N39" s="310" t="s">
        <v>99</v>
      </c>
      <c r="O39" s="310" t="s">
        <v>4807</v>
      </c>
      <c r="P39" s="311">
        <v>44365</v>
      </c>
      <c r="Q39" s="310" t="s">
        <v>100</v>
      </c>
      <c r="R39" s="310" t="s">
        <v>4809</v>
      </c>
      <c r="S39" s="297" t="s">
        <v>101</v>
      </c>
      <c r="T39" s="297" t="str">
        <f>IFERROR(VLOOKUP(D:D,DGILOG!A:C,3,0),"")</f>
        <v/>
      </c>
      <c r="U39" s="297"/>
      <c r="V39" s="297"/>
      <c r="W39" s="297"/>
      <c r="X39" s="297" t="s">
        <v>374</v>
      </c>
      <c r="Y39" s="307" t="str">
        <f t="shared" si="0"/>
        <v xml:space="preserve">4002940071 GID 17 ND 18 </v>
      </c>
      <c r="Z39" s="296" t="e">
        <f>VLOOKUP(A:A,[12]Sheet1!$D:$BE,11,0)</f>
        <v>#N/A</v>
      </c>
      <c r="AB39" s="297" t="s">
        <v>4826</v>
      </c>
      <c r="AC39" s="307" t="e">
        <f>VLOOKUP(A:A,[13]Orders!$D:$BD,5,0)</f>
        <v>#N/A</v>
      </c>
      <c r="AD39" s="307" t="e">
        <f>VLOOKUP(A:A,[13]Orders!$D:$BD,25,0)</f>
        <v>#N/A</v>
      </c>
      <c r="AE39" s="307" t="e">
        <f>VLOOKUP(A:A,[13]Orders!$D:$BD,26,0)</f>
        <v>#N/A</v>
      </c>
      <c r="AF39" s="307" t="s">
        <v>39</v>
      </c>
    </row>
    <row r="40" spans="1:32" x14ac:dyDescent="0.25">
      <c r="A40" s="310">
        <v>4002940072</v>
      </c>
      <c r="B40" s="309" t="s">
        <v>96</v>
      </c>
      <c r="C40" s="309">
        <v>1</v>
      </c>
      <c r="D40" s="310">
        <v>15121139</v>
      </c>
      <c r="E40" s="310" t="s">
        <v>3351</v>
      </c>
      <c r="F40" s="310">
        <v>200</v>
      </c>
      <c r="G40" s="310" t="s">
        <v>4810</v>
      </c>
      <c r="H40" s="310" t="s">
        <v>4811</v>
      </c>
      <c r="I40" s="309" t="s">
        <v>8</v>
      </c>
      <c r="J40" s="310" t="s">
        <v>116</v>
      </c>
      <c r="K40" s="310" t="s">
        <v>4799</v>
      </c>
      <c r="L40" s="310">
        <v>3</v>
      </c>
      <c r="M40" s="310" t="s">
        <v>104</v>
      </c>
      <c r="N40" s="310" t="s">
        <v>99</v>
      </c>
      <c r="O40" s="310" t="s">
        <v>374</v>
      </c>
      <c r="P40" s="311">
        <v>44364</v>
      </c>
      <c r="Q40" s="310" t="s">
        <v>120</v>
      </c>
      <c r="R40" s="310" t="s">
        <v>3352</v>
      </c>
      <c r="S40" s="297" t="s">
        <v>122</v>
      </c>
      <c r="T40" s="297" t="str">
        <f>IFERROR(VLOOKUP(D:D,DGILOG!A:C,3,0),"")</f>
        <v/>
      </c>
      <c r="U40" s="297" t="s">
        <v>302</v>
      </c>
      <c r="V40" s="297" t="s">
        <v>14</v>
      </c>
      <c r="W40" s="297" t="str">
        <f>IFERROR(VLOOKUP(V:V,MGV!B:E,4,0),"")</f>
        <v>CV. Global Synergi Abadi</v>
      </c>
      <c r="X40" s="297" t="s">
        <v>374</v>
      </c>
      <c r="Y40" s="307" t="str">
        <f t="shared" si="0"/>
        <v xml:space="preserve">4002940072 GID 17 P1 17 </v>
      </c>
      <c r="Z40" s="296" t="e">
        <f>VLOOKUP(A:A,[12]Sheet1!$D:$BE,11,0)</f>
        <v>#N/A</v>
      </c>
      <c r="AB40" s="297" t="s">
        <v>4826</v>
      </c>
      <c r="AC40" s="307" t="e">
        <f>VLOOKUP(A:A,[13]Orders!$D:$BD,5,0)</f>
        <v>#N/A</v>
      </c>
      <c r="AD40" s="307" t="e">
        <f>VLOOKUP(A:A,[13]Orders!$D:$BD,25,0)</f>
        <v>#N/A</v>
      </c>
      <c r="AE40" s="307" t="e">
        <f>VLOOKUP(A:A,[13]Orders!$D:$BD,26,0)</f>
        <v>#N/A</v>
      </c>
      <c r="AF40" s="307" t="s">
        <v>14</v>
      </c>
    </row>
    <row r="41" spans="1:32" x14ac:dyDescent="0.25">
      <c r="A41" s="312">
        <v>4002940105</v>
      </c>
      <c r="B41" s="309" t="s">
        <v>96</v>
      </c>
      <c r="C41" s="313">
        <v>1</v>
      </c>
      <c r="D41" s="310">
        <v>15093315</v>
      </c>
      <c r="E41" s="312" t="s">
        <v>386</v>
      </c>
      <c r="F41" s="312">
        <v>1773</v>
      </c>
      <c r="G41" s="312" t="s">
        <v>4812</v>
      </c>
      <c r="H41" s="312" t="s">
        <v>4813</v>
      </c>
      <c r="I41" s="313" t="s">
        <v>73</v>
      </c>
      <c r="J41" s="310" t="s">
        <v>116</v>
      </c>
      <c r="K41" s="310" t="s">
        <v>4799</v>
      </c>
      <c r="L41" s="310">
        <v>3</v>
      </c>
      <c r="M41" s="312" t="s">
        <v>3402</v>
      </c>
      <c r="N41" s="310" t="s">
        <v>3391</v>
      </c>
      <c r="O41" s="312" t="s">
        <v>374</v>
      </c>
      <c r="P41" s="316">
        <v>44370</v>
      </c>
      <c r="Q41" s="310" t="s">
        <v>112</v>
      </c>
      <c r="R41" s="310" t="s">
        <v>3515</v>
      </c>
      <c r="S41" s="317" t="s">
        <v>113</v>
      </c>
      <c r="T41" s="317" t="str">
        <f>IFERROR(VLOOKUP(D:D,DGILOG!A:C,3,0),"")</f>
        <v>Y</v>
      </c>
      <c r="U41" s="317"/>
      <c r="V41" s="317" t="s">
        <v>227</v>
      </c>
      <c r="W41" s="317" t="s">
        <v>4892</v>
      </c>
      <c r="X41" s="317" t="s">
        <v>374</v>
      </c>
      <c r="Y41" s="317" t="str">
        <f t="shared" si="0"/>
        <v>4002940105 GID 17 P3 23 Y</v>
      </c>
      <c r="Z41" s="296" t="e">
        <f>VLOOKUP(A:A,[12]Sheet1!$D:$BE,11,0)</f>
        <v>#N/A</v>
      </c>
      <c r="AB41" s="297" t="s">
        <v>4826</v>
      </c>
      <c r="AC41" s="307" t="e">
        <f>VLOOKUP(A:A,[13]Orders!$D:$BD,5,0)</f>
        <v>#N/A</v>
      </c>
      <c r="AD41" s="307" t="e">
        <f>VLOOKUP(A:A,[13]Orders!$D:$BD,25,0)</f>
        <v>#N/A</v>
      </c>
      <c r="AE41" s="307" t="e">
        <f>VLOOKUP(A:A,[13]Orders!$D:$BD,26,0)</f>
        <v>#N/A</v>
      </c>
      <c r="AF41" s="307"/>
    </row>
    <row r="42" spans="1:32" x14ac:dyDescent="0.25">
      <c r="A42" s="312">
        <v>4002940106</v>
      </c>
      <c r="B42" s="309" t="s">
        <v>96</v>
      </c>
      <c r="C42" s="313">
        <v>1</v>
      </c>
      <c r="D42" s="310">
        <v>15093315</v>
      </c>
      <c r="E42" s="312" t="s">
        <v>386</v>
      </c>
      <c r="F42" s="312">
        <v>1986</v>
      </c>
      <c r="G42" s="312" t="s">
        <v>4814</v>
      </c>
      <c r="H42" s="312" t="s">
        <v>4815</v>
      </c>
      <c r="I42" s="313" t="s">
        <v>73</v>
      </c>
      <c r="J42" s="310" t="s">
        <v>116</v>
      </c>
      <c r="K42" s="310" t="s">
        <v>4799</v>
      </c>
      <c r="L42" s="310">
        <v>3</v>
      </c>
      <c r="M42" s="312" t="s">
        <v>3402</v>
      </c>
      <c r="N42" s="310" t="s">
        <v>3391</v>
      </c>
      <c r="O42" s="312" t="s">
        <v>374</v>
      </c>
      <c r="P42" s="316">
        <v>44370</v>
      </c>
      <c r="Q42" s="310" t="s">
        <v>112</v>
      </c>
      <c r="R42" s="310" t="s">
        <v>3515</v>
      </c>
      <c r="S42" s="317" t="s">
        <v>113</v>
      </c>
      <c r="T42" s="317" t="str">
        <f>IFERROR(VLOOKUP(D:D,DGILOG!A:C,3,0),"")</f>
        <v>Y</v>
      </c>
      <c r="U42" s="317"/>
      <c r="V42" s="317" t="s">
        <v>221</v>
      </c>
      <c r="W42" s="317" t="s">
        <v>4894</v>
      </c>
      <c r="X42" s="317" t="s">
        <v>374</v>
      </c>
      <c r="Y42" s="317" t="str">
        <f t="shared" si="0"/>
        <v>4002940106 GID 17 P3 23 Y</v>
      </c>
      <c r="Z42" s="296" t="e">
        <f>VLOOKUP(A:A,[12]Sheet1!$D:$BE,11,0)</f>
        <v>#N/A</v>
      </c>
      <c r="AB42" s="297" t="s">
        <v>4826</v>
      </c>
      <c r="AC42" s="307" t="e">
        <f>VLOOKUP(A:A,[13]Orders!$D:$BD,5,0)</f>
        <v>#N/A</v>
      </c>
      <c r="AD42" s="307" t="e">
        <f>VLOOKUP(A:A,[13]Orders!$D:$BD,25,0)</f>
        <v>#N/A</v>
      </c>
      <c r="AE42" s="307" t="e">
        <f>VLOOKUP(A:A,[13]Orders!$D:$BD,26,0)</f>
        <v>#N/A</v>
      </c>
      <c r="AF42" s="307"/>
    </row>
    <row r="43" spans="1:32" x14ac:dyDescent="0.25">
      <c r="A43" s="310">
        <v>4002940120</v>
      </c>
      <c r="B43" s="309" t="s">
        <v>96</v>
      </c>
      <c r="C43" s="309">
        <v>1</v>
      </c>
      <c r="D43" s="310">
        <v>29850001</v>
      </c>
      <c r="E43" s="310" t="s">
        <v>108</v>
      </c>
      <c r="F43" s="310">
        <v>136</v>
      </c>
      <c r="G43" s="310" t="s">
        <v>4816</v>
      </c>
      <c r="H43" s="310" t="s">
        <v>501</v>
      </c>
      <c r="I43" s="309" t="s">
        <v>8</v>
      </c>
      <c r="J43" s="310" t="s">
        <v>97</v>
      </c>
      <c r="K43" s="310" t="s">
        <v>4799</v>
      </c>
      <c r="L43" s="310">
        <v>3</v>
      </c>
      <c r="M43" s="310" t="s">
        <v>3304</v>
      </c>
      <c r="N43" s="310" t="s">
        <v>110</v>
      </c>
      <c r="O43" s="310" t="s">
        <v>374</v>
      </c>
      <c r="P43" s="311">
        <v>44367</v>
      </c>
      <c r="Q43" s="310" t="s">
        <v>105</v>
      </c>
      <c r="R43" s="310" t="s">
        <v>4817</v>
      </c>
      <c r="S43" s="297" t="s">
        <v>107</v>
      </c>
      <c r="T43" s="297" t="str">
        <f>IFERROR(VLOOKUP(D:D,DGILOG!A:C,3,0),"")</f>
        <v>Y</v>
      </c>
      <c r="U43" s="297" t="s">
        <v>302</v>
      </c>
      <c r="V43" s="297" t="s">
        <v>64</v>
      </c>
      <c r="W43" s="297" t="str">
        <f>IFERROR(VLOOKUP(V:V,MGV!B:E,4,0),"")</f>
        <v>Gading Global Logistic</v>
      </c>
      <c r="X43" s="297" t="s">
        <v>374</v>
      </c>
      <c r="Y43" s="307" t="str">
        <f t="shared" si="0"/>
        <v>4002940120 GID 17 P2 20 Y</v>
      </c>
      <c r="Z43" s="296" t="e">
        <f>VLOOKUP(A:A,[12]Sheet1!$D:$BE,11,0)</f>
        <v>#N/A</v>
      </c>
      <c r="AB43" s="297" t="s">
        <v>4826</v>
      </c>
      <c r="AC43" s="307" t="e">
        <f>VLOOKUP(A:A,[13]Orders!$D:$BD,5,0)</f>
        <v>#N/A</v>
      </c>
      <c r="AD43" s="307" t="e">
        <f>VLOOKUP(A:A,[13]Orders!$D:$BD,25,0)</f>
        <v>#N/A</v>
      </c>
      <c r="AE43" s="307" t="e">
        <f>VLOOKUP(A:A,[13]Orders!$D:$BD,26,0)</f>
        <v>#N/A</v>
      </c>
      <c r="AF43" s="307" t="s">
        <v>64</v>
      </c>
    </row>
    <row r="44" spans="1:32" x14ac:dyDescent="0.25">
      <c r="A44" s="310">
        <v>4002940125</v>
      </c>
      <c r="B44" s="309" t="s">
        <v>96</v>
      </c>
      <c r="C44" s="309">
        <v>1</v>
      </c>
      <c r="D44" s="310">
        <v>15086210</v>
      </c>
      <c r="E44" s="310" t="s">
        <v>3452</v>
      </c>
      <c r="F44" s="310">
        <v>251</v>
      </c>
      <c r="G44" s="310" t="s">
        <v>4818</v>
      </c>
      <c r="H44" s="310" t="s">
        <v>4778</v>
      </c>
      <c r="I44" s="309" t="s">
        <v>8</v>
      </c>
      <c r="J44" s="310" t="s">
        <v>97</v>
      </c>
      <c r="K44" s="310" t="s">
        <v>4799</v>
      </c>
      <c r="L44" s="310">
        <v>3</v>
      </c>
      <c r="M44" s="310" t="s">
        <v>3304</v>
      </c>
      <c r="N44" s="310" t="s">
        <v>110</v>
      </c>
      <c r="O44" s="310" t="s">
        <v>4807</v>
      </c>
      <c r="P44" s="311">
        <v>44365</v>
      </c>
      <c r="Q44" s="310" t="s">
        <v>105</v>
      </c>
      <c r="R44" s="310" t="s">
        <v>3453</v>
      </c>
      <c r="S44" s="297" t="s">
        <v>107</v>
      </c>
      <c r="T44" s="297" t="str">
        <f>IFERROR(VLOOKUP(D:D,DGILOG!A:C,3,0),"")</f>
        <v/>
      </c>
      <c r="U44" s="297" t="s">
        <v>302</v>
      </c>
      <c r="V44" s="297" t="s">
        <v>434</v>
      </c>
      <c r="W44" s="297" t="str">
        <f>IFERROR(VLOOKUP(V:V,MGV!B:E,4,0),"")</f>
        <v>PT. Kabut Halim Mandiri</v>
      </c>
      <c r="X44" s="297" t="s">
        <v>374</v>
      </c>
      <c r="Y44" s="307" t="str">
        <f t="shared" si="0"/>
        <v xml:space="preserve">4002940125 GID 17 P2 18 </v>
      </c>
      <c r="Z44" s="296" t="e">
        <f>VLOOKUP(A:A,[12]Sheet1!$D:$BE,11,0)</f>
        <v>#N/A</v>
      </c>
      <c r="AB44" s="297" t="s">
        <v>4826</v>
      </c>
      <c r="AC44" s="307" t="e">
        <f>VLOOKUP(A:A,[13]Orders!$D:$BD,5,0)</f>
        <v>#N/A</v>
      </c>
      <c r="AD44" s="307" t="e">
        <f>VLOOKUP(A:A,[13]Orders!$D:$BD,25,0)</f>
        <v>#N/A</v>
      </c>
      <c r="AE44" s="307" t="e">
        <f>VLOOKUP(A:A,[13]Orders!$D:$BD,26,0)</f>
        <v>#N/A</v>
      </c>
      <c r="AF44" s="307" t="s">
        <v>434</v>
      </c>
    </row>
    <row r="45" spans="1:32" x14ac:dyDescent="0.25">
      <c r="A45" s="310">
        <v>4002940125</v>
      </c>
      <c r="B45" s="309" t="s">
        <v>96</v>
      </c>
      <c r="C45" s="309"/>
      <c r="D45" s="310">
        <v>20808001</v>
      </c>
      <c r="E45" s="310" t="s">
        <v>4819</v>
      </c>
      <c r="F45" s="310">
        <v>22</v>
      </c>
      <c r="G45" s="310" t="s">
        <v>3686</v>
      </c>
      <c r="H45" s="310" t="s">
        <v>4820</v>
      </c>
      <c r="I45" s="309" t="s">
        <v>8</v>
      </c>
      <c r="J45" s="310" t="s">
        <v>97</v>
      </c>
      <c r="K45" s="310" t="s">
        <v>4799</v>
      </c>
      <c r="L45" s="310">
        <v>3</v>
      </c>
      <c r="M45" s="310" t="s">
        <v>3304</v>
      </c>
      <c r="N45" s="310" t="s">
        <v>110</v>
      </c>
      <c r="O45" s="310" t="s">
        <v>4807</v>
      </c>
      <c r="P45" s="311">
        <v>44365</v>
      </c>
      <c r="Q45" s="310" t="s">
        <v>105</v>
      </c>
      <c r="R45" s="310" t="s">
        <v>4821</v>
      </c>
      <c r="S45" s="297" t="s">
        <v>107</v>
      </c>
      <c r="T45" s="297" t="str">
        <f>IFERROR(VLOOKUP(D:D,DGILOG!A:C,3,0),"")</f>
        <v/>
      </c>
      <c r="U45" s="297"/>
      <c r="V45" s="297"/>
      <c r="W45" s="297"/>
      <c r="X45" s="297" t="s">
        <v>374</v>
      </c>
      <c r="Y45" s="307" t="str">
        <f t="shared" si="0"/>
        <v xml:space="preserve">4002940125 GID 17 P2 18 </v>
      </c>
      <c r="Z45" s="296" t="e">
        <f>VLOOKUP(A:A,[12]Sheet1!$D:$BE,11,0)</f>
        <v>#N/A</v>
      </c>
      <c r="AB45" s="297" t="s">
        <v>4826</v>
      </c>
      <c r="AC45" s="307" t="e">
        <f>VLOOKUP(A:A,[13]Orders!$D:$BD,5,0)</f>
        <v>#N/A</v>
      </c>
      <c r="AD45" s="307" t="e">
        <f>VLOOKUP(A:A,[13]Orders!$D:$BD,25,0)</f>
        <v>#N/A</v>
      </c>
      <c r="AE45" s="307" t="e">
        <f>VLOOKUP(A:A,[13]Orders!$D:$BD,26,0)</f>
        <v>#N/A</v>
      </c>
      <c r="AF45" s="307" t="s">
        <v>434</v>
      </c>
    </row>
    <row r="46" spans="1:32" x14ac:dyDescent="0.25">
      <c r="A46" s="310">
        <v>4002940126</v>
      </c>
      <c r="B46" s="309" t="s">
        <v>96</v>
      </c>
      <c r="C46" s="309">
        <v>1</v>
      </c>
      <c r="D46" s="310">
        <v>15075318</v>
      </c>
      <c r="E46" s="310" t="s">
        <v>4367</v>
      </c>
      <c r="F46" s="310">
        <v>20</v>
      </c>
      <c r="G46" s="310" t="s">
        <v>3686</v>
      </c>
      <c r="H46" s="310" t="s">
        <v>2342</v>
      </c>
      <c r="I46" s="309" t="s">
        <v>8</v>
      </c>
      <c r="J46" s="310" t="s">
        <v>97</v>
      </c>
      <c r="K46" s="310" t="s">
        <v>4799</v>
      </c>
      <c r="L46" s="310">
        <v>3</v>
      </c>
      <c r="M46" s="310" t="s">
        <v>3304</v>
      </c>
      <c r="N46" s="310" t="s">
        <v>110</v>
      </c>
      <c r="O46" s="310" t="s">
        <v>4807</v>
      </c>
      <c r="P46" s="311">
        <v>44365</v>
      </c>
      <c r="Q46" s="310" t="s">
        <v>105</v>
      </c>
      <c r="R46" s="310" t="s">
        <v>4822</v>
      </c>
      <c r="S46" s="297" t="s">
        <v>107</v>
      </c>
      <c r="T46" s="297" t="str">
        <f>IFERROR(VLOOKUP(D:D,DGILOG!A:C,3,0),"")</f>
        <v/>
      </c>
      <c r="U46" s="297" t="s">
        <v>302</v>
      </c>
      <c r="V46" s="297" t="s">
        <v>55</v>
      </c>
      <c r="W46" s="297" t="str">
        <f>IFERROR(VLOOKUP(V:V,MGV!B:E,4,0),"")</f>
        <v>PT. Mega Antaran Prima</v>
      </c>
      <c r="X46" s="297" t="s">
        <v>374</v>
      </c>
      <c r="Y46" s="307" t="str">
        <f t="shared" si="0"/>
        <v xml:space="preserve">4002940126 GID 17 P2 18 </v>
      </c>
      <c r="Z46" s="296" t="e">
        <f>VLOOKUP(A:A,[12]Sheet1!$D:$BE,11,0)</f>
        <v>#N/A</v>
      </c>
      <c r="AB46" s="297" t="s">
        <v>4826</v>
      </c>
      <c r="AC46" s="307" t="e">
        <f>VLOOKUP(A:A,[13]Orders!$D:$BD,5,0)</f>
        <v>#N/A</v>
      </c>
      <c r="AD46" s="307" t="e">
        <f>VLOOKUP(A:A,[13]Orders!$D:$BD,25,0)</f>
        <v>#N/A</v>
      </c>
      <c r="AE46" s="307" t="e">
        <f>VLOOKUP(A:A,[13]Orders!$D:$BD,26,0)</f>
        <v>#N/A</v>
      </c>
      <c r="AF46" s="307" t="s">
        <v>55</v>
      </c>
    </row>
    <row r="47" spans="1:32" x14ac:dyDescent="0.25">
      <c r="A47" s="310">
        <v>4002940126</v>
      </c>
      <c r="B47" s="309" t="s">
        <v>96</v>
      </c>
      <c r="C47" s="309"/>
      <c r="D47" s="310">
        <v>15086210</v>
      </c>
      <c r="E47" s="310" t="s">
        <v>3452</v>
      </c>
      <c r="F47" s="310">
        <v>146</v>
      </c>
      <c r="G47" s="310" t="s">
        <v>3826</v>
      </c>
      <c r="H47" s="310" t="s">
        <v>4823</v>
      </c>
      <c r="I47" s="309" t="s">
        <v>8</v>
      </c>
      <c r="J47" s="310" t="s">
        <v>97</v>
      </c>
      <c r="K47" s="310" t="s">
        <v>4799</v>
      </c>
      <c r="L47" s="310">
        <v>3</v>
      </c>
      <c r="M47" s="310" t="s">
        <v>3304</v>
      </c>
      <c r="N47" s="310" t="s">
        <v>110</v>
      </c>
      <c r="O47" s="310" t="s">
        <v>4807</v>
      </c>
      <c r="P47" s="311">
        <v>44365</v>
      </c>
      <c r="Q47" s="310" t="s">
        <v>105</v>
      </c>
      <c r="R47" s="310" t="s">
        <v>3453</v>
      </c>
      <c r="S47" s="297" t="s">
        <v>107</v>
      </c>
      <c r="T47" s="297" t="str">
        <f>IFERROR(VLOOKUP(D:D,DGILOG!A:C,3,0),"")</f>
        <v/>
      </c>
      <c r="U47" s="297"/>
      <c r="V47" s="297"/>
      <c r="W47" s="297"/>
      <c r="X47" s="297" t="s">
        <v>374</v>
      </c>
      <c r="Y47" s="307" t="str">
        <f t="shared" si="0"/>
        <v xml:space="preserve">4002940126 GID 17 P2 18 </v>
      </c>
      <c r="Z47" s="296" t="e">
        <f>VLOOKUP(A:A,[12]Sheet1!$D:$BE,11,0)</f>
        <v>#N/A</v>
      </c>
      <c r="AB47" s="297" t="s">
        <v>4826</v>
      </c>
      <c r="AC47" s="307" t="e">
        <f>VLOOKUP(A:A,[13]Orders!$D:$BD,5,0)</f>
        <v>#N/A</v>
      </c>
      <c r="AD47" s="307" t="e">
        <f>VLOOKUP(A:A,[13]Orders!$D:$BD,25,0)</f>
        <v>#N/A</v>
      </c>
      <c r="AE47" s="307" t="e">
        <f>VLOOKUP(A:A,[13]Orders!$D:$BD,26,0)</f>
        <v>#N/A</v>
      </c>
      <c r="AF47" s="307" t="s">
        <v>55</v>
      </c>
    </row>
  </sheetData>
  <conditionalFormatting sqref="A1">
    <cfRule type="duplicateValues" dxfId="343" priority="59"/>
  </conditionalFormatting>
  <conditionalFormatting sqref="A1">
    <cfRule type="duplicateValues" dxfId="342" priority="58"/>
  </conditionalFormatting>
  <conditionalFormatting sqref="Y1">
    <cfRule type="duplicateValues" dxfId="341" priority="60"/>
  </conditionalFormatting>
  <conditionalFormatting sqref="Y1:Y5 Y48:Y1048576">
    <cfRule type="duplicateValues" dxfId="340" priority="44"/>
  </conditionalFormatting>
  <conditionalFormatting sqref="Y5">
    <cfRule type="duplicateValues" dxfId="339" priority="7708"/>
  </conditionalFormatting>
  <conditionalFormatting sqref="Y2:Y4">
    <cfRule type="duplicateValues" dxfId="338" priority="7709"/>
  </conditionalFormatting>
  <conditionalFormatting sqref="Y6:Y21">
    <cfRule type="duplicateValues" dxfId="337" priority="37"/>
  </conditionalFormatting>
  <conditionalFormatting sqref="Y6:Y21">
    <cfRule type="duplicateValues" dxfId="336" priority="38"/>
  </conditionalFormatting>
  <conditionalFormatting sqref="Y22:Y34">
    <cfRule type="duplicateValues" dxfId="335" priority="33"/>
  </conditionalFormatting>
  <conditionalFormatting sqref="Y22:Y34">
    <cfRule type="duplicateValues" dxfId="334" priority="34"/>
  </conditionalFormatting>
  <conditionalFormatting sqref="Y35:Y47">
    <cfRule type="duplicateValues" dxfId="333" priority="31"/>
  </conditionalFormatting>
  <conditionalFormatting sqref="Y35:Y47">
    <cfRule type="duplicateValues" dxfId="332" priority="32"/>
  </conditionalFormatting>
  <conditionalFormatting sqref="V23">
    <cfRule type="duplicateValues" dxfId="331" priority="7725"/>
  </conditionalFormatting>
  <conditionalFormatting sqref="V25">
    <cfRule type="duplicateValues" dxfId="330" priority="7726"/>
  </conditionalFormatting>
  <conditionalFormatting sqref="V28">
    <cfRule type="duplicateValues" dxfId="329" priority="7727"/>
  </conditionalFormatting>
  <conditionalFormatting sqref="V29">
    <cfRule type="duplicateValues" dxfId="328" priority="7728"/>
  </conditionalFormatting>
  <conditionalFormatting sqref="V31">
    <cfRule type="duplicateValues" dxfId="327" priority="7729"/>
  </conditionalFormatting>
  <conditionalFormatting sqref="V33">
    <cfRule type="duplicateValues" dxfId="326" priority="7730"/>
  </conditionalFormatting>
  <conditionalFormatting sqref="V38">
    <cfRule type="duplicateValues" dxfId="325" priority="7731"/>
  </conditionalFormatting>
  <conditionalFormatting sqref="V40">
    <cfRule type="duplicateValues" dxfId="324" priority="7732"/>
  </conditionalFormatting>
  <conditionalFormatting sqref="V43">
    <cfRule type="duplicateValues" dxfId="323" priority="7733"/>
  </conditionalFormatting>
  <conditionalFormatting sqref="V44">
    <cfRule type="duplicateValues" dxfId="322" priority="7734"/>
  </conditionalFormatting>
  <conditionalFormatting sqref="V46">
    <cfRule type="duplicateValues" dxfId="321" priority="7735"/>
  </conditionalFormatting>
  <conditionalFormatting sqref="V1">
    <cfRule type="duplicateValues" dxfId="320" priority="7736"/>
  </conditionalFormatting>
  <conditionalFormatting sqref="A1 V1">
    <cfRule type="duplicateValues" dxfId="319" priority="7737"/>
  </conditionalFormatting>
  <conditionalFormatting sqref="V22:V1048576 V1:V4">
    <cfRule type="duplicateValues" dxfId="318" priority="7739"/>
  </conditionalFormatting>
  <conditionalFormatting sqref="V5">
    <cfRule type="duplicateValues" dxfId="317" priority="7741"/>
  </conditionalFormatting>
  <conditionalFormatting sqref="V6:V21">
    <cfRule type="duplicateValues" dxfId="316" priority="7742"/>
  </conditionalFormatting>
  <conditionalFormatting sqref="A1:A1048576 V1:V1048576">
    <cfRule type="duplicateValues" dxfId="315" priority="7743"/>
  </conditionalFormatting>
  <conditionalFormatting sqref="AF1">
    <cfRule type="duplicateValues" dxfId="314" priority="12"/>
  </conditionalFormatting>
  <conditionalFormatting sqref="AF1">
    <cfRule type="duplicateValues" dxfId="313" priority="13"/>
  </conditionalFormatting>
  <conditionalFormatting sqref="AF48:AF1048576 AF1">
    <cfRule type="duplicateValues" dxfId="312" priority="14"/>
  </conditionalFormatting>
  <conditionalFormatting sqref="AF1 AF48:AF1048576">
    <cfRule type="duplicateValues" dxfId="311" priority="17"/>
  </conditionalFormatting>
  <hyperlinks>
    <hyperlink ref="R6" r:id="rId1" display="https://www.google.com/maps/search/JL.+ANCOL+8+NO.+2,+ANCOL?entry=gmail&amp;source=g" xr:uid="{00000000-0004-0000-1100-000000000000}"/>
    <hyperlink ref="R7" r:id="rId2" display="http://jl.kp/" xr:uid="{00000000-0004-0000-1100-000001000000}"/>
    <hyperlink ref="R10" r:id="rId3" display="https://www.google.com/maps/search/JL.JABABEKA+RAYA+BLOK+A?entry=gmail&amp;source=g" xr:uid="{00000000-0004-0000-1100-000002000000}"/>
    <hyperlink ref="R11" r:id="rId4" display="https://www.google.com/maps/search/JL+RAYA+LEGOK+KM+6+2+GD+B6+A?entry=gmail&amp;source=g" xr:uid="{00000000-0004-0000-1100-000003000000}"/>
    <hyperlink ref="R12" r:id="rId5" display="https://www.google.com/maps/search/JL.+AH+NASUTION+NO.137?entry=gmail&amp;source=g" xr:uid="{00000000-0004-0000-1100-000004000000}"/>
    <hyperlink ref="R15" r:id="rId6" display="http://jl.kh/" xr:uid="{00000000-0004-0000-1100-000005000000}"/>
    <hyperlink ref="R16" r:id="rId7" display="https://www.google.com/maps/search/JL+RAYA+LEGOK+KM+6+2+GD+B6+A?entry=gmail&amp;source=g" xr:uid="{00000000-0004-0000-1100-000006000000}"/>
    <hyperlink ref="R17" r:id="rId8" display="https://www.google.com/maps/search/JL.+AH+NASUTION+NO.137?entry=gmail&amp;source=g" xr:uid="{00000000-0004-0000-1100-000007000000}"/>
    <hyperlink ref="R18" r:id="rId9" display="https://www.google.com/maps/search/JL.+RAYA+BARAT+NO.+729?entry=gmail&amp;source=g" xr:uid="{00000000-0004-0000-1100-000008000000}"/>
    <hyperlink ref="R19" r:id="rId10" display="https://www.google.com/maps/search/JL.+RAYA+BARAT+NO.+729?entry=gmail&amp;source=g" xr:uid="{00000000-0004-0000-1100-000009000000}"/>
    <hyperlink ref="R20" r:id="rId11" display="https://www.google.com/maps/search/JL+KEMANDORAN+I+NO+37?entry=gmail&amp;source=g" xr:uid="{00000000-0004-0000-1100-00000A000000}"/>
    <hyperlink ref="R24" r:id="rId12" display="http://jl.by/" xr:uid="{00000000-0004-0000-1100-00000B000000}"/>
    <hyperlink ref="R27" r:id="rId13" display="http://jl.by/" xr:uid="{00000000-0004-0000-1100-00000C000000}"/>
    <hyperlink ref="R38" r:id="rId14" display="http://jl.by/" xr:uid="{00000000-0004-0000-1100-00000D000000}"/>
  </hyperlinks>
  <pageMargins left="0.7" right="0.7" top="0.75" bottom="0.75" header="0.3" footer="0.3"/>
  <pageSetup orientation="portrait" horizontalDpi="360" verticalDpi="360" r:id="rId1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53"/>
  <sheetViews>
    <sheetView zoomScale="90" zoomScaleNormal="90" workbookViewId="0">
      <pane xSplit="5" ySplit="1" topLeftCell="T33" activePane="bottomRight" state="frozen"/>
      <selection pane="topRight" activeCell="F1" sqref="F1"/>
      <selection pane="bottomLeft" activeCell="A2" sqref="A2"/>
      <selection pane="bottomRight" activeCell="W34" sqref="W34"/>
    </sheetView>
  </sheetViews>
  <sheetFormatPr defaultRowHeight="15.75" x14ac:dyDescent="0.25"/>
  <cols>
    <col min="1" max="1" width="14.28515625" style="323" bestFit="1" customWidth="1"/>
    <col min="2" max="2" width="16" style="323" bestFit="1" customWidth="1"/>
    <col min="3" max="3" width="11" style="323" bestFit="1" customWidth="1"/>
    <col min="4" max="4" width="11.7109375" style="323" bestFit="1" customWidth="1"/>
    <col min="5" max="5" width="40.28515625" style="323" bestFit="1" customWidth="1"/>
    <col min="6" max="6" width="9" style="323" bestFit="1" customWidth="1"/>
    <col min="7" max="7" width="12.7109375" style="323" bestFit="1" customWidth="1"/>
    <col min="8" max="8" width="12.140625" style="323" bestFit="1" customWidth="1"/>
    <col min="9" max="9" width="14.85546875" style="323" bestFit="1" customWidth="1"/>
    <col min="10" max="10" width="16.85546875" style="323" bestFit="1" customWidth="1"/>
    <col min="11" max="11" width="16" style="323" bestFit="1" customWidth="1"/>
    <col min="12" max="12" width="14" style="323" bestFit="1" customWidth="1"/>
    <col min="13" max="13" width="13.85546875" style="323" bestFit="1" customWidth="1"/>
    <col min="14" max="14" width="16.7109375" style="323" bestFit="1" customWidth="1"/>
    <col min="15" max="15" width="21.7109375" style="323" bestFit="1" customWidth="1"/>
    <col min="16" max="16" width="10" style="323" bestFit="1" customWidth="1"/>
    <col min="17" max="17" width="24.140625" style="323" bestFit="1" customWidth="1"/>
    <col min="18" max="18" width="44.7109375" style="323" bestFit="1" customWidth="1"/>
    <col min="19" max="19" width="8.42578125" style="323" bestFit="1" customWidth="1"/>
    <col min="20" max="20" width="13.5703125" style="323" bestFit="1" customWidth="1"/>
    <col min="21" max="21" width="10" style="323" bestFit="1" customWidth="1"/>
    <col min="22" max="22" width="21.42578125" style="323" bestFit="1" customWidth="1"/>
    <col min="23" max="23" width="30.140625" style="323" bestFit="1" customWidth="1"/>
    <col min="24" max="24" width="9.28515625" style="323" bestFit="1" customWidth="1"/>
    <col min="25" max="25" width="26.28515625" style="323" bestFit="1" customWidth="1"/>
    <col min="26" max="26" width="31.140625" style="324" bestFit="1" customWidth="1"/>
    <col min="27" max="27" width="10.42578125" style="323" bestFit="1" customWidth="1"/>
    <col min="28" max="28" width="29.7109375" style="323" bestFit="1" customWidth="1"/>
    <col min="29" max="29" width="19.85546875" style="323" bestFit="1" customWidth="1"/>
    <col min="30" max="30" width="14.5703125" style="323" bestFit="1" customWidth="1"/>
    <col min="31" max="31" width="21.42578125" style="324" bestFit="1" customWidth="1"/>
    <col min="32" max="16384" width="9.140625" style="323"/>
  </cols>
  <sheetData>
    <row r="1" spans="1:31" s="321" customFormat="1" x14ac:dyDescent="0.25">
      <c r="A1" s="325" t="s">
        <v>0</v>
      </c>
      <c r="B1" s="325" t="s">
        <v>3</v>
      </c>
      <c r="C1" s="325" t="s">
        <v>79</v>
      </c>
      <c r="D1" s="325" t="s">
        <v>80</v>
      </c>
      <c r="E1" s="325" t="s">
        <v>81</v>
      </c>
      <c r="F1" s="325" t="s">
        <v>82</v>
      </c>
      <c r="G1" s="325" t="s">
        <v>83</v>
      </c>
      <c r="H1" s="325" t="s">
        <v>84</v>
      </c>
      <c r="I1" s="325" t="s">
        <v>229</v>
      </c>
      <c r="J1" s="325" t="s">
        <v>85</v>
      </c>
      <c r="K1" s="325" t="s">
        <v>86</v>
      </c>
      <c r="L1" s="325" t="s">
        <v>87</v>
      </c>
      <c r="M1" s="325" t="s">
        <v>88</v>
      </c>
      <c r="N1" s="325" t="s">
        <v>89</v>
      </c>
      <c r="O1" s="325" t="s">
        <v>90</v>
      </c>
      <c r="P1" s="325" t="s">
        <v>91</v>
      </c>
      <c r="Q1" s="325" t="s">
        <v>92</v>
      </c>
      <c r="R1" s="325" t="s">
        <v>93</v>
      </c>
      <c r="S1" s="325" t="s">
        <v>2454</v>
      </c>
      <c r="T1" s="326" t="s">
        <v>611</v>
      </c>
      <c r="U1" s="325" t="s">
        <v>94</v>
      </c>
      <c r="V1" s="325" t="s">
        <v>625</v>
      </c>
      <c r="W1" s="325" t="s">
        <v>529</v>
      </c>
      <c r="X1" s="325" t="s">
        <v>95</v>
      </c>
      <c r="Y1" s="325" t="s">
        <v>254</v>
      </c>
      <c r="Z1" s="341"/>
      <c r="AE1" s="342" t="s">
        <v>625</v>
      </c>
    </row>
    <row r="2" spans="1:31" x14ac:dyDescent="0.25">
      <c r="A2" s="337">
        <v>4002939420</v>
      </c>
      <c r="B2" s="327" t="s">
        <v>96</v>
      </c>
      <c r="C2" s="338">
        <v>1</v>
      </c>
      <c r="D2" s="328"/>
      <c r="E2" s="337" t="s">
        <v>3389</v>
      </c>
      <c r="F2" s="337">
        <v>2025</v>
      </c>
      <c r="G2" s="337">
        <v>38.950000000000003</v>
      </c>
      <c r="H2" s="337">
        <v>16.399999999999999</v>
      </c>
      <c r="I2" s="338" t="s">
        <v>73</v>
      </c>
      <c r="J2" s="329"/>
      <c r="K2" s="330"/>
      <c r="L2" s="327">
        <v>3</v>
      </c>
      <c r="M2" s="330"/>
      <c r="N2" s="337" t="s">
        <v>3391</v>
      </c>
      <c r="O2" s="337" t="s">
        <v>374</v>
      </c>
      <c r="P2" s="339">
        <v>44371</v>
      </c>
      <c r="Q2" s="337" t="s">
        <v>112</v>
      </c>
      <c r="R2" s="330"/>
      <c r="S2" s="340" t="s">
        <v>113</v>
      </c>
      <c r="T2" s="340" t="str">
        <f>IFERROR(VLOOKUP(D:D,DGILOG!A:C,3,0),"")</f>
        <v/>
      </c>
      <c r="U2" s="340"/>
      <c r="V2" s="340" t="s">
        <v>4900</v>
      </c>
      <c r="W2" s="340" t="s">
        <v>4904</v>
      </c>
      <c r="X2" s="340" t="s">
        <v>374</v>
      </c>
      <c r="Y2" s="340" t="str">
        <f t="shared" ref="Y2:Y33" si="0">A2&amp;" "&amp;X2&amp;" "&amp;S2&amp;" "&amp;TEXT(P2,"dd")&amp;" "&amp;T2</f>
        <v xml:space="preserve">4002939420 GID 17 P3 24 </v>
      </c>
      <c r="Z2" s="334" t="str">
        <f>VLOOKUP(A:A,[14]Orders!$D:$BE,11,0)</f>
        <v>TDS-TRI-20210617035704068045</v>
      </c>
      <c r="AA2" s="322" t="s">
        <v>4902</v>
      </c>
      <c r="AB2" s="334" t="str">
        <f>VLOOKUP(A:A,[15]Sheet1!$D:$BD,5,0)</f>
        <v>PT Mega Bintang Logistik</v>
      </c>
      <c r="AC2" s="334" t="str">
        <f>VLOOKUP(A:A,[15]Sheet1!$D:$BD,25,0)</f>
        <v>HALIM</v>
      </c>
      <c r="AD2" s="334" t="str">
        <f>VLOOKUP(A:A,[15]Sheet1!$D:$BD,26,0)</f>
        <v>082289797253</v>
      </c>
      <c r="AE2" s="334" t="s">
        <v>4900</v>
      </c>
    </row>
    <row r="3" spans="1:31" x14ac:dyDescent="0.25">
      <c r="A3" s="337">
        <v>4002939961</v>
      </c>
      <c r="B3" s="327" t="s">
        <v>96</v>
      </c>
      <c r="C3" s="338">
        <v>1</v>
      </c>
      <c r="D3" s="328">
        <v>15168040</v>
      </c>
      <c r="E3" s="337" t="s">
        <v>485</v>
      </c>
      <c r="F3" s="337">
        <v>2044</v>
      </c>
      <c r="G3" s="337">
        <v>30.77</v>
      </c>
      <c r="H3" s="337">
        <v>11.85</v>
      </c>
      <c r="I3" s="338" t="s">
        <v>73</v>
      </c>
      <c r="J3" s="329"/>
      <c r="K3" s="330"/>
      <c r="L3" s="327">
        <v>3</v>
      </c>
      <c r="M3" s="330"/>
      <c r="N3" s="337" t="s">
        <v>3391</v>
      </c>
      <c r="O3" s="337" t="s">
        <v>4758</v>
      </c>
      <c r="P3" s="339">
        <v>44370</v>
      </c>
      <c r="Q3" s="337" t="s">
        <v>112</v>
      </c>
      <c r="R3" s="330"/>
      <c r="S3" s="340" t="s">
        <v>113</v>
      </c>
      <c r="T3" s="340" t="str">
        <f>IFERROR(VLOOKUP(D:D,DGILOG!A:C,3,0),"")</f>
        <v>Y</v>
      </c>
      <c r="U3" s="340"/>
      <c r="V3" s="340" t="s">
        <v>4901</v>
      </c>
      <c r="W3" s="340" t="s">
        <v>4905</v>
      </c>
      <c r="X3" s="340" t="s">
        <v>374</v>
      </c>
      <c r="Y3" s="340" t="str">
        <f t="shared" si="0"/>
        <v>4002939961 GID 17 P3 23 Y</v>
      </c>
      <c r="Z3" s="334" t="str">
        <f>VLOOKUP(A:A,[14]Orders!$D:$BE,11,0)</f>
        <v>TDS-TRI-20210617035706263692</v>
      </c>
      <c r="AA3" s="322" t="s">
        <v>4902</v>
      </c>
      <c r="AB3" s="334" t="str">
        <f>VLOOKUP(A:A,[15]Sheet1!$D:$BD,5,0)</f>
        <v>PT Mega Bintang Logistik</v>
      </c>
      <c r="AC3" s="334" t="str">
        <f>VLOOKUP(A:A,[15]Sheet1!$D:$BD,25,0)</f>
        <v>suryana</v>
      </c>
      <c r="AD3" s="334" t="str">
        <f>VLOOKUP(A:A,[15]Sheet1!$D:$BD,26,0)</f>
        <v>082289248082</v>
      </c>
      <c r="AE3" s="334" t="s">
        <v>4901</v>
      </c>
    </row>
    <row r="4" spans="1:31" x14ac:dyDescent="0.25">
      <c r="A4" s="337">
        <v>4002939961</v>
      </c>
      <c r="B4" s="327" t="s">
        <v>96</v>
      </c>
      <c r="C4" s="338"/>
      <c r="D4" s="328"/>
      <c r="E4" s="337" t="s">
        <v>3389</v>
      </c>
      <c r="F4" s="337">
        <v>480</v>
      </c>
      <c r="G4" s="337">
        <v>9.6199999999999992</v>
      </c>
      <c r="H4" s="337">
        <v>2.16</v>
      </c>
      <c r="I4" s="338" t="s">
        <v>73</v>
      </c>
      <c r="J4" s="329"/>
      <c r="K4" s="330"/>
      <c r="L4" s="327">
        <v>3</v>
      </c>
      <c r="M4" s="330"/>
      <c r="N4" s="337" t="s">
        <v>3391</v>
      </c>
      <c r="O4" s="337" t="s">
        <v>4758</v>
      </c>
      <c r="P4" s="339">
        <v>44370</v>
      </c>
      <c r="Q4" s="337" t="s">
        <v>112</v>
      </c>
      <c r="R4" s="330"/>
      <c r="S4" s="340" t="s">
        <v>113</v>
      </c>
      <c r="T4" s="340" t="str">
        <f>IFERROR(VLOOKUP(D:D,DGILOG!A:C,3,0),"")</f>
        <v/>
      </c>
      <c r="U4" s="340"/>
      <c r="V4" s="340"/>
      <c r="W4" s="340" t="s">
        <v>4905</v>
      </c>
      <c r="X4" s="340" t="s">
        <v>374</v>
      </c>
      <c r="Y4" s="340" t="str">
        <f t="shared" si="0"/>
        <v xml:space="preserve">4002939961 GID 17 P3 23 </v>
      </c>
      <c r="Z4" s="334" t="str">
        <f>VLOOKUP(A:A,[14]Orders!$D:$BE,11,0)</f>
        <v>TDS-TRI-20210617035706263692</v>
      </c>
      <c r="AA4" s="322" t="s">
        <v>4902</v>
      </c>
      <c r="AB4" s="334" t="str">
        <f>VLOOKUP(A:A,[15]Sheet1!$D:$BD,5,0)</f>
        <v>PT Mega Bintang Logistik</v>
      </c>
      <c r="AC4" s="334" t="str">
        <f>VLOOKUP(A:A,[15]Sheet1!$D:$BD,25,0)</f>
        <v>suryana</v>
      </c>
      <c r="AD4" s="334" t="str">
        <f>VLOOKUP(A:A,[15]Sheet1!$D:$BD,26,0)</f>
        <v>082289248082</v>
      </c>
      <c r="AE4" s="334"/>
    </row>
    <row r="5" spans="1:31" x14ac:dyDescent="0.25">
      <c r="A5" s="330">
        <v>4002940249</v>
      </c>
      <c r="B5" s="327" t="s">
        <v>96</v>
      </c>
      <c r="C5" s="327">
        <v>1</v>
      </c>
      <c r="D5" s="330">
        <v>25507001</v>
      </c>
      <c r="E5" s="330" t="s">
        <v>3462</v>
      </c>
      <c r="F5" s="330">
        <v>190</v>
      </c>
      <c r="G5" s="330">
        <v>5.66</v>
      </c>
      <c r="H5" s="330">
        <v>1.98</v>
      </c>
      <c r="I5" s="327" t="s">
        <v>8</v>
      </c>
      <c r="J5" s="330" t="s">
        <v>116</v>
      </c>
      <c r="K5" s="330" t="s">
        <v>4895</v>
      </c>
      <c r="L5" s="327">
        <v>1</v>
      </c>
      <c r="M5" s="330" t="s">
        <v>104</v>
      </c>
      <c r="N5" s="330" t="s">
        <v>99</v>
      </c>
      <c r="O5" s="330" t="s">
        <v>4896</v>
      </c>
      <c r="P5" s="333">
        <v>44365</v>
      </c>
      <c r="Q5" s="330" t="s">
        <v>120</v>
      </c>
      <c r="R5" s="330" t="s">
        <v>3463</v>
      </c>
      <c r="S5" s="332" t="s">
        <v>122</v>
      </c>
      <c r="T5" s="332" t="str">
        <f>IFERROR(VLOOKUP(D:D,DGILOG!A:C,3,0),"")</f>
        <v/>
      </c>
      <c r="U5" s="332" t="s">
        <v>3344</v>
      </c>
      <c r="V5" s="332" t="s">
        <v>15</v>
      </c>
      <c r="W5" s="332" t="str">
        <f>IFERROR(VLOOKUP(V:V,MGV!B:E,4,0),"")</f>
        <v>CV. Global Synergi Abadi</v>
      </c>
      <c r="X5" s="332" t="s">
        <v>382</v>
      </c>
      <c r="Y5" s="334" t="str">
        <f t="shared" si="0"/>
        <v xml:space="preserve">4002940249 GID 18 P1 18 </v>
      </c>
      <c r="Z5" s="334" t="str">
        <f>VLOOKUP(A:A,[14]Orders!$D:$BE,11,0)</f>
        <v>TDS-TRI-20210617062115075645</v>
      </c>
      <c r="AA5" s="322" t="s">
        <v>4902</v>
      </c>
      <c r="AB5" s="334" t="str">
        <f>VLOOKUP(A:A,[15]Sheet1!$D:$BD,5,0)</f>
        <v>CV Global Synergi Abadi</v>
      </c>
      <c r="AC5" s="334" t="str">
        <f>VLOOKUP(A:A,[15]Sheet1!$D:$BD,25,0)</f>
        <v>Rohim</v>
      </c>
      <c r="AD5" s="334" t="str">
        <f>VLOOKUP(A:A,[15]Sheet1!$D:$BD,26,0)</f>
        <v>087773017667</v>
      </c>
      <c r="AE5" s="334" t="s">
        <v>15</v>
      </c>
    </row>
    <row r="6" spans="1:31" x14ac:dyDescent="0.25">
      <c r="A6" s="330">
        <v>4002940250</v>
      </c>
      <c r="B6" s="327" t="s">
        <v>96</v>
      </c>
      <c r="C6" s="327">
        <v>1</v>
      </c>
      <c r="D6" s="330">
        <v>25507001</v>
      </c>
      <c r="E6" s="330" t="s">
        <v>3462</v>
      </c>
      <c r="F6" s="330">
        <v>190</v>
      </c>
      <c r="G6" s="330">
        <v>5.66</v>
      </c>
      <c r="H6" s="330">
        <v>1.98</v>
      </c>
      <c r="I6" s="327" t="s">
        <v>8</v>
      </c>
      <c r="J6" s="330" t="s">
        <v>116</v>
      </c>
      <c r="K6" s="330" t="s">
        <v>4895</v>
      </c>
      <c r="L6" s="327">
        <v>1</v>
      </c>
      <c r="M6" s="330" t="s">
        <v>104</v>
      </c>
      <c r="N6" s="330" t="s">
        <v>99</v>
      </c>
      <c r="O6" s="330" t="s">
        <v>4896</v>
      </c>
      <c r="P6" s="333">
        <v>44365</v>
      </c>
      <c r="Q6" s="330" t="s">
        <v>120</v>
      </c>
      <c r="R6" s="330" t="s">
        <v>3463</v>
      </c>
      <c r="S6" s="332" t="s">
        <v>122</v>
      </c>
      <c r="T6" s="332" t="str">
        <f>IFERROR(VLOOKUP(D:D,DGILOG!A:C,3,0),"")</f>
        <v/>
      </c>
      <c r="U6" s="332" t="s">
        <v>3344</v>
      </c>
      <c r="V6" s="332" t="s">
        <v>21</v>
      </c>
      <c r="W6" s="332" t="str">
        <f>IFERROR(VLOOKUP(V:V,MGV!B:E,4,0),"")</f>
        <v>PT. Brilliant Cargo International</v>
      </c>
      <c r="X6" s="332" t="s">
        <v>382</v>
      </c>
      <c r="Y6" s="334" t="str">
        <f t="shared" si="0"/>
        <v xml:space="preserve">4002940250 GID 18 P1 18 </v>
      </c>
      <c r="Z6" s="334" t="str">
        <f>VLOOKUP(A:A,[14]Orders!$D:$BE,11,0)</f>
        <v>TDS-TRI-20210617062115677650</v>
      </c>
      <c r="AA6" s="322" t="s">
        <v>4902</v>
      </c>
      <c r="AB6" s="334" t="str">
        <f>VLOOKUP(A:A,[15]Sheet1!$D:$BD,5,0)</f>
        <v>PT Brilliant Cargo International</v>
      </c>
      <c r="AC6" s="334" t="str">
        <f>VLOOKUP(A:A,[15]Sheet1!$D:$BD,25,0)</f>
        <v>Waskito</v>
      </c>
      <c r="AD6" s="334" t="str">
        <f>VLOOKUP(A:A,[15]Sheet1!$D:$BD,26,0)</f>
        <v>081210884940</v>
      </c>
      <c r="AE6" s="334" t="s">
        <v>21</v>
      </c>
    </row>
    <row r="7" spans="1:31" x14ac:dyDescent="0.25">
      <c r="A7" s="330">
        <v>4002940251</v>
      </c>
      <c r="B7" s="327" t="s">
        <v>96</v>
      </c>
      <c r="C7" s="327">
        <v>1</v>
      </c>
      <c r="D7" s="330">
        <v>25507001</v>
      </c>
      <c r="E7" s="330" t="s">
        <v>3462</v>
      </c>
      <c r="F7" s="330">
        <v>240</v>
      </c>
      <c r="G7" s="330">
        <v>5.36</v>
      </c>
      <c r="H7" s="330">
        <v>2.15</v>
      </c>
      <c r="I7" s="327" t="s">
        <v>8</v>
      </c>
      <c r="J7" s="330" t="s">
        <v>116</v>
      </c>
      <c r="K7" s="330" t="s">
        <v>4895</v>
      </c>
      <c r="L7" s="327">
        <v>1</v>
      </c>
      <c r="M7" s="330" t="s">
        <v>104</v>
      </c>
      <c r="N7" s="330" t="s">
        <v>99</v>
      </c>
      <c r="O7" s="330" t="s">
        <v>4896</v>
      </c>
      <c r="P7" s="333">
        <v>44365</v>
      </c>
      <c r="Q7" s="330" t="s">
        <v>120</v>
      </c>
      <c r="R7" s="330" t="s">
        <v>3463</v>
      </c>
      <c r="S7" s="332" t="s">
        <v>122</v>
      </c>
      <c r="T7" s="332" t="str">
        <f>IFERROR(VLOOKUP(D:D,DGILOG!A:C,3,0),"")</f>
        <v/>
      </c>
      <c r="U7" s="332" t="s">
        <v>3344</v>
      </c>
      <c r="V7" s="332" t="s">
        <v>7</v>
      </c>
      <c r="W7" s="332" t="str">
        <f>IFERROR(VLOOKUP(V:V,MGV!B:E,4,0),"")</f>
        <v>CV. Global Synergi Abadi</v>
      </c>
      <c r="X7" s="332" t="s">
        <v>382</v>
      </c>
      <c r="Y7" s="334" t="str">
        <f t="shared" si="0"/>
        <v xml:space="preserve">4002940251 GID 18 P1 18 </v>
      </c>
      <c r="Z7" s="334" t="str">
        <f>VLOOKUP(A:A,[14]Orders!$D:$BE,11,0)</f>
        <v>TDS-TRI-20210617062116393467</v>
      </c>
      <c r="AA7" s="322" t="s">
        <v>4902</v>
      </c>
      <c r="AB7" s="334" t="str">
        <f>VLOOKUP(A:A,[15]Sheet1!$D:$BD,5,0)</f>
        <v>CV Global Synergi Abadi</v>
      </c>
      <c r="AC7" s="334" t="str">
        <f>VLOOKUP(A:A,[15]Sheet1!$D:$BD,25,0)</f>
        <v>Ading Sukardi</v>
      </c>
      <c r="AD7" s="334" t="str">
        <f>VLOOKUP(A:A,[15]Sheet1!$D:$BD,26,0)</f>
        <v>085723961471</v>
      </c>
      <c r="AE7" s="334" t="s">
        <v>7</v>
      </c>
    </row>
    <row r="8" spans="1:31" x14ac:dyDescent="0.25">
      <c r="A8" s="330">
        <v>4002940252</v>
      </c>
      <c r="B8" s="327" t="s">
        <v>96</v>
      </c>
      <c r="C8" s="327">
        <v>1</v>
      </c>
      <c r="D8" s="330">
        <v>25507001</v>
      </c>
      <c r="E8" s="330" t="s">
        <v>3462</v>
      </c>
      <c r="F8" s="330">
        <v>190</v>
      </c>
      <c r="G8" s="330">
        <v>5.48</v>
      </c>
      <c r="H8" s="330">
        <v>1.87</v>
      </c>
      <c r="I8" s="327" t="s">
        <v>8</v>
      </c>
      <c r="J8" s="330" t="s">
        <v>116</v>
      </c>
      <c r="K8" s="330" t="s">
        <v>4895</v>
      </c>
      <c r="L8" s="327">
        <v>1</v>
      </c>
      <c r="M8" s="330" t="s">
        <v>104</v>
      </c>
      <c r="N8" s="330" t="s">
        <v>99</v>
      </c>
      <c r="O8" s="330" t="s">
        <v>4897</v>
      </c>
      <c r="P8" s="333">
        <v>44365</v>
      </c>
      <c r="Q8" s="330" t="s">
        <v>120</v>
      </c>
      <c r="R8" s="330" t="s">
        <v>3463</v>
      </c>
      <c r="S8" s="332" t="s">
        <v>122</v>
      </c>
      <c r="T8" s="332" t="str">
        <f>IFERROR(VLOOKUP(D:D,DGILOG!A:C,3,0),"")</f>
        <v/>
      </c>
      <c r="U8" s="332" t="s">
        <v>3344</v>
      </c>
      <c r="V8" s="332" t="s">
        <v>66</v>
      </c>
      <c r="W8" s="332" t="str">
        <f>IFERROR(VLOOKUP(V:V,MGV!B:E,4,0),"")</f>
        <v>PT. Mega Antaran Prima</v>
      </c>
      <c r="X8" s="332" t="s">
        <v>382</v>
      </c>
      <c r="Y8" s="334" t="str">
        <f t="shared" si="0"/>
        <v xml:space="preserve">4002940252 GID 18 P1 18 </v>
      </c>
      <c r="Z8" s="334" t="str">
        <f>VLOOKUP(A:A,[14]Orders!$D:$BE,11,0)</f>
        <v>TDS-TRI-20210617062116956415</v>
      </c>
      <c r="AA8" s="322" t="s">
        <v>4902</v>
      </c>
      <c r="AB8" s="334" t="str">
        <f>VLOOKUP(A:A,[15]Sheet1!$D:$BD,5,0)</f>
        <v>PT Mega Antaran Prima</v>
      </c>
      <c r="AC8" s="334" t="str">
        <f>VLOOKUP(A:A,[15]Sheet1!$D:$BD,25,0)</f>
        <v>TARSANA</v>
      </c>
      <c r="AD8" s="334" t="str">
        <f>VLOOKUP(A:A,[15]Sheet1!$D:$BD,26,0)</f>
        <v>087775239722</v>
      </c>
      <c r="AE8" s="334" t="s">
        <v>66</v>
      </c>
    </row>
    <row r="9" spans="1:31" x14ac:dyDescent="0.25">
      <c r="A9" s="330">
        <v>4002940253</v>
      </c>
      <c r="B9" s="327" t="s">
        <v>96</v>
      </c>
      <c r="C9" s="327">
        <v>1</v>
      </c>
      <c r="D9" s="330">
        <v>25507001</v>
      </c>
      <c r="E9" s="330" t="s">
        <v>3462</v>
      </c>
      <c r="F9" s="330">
        <v>225</v>
      </c>
      <c r="G9" s="330">
        <v>5.25</v>
      </c>
      <c r="H9" s="330">
        <v>2.3199999999999998</v>
      </c>
      <c r="I9" s="327" t="s">
        <v>8</v>
      </c>
      <c r="J9" s="330" t="s">
        <v>116</v>
      </c>
      <c r="K9" s="330" t="s">
        <v>4895</v>
      </c>
      <c r="L9" s="327">
        <v>1</v>
      </c>
      <c r="M9" s="330" t="s">
        <v>104</v>
      </c>
      <c r="N9" s="330" t="s">
        <v>99</v>
      </c>
      <c r="O9" s="330" t="s">
        <v>4897</v>
      </c>
      <c r="P9" s="333">
        <v>44365</v>
      </c>
      <c r="Q9" s="330" t="s">
        <v>120</v>
      </c>
      <c r="R9" s="330" t="s">
        <v>3463</v>
      </c>
      <c r="S9" s="332" t="s">
        <v>122</v>
      </c>
      <c r="T9" s="332" t="str">
        <f>IFERROR(VLOOKUP(D:D,DGILOG!A:C,3,0),"")</f>
        <v/>
      </c>
      <c r="U9" s="332" t="s">
        <v>3344</v>
      </c>
      <c r="V9" s="332" t="s">
        <v>437</v>
      </c>
      <c r="W9" s="332" t="str">
        <f>IFERROR(VLOOKUP(V:V,MGV!B:E,4,0),"")</f>
        <v>PT. Kabut Halim Mandiri</v>
      </c>
      <c r="X9" s="332" t="s">
        <v>382</v>
      </c>
      <c r="Y9" s="334" t="str">
        <f t="shared" si="0"/>
        <v xml:space="preserve">4002940253 GID 18 P1 18 </v>
      </c>
      <c r="Z9" s="334" t="str">
        <f>VLOOKUP(A:A,[14]Orders!$D:$BE,11,0)</f>
        <v>TDS-TRI-20210617062117494111</v>
      </c>
      <c r="AA9" s="322" t="s">
        <v>4902</v>
      </c>
      <c r="AB9" s="334" t="str">
        <f>VLOOKUP(A:A,[15]Sheet1!$D:$BD,5,0)</f>
        <v>PT Kabut Halim Mandiri</v>
      </c>
      <c r="AC9" s="334" t="str">
        <f>VLOOKUP(A:A,[15]Sheet1!$D:$BD,25,0)</f>
        <v>Arief Nur Rahmad</v>
      </c>
      <c r="AD9" s="334" t="str">
        <f>VLOOKUP(A:A,[15]Sheet1!$D:$BD,26,0)</f>
        <v>082135588881</v>
      </c>
      <c r="AE9" s="334" t="s">
        <v>437</v>
      </c>
    </row>
    <row r="10" spans="1:31" x14ac:dyDescent="0.25">
      <c r="A10" s="330">
        <v>4002940254</v>
      </c>
      <c r="B10" s="327" t="s">
        <v>96</v>
      </c>
      <c r="C10" s="327">
        <v>1</v>
      </c>
      <c r="D10" s="330">
        <v>25507001</v>
      </c>
      <c r="E10" s="330" t="s">
        <v>3462</v>
      </c>
      <c r="F10" s="330">
        <v>260</v>
      </c>
      <c r="G10" s="330">
        <v>4.51</v>
      </c>
      <c r="H10" s="330">
        <v>2.6</v>
      </c>
      <c r="I10" s="327" t="s">
        <v>8</v>
      </c>
      <c r="J10" s="330" t="s">
        <v>116</v>
      </c>
      <c r="K10" s="330" t="s">
        <v>4895</v>
      </c>
      <c r="L10" s="327">
        <v>1</v>
      </c>
      <c r="M10" s="330" t="s">
        <v>104</v>
      </c>
      <c r="N10" s="330" t="s">
        <v>99</v>
      </c>
      <c r="O10" s="330" t="s">
        <v>4898</v>
      </c>
      <c r="P10" s="333">
        <v>44365</v>
      </c>
      <c r="Q10" s="330" t="s">
        <v>120</v>
      </c>
      <c r="R10" s="330" t="s">
        <v>3463</v>
      </c>
      <c r="S10" s="332" t="s">
        <v>122</v>
      </c>
      <c r="T10" s="332" t="str">
        <f>IFERROR(VLOOKUP(D:D,DGILOG!A:C,3,0),"")</f>
        <v/>
      </c>
      <c r="U10" s="332" t="s">
        <v>3344</v>
      </c>
      <c r="V10" s="332" t="s">
        <v>41</v>
      </c>
      <c r="W10" s="332" t="str">
        <f>IFERROR(VLOOKUP(V:V,MGV!B:E,4,0),"")</f>
        <v>PT. Mega Antaran Prima</v>
      </c>
      <c r="X10" s="332" t="s">
        <v>382</v>
      </c>
      <c r="Y10" s="331" t="str">
        <f t="shared" si="0"/>
        <v xml:space="preserve">4002940254 GID 18 P1 18 </v>
      </c>
      <c r="Z10" s="334" t="str">
        <f>VLOOKUP(A:A,[14]Orders!$D:$BE,11,0)</f>
        <v>TDS-TRI-20210617062118007775</v>
      </c>
      <c r="AA10" s="322" t="s">
        <v>4902</v>
      </c>
      <c r="AB10" s="334" t="str">
        <f>VLOOKUP(A:A,[15]Sheet1!$D:$BD,5,0)</f>
        <v>PT Mega Antaran Prima</v>
      </c>
      <c r="AC10" s="334" t="str">
        <f>VLOOKUP(A:A,[15]Sheet1!$D:$BD,25,0)</f>
        <v>CASMITA</v>
      </c>
      <c r="AD10" s="334" t="str">
        <f>VLOOKUP(A:A,[15]Sheet1!$D:$BD,26,0)</f>
        <v>082112196977</v>
      </c>
      <c r="AE10" s="334" t="s">
        <v>41</v>
      </c>
    </row>
    <row r="11" spans="1:31" x14ac:dyDescent="0.25">
      <c r="A11" s="330">
        <v>4002940255</v>
      </c>
      <c r="B11" s="327" t="s">
        <v>96</v>
      </c>
      <c r="C11" s="327">
        <v>1</v>
      </c>
      <c r="D11" s="330">
        <v>25507001</v>
      </c>
      <c r="E11" s="330" t="s">
        <v>3462</v>
      </c>
      <c r="F11" s="330">
        <v>200</v>
      </c>
      <c r="G11" s="330">
        <v>5.05</v>
      </c>
      <c r="H11" s="330">
        <v>2.1800000000000002</v>
      </c>
      <c r="I11" s="327" t="s">
        <v>8</v>
      </c>
      <c r="J11" s="330" t="s">
        <v>116</v>
      </c>
      <c r="K11" s="330" t="s">
        <v>4895</v>
      </c>
      <c r="L11" s="327">
        <v>1</v>
      </c>
      <c r="M11" s="330" t="s">
        <v>104</v>
      </c>
      <c r="N11" s="330" t="s">
        <v>99</v>
      </c>
      <c r="O11" s="330" t="s">
        <v>4898</v>
      </c>
      <c r="P11" s="333">
        <v>44365</v>
      </c>
      <c r="Q11" s="330" t="s">
        <v>120</v>
      </c>
      <c r="R11" s="330" t="s">
        <v>3463</v>
      </c>
      <c r="S11" s="332" t="s">
        <v>122</v>
      </c>
      <c r="T11" s="332" t="str">
        <f>IFERROR(VLOOKUP(D:D,DGILOG!A:C,3,0),"")</f>
        <v/>
      </c>
      <c r="U11" s="332" t="s">
        <v>3344</v>
      </c>
      <c r="V11" s="332" t="s">
        <v>30</v>
      </c>
      <c r="W11" s="332" t="str">
        <f>IFERROR(VLOOKUP(V:V,MGV!B:E,4,0),"")</f>
        <v>PT. Darsindo Cipta Putra Mandiri</v>
      </c>
      <c r="X11" s="332" t="s">
        <v>382</v>
      </c>
      <c r="Y11" s="331" t="str">
        <f t="shared" si="0"/>
        <v xml:space="preserve">4002940255 GID 18 P1 18 </v>
      </c>
      <c r="Z11" s="334" t="str">
        <f>VLOOKUP(A:A,[14]Orders!$D:$BE,11,0)</f>
        <v>TDS-TRI-20210617062118590929</v>
      </c>
      <c r="AA11" s="322" t="s">
        <v>4902</v>
      </c>
      <c r="AB11" s="334" t="str">
        <f>VLOOKUP(A:A,[15]Sheet1!$D:$BD,5,0)</f>
        <v>PT Darsindo Cipta Putra Mandiri</v>
      </c>
      <c r="AC11" s="334" t="str">
        <f>VLOOKUP(A:A,[15]Sheet1!$D:$BD,25,0)</f>
        <v>Dasan Budiyansah</v>
      </c>
      <c r="AD11" s="334" t="str">
        <f>VLOOKUP(A:A,[15]Sheet1!$D:$BD,26,0)</f>
        <v>085716761692</v>
      </c>
      <c r="AE11" s="334" t="s">
        <v>30</v>
      </c>
    </row>
    <row r="12" spans="1:31" x14ac:dyDescent="0.25">
      <c r="A12" s="330">
        <v>4002940256</v>
      </c>
      <c r="B12" s="327" t="s">
        <v>96</v>
      </c>
      <c r="C12" s="327">
        <v>1</v>
      </c>
      <c r="D12" s="330">
        <v>25507001</v>
      </c>
      <c r="E12" s="330" t="s">
        <v>3462</v>
      </c>
      <c r="F12" s="330">
        <v>270</v>
      </c>
      <c r="G12" s="330">
        <v>5.33</v>
      </c>
      <c r="H12" s="330">
        <v>2.79</v>
      </c>
      <c r="I12" s="327" t="s">
        <v>8</v>
      </c>
      <c r="J12" s="330" t="s">
        <v>116</v>
      </c>
      <c r="K12" s="330" t="s">
        <v>4895</v>
      </c>
      <c r="L12" s="327">
        <v>1</v>
      </c>
      <c r="M12" s="330" t="s">
        <v>104</v>
      </c>
      <c r="N12" s="330" t="s">
        <v>99</v>
      </c>
      <c r="O12" s="330" t="s">
        <v>382</v>
      </c>
      <c r="P12" s="333">
        <v>44365</v>
      </c>
      <c r="Q12" s="330" t="s">
        <v>120</v>
      </c>
      <c r="R12" s="330" t="s">
        <v>3463</v>
      </c>
      <c r="S12" s="332" t="s">
        <v>122</v>
      </c>
      <c r="T12" s="332" t="str">
        <f>IFERROR(VLOOKUP(D:D,DGILOG!A:C,3,0),"")</f>
        <v/>
      </c>
      <c r="U12" s="332" t="s">
        <v>3344</v>
      </c>
      <c r="V12" s="332" t="s">
        <v>435</v>
      </c>
      <c r="W12" s="332" t="str">
        <f>IFERROR(VLOOKUP(V:V,MGV!B:E,4,0),"")</f>
        <v>PT. Kabut Halim Mandiri</v>
      </c>
      <c r="X12" s="332" t="s">
        <v>382</v>
      </c>
      <c r="Y12" s="334" t="str">
        <f t="shared" si="0"/>
        <v xml:space="preserve">4002940256 GID 18 P1 18 </v>
      </c>
      <c r="Z12" s="334" t="str">
        <f>VLOOKUP(A:A,[14]Orders!$D:$BE,11,0)</f>
        <v>TDS-TRI-20210617062119113378</v>
      </c>
      <c r="AA12" s="322" t="s">
        <v>4902</v>
      </c>
      <c r="AB12" s="334" t="str">
        <f>VLOOKUP(A:A,[15]Sheet1!$D:$BD,5,0)</f>
        <v>PT Kabut Halim Mandiri</v>
      </c>
      <c r="AC12" s="334" t="str">
        <f>VLOOKUP(A:A,[15]Sheet1!$D:$BD,25,0)</f>
        <v>Ono</v>
      </c>
      <c r="AD12" s="334" t="str">
        <f>VLOOKUP(A:A,[15]Sheet1!$D:$BD,26,0)</f>
        <v>083872598582</v>
      </c>
      <c r="AE12" s="334" t="s">
        <v>435</v>
      </c>
    </row>
    <row r="13" spans="1:31" x14ac:dyDescent="0.25">
      <c r="A13" s="330">
        <v>4002940257</v>
      </c>
      <c r="B13" s="327" t="s">
        <v>96</v>
      </c>
      <c r="C13" s="327">
        <v>1</v>
      </c>
      <c r="D13" s="330">
        <v>25507001</v>
      </c>
      <c r="E13" s="330" t="s">
        <v>3462</v>
      </c>
      <c r="F13" s="330">
        <v>200</v>
      </c>
      <c r="G13" s="330">
        <v>5.38</v>
      </c>
      <c r="H13" s="330">
        <v>1.91</v>
      </c>
      <c r="I13" s="327" t="s">
        <v>8</v>
      </c>
      <c r="J13" s="330" t="s">
        <v>116</v>
      </c>
      <c r="K13" s="330" t="s">
        <v>4895</v>
      </c>
      <c r="L13" s="327">
        <v>1</v>
      </c>
      <c r="M13" s="330" t="s">
        <v>104</v>
      </c>
      <c r="N13" s="330" t="s">
        <v>99</v>
      </c>
      <c r="O13" s="330" t="s">
        <v>382</v>
      </c>
      <c r="P13" s="333">
        <v>44365</v>
      </c>
      <c r="Q13" s="330" t="s">
        <v>120</v>
      </c>
      <c r="R13" s="330" t="s">
        <v>3463</v>
      </c>
      <c r="S13" s="332" t="s">
        <v>122</v>
      </c>
      <c r="T13" s="332" t="str">
        <f>IFERROR(VLOOKUP(D:D,DGILOG!A:C,3,0),"")</f>
        <v/>
      </c>
      <c r="U13" s="332" t="s">
        <v>3344</v>
      </c>
      <c r="V13" s="332" t="s">
        <v>508</v>
      </c>
      <c r="W13" s="332" t="str">
        <f>IFERROR(VLOOKUP(V:V,MGV!B:E,4,0),"")</f>
        <v>Medikar Sarana Utama</v>
      </c>
      <c r="X13" s="332" t="s">
        <v>382</v>
      </c>
      <c r="Y13" s="334" t="str">
        <f t="shared" si="0"/>
        <v xml:space="preserve">4002940257 GID 18 P1 18 </v>
      </c>
      <c r="Z13" s="334" t="str">
        <f>VLOOKUP(A:A,[14]Orders!$D:$BE,11,0)</f>
        <v>TDS-TRI-20210617062119908256</v>
      </c>
      <c r="AA13" s="322" t="s">
        <v>4902</v>
      </c>
      <c r="AB13" s="334" t="str">
        <f>VLOOKUP(A:A,[15]Sheet1!$D:$BD,5,0)</f>
        <v>Medikar Sarana Utama</v>
      </c>
      <c r="AC13" s="334" t="str">
        <f>VLOOKUP(A:A,[15]Sheet1!$D:$BD,25,0)</f>
        <v>jepri</v>
      </c>
      <c r="AD13" s="334" t="str">
        <f>VLOOKUP(A:A,[15]Sheet1!$D:$BD,26,0)</f>
        <v>081281197087</v>
      </c>
      <c r="AE13" s="334" t="s">
        <v>508</v>
      </c>
    </row>
    <row r="14" spans="1:31" x14ac:dyDescent="0.25">
      <c r="A14" s="330">
        <v>4002940258</v>
      </c>
      <c r="B14" s="327" t="s">
        <v>96</v>
      </c>
      <c r="C14" s="327">
        <v>1</v>
      </c>
      <c r="D14" s="330">
        <v>25507001</v>
      </c>
      <c r="E14" s="330" t="s">
        <v>3462</v>
      </c>
      <c r="F14" s="330">
        <v>150</v>
      </c>
      <c r="G14" s="330">
        <v>5.37</v>
      </c>
      <c r="H14" s="330">
        <v>1.94</v>
      </c>
      <c r="I14" s="327" t="s">
        <v>8</v>
      </c>
      <c r="J14" s="330" t="s">
        <v>116</v>
      </c>
      <c r="K14" s="330" t="s">
        <v>4895</v>
      </c>
      <c r="L14" s="327">
        <v>1</v>
      </c>
      <c r="M14" s="330" t="s">
        <v>104</v>
      </c>
      <c r="N14" s="330" t="s">
        <v>99</v>
      </c>
      <c r="O14" s="330" t="s">
        <v>382</v>
      </c>
      <c r="P14" s="333">
        <v>44365</v>
      </c>
      <c r="Q14" s="330" t="s">
        <v>120</v>
      </c>
      <c r="R14" s="330" t="s">
        <v>3463</v>
      </c>
      <c r="S14" s="332" t="s">
        <v>122</v>
      </c>
      <c r="T14" s="332" t="str">
        <f>IFERROR(VLOOKUP(D:D,DGILOG!A:C,3,0),"")</f>
        <v/>
      </c>
      <c r="U14" s="332" t="s">
        <v>322</v>
      </c>
      <c r="V14" s="332" t="s">
        <v>436</v>
      </c>
      <c r="W14" s="332" t="str">
        <f>IFERROR(VLOOKUP(V:V,MGV!B:E,4,0),"")</f>
        <v>PT. Kabut Halim Mandiri</v>
      </c>
      <c r="X14" s="332" t="s">
        <v>382</v>
      </c>
      <c r="Y14" s="334" t="str">
        <f t="shared" si="0"/>
        <v xml:space="preserve">4002940258 GID 18 P1 18 </v>
      </c>
      <c r="Z14" s="334" t="str">
        <f>VLOOKUP(A:A,[14]Orders!$D:$BE,11,0)</f>
        <v>TDS-TRI-20210617062120546996</v>
      </c>
      <c r="AA14" s="322" t="s">
        <v>4902</v>
      </c>
      <c r="AB14" s="334" t="str">
        <f>VLOOKUP(A:A,[15]Sheet1!$D:$BD,5,0)</f>
        <v>PT Kabut Halim Mandiri</v>
      </c>
      <c r="AC14" s="334" t="str">
        <f>VLOOKUP(A:A,[15]Sheet1!$D:$BD,25,0)</f>
        <v>Iwan Deni suhendar</v>
      </c>
      <c r="AD14" s="334" t="str">
        <f>VLOOKUP(A:A,[15]Sheet1!$D:$BD,26,0)</f>
        <v>085222333217</v>
      </c>
      <c r="AE14" s="334" t="s">
        <v>436</v>
      </c>
    </row>
    <row r="15" spans="1:31" x14ac:dyDescent="0.25">
      <c r="A15" s="330">
        <v>4002940259</v>
      </c>
      <c r="B15" s="327" t="s">
        <v>96</v>
      </c>
      <c r="C15" s="327">
        <v>1</v>
      </c>
      <c r="D15" s="330">
        <v>25507001</v>
      </c>
      <c r="E15" s="330" t="s">
        <v>3462</v>
      </c>
      <c r="F15" s="330">
        <v>225</v>
      </c>
      <c r="G15" s="330">
        <v>5.8</v>
      </c>
      <c r="H15" s="330">
        <v>2.31</v>
      </c>
      <c r="I15" s="327" t="s">
        <v>8</v>
      </c>
      <c r="J15" s="330" t="s">
        <v>116</v>
      </c>
      <c r="K15" s="330" t="s">
        <v>4895</v>
      </c>
      <c r="L15" s="327">
        <v>1</v>
      </c>
      <c r="M15" s="330" t="s">
        <v>104</v>
      </c>
      <c r="N15" s="330" t="s">
        <v>99</v>
      </c>
      <c r="O15" s="330" t="s">
        <v>382</v>
      </c>
      <c r="P15" s="333">
        <v>44365</v>
      </c>
      <c r="Q15" s="330" t="s">
        <v>120</v>
      </c>
      <c r="R15" s="330" t="s">
        <v>3463</v>
      </c>
      <c r="S15" s="332" t="s">
        <v>122</v>
      </c>
      <c r="T15" s="332" t="str">
        <f>IFERROR(VLOOKUP(D:D,DGILOG!A:C,3,0),"")</f>
        <v/>
      </c>
      <c r="U15" s="332" t="s">
        <v>322</v>
      </c>
      <c r="V15" s="332" t="s">
        <v>33</v>
      </c>
      <c r="W15" s="332" t="str">
        <f>IFERROR(VLOOKUP(V:V,MGV!B:E,4,0),"")</f>
        <v>PT. Kabut Halim Mandiri</v>
      </c>
      <c r="X15" s="332" t="s">
        <v>382</v>
      </c>
      <c r="Y15" s="334" t="str">
        <f t="shared" si="0"/>
        <v xml:space="preserve">4002940259 GID 18 P1 18 </v>
      </c>
      <c r="Z15" s="334" t="str">
        <f>VLOOKUP(A:A,[14]Orders!$D:$BE,11,0)</f>
        <v>TDS-TRI-20210617062121111104</v>
      </c>
      <c r="AA15" s="322" t="s">
        <v>4902</v>
      </c>
      <c r="AB15" s="334" t="str">
        <f>VLOOKUP(A:A,[15]Sheet1!$D:$BD,5,0)</f>
        <v>PT Kabut Halim Mandiri</v>
      </c>
      <c r="AC15" s="334" t="str">
        <f>VLOOKUP(A:A,[15]Sheet1!$D:$BD,25,0)</f>
        <v>M Rizky</v>
      </c>
      <c r="AD15" s="334" t="str">
        <f>VLOOKUP(A:A,[15]Sheet1!$D:$BD,26,0)</f>
        <v>082114719606</v>
      </c>
      <c r="AE15" s="334" t="s">
        <v>33</v>
      </c>
    </row>
    <row r="16" spans="1:31" x14ac:dyDescent="0.25">
      <c r="A16" s="330">
        <v>4002940275</v>
      </c>
      <c r="B16" s="327" t="s">
        <v>96</v>
      </c>
      <c r="C16" s="327">
        <v>1</v>
      </c>
      <c r="D16" s="330">
        <v>15195704</v>
      </c>
      <c r="E16" s="330" t="s">
        <v>4361</v>
      </c>
      <c r="F16" s="330">
        <v>170</v>
      </c>
      <c r="G16" s="330">
        <v>5.08</v>
      </c>
      <c r="H16" s="330">
        <v>1.71</v>
      </c>
      <c r="I16" s="327" t="s">
        <v>8</v>
      </c>
      <c r="J16" s="330" t="s">
        <v>116</v>
      </c>
      <c r="K16" s="330" t="s">
        <v>4895</v>
      </c>
      <c r="L16" s="327">
        <v>1</v>
      </c>
      <c r="M16" s="330" t="s">
        <v>3304</v>
      </c>
      <c r="N16" s="330" t="s">
        <v>110</v>
      </c>
      <c r="O16" s="330" t="s">
        <v>4899</v>
      </c>
      <c r="P16" s="333">
        <v>44366</v>
      </c>
      <c r="Q16" s="330" t="s">
        <v>105</v>
      </c>
      <c r="R16" s="335" t="s">
        <v>4363</v>
      </c>
      <c r="S16" s="332" t="s">
        <v>107</v>
      </c>
      <c r="T16" s="332" t="str">
        <f>IFERROR(VLOOKUP(D:D,DGILOG!A:C,3,0),"")</f>
        <v/>
      </c>
      <c r="U16" s="332" t="s">
        <v>322</v>
      </c>
      <c r="V16" s="332" t="s">
        <v>13</v>
      </c>
      <c r="W16" s="332" t="str">
        <f>IFERROR(VLOOKUP(V:V,MGV!B:E,4,0),"")</f>
        <v>CV. Global Synergi Abadi</v>
      </c>
      <c r="X16" s="332" t="s">
        <v>382</v>
      </c>
      <c r="Y16" s="334" t="str">
        <f t="shared" si="0"/>
        <v xml:space="preserve">4002940275 GID 18 P2 19 </v>
      </c>
      <c r="Z16" s="334" t="str">
        <f>VLOOKUP(A:A,[14]Orders!$D:$BE,11,0)</f>
        <v>TDS-TRI-20210617062121734117</v>
      </c>
      <c r="AA16" s="322" t="s">
        <v>4902</v>
      </c>
      <c r="AB16" s="334" t="str">
        <f>VLOOKUP(A:A,[15]Sheet1!$D:$BD,5,0)</f>
        <v>CV Global Synergi Abadi</v>
      </c>
      <c r="AC16" s="334" t="str">
        <f>VLOOKUP(A:A,[15]Sheet1!$D:$BD,25,0)</f>
        <v>UJANG SURYANA</v>
      </c>
      <c r="AD16" s="334" t="str">
        <f>VLOOKUP(A:A,[15]Sheet1!$D:$BD,26,0)</f>
        <v>087873310998</v>
      </c>
      <c r="AE16" s="334" t="s">
        <v>13</v>
      </c>
    </row>
    <row r="17" spans="1:31" x14ac:dyDescent="0.25">
      <c r="A17" s="330">
        <v>4002940276</v>
      </c>
      <c r="B17" s="327" t="s">
        <v>96</v>
      </c>
      <c r="C17" s="327">
        <v>1</v>
      </c>
      <c r="D17" s="330">
        <v>15195704</v>
      </c>
      <c r="E17" s="330" t="s">
        <v>4361</v>
      </c>
      <c r="F17" s="330">
        <v>170</v>
      </c>
      <c r="G17" s="330">
        <v>5.08</v>
      </c>
      <c r="H17" s="330">
        <v>1.71</v>
      </c>
      <c r="I17" s="327" t="s">
        <v>8</v>
      </c>
      <c r="J17" s="330" t="s">
        <v>116</v>
      </c>
      <c r="K17" s="330" t="s">
        <v>4895</v>
      </c>
      <c r="L17" s="327">
        <v>1</v>
      </c>
      <c r="M17" s="330" t="s">
        <v>3304</v>
      </c>
      <c r="N17" s="330" t="s">
        <v>110</v>
      </c>
      <c r="O17" s="330" t="s">
        <v>4899</v>
      </c>
      <c r="P17" s="333">
        <v>44366</v>
      </c>
      <c r="Q17" s="330" t="s">
        <v>105</v>
      </c>
      <c r="R17" s="335" t="s">
        <v>4363</v>
      </c>
      <c r="S17" s="332" t="s">
        <v>107</v>
      </c>
      <c r="T17" s="332" t="str">
        <f>IFERROR(VLOOKUP(D:D,DGILOG!A:C,3,0),"")</f>
        <v/>
      </c>
      <c r="U17" s="332" t="s">
        <v>322</v>
      </c>
      <c r="V17" s="332" t="s">
        <v>12</v>
      </c>
      <c r="W17" s="332" t="str">
        <f>IFERROR(VLOOKUP(V:V,MGV!B:E,4,0),"")</f>
        <v>CV. Global Synergi Abadi</v>
      </c>
      <c r="X17" s="332" t="s">
        <v>382</v>
      </c>
      <c r="Y17" s="334" t="str">
        <f t="shared" si="0"/>
        <v xml:space="preserve">4002940276 GID 18 P2 19 </v>
      </c>
      <c r="Z17" s="334" t="str">
        <f>VLOOKUP(A:A,[14]Orders!$D:$BE,11,0)</f>
        <v>TDS-TRI-20210617062122853141</v>
      </c>
      <c r="AA17" s="322" t="s">
        <v>4902</v>
      </c>
      <c r="AB17" s="334" t="str">
        <f>VLOOKUP(A:A,[15]Sheet1!$D:$BD,5,0)</f>
        <v>CV Global Synergi Abadi</v>
      </c>
      <c r="AC17" s="334" t="str">
        <f>VLOOKUP(A:A,[15]Sheet1!$D:$BD,25,0)</f>
        <v>NISSAN SUSILO</v>
      </c>
      <c r="AD17" s="334" t="str">
        <f>VLOOKUP(A:A,[15]Sheet1!$D:$BD,26,0)</f>
        <v>081519687631</v>
      </c>
      <c r="AE17" s="334" t="s">
        <v>12</v>
      </c>
    </row>
    <row r="18" spans="1:31" x14ac:dyDescent="0.25">
      <c r="A18" s="330">
        <v>4002940277</v>
      </c>
      <c r="B18" s="327" t="s">
        <v>96</v>
      </c>
      <c r="C18" s="327">
        <v>1</v>
      </c>
      <c r="D18" s="330">
        <v>15195704</v>
      </c>
      <c r="E18" s="330" t="s">
        <v>4361</v>
      </c>
      <c r="F18" s="330">
        <v>170</v>
      </c>
      <c r="G18" s="330">
        <v>5.08</v>
      </c>
      <c r="H18" s="330">
        <v>1.71</v>
      </c>
      <c r="I18" s="327" t="s">
        <v>8</v>
      </c>
      <c r="J18" s="330" t="s">
        <v>116</v>
      </c>
      <c r="K18" s="330" t="s">
        <v>4895</v>
      </c>
      <c r="L18" s="327">
        <v>1</v>
      </c>
      <c r="M18" s="330" t="s">
        <v>3304</v>
      </c>
      <c r="N18" s="330" t="s">
        <v>110</v>
      </c>
      <c r="O18" s="330" t="s">
        <v>4899</v>
      </c>
      <c r="P18" s="333">
        <v>44366</v>
      </c>
      <c r="Q18" s="330" t="s">
        <v>105</v>
      </c>
      <c r="R18" s="335" t="s">
        <v>4363</v>
      </c>
      <c r="S18" s="332" t="s">
        <v>107</v>
      </c>
      <c r="T18" s="332" t="str">
        <f>IFERROR(VLOOKUP(D:D,DGILOG!A:C,3,0),"")</f>
        <v/>
      </c>
      <c r="U18" s="332" t="s">
        <v>322</v>
      </c>
      <c r="V18" s="332" t="s">
        <v>14</v>
      </c>
      <c r="W18" s="332" t="str">
        <f>IFERROR(VLOOKUP(V:V,MGV!B:E,4,0),"")</f>
        <v>CV. Global Synergi Abadi</v>
      </c>
      <c r="X18" s="332" t="s">
        <v>382</v>
      </c>
      <c r="Y18" s="334" t="str">
        <f t="shared" si="0"/>
        <v xml:space="preserve">4002940277 GID 18 P2 19 </v>
      </c>
      <c r="Z18" s="334" t="str">
        <f>VLOOKUP(A:A,[14]Orders!$D:$BE,11,0)</f>
        <v>TDS-TRI-20210617062123431666</v>
      </c>
      <c r="AA18" s="322" t="s">
        <v>4902</v>
      </c>
      <c r="AB18" s="334" t="str">
        <f>VLOOKUP(A:A,[15]Sheet1!$D:$BD,5,0)</f>
        <v>CV Global Synergi Abadi</v>
      </c>
      <c r="AC18" s="334" t="str">
        <f>VLOOKUP(A:A,[15]Sheet1!$D:$BD,25,0)</f>
        <v>beni</v>
      </c>
      <c r="AD18" s="334" t="str">
        <f>VLOOKUP(A:A,[15]Sheet1!$D:$BD,26,0)</f>
        <v>085774120091</v>
      </c>
      <c r="AE18" s="334" t="s">
        <v>14</v>
      </c>
    </row>
    <row r="19" spans="1:31" x14ac:dyDescent="0.25">
      <c r="A19" s="330">
        <v>4002940278</v>
      </c>
      <c r="B19" s="327" t="s">
        <v>96</v>
      </c>
      <c r="C19" s="327">
        <v>1</v>
      </c>
      <c r="D19" s="330">
        <v>15195704</v>
      </c>
      <c r="E19" s="330" t="s">
        <v>4361</v>
      </c>
      <c r="F19" s="330">
        <v>170</v>
      </c>
      <c r="G19" s="330">
        <v>5.08</v>
      </c>
      <c r="H19" s="330">
        <v>1.71</v>
      </c>
      <c r="I19" s="327" t="s">
        <v>8</v>
      </c>
      <c r="J19" s="330" t="s">
        <v>116</v>
      </c>
      <c r="K19" s="330" t="s">
        <v>4895</v>
      </c>
      <c r="L19" s="327">
        <v>1</v>
      </c>
      <c r="M19" s="330" t="s">
        <v>3304</v>
      </c>
      <c r="N19" s="330" t="s">
        <v>110</v>
      </c>
      <c r="O19" s="330" t="s">
        <v>4899</v>
      </c>
      <c r="P19" s="333">
        <v>44366</v>
      </c>
      <c r="Q19" s="330" t="s">
        <v>105</v>
      </c>
      <c r="R19" s="335" t="s">
        <v>4363</v>
      </c>
      <c r="S19" s="332" t="s">
        <v>107</v>
      </c>
      <c r="T19" s="332" t="str">
        <f>IFERROR(VLOOKUP(D:D,DGILOG!A:C,3,0),"")</f>
        <v/>
      </c>
      <c r="U19" s="332" t="s">
        <v>322</v>
      </c>
      <c r="V19" s="332" t="s">
        <v>40</v>
      </c>
      <c r="W19" s="332" t="str">
        <f>IFERROR(VLOOKUP(V:V,MGV!B:E,4,0),"")</f>
        <v>PT. Kabut Halim Mandiri</v>
      </c>
      <c r="X19" s="332" t="s">
        <v>382</v>
      </c>
      <c r="Y19" s="331" t="str">
        <f t="shared" si="0"/>
        <v xml:space="preserve">4002940278 GID 18 P2 19 </v>
      </c>
      <c r="Z19" s="334" t="str">
        <f>VLOOKUP(A:A,[14]Orders!$D:$BE,11,0)</f>
        <v>TDS-TRI-20210617062124727523</v>
      </c>
      <c r="AA19" s="322" t="s">
        <v>4902</v>
      </c>
      <c r="AB19" s="334" t="str">
        <f>VLOOKUP(A:A,[15]Sheet1!$D:$BD,5,0)</f>
        <v>PT Kabut Halim Mandiri</v>
      </c>
      <c r="AC19" s="334" t="str">
        <f>VLOOKUP(A:A,[15]Sheet1!$D:$BD,25,0)</f>
        <v>anggi</v>
      </c>
      <c r="AD19" s="334" t="str">
        <f>VLOOKUP(A:A,[15]Sheet1!$D:$BD,26,0)</f>
        <v>085778603335</v>
      </c>
      <c r="AE19" s="334" t="s">
        <v>40</v>
      </c>
    </row>
    <row r="20" spans="1:31" x14ac:dyDescent="0.25">
      <c r="A20" s="330">
        <v>4002940279</v>
      </c>
      <c r="B20" s="327" t="s">
        <v>96</v>
      </c>
      <c r="C20" s="327">
        <v>1</v>
      </c>
      <c r="D20" s="330">
        <v>15195704</v>
      </c>
      <c r="E20" s="330" t="s">
        <v>4361</v>
      </c>
      <c r="F20" s="330">
        <v>170</v>
      </c>
      <c r="G20" s="330">
        <v>5.08</v>
      </c>
      <c r="H20" s="330">
        <v>1.71</v>
      </c>
      <c r="I20" s="327" t="s">
        <v>8</v>
      </c>
      <c r="J20" s="330" t="s">
        <v>116</v>
      </c>
      <c r="K20" s="330" t="s">
        <v>4895</v>
      </c>
      <c r="L20" s="327">
        <v>1</v>
      </c>
      <c r="M20" s="330" t="s">
        <v>3304</v>
      </c>
      <c r="N20" s="330" t="s">
        <v>110</v>
      </c>
      <c r="O20" s="330" t="s">
        <v>4899</v>
      </c>
      <c r="P20" s="333">
        <v>44366</v>
      </c>
      <c r="Q20" s="330" t="s">
        <v>105</v>
      </c>
      <c r="R20" s="335" t="s">
        <v>4363</v>
      </c>
      <c r="S20" s="332" t="s">
        <v>107</v>
      </c>
      <c r="T20" s="332" t="str">
        <f>IFERROR(VLOOKUP(D:D,DGILOG!A:C,3,0),"")</f>
        <v/>
      </c>
      <c r="U20" s="332" t="s">
        <v>322</v>
      </c>
      <c r="V20" s="332" t="s">
        <v>56</v>
      </c>
      <c r="W20" s="332" t="str">
        <f>IFERROR(VLOOKUP(V:V,MGV!B:E,4,0),"")</f>
        <v>PT. Mega Antaran Prima</v>
      </c>
      <c r="X20" s="332" t="s">
        <v>382</v>
      </c>
      <c r="Y20" s="334" t="str">
        <f t="shared" si="0"/>
        <v xml:space="preserve">4002940279 GID 18 P2 19 </v>
      </c>
      <c r="Z20" s="334" t="str">
        <f>VLOOKUP(A:A,[14]Orders!$D:$BE,11,0)</f>
        <v>TDS-TRI-20210617062125278028</v>
      </c>
      <c r="AA20" s="322" t="s">
        <v>4902</v>
      </c>
      <c r="AB20" s="334" t="str">
        <f>VLOOKUP(A:A,[15]Sheet1!$D:$BD,5,0)</f>
        <v>PT Mega Antaran Prima</v>
      </c>
      <c r="AC20" s="334" t="str">
        <f>VLOOKUP(A:A,[15]Sheet1!$D:$BD,25,0)</f>
        <v>ADI PURBANTARA</v>
      </c>
      <c r="AD20" s="334" t="str">
        <f>VLOOKUP(A:A,[15]Sheet1!$D:$BD,26,0)</f>
        <v>089652314447</v>
      </c>
      <c r="AE20" s="334" t="s">
        <v>56</v>
      </c>
    </row>
    <row r="21" spans="1:31" x14ac:dyDescent="0.25">
      <c r="A21" s="330">
        <v>4002940280</v>
      </c>
      <c r="B21" s="327" t="s">
        <v>96</v>
      </c>
      <c r="C21" s="327">
        <v>1</v>
      </c>
      <c r="D21" s="330">
        <v>15195704</v>
      </c>
      <c r="E21" s="330" t="s">
        <v>4361</v>
      </c>
      <c r="F21" s="330">
        <v>150</v>
      </c>
      <c r="G21" s="330">
        <v>4.4800000000000004</v>
      </c>
      <c r="H21" s="330">
        <v>1.51</v>
      </c>
      <c r="I21" s="327" t="s">
        <v>8</v>
      </c>
      <c r="J21" s="330" t="s">
        <v>116</v>
      </c>
      <c r="K21" s="330" t="s">
        <v>4895</v>
      </c>
      <c r="L21" s="327">
        <v>1</v>
      </c>
      <c r="M21" s="330" t="s">
        <v>3304</v>
      </c>
      <c r="N21" s="330" t="s">
        <v>110</v>
      </c>
      <c r="O21" s="330" t="s">
        <v>4899</v>
      </c>
      <c r="P21" s="333">
        <v>44366</v>
      </c>
      <c r="Q21" s="330" t="s">
        <v>105</v>
      </c>
      <c r="R21" s="335" t="s">
        <v>4363</v>
      </c>
      <c r="S21" s="332" t="s">
        <v>107</v>
      </c>
      <c r="T21" s="332" t="str">
        <f>IFERROR(VLOOKUP(D:D,DGILOG!A:C,3,0),"")</f>
        <v/>
      </c>
      <c r="U21" s="332" t="s">
        <v>302</v>
      </c>
      <c r="V21" s="332" t="s">
        <v>49</v>
      </c>
      <c r="W21" s="332" t="str">
        <f>IFERROR(VLOOKUP(V:V,MGV!B:E,4,0),"")</f>
        <v>PT. Kabut Halim Mandiri</v>
      </c>
      <c r="X21" s="332" t="s">
        <v>382</v>
      </c>
      <c r="Y21" s="331" t="str">
        <f t="shared" si="0"/>
        <v xml:space="preserve">4002940280 GID 18 P2 19 </v>
      </c>
      <c r="Z21" s="334" t="str">
        <f>VLOOKUP(A:A,[14]Orders!$D:$BE,11,0)</f>
        <v>TDS-TRI-20210617062125858167</v>
      </c>
      <c r="AA21" s="322" t="s">
        <v>4902</v>
      </c>
      <c r="AB21" s="334" t="str">
        <f>VLOOKUP(A:A,[15]Sheet1!$D:$BD,5,0)</f>
        <v>PT Kabut Halim Mandiri</v>
      </c>
      <c r="AC21" s="334" t="str">
        <f>VLOOKUP(A:A,[15]Sheet1!$D:$BD,25,0)</f>
        <v>YUSHENDRI</v>
      </c>
      <c r="AD21" s="334" t="str">
        <f>VLOOKUP(A:A,[15]Sheet1!$D:$BD,26,0)</f>
        <v>081296477343</v>
      </c>
      <c r="AE21" s="334" t="s">
        <v>49</v>
      </c>
    </row>
    <row r="22" spans="1:31" x14ac:dyDescent="0.25">
      <c r="A22" s="337">
        <v>4002940128</v>
      </c>
      <c r="B22" s="327" t="s">
        <v>96</v>
      </c>
      <c r="C22" s="338">
        <v>1</v>
      </c>
      <c r="D22" s="330"/>
      <c r="E22" s="337" t="s">
        <v>4903</v>
      </c>
      <c r="F22" s="337">
        <v>1414</v>
      </c>
      <c r="G22" s="337">
        <v>25.39</v>
      </c>
      <c r="H22" s="337">
        <v>13.81</v>
      </c>
      <c r="I22" s="338" t="s">
        <v>73</v>
      </c>
      <c r="J22" s="330" t="s">
        <v>4807</v>
      </c>
      <c r="K22" s="330">
        <v>44366</v>
      </c>
      <c r="L22" s="327">
        <v>2</v>
      </c>
      <c r="M22" s="330"/>
      <c r="N22" s="337" t="s">
        <v>118</v>
      </c>
      <c r="O22" s="337" t="s">
        <v>4807</v>
      </c>
      <c r="P22" s="339">
        <v>44366</v>
      </c>
      <c r="Q22" s="337" t="s">
        <v>112</v>
      </c>
      <c r="R22" s="330"/>
      <c r="S22" s="340" t="s">
        <v>113</v>
      </c>
      <c r="T22" s="340"/>
      <c r="U22" s="340"/>
      <c r="V22" s="340" t="s">
        <v>4918</v>
      </c>
      <c r="W22" s="340" t="s">
        <v>4919</v>
      </c>
      <c r="X22" s="340" t="s">
        <v>374</v>
      </c>
      <c r="Y22" s="340" t="str">
        <f t="shared" si="0"/>
        <v xml:space="preserve">4002940128 GID 17 P3 19 </v>
      </c>
      <c r="Z22" s="334" t="str">
        <f>VLOOKUP(A:A,[14]Orders!$D:$BE,11,0)</f>
        <v>TDS-TRI-20210617061142466499</v>
      </c>
      <c r="AA22" s="322" t="s">
        <v>4902</v>
      </c>
      <c r="AB22" s="334" t="str">
        <f>VLOOKUP(A:A,[15]Sheet1!$D:$BD,5,0)</f>
        <v>PT Tiara Fajar Transportindo</v>
      </c>
      <c r="AC22" s="334" t="str">
        <f>VLOOKUP(A:A,[15]Sheet1!$D:$BD,25,0)</f>
        <v>Uus</v>
      </c>
      <c r="AD22" s="334" t="str">
        <f>VLOOKUP(A:A,[15]Sheet1!$D:$BD,26,0)</f>
        <v>081295367098</v>
      </c>
      <c r="AE22" s="334" t="s">
        <v>4918</v>
      </c>
    </row>
    <row r="23" spans="1:31" x14ac:dyDescent="0.25">
      <c r="A23" s="337">
        <v>4002940128</v>
      </c>
      <c r="B23" s="327" t="s">
        <v>96</v>
      </c>
      <c r="C23" s="338"/>
      <c r="D23" s="330"/>
      <c r="E23" s="337" t="s">
        <v>128</v>
      </c>
      <c r="F23" s="337">
        <v>807</v>
      </c>
      <c r="G23" s="337">
        <v>16.89</v>
      </c>
      <c r="H23" s="337">
        <v>5.43</v>
      </c>
      <c r="I23" s="338" t="s">
        <v>73</v>
      </c>
      <c r="J23" s="330" t="s">
        <v>4807</v>
      </c>
      <c r="K23" s="330">
        <v>44366</v>
      </c>
      <c r="L23" s="327">
        <v>2</v>
      </c>
      <c r="M23" s="330"/>
      <c r="N23" s="337" t="s">
        <v>118</v>
      </c>
      <c r="O23" s="337" t="s">
        <v>4807</v>
      </c>
      <c r="P23" s="339">
        <v>44366</v>
      </c>
      <c r="Q23" s="337" t="s">
        <v>112</v>
      </c>
      <c r="R23" s="330"/>
      <c r="S23" s="340" t="s">
        <v>113</v>
      </c>
      <c r="T23" s="340"/>
      <c r="U23" s="340"/>
      <c r="V23" s="340"/>
      <c r="W23" s="340" t="s">
        <v>4919</v>
      </c>
      <c r="X23" s="340" t="s">
        <v>374</v>
      </c>
      <c r="Y23" s="340" t="str">
        <f t="shared" si="0"/>
        <v xml:space="preserve">4002940128 GID 17 P3 19 </v>
      </c>
      <c r="Z23" s="334" t="str">
        <f>VLOOKUP(A:A,[14]Orders!$D:$BE,11,0)</f>
        <v>TDS-TRI-20210617061142466499</v>
      </c>
      <c r="AA23" s="322" t="s">
        <v>4902</v>
      </c>
      <c r="AB23" s="334" t="str">
        <f>VLOOKUP(A:A,[15]Sheet1!$D:$BD,5,0)</f>
        <v>PT Tiara Fajar Transportindo</v>
      </c>
      <c r="AC23" s="334" t="str">
        <f>VLOOKUP(A:A,[15]Sheet1!$D:$BD,25,0)</f>
        <v>Uus</v>
      </c>
      <c r="AD23" s="334" t="str">
        <f>VLOOKUP(A:A,[15]Sheet1!$D:$BD,26,0)</f>
        <v>081295367098</v>
      </c>
      <c r="AE23" s="334" t="s">
        <v>4918</v>
      </c>
    </row>
    <row r="24" spans="1:31" x14ac:dyDescent="0.25">
      <c r="A24" s="328">
        <v>4002940168</v>
      </c>
      <c r="B24" s="336" t="s">
        <v>96</v>
      </c>
      <c r="C24" s="336">
        <v>1</v>
      </c>
      <c r="D24" s="328">
        <v>15260313</v>
      </c>
      <c r="E24" s="328" t="s">
        <v>102</v>
      </c>
      <c r="F24" s="328">
        <v>271</v>
      </c>
      <c r="G24" s="328">
        <v>3.03</v>
      </c>
      <c r="H24" s="328">
        <v>2.2200000000000002</v>
      </c>
      <c r="I24" s="336" t="s">
        <v>8</v>
      </c>
      <c r="J24" s="328" t="s">
        <v>97</v>
      </c>
      <c r="K24" s="328" t="s">
        <v>4906</v>
      </c>
      <c r="L24" s="328">
        <v>2</v>
      </c>
      <c r="M24" s="328" t="s">
        <v>3369</v>
      </c>
      <c r="N24" s="328" t="s">
        <v>99</v>
      </c>
      <c r="O24" s="328" t="s">
        <v>4907</v>
      </c>
      <c r="P24" s="329">
        <v>44365</v>
      </c>
      <c r="Q24" s="328" t="s">
        <v>100</v>
      </c>
      <c r="R24" s="328" t="s">
        <v>3370</v>
      </c>
      <c r="S24" s="332" t="s">
        <v>101</v>
      </c>
      <c r="T24" s="332" t="str">
        <f>IFERROR(VLOOKUP(D:D,DGILOG!A:C,3,0),"")</f>
        <v>Y</v>
      </c>
      <c r="U24" s="332" t="s">
        <v>322</v>
      </c>
      <c r="V24" s="332" t="s">
        <v>61</v>
      </c>
      <c r="W24" s="332" t="str">
        <f>IFERROR(VLOOKUP(V:V,MGV!B:E,4,0),"")</f>
        <v>PT. Mega Antaran Prima</v>
      </c>
      <c r="X24" s="332" t="s">
        <v>382</v>
      </c>
      <c r="Y24" s="334" t="str">
        <f t="shared" si="0"/>
        <v>4002940168 GID 18 ND 18 Y</v>
      </c>
      <c r="Z24" s="334" t="str">
        <f>VLOOKUP(A:A,[14]Orders!$D:$BE,11,0)</f>
        <v>TDS-TRI-20210617084230231400</v>
      </c>
      <c r="AA24" s="322" t="s">
        <v>4902</v>
      </c>
      <c r="AB24" s="334" t="str">
        <f>VLOOKUP(A:A,[15]Sheet1!$D:$BD,5,0)</f>
        <v>PT Mega Antaran Prima</v>
      </c>
      <c r="AC24" s="334" t="str">
        <f>VLOOKUP(A:A,[15]Sheet1!$D:$BD,25,0)</f>
        <v>H DALLA SUPRIATNA</v>
      </c>
      <c r="AD24" s="334" t="str">
        <f>VLOOKUP(A:A,[15]Sheet1!$D:$BD,26,0)</f>
        <v>085817413022</v>
      </c>
      <c r="AE24" s="334" t="s">
        <v>61</v>
      </c>
    </row>
    <row r="25" spans="1:31" x14ac:dyDescent="0.25">
      <c r="A25" s="328">
        <v>4002940168</v>
      </c>
      <c r="B25" s="336" t="s">
        <v>96</v>
      </c>
      <c r="C25" s="336"/>
      <c r="D25" s="328">
        <v>15485545</v>
      </c>
      <c r="E25" s="328" t="s">
        <v>3360</v>
      </c>
      <c r="F25" s="328">
        <v>15</v>
      </c>
      <c r="G25" s="328">
        <v>0.27</v>
      </c>
      <c r="H25" s="328">
        <v>0.12</v>
      </c>
      <c r="I25" s="336" t="s">
        <v>8</v>
      </c>
      <c r="J25" s="328" t="s">
        <v>97</v>
      </c>
      <c r="K25" s="328" t="s">
        <v>4906</v>
      </c>
      <c r="L25" s="328">
        <v>2</v>
      </c>
      <c r="M25" s="328" t="s">
        <v>134</v>
      </c>
      <c r="N25" s="328" t="s">
        <v>99</v>
      </c>
      <c r="O25" s="328" t="s">
        <v>4907</v>
      </c>
      <c r="P25" s="329">
        <v>44365</v>
      </c>
      <c r="Q25" s="328" t="s">
        <v>100</v>
      </c>
      <c r="R25" s="328" t="s">
        <v>3361</v>
      </c>
      <c r="S25" s="332" t="s">
        <v>101</v>
      </c>
      <c r="T25" s="332" t="str">
        <f>IFERROR(VLOOKUP(D:D,DGILOG!A:C,3,0),"")</f>
        <v/>
      </c>
      <c r="U25" s="332"/>
      <c r="V25" s="332"/>
      <c r="W25" s="332" t="str">
        <f>IFERROR(VLOOKUP(V:V,MGV!B:E,4,0),"")</f>
        <v/>
      </c>
      <c r="X25" s="332" t="s">
        <v>382</v>
      </c>
      <c r="Y25" s="334" t="str">
        <f t="shared" si="0"/>
        <v xml:space="preserve">4002940168 GID 18 ND 18 </v>
      </c>
      <c r="Z25" s="334" t="str">
        <f>VLOOKUP(A:A,[14]Orders!$D:$BE,11,0)</f>
        <v>TDS-TRI-20210617084230231400</v>
      </c>
      <c r="AA25" s="322" t="s">
        <v>4902</v>
      </c>
      <c r="AB25" s="334" t="str">
        <f>VLOOKUP(A:A,[15]Sheet1!$D:$BD,5,0)</f>
        <v>PT Mega Antaran Prima</v>
      </c>
      <c r="AC25" s="334" t="str">
        <f>VLOOKUP(A:A,[15]Sheet1!$D:$BD,25,0)</f>
        <v>H DALLA SUPRIATNA</v>
      </c>
      <c r="AD25" s="334" t="str">
        <f>VLOOKUP(A:A,[15]Sheet1!$D:$BD,26,0)</f>
        <v>085817413022</v>
      </c>
      <c r="AE25" s="334" t="s">
        <v>61</v>
      </c>
    </row>
    <row r="26" spans="1:31" x14ac:dyDescent="0.25">
      <c r="A26" s="328">
        <v>4002940174</v>
      </c>
      <c r="B26" s="336" t="s">
        <v>96</v>
      </c>
      <c r="C26" s="336">
        <v>1</v>
      </c>
      <c r="D26" s="328">
        <v>15453978</v>
      </c>
      <c r="E26" s="328" t="s">
        <v>3466</v>
      </c>
      <c r="F26" s="328">
        <v>144</v>
      </c>
      <c r="G26" s="328">
        <v>2.33</v>
      </c>
      <c r="H26" s="328">
        <v>1.06</v>
      </c>
      <c r="I26" s="336" t="s">
        <v>8</v>
      </c>
      <c r="J26" s="328" t="s">
        <v>97</v>
      </c>
      <c r="K26" s="328" t="s">
        <v>4906</v>
      </c>
      <c r="L26" s="328">
        <v>2</v>
      </c>
      <c r="M26" s="328" t="s">
        <v>3467</v>
      </c>
      <c r="N26" s="328" t="s">
        <v>99</v>
      </c>
      <c r="O26" s="328" t="s">
        <v>4908</v>
      </c>
      <c r="P26" s="329">
        <v>44365</v>
      </c>
      <c r="Q26" s="328" t="s">
        <v>100</v>
      </c>
      <c r="R26" s="328" t="s">
        <v>3468</v>
      </c>
      <c r="S26" s="332" t="s">
        <v>101</v>
      </c>
      <c r="T26" s="332" t="str">
        <f>IFERROR(VLOOKUP(D:D,DGILOG!A:C,3,0),"")</f>
        <v/>
      </c>
      <c r="U26" s="332" t="s">
        <v>322</v>
      </c>
      <c r="V26" s="332" t="s">
        <v>58</v>
      </c>
      <c r="W26" s="332" t="str">
        <f>IFERROR(VLOOKUP(V:V,MGV!B:E,4,0),"")</f>
        <v>PT. Mega Antaran Prima</v>
      </c>
      <c r="X26" s="332" t="s">
        <v>382</v>
      </c>
      <c r="Y26" s="334" t="str">
        <f t="shared" si="0"/>
        <v xml:space="preserve">4002940174 GID 18 ND 18 </v>
      </c>
      <c r="Z26" s="334" t="str">
        <f>VLOOKUP(A:A,[14]Orders!$D:$BE,11,0)</f>
        <v>TDS-TRI-20210617084231535362</v>
      </c>
      <c r="AA26" s="322" t="s">
        <v>4902</v>
      </c>
      <c r="AB26" s="334" t="str">
        <f>VLOOKUP(A:A,[15]Sheet1!$D:$BD,5,0)</f>
        <v>PT Mega Antaran Prima</v>
      </c>
      <c r="AC26" s="334" t="str">
        <f>VLOOKUP(A:A,[15]Sheet1!$D:$BD,25,0)</f>
        <v>Deni Growok</v>
      </c>
      <c r="AD26" s="334" t="str">
        <f>VLOOKUP(A:A,[15]Sheet1!$D:$BD,26,0)</f>
        <v>083195556334</v>
      </c>
      <c r="AE26" s="334" t="s">
        <v>58</v>
      </c>
    </row>
    <row r="27" spans="1:31" x14ac:dyDescent="0.25">
      <c r="A27" s="328">
        <v>4002940174</v>
      </c>
      <c r="B27" s="336" t="s">
        <v>96</v>
      </c>
      <c r="C27" s="336"/>
      <c r="D27" s="328">
        <v>24019001</v>
      </c>
      <c r="E27" s="328" t="s">
        <v>4909</v>
      </c>
      <c r="F27" s="328">
        <v>65</v>
      </c>
      <c r="G27" s="328">
        <v>1.08</v>
      </c>
      <c r="H27" s="328">
        <v>0.55000000000000004</v>
      </c>
      <c r="I27" s="336" t="s">
        <v>8</v>
      </c>
      <c r="J27" s="328" t="s">
        <v>97</v>
      </c>
      <c r="K27" s="328" t="s">
        <v>4906</v>
      </c>
      <c r="L27" s="328">
        <v>2</v>
      </c>
      <c r="M27" s="328" t="s">
        <v>126</v>
      </c>
      <c r="N27" s="328" t="s">
        <v>99</v>
      </c>
      <c r="O27" s="328" t="s">
        <v>4908</v>
      </c>
      <c r="P27" s="329">
        <v>44365</v>
      </c>
      <c r="Q27" s="328" t="s">
        <v>120</v>
      </c>
      <c r="R27" s="328" t="s">
        <v>4910</v>
      </c>
      <c r="S27" s="332" t="s">
        <v>122</v>
      </c>
      <c r="T27" s="332" t="str">
        <f>IFERROR(VLOOKUP(D:D,DGILOG!A:C,3,0),"")</f>
        <v/>
      </c>
      <c r="U27" s="332"/>
      <c r="V27" s="332"/>
      <c r="W27" s="332" t="str">
        <f>IFERROR(VLOOKUP(V:V,MGV!B:E,4,0),"")</f>
        <v/>
      </c>
      <c r="X27" s="332" t="s">
        <v>382</v>
      </c>
      <c r="Y27" s="334" t="str">
        <f t="shared" si="0"/>
        <v xml:space="preserve">4002940174 GID 18 P1 18 </v>
      </c>
      <c r="Z27" s="334" t="str">
        <f>VLOOKUP(A:A,[14]Orders!$D:$BE,11,0)</f>
        <v>TDS-TRI-20210617084231535362</v>
      </c>
      <c r="AA27" s="322" t="s">
        <v>4902</v>
      </c>
      <c r="AB27" s="334" t="str">
        <f>VLOOKUP(A:A,[15]Sheet1!$D:$BD,5,0)</f>
        <v>PT Mega Antaran Prima</v>
      </c>
      <c r="AC27" s="334" t="str">
        <f>VLOOKUP(A:A,[15]Sheet1!$D:$BD,25,0)</f>
        <v>Deni Growok</v>
      </c>
      <c r="AD27" s="334" t="str">
        <f>VLOOKUP(A:A,[15]Sheet1!$D:$BD,26,0)</f>
        <v>083195556334</v>
      </c>
      <c r="AE27" s="334" t="s">
        <v>58</v>
      </c>
    </row>
    <row r="28" spans="1:31" x14ac:dyDescent="0.25">
      <c r="A28" s="328">
        <v>4002940371</v>
      </c>
      <c r="B28" s="336" t="s">
        <v>96</v>
      </c>
      <c r="C28" s="336">
        <v>1</v>
      </c>
      <c r="D28" s="328">
        <v>15536781</v>
      </c>
      <c r="E28" s="328" t="s">
        <v>3607</v>
      </c>
      <c r="F28" s="328">
        <v>173</v>
      </c>
      <c r="G28" s="328">
        <v>2.87</v>
      </c>
      <c r="H28" s="328">
        <v>0.98</v>
      </c>
      <c r="I28" s="336" t="s">
        <v>8</v>
      </c>
      <c r="J28" s="328" t="s">
        <v>97</v>
      </c>
      <c r="K28" s="328" t="s">
        <v>4906</v>
      </c>
      <c r="L28" s="328">
        <v>2</v>
      </c>
      <c r="M28" s="328" t="s">
        <v>126</v>
      </c>
      <c r="N28" s="328" t="s">
        <v>99</v>
      </c>
      <c r="O28" s="328" t="s">
        <v>4908</v>
      </c>
      <c r="P28" s="329">
        <v>44365</v>
      </c>
      <c r="Q28" s="328" t="s">
        <v>100</v>
      </c>
      <c r="R28" s="328" t="s">
        <v>4911</v>
      </c>
      <c r="S28" s="332" t="s">
        <v>101</v>
      </c>
      <c r="T28" s="332" t="str">
        <f>IFERROR(VLOOKUP(D:D,DGILOG!A:C,3,0),"")</f>
        <v/>
      </c>
      <c r="U28" s="332" t="s">
        <v>322</v>
      </c>
      <c r="V28" s="332" t="s">
        <v>50</v>
      </c>
      <c r="W28" s="332" t="str">
        <f>IFERROR(VLOOKUP(V:V,MGV!B:E,4,0),"")</f>
        <v>PT. Kabut Halim Mandiri</v>
      </c>
      <c r="X28" s="332" t="s">
        <v>382</v>
      </c>
      <c r="Y28" s="334" t="str">
        <f t="shared" si="0"/>
        <v xml:space="preserve">4002940371 GID 18 ND 18 </v>
      </c>
      <c r="Z28" s="334" t="str">
        <f>VLOOKUP(A:A,[14]Orders!$D:$BE,11,0)</f>
        <v>TDS-TRI-20210617084232979088</v>
      </c>
      <c r="AA28" s="322" t="s">
        <v>4902</v>
      </c>
      <c r="AB28" s="334" t="str">
        <f>VLOOKUP(A:A,[15]Sheet1!$D:$BD,5,0)</f>
        <v>PT Kabut Halim Mandiri</v>
      </c>
      <c r="AC28" s="334" t="str">
        <f>VLOOKUP(A:A,[15]Sheet1!$D:$BD,25,0)</f>
        <v>Dedi swardi</v>
      </c>
      <c r="AD28" s="334" t="str">
        <f>VLOOKUP(A:A,[15]Sheet1!$D:$BD,26,0)</f>
        <v>085218782844</v>
      </c>
      <c r="AE28" s="334" t="s">
        <v>50</v>
      </c>
    </row>
    <row r="29" spans="1:31" x14ac:dyDescent="0.25">
      <c r="A29" s="328">
        <v>4002940371</v>
      </c>
      <c r="B29" s="336" t="s">
        <v>96</v>
      </c>
      <c r="C29" s="336"/>
      <c r="D29" s="328">
        <v>24075001</v>
      </c>
      <c r="E29" s="328" t="s">
        <v>4912</v>
      </c>
      <c r="F29" s="328">
        <v>54</v>
      </c>
      <c r="G29" s="328">
        <v>0.77</v>
      </c>
      <c r="H29" s="328">
        <v>0.33</v>
      </c>
      <c r="I29" s="336" t="s">
        <v>8</v>
      </c>
      <c r="J29" s="328" t="s">
        <v>97</v>
      </c>
      <c r="K29" s="328" t="s">
        <v>4906</v>
      </c>
      <c r="L29" s="328">
        <v>2</v>
      </c>
      <c r="M29" s="328" t="s">
        <v>126</v>
      </c>
      <c r="N29" s="328" t="s">
        <v>99</v>
      </c>
      <c r="O29" s="328" t="s">
        <v>4908</v>
      </c>
      <c r="P29" s="329">
        <v>44365</v>
      </c>
      <c r="Q29" s="328" t="s">
        <v>100</v>
      </c>
      <c r="R29" s="328" t="s">
        <v>4913</v>
      </c>
      <c r="S29" s="332" t="s">
        <v>101</v>
      </c>
      <c r="T29" s="332" t="str">
        <f>IFERROR(VLOOKUP(D:D,DGILOG!A:C,3,0),"")</f>
        <v/>
      </c>
      <c r="U29" s="332"/>
      <c r="V29" s="332"/>
      <c r="W29" s="332" t="str">
        <f>IFERROR(VLOOKUP(V:V,MGV!B:E,4,0),"")</f>
        <v/>
      </c>
      <c r="X29" s="332" t="s">
        <v>382</v>
      </c>
      <c r="Y29" s="334" t="str">
        <f t="shared" si="0"/>
        <v xml:space="preserve">4002940371 GID 18 ND 18 </v>
      </c>
      <c r="Z29" s="334" t="str">
        <f>VLOOKUP(A:A,[14]Orders!$D:$BE,11,0)</f>
        <v>TDS-TRI-20210617084232979088</v>
      </c>
      <c r="AA29" s="322" t="s">
        <v>4902</v>
      </c>
      <c r="AB29" s="334" t="str">
        <f>VLOOKUP(A:A,[15]Sheet1!$D:$BD,5,0)</f>
        <v>PT Kabut Halim Mandiri</v>
      </c>
      <c r="AC29" s="334" t="str">
        <f>VLOOKUP(A:A,[15]Sheet1!$D:$BD,25,0)</f>
        <v>Dedi swardi</v>
      </c>
      <c r="AD29" s="334" t="str">
        <f>VLOOKUP(A:A,[15]Sheet1!$D:$BD,26,0)</f>
        <v>085218782844</v>
      </c>
      <c r="AE29" s="334" t="s">
        <v>50</v>
      </c>
    </row>
    <row r="30" spans="1:31" x14ac:dyDescent="0.25">
      <c r="A30" s="328">
        <v>4002940386</v>
      </c>
      <c r="B30" s="336" t="s">
        <v>96</v>
      </c>
      <c r="C30" s="336">
        <v>1</v>
      </c>
      <c r="D30" s="328">
        <v>15296927</v>
      </c>
      <c r="E30" s="328" t="s">
        <v>319</v>
      </c>
      <c r="F30" s="328">
        <v>135</v>
      </c>
      <c r="G30" s="328">
        <v>2.4</v>
      </c>
      <c r="H30" s="328">
        <v>0.99</v>
      </c>
      <c r="I30" s="336" t="s">
        <v>8</v>
      </c>
      <c r="J30" s="328" t="s">
        <v>97</v>
      </c>
      <c r="K30" s="328" t="s">
        <v>4906</v>
      </c>
      <c r="L30" s="328">
        <v>2</v>
      </c>
      <c r="M30" s="328" t="s">
        <v>104</v>
      </c>
      <c r="N30" s="328" t="s">
        <v>99</v>
      </c>
      <c r="O30" s="328" t="s">
        <v>4908</v>
      </c>
      <c r="P30" s="329">
        <v>44365</v>
      </c>
      <c r="Q30" s="328" t="s">
        <v>100</v>
      </c>
      <c r="R30" s="328" t="s">
        <v>320</v>
      </c>
      <c r="S30" s="332" t="s">
        <v>101</v>
      </c>
      <c r="T30" s="332" t="str">
        <f>IFERROR(VLOOKUP(D:D,DGILOG!A:C,3,0),"")</f>
        <v/>
      </c>
      <c r="U30" s="332" t="s">
        <v>322</v>
      </c>
      <c r="V30" s="332" t="s">
        <v>39</v>
      </c>
      <c r="W30" s="332" t="str">
        <f>IFERROR(VLOOKUP(V:V,MGV!B:E,4,0),"")</f>
        <v>PT. Kabut Halim Mandiri</v>
      </c>
      <c r="X30" s="332" t="s">
        <v>382</v>
      </c>
      <c r="Y30" s="334" t="str">
        <f t="shared" si="0"/>
        <v xml:space="preserve">4002940386 GID 18 ND 18 </v>
      </c>
      <c r="Z30" s="334" t="str">
        <f>VLOOKUP(A:A,[14]Orders!$D:$BE,11,0)</f>
        <v>TDS-TRI-20210617084233942092</v>
      </c>
      <c r="AA30" s="322" t="s">
        <v>4902</v>
      </c>
      <c r="AB30" s="334" t="str">
        <f>VLOOKUP(A:A,[15]Sheet1!$D:$BD,5,0)</f>
        <v>PT Kabut Halim Mandiri</v>
      </c>
      <c r="AC30" s="334" t="str">
        <f>VLOOKUP(A:A,[15]Sheet1!$D:$BD,25,0)</f>
        <v>Maarif</v>
      </c>
      <c r="AD30" s="334" t="str">
        <f>VLOOKUP(A:A,[15]Sheet1!$D:$BD,26,0)</f>
        <v>087722200755</v>
      </c>
      <c r="AE30" s="334" t="s">
        <v>39</v>
      </c>
    </row>
    <row r="31" spans="1:31" x14ac:dyDescent="0.25">
      <c r="A31" s="328">
        <v>4002940386</v>
      </c>
      <c r="B31" s="336" t="s">
        <v>96</v>
      </c>
      <c r="C31" s="336"/>
      <c r="D31" s="328">
        <v>24301001</v>
      </c>
      <c r="E31" s="328" t="s">
        <v>3519</v>
      </c>
      <c r="F31" s="328">
        <v>45</v>
      </c>
      <c r="G31" s="328">
        <v>0.57999999999999996</v>
      </c>
      <c r="H31" s="328">
        <v>0.18</v>
      </c>
      <c r="I31" s="336" t="s">
        <v>8</v>
      </c>
      <c r="J31" s="328" t="s">
        <v>97</v>
      </c>
      <c r="K31" s="328" t="s">
        <v>4906</v>
      </c>
      <c r="L31" s="328">
        <v>2</v>
      </c>
      <c r="M31" s="328" t="s">
        <v>104</v>
      </c>
      <c r="N31" s="328" t="s">
        <v>99</v>
      </c>
      <c r="O31" s="328" t="s">
        <v>4908</v>
      </c>
      <c r="P31" s="329">
        <v>44365</v>
      </c>
      <c r="Q31" s="328" t="s">
        <v>100</v>
      </c>
      <c r="R31" s="328" t="s">
        <v>3520</v>
      </c>
      <c r="S31" s="332" t="s">
        <v>101</v>
      </c>
      <c r="T31" s="332" t="str">
        <f>IFERROR(VLOOKUP(D:D,DGILOG!A:C,3,0),"")</f>
        <v/>
      </c>
      <c r="U31" s="332"/>
      <c r="V31" s="332"/>
      <c r="W31" s="332" t="str">
        <f>IFERROR(VLOOKUP(V:V,MGV!B:E,4,0),"")</f>
        <v/>
      </c>
      <c r="X31" s="332" t="s">
        <v>382</v>
      </c>
      <c r="Y31" s="334" t="str">
        <f t="shared" si="0"/>
        <v xml:space="preserve">4002940386 GID 18 ND 18 </v>
      </c>
      <c r="Z31" s="334" t="str">
        <f>VLOOKUP(A:A,[14]Orders!$D:$BE,11,0)</f>
        <v>TDS-TRI-20210617084233942092</v>
      </c>
      <c r="AA31" s="322" t="s">
        <v>4902</v>
      </c>
      <c r="AB31" s="334" t="str">
        <f>VLOOKUP(A:A,[15]Sheet1!$D:$BD,5,0)</f>
        <v>PT Kabut Halim Mandiri</v>
      </c>
      <c r="AC31" s="334" t="str">
        <f>VLOOKUP(A:A,[15]Sheet1!$D:$BD,25,0)</f>
        <v>Maarif</v>
      </c>
      <c r="AD31" s="334" t="str">
        <f>VLOOKUP(A:A,[15]Sheet1!$D:$BD,26,0)</f>
        <v>087722200755</v>
      </c>
      <c r="AE31" s="334" t="s">
        <v>39</v>
      </c>
    </row>
    <row r="32" spans="1:31" x14ac:dyDescent="0.25">
      <c r="A32" s="328">
        <v>4002940427</v>
      </c>
      <c r="B32" s="336" t="s">
        <v>96</v>
      </c>
      <c r="C32" s="336">
        <v>1</v>
      </c>
      <c r="D32" s="328">
        <v>26207001</v>
      </c>
      <c r="E32" s="328" t="s">
        <v>4030</v>
      </c>
      <c r="F32" s="328">
        <v>250</v>
      </c>
      <c r="G32" s="328">
        <v>3.98</v>
      </c>
      <c r="H32" s="328">
        <v>1.31</v>
      </c>
      <c r="I32" s="336" t="s">
        <v>8</v>
      </c>
      <c r="J32" s="328" t="s">
        <v>109</v>
      </c>
      <c r="K32" s="328" t="s">
        <v>4906</v>
      </c>
      <c r="L32" s="328">
        <v>2</v>
      </c>
      <c r="M32" s="328" t="s">
        <v>3470</v>
      </c>
      <c r="N32" s="328" t="s">
        <v>99</v>
      </c>
      <c r="O32" s="328" t="s">
        <v>4914</v>
      </c>
      <c r="P32" s="329">
        <v>44366</v>
      </c>
      <c r="Q32" s="328" t="s">
        <v>120</v>
      </c>
      <c r="R32" s="328" t="s">
        <v>4031</v>
      </c>
      <c r="S32" s="332" t="s">
        <v>122</v>
      </c>
      <c r="T32" s="332" t="str">
        <f>IFERROR(VLOOKUP(D:D,DGILOG!A:C,3,0),"")</f>
        <v/>
      </c>
      <c r="U32" s="332" t="s">
        <v>322</v>
      </c>
      <c r="V32" s="332" t="s">
        <v>72</v>
      </c>
      <c r="W32" s="332" t="str">
        <f>IFERROR(VLOOKUP(V:V,MGV!B:E,4,0),"")</f>
        <v>PT. Prima Sarana Ekspres</v>
      </c>
      <c r="X32" s="332" t="s">
        <v>382</v>
      </c>
      <c r="Y32" s="334" t="str">
        <f t="shared" si="0"/>
        <v xml:space="preserve">4002940427 GID 18 P1 19 </v>
      </c>
      <c r="Z32" s="334" t="str">
        <f>VLOOKUP(A:A,[14]Orders!$D:$BE,11,0)</f>
        <v>TDS-TRI-20210617084222974049</v>
      </c>
      <c r="AA32" s="322" t="s">
        <v>4902</v>
      </c>
      <c r="AB32" s="334" t="str">
        <f>VLOOKUP(A:A,[15]Sheet1!$D:$BD,5,0)</f>
        <v>PT PRIMA SARANA EKSPRES</v>
      </c>
      <c r="AC32" s="334" t="str">
        <f>VLOOKUP(A:A,[15]Sheet1!$D:$BD,25,0)</f>
        <v>Edi efendi</v>
      </c>
      <c r="AD32" s="334" t="str">
        <f>VLOOKUP(A:A,[15]Sheet1!$D:$BD,26,0)</f>
        <v>082210549948</v>
      </c>
      <c r="AE32" s="334" t="s">
        <v>72</v>
      </c>
    </row>
    <row r="33" spans="1:31" x14ac:dyDescent="0.25">
      <c r="A33" s="337">
        <v>4002940438</v>
      </c>
      <c r="B33" s="336" t="s">
        <v>96</v>
      </c>
      <c r="C33" s="338">
        <v>1</v>
      </c>
      <c r="D33" s="328">
        <v>20820001</v>
      </c>
      <c r="E33" s="337" t="s">
        <v>185</v>
      </c>
      <c r="F33" s="337">
        <v>2000</v>
      </c>
      <c r="G33" s="337">
        <v>39.78</v>
      </c>
      <c r="H33" s="337">
        <v>11.28</v>
      </c>
      <c r="I33" s="338" t="s">
        <v>73</v>
      </c>
      <c r="J33" s="328" t="s">
        <v>116</v>
      </c>
      <c r="K33" s="328" t="s">
        <v>4906</v>
      </c>
      <c r="L33" s="328">
        <v>2</v>
      </c>
      <c r="M33" s="328" t="s">
        <v>124</v>
      </c>
      <c r="N33" s="337" t="s">
        <v>118</v>
      </c>
      <c r="O33" s="337" t="s">
        <v>4915</v>
      </c>
      <c r="P33" s="339">
        <v>44369</v>
      </c>
      <c r="Q33" s="337" t="s">
        <v>112</v>
      </c>
      <c r="R33" s="328" t="s">
        <v>186</v>
      </c>
      <c r="S33" s="340" t="s">
        <v>113</v>
      </c>
      <c r="T33" s="340" t="str">
        <f>IFERROR(VLOOKUP(D:D,DGILOG!A:C,3,0),"")</f>
        <v/>
      </c>
      <c r="U33" s="340"/>
      <c r="V33" s="340" t="s">
        <v>1701</v>
      </c>
      <c r="W33" s="340" t="s">
        <v>4984</v>
      </c>
      <c r="X33" s="340" t="s">
        <v>382</v>
      </c>
      <c r="Y33" s="340" t="str">
        <f t="shared" si="0"/>
        <v xml:space="preserve">4002940438 GID 18 P3 22 </v>
      </c>
      <c r="Z33" s="334" t="str">
        <f>VLOOKUP(A:A,[14]Orders!$D:$BE,11,0)</f>
        <v>TDS-TRI-20210617084223843872</v>
      </c>
      <c r="AA33" s="322" t="s">
        <v>4902</v>
      </c>
      <c r="AB33" s="334" t="str">
        <f>VLOOKUP(A:A,[15]Sheet1!$D:$BD,5,0)</f>
        <v/>
      </c>
      <c r="AC33" s="334" t="str">
        <f>VLOOKUP(A:A,[15]Sheet1!$D:$BD,25,0)</f>
        <v/>
      </c>
      <c r="AD33" s="334" t="str">
        <f>VLOOKUP(A:A,[15]Sheet1!$D:$BD,26,0)</f>
        <v/>
      </c>
      <c r="AE33" s="334"/>
    </row>
    <row r="34" spans="1:31" x14ac:dyDescent="0.25">
      <c r="A34" s="328">
        <v>4002940488</v>
      </c>
      <c r="B34" s="336" t="s">
        <v>96</v>
      </c>
      <c r="C34" s="336">
        <v>1</v>
      </c>
      <c r="D34" s="328">
        <v>15370412</v>
      </c>
      <c r="E34" s="328" t="s">
        <v>3357</v>
      </c>
      <c r="F34" s="328">
        <v>200</v>
      </c>
      <c r="G34" s="328">
        <v>3.38</v>
      </c>
      <c r="H34" s="328">
        <v>1.52</v>
      </c>
      <c r="I34" s="336" t="s">
        <v>8</v>
      </c>
      <c r="J34" s="328" t="s">
        <v>116</v>
      </c>
      <c r="K34" s="328" t="s">
        <v>4906</v>
      </c>
      <c r="L34" s="328">
        <v>2</v>
      </c>
      <c r="M34" s="328" t="s">
        <v>3304</v>
      </c>
      <c r="N34" s="328" t="s">
        <v>110</v>
      </c>
      <c r="O34" s="328" t="s">
        <v>4915</v>
      </c>
      <c r="P34" s="329">
        <v>44366</v>
      </c>
      <c r="Q34" s="328" t="s">
        <v>105</v>
      </c>
      <c r="R34" s="328" t="s">
        <v>3358</v>
      </c>
      <c r="S34" s="332" t="s">
        <v>107</v>
      </c>
      <c r="T34" s="332" t="str">
        <f>IFERROR(VLOOKUP(D:D,DGILOG!A:C,3,0),"")</f>
        <v/>
      </c>
      <c r="U34" s="332" t="s">
        <v>302</v>
      </c>
      <c r="V34" s="332" t="s">
        <v>37</v>
      </c>
      <c r="W34" s="332" t="str">
        <f>IFERROR(VLOOKUP(V:V,MGV!B:E,4,0),"")</f>
        <v>PT. Kabut Halim Mandiri</v>
      </c>
      <c r="X34" s="332" t="s">
        <v>382</v>
      </c>
      <c r="Y34" s="334" t="str">
        <f t="shared" ref="Y34:Y53" si="1">A34&amp;" "&amp;X34&amp;" "&amp;S34&amp;" "&amp;TEXT(P34,"dd")&amp;" "&amp;T34</f>
        <v xml:space="preserve">4002940488 GID 18 P2 19 </v>
      </c>
      <c r="Z34" s="334" t="str">
        <f>VLOOKUP(A:A,[14]Orders!$D:$BE,11,0)</f>
        <v>TDS-TRI-20210617084225154122</v>
      </c>
      <c r="AA34" s="322" t="s">
        <v>4902</v>
      </c>
      <c r="AB34" s="334" t="str">
        <f>VLOOKUP(A:A,[15]Sheet1!$D:$BD,5,0)</f>
        <v>PT Kabut Halim Mandiri</v>
      </c>
      <c r="AC34" s="334" t="str">
        <f>VLOOKUP(A:A,[15]Sheet1!$D:$BD,25,0)</f>
        <v>ansel B 9660 UCE</v>
      </c>
      <c r="AD34" s="334" t="str">
        <f>VLOOKUP(A:A,[15]Sheet1!$D:$BD,26,0)</f>
        <v>089501664560</v>
      </c>
      <c r="AE34" s="334" t="s">
        <v>37</v>
      </c>
    </row>
    <row r="35" spans="1:31" x14ac:dyDescent="0.25">
      <c r="A35" s="328">
        <v>4002940490</v>
      </c>
      <c r="B35" s="336" t="s">
        <v>96</v>
      </c>
      <c r="C35" s="336">
        <v>1</v>
      </c>
      <c r="D35" s="328">
        <v>15086207</v>
      </c>
      <c r="E35" s="328" t="s">
        <v>3430</v>
      </c>
      <c r="F35" s="328">
        <v>238</v>
      </c>
      <c r="G35" s="328">
        <v>4.16</v>
      </c>
      <c r="H35" s="328">
        <v>1.71</v>
      </c>
      <c r="I35" s="336" t="s">
        <v>8</v>
      </c>
      <c r="J35" s="328" t="s">
        <v>116</v>
      </c>
      <c r="K35" s="328" t="s">
        <v>4906</v>
      </c>
      <c r="L35" s="328">
        <v>2</v>
      </c>
      <c r="M35" s="328" t="s">
        <v>3304</v>
      </c>
      <c r="N35" s="328" t="s">
        <v>110</v>
      </c>
      <c r="O35" s="328" t="s">
        <v>4915</v>
      </c>
      <c r="P35" s="329">
        <v>44366</v>
      </c>
      <c r="Q35" s="328" t="s">
        <v>105</v>
      </c>
      <c r="R35" s="328" t="s">
        <v>3431</v>
      </c>
      <c r="S35" s="332" t="s">
        <v>107</v>
      </c>
      <c r="T35" s="332" t="str">
        <f>IFERROR(VLOOKUP(D:D,DGILOG!A:C,3,0),"")</f>
        <v/>
      </c>
      <c r="U35" s="332" t="s">
        <v>302</v>
      </c>
      <c r="V35" s="332" t="s">
        <v>67</v>
      </c>
      <c r="W35" s="332" t="str">
        <f>IFERROR(VLOOKUP(V:V,MGV!B:E,4,0),"")</f>
        <v>PT. Mega Antaran Prima</v>
      </c>
      <c r="X35" s="332" t="s">
        <v>382</v>
      </c>
      <c r="Y35" s="334" t="str">
        <f t="shared" si="1"/>
        <v xml:space="preserve">4002940490 GID 18 P2 19 </v>
      </c>
      <c r="Z35" s="334" t="str">
        <f>VLOOKUP(A:A,[14]Orders!$D:$BE,11,0)</f>
        <v>TDS-TRI-20210617084225874670</v>
      </c>
      <c r="AA35" s="322" t="s">
        <v>4902</v>
      </c>
      <c r="AB35" s="334" t="str">
        <f>VLOOKUP(A:A,[15]Sheet1!$D:$BD,5,0)</f>
        <v>PT Mega Antaran Prima</v>
      </c>
      <c r="AC35" s="334" t="str">
        <f>VLOOKUP(A:A,[15]Sheet1!$D:$BD,25,0)</f>
        <v>VIJAY</v>
      </c>
      <c r="AD35" s="334" t="str">
        <f>VLOOKUP(A:A,[15]Sheet1!$D:$BD,26,0)</f>
        <v>082123748103</v>
      </c>
      <c r="AE35" s="334" t="s">
        <v>67</v>
      </c>
    </row>
    <row r="36" spans="1:31" x14ac:dyDescent="0.25">
      <c r="A36" s="328">
        <v>4002940492</v>
      </c>
      <c r="B36" s="336" t="s">
        <v>96</v>
      </c>
      <c r="C36" s="336">
        <v>1</v>
      </c>
      <c r="D36" s="328">
        <v>15073975</v>
      </c>
      <c r="E36" s="328" t="s">
        <v>3420</v>
      </c>
      <c r="F36" s="328">
        <v>329</v>
      </c>
      <c r="G36" s="328">
        <v>4.5</v>
      </c>
      <c r="H36" s="328">
        <v>2.04</v>
      </c>
      <c r="I36" s="336" t="s">
        <v>8</v>
      </c>
      <c r="J36" s="328" t="s">
        <v>116</v>
      </c>
      <c r="K36" s="328" t="s">
        <v>4906</v>
      </c>
      <c r="L36" s="328">
        <v>2</v>
      </c>
      <c r="M36" s="328" t="s">
        <v>3304</v>
      </c>
      <c r="N36" s="328" t="s">
        <v>110</v>
      </c>
      <c r="O36" s="328" t="s">
        <v>4915</v>
      </c>
      <c r="P36" s="329">
        <v>44366</v>
      </c>
      <c r="Q36" s="328" t="s">
        <v>105</v>
      </c>
      <c r="R36" s="328" t="s">
        <v>3421</v>
      </c>
      <c r="S36" s="332" t="s">
        <v>107</v>
      </c>
      <c r="T36" s="332" t="str">
        <f>IFERROR(VLOOKUP(D:D,DGILOG!A:C,3,0),"")</f>
        <v/>
      </c>
      <c r="U36" s="332" t="s">
        <v>302</v>
      </c>
      <c r="V36" s="332" t="s">
        <v>45</v>
      </c>
      <c r="W36" s="332" t="str">
        <f>IFERROR(VLOOKUP(V:V,MGV!B:E,4,0),"")</f>
        <v>PT. Kabut Halim Mandiri</v>
      </c>
      <c r="X36" s="332" t="s">
        <v>382</v>
      </c>
      <c r="Y36" s="334" t="str">
        <f t="shared" si="1"/>
        <v xml:space="preserve">4002940492 GID 18 P2 19 </v>
      </c>
      <c r="Z36" s="334" t="str">
        <f>VLOOKUP(A:A,[14]Orders!$D:$BE,11,0)</f>
        <v>TDS-TRI-20210617084226674926</v>
      </c>
      <c r="AA36" s="322" t="s">
        <v>4902</v>
      </c>
      <c r="AB36" s="334" t="str">
        <f>VLOOKUP(A:A,[15]Sheet1!$D:$BD,5,0)</f>
        <v>PT Kabut Halim Mandiri</v>
      </c>
      <c r="AC36" s="334" t="s">
        <v>4983</v>
      </c>
      <c r="AD36" s="334">
        <v>82114587713</v>
      </c>
      <c r="AE36" s="334" t="s">
        <v>45</v>
      </c>
    </row>
    <row r="37" spans="1:31" x14ac:dyDescent="0.25">
      <c r="A37" s="328">
        <v>4002940493</v>
      </c>
      <c r="B37" s="336" t="s">
        <v>96</v>
      </c>
      <c r="C37" s="336">
        <v>1</v>
      </c>
      <c r="D37" s="328">
        <v>15073975</v>
      </c>
      <c r="E37" s="328" t="s">
        <v>3420</v>
      </c>
      <c r="F37" s="328">
        <v>176</v>
      </c>
      <c r="G37" s="328">
        <v>4.1100000000000003</v>
      </c>
      <c r="H37" s="328">
        <v>1.57</v>
      </c>
      <c r="I37" s="336" t="s">
        <v>8</v>
      </c>
      <c r="J37" s="328" t="s">
        <v>116</v>
      </c>
      <c r="K37" s="328" t="s">
        <v>4906</v>
      </c>
      <c r="L37" s="328">
        <v>2</v>
      </c>
      <c r="M37" s="328" t="s">
        <v>3304</v>
      </c>
      <c r="N37" s="328" t="s">
        <v>110</v>
      </c>
      <c r="O37" s="328" t="s">
        <v>4915</v>
      </c>
      <c r="P37" s="329">
        <v>44366</v>
      </c>
      <c r="Q37" s="328" t="s">
        <v>105</v>
      </c>
      <c r="R37" s="328" t="s">
        <v>3421</v>
      </c>
      <c r="S37" s="332" t="s">
        <v>107</v>
      </c>
      <c r="T37" s="332" t="str">
        <f>IFERROR(VLOOKUP(D:D,DGILOG!A:C,3,0),"")</f>
        <v/>
      </c>
      <c r="U37" s="332" t="s">
        <v>302</v>
      </c>
      <c r="V37" s="332" t="s">
        <v>46</v>
      </c>
      <c r="W37" s="332" t="str">
        <f>IFERROR(VLOOKUP(V:V,MGV!B:E,4,0),"")</f>
        <v>PT. Kabut Halim Mandiri</v>
      </c>
      <c r="X37" s="332" t="s">
        <v>382</v>
      </c>
      <c r="Y37" s="334" t="str">
        <f t="shared" si="1"/>
        <v xml:space="preserve">4002940493 GID 18 P2 19 </v>
      </c>
      <c r="Z37" s="334" t="str">
        <f>VLOOKUP(A:A,[14]Orders!$D:$BE,11,0)</f>
        <v>TDS-TRI-20210617084227462884</v>
      </c>
      <c r="AA37" s="322" t="s">
        <v>4902</v>
      </c>
      <c r="AB37" s="334" t="str">
        <f>VLOOKUP(A:A,[15]Sheet1!$D:$BD,5,0)</f>
        <v>PT Kabut Halim Mandiri</v>
      </c>
      <c r="AC37" s="334" t="str">
        <f>VLOOKUP(A:A,[15]Sheet1!$D:$BD,25,0)</f>
        <v>ANDRIK HERMAWAN</v>
      </c>
      <c r="AD37" s="334" t="str">
        <f>VLOOKUP(A:A,[15]Sheet1!$D:$BD,26,0)</f>
        <v>081294930252</v>
      </c>
      <c r="AE37" s="334" t="s">
        <v>46</v>
      </c>
    </row>
    <row r="38" spans="1:31" x14ac:dyDescent="0.25">
      <c r="A38" s="328">
        <v>4002940494</v>
      </c>
      <c r="B38" s="336" t="s">
        <v>96</v>
      </c>
      <c r="C38" s="336">
        <v>1</v>
      </c>
      <c r="D38" s="328">
        <v>15368316</v>
      </c>
      <c r="E38" s="328" t="s">
        <v>4916</v>
      </c>
      <c r="F38" s="328">
        <v>255</v>
      </c>
      <c r="G38" s="328">
        <v>4.72</v>
      </c>
      <c r="H38" s="328">
        <v>1.93</v>
      </c>
      <c r="I38" s="336" t="s">
        <v>8</v>
      </c>
      <c r="J38" s="328" t="s">
        <v>97</v>
      </c>
      <c r="K38" s="328" t="s">
        <v>4906</v>
      </c>
      <c r="L38" s="328">
        <v>2</v>
      </c>
      <c r="M38" s="328" t="s">
        <v>3650</v>
      </c>
      <c r="N38" s="328" t="s">
        <v>110</v>
      </c>
      <c r="O38" s="328" t="s">
        <v>4915</v>
      </c>
      <c r="P38" s="329">
        <v>44366</v>
      </c>
      <c r="Q38" s="328" t="s">
        <v>105</v>
      </c>
      <c r="R38" s="328" t="s">
        <v>4917</v>
      </c>
      <c r="S38" s="332" t="s">
        <v>107</v>
      </c>
      <c r="T38" s="332" t="str">
        <f>IFERROR(VLOOKUP(D:D,DGILOG!A:C,3,0),"")</f>
        <v/>
      </c>
      <c r="U38" s="332" t="s">
        <v>302</v>
      </c>
      <c r="V38" s="332" t="s">
        <v>38</v>
      </c>
      <c r="W38" s="332" t="str">
        <f>IFERROR(VLOOKUP(V:V,MGV!B:E,4,0),"")</f>
        <v>PT. Kabut Halim Mandiri</v>
      </c>
      <c r="X38" s="332" t="s">
        <v>382</v>
      </c>
      <c r="Y38" s="334" t="str">
        <f t="shared" si="1"/>
        <v xml:space="preserve">4002940494 GID 18 P2 19 </v>
      </c>
      <c r="Z38" s="334" t="str">
        <f>VLOOKUP(A:A,[14]Orders!$D:$BE,11,0)</f>
        <v>TDS-TRI-20210617084228253393</v>
      </c>
      <c r="AA38" s="322" t="s">
        <v>4902</v>
      </c>
      <c r="AB38" s="334" t="str">
        <f>VLOOKUP(A:A,[15]Sheet1!$D:$BD,5,0)</f>
        <v>PT Kabut Halim Mandiri</v>
      </c>
      <c r="AC38" s="334" t="str">
        <f>VLOOKUP(A:A,[15]Sheet1!$D:$BD,25,0)</f>
        <v>Hadi mas renol</v>
      </c>
      <c r="AD38" s="334" t="str">
        <f>VLOOKUP(A:A,[15]Sheet1!$D:$BD,26,0)</f>
        <v>081299351818</v>
      </c>
      <c r="AE38" s="334" t="s">
        <v>38</v>
      </c>
    </row>
    <row r="39" spans="1:31" x14ac:dyDescent="0.25">
      <c r="A39" s="328">
        <v>4002940495</v>
      </c>
      <c r="B39" s="336" t="s">
        <v>96</v>
      </c>
      <c r="C39" s="336">
        <v>1</v>
      </c>
      <c r="D39" s="328">
        <v>15073983</v>
      </c>
      <c r="E39" s="328" t="s">
        <v>3559</v>
      </c>
      <c r="F39" s="328">
        <v>270</v>
      </c>
      <c r="G39" s="328">
        <v>4.6100000000000003</v>
      </c>
      <c r="H39" s="328">
        <v>2.06</v>
      </c>
      <c r="I39" s="336" t="s">
        <v>8</v>
      </c>
      <c r="J39" s="328" t="s">
        <v>116</v>
      </c>
      <c r="K39" s="328" t="s">
        <v>4906</v>
      </c>
      <c r="L39" s="328">
        <v>2</v>
      </c>
      <c r="M39" s="328" t="s">
        <v>3304</v>
      </c>
      <c r="N39" s="328" t="s">
        <v>110</v>
      </c>
      <c r="O39" s="328" t="s">
        <v>4915</v>
      </c>
      <c r="P39" s="329">
        <v>44366</v>
      </c>
      <c r="Q39" s="328" t="s">
        <v>105</v>
      </c>
      <c r="R39" s="328" t="s">
        <v>3561</v>
      </c>
      <c r="S39" s="332" t="s">
        <v>107</v>
      </c>
      <c r="T39" s="332" t="str">
        <f>IFERROR(VLOOKUP(D:D,DGILOG!A:C,3,0),"")</f>
        <v/>
      </c>
      <c r="U39" s="332" t="s">
        <v>302</v>
      </c>
      <c r="V39" s="334" t="s">
        <v>59</v>
      </c>
      <c r="W39" s="332" t="str">
        <f>IFERROR(VLOOKUP(V:V,MGV!B:E,4,0),"")</f>
        <v>PT. Mega Antaran Prima</v>
      </c>
      <c r="X39" s="332" t="s">
        <v>382</v>
      </c>
      <c r="Y39" s="334" t="str">
        <f t="shared" si="1"/>
        <v xml:space="preserve">4002940495 GID 18 P2 19 </v>
      </c>
      <c r="Z39" s="334" t="str">
        <f>VLOOKUP(A:A,[14]Orders!$D:$BE,11,0)</f>
        <v>TDS-TRI-20210617084229057940</v>
      </c>
      <c r="AA39" s="322" t="s">
        <v>4902</v>
      </c>
      <c r="AB39" s="334" t="str">
        <f>VLOOKUP(A:A,[15]Sheet1!$D:$BD,5,0)</f>
        <v>PT Mega Antaran Prima</v>
      </c>
      <c r="AC39" s="334" t="str">
        <f>VLOOKUP(A:A,[15]Sheet1!$D:$BD,25,0)</f>
        <v>UJANG MAMUN</v>
      </c>
      <c r="AD39" s="334" t="str">
        <f>VLOOKUP(A:A,[15]Sheet1!$D:$BD,26,0)</f>
        <v>087782171835</v>
      </c>
      <c r="AE39" s="334" t="s">
        <v>59</v>
      </c>
    </row>
    <row r="40" spans="1:31" x14ac:dyDescent="0.25">
      <c r="A40" s="337">
        <v>4002940392</v>
      </c>
      <c r="B40" s="336" t="s">
        <v>96</v>
      </c>
      <c r="C40" s="338">
        <v>1</v>
      </c>
      <c r="D40" s="328">
        <v>15073992</v>
      </c>
      <c r="E40" s="337" t="s">
        <v>3508</v>
      </c>
      <c r="F40" s="337">
        <v>673</v>
      </c>
      <c r="G40" s="337" t="s">
        <v>4920</v>
      </c>
      <c r="H40" s="337" t="s">
        <v>4921</v>
      </c>
      <c r="I40" s="338" t="s">
        <v>73</v>
      </c>
      <c r="J40" s="328" t="s">
        <v>97</v>
      </c>
      <c r="K40" s="328" t="s">
        <v>4922</v>
      </c>
      <c r="L40" s="328">
        <v>3</v>
      </c>
      <c r="M40" s="328" t="s">
        <v>3402</v>
      </c>
      <c r="N40" s="337" t="s">
        <v>3391</v>
      </c>
      <c r="O40" s="337" t="s">
        <v>4907</v>
      </c>
      <c r="P40" s="339">
        <v>44370</v>
      </c>
      <c r="Q40" s="337" t="s">
        <v>112</v>
      </c>
      <c r="R40" s="328" t="s">
        <v>3509</v>
      </c>
      <c r="S40" s="340" t="s">
        <v>113</v>
      </c>
      <c r="T40" s="340" t="str">
        <f>IFERROR(VLOOKUP(D:D,DGILOG!A:C,3,0),"")</f>
        <v>Y</v>
      </c>
      <c r="U40" s="340"/>
      <c r="V40" s="340" t="s">
        <v>2455</v>
      </c>
      <c r="W40" s="340" t="s">
        <v>4986</v>
      </c>
      <c r="X40" s="340" t="s">
        <v>382</v>
      </c>
      <c r="Y40" s="334" t="str">
        <f t="shared" si="1"/>
        <v>4002940392 GID 18 P3 23 Y</v>
      </c>
      <c r="Z40" s="334" t="str">
        <f>VLOOKUP(A:A,[14]Orders!$D:$BE,11,0)</f>
        <v>TDS-TRI-20210617133825154451</v>
      </c>
      <c r="AA40" s="322" t="s">
        <v>4902</v>
      </c>
      <c r="AB40" s="334" t="str">
        <f>VLOOKUP(A:A,[15]Sheet1!$D:$BD,5,0)</f>
        <v>PT Mega Bintang Logistik</v>
      </c>
      <c r="AC40" s="334" t="str">
        <f>VLOOKUP(A:A,[15]Sheet1!$D:$BD,25,0)</f>
        <v>slamet</v>
      </c>
      <c r="AD40" s="334" t="str">
        <f>VLOOKUP(A:A,[15]Sheet1!$D:$BD,26,0)</f>
        <v>082287282660</v>
      </c>
      <c r="AE40" s="334"/>
    </row>
    <row r="41" spans="1:31" x14ac:dyDescent="0.25">
      <c r="A41" s="337">
        <v>4002940392</v>
      </c>
      <c r="B41" s="336" t="s">
        <v>96</v>
      </c>
      <c r="C41" s="338"/>
      <c r="D41" s="328">
        <v>20815001</v>
      </c>
      <c r="E41" s="337" t="s">
        <v>3695</v>
      </c>
      <c r="F41" s="337">
        <v>1112</v>
      </c>
      <c r="G41" s="337" t="s">
        <v>4923</v>
      </c>
      <c r="H41" s="337" t="s">
        <v>3641</v>
      </c>
      <c r="I41" s="338" t="s">
        <v>73</v>
      </c>
      <c r="J41" s="328" t="s">
        <v>97</v>
      </c>
      <c r="K41" s="328" t="s">
        <v>4922</v>
      </c>
      <c r="L41" s="328">
        <v>3</v>
      </c>
      <c r="M41" s="328" t="s">
        <v>3402</v>
      </c>
      <c r="N41" s="337" t="s">
        <v>3391</v>
      </c>
      <c r="O41" s="337" t="s">
        <v>4907</v>
      </c>
      <c r="P41" s="339">
        <v>44370</v>
      </c>
      <c r="Q41" s="337" t="s">
        <v>112</v>
      </c>
      <c r="R41" s="328" t="s">
        <v>3698</v>
      </c>
      <c r="S41" s="340" t="s">
        <v>113</v>
      </c>
      <c r="T41" s="340" t="str">
        <f>IFERROR(VLOOKUP(D:D,DGILOG!A:C,3,0),"")</f>
        <v/>
      </c>
      <c r="U41" s="340"/>
      <c r="V41" s="340"/>
      <c r="W41" s="340" t="s">
        <v>4986</v>
      </c>
      <c r="X41" s="340" t="s">
        <v>382</v>
      </c>
      <c r="Y41" s="334" t="str">
        <f t="shared" si="1"/>
        <v xml:space="preserve">4002940392 GID 18 P3 23 </v>
      </c>
      <c r="Z41" s="334" t="str">
        <f>VLOOKUP(A:A,[14]Orders!$D:$BE,11,0)</f>
        <v>TDS-TRI-20210617133825154451</v>
      </c>
      <c r="AA41" s="322" t="s">
        <v>4902</v>
      </c>
      <c r="AB41" s="334" t="str">
        <f>VLOOKUP(A:A,[15]Sheet1!$D:$BD,5,0)</f>
        <v>PT Mega Bintang Logistik</v>
      </c>
      <c r="AC41" s="334" t="str">
        <f>VLOOKUP(A:A,[15]Sheet1!$D:$BD,25,0)</f>
        <v>slamet</v>
      </c>
      <c r="AD41" s="334" t="str">
        <f>VLOOKUP(A:A,[15]Sheet1!$D:$BD,26,0)</f>
        <v>082287282660</v>
      </c>
      <c r="AE41" s="334"/>
    </row>
    <row r="42" spans="1:31" x14ac:dyDescent="0.25">
      <c r="A42" s="328">
        <v>4002940425</v>
      </c>
      <c r="B42" s="336" t="s">
        <v>96</v>
      </c>
      <c r="C42" s="336">
        <v>1</v>
      </c>
      <c r="D42" s="328">
        <v>15463457</v>
      </c>
      <c r="E42" s="328" t="s">
        <v>3424</v>
      </c>
      <c r="F42" s="328">
        <v>50</v>
      </c>
      <c r="G42" s="328" t="s">
        <v>3658</v>
      </c>
      <c r="H42" s="328" t="s">
        <v>3821</v>
      </c>
      <c r="I42" s="336" t="s">
        <v>8</v>
      </c>
      <c r="J42" s="328" t="s">
        <v>97</v>
      </c>
      <c r="K42" s="328" t="s">
        <v>4922</v>
      </c>
      <c r="L42" s="328">
        <v>3</v>
      </c>
      <c r="M42" s="328" t="s">
        <v>3425</v>
      </c>
      <c r="N42" s="328" t="s">
        <v>110</v>
      </c>
      <c r="O42" s="328" t="s">
        <v>4924</v>
      </c>
      <c r="P42" s="329">
        <v>44365</v>
      </c>
      <c r="Q42" s="328" t="s">
        <v>105</v>
      </c>
      <c r="R42" s="328" t="s">
        <v>3426</v>
      </c>
      <c r="S42" s="332" t="s">
        <v>107</v>
      </c>
      <c r="T42" s="332" t="str">
        <f>IFERROR(VLOOKUP(D:D,DGILOG!A:C,3,0),"")</f>
        <v/>
      </c>
      <c r="U42" s="332" t="s">
        <v>302</v>
      </c>
      <c r="V42" s="332" t="s">
        <v>511</v>
      </c>
      <c r="W42" s="332" t="str">
        <f>IFERROR(VLOOKUP(V:V,MGV!B:E,4,0),"")</f>
        <v>PT. Mega Antaran Prima</v>
      </c>
      <c r="X42" s="332" t="s">
        <v>382</v>
      </c>
      <c r="Y42" s="334" t="str">
        <f t="shared" si="1"/>
        <v xml:space="preserve">4002940425 GID 18 P2 18 </v>
      </c>
      <c r="Z42" s="334" t="str">
        <f>VLOOKUP(A:A,[14]Orders!$D:$BE,11,0)</f>
        <v>TDS-TRI-20210617133827298320</v>
      </c>
      <c r="AA42" s="322" t="s">
        <v>4902</v>
      </c>
      <c r="AB42" s="334" t="str">
        <f>VLOOKUP(A:A,[15]Sheet1!$D:$BD,5,0)</f>
        <v>PT Mega Antaran Prima</v>
      </c>
      <c r="AC42" s="334" t="str">
        <f>VLOOKUP(A:A,[15]Sheet1!$D:$BD,25,0)</f>
        <v>SUPOYO</v>
      </c>
      <c r="AD42" s="334" t="str">
        <f>VLOOKUP(A:A,[15]Sheet1!$D:$BD,26,0)</f>
        <v>085717659670</v>
      </c>
      <c r="AE42" s="334" t="s">
        <v>511</v>
      </c>
    </row>
    <row r="43" spans="1:31" x14ac:dyDescent="0.25">
      <c r="A43" s="328">
        <v>4002940425</v>
      </c>
      <c r="B43" s="336" t="s">
        <v>96</v>
      </c>
      <c r="C43" s="336"/>
      <c r="D43" s="328">
        <v>20808001</v>
      </c>
      <c r="E43" s="328" t="s">
        <v>4819</v>
      </c>
      <c r="F43" s="328">
        <v>400</v>
      </c>
      <c r="G43" s="328" t="s">
        <v>4925</v>
      </c>
      <c r="H43" s="328" t="s">
        <v>4787</v>
      </c>
      <c r="I43" s="336" t="s">
        <v>8</v>
      </c>
      <c r="J43" s="328" t="s">
        <v>97</v>
      </c>
      <c r="K43" s="328" t="s">
        <v>4922</v>
      </c>
      <c r="L43" s="328">
        <v>3</v>
      </c>
      <c r="M43" s="328" t="s">
        <v>3304</v>
      </c>
      <c r="N43" s="328" t="s">
        <v>110</v>
      </c>
      <c r="O43" s="328" t="s">
        <v>4924</v>
      </c>
      <c r="P43" s="329">
        <v>44365</v>
      </c>
      <c r="Q43" s="328" t="s">
        <v>105</v>
      </c>
      <c r="R43" s="328" t="s">
        <v>4821</v>
      </c>
      <c r="S43" s="332" t="s">
        <v>107</v>
      </c>
      <c r="T43" s="332" t="str">
        <f>IFERROR(VLOOKUP(D:D,DGILOG!A:C,3,0),"")</f>
        <v/>
      </c>
      <c r="U43" s="332"/>
      <c r="V43" s="332"/>
      <c r="W43" s="332" t="str">
        <f>IFERROR(VLOOKUP(V:V,MGV!B:E,4,0),"")</f>
        <v/>
      </c>
      <c r="X43" s="332" t="s">
        <v>382</v>
      </c>
      <c r="Y43" s="334" t="str">
        <f t="shared" si="1"/>
        <v xml:space="preserve">4002940425 GID 18 P2 18 </v>
      </c>
      <c r="Z43" s="334" t="str">
        <f>VLOOKUP(A:A,[14]Orders!$D:$BE,11,0)</f>
        <v>TDS-TRI-20210617133827298320</v>
      </c>
      <c r="AA43" s="322" t="s">
        <v>4902</v>
      </c>
      <c r="AB43" s="334" t="str">
        <f>VLOOKUP(A:A,[15]Sheet1!$D:$BD,5,0)</f>
        <v>PT Mega Antaran Prima</v>
      </c>
      <c r="AC43" s="334" t="str">
        <f>VLOOKUP(A:A,[15]Sheet1!$D:$BD,25,0)</f>
        <v>SUPOYO</v>
      </c>
      <c r="AD43" s="334" t="str">
        <f>VLOOKUP(A:A,[15]Sheet1!$D:$BD,26,0)</f>
        <v>085717659670</v>
      </c>
      <c r="AE43" s="334" t="s">
        <v>511</v>
      </c>
    </row>
    <row r="44" spans="1:31" x14ac:dyDescent="0.25">
      <c r="A44" s="337">
        <v>4002940444</v>
      </c>
      <c r="B44" s="336" t="s">
        <v>96</v>
      </c>
      <c r="C44" s="338"/>
      <c r="D44" s="328">
        <v>15322538</v>
      </c>
      <c r="E44" s="337" t="s">
        <v>4481</v>
      </c>
      <c r="F44" s="337">
        <v>2050</v>
      </c>
      <c r="G44" s="337" t="s">
        <v>4926</v>
      </c>
      <c r="H44" s="337" t="s">
        <v>4927</v>
      </c>
      <c r="I44" s="338" t="s">
        <v>73</v>
      </c>
      <c r="J44" s="328" t="s">
        <v>116</v>
      </c>
      <c r="K44" s="328" t="s">
        <v>4922</v>
      </c>
      <c r="L44" s="328">
        <v>3</v>
      </c>
      <c r="M44" s="328" t="s">
        <v>4482</v>
      </c>
      <c r="N44" s="337" t="s">
        <v>3347</v>
      </c>
      <c r="O44" s="337" t="s">
        <v>4928</v>
      </c>
      <c r="P44" s="339">
        <v>44372</v>
      </c>
      <c r="Q44" s="337" t="s">
        <v>112</v>
      </c>
      <c r="R44" s="328" t="s">
        <v>4484</v>
      </c>
      <c r="S44" s="340" t="s">
        <v>113</v>
      </c>
      <c r="T44" s="340" t="str">
        <f>IFERROR(VLOOKUP(D:D,DGILOG!A:C,3,0),"")</f>
        <v/>
      </c>
      <c r="U44" s="340"/>
      <c r="V44" s="340"/>
      <c r="W44" s="340" t="s">
        <v>4094</v>
      </c>
      <c r="X44" s="340" t="s">
        <v>382</v>
      </c>
      <c r="Y44" s="334" t="str">
        <f t="shared" si="1"/>
        <v xml:space="preserve">4002940444 GID 18 P3 25 </v>
      </c>
      <c r="Z44" s="334" t="str">
        <f>VLOOKUP(A:A,[14]Orders!$D:$BE,11,0)</f>
        <v>TDS-TRI-20210617133820150304</v>
      </c>
      <c r="AA44" s="322" t="s">
        <v>4902</v>
      </c>
      <c r="AB44" s="334" t="str">
        <f>VLOOKUP(A:A,[15]Sheet1!$D:$BD,5,0)</f>
        <v>RITASE</v>
      </c>
      <c r="AC44" s="334" t="str">
        <f>VLOOKUP(A:A,[15]Sheet1!$D:$BD,25,0)</f>
        <v/>
      </c>
      <c r="AD44" s="334" t="str">
        <f>VLOOKUP(A:A,[15]Sheet1!$D:$BD,26,0)</f>
        <v/>
      </c>
      <c r="AE44" s="334"/>
    </row>
    <row r="45" spans="1:31" x14ac:dyDescent="0.25">
      <c r="A45" s="337">
        <v>4002940445</v>
      </c>
      <c r="B45" s="336" t="s">
        <v>96</v>
      </c>
      <c r="C45" s="338"/>
      <c r="D45" s="328">
        <v>15322538</v>
      </c>
      <c r="E45" s="337" t="s">
        <v>4481</v>
      </c>
      <c r="F45" s="337">
        <v>729</v>
      </c>
      <c r="G45" s="337" t="s">
        <v>4929</v>
      </c>
      <c r="H45" s="337" t="s">
        <v>4930</v>
      </c>
      <c r="I45" s="338" t="s">
        <v>73</v>
      </c>
      <c r="J45" s="328" t="s">
        <v>97</v>
      </c>
      <c r="K45" s="328" t="s">
        <v>4922</v>
      </c>
      <c r="L45" s="328">
        <v>3</v>
      </c>
      <c r="M45" s="328" t="s">
        <v>4482</v>
      </c>
      <c r="N45" s="337" t="s">
        <v>3347</v>
      </c>
      <c r="O45" s="337" t="s">
        <v>4931</v>
      </c>
      <c r="P45" s="339">
        <v>44372</v>
      </c>
      <c r="Q45" s="337" t="s">
        <v>112</v>
      </c>
      <c r="R45" s="328" t="s">
        <v>4484</v>
      </c>
      <c r="S45" s="340" t="s">
        <v>113</v>
      </c>
      <c r="T45" s="340" t="str">
        <f>IFERROR(VLOOKUP(D:D,DGILOG!A:C,3,0),"")</f>
        <v/>
      </c>
      <c r="U45" s="340"/>
      <c r="V45" s="340"/>
      <c r="W45" s="340" t="s">
        <v>4094</v>
      </c>
      <c r="X45" s="340" t="s">
        <v>382</v>
      </c>
      <c r="Y45" s="334" t="str">
        <f t="shared" si="1"/>
        <v xml:space="preserve">4002940445 GID 18 P3 25 </v>
      </c>
      <c r="Z45" s="334" t="str">
        <f>VLOOKUP(A:A,[14]Orders!$D:$BE,11,0)</f>
        <v>TDS-TRI-20210617133828565317</v>
      </c>
      <c r="AA45" s="322" t="s">
        <v>4902</v>
      </c>
      <c r="AB45" s="334" t="str">
        <f>VLOOKUP(A:A,[15]Sheet1!$D:$BD,5,0)</f>
        <v>RITASE</v>
      </c>
      <c r="AC45" s="334" t="str">
        <f>VLOOKUP(A:A,[15]Sheet1!$D:$BD,25,0)</f>
        <v/>
      </c>
      <c r="AD45" s="334" t="str">
        <f>VLOOKUP(A:A,[15]Sheet1!$D:$BD,26,0)</f>
        <v/>
      </c>
      <c r="AE45" s="334"/>
    </row>
    <row r="46" spans="1:31" x14ac:dyDescent="0.25">
      <c r="A46" s="337">
        <v>4002940445</v>
      </c>
      <c r="B46" s="336" t="s">
        <v>96</v>
      </c>
      <c r="C46" s="338"/>
      <c r="D46" s="328">
        <v>15462134</v>
      </c>
      <c r="E46" s="337" t="s">
        <v>4932</v>
      </c>
      <c r="F46" s="337">
        <v>1959</v>
      </c>
      <c r="G46" s="337" t="s">
        <v>4933</v>
      </c>
      <c r="H46" s="337" t="s">
        <v>4934</v>
      </c>
      <c r="I46" s="338" t="s">
        <v>73</v>
      </c>
      <c r="J46" s="328" t="s">
        <v>97</v>
      </c>
      <c r="K46" s="328" t="s">
        <v>4922</v>
      </c>
      <c r="L46" s="328">
        <v>3</v>
      </c>
      <c r="M46" s="328" t="s">
        <v>4935</v>
      </c>
      <c r="N46" s="337" t="s">
        <v>3347</v>
      </c>
      <c r="O46" s="337" t="s">
        <v>4931</v>
      </c>
      <c r="P46" s="339">
        <v>44372</v>
      </c>
      <c r="Q46" s="337" t="s">
        <v>112</v>
      </c>
      <c r="R46" s="328" t="s">
        <v>4936</v>
      </c>
      <c r="S46" s="340" t="s">
        <v>113</v>
      </c>
      <c r="T46" s="340" t="str">
        <f>IFERROR(VLOOKUP(D:D,DGILOG!A:C,3,0),"")</f>
        <v/>
      </c>
      <c r="U46" s="340"/>
      <c r="V46" s="340"/>
      <c r="W46" s="340" t="s">
        <v>4094</v>
      </c>
      <c r="X46" s="340" t="s">
        <v>382</v>
      </c>
      <c r="Y46" s="334" t="str">
        <f t="shared" si="1"/>
        <v xml:space="preserve">4002940445 GID 18 P3 25 </v>
      </c>
      <c r="Z46" s="334" t="str">
        <f>VLOOKUP(A:A,[14]Orders!$D:$BE,11,0)</f>
        <v>TDS-TRI-20210617133828565317</v>
      </c>
      <c r="AA46" s="322" t="s">
        <v>4902</v>
      </c>
      <c r="AB46" s="334" t="str">
        <f>VLOOKUP(A:A,[15]Sheet1!$D:$BD,5,0)</f>
        <v>RITASE</v>
      </c>
      <c r="AC46" s="334" t="str">
        <f>VLOOKUP(A:A,[15]Sheet1!$D:$BD,25,0)</f>
        <v/>
      </c>
      <c r="AD46" s="334" t="str">
        <f>VLOOKUP(A:A,[15]Sheet1!$D:$BD,26,0)</f>
        <v/>
      </c>
      <c r="AE46" s="334"/>
    </row>
    <row r="47" spans="1:31" x14ac:dyDescent="0.25">
      <c r="A47" s="337">
        <v>4002940446</v>
      </c>
      <c r="B47" s="336" t="s">
        <v>96</v>
      </c>
      <c r="C47" s="338"/>
      <c r="D47" s="328">
        <v>93200001</v>
      </c>
      <c r="E47" s="337" t="s">
        <v>4937</v>
      </c>
      <c r="F47" s="337">
        <v>1880</v>
      </c>
      <c r="G47" s="337" t="s">
        <v>4938</v>
      </c>
      <c r="H47" s="337" t="s">
        <v>4939</v>
      </c>
      <c r="I47" s="338" t="s">
        <v>73</v>
      </c>
      <c r="J47" s="328" t="s">
        <v>116</v>
      </c>
      <c r="K47" s="328" t="s">
        <v>4922</v>
      </c>
      <c r="L47" s="328">
        <v>3</v>
      </c>
      <c r="M47" s="328" t="s">
        <v>3402</v>
      </c>
      <c r="N47" s="337" t="s">
        <v>3391</v>
      </c>
      <c r="O47" s="337" t="s">
        <v>4915</v>
      </c>
      <c r="P47" s="339">
        <v>44369</v>
      </c>
      <c r="Q47" s="337" t="s">
        <v>112</v>
      </c>
      <c r="R47" s="328" t="s">
        <v>4940</v>
      </c>
      <c r="S47" s="340" t="s">
        <v>113</v>
      </c>
      <c r="T47" s="340" t="str">
        <f>IFERROR(VLOOKUP(D:D,DGILOG!A:C,3,0),"")</f>
        <v/>
      </c>
      <c r="U47" s="340"/>
      <c r="V47" s="340"/>
      <c r="W47" s="340" t="s">
        <v>4094</v>
      </c>
      <c r="X47" s="340" t="s">
        <v>382</v>
      </c>
      <c r="Y47" s="334" t="str">
        <f t="shared" si="1"/>
        <v xml:space="preserve">4002940446 GID 18 P3 22 </v>
      </c>
      <c r="Z47" s="334" t="str">
        <f>VLOOKUP(A:A,[14]Orders!$D:$BE,11,0)</f>
        <v>TDS-TRI-20210617133821136545</v>
      </c>
      <c r="AA47" s="322" t="s">
        <v>4902</v>
      </c>
      <c r="AB47" s="334" t="str">
        <f>VLOOKUP(A:A,[15]Sheet1!$D:$BD,5,0)</f>
        <v>RITASE</v>
      </c>
      <c r="AC47" s="334" t="str">
        <f>VLOOKUP(A:A,[15]Sheet1!$D:$BD,25,0)</f>
        <v/>
      </c>
      <c r="AD47" s="334" t="str">
        <f>VLOOKUP(A:A,[15]Sheet1!$D:$BD,26,0)</f>
        <v/>
      </c>
      <c r="AE47" s="334"/>
    </row>
    <row r="48" spans="1:31" x14ac:dyDescent="0.25">
      <c r="A48" s="328">
        <v>4002940474</v>
      </c>
      <c r="B48" s="336" t="s">
        <v>96</v>
      </c>
      <c r="C48" s="336">
        <v>1</v>
      </c>
      <c r="D48" s="328">
        <v>15344086</v>
      </c>
      <c r="E48" s="328" t="s">
        <v>3353</v>
      </c>
      <c r="F48" s="328">
        <v>13</v>
      </c>
      <c r="G48" s="328" t="s">
        <v>4941</v>
      </c>
      <c r="H48" s="328" t="s">
        <v>4078</v>
      </c>
      <c r="I48" s="336" t="s">
        <v>8</v>
      </c>
      <c r="J48" s="328" t="s">
        <v>97</v>
      </c>
      <c r="K48" s="328" t="s">
        <v>4922</v>
      </c>
      <c r="L48" s="328">
        <v>3</v>
      </c>
      <c r="M48" s="328" t="s">
        <v>104</v>
      </c>
      <c r="N48" s="328" t="s">
        <v>99</v>
      </c>
      <c r="O48" s="328" t="s">
        <v>4907</v>
      </c>
      <c r="P48" s="329">
        <v>44365</v>
      </c>
      <c r="Q48" s="328" t="s">
        <v>120</v>
      </c>
      <c r="R48" s="328" t="s">
        <v>3354</v>
      </c>
      <c r="S48" s="332" t="s">
        <v>122</v>
      </c>
      <c r="T48" s="332" t="str">
        <f>IFERROR(VLOOKUP(D:D,DGILOG!A:C,3,0),"")</f>
        <v/>
      </c>
      <c r="U48" s="332" t="s">
        <v>322</v>
      </c>
      <c r="V48" s="332" t="s">
        <v>48</v>
      </c>
      <c r="W48" s="332" t="str">
        <f>IFERROR(VLOOKUP(V:V,MGV!B:E,4,0),"")</f>
        <v>PT. Kabut Halim Mandiri</v>
      </c>
      <c r="X48" s="332" t="s">
        <v>382</v>
      </c>
      <c r="Y48" s="334" t="str">
        <f t="shared" si="1"/>
        <v xml:space="preserve">4002940474 GID 18 P1 18 </v>
      </c>
      <c r="Z48" s="334" t="str">
        <f>VLOOKUP(A:A,[14]Orders!$D:$BE,11,0)</f>
        <v>TDS-TRI-20210617133830119492</v>
      </c>
      <c r="AA48" s="322" t="s">
        <v>4902</v>
      </c>
      <c r="AB48" s="334" t="str">
        <f>VLOOKUP(A:A,[15]Sheet1!$D:$BD,5,0)</f>
        <v>PT Kabut Halim Mandiri</v>
      </c>
      <c r="AC48" s="334" t="str">
        <f>VLOOKUP(A:A,[15]Sheet1!$D:$BD,25,0)</f>
        <v>Anan</v>
      </c>
      <c r="AD48" s="334" t="str">
        <f>VLOOKUP(A:A,[15]Sheet1!$D:$BD,26,0)</f>
        <v>081585289622</v>
      </c>
      <c r="AE48" s="334" t="s">
        <v>48</v>
      </c>
    </row>
    <row r="49" spans="1:31" x14ac:dyDescent="0.25">
      <c r="A49" s="328">
        <v>4002940474</v>
      </c>
      <c r="B49" s="336" t="s">
        <v>96</v>
      </c>
      <c r="C49" s="336"/>
      <c r="D49" s="328">
        <v>24311001</v>
      </c>
      <c r="E49" s="328" t="s">
        <v>3761</v>
      </c>
      <c r="F49" s="328">
        <v>213</v>
      </c>
      <c r="G49" s="328" t="s">
        <v>3793</v>
      </c>
      <c r="H49" s="328" t="s">
        <v>4942</v>
      </c>
      <c r="I49" s="336" t="s">
        <v>8</v>
      </c>
      <c r="J49" s="328" t="s">
        <v>97</v>
      </c>
      <c r="K49" s="328" t="s">
        <v>4922</v>
      </c>
      <c r="L49" s="328">
        <v>3</v>
      </c>
      <c r="M49" s="328" t="s">
        <v>104</v>
      </c>
      <c r="N49" s="328" t="s">
        <v>99</v>
      </c>
      <c r="O49" s="328" t="s">
        <v>4907</v>
      </c>
      <c r="P49" s="329">
        <v>44365</v>
      </c>
      <c r="Q49" s="328" t="s">
        <v>100</v>
      </c>
      <c r="R49" s="328" t="s">
        <v>3764</v>
      </c>
      <c r="S49" s="332" t="s">
        <v>101</v>
      </c>
      <c r="T49" s="332" t="str">
        <f>IFERROR(VLOOKUP(D:D,DGILOG!A:C,3,0),"")</f>
        <v/>
      </c>
      <c r="U49" s="332"/>
      <c r="V49" s="332"/>
      <c r="W49" s="332" t="str">
        <f>IFERROR(VLOOKUP(V:V,MGV!B:E,4,0),"")</f>
        <v/>
      </c>
      <c r="X49" s="332" t="s">
        <v>382</v>
      </c>
      <c r="Y49" s="334" t="str">
        <f t="shared" si="1"/>
        <v xml:space="preserve">4002940474 GID 18 ND 18 </v>
      </c>
      <c r="Z49" s="334" t="str">
        <f>VLOOKUP(A:A,[14]Orders!$D:$BE,11,0)</f>
        <v>TDS-TRI-20210617133830119492</v>
      </c>
      <c r="AA49" s="322" t="s">
        <v>4902</v>
      </c>
      <c r="AB49" s="334" t="str">
        <f>VLOOKUP(A:A,[15]Sheet1!$D:$BD,5,0)</f>
        <v>PT Kabut Halim Mandiri</v>
      </c>
      <c r="AC49" s="334" t="str">
        <f>VLOOKUP(A:A,[15]Sheet1!$D:$BD,25,0)</f>
        <v>Anan</v>
      </c>
      <c r="AD49" s="334" t="str">
        <f>VLOOKUP(A:A,[15]Sheet1!$D:$BD,26,0)</f>
        <v>081585289622</v>
      </c>
      <c r="AE49" s="334" t="s">
        <v>48</v>
      </c>
    </row>
    <row r="50" spans="1:31" x14ac:dyDescent="0.25">
      <c r="A50" s="337">
        <v>4002940538</v>
      </c>
      <c r="B50" s="336" t="s">
        <v>96</v>
      </c>
      <c r="C50" s="338">
        <v>1</v>
      </c>
      <c r="D50" s="328">
        <v>15093315</v>
      </c>
      <c r="E50" s="337" t="s">
        <v>386</v>
      </c>
      <c r="F50" s="337">
        <v>2236</v>
      </c>
      <c r="G50" s="337" t="s">
        <v>4943</v>
      </c>
      <c r="H50" s="337" t="s">
        <v>4944</v>
      </c>
      <c r="I50" s="338" t="s">
        <v>73</v>
      </c>
      <c r="J50" s="328" t="s">
        <v>116</v>
      </c>
      <c r="K50" s="328" t="s">
        <v>4922</v>
      </c>
      <c r="L50" s="328">
        <v>3</v>
      </c>
      <c r="M50" s="328" t="s">
        <v>3402</v>
      </c>
      <c r="N50" s="337" t="s">
        <v>3391</v>
      </c>
      <c r="O50" s="337" t="s">
        <v>382</v>
      </c>
      <c r="P50" s="339">
        <v>44372</v>
      </c>
      <c r="Q50" s="337" t="s">
        <v>112</v>
      </c>
      <c r="R50" s="328" t="s">
        <v>3515</v>
      </c>
      <c r="S50" s="340" t="s">
        <v>113</v>
      </c>
      <c r="T50" s="340" t="str">
        <f>IFERROR(VLOOKUP(D:D,DGILOG!A:C,3,0),"")</f>
        <v>Y</v>
      </c>
      <c r="U50" s="340"/>
      <c r="V50" s="340" t="s">
        <v>3257</v>
      </c>
      <c r="W50" s="340" t="s">
        <v>4985</v>
      </c>
      <c r="X50" s="340" t="s">
        <v>382</v>
      </c>
      <c r="Y50" s="334" t="str">
        <f t="shared" si="1"/>
        <v>4002940538 GID 18 P3 25 Y</v>
      </c>
      <c r="Z50" s="334" t="str">
        <f>VLOOKUP(A:A,[14]Orders!$D:$BE,11,0)</f>
        <v>TDS-TRI-20210617133822532917</v>
      </c>
      <c r="AA50" s="322" t="s">
        <v>4902</v>
      </c>
      <c r="AB50" s="334" t="str">
        <f>VLOOKUP(A:A,[15]Sheet1!$D:$BD,5,0)</f>
        <v>PT Mega Bintang Logistik</v>
      </c>
      <c r="AC50" s="334" t="str">
        <f>VLOOKUP(A:A,[15]Sheet1!$D:$BD,25,0)</f>
        <v>Ismail</v>
      </c>
      <c r="AD50" s="334" t="str">
        <f>VLOOKUP(A:A,[15]Sheet1!$D:$BD,26,0)</f>
        <v>082377383240</v>
      </c>
      <c r="AE50" s="334"/>
    </row>
    <row r="51" spans="1:31" x14ac:dyDescent="0.25">
      <c r="A51" s="337">
        <v>4002940539</v>
      </c>
      <c r="B51" s="336" t="s">
        <v>96</v>
      </c>
      <c r="C51" s="338"/>
      <c r="D51" s="328">
        <v>15093315</v>
      </c>
      <c r="E51" s="337" t="s">
        <v>386</v>
      </c>
      <c r="F51" s="337">
        <v>1549</v>
      </c>
      <c r="G51" s="337" t="s">
        <v>4945</v>
      </c>
      <c r="H51" s="337" t="s">
        <v>4946</v>
      </c>
      <c r="I51" s="338" t="s">
        <v>73</v>
      </c>
      <c r="J51" s="328" t="s">
        <v>97</v>
      </c>
      <c r="K51" s="328" t="s">
        <v>4922</v>
      </c>
      <c r="L51" s="328">
        <v>3</v>
      </c>
      <c r="M51" s="328" t="s">
        <v>3402</v>
      </c>
      <c r="N51" s="337" t="s">
        <v>3391</v>
      </c>
      <c r="O51" s="337" t="s">
        <v>4907</v>
      </c>
      <c r="P51" s="339">
        <v>44372</v>
      </c>
      <c r="Q51" s="337" t="s">
        <v>112</v>
      </c>
      <c r="R51" s="328" t="s">
        <v>3515</v>
      </c>
      <c r="S51" s="340" t="s">
        <v>113</v>
      </c>
      <c r="T51" s="340" t="str">
        <f>IFERROR(VLOOKUP(D:D,DGILOG!A:C,3,0),"")</f>
        <v>Y</v>
      </c>
      <c r="U51" s="340"/>
      <c r="V51" s="340"/>
      <c r="W51" s="340" t="s">
        <v>4094</v>
      </c>
      <c r="X51" s="340" t="s">
        <v>382</v>
      </c>
      <c r="Y51" s="334" t="str">
        <f t="shared" si="1"/>
        <v>4002940539 GID 18 P3 25 Y</v>
      </c>
      <c r="Z51" s="334" t="str">
        <f>VLOOKUP(A:A,[14]Orders!$D:$BE,11,0)</f>
        <v>TDS-TRI-20210617133831299345</v>
      </c>
      <c r="AA51" s="322" t="s">
        <v>4902</v>
      </c>
      <c r="AB51" s="334" t="str">
        <f>VLOOKUP(A:A,[15]Sheet1!$D:$BD,5,0)</f>
        <v>RITASE</v>
      </c>
      <c r="AC51" s="334" t="str">
        <f>VLOOKUP(A:A,[15]Sheet1!$D:$BD,25,0)</f>
        <v/>
      </c>
      <c r="AD51" s="334" t="str">
        <f>VLOOKUP(A:A,[15]Sheet1!$D:$BD,26,0)</f>
        <v/>
      </c>
      <c r="AE51" s="334"/>
    </row>
    <row r="52" spans="1:31" x14ac:dyDescent="0.25">
      <c r="A52" s="337">
        <v>4002940539</v>
      </c>
      <c r="B52" s="336" t="s">
        <v>96</v>
      </c>
      <c r="C52" s="338"/>
      <c r="D52" s="328">
        <v>93200001</v>
      </c>
      <c r="E52" s="337" t="s">
        <v>4937</v>
      </c>
      <c r="F52" s="337">
        <v>400</v>
      </c>
      <c r="G52" s="337" t="s">
        <v>4947</v>
      </c>
      <c r="H52" s="337" t="s">
        <v>4948</v>
      </c>
      <c r="I52" s="338" t="s">
        <v>73</v>
      </c>
      <c r="J52" s="328" t="s">
        <v>97</v>
      </c>
      <c r="K52" s="328" t="s">
        <v>4922</v>
      </c>
      <c r="L52" s="328">
        <v>3</v>
      </c>
      <c r="M52" s="328" t="s">
        <v>3402</v>
      </c>
      <c r="N52" s="337" t="s">
        <v>3391</v>
      </c>
      <c r="O52" s="337" t="s">
        <v>4907</v>
      </c>
      <c r="P52" s="339">
        <v>44372</v>
      </c>
      <c r="Q52" s="337" t="s">
        <v>112</v>
      </c>
      <c r="R52" s="328" t="s">
        <v>4940</v>
      </c>
      <c r="S52" s="340" t="s">
        <v>113</v>
      </c>
      <c r="T52" s="340" t="str">
        <f>IFERROR(VLOOKUP(D:D,DGILOG!A:C,3,0),"")</f>
        <v/>
      </c>
      <c r="U52" s="340"/>
      <c r="V52" s="340"/>
      <c r="W52" s="340" t="s">
        <v>4094</v>
      </c>
      <c r="X52" s="340" t="s">
        <v>382</v>
      </c>
      <c r="Y52" s="334" t="str">
        <f t="shared" si="1"/>
        <v xml:space="preserve">4002940539 GID 18 P3 25 </v>
      </c>
      <c r="Z52" s="334" t="str">
        <f>VLOOKUP(A:A,[14]Orders!$D:$BE,11,0)</f>
        <v>TDS-TRI-20210617133831299345</v>
      </c>
      <c r="AA52" s="322" t="s">
        <v>4902</v>
      </c>
      <c r="AB52" s="334" t="str">
        <f>VLOOKUP(A:A,[15]Sheet1!$D:$BD,5,0)</f>
        <v>RITASE</v>
      </c>
      <c r="AC52" s="334" t="str">
        <f>VLOOKUP(A:A,[15]Sheet1!$D:$BD,25,0)</f>
        <v/>
      </c>
      <c r="AD52" s="334" t="str">
        <f>VLOOKUP(A:A,[15]Sheet1!$D:$BD,26,0)</f>
        <v/>
      </c>
      <c r="AE52" s="334"/>
    </row>
    <row r="53" spans="1:31" x14ac:dyDescent="0.25">
      <c r="A53" s="328">
        <v>4002940558</v>
      </c>
      <c r="B53" s="336" t="s">
        <v>96</v>
      </c>
      <c r="C53" s="336">
        <v>1</v>
      </c>
      <c r="D53" s="328">
        <v>15444861</v>
      </c>
      <c r="E53" s="328" t="s">
        <v>3398</v>
      </c>
      <c r="F53" s="328">
        <v>200</v>
      </c>
      <c r="G53" s="328" t="s">
        <v>3806</v>
      </c>
      <c r="H53" s="328" t="s">
        <v>4949</v>
      </c>
      <c r="I53" s="336" t="s">
        <v>8</v>
      </c>
      <c r="J53" s="328" t="s">
        <v>97</v>
      </c>
      <c r="K53" s="328" t="s">
        <v>4922</v>
      </c>
      <c r="L53" s="328">
        <v>3</v>
      </c>
      <c r="M53" s="328" t="s">
        <v>3399</v>
      </c>
      <c r="N53" s="328" t="s">
        <v>110</v>
      </c>
      <c r="O53" s="328" t="s">
        <v>382</v>
      </c>
      <c r="P53" s="329">
        <v>44366</v>
      </c>
      <c r="Q53" s="328" t="s">
        <v>105</v>
      </c>
      <c r="R53" s="328" t="s">
        <v>3400</v>
      </c>
      <c r="S53" s="332" t="s">
        <v>107</v>
      </c>
      <c r="T53" s="332" t="str">
        <f>IFERROR(VLOOKUP(D:D,DGILOG!A:C,3,0),"")</f>
        <v/>
      </c>
      <c r="U53" s="332" t="s">
        <v>302</v>
      </c>
      <c r="V53" s="39" t="s">
        <v>47</v>
      </c>
      <c r="W53" s="332" t="str">
        <f>IFERROR(VLOOKUP(V:V,MGV!B:E,4,0),"")</f>
        <v>PT. Kabut Halim Mandiri</v>
      </c>
      <c r="X53" s="332" t="s">
        <v>382</v>
      </c>
      <c r="Y53" s="334" t="str">
        <f t="shared" si="1"/>
        <v xml:space="preserve">4002940558 GID 18 P2 19 </v>
      </c>
      <c r="Z53" s="334" t="str">
        <f>VLOOKUP(A:A,[14]Orders!$D:$BE,11,0)</f>
        <v>TDS-TRI-20210617133823672886</v>
      </c>
      <c r="AA53" s="322" t="s">
        <v>4902</v>
      </c>
      <c r="AB53" s="334" t="str">
        <f>VLOOKUP(A:A,[15]Sheet1!$D:$BD,5,0)</f>
        <v>PT Kabut Halim Mandiri</v>
      </c>
      <c r="AC53" s="334" t="str">
        <f>VLOOKUP(A:A,[15]Sheet1!$D:$BD,25,0)</f>
        <v>M Rizky</v>
      </c>
      <c r="AD53" s="334" t="str">
        <f>VLOOKUP(A:A,[15]Sheet1!$D:$BD,26,0)</f>
        <v>082114719606</v>
      </c>
      <c r="AE53" s="39" t="s">
        <v>47</v>
      </c>
    </row>
  </sheetData>
  <autoFilter ref="A1:AE53" xr:uid="{00000000-0009-0000-0000-000012000000}"/>
  <conditionalFormatting sqref="A1">
    <cfRule type="duplicateValues" dxfId="310" priority="63"/>
  </conditionalFormatting>
  <conditionalFormatting sqref="A1">
    <cfRule type="duplicateValues" dxfId="309" priority="62"/>
  </conditionalFormatting>
  <conditionalFormatting sqref="Y1">
    <cfRule type="duplicateValues" dxfId="308" priority="64"/>
  </conditionalFormatting>
  <conditionalFormatting sqref="Y54:Y1048576 Y1:Y2">
    <cfRule type="duplicateValues" dxfId="307" priority="61"/>
  </conditionalFormatting>
  <conditionalFormatting sqref="Y2">
    <cfRule type="duplicateValues" dxfId="306" priority="65"/>
  </conditionalFormatting>
  <conditionalFormatting sqref="Y3:Y18">
    <cfRule type="duplicateValues" dxfId="305" priority="59"/>
  </conditionalFormatting>
  <conditionalFormatting sqref="Y3:Y18">
    <cfRule type="duplicateValues" dxfId="304" priority="60"/>
  </conditionalFormatting>
  <conditionalFormatting sqref="Y19:Y21">
    <cfRule type="duplicateValues" dxfId="303" priority="7793"/>
  </conditionalFormatting>
  <conditionalFormatting sqref="Y22:Y23">
    <cfRule type="duplicateValues" dxfId="302" priority="43"/>
  </conditionalFormatting>
  <conditionalFormatting sqref="Y24">
    <cfRule type="duplicateValues" dxfId="301" priority="40"/>
  </conditionalFormatting>
  <conditionalFormatting sqref="Y25:Y39">
    <cfRule type="duplicateValues" dxfId="300" priority="36"/>
  </conditionalFormatting>
  <conditionalFormatting sqref="Y40:Y53">
    <cfRule type="duplicateValues" dxfId="299" priority="31"/>
  </conditionalFormatting>
  <conditionalFormatting sqref="V1">
    <cfRule type="duplicateValues" dxfId="298" priority="7804"/>
  </conditionalFormatting>
  <conditionalFormatting sqref="A1 V1">
    <cfRule type="duplicateValues" dxfId="297" priority="7805"/>
  </conditionalFormatting>
  <conditionalFormatting sqref="V1 V40:V52 V54:V1048576">
    <cfRule type="duplicateValues" dxfId="296" priority="7807"/>
  </conditionalFormatting>
  <conditionalFormatting sqref="V2">
    <cfRule type="duplicateValues" dxfId="295" priority="7810"/>
  </conditionalFormatting>
  <conditionalFormatting sqref="A1 V1:V2 A40:A1048576 V40:V52 V54:V1048576">
    <cfRule type="duplicateValues" dxfId="294" priority="7811"/>
  </conditionalFormatting>
  <conditionalFormatting sqref="V3:V21">
    <cfRule type="duplicateValues" dxfId="293" priority="7816"/>
  </conditionalFormatting>
  <conditionalFormatting sqref="V1:V21 A1:A21 A40:A1048576 V40:V52 V54:V1048576">
    <cfRule type="duplicateValues" dxfId="292" priority="7818"/>
  </conditionalFormatting>
  <conditionalFormatting sqref="V22:V23">
    <cfRule type="duplicateValues" dxfId="291" priority="7823"/>
  </conditionalFormatting>
  <conditionalFormatting sqref="V22:V23 A22:A23">
    <cfRule type="duplicateValues" dxfId="290" priority="7825"/>
  </conditionalFormatting>
  <conditionalFormatting sqref="V24">
    <cfRule type="duplicateValues" dxfId="289" priority="7827"/>
  </conditionalFormatting>
  <conditionalFormatting sqref="V25:V38">
    <cfRule type="duplicateValues" dxfId="288" priority="7830"/>
  </conditionalFormatting>
  <conditionalFormatting sqref="V39">
    <cfRule type="duplicateValues" dxfId="287" priority="7833"/>
  </conditionalFormatting>
  <conditionalFormatting sqref="V53">
    <cfRule type="duplicateValues" dxfId="286" priority="7836"/>
  </conditionalFormatting>
  <conditionalFormatting sqref="V53">
    <cfRule type="duplicateValues" dxfId="285" priority="7838"/>
    <cfRule type="duplicateValues" dxfId="284" priority="7839"/>
  </conditionalFormatting>
  <conditionalFormatting sqref="AE1">
    <cfRule type="duplicateValues" dxfId="283" priority="1"/>
  </conditionalFormatting>
  <conditionalFormatting sqref="AE1">
    <cfRule type="duplicateValues" dxfId="282" priority="2"/>
  </conditionalFormatting>
  <conditionalFormatting sqref="AE1 AE54:AE1048576">
    <cfRule type="duplicateValues" dxfId="281" priority="3"/>
  </conditionalFormatting>
  <conditionalFormatting sqref="AE1 AE54:AE1048576">
    <cfRule type="duplicateValues" dxfId="280" priority="5"/>
  </conditionalFormatting>
  <conditionalFormatting sqref="AE1 AE54:AE1048576">
    <cfRule type="duplicateValues" dxfId="279" priority="7"/>
  </conditionalFormatting>
  <hyperlinks>
    <hyperlink ref="R16" r:id="rId1" display="https://www.google.com/maps/search/JL.+RAYA+BARAT+NO.+729?entry=gmail&amp;source=g" xr:uid="{00000000-0004-0000-1200-000000000000}"/>
    <hyperlink ref="R17" r:id="rId2" display="https://www.google.com/maps/search/JL.+RAYA+BARAT+NO.+729?entry=gmail&amp;source=g" xr:uid="{00000000-0004-0000-1200-000001000000}"/>
    <hyperlink ref="R18" r:id="rId3" display="https://www.google.com/maps/search/JL.+RAYA+BARAT+NO.+729?entry=gmail&amp;source=g" xr:uid="{00000000-0004-0000-1200-000002000000}"/>
    <hyperlink ref="R19" r:id="rId4" display="https://www.google.com/maps/search/JL.+RAYA+BARAT+NO.+729?entry=gmail&amp;source=g" xr:uid="{00000000-0004-0000-1200-000003000000}"/>
    <hyperlink ref="R20" r:id="rId5" display="https://www.google.com/maps/search/JL.+RAYA+BARAT+NO.+729?entry=gmail&amp;source=g" xr:uid="{00000000-0004-0000-1200-000004000000}"/>
    <hyperlink ref="R21" r:id="rId6" display="https://www.google.com/maps/search/JL.+RAYA+BARAT+NO.+729?entry=gmail&amp;source=g" xr:uid="{00000000-0004-0000-1200-000005000000}"/>
  </hyperlinks>
  <pageMargins left="0.7" right="0.7" top="0.75" bottom="0.75" header="0.3" footer="0.3"/>
  <pageSetup orientation="portrait" horizontalDpi="360" verticalDpi="360" r:id="rId7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/>
  <dimension ref="A1:AF80"/>
  <sheetViews>
    <sheetView zoomScaleNormal="100" workbookViewId="0">
      <pane xSplit="5" ySplit="1" topLeftCell="Y52" activePane="bottomRight" state="frozen"/>
      <selection pane="topRight" activeCell="F1" sqref="F1"/>
      <selection pane="bottomLeft" activeCell="A2" sqref="A2"/>
      <selection pane="bottomRight" activeCell="Y60" sqref="Y60"/>
    </sheetView>
  </sheetViews>
  <sheetFormatPr defaultRowHeight="15" x14ac:dyDescent="0.25"/>
  <cols>
    <col min="1" max="1" width="12.28515625" bestFit="1" customWidth="1"/>
    <col min="2" max="2" width="13.7109375" bestFit="1" customWidth="1"/>
    <col min="3" max="3" width="9.42578125" bestFit="1" customWidth="1"/>
    <col min="4" max="4" width="10" bestFit="1" customWidth="1"/>
    <col min="5" max="5" width="33.85546875" bestFit="1" customWidth="1"/>
    <col min="6" max="6" width="8.140625" bestFit="1" customWidth="1"/>
    <col min="7" max="7" width="11" bestFit="1" customWidth="1"/>
    <col min="8" max="8" width="10.7109375" bestFit="1" customWidth="1"/>
    <col min="9" max="9" width="13.140625" bestFit="1" customWidth="1"/>
    <col min="10" max="10" width="14.28515625" bestFit="1" customWidth="1"/>
    <col min="11" max="11" width="13.7109375" bestFit="1" customWidth="1"/>
    <col min="12" max="12" width="11.85546875" bestFit="1" customWidth="1"/>
    <col min="13" max="13" width="10.7109375" bestFit="1" customWidth="1"/>
    <col min="14" max="14" width="12.85546875" bestFit="1" customWidth="1"/>
    <col min="15" max="15" width="15.7109375" bestFit="1" customWidth="1"/>
    <col min="16" max="16" width="8.85546875" bestFit="1" customWidth="1"/>
    <col min="17" max="17" width="20.5703125" bestFit="1" customWidth="1"/>
    <col min="18" max="18" width="49.7109375" bestFit="1" customWidth="1"/>
    <col min="19" max="19" width="7.28515625" bestFit="1" customWidth="1"/>
    <col min="20" max="20" width="11.7109375" bestFit="1" customWidth="1"/>
    <col min="21" max="21" width="8.42578125" bestFit="1" customWidth="1"/>
    <col min="22" max="22" width="18" bestFit="1" customWidth="1"/>
    <col min="23" max="23" width="34.5703125" bestFit="1" customWidth="1"/>
    <col min="24" max="24" width="8.28515625" bestFit="1" customWidth="1"/>
    <col min="25" max="25" width="23.140625" bestFit="1" customWidth="1"/>
    <col min="26" max="26" width="25" bestFit="1" customWidth="1"/>
    <col min="27" max="27" width="5.85546875" bestFit="1" customWidth="1"/>
    <col min="28" max="28" width="26.7109375" bestFit="1" customWidth="1"/>
    <col min="29" max="29" width="18" bestFit="1" customWidth="1"/>
    <col min="30" max="30" width="9" customWidth="1"/>
    <col min="31" max="31" width="10.7109375" bestFit="1" customWidth="1"/>
  </cols>
  <sheetData>
    <row r="1" spans="1:31" x14ac:dyDescent="0.25">
      <c r="A1" s="162" t="s">
        <v>0</v>
      </c>
      <c r="B1" s="162" t="s">
        <v>3</v>
      </c>
      <c r="C1" s="162" t="s">
        <v>79</v>
      </c>
      <c r="D1" s="162" t="s">
        <v>80</v>
      </c>
      <c r="E1" s="162" t="s">
        <v>81</v>
      </c>
      <c r="F1" s="162" t="s">
        <v>82</v>
      </c>
      <c r="G1" s="162" t="s">
        <v>83</v>
      </c>
      <c r="H1" s="162" t="s">
        <v>84</v>
      </c>
      <c r="I1" s="162" t="s">
        <v>229</v>
      </c>
      <c r="J1" s="162" t="s">
        <v>85</v>
      </c>
      <c r="K1" s="162" t="s">
        <v>86</v>
      </c>
      <c r="L1" s="162" t="s">
        <v>87</v>
      </c>
      <c r="M1" s="162" t="s">
        <v>88</v>
      </c>
      <c r="N1" s="162" t="s">
        <v>89</v>
      </c>
      <c r="O1" s="162" t="s">
        <v>90</v>
      </c>
      <c r="P1" s="162" t="s">
        <v>91</v>
      </c>
      <c r="Q1" s="162" t="s">
        <v>92</v>
      </c>
      <c r="R1" s="162" t="s">
        <v>93</v>
      </c>
      <c r="S1" s="163" t="s">
        <v>2454</v>
      </c>
      <c r="T1" s="164" t="s">
        <v>611</v>
      </c>
      <c r="U1" s="163" t="s">
        <v>94</v>
      </c>
      <c r="V1" s="165" t="s">
        <v>625</v>
      </c>
      <c r="W1" s="163" t="s">
        <v>529</v>
      </c>
      <c r="X1" s="163" t="s">
        <v>95</v>
      </c>
      <c r="Y1" s="163" t="s">
        <v>254</v>
      </c>
      <c r="Z1" s="194"/>
      <c r="AA1" s="194"/>
      <c r="AB1" s="194"/>
      <c r="AC1" s="194"/>
    </row>
    <row r="2" spans="1:31" hidden="1" x14ac:dyDescent="0.25">
      <c r="A2" s="161">
        <v>4002938200</v>
      </c>
      <c r="B2" s="166" t="s">
        <v>96</v>
      </c>
      <c r="C2" s="166">
        <v>1</v>
      </c>
      <c r="D2" s="161">
        <v>15297184</v>
      </c>
      <c r="E2" s="161" t="s">
        <v>4213</v>
      </c>
      <c r="F2" s="161">
        <v>404</v>
      </c>
      <c r="G2" s="161">
        <v>5.91</v>
      </c>
      <c r="H2" s="161">
        <v>2.88</v>
      </c>
      <c r="I2" s="166" t="s">
        <v>8</v>
      </c>
      <c r="J2" s="161" t="s">
        <v>3372</v>
      </c>
      <c r="K2" s="167">
        <v>44358.042361111111</v>
      </c>
      <c r="L2" s="166">
        <v>1</v>
      </c>
      <c r="M2" s="161" t="s">
        <v>98</v>
      </c>
      <c r="N2" s="161" t="s">
        <v>99</v>
      </c>
      <c r="O2" s="161" t="s">
        <v>356</v>
      </c>
      <c r="P2" s="168">
        <v>44359</v>
      </c>
      <c r="Q2" s="161" t="s">
        <v>120</v>
      </c>
      <c r="R2" s="161" t="s">
        <v>4214</v>
      </c>
      <c r="S2" s="161" t="s">
        <v>122</v>
      </c>
      <c r="T2" s="15" t="str">
        <f>IFERROR(VLOOKUP(D:D,DGILOG!A:C,3,0),"")</f>
        <v/>
      </c>
      <c r="U2" s="161" t="s">
        <v>3523</v>
      </c>
      <c r="V2" s="194" t="s">
        <v>7</v>
      </c>
      <c r="W2" s="194" t="str">
        <f>IFERROR(VLOOKUP(V:V,MGV!B:E,4,0),"")</f>
        <v>CV. Global Synergi Abadi</v>
      </c>
      <c r="X2" s="194" t="s">
        <v>4252</v>
      </c>
      <c r="Y2" s="15" t="s">
        <v>4494</v>
      </c>
      <c r="Z2" s="194" t="s">
        <v>4254</v>
      </c>
      <c r="AA2" s="195">
        <v>44358</v>
      </c>
      <c r="AB2" s="194" t="str">
        <f>W2</f>
        <v>CV. Global Synergi Abadi</v>
      </c>
      <c r="AC2" s="194" t="str">
        <f>VLOOKUP(AE:AE,'List Dedicate'!C:F,4,0)</f>
        <v>Ading Sukardi</v>
      </c>
      <c r="AD2" s="129"/>
      <c r="AE2" s="126" t="str">
        <f>V2</f>
        <v>B 9417 BCI</v>
      </c>
    </row>
    <row r="3" spans="1:31" hidden="1" x14ac:dyDescent="0.25">
      <c r="A3" s="161">
        <v>4002938221</v>
      </c>
      <c r="B3" s="166" t="s">
        <v>96</v>
      </c>
      <c r="C3" s="166">
        <v>1</v>
      </c>
      <c r="D3" s="161">
        <v>15207568</v>
      </c>
      <c r="E3" s="161" t="s">
        <v>340</v>
      </c>
      <c r="F3" s="161">
        <v>203</v>
      </c>
      <c r="G3" s="161">
        <v>3.13</v>
      </c>
      <c r="H3" s="161">
        <v>2.62</v>
      </c>
      <c r="I3" s="166" t="s">
        <v>8</v>
      </c>
      <c r="J3" s="161" t="s">
        <v>97</v>
      </c>
      <c r="K3" s="167">
        <v>44358.042361111111</v>
      </c>
      <c r="L3" s="166">
        <v>1</v>
      </c>
      <c r="M3" s="161" t="s">
        <v>104</v>
      </c>
      <c r="N3" s="161" t="s">
        <v>99</v>
      </c>
      <c r="O3" s="161" t="s">
        <v>356</v>
      </c>
      <c r="P3" s="168">
        <v>44359</v>
      </c>
      <c r="Q3" s="161" t="s">
        <v>100</v>
      </c>
      <c r="R3" s="161" t="s">
        <v>4215</v>
      </c>
      <c r="S3" s="161" t="s">
        <v>101</v>
      </c>
      <c r="T3" s="15" t="str">
        <f>IFERROR(VLOOKUP(D:D,DGILOG!A:C,3,0),"")</f>
        <v>Y</v>
      </c>
      <c r="U3" s="161" t="s">
        <v>3523</v>
      </c>
      <c r="V3" s="194" t="s">
        <v>2308</v>
      </c>
      <c r="W3" s="194" t="str">
        <f>IFERROR(VLOOKUP(V:V,MGV!B:E,4,0),"")</f>
        <v>Medikar Sarana Utama</v>
      </c>
      <c r="X3" s="194" t="s">
        <v>4252</v>
      </c>
      <c r="Y3" s="15" t="s">
        <v>4576</v>
      </c>
      <c r="Z3" s="194" t="s">
        <v>4255</v>
      </c>
      <c r="AA3" s="195">
        <v>44358</v>
      </c>
      <c r="AB3" s="194" t="str">
        <f>W3</f>
        <v>Medikar Sarana Utama</v>
      </c>
      <c r="AC3" s="194" t="str">
        <f>VLOOKUP(AE:AE,'List Dedicate'!C:F,4,0)</f>
        <v>sadi</v>
      </c>
      <c r="AD3" s="129"/>
      <c r="AE3" s="126" t="str">
        <f>V3</f>
        <v>B 9766 UXR</v>
      </c>
    </row>
    <row r="4" spans="1:31" hidden="1" x14ac:dyDescent="0.25">
      <c r="A4" s="161">
        <v>4002938224</v>
      </c>
      <c r="B4" s="166" t="s">
        <v>96</v>
      </c>
      <c r="C4" s="166">
        <v>1</v>
      </c>
      <c r="D4" s="161">
        <v>31000001</v>
      </c>
      <c r="E4" s="161" t="s">
        <v>204</v>
      </c>
      <c r="F4" s="161">
        <v>216</v>
      </c>
      <c r="G4" s="161">
        <v>3.29</v>
      </c>
      <c r="H4" s="161">
        <v>2.82</v>
      </c>
      <c r="I4" s="166" t="s">
        <v>8</v>
      </c>
      <c r="J4" s="161" t="s">
        <v>97</v>
      </c>
      <c r="K4" s="167">
        <v>44358.042361111111</v>
      </c>
      <c r="L4" s="166">
        <v>1</v>
      </c>
      <c r="M4" s="161" t="s">
        <v>104</v>
      </c>
      <c r="N4" s="161" t="s">
        <v>99</v>
      </c>
      <c r="O4" s="161" t="s">
        <v>356</v>
      </c>
      <c r="P4" s="168">
        <v>44359</v>
      </c>
      <c r="Q4" s="161" t="s">
        <v>100</v>
      </c>
      <c r="R4" s="161" t="s">
        <v>3751</v>
      </c>
      <c r="S4" s="161" t="s">
        <v>101</v>
      </c>
      <c r="T4" s="15" t="str">
        <f>IFERROR(VLOOKUP(D:D,DGILOG!A:C,3,0),"")</f>
        <v>Y</v>
      </c>
      <c r="U4" s="161" t="s">
        <v>3523</v>
      </c>
      <c r="V4" s="194" t="s">
        <v>40</v>
      </c>
      <c r="W4" s="194" t="str">
        <f>IFERROR(VLOOKUP(V:V,MGV!B:E,4,0),"")</f>
        <v>PT. Kabut Halim Mandiri</v>
      </c>
      <c r="X4" s="194" t="s">
        <v>4252</v>
      </c>
      <c r="Y4" s="15" t="s">
        <v>4527</v>
      </c>
      <c r="Z4" s="194" t="s">
        <v>4256</v>
      </c>
      <c r="AA4" s="195">
        <v>44358</v>
      </c>
      <c r="AB4" s="194" t="str">
        <f>W4</f>
        <v>PT. Kabut Halim Mandiri</v>
      </c>
      <c r="AC4" s="194" t="str">
        <f>VLOOKUP(AE:AE,'List Dedicate'!C:F,4,0)</f>
        <v>ANGGI</v>
      </c>
      <c r="AD4" s="129"/>
      <c r="AE4" s="126" t="str">
        <f>V4</f>
        <v>F 9285 FG</v>
      </c>
    </row>
    <row r="5" spans="1:31" hidden="1" x14ac:dyDescent="0.25">
      <c r="A5" s="161">
        <v>4002938217</v>
      </c>
      <c r="B5" s="166" t="s">
        <v>96</v>
      </c>
      <c r="C5" s="166"/>
      <c r="D5" s="161">
        <v>24078001</v>
      </c>
      <c r="E5" s="161" t="s">
        <v>4216</v>
      </c>
      <c r="F5" s="161">
        <v>19</v>
      </c>
      <c r="G5" s="161">
        <v>0.23</v>
      </c>
      <c r="H5" s="161">
        <v>7.0000000000000007E-2</v>
      </c>
      <c r="I5" s="166" t="s">
        <v>8</v>
      </c>
      <c r="J5" s="161" t="s">
        <v>97</v>
      </c>
      <c r="K5" s="167">
        <v>44358.43472222222</v>
      </c>
      <c r="L5" s="166">
        <v>1</v>
      </c>
      <c r="M5" s="161" t="s">
        <v>215</v>
      </c>
      <c r="N5" s="161" t="s">
        <v>99</v>
      </c>
      <c r="O5" s="161" t="s">
        <v>4217</v>
      </c>
      <c r="P5" s="168">
        <v>44359</v>
      </c>
      <c r="Q5" s="161" t="s">
        <v>100</v>
      </c>
      <c r="R5" s="161" t="s">
        <v>4218</v>
      </c>
      <c r="S5" s="161" t="s">
        <v>101</v>
      </c>
      <c r="T5" s="15" t="str">
        <f>IFERROR(VLOOKUP(D:D,DGILOG!A:C,3,0),"")</f>
        <v/>
      </c>
      <c r="U5" s="161"/>
      <c r="V5" s="194"/>
      <c r="W5" s="194" t="str">
        <f>IFERROR(VLOOKUP(V:V,MGV!B:E,4,0),"")</f>
        <v/>
      </c>
      <c r="X5" s="194" t="s">
        <v>4252</v>
      </c>
      <c r="Y5" s="15" t="s">
        <v>4879</v>
      </c>
      <c r="Z5" s="194" t="s">
        <v>4257</v>
      </c>
      <c r="AA5" s="195">
        <v>44358</v>
      </c>
      <c r="AB5" s="194" t="s">
        <v>43</v>
      </c>
      <c r="AC5" s="194" t="s">
        <v>269</v>
      </c>
      <c r="AD5" s="129"/>
      <c r="AE5" s="126" t="s">
        <v>63</v>
      </c>
    </row>
    <row r="6" spans="1:31" hidden="1" x14ac:dyDescent="0.25">
      <c r="A6" s="161">
        <v>4002938217</v>
      </c>
      <c r="B6" s="166" t="s">
        <v>96</v>
      </c>
      <c r="C6" s="166">
        <v>1</v>
      </c>
      <c r="D6" s="161">
        <v>30000001</v>
      </c>
      <c r="E6" s="161" t="s">
        <v>176</v>
      </c>
      <c r="F6" s="161">
        <v>227</v>
      </c>
      <c r="G6" s="161">
        <v>3.53</v>
      </c>
      <c r="H6" s="161">
        <v>2.86</v>
      </c>
      <c r="I6" s="166" t="s">
        <v>8</v>
      </c>
      <c r="J6" s="161" t="s">
        <v>97</v>
      </c>
      <c r="K6" s="167">
        <v>44358.43472222222</v>
      </c>
      <c r="L6" s="166">
        <v>1</v>
      </c>
      <c r="M6" s="161" t="s">
        <v>3470</v>
      </c>
      <c r="N6" s="161" t="s">
        <v>99</v>
      </c>
      <c r="O6" s="161" t="s">
        <v>4217</v>
      </c>
      <c r="P6" s="168">
        <v>44359</v>
      </c>
      <c r="Q6" s="161" t="s">
        <v>100</v>
      </c>
      <c r="R6" s="161" t="s">
        <v>4219</v>
      </c>
      <c r="S6" s="161" t="s">
        <v>101</v>
      </c>
      <c r="T6" s="15" t="str">
        <f>IFERROR(VLOOKUP(D:D,DGILOG!A:C,3,0),"")</f>
        <v>Y</v>
      </c>
      <c r="U6" s="161" t="s">
        <v>3523</v>
      </c>
      <c r="V6" s="194" t="s">
        <v>63</v>
      </c>
      <c r="W6" s="194" t="str">
        <f>IFERROR(VLOOKUP(V:V,MGV!B:E,4,0),"")</f>
        <v>PT. Mega Antaran Prima</v>
      </c>
      <c r="X6" s="194" t="s">
        <v>4252</v>
      </c>
      <c r="Y6" s="15" t="s">
        <v>4531</v>
      </c>
      <c r="Z6" s="194" t="s">
        <v>4257</v>
      </c>
      <c r="AA6" s="195">
        <v>44358</v>
      </c>
      <c r="AB6" s="194" t="str">
        <f>W6</f>
        <v>PT. Mega Antaran Prima</v>
      </c>
      <c r="AC6" s="194" t="str">
        <f>VLOOKUP(AE:AE,'List Dedicate'!C:F,4,0)</f>
        <v>Boyke Simorangkir</v>
      </c>
      <c r="AD6" s="129"/>
      <c r="AE6" s="126" t="str">
        <f>V6</f>
        <v>B 9065 KXU</v>
      </c>
    </row>
    <row r="7" spans="1:31" hidden="1" x14ac:dyDescent="0.25">
      <c r="A7" s="161">
        <v>4002938349</v>
      </c>
      <c r="B7" s="166" t="s">
        <v>96</v>
      </c>
      <c r="C7" s="166">
        <v>1</v>
      </c>
      <c r="D7" s="161">
        <v>22101001</v>
      </c>
      <c r="E7" s="161" t="s">
        <v>3668</v>
      </c>
      <c r="F7" s="161">
        <v>226</v>
      </c>
      <c r="G7" s="161">
        <v>3.91</v>
      </c>
      <c r="H7" s="161">
        <v>1.44</v>
      </c>
      <c r="I7" s="166" t="s">
        <v>8</v>
      </c>
      <c r="J7" s="161" t="s">
        <v>97</v>
      </c>
      <c r="K7" s="167">
        <v>44358.43472222222</v>
      </c>
      <c r="L7" s="166">
        <v>1</v>
      </c>
      <c r="M7" s="161" t="s">
        <v>104</v>
      </c>
      <c r="N7" s="161" t="s">
        <v>99</v>
      </c>
      <c r="O7" s="161" t="s">
        <v>4217</v>
      </c>
      <c r="P7" s="168">
        <v>44359</v>
      </c>
      <c r="Q7" s="161" t="s">
        <v>100</v>
      </c>
      <c r="R7" s="161" t="s">
        <v>3671</v>
      </c>
      <c r="S7" s="161" t="s">
        <v>101</v>
      </c>
      <c r="T7" s="15" t="str">
        <f>IFERROR(VLOOKUP(D:D,DGILOG!A:C,3,0),"")</f>
        <v/>
      </c>
      <c r="U7" s="161" t="s">
        <v>3523</v>
      </c>
      <c r="V7" s="194" t="s">
        <v>57</v>
      </c>
      <c r="W7" s="194" t="str">
        <f>IFERROR(VLOOKUP(V:V,MGV!B:E,4,0),"")</f>
        <v>PT. Mega Antaran Prima</v>
      </c>
      <c r="X7" s="194" t="s">
        <v>4252</v>
      </c>
      <c r="Y7" s="15" t="s">
        <v>4544</v>
      </c>
      <c r="Z7" s="194" t="s">
        <v>4258</v>
      </c>
      <c r="AA7" s="195">
        <v>44358</v>
      </c>
      <c r="AB7" s="194" t="str">
        <f>W7</f>
        <v>PT. Mega Antaran Prima</v>
      </c>
      <c r="AC7" s="194" t="str">
        <f>VLOOKUP(AE:AE,'List Dedicate'!C:F,4,0)</f>
        <v>Kardiman</v>
      </c>
      <c r="AD7" s="129"/>
      <c r="AE7" s="126" t="str">
        <f>V7</f>
        <v>B 9113 KRO</v>
      </c>
    </row>
    <row r="8" spans="1:31" hidden="1" x14ac:dyDescent="0.25">
      <c r="A8" s="161">
        <v>4002938349</v>
      </c>
      <c r="B8" s="166" t="s">
        <v>96</v>
      </c>
      <c r="C8" s="166"/>
      <c r="D8" s="161">
        <v>24301001</v>
      </c>
      <c r="E8" s="161" t="s">
        <v>3519</v>
      </c>
      <c r="F8" s="161">
        <v>33</v>
      </c>
      <c r="G8" s="161">
        <v>0.68</v>
      </c>
      <c r="H8" s="161">
        <v>0.2</v>
      </c>
      <c r="I8" s="166" t="s">
        <v>8</v>
      </c>
      <c r="J8" s="161" t="s">
        <v>97</v>
      </c>
      <c r="K8" s="167">
        <v>44358.43472222222</v>
      </c>
      <c r="L8" s="166">
        <v>1</v>
      </c>
      <c r="M8" s="161" t="s">
        <v>104</v>
      </c>
      <c r="N8" s="161" t="s">
        <v>99</v>
      </c>
      <c r="O8" s="161" t="s">
        <v>4217</v>
      </c>
      <c r="P8" s="168">
        <v>44359</v>
      </c>
      <c r="Q8" s="161" t="s">
        <v>100</v>
      </c>
      <c r="R8" s="161" t="s">
        <v>3520</v>
      </c>
      <c r="S8" s="161" t="s">
        <v>101</v>
      </c>
      <c r="T8" s="15" t="str">
        <f>IFERROR(VLOOKUP(D:D,DGILOG!A:C,3,0),"")</f>
        <v/>
      </c>
      <c r="U8" s="194"/>
      <c r="V8" s="194"/>
      <c r="W8" s="194" t="str">
        <f>IFERROR(VLOOKUP(V:V,MGV!B:E,4,0),"")</f>
        <v/>
      </c>
      <c r="X8" s="194" t="s">
        <v>4252</v>
      </c>
      <c r="Y8" s="15" t="s">
        <v>4544</v>
      </c>
      <c r="Z8" s="194" t="s">
        <v>4258</v>
      </c>
      <c r="AA8" s="195">
        <v>44358</v>
      </c>
      <c r="AB8" s="194" t="s">
        <v>43</v>
      </c>
      <c r="AC8" s="194" t="s">
        <v>3343</v>
      </c>
      <c r="AD8" s="129"/>
      <c r="AE8" s="126" t="s">
        <v>57</v>
      </c>
    </row>
    <row r="9" spans="1:31" hidden="1" x14ac:dyDescent="0.25">
      <c r="A9" s="171">
        <v>4002938060</v>
      </c>
      <c r="B9" s="179" t="s">
        <v>96</v>
      </c>
      <c r="C9" s="179">
        <v>1</v>
      </c>
      <c r="D9" s="171">
        <v>15479868</v>
      </c>
      <c r="E9" s="171" t="s">
        <v>325</v>
      </c>
      <c r="F9" s="171">
        <v>1868</v>
      </c>
      <c r="G9" s="171">
        <v>33.78</v>
      </c>
      <c r="H9" s="171">
        <v>13.75</v>
      </c>
      <c r="I9" s="166" t="s">
        <v>73</v>
      </c>
      <c r="J9" s="171" t="s">
        <v>116</v>
      </c>
      <c r="K9" s="180">
        <v>44475.628472222219</v>
      </c>
      <c r="L9" s="179">
        <v>2</v>
      </c>
      <c r="M9" s="171" t="s">
        <v>124</v>
      </c>
      <c r="N9" s="171" t="s">
        <v>118</v>
      </c>
      <c r="O9" s="171" t="s">
        <v>4167</v>
      </c>
      <c r="P9" s="182">
        <v>44359</v>
      </c>
      <c r="Q9" s="171" t="s">
        <v>112</v>
      </c>
      <c r="R9" s="171" t="s">
        <v>326</v>
      </c>
      <c r="S9" s="161" t="s">
        <v>113</v>
      </c>
      <c r="T9" s="15" t="str">
        <f>IFERROR(VLOOKUP(D:D,DGILOG!A:C,3,0),"")</f>
        <v/>
      </c>
      <c r="U9" s="194"/>
      <c r="V9" s="170" t="s">
        <v>452</v>
      </c>
      <c r="W9" s="170" t="s">
        <v>4220</v>
      </c>
      <c r="X9" s="194" t="s">
        <v>4253</v>
      </c>
      <c r="Y9" s="15" t="s">
        <v>4568</v>
      </c>
      <c r="Z9" s="194" t="e">
        <v>#N/A</v>
      </c>
      <c r="AA9" s="194"/>
      <c r="AB9" s="194"/>
      <c r="AC9" s="194"/>
    </row>
    <row r="10" spans="1:31" hidden="1" x14ac:dyDescent="0.25">
      <c r="A10" s="171">
        <v>4002938061</v>
      </c>
      <c r="B10" s="179" t="s">
        <v>96</v>
      </c>
      <c r="C10" s="179">
        <v>1</v>
      </c>
      <c r="D10" s="171">
        <v>95050001</v>
      </c>
      <c r="E10" s="171" t="s">
        <v>327</v>
      </c>
      <c r="F10" s="171">
        <v>2146</v>
      </c>
      <c r="G10" s="171">
        <v>39.47</v>
      </c>
      <c r="H10" s="171">
        <v>13.15</v>
      </c>
      <c r="I10" s="166" t="s">
        <v>73</v>
      </c>
      <c r="J10" s="171" t="s">
        <v>116</v>
      </c>
      <c r="K10" s="180">
        <v>44475.628472222219</v>
      </c>
      <c r="L10" s="179">
        <v>2</v>
      </c>
      <c r="M10" s="171" t="s">
        <v>117</v>
      </c>
      <c r="N10" s="171" t="s">
        <v>118</v>
      </c>
      <c r="O10" s="171" t="s">
        <v>4167</v>
      </c>
      <c r="P10" s="182">
        <v>44361</v>
      </c>
      <c r="Q10" s="171" t="s">
        <v>112</v>
      </c>
      <c r="R10" s="171" t="s">
        <v>328</v>
      </c>
      <c r="S10" s="161" t="s">
        <v>113</v>
      </c>
      <c r="T10" s="15" t="str">
        <f>IFERROR(VLOOKUP(D:D,DGILOG!A:C,3,0),"")</f>
        <v/>
      </c>
      <c r="U10" s="194"/>
      <c r="V10" s="170" t="s">
        <v>4317</v>
      </c>
      <c r="W10" s="170" t="s">
        <v>4318</v>
      </c>
      <c r="X10" s="194" t="s">
        <v>4253</v>
      </c>
      <c r="Y10" s="15" t="s">
        <v>4581</v>
      </c>
      <c r="Z10" s="194" t="e">
        <v>#N/A</v>
      </c>
      <c r="AA10" s="194"/>
      <c r="AB10" s="194"/>
      <c r="AC10" s="194"/>
    </row>
    <row r="11" spans="1:31" hidden="1" x14ac:dyDescent="0.25">
      <c r="A11" s="161">
        <v>4002938062</v>
      </c>
      <c r="B11" s="166" t="s">
        <v>96</v>
      </c>
      <c r="C11" s="166">
        <v>1</v>
      </c>
      <c r="D11" s="161">
        <v>15475742</v>
      </c>
      <c r="E11" s="198" t="s">
        <v>345</v>
      </c>
      <c r="F11" s="161">
        <v>2716</v>
      </c>
      <c r="G11" s="161">
        <v>24.96</v>
      </c>
      <c r="H11" s="161">
        <v>13.45</v>
      </c>
      <c r="I11" s="166" t="s">
        <v>73</v>
      </c>
      <c r="J11" s="161" t="s">
        <v>116</v>
      </c>
      <c r="K11" s="167">
        <v>44475.763888888891</v>
      </c>
      <c r="L11" s="161">
        <v>3</v>
      </c>
      <c r="M11" s="161" t="s">
        <v>346</v>
      </c>
      <c r="N11" s="161" t="s">
        <v>118</v>
      </c>
      <c r="O11" s="161" t="s">
        <v>354</v>
      </c>
      <c r="P11" s="168">
        <v>44361</v>
      </c>
      <c r="Q11" s="161" t="s">
        <v>112</v>
      </c>
      <c r="R11" s="161" t="s">
        <v>347</v>
      </c>
      <c r="S11" s="161" t="s">
        <v>113</v>
      </c>
      <c r="T11" s="15" t="str">
        <f>IFERROR(VLOOKUP(D:D,DGILOG!A:C,3,0),"")</f>
        <v/>
      </c>
      <c r="U11" s="194"/>
      <c r="V11" s="170" t="s">
        <v>77</v>
      </c>
      <c r="W11" s="170" t="s">
        <v>4221</v>
      </c>
      <c r="X11" s="194" t="s">
        <v>4253</v>
      </c>
      <c r="Y11" s="15" t="s">
        <v>4565</v>
      </c>
      <c r="Z11" s="194" t="e">
        <v>#N/A</v>
      </c>
      <c r="AA11" s="194"/>
      <c r="AB11" s="194"/>
      <c r="AC11" s="194"/>
    </row>
    <row r="12" spans="1:31" hidden="1" x14ac:dyDescent="0.25">
      <c r="A12" s="171">
        <v>4002938174</v>
      </c>
      <c r="B12" s="179" t="s">
        <v>96</v>
      </c>
      <c r="C12" s="179"/>
      <c r="D12" s="171">
        <v>20820001</v>
      </c>
      <c r="E12" s="171" t="s">
        <v>185</v>
      </c>
      <c r="F12" s="171">
        <v>2000</v>
      </c>
      <c r="G12" s="171">
        <v>41.25</v>
      </c>
      <c r="H12" s="171">
        <v>13.88</v>
      </c>
      <c r="I12" s="179" t="s">
        <v>73</v>
      </c>
      <c r="J12" s="171" t="s">
        <v>116</v>
      </c>
      <c r="K12" s="180">
        <v>44358.631249999999</v>
      </c>
      <c r="L12" s="171">
        <v>2</v>
      </c>
      <c r="M12" s="171" t="s">
        <v>124</v>
      </c>
      <c r="N12" s="171" t="s">
        <v>118</v>
      </c>
      <c r="O12" s="171" t="s">
        <v>356</v>
      </c>
      <c r="P12" s="182">
        <v>44361</v>
      </c>
      <c r="Q12" s="171" t="s">
        <v>112</v>
      </c>
      <c r="R12" s="171" t="s">
        <v>186</v>
      </c>
      <c r="S12" s="161" t="s">
        <v>113</v>
      </c>
      <c r="T12" s="15" t="str">
        <f>IFERROR(VLOOKUP(D:D,DGILOG!A:C,3,0),"")</f>
        <v/>
      </c>
      <c r="U12" s="194"/>
      <c r="V12" s="194"/>
      <c r="W12" s="15" t="s">
        <v>505</v>
      </c>
      <c r="X12" s="194" t="s">
        <v>4252</v>
      </c>
      <c r="Y12" s="15" t="s">
        <v>4880</v>
      </c>
      <c r="Z12" s="194" t="s">
        <v>4259</v>
      </c>
      <c r="AA12" s="194"/>
      <c r="AB12" s="194"/>
      <c r="AC12" s="194"/>
    </row>
    <row r="13" spans="1:31" hidden="1" x14ac:dyDescent="0.25">
      <c r="A13" s="171">
        <v>4002938175</v>
      </c>
      <c r="B13" s="179" t="s">
        <v>96</v>
      </c>
      <c r="C13" s="179">
        <v>1</v>
      </c>
      <c r="D13" s="171">
        <v>15073992</v>
      </c>
      <c r="E13" s="171" t="s">
        <v>3508</v>
      </c>
      <c r="F13" s="171">
        <v>2410</v>
      </c>
      <c r="G13" s="171">
        <v>38.700000000000003</v>
      </c>
      <c r="H13" s="171">
        <v>16.84</v>
      </c>
      <c r="I13" s="179" t="s">
        <v>73</v>
      </c>
      <c r="J13" s="171" t="s">
        <v>116</v>
      </c>
      <c r="K13" s="180">
        <v>44358.631249999999</v>
      </c>
      <c r="L13" s="171">
        <v>2</v>
      </c>
      <c r="M13" s="171" t="s">
        <v>3402</v>
      </c>
      <c r="N13" s="171" t="s">
        <v>3391</v>
      </c>
      <c r="O13" s="171" t="s">
        <v>356</v>
      </c>
      <c r="P13" s="182">
        <v>44363</v>
      </c>
      <c r="Q13" s="171" t="s">
        <v>112</v>
      </c>
      <c r="R13" s="171" t="s">
        <v>3509</v>
      </c>
      <c r="S13" s="161" t="s">
        <v>113</v>
      </c>
      <c r="T13" s="15" t="str">
        <f>IFERROR(VLOOKUP(D:D,DGILOG!A:C,3,0),"")</f>
        <v>Y</v>
      </c>
      <c r="U13" s="194"/>
      <c r="V13" s="194" t="s">
        <v>406</v>
      </c>
      <c r="W13" s="15" t="s">
        <v>4333</v>
      </c>
      <c r="X13" s="194" t="s">
        <v>4252</v>
      </c>
      <c r="Y13" s="15" t="s">
        <v>4562</v>
      </c>
      <c r="Z13" s="194" t="s">
        <v>4260</v>
      </c>
      <c r="AA13" s="194"/>
      <c r="AB13" s="194"/>
      <c r="AC13" s="194"/>
    </row>
    <row r="14" spans="1:31" hidden="1" x14ac:dyDescent="0.25">
      <c r="A14" s="171">
        <v>4002938227</v>
      </c>
      <c r="B14" s="179" t="s">
        <v>96</v>
      </c>
      <c r="C14" s="179">
        <v>1</v>
      </c>
      <c r="D14" s="171">
        <v>25701001</v>
      </c>
      <c r="E14" s="171" t="s">
        <v>334</v>
      </c>
      <c r="F14" s="171">
        <v>181</v>
      </c>
      <c r="G14" s="171">
        <v>4.04</v>
      </c>
      <c r="H14" s="171">
        <v>1.78</v>
      </c>
      <c r="I14" s="179" t="s">
        <v>8</v>
      </c>
      <c r="J14" s="171" t="s">
        <v>97</v>
      </c>
      <c r="K14" s="180">
        <v>44358.631249999999</v>
      </c>
      <c r="L14" s="171">
        <v>2</v>
      </c>
      <c r="M14" s="171" t="s">
        <v>104</v>
      </c>
      <c r="N14" s="171" t="s">
        <v>99</v>
      </c>
      <c r="O14" s="171" t="s">
        <v>4217</v>
      </c>
      <c r="P14" s="182">
        <v>44359</v>
      </c>
      <c r="Q14" s="171" t="s">
        <v>100</v>
      </c>
      <c r="R14" s="183" t="s">
        <v>335</v>
      </c>
      <c r="S14" s="161" t="s">
        <v>101</v>
      </c>
      <c r="T14" s="15" t="str">
        <f>IFERROR(VLOOKUP(D:D,DGILOG!A:C,3,0),"")</f>
        <v/>
      </c>
      <c r="U14" s="194" t="s">
        <v>3344</v>
      </c>
      <c r="V14" s="194" t="s">
        <v>41</v>
      </c>
      <c r="W14" s="194" t="str">
        <f>IFERROR(VLOOKUP(V:V,MGV!B:E,4,0),"")</f>
        <v>PT. Mega Antaran Prima</v>
      </c>
      <c r="X14" s="194" t="s">
        <v>4252</v>
      </c>
      <c r="Y14" s="15" t="s">
        <v>4549</v>
      </c>
      <c r="Z14" s="194" t="s">
        <v>4261</v>
      </c>
      <c r="AA14" s="195">
        <v>44358</v>
      </c>
      <c r="AB14" s="194" t="str">
        <f t="shared" ref="AB14:AB20" si="0">W14</f>
        <v>PT. Mega Antaran Prima</v>
      </c>
      <c r="AC14" s="194" t="str">
        <f>VLOOKUP(AE:AE,'List Dedicate'!C:F,4,0)</f>
        <v>Casmita</v>
      </c>
      <c r="AD14" s="129"/>
      <c r="AE14" s="126" t="str">
        <f t="shared" ref="AE14:AE20" si="1">V14</f>
        <v>B 9060 KXU</v>
      </c>
    </row>
    <row r="15" spans="1:31" hidden="1" x14ac:dyDescent="0.25">
      <c r="A15" s="171">
        <v>4002938227</v>
      </c>
      <c r="B15" s="179" t="s">
        <v>96</v>
      </c>
      <c r="C15" s="179"/>
      <c r="D15" s="171">
        <v>25704001</v>
      </c>
      <c r="E15" s="171" t="s">
        <v>3820</v>
      </c>
      <c r="F15" s="171">
        <v>62</v>
      </c>
      <c r="G15" s="171">
        <v>0.93</v>
      </c>
      <c r="H15" s="171">
        <v>0.42</v>
      </c>
      <c r="I15" s="179" t="s">
        <v>8</v>
      </c>
      <c r="J15" s="171" t="s">
        <v>97</v>
      </c>
      <c r="K15" s="180">
        <v>44358.631249999999</v>
      </c>
      <c r="L15" s="171">
        <v>2</v>
      </c>
      <c r="M15" s="171" t="s">
        <v>104</v>
      </c>
      <c r="N15" s="171" t="s">
        <v>99</v>
      </c>
      <c r="O15" s="171" t="s">
        <v>4217</v>
      </c>
      <c r="P15" s="182">
        <v>44359</v>
      </c>
      <c r="Q15" s="171" t="s">
        <v>100</v>
      </c>
      <c r="R15" s="183" t="s">
        <v>4222</v>
      </c>
      <c r="S15" s="161" t="s">
        <v>101</v>
      </c>
      <c r="T15" s="15" t="str">
        <f>IFERROR(VLOOKUP(D:D,DGILOG!A:C,3,0),"")</f>
        <v/>
      </c>
      <c r="U15" s="194"/>
      <c r="V15" s="194"/>
      <c r="W15" s="194" t="str">
        <f>IFERROR(VLOOKUP(V:V,MGV!B:E,4,0),"")</f>
        <v/>
      </c>
      <c r="X15" s="194" t="s">
        <v>4252</v>
      </c>
      <c r="Y15" s="15" t="s">
        <v>4549</v>
      </c>
      <c r="Z15" s="194" t="s">
        <v>4261</v>
      </c>
      <c r="AA15" s="195">
        <v>44358</v>
      </c>
      <c r="AB15" s="194" t="s">
        <v>43</v>
      </c>
      <c r="AC15" s="194" t="s">
        <v>275</v>
      </c>
      <c r="AD15" s="129"/>
      <c r="AE15" s="126" t="s">
        <v>41</v>
      </c>
    </row>
    <row r="16" spans="1:31" hidden="1" x14ac:dyDescent="0.25">
      <c r="A16" s="171">
        <v>4002938238</v>
      </c>
      <c r="B16" s="179" t="s">
        <v>96</v>
      </c>
      <c r="C16" s="179">
        <v>1</v>
      </c>
      <c r="D16" s="171">
        <v>24007001</v>
      </c>
      <c r="E16" s="171" t="s">
        <v>3406</v>
      </c>
      <c r="F16" s="171">
        <v>201</v>
      </c>
      <c r="G16" s="171">
        <v>3.9</v>
      </c>
      <c r="H16" s="171">
        <v>1.22</v>
      </c>
      <c r="I16" s="179" t="s">
        <v>8</v>
      </c>
      <c r="J16" s="171" t="s">
        <v>116</v>
      </c>
      <c r="K16" s="180">
        <v>44358.631249999999</v>
      </c>
      <c r="L16" s="171">
        <v>2</v>
      </c>
      <c r="M16" s="171" t="s">
        <v>104</v>
      </c>
      <c r="N16" s="171" t="s">
        <v>99</v>
      </c>
      <c r="O16" s="171" t="s">
        <v>4223</v>
      </c>
      <c r="P16" s="182">
        <v>44359</v>
      </c>
      <c r="Q16" s="171" t="s">
        <v>120</v>
      </c>
      <c r="R16" s="171" t="s">
        <v>3407</v>
      </c>
      <c r="S16" s="161" t="s">
        <v>122</v>
      </c>
      <c r="T16" s="15" t="str">
        <f>IFERROR(VLOOKUP(D:D,DGILOG!A:C,3,0),"")</f>
        <v/>
      </c>
      <c r="U16" s="194" t="s">
        <v>3344</v>
      </c>
      <c r="V16" s="194" t="s">
        <v>55</v>
      </c>
      <c r="W16" s="194" t="str">
        <f>IFERROR(VLOOKUP(V:V,MGV!B:E,4,0),"")</f>
        <v>PT. Mega Antaran Prima</v>
      </c>
      <c r="X16" s="194" t="s">
        <v>4252</v>
      </c>
      <c r="Y16" s="15" t="s">
        <v>4532</v>
      </c>
      <c r="Z16" s="194" t="s">
        <v>4262</v>
      </c>
      <c r="AA16" s="195">
        <v>44358</v>
      </c>
      <c r="AB16" s="194" t="str">
        <f t="shared" si="0"/>
        <v>PT. Mega Antaran Prima</v>
      </c>
      <c r="AC16" s="194" t="str">
        <f>VLOOKUP(AE:AE,'List Dedicate'!C:F,4,0)</f>
        <v>Arsudi</v>
      </c>
      <c r="AD16" s="129"/>
      <c r="AE16" s="126" t="str">
        <f t="shared" si="1"/>
        <v>B 9150 KXU</v>
      </c>
    </row>
    <row r="17" spans="1:31" hidden="1" x14ac:dyDescent="0.25">
      <c r="A17" s="171">
        <v>4002938239</v>
      </c>
      <c r="B17" s="179" t="s">
        <v>96</v>
      </c>
      <c r="C17" s="179">
        <v>1</v>
      </c>
      <c r="D17" s="171">
        <v>24007001</v>
      </c>
      <c r="E17" s="171" t="s">
        <v>3406</v>
      </c>
      <c r="F17" s="171">
        <v>234</v>
      </c>
      <c r="G17" s="171">
        <v>4.49</v>
      </c>
      <c r="H17" s="171">
        <v>1.49</v>
      </c>
      <c r="I17" s="179" t="s">
        <v>8</v>
      </c>
      <c r="J17" s="171" t="s">
        <v>116</v>
      </c>
      <c r="K17" s="180">
        <v>44358.631249999999</v>
      </c>
      <c r="L17" s="171">
        <v>2</v>
      </c>
      <c r="M17" s="171" t="s">
        <v>104</v>
      </c>
      <c r="N17" s="171" t="s">
        <v>99</v>
      </c>
      <c r="O17" s="171" t="s">
        <v>4223</v>
      </c>
      <c r="P17" s="182">
        <v>44359</v>
      </c>
      <c r="Q17" s="171" t="s">
        <v>120</v>
      </c>
      <c r="R17" s="171" t="s">
        <v>3407</v>
      </c>
      <c r="S17" s="161" t="s">
        <v>122</v>
      </c>
      <c r="T17" s="15" t="str">
        <f>IFERROR(VLOOKUP(D:D,DGILOG!A:C,3,0),"")</f>
        <v/>
      </c>
      <c r="U17" s="194" t="s">
        <v>3344</v>
      </c>
      <c r="V17" s="194" t="s">
        <v>70</v>
      </c>
      <c r="W17" s="194" t="str">
        <f>IFERROR(VLOOKUP(V:V,MGV!B:E,4,0),"")</f>
        <v>PT. Prima Sarana Ekspres</v>
      </c>
      <c r="X17" s="194" t="s">
        <v>4252</v>
      </c>
      <c r="Y17" s="15" t="s">
        <v>4556</v>
      </c>
      <c r="Z17" s="194" t="s">
        <v>4263</v>
      </c>
      <c r="AA17" s="195">
        <v>44358</v>
      </c>
      <c r="AB17" s="194" t="str">
        <f t="shared" si="0"/>
        <v>PT. Prima Sarana Ekspres</v>
      </c>
      <c r="AC17" s="194" t="str">
        <f>VLOOKUP(AE:AE,'List Dedicate'!C:F,4,0)</f>
        <v>Sahuri</v>
      </c>
      <c r="AD17" s="129"/>
      <c r="AE17" s="126" t="str">
        <f t="shared" si="1"/>
        <v>B 9271 TCD</v>
      </c>
    </row>
    <row r="18" spans="1:31" hidden="1" x14ac:dyDescent="0.25">
      <c r="A18" s="171">
        <v>4002938240</v>
      </c>
      <c r="B18" s="179" t="s">
        <v>96</v>
      </c>
      <c r="C18" s="179">
        <v>1</v>
      </c>
      <c r="D18" s="171">
        <v>24011001</v>
      </c>
      <c r="E18" s="171" t="s">
        <v>4224</v>
      </c>
      <c r="F18" s="171">
        <v>352</v>
      </c>
      <c r="G18" s="171">
        <v>2.71</v>
      </c>
      <c r="H18" s="171">
        <v>1.71</v>
      </c>
      <c r="I18" s="179" t="s">
        <v>8</v>
      </c>
      <c r="J18" s="171" t="s">
        <v>116</v>
      </c>
      <c r="K18" s="180">
        <v>44358.631249999999</v>
      </c>
      <c r="L18" s="171">
        <v>2</v>
      </c>
      <c r="M18" s="171" t="s">
        <v>3470</v>
      </c>
      <c r="N18" s="171" t="s">
        <v>99</v>
      </c>
      <c r="O18" s="171" t="s">
        <v>4223</v>
      </c>
      <c r="P18" s="182">
        <v>44359</v>
      </c>
      <c r="Q18" s="171" t="s">
        <v>120</v>
      </c>
      <c r="R18" s="171" t="s">
        <v>4225</v>
      </c>
      <c r="S18" s="161" t="s">
        <v>122</v>
      </c>
      <c r="T18" s="15" t="str">
        <f>IFERROR(VLOOKUP(D:D,DGILOG!A:C,3,0),"")</f>
        <v/>
      </c>
      <c r="U18" s="194" t="s">
        <v>3344</v>
      </c>
      <c r="V18" s="194" t="s">
        <v>15</v>
      </c>
      <c r="W18" s="194" t="str">
        <f>IFERROR(VLOOKUP(V:V,MGV!B:E,4,0),"")</f>
        <v>CV. Global Synergi Abadi</v>
      </c>
      <c r="X18" s="194" t="s">
        <v>4252</v>
      </c>
      <c r="Y18" s="15" t="s">
        <v>4495</v>
      </c>
      <c r="Z18" s="194" t="s">
        <v>4264</v>
      </c>
      <c r="AA18" s="195">
        <v>44358</v>
      </c>
      <c r="AB18" s="194" t="str">
        <f t="shared" si="0"/>
        <v>CV. Global Synergi Abadi</v>
      </c>
      <c r="AC18" s="194" t="str">
        <f>VLOOKUP(AE:AE,'List Dedicate'!C:F,4,0)</f>
        <v>Rohim</v>
      </c>
      <c r="AD18" s="129"/>
      <c r="AE18" s="126" t="str">
        <f t="shared" si="1"/>
        <v>B 9653 DD</v>
      </c>
    </row>
    <row r="19" spans="1:31" hidden="1" x14ac:dyDescent="0.25">
      <c r="A19" s="171">
        <v>4002938241</v>
      </c>
      <c r="B19" s="179" t="s">
        <v>96</v>
      </c>
      <c r="C19" s="179">
        <v>1</v>
      </c>
      <c r="D19" s="171">
        <v>24011001</v>
      </c>
      <c r="E19" s="171" t="s">
        <v>4224</v>
      </c>
      <c r="F19" s="171">
        <v>350</v>
      </c>
      <c r="G19" s="171">
        <v>2.69</v>
      </c>
      <c r="H19" s="171">
        <v>1.69</v>
      </c>
      <c r="I19" s="179" t="s">
        <v>8</v>
      </c>
      <c r="J19" s="171" t="s">
        <v>116</v>
      </c>
      <c r="K19" s="180">
        <v>44358.631249999999</v>
      </c>
      <c r="L19" s="171">
        <v>2</v>
      </c>
      <c r="M19" s="171" t="s">
        <v>3470</v>
      </c>
      <c r="N19" s="171" t="s">
        <v>99</v>
      </c>
      <c r="O19" s="171" t="s">
        <v>4223</v>
      </c>
      <c r="P19" s="182">
        <v>44359</v>
      </c>
      <c r="Q19" s="171" t="s">
        <v>120</v>
      </c>
      <c r="R19" s="171" t="s">
        <v>4225</v>
      </c>
      <c r="S19" s="161" t="s">
        <v>122</v>
      </c>
      <c r="T19" s="15" t="str">
        <f>IFERROR(VLOOKUP(D:D,DGILOG!A:C,3,0),"")</f>
        <v/>
      </c>
      <c r="U19" s="194" t="s">
        <v>3344</v>
      </c>
      <c r="V19" s="194" t="s">
        <v>12</v>
      </c>
      <c r="W19" s="194" t="str">
        <f>IFERROR(VLOOKUP(V:V,MGV!B:E,4,0),"")</f>
        <v>CV. Global Synergi Abadi</v>
      </c>
      <c r="X19" s="194" t="s">
        <v>4252</v>
      </c>
      <c r="Y19" s="15" t="s">
        <v>4496</v>
      </c>
      <c r="Z19" s="194" t="s">
        <v>4265</v>
      </c>
      <c r="AA19" s="195">
        <v>44358</v>
      </c>
      <c r="AB19" s="194" t="str">
        <f t="shared" si="0"/>
        <v>CV. Global Synergi Abadi</v>
      </c>
      <c r="AC19" s="194" t="str">
        <f>VLOOKUP(AE:AE,'List Dedicate'!C:F,4,0)</f>
        <v>Nissan Susilo</v>
      </c>
      <c r="AD19" s="129"/>
      <c r="AE19" s="126" t="str">
        <f t="shared" si="1"/>
        <v>B 9556 HA</v>
      </c>
    </row>
    <row r="20" spans="1:31" hidden="1" x14ac:dyDescent="0.25">
      <c r="A20" s="171">
        <v>4002938328</v>
      </c>
      <c r="B20" s="179" t="s">
        <v>96</v>
      </c>
      <c r="C20" s="179">
        <v>1</v>
      </c>
      <c r="D20" s="171">
        <v>15316781</v>
      </c>
      <c r="E20" s="171" t="s">
        <v>4226</v>
      </c>
      <c r="F20" s="171">
        <v>86</v>
      </c>
      <c r="G20" s="171">
        <v>2.09</v>
      </c>
      <c r="H20" s="171">
        <v>0.72</v>
      </c>
      <c r="I20" s="179" t="s">
        <v>8</v>
      </c>
      <c r="J20" s="171" t="s">
        <v>97</v>
      </c>
      <c r="K20" s="180">
        <v>44358.631249999999</v>
      </c>
      <c r="L20" s="171">
        <v>2</v>
      </c>
      <c r="M20" s="171" t="s">
        <v>98</v>
      </c>
      <c r="N20" s="171" t="s">
        <v>99</v>
      </c>
      <c r="O20" s="171" t="s">
        <v>4217</v>
      </c>
      <c r="P20" s="182">
        <v>44359</v>
      </c>
      <c r="Q20" s="171" t="s">
        <v>120</v>
      </c>
      <c r="R20" s="171" t="s">
        <v>4227</v>
      </c>
      <c r="S20" s="161" t="s">
        <v>122</v>
      </c>
      <c r="T20" s="15" t="str">
        <f>IFERROR(VLOOKUP(D:D,DGILOG!A:C,3,0),"")</f>
        <v/>
      </c>
      <c r="U20" s="194" t="s">
        <v>3344</v>
      </c>
      <c r="V20" s="194" t="s">
        <v>67</v>
      </c>
      <c r="W20" s="194" t="str">
        <f>IFERROR(VLOOKUP(V:V,MGV!B:E,4,0),"")</f>
        <v>PT. Mega Antaran Prima</v>
      </c>
      <c r="X20" s="194" t="s">
        <v>4252</v>
      </c>
      <c r="Y20" s="15" t="s">
        <v>4529</v>
      </c>
      <c r="Z20" s="194" t="s">
        <v>4266</v>
      </c>
      <c r="AA20" s="195">
        <v>44358</v>
      </c>
      <c r="AB20" s="194" t="str">
        <f t="shared" si="0"/>
        <v>PT. Mega Antaran Prima</v>
      </c>
      <c r="AC20" s="194" t="str">
        <f>VLOOKUP(AE:AE,'List Dedicate'!C:F,4,0)</f>
        <v>VIJAY ABDUL ROHMAN</v>
      </c>
      <c r="AD20" s="129"/>
      <c r="AE20" s="126" t="str">
        <f t="shared" si="1"/>
        <v>B 9062 KXU</v>
      </c>
    </row>
    <row r="21" spans="1:31" hidden="1" x14ac:dyDescent="0.25">
      <c r="A21" s="171">
        <v>4002938328</v>
      </c>
      <c r="B21" s="179" t="s">
        <v>96</v>
      </c>
      <c r="C21" s="179"/>
      <c r="D21" s="171">
        <v>15406550</v>
      </c>
      <c r="E21" s="171" t="s">
        <v>4228</v>
      </c>
      <c r="F21" s="171">
        <v>235</v>
      </c>
      <c r="G21" s="171">
        <v>3.28</v>
      </c>
      <c r="H21" s="171">
        <v>1.3</v>
      </c>
      <c r="I21" s="179" t="s">
        <v>8</v>
      </c>
      <c r="J21" s="171" t="s">
        <v>97</v>
      </c>
      <c r="K21" s="180">
        <v>44358.631249999999</v>
      </c>
      <c r="L21" s="171">
        <v>2</v>
      </c>
      <c r="M21" s="171" t="s">
        <v>98</v>
      </c>
      <c r="N21" s="171" t="s">
        <v>99</v>
      </c>
      <c r="O21" s="171" t="s">
        <v>4217</v>
      </c>
      <c r="P21" s="182">
        <v>44359</v>
      </c>
      <c r="Q21" s="171" t="s">
        <v>120</v>
      </c>
      <c r="R21" s="171" t="s">
        <v>4229</v>
      </c>
      <c r="S21" s="161" t="s">
        <v>122</v>
      </c>
      <c r="T21" s="15" t="str">
        <f>IFERROR(VLOOKUP(D:D,DGILOG!A:C,3,0),"")</f>
        <v/>
      </c>
      <c r="U21" s="194"/>
      <c r="V21" s="194"/>
      <c r="W21" s="194" t="str">
        <f>IFERROR(VLOOKUP(V:V,MGV!B:E,4,0),"")</f>
        <v/>
      </c>
      <c r="X21" s="194" t="s">
        <v>4252</v>
      </c>
      <c r="Y21" s="15" t="s">
        <v>4529</v>
      </c>
      <c r="Z21" s="194" t="s">
        <v>4266</v>
      </c>
      <c r="AA21" s="195">
        <v>44358</v>
      </c>
      <c r="AB21" s="194" t="s">
        <v>43</v>
      </c>
      <c r="AC21" s="194" t="s">
        <v>490</v>
      </c>
      <c r="AD21" s="129"/>
      <c r="AE21" s="126" t="s">
        <v>67</v>
      </c>
    </row>
    <row r="22" spans="1:31" hidden="1" x14ac:dyDescent="0.25">
      <c r="A22" s="171">
        <v>4002938354</v>
      </c>
      <c r="B22" s="179" t="s">
        <v>96</v>
      </c>
      <c r="C22" s="179">
        <v>1</v>
      </c>
      <c r="D22" s="171">
        <v>95000001</v>
      </c>
      <c r="E22" s="171" t="s">
        <v>115</v>
      </c>
      <c r="F22" s="171">
        <v>2103</v>
      </c>
      <c r="G22" s="171">
        <v>30.22</v>
      </c>
      <c r="H22" s="171">
        <v>18.79</v>
      </c>
      <c r="I22" s="179" t="s">
        <v>73</v>
      </c>
      <c r="J22" s="171" t="s">
        <v>116</v>
      </c>
      <c r="K22" s="180">
        <v>44358.631249999999</v>
      </c>
      <c r="L22" s="171">
        <v>2</v>
      </c>
      <c r="M22" s="171" t="s">
        <v>117</v>
      </c>
      <c r="N22" s="171" t="s">
        <v>118</v>
      </c>
      <c r="O22" s="171" t="s">
        <v>356</v>
      </c>
      <c r="P22" s="182">
        <v>44361</v>
      </c>
      <c r="Q22" s="171" t="s">
        <v>112</v>
      </c>
      <c r="R22" s="171" t="s">
        <v>4230</v>
      </c>
      <c r="S22" s="161" t="s">
        <v>113</v>
      </c>
      <c r="T22" s="15" t="str">
        <f>IFERROR(VLOOKUP(D:D,DGILOG!A:C,3,0),"")</f>
        <v>Y</v>
      </c>
      <c r="U22" s="194"/>
      <c r="V22" s="194" t="s">
        <v>3595</v>
      </c>
      <c r="W22" s="15" t="s">
        <v>4335</v>
      </c>
      <c r="X22" s="194" t="s">
        <v>4252</v>
      </c>
      <c r="Y22" s="15" t="s">
        <v>4578</v>
      </c>
      <c r="Z22" s="194" t="s">
        <v>4267</v>
      </c>
      <c r="AA22" s="194"/>
      <c r="AB22" s="194"/>
      <c r="AC22" s="194"/>
    </row>
    <row r="23" spans="1:31" hidden="1" x14ac:dyDescent="0.25">
      <c r="A23" s="197">
        <v>4002938355</v>
      </c>
      <c r="B23" s="179" t="s">
        <v>96</v>
      </c>
      <c r="C23" s="179">
        <v>1</v>
      </c>
      <c r="D23" s="171">
        <v>95000001</v>
      </c>
      <c r="E23" s="198" t="s">
        <v>115</v>
      </c>
      <c r="F23" s="171">
        <v>2200</v>
      </c>
      <c r="G23" s="171">
        <v>29.79</v>
      </c>
      <c r="H23" s="171">
        <v>19.47</v>
      </c>
      <c r="I23" s="179" t="s">
        <v>73</v>
      </c>
      <c r="J23" s="171" t="s">
        <v>116</v>
      </c>
      <c r="K23" s="180">
        <v>44358.631249999999</v>
      </c>
      <c r="L23" s="171">
        <v>2</v>
      </c>
      <c r="M23" s="171" t="s">
        <v>117</v>
      </c>
      <c r="N23" s="171" t="s">
        <v>118</v>
      </c>
      <c r="O23" s="171" t="s">
        <v>356</v>
      </c>
      <c r="P23" s="182">
        <v>44361</v>
      </c>
      <c r="Q23" s="171" t="s">
        <v>112</v>
      </c>
      <c r="R23" s="171" t="s">
        <v>4230</v>
      </c>
      <c r="S23" s="161" t="s">
        <v>113</v>
      </c>
      <c r="T23" s="15" t="str">
        <f>IFERROR(VLOOKUP(D:D,DGILOG!A:C,3,0),"")</f>
        <v>Y</v>
      </c>
      <c r="U23" s="194"/>
      <c r="V23" s="194" t="s">
        <v>78</v>
      </c>
      <c r="W23" s="15" t="s">
        <v>4331</v>
      </c>
      <c r="X23" s="194" t="s">
        <v>4252</v>
      </c>
      <c r="Y23" s="15" t="s">
        <v>4567</v>
      </c>
      <c r="Z23" s="194" t="s">
        <v>4268</v>
      </c>
      <c r="AA23" s="194"/>
      <c r="AB23" s="194"/>
      <c r="AC23" s="194"/>
    </row>
    <row r="24" spans="1:31" hidden="1" x14ac:dyDescent="0.25">
      <c r="A24" s="171">
        <v>4002938416</v>
      </c>
      <c r="B24" s="179" t="s">
        <v>96</v>
      </c>
      <c r="C24" s="179">
        <v>1</v>
      </c>
      <c r="D24" s="171">
        <v>15178585</v>
      </c>
      <c r="E24" s="171" t="s">
        <v>376</v>
      </c>
      <c r="F24" s="171">
        <v>2118</v>
      </c>
      <c r="G24" s="171">
        <v>37.99</v>
      </c>
      <c r="H24" s="171">
        <v>19.03</v>
      </c>
      <c r="I24" s="179" t="s">
        <v>73</v>
      </c>
      <c r="J24" s="171" t="s">
        <v>116</v>
      </c>
      <c r="K24" s="180">
        <v>44358.631249999999</v>
      </c>
      <c r="L24" s="171">
        <v>2</v>
      </c>
      <c r="M24" s="171" t="s">
        <v>130</v>
      </c>
      <c r="N24" s="171" t="s">
        <v>118</v>
      </c>
      <c r="O24" s="171" t="s">
        <v>356</v>
      </c>
      <c r="P24" s="182">
        <v>44364</v>
      </c>
      <c r="Q24" s="171" t="s">
        <v>112</v>
      </c>
      <c r="R24" s="183" t="s">
        <v>377</v>
      </c>
      <c r="S24" s="161" t="s">
        <v>113</v>
      </c>
      <c r="T24" s="15" t="str">
        <f>IFERROR(VLOOKUP(D:D,DGILOG!A:C,3,0),"")</f>
        <v/>
      </c>
      <c r="U24" s="194"/>
      <c r="V24" s="194" t="s">
        <v>420</v>
      </c>
      <c r="W24" s="15" t="s">
        <v>4334</v>
      </c>
      <c r="X24" s="194" t="s">
        <v>4252</v>
      </c>
      <c r="Y24" s="15" t="s">
        <v>4559</v>
      </c>
      <c r="Z24" s="194" t="s">
        <v>4269</v>
      </c>
      <c r="AA24" s="194"/>
      <c r="AB24" s="194"/>
      <c r="AC24" s="194"/>
    </row>
    <row r="25" spans="1:31" hidden="1" x14ac:dyDescent="0.25">
      <c r="A25" s="171">
        <v>4002938424</v>
      </c>
      <c r="B25" s="179" t="s">
        <v>96</v>
      </c>
      <c r="C25" s="179">
        <v>1</v>
      </c>
      <c r="D25" s="171">
        <v>20817001</v>
      </c>
      <c r="E25" s="171" t="s">
        <v>216</v>
      </c>
      <c r="F25" s="171">
        <v>3290</v>
      </c>
      <c r="G25" s="171">
        <v>28.82</v>
      </c>
      <c r="H25" s="171">
        <v>15.36</v>
      </c>
      <c r="I25" s="179" t="s">
        <v>73</v>
      </c>
      <c r="J25" s="171" t="s">
        <v>116</v>
      </c>
      <c r="K25" s="180">
        <v>44358.631249999999</v>
      </c>
      <c r="L25" s="171">
        <v>2</v>
      </c>
      <c r="M25" s="171" t="s">
        <v>117</v>
      </c>
      <c r="N25" s="171" t="s">
        <v>118</v>
      </c>
      <c r="O25" s="171" t="s">
        <v>356</v>
      </c>
      <c r="P25" s="182">
        <v>44363</v>
      </c>
      <c r="Q25" s="171" t="s">
        <v>112</v>
      </c>
      <c r="R25" s="171" t="s">
        <v>217</v>
      </c>
      <c r="S25" s="161" t="s">
        <v>113</v>
      </c>
      <c r="T25" s="15" t="str">
        <f>IFERROR(VLOOKUP(D:D,DGILOG!A:C,3,0),"")</f>
        <v/>
      </c>
      <c r="U25" s="194"/>
      <c r="V25" s="194" t="s">
        <v>3692</v>
      </c>
      <c r="W25" s="15" t="s">
        <v>4337</v>
      </c>
      <c r="X25" s="194" t="s">
        <v>4252</v>
      </c>
      <c r="Y25" s="15" t="s">
        <v>4579</v>
      </c>
      <c r="Z25" s="194" t="s">
        <v>4270</v>
      </c>
      <c r="AA25" s="194"/>
      <c r="AB25" s="194"/>
      <c r="AC25" s="194"/>
    </row>
    <row r="26" spans="1:31" hidden="1" x14ac:dyDescent="0.25">
      <c r="A26" s="171">
        <v>4002938427</v>
      </c>
      <c r="B26" s="179" t="s">
        <v>96</v>
      </c>
      <c r="C26" s="179">
        <v>1</v>
      </c>
      <c r="D26" s="171">
        <v>15130712</v>
      </c>
      <c r="E26" s="171" t="s">
        <v>3785</v>
      </c>
      <c r="F26" s="171">
        <v>500</v>
      </c>
      <c r="G26" s="171">
        <v>4.45</v>
      </c>
      <c r="H26" s="171">
        <v>2.23</v>
      </c>
      <c r="I26" s="179" t="s">
        <v>8</v>
      </c>
      <c r="J26" s="171" t="s">
        <v>97</v>
      </c>
      <c r="K26" s="180">
        <v>44358.631249999999</v>
      </c>
      <c r="L26" s="171">
        <v>2</v>
      </c>
      <c r="M26" s="171" t="s">
        <v>215</v>
      </c>
      <c r="N26" s="171" t="s">
        <v>99</v>
      </c>
      <c r="O26" s="171" t="s">
        <v>4217</v>
      </c>
      <c r="P26" s="182">
        <v>44361</v>
      </c>
      <c r="Q26" s="171" t="s">
        <v>100</v>
      </c>
      <c r="R26" s="171" t="s">
        <v>3788</v>
      </c>
      <c r="S26" s="161" t="s">
        <v>101</v>
      </c>
      <c r="T26" s="15" t="str">
        <f>IFERROR(VLOOKUP(D:D,DGILOG!A:C,3,0),"")</f>
        <v/>
      </c>
      <c r="U26" s="194" t="s">
        <v>3344</v>
      </c>
      <c r="V26" s="194" t="s">
        <v>26</v>
      </c>
      <c r="W26" s="194" t="str">
        <f>IFERROR(VLOOKUP(V:V,MGV!B:E,4,0),"")</f>
        <v>PT. Darsindo Cipta Putra Mandiri</v>
      </c>
      <c r="X26" s="194" t="s">
        <v>4252</v>
      </c>
      <c r="Y26" s="15" t="s">
        <v>4506</v>
      </c>
      <c r="Z26" s="194" t="s">
        <v>4271</v>
      </c>
      <c r="AA26" s="195">
        <v>44358</v>
      </c>
      <c r="AB26" s="194" t="str">
        <f>W26</f>
        <v>PT. Darsindo Cipta Putra Mandiri</v>
      </c>
      <c r="AC26" s="194" t="str">
        <f>VLOOKUP(AE:AE,'List Dedicate'!C:F,4,0)</f>
        <v>Suryadi</v>
      </c>
      <c r="AD26" s="129"/>
      <c r="AE26" s="126" t="str">
        <f>V26</f>
        <v>B 9196 FXV</v>
      </c>
    </row>
    <row r="27" spans="1:31" hidden="1" x14ac:dyDescent="0.25">
      <c r="A27" s="171">
        <v>4002938427</v>
      </c>
      <c r="B27" s="179" t="s">
        <v>96</v>
      </c>
      <c r="C27" s="179"/>
      <c r="D27" s="171">
        <v>15293488</v>
      </c>
      <c r="E27" s="171" t="s">
        <v>3656</v>
      </c>
      <c r="F27" s="171">
        <v>53</v>
      </c>
      <c r="G27" s="171">
        <v>1.24</v>
      </c>
      <c r="H27" s="171">
        <v>0.49</v>
      </c>
      <c r="I27" s="179" t="s">
        <v>8</v>
      </c>
      <c r="J27" s="171" t="s">
        <v>97</v>
      </c>
      <c r="K27" s="180">
        <v>44358.631249999999</v>
      </c>
      <c r="L27" s="171">
        <v>2</v>
      </c>
      <c r="M27" s="171" t="s">
        <v>3418</v>
      </c>
      <c r="N27" s="171" t="s">
        <v>99</v>
      </c>
      <c r="O27" s="171" t="s">
        <v>4217</v>
      </c>
      <c r="P27" s="182">
        <v>44361</v>
      </c>
      <c r="Q27" s="171" t="s">
        <v>100</v>
      </c>
      <c r="R27" s="171" t="s">
        <v>3659</v>
      </c>
      <c r="S27" s="161" t="s">
        <v>101</v>
      </c>
      <c r="T27" s="15" t="str">
        <f>IFERROR(VLOOKUP(D:D,DGILOG!A:C,3,0),"")</f>
        <v/>
      </c>
      <c r="U27" s="194"/>
      <c r="V27" s="194"/>
      <c r="W27" s="194" t="str">
        <f>IFERROR(VLOOKUP(V:V,MGV!B:E,4,0),"")</f>
        <v/>
      </c>
      <c r="X27" s="194" t="s">
        <v>4252</v>
      </c>
      <c r="Y27" s="15" t="s">
        <v>4506</v>
      </c>
      <c r="Z27" s="194" t="s">
        <v>4271</v>
      </c>
      <c r="AA27" s="195">
        <v>44358</v>
      </c>
      <c r="AB27" s="194" t="s">
        <v>28</v>
      </c>
      <c r="AC27" s="194" t="s">
        <v>27</v>
      </c>
      <c r="AD27" s="129"/>
      <c r="AE27" s="126" t="s">
        <v>26</v>
      </c>
    </row>
    <row r="28" spans="1:31" hidden="1" x14ac:dyDescent="0.25">
      <c r="A28" s="171">
        <v>4002938487</v>
      </c>
      <c r="B28" s="179" t="s">
        <v>96</v>
      </c>
      <c r="C28" s="179">
        <v>1</v>
      </c>
      <c r="D28" s="171">
        <v>15080429</v>
      </c>
      <c r="E28" s="171" t="s">
        <v>4231</v>
      </c>
      <c r="F28" s="171">
        <v>24</v>
      </c>
      <c r="G28" s="171">
        <v>0.47</v>
      </c>
      <c r="H28" s="171">
        <v>0.24</v>
      </c>
      <c r="I28" s="179" t="s">
        <v>8</v>
      </c>
      <c r="J28" s="171" t="s">
        <v>97</v>
      </c>
      <c r="K28" s="180">
        <v>44358.631249999999</v>
      </c>
      <c r="L28" s="171">
        <v>2</v>
      </c>
      <c r="M28" s="171" t="s">
        <v>104</v>
      </c>
      <c r="N28" s="171" t="s">
        <v>99</v>
      </c>
      <c r="O28" s="171" t="s">
        <v>4217</v>
      </c>
      <c r="P28" s="182">
        <v>44359</v>
      </c>
      <c r="Q28" s="171" t="s">
        <v>120</v>
      </c>
      <c r="R28" s="171" t="s">
        <v>4232</v>
      </c>
      <c r="S28" s="161" t="s">
        <v>122</v>
      </c>
      <c r="T28" s="15" t="str">
        <f>IFERROR(VLOOKUP(D:D,DGILOG!A:C,3,0),"")</f>
        <v/>
      </c>
      <c r="U28" s="194" t="s">
        <v>3344</v>
      </c>
      <c r="V28" s="194" t="s">
        <v>66</v>
      </c>
      <c r="W28" s="194" t="str">
        <f>IFERROR(VLOOKUP(V:V,MGV!B:E,4,0),"")</f>
        <v>PT. Mega Antaran Prima</v>
      </c>
      <c r="X28" s="194" t="s">
        <v>4252</v>
      </c>
      <c r="Y28" s="15" t="s">
        <v>4540</v>
      </c>
      <c r="Z28" s="194" t="s">
        <v>4272</v>
      </c>
      <c r="AA28" s="195">
        <v>44358</v>
      </c>
      <c r="AB28" s="194" t="str">
        <f>W28</f>
        <v>PT. Mega Antaran Prima</v>
      </c>
      <c r="AC28" s="194" t="str">
        <f>VLOOKUP(AE:AE,'List Dedicate'!C:F,4,0)</f>
        <v>Tarsana</v>
      </c>
      <c r="AD28" s="129"/>
      <c r="AE28" s="126" t="str">
        <f>V28</f>
        <v>B 9143 KXU</v>
      </c>
    </row>
    <row r="29" spans="1:31" hidden="1" x14ac:dyDescent="0.25">
      <c r="A29" s="171">
        <v>4002938487</v>
      </c>
      <c r="B29" s="179" t="s">
        <v>96</v>
      </c>
      <c r="C29" s="179"/>
      <c r="D29" s="171">
        <v>15418497</v>
      </c>
      <c r="E29" s="171" t="s">
        <v>4233</v>
      </c>
      <c r="F29" s="171">
        <v>500</v>
      </c>
      <c r="G29" s="171">
        <v>4.7300000000000004</v>
      </c>
      <c r="H29" s="171">
        <v>2.25</v>
      </c>
      <c r="I29" s="179" t="s">
        <v>8</v>
      </c>
      <c r="J29" s="171" t="s">
        <v>97</v>
      </c>
      <c r="K29" s="180">
        <v>44358.631249999999</v>
      </c>
      <c r="L29" s="171">
        <v>2</v>
      </c>
      <c r="M29" s="171" t="s">
        <v>104</v>
      </c>
      <c r="N29" s="171" t="s">
        <v>99</v>
      </c>
      <c r="O29" s="171" t="s">
        <v>4217</v>
      </c>
      <c r="P29" s="182">
        <v>44359</v>
      </c>
      <c r="Q29" s="171" t="s">
        <v>120</v>
      </c>
      <c r="R29" s="171" t="s">
        <v>4234</v>
      </c>
      <c r="S29" s="161" t="s">
        <v>122</v>
      </c>
      <c r="T29" s="15" t="str">
        <f>IFERROR(VLOOKUP(D:D,DGILOG!A:C,3,0),"")</f>
        <v/>
      </c>
      <c r="U29" s="194"/>
      <c r="V29" s="194"/>
      <c r="W29" s="194" t="str">
        <f>IFERROR(VLOOKUP(V:V,MGV!B:E,4,0),"")</f>
        <v/>
      </c>
      <c r="X29" s="194" t="s">
        <v>4252</v>
      </c>
      <c r="Y29" s="15" t="s">
        <v>4540</v>
      </c>
      <c r="Z29" s="194" t="s">
        <v>4272</v>
      </c>
      <c r="AA29" s="195">
        <v>44358</v>
      </c>
      <c r="AB29" s="194" t="s">
        <v>43</v>
      </c>
      <c r="AC29" s="194" t="s">
        <v>282</v>
      </c>
      <c r="AD29" s="129"/>
      <c r="AE29" s="126" t="s">
        <v>66</v>
      </c>
    </row>
    <row r="30" spans="1:31" hidden="1" x14ac:dyDescent="0.25">
      <c r="A30" s="171">
        <v>4002938488</v>
      </c>
      <c r="B30" s="179" t="s">
        <v>96</v>
      </c>
      <c r="C30" s="179">
        <v>1</v>
      </c>
      <c r="D30" s="171">
        <v>20815001</v>
      </c>
      <c r="E30" s="171" t="s">
        <v>3695</v>
      </c>
      <c r="F30" s="171">
        <v>2328</v>
      </c>
      <c r="G30" s="171">
        <v>37.06</v>
      </c>
      <c r="H30" s="171">
        <v>14.15</v>
      </c>
      <c r="I30" s="179" t="s">
        <v>73</v>
      </c>
      <c r="J30" s="171" t="s">
        <v>116</v>
      </c>
      <c r="K30" s="180">
        <v>44358.631249999999</v>
      </c>
      <c r="L30" s="171">
        <v>2</v>
      </c>
      <c r="M30" s="171" t="s">
        <v>3402</v>
      </c>
      <c r="N30" s="171" t="s">
        <v>3391</v>
      </c>
      <c r="O30" s="171" t="s">
        <v>356</v>
      </c>
      <c r="P30" s="182">
        <v>44363</v>
      </c>
      <c r="Q30" s="171" t="s">
        <v>112</v>
      </c>
      <c r="R30" s="171" t="s">
        <v>3698</v>
      </c>
      <c r="S30" s="161" t="s">
        <v>113</v>
      </c>
      <c r="T30" s="15" t="str">
        <f>IFERROR(VLOOKUP(D:D,DGILOG!A:C,3,0),"")</f>
        <v/>
      </c>
      <c r="U30" s="194"/>
      <c r="V30" s="194" t="s">
        <v>428</v>
      </c>
      <c r="W30" s="15" t="s">
        <v>4332</v>
      </c>
      <c r="X30" s="194" t="s">
        <v>4252</v>
      </c>
      <c r="Y30" s="15" t="s">
        <v>4558</v>
      </c>
      <c r="Z30" s="194" t="s">
        <v>4273</v>
      </c>
      <c r="AA30" s="194"/>
      <c r="AB30" s="194"/>
      <c r="AC30" s="194"/>
    </row>
    <row r="31" spans="1:31" hidden="1" x14ac:dyDescent="0.25">
      <c r="A31" s="171">
        <v>4002938495</v>
      </c>
      <c r="B31" s="179" t="s">
        <v>96</v>
      </c>
      <c r="C31" s="179">
        <v>1</v>
      </c>
      <c r="D31" s="171">
        <v>21913001</v>
      </c>
      <c r="E31" s="171" t="s">
        <v>4235</v>
      </c>
      <c r="F31" s="171">
        <v>96</v>
      </c>
      <c r="G31" s="171">
        <v>2.37</v>
      </c>
      <c r="H31" s="171">
        <v>1</v>
      </c>
      <c r="I31" s="179" t="s">
        <v>8</v>
      </c>
      <c r="J31" s="171" t="s">
        <v>97</v>
      </c>
      <c r="K31" s="180">
        <v>44358.631249999999</v>
      </c>
      <c r="L31" s="171">
        <v>2</v>
      </c>
      <c r="M31" s="171" t="s">
        <v>104</v>
      </c>
      <c r="N31" s="171" t="s">
        <v>99</v>
      </c>
      <c r="O31" s="171" t="s">
        <v>4217</v>
      </c>
      <c r="P31" s="182">
        <v>44359</v>
      </c>
      <c r="Q31" s="171" t="s">
        <v>100</v>
      </c>
      <c r="R31" s="171" t="s">
        <v>4236</v>
      </c>
      <c r="S31" s="161" t="s">
        <v>101</v>
      </c>
      <c r="T31" s="15" t="str">
        <f>IFERROR(VLOOKUP(D:D,DGILOG!A:C,3,0),"")</f>
        <v/>
      </c>
      <c r="U31" s="194" t="s">
        <v>3344</v>
      </c>
      <c r="V31" s="194" t="s">
        <v>434</v>
      </c>
      <c r="W31" s="194" t="str">
        <f>IFERROR(VLOOKUP(V:V,MGV!B:E,4,0),"")</f>
        <v>PT. Kabut Halim Mandiri</v>
      </c>
      <c r="X31" s="194" t="s">
        <v>4252</v>
      </c>
      <c r="Y31" s="15" t="s">
        <v>4523</v>
      </c>
      <c r="Z31" s="194" t="s">
        <v>4274</v>
      </c>
      <c r="AA31" s="195">
        <v>44358</v>
      </c>
      <c r="AB31" s="194" t="str">
        <f t="shared" ref="AB31:AB61" si="2">W31</f>
        <v>PT. Kabut Halim Mandiri</v>
      </c>
      <c r="AC31" s="194" t="str">
        <f>VLOOKUP(AE:AE,'List Dedicate'!C:F,4,0)</f>
        <v>Wahidayat</v>
      </c>
      <c r="AD31" s="129"/>
      <c r="AE31" s="126" t="str">
        <f t="shared" ref="AE31:AE62" si="3">V31</f>
        <v>B 9020 EXR</v>
      </c>
    </row>
    <row r="32" spans="1:31" hidden="1" x14ac:dyDescent="0.25">
      <c r="A32" s="171">
        <v>4002938495</v>
      </c>
      <c r="B32" s="179" t="s">
        <v>96</v>
      </c>
      <c r="C32" s="179"/>
      <c r="D32" s="171">
        <v>25706001</v>
      </c>
      <c r="E32" s="171" t="s">
        <v>4237</v>
      </c>
      <c r="F32" s="171">
        <v>106</v>
      </c>
      <c r="G32" s="171">
        <v>1.27</v>
      </c>
      <c r="H32" s="171">
        <v>0.47</v>
      </c>
      <c r="I32" s="179" t="s">
        <v>8</v>
      </c>
      <c r="J32" s="171" t="s">
        <v>97</v>
      </c>
      <c r="K32" s="180">
        <v>44358.631249999999</v>
      </c>
      <c r="L32" s="171">
        <v>2</v>
      </c>
      <c r="M32" s="171" t="s">
        <v>104</v>
      </c>
      <c r="N32" s="171" t="s">
        <v>99</v>
      </c>
      <c r="O32" s="171" t="s">
        <v>4217</v>
      </c>
      <c r="P32" s="182">
        <v>44359</v>
      </c>
      <c r="Q32" s="171" t="s">
        <v>100</v>
      </c>
      <c r="R32" s="171" t="s">
        <v>4238</v>
      </c>
      <c r="S32" s="161" t="s">
        <v>101</v>
      </c>
      <c r="T32" s="15" t="str">
        <f>IFERROR(VLOOKUP(D:D,DGILOG!A:C,3,0),"")</f>
        <v/>
      </c>
      <c r="U32" s="194"/>
      <c r="V32" s="194"/>
      <c r="W32" s="194" t="str">
        <f>IFERROR(VLOOKUP(V:V,MGV!B:E,4,0),"")</f>
        <v/>
      </c>
      <c r="X32" s="194" t="s">
        <v>4252</v>
      </c>
      <c r="Y32" s="15" t="s">
        <v>4523</v>
      </c>
      <c r="Z32" s="194" t="s">
        <v>4274</v>
      </c>
      <c r="AA32" s="195">
        <v>44358</v>
      </c>
      <c r="AB32" s="194" t="s">
        <v>18</v>
      </c>
      <c r="AC32" s="194" t="s">
        <v>3375</v>
      </c>
      <c r="AD32" s="129"/>
      <c r="AE32" s="126" t="s">
        <v>434</v>
      </c>
    </row>
    <row r="33" spans="1:32" x14ac:dyDescent="0.25">
      <c r="A33" s="171">
        <v>4002938500</v>
      </c>
      <c r="B33" s="179" t="s">
        <v>96</v>
      </c>
      <c r="C33" s="179"/>
      <c r="D33" s="171">
        <v>21931001</v>
      </c>
      <c r="E33" s="171" t="s">
        <v>4239</v>
      </c>
      <c r="F33" s="171">
        <v>250</v>
      </c>
      <c r="G33" s="171">
        <v>4.38</v>
      </c>
      <c r="H33" s="171">
        <v>2.5099999999999998</v>
      </c>
      <c r="I33" s="179" t="s">
        <v>8</v>
      </c>
      <c r="J33" s="171" t="s">
        <v>116</v>
      </c>
      <c r="K33" s="180">
        <v>44358.631249999999</v>
      </c>
      <c r="L33" s="171">
        <v>2</v>
      </c>
      <c r="M33" s="171" t="s">
        <v>104</v>
      </c>
      <c r="N33" s="171" t="s">
        <v>99</v>
      </c>
      <c r="O33" s="171" t="s">
        <v>4240</v>
      </c>
      <c r="P33" s="182">
        <v>44359</v>
      </c>
      <c r="Q33" s="171" t="s">
        <v>120</v>
      </c>
      <c r="R33" s="171" t="s">
        <v>4241</v>
      </c>
      <c r="S33" s="161" t="s">
        <v>122</v>
      </c>
      <c r="T33" s="15" t="str">
        <f>IFERROR(VLOOKUP(D:D,DGILOG!A:C,3,0),"")</f>
        <v/>
      </c>
      <c r="U33" s="194"/>
      <c r="V33" s="194"/>
      <c r="W33" s="194" t="s">
        <v>505</v>
      </c>
      <c r="X33" s="194" t="s">
        <v>4252</v>
      </c>
      <c r="Y33" s="15" t="s">
        <v>4881</v>
      </c>
      <c r="Z33" s="194" t="s">
        <v>4275</v>
      </c>
      <c r="AA33" s="195">
        <v>44358</v>
      </c>
      <c r="AB33" s="194" t="str">
        <f t="shared" si="2"/>
        <v>DI ALIHKAN</v>
      </c>
      <c r="AC33" s="194" t="e">
        <f>VLOOKUP(AE:AE,'List Dedicate'!C:F,4,0)</f>
        <v>#N/A</v>
      </c>
      <c r="AD33" s="129"/>
      <c r="AE33" s="126">
        <f t="shared" si="3"/>
        <v>0</v>
      </c>
      <c r="AF33" t="str">
        <f>VLOOKUP(A:A,[16]Orders!$D:$F,3,0)</f>
        <v>CANCELLED</v>
      </c>
    </row>
    <row r="34" spans="1:32" x14ac:dyDescent="0.25">
      <c r="A34" s="171">
        <v>4002938501</v>
      </c>
      <c r="B34" s="179" t="s">
        <v>96</v>
      </c>
      <c r="C34" s="179"/>
      <c r="D34" s="171">
        <v>21931001</v>
      </c>
      <c r="E34" s="171" t="s">
        <v>4239</v>
      </c>
      <c r="F34" s="171">
        <v>250</v>
      </c>
      <c r="G34" s="171">
        <v>4.38</v>
      </c>
      <c r="H34" s="171">
        <v>2.5099999999999998</v>
      </c>
      <c r="I34" s="179" t="s">
        <v>8</v>
      </c>
      <c r="J34" s="171" t="s">
        <v>116</v>
      </c>
      <c r="K34" s="180">
        <v>44358.631249999999</v>
      </c>
      <c r="L34" s="171">
        <v>2</v>
      </c>
      <c r="M34" s="171" t="s">
        <v>104</v>
      </c>
      <c r="N34" s="171" t="s">
        <v>99</v>
      </c>
      <c r="O34" s="171" t="s">
        <v>4240</v>
      </c>
      <c r="P34" s="182">
        <v>44359</v>
      </c>
      <c r="Q34" s="171" t="s">
        <v>120</v>
      </c>
      <c r="R34" s="171" t="s">
        <v>4241</v>
      </c>
      <c r="S34" s="161" t="s">
        <v>122</v>
      </c>
      <c r="T34" s="15" t="str">
        <f>IFERROR(VLOOKUP(D:D,DGILOG!A:C,3,0),"")</f>
        <v/>
      </c>
      <c r="U34" s="194"/>
      <c r="V34" s="194"/>
      <c r="W34" s="194" t="s">
        <v>505</v>
      </c>
      <c r="X34" s="194" t="s">
        <v>4252</v>
      </c>
      <c r="Y34" s="15" t="s">
        <v>4882</v>
      </c>
      <c r="Z34" s="194" t="s">
        <v>4276</v>
      </c>
      <c r="AA34" s="195">
        <v>44358</v>
      </c>
      <c r="AB34" s="194" t="str">
        <f t="shared" si="2"/>
        <v>DI ALIHKAN</v>
      </c>
      <c r="AC34" s="194" t="e">
        <f>VLOOKUP(AE:AE,'List Dedicate'!C:F,4,0)</f>
        <v>#N/A</v>
      </c>
      <c r="AD34" s="129"/>
      <c r="AE34" s="126">
        <f t="shared" si="3"/>
        <v>0</v>
      </c>
      <c r="AF34" t="str">
        <f>VLOOKUP(A:A,[16]Orders!$D:$F,3,0)</f>
        <v>CANCELLED</v>
      </c>
    </row>
    <row r="35" spans="1:32" x14ac:dyDescent="0.25">
      <c r="A35" s="171">
        <v>4002938502</v>
      </c>
      <c r="B35" s="179" t="s">
        <v>96</v>
      </c>
      <c r="C35" s="179"/>
      <c r="D35" s="171">
        <v>21931001</v>
      </c>
      <c r="E35" s="171" t="s">
        <v>4239</v>
      </c>
      <c r="F35" s="171">
        <v>250</v>
      </c>
      <c r="G35" s="171">
        <v>3.33</v>
      </c>
      <c r="H35" s="171">
        <v>2.44</v>
      </c>
      <c r="I35" s="179" t="s">
        <v>8</v>
      </c>
      <c r="J35" s="171" t="s">
        <v>116</v>
      </c>
      <c r="K35" s="180">
        <v>44358.631249999999</v>
      </c>
      <c r="L35" s="171">
        <v>2</v>
      </c>
      <c r="M35" s="171" t="s">
        <v>104</v>
      </c>
      <c r="N35" s="171" t="s">
        <v>99</v>
      </c>
      <c r="O35" s="171" t="s">
        <v>4242</v>
      </c>
      <c r="P35" s="182">
        <v>44359</v>
      </c>
      <c r="Q35" s="171" t="s">
        <v>120</v>
      </c>
      <c r="R35" s="171" t="s">
        <v>4241</v>
      </c>
      <c r="S35" s="161" t="s">
        <v>122</v>
      </c>
      <c r="T35" s="15" t="str">
        <f>IFERROR(VLOOKUP(D:D,DGILOG!A:C,3,0),"")</f>
        <v/>
      </c>
      <c r="U35" s="194"/>
      <c r="V35" s="194"/>
      <c r="W35" s="194" t="s">
        <v>505</v>
      </c>
      <c r="X35" s="194" t="s">
        <v>4252</v>
      </c>
      <c r="Y35" s="15" t="s">
        <v>4883</v>
      </c>
      <c r="Z35" s="194" t="s">
        <v>4277</v>
      </c>
      <c r="AA35" s="195">
        <v>44358</v>
      </c>
      <c r="AB35" s="194" t="str">
        <f t="shared" si="2"/>
        <v>DI ALIHKAN</v>
      </c>
      <c r="AC35" s="194" t="e">
        <f>VLOOKUP(AE:AE,'List Dedicate'!C:F,4,0)</f>
        <v>#N/A</v>
      </c>
      <c r="AD35" s="129"/>
      <c r="AE35" s="126">
        <f t="shared" si="3"/>
        <v>0</v>
      </c>
      <c r="AF35" t="str">
        <f>VLOOKUP(A:A,[16]Orders!$D:$F,3,0)</f>
        <v>CANCELLED</v>
      </c>
    </row>
    <row r="36" spans="1:32" x14ac:dyDescent="0.25">
      <c r="A36" s="171">
        <v>4002938503</v>
      </c>
      <c r="B36" s="179" t="s">
        <v>96</v>
      </c>
      <c r="C36" s="179"/>
      <c r="D36" s="171">
        <v>21931001</v>
      </c>
      <c r="E36" s="171" t="s">
        <v>4239</v>
      </c>
      <c r="F36" s="171">
        <v>250</v>
      </c>
      <c r="G36" s="171">
        <v>3.33</v>
      </c>
      <c r="H36" s="171">
        <v>2.44</v>
      </c>
      <c r="I36" s="179" t="s">
        <v>8</v>
      </c>
      <c r="J36" s="171" t="s">
        <v>116</v>
      </c>
      <c r="K36" s="180">
        <v>44358.631249999999</v>
      </c>
      <c r="L36" s="171">
        <v>2</v>
      </c>
      <c r="M36" s="171" t="s">
        <v>104</v>
      </c>
      <c r="N36" s="171" t="s">
        <v>99</v>
      </c>
      <c r="O36" s="171" t="s">
        <v>4242</v>
      </c>
      <c r="P36" s="182">
        <v>44359</v>
      </c>
      <c r="Q36" s="171" t="s">
        <v>120</v>
      </c>
      <c r="R36" s="171" t="s">
        <v>4241</v>
      </c>
      <c r="S36" s="161" t="s">
        <v>122</v>
      </c>
      <c r="T36" s="15" t="str">
        <f>IFERROR(VLOOKUP(D:D,DGILOG!A:C,3,0),"")</f>
        <v/>
      </c>
      <c r="U36" s="194"/>
      <c r="V36" s="194"/>
      <c r="W36" s="194" t="s">
        <v>505</v>
      </c>
      <c r="X36" s="194" t="s">
        <v>4252</v>
      </c>
      <c r="Y36" s="15" t="s">
        <v>4884</v>
      </c>
      <c r="Z36" s="194" t="s">
        <v>4278</v>
      </c>
      <c r="AA36" s="195">
        <v>44358</v>
      </c>
      <c r="AB36" s="194" t="str">
        <f t="shared" si="2"/>
        <v>DI ALIHKAN</v>
      </c>
      <c r="AC36" s="194" t="e">
        <f>VLOOKUP(AE:AE,'List Dedicate'!C:F,4,0)</f>
        <v>#N/A</v>
      </c>
      <c r="AD36" s="129"/>
      <c r="AE36" s="126">
        <f t="shared" si="3"/>
        <v>0</v>
      </c>
      <c r="AF36" t="str">
        <f>VLOOKUP(A:A,[16]Orders!$D:$F,3,0)</f>
        <v>CANCELLED</v>
      </c>
    </row>
    <row r="37" spans="1:32" hidden="1" x14ac:dyDescent="0.25">
      <c r="A37" s="171">
        <v>4002938508</v>
      </c>
      <c r="B37" s="179" t="s">
        <v>96</v>
      </c>
      <c r="C37" s="179">
        <v>1</v>
      </c>
      <c r="D37" s="171">
        <v>24005001</v>
      </c>
      <c r="E37" s="171" t="s">
        <v>3355</v>
      </c>
      <c r="F37" s="171">
        <v>591</v>
      </c>
      <c r="G37" s="171">
        <v>4.54</v>
      </c>
      <c r="H37" s="171">
        <v>2.86</v>
      </c>
      <c r="I37" s="179" t="s">
        <v>8</v>
      </c>
      <c r="J37" s="171" t="s">
        <v>116</v>
      </c>
      <c r="K37" s="180">
        <v>44358.631249999999</v>
      </c>
      <c r="L37" s="171">
        <v>2</v>
      </c>
      <c r="M37" s="171" t="s">
        <v>104</v>
      </c>
      <c r="N37" s="171" t="s">
        <v>99</v>
      </c>
      <c r="O37" s="171" t="s">
        <v>356</v>
      </c>
      <c r="P37" s="182">
        <v>44359</v>
      </c>
      <c r="Q37" s="171" t="s">
        <v>120</v>
      </c>
      <c r="R37" s="171" t="s">
        <v>3356</v>
      </c>
      <c r="S37" s="161" t="s">
        <v>122</v>
      </c>
      <c r="T37" s="15" t="str">
        <f>IFERROR(VLOOKUP(D:D,DGILOG!A:C,3,0),"")</f>
        <v/>
      </c>
      <c r="U37" s="194" t="s">
        <v>3344</v>
      </c>
      <c r="V37" s="194" t="s">
        <v>64</v>
      </c>
      <c r="W37" s="194" t="str">
        <f>IFERROR(VLOOKUP(V:V,MGV!B:E,4,0),"")</f>
        <v>Gading Global Logistic</v>
      </c>
      <c r="X37" s="194" t="s">
        <v>4252</v>
      </c>
      <c r="Y37" s="15" t="s">
        <v>4499</v>
      </c>
      <c r="Z37" s="194" t="s">
        <v>4279</v>
      </c>
      <c r="AA37" s="195">
        <v>44358</v>
      </c>
      <c r="AB37" s="194" t="str">
        <f t="shared" si="2"/>
        <v>Gading Global Logistic</v>
      </c>
      <c r="AC37" s="194" t="str">
        <f>VLOOKUP(AE:AE,'List Dedicate'!C:F,4,0)</f>
        <v>JAMALUDIN</v>
      </c>
      <c r="AD37" s="129"/>
      <c r="AE37" s="126" t="str">
        <f t="shared" si="3"/>
        <v>B 9838 SYK</v>
      </c>
    </row>
    <row r="38" spans="1:32" hidden="1" x14ac:dyDescent="0.25">
      <c r="A38" s="171">
        <v>4002938514</v>
      </c>
      <c r="B38" s="179" t="s">
        <v>96</v>
      </c>
      <c r="C38" s="179">
        <v>1</v>
      </c>
      <c r="D38" s="171">
        <v>26203001</v>
      </c>
      <c r="E38" s="171" t="s">
        <v>3665</v>
      </c>
      <c r="F38" s="171">
        <v>250</v>
      </c>
      <c r="G38" s="171">
        <v>4.47</v>
      </c>
      <c r="H38" s="171">
        <v>1.91</v>
      </c>
      <c r="I38" s="179" t="s">
        <v>8</v>
      </c>
      <c r="J38" s="171" t="s">
        <v>97</v>
      </c>
      <c r="K38" s="180">
        <v>44358.631249999999</v>
      </c>
      <c r="L38" s="171">
        <v>2</v>
      </c>
      <c r="M38" s="171" t="s">
        <v>104</v>
      </c>
      <c r="N38" s="171" t="s">
        <v>99</v>
      </c>
      <c r="O38" s="171" t="s">
        <v>4243</v>
      </c>
      <c r="P38" s="182">
        <v>44360</v>
      </c>
      <c r="Q38" s="171" t="s">
        <v>120</v>
      </c>
      <c r="R38" s="171" t="s">
        <v>3667</v>
      </c>
      <c r="S38" s="161" t="s">
        <v>122</v>
      </c>
      <c r="T38" s="15" t="str">
        <f>IFERROR(VLOOKUP(D:D,DGILOG!A:C,3,0),"")</f>
        <v/>
      </c>
      <c r="U38" s="194" t="s">
        <v>3344</v>
      </c>
      <c r="V38" s="194" t="s">
        <v>13</v>
      </c>
      <c r="W38" s="194" t="str">
        <f>IFERROR(VLOOKUP(V:V,MGV!B:E,4,0),"")</f>
        <v>CV. Global Synergi Abadi</v>
      </c>
      <c r="X38" s="194" t="s">
        <v>4252</v>
      </c>
      <c r="Y38" s="15" t="s">
        <v>4498</v>
      </c>
      <c r="Z38" s="194" t="s">
        <v>4280</v>
      </c>
      <c r="AA38" s="195">
        <v>44358</v>
      </c>
      <c r="AB38" s="194" t="str">
        <f t="shared" si="2"/>
        <v>CV. Global Synergi Abadi</v>
      </c>
      <c r="AC38" s="194" t="str">
        <f>VLOOKUP(AE:AE,'List Dedicate'!C:F,4,0)</f>
        <v>Ujang Suryana</v>
      </c>
      <c r="AD38" s="129"/>
      <c r="AE38" s="126" t="str">
        <f t="shared" si="3"/>
        <v>B 9073 AR</v>
      </c>
    </row>
    <row r="39" spans="1:32" hidden="1" x14ac:dyDescent="0.25">
      <c r="A39" s="171">
        <v>4002938515</v>
      </c>
      <c r="B39" s="179" t="s">
        <v>96</v>
      </c>
      <c r="C39" s="179">
        <v>1</v>
      </c>
      <c r="D39" s="171">
        <v>26200001</v>
      </c>
      <c r="E39" s="171" t="s">
        <v>3672</v>
      </c>
      <c r="F39" s="171">
        <v>83</v>
      </c>
      <c r="G39" s="171">
        <v>1.53</v>
      </c>
      <c r="H39" s="171">
        <v>0.57999999999999996</v>
      </c>
      <c r="I39" s="179" t="s">
        <v>8</v>
      </c>
      <c r="J39" s="171" t="s">
        <v>97</v>
      </c>
      <c r="K39" s="180">
        <v>44358.631249999999</v>
      </c>
      <c r="L39" s="171">
        <v>2</v>
      </c>
      <c r="M39" s="171" t="s">
        <v>104</v>
      </c>
      <c r="N39" s="171" t="s">
        <v>99</v>
      </c>
      <c r="O39" s="171" t="s">
        <v>4244</v>
      </c>
      <c r="P39" s="182">
        <v>44360</v>
      </c>
      <c r="Q39" s="171" t="s">
        <v>120</v>
      </c>
      <c r="R39" s="171" t="s">
        <v>3675</v>
      </c>
      <c r="S39" s="161" t="s">
        <v>122</v>
      </c>
      <c r="T39" s="15" t="str">
        <f>IFERROR(VLOOKUP(D:D,DGILOG!A:C,3,0),"")</f>
        <v/>
      </c>
      <c r="U39" s="194" t="s">
        <v>3344</v>
      </c>
      <c r="V39" s="194" t="s">
        <v>436</v>
      </c>
      <c r="W39" s="194" t="str">
        <f>IFERROR(VLOOKUP(V:V,MGV!B:E,4,0),"")</f>
        <v>PT. Kabut Halim Mandiri</v>
      </c>
      <c r="X39" s="194" t="s">
        <v>4252</v>
      </c>
      <c r="Y39" s="15" t="s">
        <v>4516</v>
      </c>
      <c r="Z39" s="194" t="s">
        <v>4281</v>
      </c>
      <c r="AA39" s="195">
        <v>44358</v>
      </c>
      <c r="AB39" s="194" t="str">
        <f t="shared" si="2"/>
        <v>PT. Kabut Halim Mandiri</v>
      </c>
      <c r="AC39" s="194" t="str">
        <f>VLOOKUP(AE:AE,'List Dedicate'!C:F,4,0)</f>
        <v>iwan deni suhendar</v>
      </c>
      <c r="AD39" s="129"/>
      <c r="AE39" s="126" t="str">
        <f t="shared" si="3"/>
        <v>F 9287 FG</v>
      </c>
    </row>
    <row r="40" spans="1:32" hidden="1" x14ac:dyDescent="0.25">
      <c r="A40" s="171">
        <v>4002938515</v>
      </c>
      <c r="B40" s="179" t="s">
        <v>96</v>
      </c>
      <c r="C40" s="179"/>
      <c r="D40" s="171">
        <v>26202001</v>
      </c>
      <c r="E40" s="171" t="s">
        <v>3680</v>
      </c>
      <c r="F40" s="171">
        <v>164</v>
      </c>
      <c r="G40" s="171">
        <v>2.66</v>
      </c>
      <c r="H40" s="171">
        <v>1.21</v>
      </c>
      <c r="I40" s="179" t="s">
        <v>8</v>
      </c>
      <c r="J40" s="171" t="s">
        <v>97</v>
      </c>
      <c r="K40" s="180">
        <v>44358.631249999999</v>
      </c>
      <c r="L40" s="171">
        <v>2</v>
      </c>
      <c r="M40" s="171" t="s">
        <v>104</v>
      </c>
      <c r="N40" s="171" t="s">
        <v>99</v>
      </c>
      <c r="O40" s="171" t="s">
        <v>4244</v>
      </c>
      <c r="P40" s="182">
        <v>44360</v>
      </c>
      <c r="Q40" s="171" t="s">
        <v>120</v>
      </c>
      <c r="R40" s="171" t="s">
        <v>3683</v>
      </c>
      <c r="S40" s="161" t="s">
        <v>122</v>
      </c>
      <c r="T40" s="15" t="str">
        <f>IFERROR(VLOOKUP(D:D,DGILOG!A:C,3,0),"")</f>
        <v/>
      </c>
      <c r="U40" s="194"/>
      <c r="V40" s="194"/>
      <c r="W40" s="194" t="str">
        <f>IFERROR(VLOOKUP(V:V,MGV!B:E,4,0),"")</f>
        <v/>
      </c>
      <c r="X40" s="194" t="s">
        <v>4252</v>
      </c>
      <c r="Y40" s="15" t="s">
        <v>4516</v>
      </c>
      <c r="Z40" s="194" t="s">
        <v>4281</v>
      </c>
      <c r="AA40" s="195">
        <v>44358</v>
      </c>
      <c r="AB40" s="194" t="s">
        <v>18</v>
      </c>
      <c r="AC40" s="194" t="s">
        <v>2520</v>
      </c>
      <c r="AD40" s="129"/>
      <c r="AE40" s="126" t="s">
        <v>436</v>
      </c>
    </row>
    <row r="41" spans="1:32" hidden="1" x14ac:dyDescent="0.25">
      <c r="A41" s="171">
        <v>4002938516</v>
      </c>
      <c r="B41" s="179" t="s">
        <v>96</v>
      </c>
      <c r="C41" s="179">
        <v>1</v>
      </c>
      <c r="D41" s="171">
        <v>26207001</v>
      </c>
      <c r="E41" s="171" t="s">
        <v>4030</v>
      </c>
      <c r="F41" s="171">
        <v>200</v>
      </c>
      <c r="G41" s="171">
        <v>3.36</v>
      </c>
      <c r="H41" s="171">
        <v>1.49</v>
      </c>
      <c r="I41" s="179" t="s">
        <v>8</v>
      </c>
      <c r="J41" s="171" t="s">
        <v>97</v>
      </c>
      <c r="K41" s="180">
        <v>44358.631249999999</v>
      </c>
      <c r="L41" s="171">
        <v>2</v>
      </c>
      <c r="M41" s="171" t="s">
        <v>3470</v>
      </c>
      <c r="N41" s="171" t="s">
        <v>99</v>
      </c>
      <c r="O41" s="171" t="s">
        <v>4244</v>
      </c>
      <c r="P41" s="182">
        <v>44360</v>
      </c>
      <c r="Q41" s="171" t="s">
        <v>120</v>
      </c>
      <c r="R41" s="171" t="s">
        <v>4031</v>
      </c>
      <c r="S41" s="161" t="s">
        <v>122</v>
      </c>
      <c r="T41" s="15" t="str">
        <f>IFERROR(VLOOKUP(D:D,DGILOG!A:C,3,0),"")</f>
        <v/>
      </c>
      <c r="U41" s="194" t="s">
        <v>3344</v>
      </c>
      <c r="V41" s="194" t="s">
        <v>53</v>
      </c>
      <c r="W41" s="194" t="str">
        <f>IFERROR(VLOOKUP(V:V,MGV!B:E,4,0),"")</f>
        <v>PT. Mega Antaran Prima</v>
      </c>
      <c r="X41" s="194" t="s">
        <v>4252</v>
      </c>
      <c r="Y41" s="15" t="s">
        <v>4547</v>
      </c>
      <c r="Z41" s="194" t="s">
        <v>4282</v>
      </c>
      <c r="AA41" s="195">
        <v>44358</v>
      </c>
      <c r="AB41" s="194" t="str">
        <f t="shared" si="2"/>
        <v>PT. Mega Antaran Prima</v>
      </c>
      <c r="AC41" s="194" t="str">
        <f>VLOOKUP(AE:AE,'List Dedicate'!C:F,4,0)</f>
        <v>TALANI</v>
      </c>
      <c r="AD41" s="129"/>
      <c r="AE41" s="126" t="str">
        <f t="shared" si="3"/>
        <v>B 9532 KRV</v>
      </c>
    </row>
    <row r="42" spans="1:32" hidden="1" x14ac:dyDescent="0.25">
      <c r="A42" s="171">
        <v>4002938516</v>
      </c>
      <c r="B42" s="179" t="s">
        <v>96</v>
      </c>
      <c r="C42" s="179"/>
      <c r="D42" s="171">
        <v>90024101</v>
      </c>
      <c r="E42" s="171" t="s">
        <v>3838</v>
      </c>
      <c r="F42" s="171">
        <v>42</v>
      </c>
      <c r="G42" s="171">
        <v>0.64</v>
      </c>
      <c r="H42" s="171">
        <v>0.24</v>
      </c>
      <c r="I42" s="179" t="s">
        <v>8</v>
      </c>
      <c r="J42" s="171" t="s">
        <v>97</v>
      </c>
      <c r="K42" s="180">
        <v>44358.631249999999</v>
      </c>
      <c r="L42" s="171">
        <v>2</v>
      </c>
      <c r="M42" s="171" t="s">
        <v>3470</v>
      </c>
      <c r="N42" s="171" t="s">
        <v>99</v>
      </c>
      <c r="O42" s="171" t="s">
        <v>4244</v>
      </c>
      <c r="P42" s="182">
        <v>44360</v>
      </c>
      <c r="Q42" s="171" t="s">
        <v>120</v>
      </c>
      <c r="R42" s="171" t="s">
        <v>3840</v>
      </c>
      <c r="S42" s="161" t="s">
        <v>122</v>
      </c>
      <c r="T42" s="15" t="str">
        <f>IFERROR(VLOOKUP(D:D,DGILOG!A:C,3,0),"")</f>
        <v/>
      </c>
      <c r="U42" s="194"/>
      <c r="V42" s="194"/>
      <c r="W42" s="194" t="str">
        <f>IFERROR(VLOOKUP(V:V,MGV!B:E,4,0),"")</f>
        <v/>
      </c>
      <c r="X42" s="194" t="s">
        <v>4252</v>
      </c>
      <c r="Y42" s="15" t="s">
        <v>4547</v>
      </c>
      <c r="Z42" s="194" t="s">
        <v>4282</v>
      </c>
      <c r="AA42" s="195">
        <v>44358</v>
      </c>
      <c r="AB42" s="194" t="s">
        <v>43</v>
      </c>
      <c r="AC42" s="194" t="s">
        <v>1653</v>
      </c>
      <c r="AD42" s="129"/>
      <c r="AE42" s="126" t="s">
        <v>53</v>
      </c>
    </row>
    <row r="43" spans="1:32" hidden="1" x14ac:dyDescent="0.25">
      <c r="A43" s="171">
        <v>4002938518</v>
      </c>
      <c r="B43" s="179" t="s">
        <v>96</v>
      </c>
      <c r="C43" s="179"/>
      <c r="D43" s="171">
        <v>15411257</v>
      </c>
      <c r="E43" s="171" t="s">
        <v>3676</v>
      </c>
      <c r="F43" s="171">
        <v>254</v>
      </c>
      <c r="G43" s="171">
        <v>5.2</v>
      </c>
      <c r="H43" s="171">
        <v>2.0499999999999998</v>
      </c>
      <c r="I43" s="179" t="s">
        <v>8</v>
      </c>
      <c r="J43" s="171" t="s">
        <v>97</v>
      </c>
      <c r="K43" s="180">
        <v>44358.631249999999</v>
      </c>
      <c r="L43" s="171">
        <v>2</v>
      </c>
      <c r="M43" s="171" t="s">
        <v>3470</v>
      </c>
      <c r="N43" s="171" t="s">
        <v>99</v>
      </c>
      <c r="O43" s="171" t="s">
        <v>4243</v>
      </c>
      <c r="P43" s="182">
        <v>44360</v>
      </c>
      <c r="Q43" s="171" t="s">
        <v>120</v>
      </c>
      <c r="R43" s="171" t="s">
        <v>3679</v>
      </c>
      <c r="S43" s="161" t="s">
        <v>122</v>
      </c>
      <c r="T43" s="15" t="str">
        <f>IFERROR(VLOOKUP(D:D,DGILOG!A:C,3,0),"")</f>
        <v/>
      </c>
      <c r="U43" s="194"/>
      <c r="V43" s="194"/>
      <c r="W43" s="194" t="s">
        <v>505</v>
      </c>
      <c r="X43" s="194" t="s">
        <v>4252</v>
      </c>
      <c r="Y43" s="15" t="s">
        <v>4885</v>
      </c>
      <c r="Z43" s="194" t="s">
        <v>4283</v>
      </c>
      <c r="AA43" s="195">
        <v>44358</v>
      </c>
      <c r="AB43" s="194" t="str">
        <f t="shared" si="2"/>
        <v>DI ALIHKAN</v>
      </c>
      <c r="AC43" s="194" t="e">
        <f>VLOOKUP(AE:AE,'List Dedicate'!C:F,4,0)</f>
        <v>#N/A</v>
      </c>
      <c r="AD43" s="129"/>
      <c r="AE43" s="126">
        <f t="shared" si="3"/>
        <v>0</v>
      </c>
    </row>
    <row r="44" spans="1:32" hidden="1" x14ac:dyDescent="0.25">
      <c r="A44" s="171">
        <v>4002938519</v>
      </c>
      <c r="B44" s="179" t="s">
        <v>96</v>
      </c>
      <c r="C44" s="179">
        <v>1</v>
      </c>
      <c r="D44" s="171">
        <v>15403810</v>
      </c>
      <c r="E44" s="171" t="s">
        <v>4245</v>
      </c>
      <c r="F44" s="171">
        <v>173</v>
      </c>
      <c r="G44" s="171">
        <v>2.79</v>
      </c>
      <c r="H44" s="171">
        <v>1.22</v>
      </c>
      <c r="I44" s="179" t="s">
        <v>8</v>
      </c>
      <c r="J44" s="171" t="s">
        <v>97</v>
      </c>
      <c r="K44" s="180">
        <v>44358.631249999999</v>
      </c>
      <c r="L44" s="171">
        <v>2</v>
      </c>
      <c r="M44" s="171" t="s">
        <v>104</v>
      </c>
      <c r="N44" s="171" t="s">
        <v>99</v>
      </c>
      <c r="O44" s="171" t="s">
        <v>4243</v>
      </c>
      <c r="P44" s="182">
        <v>44360</v>
      </c>
      <c r="Q44" s="171" t="s">
        <v>120</v>
      </c>
      <c r="R44" s="171" t="s">
        <v>4246</v>
      </c>
      <c r="S44" s="161" t="s">
        <v>122</v>
      </c>
      <c r="T44" s="15" t="str">
        <f>IFERROR(VLOOKUP(D:D,DGILOG!A:C,3,0),"")</f>
        <v/>
      </c>
      <c r="U44" s="194" t="s">
        <v>3344</v>
      </c>
      <c r="V44" s="194" t="s">
        <v>21</v>
      </c>
      <c r="W44" s="194" t="str">
        <f>IFERROR(VLOOKUP(V:V,MGV!B:E,4,0),"")</f>
        <v>PT. Brilliant Cargo International</v>
      </c>
      <c r="X44" s="194" t="s">
        <v>4252</v>
      </c>
      <c r="Y44" s="15" t="s">
        <v>4501</v>
      </c>
      <c r="Z44" s="194" t="s">
        <v>4284</v>
      </c>
      <c r="AA44" s="195">
        <v>44358</v>
      </c>
      <c r="AB44" s="194" t="str">
        <f t="shared" si="2"/>
        <v>PT. Brilliant Cargo International</v>
      </c>
      <c r="AC44" s="194" t="str">
        <f>VLOOKUP(AE:AE,'List Dedicate'!C:F,4,0)</f>
        <v>Waskito</v>
      </c>
      <c r="AD44" s="129"/>
      <c r="AE44" s="126" t="str">
        <f t="shared" si="3"/>
        <v>B 9408 OI</v>
      </c>
    </row>
    <row r="45" spans="1:32" hidden="1" x14ac:dyDescent="0.25">
      <c r="A45" s="171">
        <v>4002938520</v>
      </c>
      <c r="B45" s="179" t="s">
        <v>96</v>
      </c>
      <c r="C45" s="179">
        <v>1</v>
      </c>
      <c r="D45" s="171">
        <v>15078042</v>
      </c>
      <c r="E45" s="171" t="s">
        <v>3684</v>
      </c>
      <c r="F45" s="171">
        <v>178</v>
      </c>
      <c r="G45" s="171">
        <v>3.27</v>
      </c>
      <c r="H45" s="171">
        <v>1.42</v>
      </c>
      <c r="I45" s="179" t="s">
        <v>8</v>
      </c>
      <c r="J45" s="171" t="s">
        <v>97</v>
      </c>
      <c r="K45" s="180">
        <v>44358.631249999999</v>
      </c>
      <c r="L45" s="171">
        <v>2</v>
      </c>
      <c r="M45" s="171" t="s">
        <v>3470</v>
      </c>
      <c r="N45" s="171" t="s">
        <v>99</v>
      </c>
      <c r="O45" s="171" t="s">
        <v>4244</v>
      </c>
      <c r="P45" s="182">
        <v>44360</v>
      </c>
      <c r="Q45" s="171" t="s">
        <v>120</v>
      </c>
      <c r="R45" s="171" t="s">
        <v>3687</v>
      </c>
      <c r="S45" s="161" t="s">
        <v>122</v>
      </c>
      <c r="T45" s="15" t="str">
        <f>IFERROR(VLOOKUP(D:D,DGILOG!A:C,3,0),"")</f>
        <v/>
      </c>
      <c r="U45" s="194" t="s">
        <v>3344</v>
      </c>
      <c r="V45" s="194" t="s">
        <v>50</v>
      </c>
      <c r="W45" s="194" t="str">
        <f>IFERROR(VLOOKUP(V:V,MGV!B:E,4,0),"")</f>
        <v>PT. Kabut Halim Mandiri</v>
      </c>
      <c r="X45" s="194" t="s">
        <v>4252</v>
      </c>
      <c r="Y45" s="15" t="s">
        <v>4519</v>
      </c>
      <c r="Z45" s="194" t="s">
        <v>4285</v>
      </c>
      <c r="AA45" s="195">
        <v>44358</v>
      </c>
      <c r="AB45" s="194" t="str">
        <f t="shared" si="2"/>
        <v>PT. Kabut Halim Mandiri</v>
      </c>
      <c r="AC45" s="194" t="str">
        <f>VLOOKUP(AE:AE,'List Dedicate'!C:F,4,0)</f>
        <v>DEDI SUWARDI</v>
      </c>
      <c r="AD45" s="129"/>
      <c r="AE45" s="126" t="str">
        <f t="shared" si="3"/>
        <v>B 9025 EXR</v>
      </c>
    </row>
    <row r="46" spans="1:32" hidden="1" x14ac:dyDescent="0.25">
      <c r="A46" s="171">
        <v>4002938520</v>
      </c>
      <c r="B46" s="179" t="s">
        <v>96</v>
      </c>
      <c r="C46" s="179"/>
      <c r="D46" s="171">
        <v>26205001</v>
      </c>
      <c r="E46" s="171" t="s">
        <v>4247</v>
      </c>
      <c r="F46" s="171">
        <v>107</v>
      </c>
      <c r="G46" s="171">
        <v>1.91</v>
      </c>
      <c r="H46" s="171">
        <v>0.74</v>
      </c>
      <c r="I46" s="179" t="s">
        <v>8</v>
      </c>
      <c r="J46" s="171" t="s">
        <v>97</v>
      </c>
      <c r="K46" s="180">
        <v>44358.631249999999</v>
      </c>
      <c r="L46" s="171">
        <v>2</v>
      </c>
      <c r="M46" s="171" t="s">
        <v>3470</v>
      </c>
      <c r="N46" s="171" t="s">
        <v>99</v>
      </c>
      <c r="O46" s="171" t="s">
        <v>4244</v>
      </c>
      <c r="P46" s="182">
        <v>44360</v>
      </c>
      <c r="Q46" s="171" t="s">
        <v>120</v>
      </c>
      <c r="R46" s="171" t="s">
        <v>4248</v>
      </c>
      <c r="S46" s="161" t="s">
        <v>122</v>
      </c>
      <c r="T46" s="15" t="str">
        <f>IFERROR(VLOOKUP(D:D,DGILOG!A:C,3,0),"")</f>
        <v/>
      </c>
      <c r="U46" s="194"/>
      <c r="V46" s="194"/>
      <c r="W46" s="194" t="str">
        <f>IFERROR(VLOOKUP(V:V,MGV!B:E,4,0),"")</f>
        <v/>
      </c>
      <c r="X46" s="194" t="s">
        <v>4252</v>
      </c>
      <c r="Y46" s="15" t="s">
        <v>4519</v>
      </c>
      <c r="Z46" s="194" t="s">
        <v>4285</v>
      </c>
      <c r="AA46" s="195">
        <v>44358</v>
      </c>
      <c r="AB46" s="194" t="s">
        <v>18</v>
      </c>
      <c r="AC46" s="194" t="s">
        <v>2328</v>
      </c>
      <c r="AD46" s="129"/>
      <c r="AE46" s="126" t="s">
        <v>50</v>
      </c>
    </row>
    <row r="47" spans="1:32" x14ac:dyDescent="0.25">
      <c r="A47" s="171">
        <v>4002938452</v>
      </c>
      <c r="B47" s="179" t="s">
        <v>96</v>
      </c>
      <c r="C47" s="179">
        <v>1</v>
      </c>
      <c r="D47" s="171">
        <v>21931001</v>
      </c>
      <c r="E47" s="171" t="s">
        <v>4239</v>
      </c>
      <c r="F47" s="171">
        <v>400</v>
      </c>
      <c r="G47" s="171">
        <v>5.32</v>
      </c>
      <c r="H47" s="171">
        <v>2.2799999999999998</v>
      </c>
      <c r="I47" s="179" t="s">
        <v>8</v>
      </c>
      <c r="J47" s="171" t="s">
        <v>116</v>
      </c>
      <c r="K47" s="180">
        <v>44358.631249999999</v>
      </c>
      <c r="L47" s="171">
        <v>2</v>
      </c>
      <c r="M47" s="171" t="s">
        <v>104</v>
      </c>
      <c r="N47" s="171" t="s">
        <v>99</v>
      </c>
      <c r="O47" s="196" t="s">
        <v>4249</v>
      </c>
      <c r="P47" s="182">
        <v>44359</v>
      </c>
      <c r="Q47" s="171" t="s">
        <v>120</v>
      </c>
      <c r="R47" s="171" t="s">
        <v>4241</v>
      </c>
      <c r="S47" s="161" t="s">
        <v>4301</v>
      </c>
      <c r="T47" s="15" t="str">
        <f>IFERROR(VLOOKUP(D:D,DGILOG!A:C,3,0),"")</f>
        <v/>
      </c>
      <c r="U47" s="194" t="s">
        <v>3344</v>
      </c>
      <c r="V47" s="194" t="s">
        <v>38</v>
      </c>
      <c r="W47" s="194" t="str">
        <f>IFERROR(VLOOKUP(V:V,MGV!B:E,4,0),"")</f>
        <v>PT. Kabut Halim Mandiri</v>
      </c>
      <c r="X47" s="194" t="s">
        <v>4252</v>
      </c>
      <c r="Y47" s="15" t="s">
        <v>4526</v>
      </c>
      <c r="Z47" s="194" t="s">
        <v>4286</v>
      </c>
      <c r="AA47" s="195">
        <v>44358</v>
      </c>
      <c r="AB47" s="194" t="str">
        <f t="shared" si="2"/>
        <v>PT. Kabut Halim Mandiri</v>
      </c>
      <c r="AC47" s="194" t="str">
        <f>VLOOKUP(AE:AE,'List Dedicate'!C:F,4,0)</f>
        <v>HADI MAS RENOL</v>
      </c>
      <c r="AD47" s="129"/>
      <c r="AE47" s="126" t="str">
        <f t="shared" si="3"/>
        <v>F 9282 FG</v>
      </c>
      <c r="AF47" t="str">
        <f>VLOOKUP(A:A,[16]Orders!$D:$F,3,0)</f>
        <v>POD</v>
      </c>
    </row>
    <row r="48" spans="1:32" x14ac:dyDescent="0.25">
      <c r="A48" s="171">
        <v>4002938453</v>
      </c>
      <c r="B48" s="179" t="s">
        <v>96</v>
      </c>
      <c r="C48" s="179">
        <v>1</v>
      </c>
      <c r="D48" s="171">
        <v>21931001</v>
      </c>
      <c r="E48" s="171" t="s">
        <v>4239</v>
      </c>
      <c r="F48" s="171">
        <v>400</v>
      </c>
      <c r="G48" s="171">
        <v>5.32</v>
      </c>
      <c r="H48" s="171">
        <v>2.2799999999999998</v>
      </c>
      <c r="I48" s="179" t="s">
        <v>8</v>
      </c>
      <c r="J48" s="171" t="s">
        <v>116</v>
      </c>
      <c r="K48" s="180">
        <v>44358.631249999999</v>
      </c>
      <c r="L48" s="171">
        <v>2</v>
      </c>
      <c r="M48" s="171" t="s">
        <v>104</v>
      </c>
      <c r="N48" s="171" t="s">
        <v>99</v>
      </c>
      <c r="O48" s="196" t="s">
        <v>4249</v>
      </c>
      <c r="P48" s="182">
        <v>44359</v>
      </c>
      <c r="Q48" s="171" t="s">
        <v>120</v>
      </c>
      <c r="R48" s="171" t="s">
        <v>4241</v>
      </c>
      <c r="S48" s="161" t="s">
        <v>4301</v>
      </c>
      <c r="T48" s="15" t="str">
        <f>IFERROR(VLOOKUP(D:D,DGILOG!A:C,3,0),"")</f>
        <v/>
      </c>
      <c r="U48" s="194" t="s">
        <v>3344</v>
      </c>
      <c r="V48" s="194" t="s">
        <v>61</v>
      </c>
      <c r="W48" s="194" t="str">
        <f>IFERROR(VLOOKUP(V:V,MGV!B:E,4,0),"")</f>
        <v>PT. Mega Antaran Prima</v>
      </c>
      <c r="X48" s="194" t="s">
        <v>4252</v>
      </c>
      <c r="Y48" s="15" t="s">
        <v>4552</v>
      </c>
      <c r="Z48" s="194" t="s">
        <v>4287</v>
      </c>
      <c r="AA48" s="195">
        <v>44358</v>
      </c>
      <c r="AB48" s="194" t="str">
        <f t="shared" si="2"/>
        <v>PT. Mega Antaran Prima</v>
      </c>
      <c r="AC48" s="194" t="str">
        <f>VLOOKUP(AE:AE,'List Dedicate'!C:F,4,0)</f>
        <v>H. Dalla</v>
      </c>
      <c r="AD48" s="129"/>
      <c r="AE48" s="126" t="str">
        <f t="shared" si="3"/>
        <v>B 9148 KXU</v>
      </c>
      <c r="AF48" t="str">
        <f>VLOOKUP(A:A,[16]Orders!$D:$F,3,0)</f>
        <v>POD</v>
      </c>
    </row>
    <row r="49" spans="1:32" s="192" customFormat="1" x14ac:dyDescent="0.25">
      <c r="A49" s="197">
        <v>4002938454</v>
      </c>
      <c r="B49" s="179" t="s">
        <v>96</v>
      </c>
      <c r="C49" s="165">
        <v>1</v>
      </c>
      <c r="D49" s="197">
        <v>21931001</v>
      </c>
      <c r="E49" s="197" t="s">
        <v>4239</v>
      </c>
      <c r="F49" s="197">
        <v>400</v>
      </c>
      <c r="G49" s="197">
        <v>5.32</v>
      </c>
      <c r="H49" s="197">
        <v>2.2799999999999998</v>
      </c>
      <c r="I49" s="165" t="s">
        <v>8</v>
      </c>
      <c r="J49" s="198" t="s">
        <v>116</v>
      </c>
      <c r="K49" s="199">
        <v>44358.631249999999</v>
      </c>
      <c r="L49" s="198">
        <v>2</v>
      </c>
      <c r="M49" s="197" t="s">
        <v>104</v>
      </c>
      <c r="N49" s="197" t="s">
        <v>99</v>
      </c>
      <c r="O49" s="196" t="s">
        <v>4249</v>
      </c>
      <c r="P49" s="200">
        <v>44359</v>
      </c>
      <c r="Q49" s="197" t="s">
        <v>120</v>
      </c>
      <c r="R49" s="171" t="s">
        <v>4241</v>
      </c>
      <c r="S49" s="197" t="s">
        <v>4301</v>
      </c>
      <c r="T49" s="15" t="str">
        <f>IFERROR(VLOOKUP(D:D,DGILOG!A:C,3,0),"")</f>
        <v/>
      </c>
      <c r="U49" s="14" t="s">
        <v>3344</v>
      </c>
      <c r="V49" s="14" t="s">
        <v>4165</v>
      </c>
      <c r="W49" s="14" t="str">
        <f>IFERROR(VLOOKUP(V:V,MGV!B:E,4,0),"")</f>
        <v>Medikar Sarana Utama</v>
      </c>
      <c r="X49" s="14" t="s">
        <v>4252</v>
      </c>
      <c r="Y49" s="15" t="s">
        <v>4580</v>
      </c>
      <c r="Z49" s="14" t="s">
        <v>4288</v>
      </c>
      <c r="AA49" s="201">
        <v>44358</v>
      </c>
      <c r="AB49" s="14" t="str">
        <f t="shared" si="2"/>
        <v>Medikar Sarana Utama</v>
      </c>
      <c r="AC49" s="14" t="s">
        <v>4303</v>
      </c>
      <c r="AD49" s="193"/>
      <c r="AE49" s="191" t="str">
        <f t="shared" si="3"/>
        <v>B 9526 TCJ</v>
      </c>
      <c r="AF49" t="str">
        <f>VLOOKUP(A:A,[16]Orders!$D:$F,3,0)</f>
        <v>ACCEPTED</v>
      </c>
    </row>
    <row r="50" spans="1:32" s="192" customFormat="1" x14ac:dyDescent="0.25">
      <c r="A50" s="197">
        <v>4002938455</v>
      </c>
      <c r="B50" s="179" t="s">
        <v>96</v>
      </c>
      <c r="C50" s="165">
        <v>1</v>
      </c>
      <c r="D50" s="197">
        <v>21931001</v>
      </c>
      <c r="E50" s="197" t="s">
        <v>4239</v>
      </c>
      <c r="F50" s="197">
        <v>400</v>
      </c>
      <c r="G50" s="197">
        <v>5.32</v>
      </c>
      <c r="H50" s="197">
        <v>2.2799999999999998</v>
      </c>
      <c r="I50" s="165" t="s">
        <v>8</v>
      </c>
      <c r="J50" s="198" t="s">
        <v>116</v>
      </c>
      <c r="K50" s="199">
        <v>44358.631249999999</v>
      </c>
      <c r="L50" s="198">
        <v>2</v>
      </c>
      <c r="M50" s="197" t="s">
        <v>104</v>
      </c>
      <c r="N50" s="197" t="s">
        <v>99</v>
      </c>
      <c r="O50" s="196" t="s">
        <v>4249</v>
      </c>
      <c r="P50" s="200">
        <v>44359</v>
      </c>
      <c r="Q50" s="197" t="s">
        <v>120</v>
      </c>
      <c r="R50" s="171" t="s">
        <v>4241</v>
      </c>
      <c r="S50" s="197" t="s">
        <v>4301</v>
      </c>
      <c r="T50" s="15" t="str">
        <f>IFERROR(VLOOKUP(D:D,DGILOG!A:C,3,0),"")</f>
        <v/>
      </c>
      <c r="U50" s="14" t="s">
        <v>3344</v>
      </c>
      <c r="V50" s="14" t="s">
        <v>508</v>
      </c>
      <c r="W50" s="14" t="str">
        <f>IFERROR(VLOOKUP(V:V,MGV!B:E,4,0),"")</f>
        <v>Medikar Sarana Utama</v>
      </c>
      <c r="X50" s="14" t="s">
        <v>4252</v>
      </c>
      <c r="Y50" s="15" t="s">
        <v>4500</v>
      </c>
      <c r="Z50" s="14" t="s">
        <v>4289</v>
      </c>
      <c r="AA50" s="201">
        <v>44358</v>
      </c>
      <c r="AB50" s="14" t="str">
        <f t="shared" si="2"/>
        <v>Medikar Sarana Utama</v>
      </c>
      <c r="AC50" s="14" t="str">
        <f>VLOOKUP(AE:AE,'List Dedicate'!C:F,4,0)</f>
        <v>Jepri</v>
      </c>
      <c r="AD50" s="193"/>
      <c r="AE50" s="191" t="str">
        <f t="shared" si="3"/>
        <v>B 9899 UXR</v>
      </c>
      <c r="AF50" t="str">
        <f>VLOOKUP(A:A,[16]Orders!$D:$F,3,0)</f>
        <v>POD</v>
      </c>
    </row>
    <row r="51" spans="1:32" x14ac:dyDescent="0.25">
      <c r="A51" s="171">
        <v>4002938456</v>
      </c>
      <c r="B51" s="179" t="s">
        <v>96</v>
      </c>
      <c r="C51" s="179">
        <v>1</v>
      </c>
      <c r="D51" s="171">
        <v>21931001</v>
      </c>
      <c r="E51" s="171" t="s">
        <v>4239</v>
      </c>
      <c r="F51" s="171">
        <v>400</v>
      </c>
      <c r="G51" s="171">
        <v>5.32</v>
      </c>
      <c r="H51" s="171">
        <v>2.2799999999999998</v>
      </c>
      <c r="I51" s="179" t="s">
        <v>8</v>
      </c>
      <c r="J51" s="171" t="s">
        <v>116</v>
      </c>
      <c r="K51" s="180">
        <v>44358.631249999999</v>
      </c>
      <c r="L51" s="171">
        <v>2</v>
      </c>
      <c r="M51" s="171" t="s">
        <v>104</v>
      </c>
      <c r="N51" s="171" t="s">
        <v>99</v>
      </c>
      <c r="O51" s="196" t="s">
        <v>4249</v>
      </c>
      <c r="P51" s="182">
        <v>44359</v>
      </c>
      <c r="Q51" s="171" t="s">
        <v>120</v>
      </c>
      <c r="R51" s="171" t="s">
        <v>4241</v>
      </c>
      <c r="S51" s="161" t="s">
        <v>4301</v>
      </c>
      <c r="T51" s="15" t="str">
        <f>IFERROR(VLOOKUP(D:D,DGILOG!A:C,3,0),"")</f>
        <v/>
      </c>
      <c r="U51" s="194" t="s">
        <v>3344</v>
      </c>
      <c r="V51" s="194" t="s">
        <v>435</v>
      </c>
      <c r="W51" s="194" t="str">
        <f>IFERROR(VLOOKUP(V:V,MGV!B:E,4,0),"")</f>
        <v>PT. Kabut Halim Mandiri</v>
      </c>
      <c r="X51" s="194" t="s">
        <v>4252</v>
      </c>
      <c r="Y51" s="15" t="s">
        <v>4513</v>
      </c>
      <c r="Z51" s="194" t="s">
        <v>4290</v>
      </c>
      <c r="AA51" s="195">
        <v>44358</v>
      </c>
      <c r="AB51" s="194" t="str">
        <f t="shared" si="2"/>
        <v>PT. Kabut Halim Mandiri</v>
      </c>
      <c r="AC51" s="194" t="str">
        <f>VLOOKUP(AE:AE,'List Dedicate'!C:F,4,0)</f>
        <v>Ono</v>
      </c>
      <c r="AD51" s="129"/>
      <c r="AE51" s="126" t="str">
        <f t="shared" si="3"/>
        <v>B 9027 EXR</v>
      </c>
      <c r="AF51" t="str">
        <f>VLOOKUP(A:A,[16]Orders!$D:$F,3,0)</f>
        <v>POD</v>
      </c>
    </row>
    <row r="52" spans="1:32" x14ac:dyDescent="0.25">
      <c r="A52" s="171">
        <v>4002938457</v>
      </c>
      <c r="B52" s="179" t="s">
        <v>96</v>
      </c>
      <c r="C52" s="179">
        <v>1</v>
      </c>
      <c r="D52" s="171">
        <v>21931001</v>
      </c>
      <c r="E52" s="171" t="s">
        <v>4239</v>
      </c>
      <c r="F52" s="171">
        <v>400</v>
      </c>
      <c r="G52" s="171">
        <v>5.32</v>
      </c>
      <c r="H52" s="171">
        <v>2.2799999999999998</v>
      </c>
      <c r="I52" s="179" t="s">
        <v>8</v>
      </c>
      <c r="J52" s="171" t="s">
        <v>116</v>
      </c>
      <c r="K52" s="180">
        <v>44358.631249999999</v>
      </c>
      <c r="L52" s="171">
        <v>2</v>
      </c>
      <c r="M52" s="171" t="s">
        <v>104</v>
      </c>
      <c r="N52" s="171" t="s">
        <v>99</v>
      </c>
      <c r="O52" s="196" t="s">
        <v>4250</v>
      </c>
      <c r="P52" s="182">
        <v>44359</v>
      </c>
      <c r="Q52" s="171" t="s">
        <v>120</v>
      </c>
      <c r="R52" s="171" t="s">
        <v>4241</v>
      </c>
      <c r="S52" s="161" t="s">
        <v>4301</v>
      </c>
      <c r="T52" s="15" t="str">
        <f>IFERROR(VLOOKUP(D:D,DGILOG!A:C,3,0),"")</f>
        <v/>
      </c>
      <c r="U52" s="194" t="s">
        <v>3344</v>
      </c>
      <c r="V52" s="194" t="s">
        <v>273</v>
      </c>
      <c r="W52" s="194" t="str">
        <f>IFERROR(VLOOKUP(V:V,MGV!B:E,4,0),"")</f>
        <v>PT. Mega Antaran Prima</v>
      </c>
      <c r="X52" s="194" t="s">
        <v>4252</v>
      </c>
      <c r="Y52" s="15" t="s">
        <v>4545</v>
      </c>
      <c r="Z52" s="194" t="s">
        <v>4291</v>
      </c>
      <c r="AA52" s="195">
        <v>44358</v>
      </c>
      <c r="AB52" s="194" t="str">
        <f t="shared" si="2"/>
        <v>PT. Mega Antaran Prima</v>
      </c>
      <c r="AC52" s="194" t="str">
        <f>VLOOKUP(AE:AE,'List Dedicate'!C:F,4,0)</f>
        <v>Anda</v>
      </c>
      <c r="AD52" s="129"/>
      <c r="AE52" s="126" t="str">
        <f t="shared" si="3"/>
        <v>B 9167 KXU</v>
      </c>
      <c r="AF52" t="str">
        <f>VLOOKUP(A:A,[16]Orders!$D:$F,3,0)</f>
        <v>POD</v>
      </c>
    </row>
    <row r="53" spans="1:32" s="192" customFormat="1" x14ac:dyDescent="0.25">
      <c r="A53" s="197">
        <v>4002938458</v>
      </c>
      <c r="B53" s="179" t="s">
        <v>96</v>
      </c>
      <c r="C53" s="165">
        <v>1</v>
      </c>
      <c r="D53" s="197">
        <v>21931001</v>
      </c>
      <c r="E53" s="197" t="s">
        <v>4239</v>
      </c>
      <c r="F53" s="197">
        <v>400</v>
      </c>
      <c r="G53" s="197">
        <v>5.32</v>
      </c>
      <c r="H53" s="197">
        <v>2.2799999999999998</v>
      </c>
      <c r="I53" s="165" t="s">
        <v>8</v>
      </c>
      <c r="J53" s="198" t="s">
        <v>116</v>
      </c>
      <c r="K53" s="199">
        <v>44358.631249999999</v>
      </c>
      <c r="L53" s="198">
        <v>2</v>
      </c>
      <c r="M53" s="197" t="s">
        <v>104</v>
      </c>
      <c r="N53" s="197" t="s">
        <v>99</v>
      </c>
      <c r="O53" s="196" t="s">
        <v>4250</v>
      </c>
      <c r="P53" s="200">
        <v>44359</v>
      </c>
      <c r="Q53" s="197" t="s">
        <v>120</v>
      </c>
      <c r="R53" s="171" t="s">
        <v>4241</v>
      </c>
      <c r="S53" s="197" t="s">
        <v>4301</v>
      </c>
      <c r="T53" s="15" t="str">
        <f>IFERROR(VLOOKUP(D:D,DGILOG!A:C,3,0),"")</f>
        <v/>
      </c>
      <c r="U53" s="14" t="s">
        <v>3344</v>
      </c>
      <c r="V53" s="14" t="s">
        <v>30</v>
      </c>
      <c r="W53" s="14" t="str">
        <f>IFERROR(VLOOKUP(V:V,MGV!B:E,4,0),"")</f>
        <v>PT. Darsindo Cipta Putra Mandiri</v>
      </c>
      <c r="X53" s="14" t="s">
        <v>4252</v>
      </c>
      <c r="Y53" s="15" t="s">
        <v>4503</v>
      </c>
      <c r="Z53" s="14" t="s">
        <v>4292</v>
      </c>
      <c r="AA53" s="201">
        <v>44358</v>
      </c>
      <c r="AB53" s="14" t="str">
        <f t="shared" si="2"/>
        <v>PT. Darsindo Cipta Putra Mandiri</v>
      </c>
      <c r="AC53" s="14" t="str">
        <f>VLOOKUP(AE:AE,'List Dedicate'!C:F,4,0)</f>
        <v>Dasan Budiyansyah</v>
      </c>
      <c r="AD53" s="193"/>
      <c r="AE53" s="191" t="str">
        <f t="shared" si="3"/>
        <v>B 9035 FXU</v>
      </c>
      <c r="AF53" t="str">
        <f>VLOOKUP(A:A,[16]Orders!$D:$F,3,0)</f>
        <v>POD</v>
      </c>
    </row>
    <row r="54" spans="1:32" s="192" customFormat="1" x14ac:dyDescent="0.25">
      <c r="A54" s="197">
        <v>4002938459</v>
      </c>
      <c r="B54" s="179" t="s">
        <v>96</v>
      </c>
      <c r="C54" s="165">
        <v>1</v>
      </c>
      <c r="D54" s="197">
        <v>21931001</v>
      </c>
      <c r="E54" s="197" t="s">
        <v>4239</v>
      </c>
      <c r="F54" s="197">
        <v>400</v>
      </c>
      <c r="G54" s="197">
        <v>5.32</v>
      </c>
      <c r="H54" s="197">
        <v>2.2799999999999998</v>
      </c>
      <c r="I54" s="165" t="s">
        <v>8</v>
      </c>
      <c r="J54" s="198" t="s">
        <v>116</v>
      </c>
      <c r="K54" s="199">
        <v>44358.631249999999</v>
      </c>
      <c r="L54" s="198">
        <v>2</v>
      </c>
      <c r="M54" s="197" t="s">
        <v>104</v>
      </c>
      <c r="N54" s="197" t="s">
        <v>99</v>
      </c>
      <c r="O54" s="196" t="s">
        <v>4250</v>
      </c>
      <c r="P54" s="200">
        <v>44359</v>
      </c>
      <c r="Q54" s="197" t="s">
        <v>120</v>
      </c>
      <c r="R54" s="171" t="s">
        <v>4241</v>
      </c>
      <c r="S54" s="197" t="s">
        <v>4301</v>
      </c>
      <c r="T54" s="15" t="str">
        <f>IFERROR(VLOOKUP(D:D,DGILOG!A:C,3,0),"")</f>
        <v/>
      </c>
      <c r="U54" s="14" t="s">
        <v>3344</v>
      </c>
      <c r="V54" s="14" t="s">
        <v>2310</v>
      </c>
      <c r="W54" s="14" t="str">
        <f>IFERROR(VLOOKUP(V:V,MGV!B:E,4,0),"")</f>
        <v>Medikar Sarana Utama</v>
      </c>
      <c r="X54" s="14" t="s">
        <v>4252</v>
      </c>
      <c r="Y54" s="15" t="s">
        <v>4577</v>
      </c>
      <c r="Z54" s="14" t="s">
        <v>4293</v>
      </c>
      <c r="AA54" s="201">
        <v>44358</v>
      </c>
      <c r="AB54" s="14" t="str">
        <f t="shared" si="2"/>
        <v>Medikar Sarana Utama</v>
      </c>
      <c r="AC54" s="14" t="str">
        <f>VLOOKUP(AE:AE,'List Dedicate'!C:F,4,0)</f>
        <v>Torus</v>
      </c>
      <c r="AD54" s="193"/>
      <c r="AE54" s="191" t="str">
        <f t="shared" si="3"/>
        <v>B 9326 UCG</v>
      </c>
      <c r="AF54" t="str">
        <f>VLOOKUP(A:A,[16]Orders!$D:$F,3,0)</f>
        <v>POD</v>
      </c>
    </row>
    <row r="55" spans="1:32" x14ac:dyDescent="0.25">
      <c r="A55" s="171">
        <v>4002938460</v>
      </c>
      <c r="B55" s="179" t="s">
        <v>96</v>
      </c>
      <c r="C55" s="179">
        <v>1</v>
      </c>
      <c r="D55" s="171">
        <v>21931001</v>
      </c>
      <c r="E55" s="171" t="s">
        <v>4239</v>
      </c>
      <c r="F55" s="171">
        <v>400</v>
      </c>
      <c r="G55" s="171">
        <v>5.32</v>
      </c>
      <c r="H55" s="171">
        <v>2.2799999999999998</v>
      </c>
      <c r="I55" s="179" t="s">
        <v>8</v>
      </c>
      <c r="J55" s="171" t="s">
        <v>116</v>
      </c>
      <c r="K55" s="180">
        <v>44358.631249999999</v>
      </c>
      <c r="L55" s="171">
        <v>2</v>
      </c>
      <c r="M55" s="171" t="s">
        <v>104</v>
      </c>
      <c r="N55" s="171" t="s">
        <v>99</v>
      </c>
      <c r="O55" s="196" t="s">
        <v>4250</v>
      </c>
      <c r="P55" s="182">
        <v>44359</v>
      </c>
      <c r="Q55" s="171" t="s">
        <v>120</v>
      </c>
      <c r="R55" s="171" t="s">
        <v>4241</v>
      </c>
      <c r="S55" s="161" t="s">
        <v>4301</v>
      </c>
      <c r="T55" s="15" t="str">
        <f>IFERROR(VLOOKUP(D:D,DGILOG!A:C,3,0),"")</f>
        <v/>
      </c>
      <c r="U55" s="194" t="s">
        <v>3344</v>
      </c>
      <c r="V55" s="194" t="s">
        <v>68</v>
      </c>
      <c r="W55" s="194" t="str">
        <f>IFERROR(VLOOKUP(V:V,MGV!B:E,4,0),"")</f>
        <v>PT. Prima Sarana Ekspres</v>
      </c>
      <c r="X55" s="194" t="s">
        <v>4252</v>
      </c>
      <c r="Y55" s="15" t="s">
        <v>4555</v>
      </c>
      <c r="Z55" s="194" t="s">
        <v>4294</v>
      </c>
      <c r="AA55" s="195">
        <v>44358</v>
      </c>
      <c r="AB55" s="194" t="str">
        <f t="shared" si="2"/>
        <v>PT. Prima Sarana Ekspres</v>
      </c>
      <c r="AC55" s="194" t="str">
        <f>VLOOKUP(AE:AE,'List Dedicate'!C:F,4,0)</f>
        <v>Masadon</v>
      </c>
      <c r="AD55" s="129"/>
      <c r="AE55" s="126" t="str">
        <f t="shared" si="3"/>
        <v>B 9061 TXS</v>
      </c>
      <c r="AF55" t="str">
        <f>VLOOKUP(A:A,[16]Orders!$D:$F,3,0)</f>
        <v>UNLOADED</v>
      </c>
    </row>
    <row r="56" spans="1:32" x14ac:dyDescent="0.25">
      <c r="A56" s="171">
        <v>4002938461</v>
      </c>
      <c r="B56" s="179" t="s">
        <v>96</v>
      </c>
      <c r="C56" s="179">
        <v>1</v>
      </c>
      <c r="D56" s="171">
        <v>21931001</v>
      </c>
      <c r="E56" s="171" t="s">
        <v>4239</v>
      </c>
      <c r="F56" s="171">
        <v>400</v>
      </c>
      <c r="G56" s="171">
        <v>5.32</v>
      </c>
      <c r="H56" s="171">
        <v>2.2799999999999998</v>
      </c>
      <c r="I56" s="179" t="s">
        <v>8</v>
      </c>
      <c r="J56" s="171" t="s">
        <v>116</v>
      </c>
      <c r="K56" s="180">
        <v>44358.631249999999</v>
      </c>
      <c r="L56" s="171">
        <v>2</v>
      </c>
      <c r="M56" s="171" t="s">
        <v>104</v>
      </c>
      <c r="N56" s="171" t="s">
        <v>99</v>
      </c>
      <c r="O56" s="196" t="s">
        <v>4250</v>
      </c>
      <c r="P56" s="182">
        <v>44359</v>
      </c>
      <c r="Q56" s="171" t="s">
        <v>120</v>
      </c>
      <c r="R56" s="171" t="s">
        <v>4241</v>
      </c>
      <c r="S56" s="161" t="s">
        <v>4301</v>
      </c>
      <c r="T56" s="15" t="str">
        <f>IFERROR(VLOOKUP(D:D,DGILOG!A:C,3,0),"")</f>
        <v/>
      </c>
      <c r="U56" s="194" t="s">
        <v>3344</v>
      </c>
      <c r="V56" s="194" t="s">
        <v>270</v>
      </c>
      <c r="W56" s="194" t="str">
        <f>IFERROR(VLOOKUP(V:V,MGV!B:E,4,0),"")</f>
        <v>PT. Mega Antaran Prima</v>
      </c>
      <c r="X56" s="194" t="s">
        <v>4252</v>
      </c>
      <c r="Y56" s="15" t="s">
        <v>4536</v>
      </c>
      <c r="Z56" s="194" t="s">
        <v>4295</v>
      </c>
      <c r="AA56" s="195">
        <v>44358</v>
      </c>
      <c r="AB56" s="194" t="str">
        <f t="shared" si="2"/>
        <v>PT. Mega Antaran Prima</v>
      </c>
      <c r="AC56" s="194" t="str">
        <f>VLOOKUP(AE:AE,'List Dedicate'!C:F,4,0)</f>
        <v>Samsul Anwar</v>
      </c>
      <c r="AD56" s="129"/>
      <c r="AE56" s="126" t="str">
        <f t="shared" si="3"/>
        <v>B 9173 KXU</v>
      </c>
      <c r="AF56" t="str">
        <f>VLOOKUP(A:A,[16]Orders!$D:$F,3,0)</f>
        <v>POD</v>
      </c>
    </row>
    <row r="57" spans="1:32" x14ac:dyDescent="0.25">
      <c r="A57" s="171">
        <v>4002938462</v>
      </c>
      <c r="B57" s="179" t="s">
        <v>96</v>
      </c>
      <c r="C57" s="179">
        <v>1</v>
      </c>
      <c r="D57" s="171">
        <v>21931001</v>
      </c>
      <c r="E57" s="171" t="s">
        <v>4239</v>
      </c>
      <c r="F57" s="171">
        <v>400</v>
      </c>
      <c r="G57" s="171">
        <v>5.32</v>
      </c>
      <c r="H57" s="171">
        <v>2.2799999999999998</v>
      </c>
      <c r="I57" s="179" t="s">
        <v>8</v>
      </c>
      <c r="J57" s="171" t="s">
        <v>116</v>
      </c>
      <c r="K57" s="180">
        <v>44358.631249999999</v>
      </c>
      <c r="L57" s="171">
        <v>2</v>
      </c>
      <c r="M57" s="171" t="s">
        <v>104</v>
      </c>
      <c r="N57" s="171" t="s">
        <v>99</v>
      </c>
      <c r="O57" s="196" t="s">
        <v>4251</v>
      </c>
      <c r="P57" s="182">
        <v>44359</v>
      </c>
      <c r="Q57" s="171" t="s">
        <v>120</v>
      </c>
      <c r="R57" s="171" t="s">
        <v>4241</v>
      </c>
      <c r="S57" s="161" t="s">
        <v>4301</v>
      </c>
      <c r="T57" s="15" t="str">
        <f>IFERROR(VLOOKUP(D:D,DGILOG!A:C,3,0),"")</f>
        <v/>
      </c>
      <c r="U57" s="194" t="s">
        <v>3344</v>
      </c>
      <c r="V57" s="194" t="s">
        <v>511</v>
      </c>
      <c r="W57" s="194" t="str">
        <f>IFERROR(VLOOKUP(V:V,MGV!B:E,4,0),"")</f>
        <v>PT. Mega Antaran Prima</v>
      </c>
      <c r="X57" s="194" t="s">
        <v>4252</v>
      </c>
      <c r="Y57" s="15" t="s">
        <v>4542</v>
      </c>
      <c r="Z57" s="194" t="s">
        <v>4296</v>
      </c>
      <c r="AA57" s="195">
        <v>44358</v>
      </c>
      <c r="AB57" s="194" t="str">
        <f t="shared" si="2"/>
        <v>PT. Mega Antaran Prima</v>
      </c>
      <c r="AC57" s="194" t="str">
        <f>VLOOKUP(AE:AE,'List Dedicate'!C:F,4,0)</f>
        <v>SUPOYO</v>
      </c>
      <c r="AD57" s="129"/>
      <c r="AE57" s="126" t="str">
        <f t="shared" si="3"/>
        <v>B 9663 KXR</v>
      </c>
      <c r="AF57" t="str">
        <f>VLOOKUP(A:A,[16]Orders!$D:$F,3,0)</f>
        <v>POD</v>
      </c>
    </row>
    <row r="58" spans="1:32" x14ac:dyDescent="0.25">
      <c r="A58" s="171">
        <v>4002938463</v>
      </c>
      <c r="B58" s="179" t="s">
        <v>96</v>
      </c>
      <c r="C58" s="179">
        <v>1</v>
      </c>
      <c r="D58" s="171">
        <v>21931001</v>
      </c>
      <c r="E58" s="171" t="s">
        <v>4239</v>
      </c>
      <c r="F58" s="171">
        <v>400</v>
      </c>
      <c r="G58" s="171">
        <v>5.32</v>
      </c>
      <c r="H58" s="171">
        <v>2.2799999999999998</v>
      </c>
      <c r="I58" s="179" t="s">
        <v>8</v>
      </c>
      <c r="J58" s="171" t="s">
        <v>116</v>
      </c>
      <c r="K58" s="180">
        <v>44358.631249999999</v>
      </c>
      <c r="L58" s="171">
        <v>2</v>
      </c>
      <c r="M58" s="171" t="s">
        <v>104</v>
      </c>
      <c r="N58" s="171" t="s">
        <v>99</v>
      </c>
      <c r="O58" s="196" t="s">
        <v>4251</v>
      </c>
      <c r="P58" s="182">
        <v>44359</v>
      </c>
      <c r="Q58" s="171" t="s">
        <v>120</v>
      </c>
      <c r="R58" s="171" t="s">
        <v>4241</v>
      </c>
      <c r="S58" s="161" t="s">
        <v>4301</v>
      </c>
      <c r="T58" s="15" t="str">
        <f>IFERROR(VLOOKUP(D:D,DGILOG!A:C,3,0),"")</f>
        <v/>
      </c>
      <c r="U58" s="194" t="s">
        <v>3344</v>
      </c>
      <c r="V58" s="194" t="s">
        <v>39</v>
      </c>
      <c r="W58" s="194" t="str">
        <f>IFERROR(VLOOKUP(V:V,MGV!B:E,4,0),"")</f>
        <v>PT. Kabut Halim Mandiri</v>
      </c>
      <c r="X58" s="194" t="s">
        <v>4252</v>
      </c>
      <c r="Y58" s="15" t="s">
        <v>4511</v>
      </c>
      <c r="Z58" s="194" t="s">
        <v>4297</v>
      </c>
      <c r="AA58" s="195">
        <v>44358</v>
      </c>
      <c r="AB58" s="194" t="str">
        <f t="shared" si="2"/>
        <v>PT. Kabut Halim Mandiri</v>
      </c>
      <c r="AC58" s="194" t="str">
        <f>VLOOKUP(AE:AE,'List Dedicate'!C:F,4,0)</f>
        <v>mand arip</v>
      </c>
      <c r="AD58" s="129"/>
      <c r="AE58" s="126" t="str">
        <f t="shared" si="3"/>
        <v>F 9284 FG</v>
      </c>
      <c r="AF58" t="str">
        <f>VLOOKUP(A:A,[16]Orders!$D:$F,3,0)</f>
        <v>POD</v>
      </c>
    </row>
    <row r="59" spans="1:32" x14ac:dyDescent="0.25">
      <c r="A59" s="171">
        <v>4002938464</v>
      </c>
      <c r="B59" s="179" t="s">
        <v>96</v>
      </c>
      <c r="C59" s="179">
        <v>1</v>
      </c>
      <c r="D59" s="171">
        <v>21931001</v>
      </c>
      <c r="E59" s="171" t="s">
        <v>4239</v>
      </c>
      <c r="F59" s="171">
        <v>400</v>
      </c>
      <c r="G59" s="171">
        <v>5.32</v>
      </c>
      <c r="H59" s="171">
        <v>2.2799999999999998</v>
      </c>
      <c r="I59" s="179" t="s">
        <v>8</v>
      </c>
      <c r="J59" s="171" t="s">
        <v>116</v>
      </c>
      <c r="K59" s="180">
        <v>44358.631249999999</v>
      </c>
      <c r="L59" s="171">
        <v>2</v>
      </c>
      <c r="M59" s="171" t="s">
        <v>104</v>
      </c>
      <c r="N59" s="171" t="s">
        <v>99</v>
      </c>
      <c r="O59" s="196" t="s">
        <v>4251</v>
      </c>
      <c r="P59" s="182">
        <v>44359</v>
      </c>
      <c r="Q59" s="171" t="s">
        <v>120</v>
      </c>
      <c r="R59" s="171" t="s">
        <v>4241</v>
      </c>
      <c r="S59" s="161" t="s">
        <v>4301</v>
      </c>
      <c r="T59" s="15" t="str">
        <f>IFERROR(VLOOKUP(D:D,DGILOG!A:C,3,0),"")</f>
        <v/>
      </c>
      <c r="U59" s="194" t="s">
        <v>3344</v>
      </c>
      <c r="V59" s="194" t="s">
        <v>65</v>
      </c>
      <c r="W59" s="194" t="str">
        <f>IFERROR(VLOOKUP(V:V,MGV!B:E,4,0),"")</f>
        <v>PT. Mega Antaran Prima</v>
      </c>
      <c r="X59" s="194" t="s">
        <v>4252</v>
      </c>
      <c r="Y59" s="15" t="s">
        <v>4537</v>
      </c>
      <c r="Z59" s="194" t="s">
        <v>4298</v>
      </c>
      <c r="AA59" s="195">
        <v>44358</v>
      </c>
      <c r="AB59" s="194" t="str">
        <f t="shared" si="2"/>
        <v>PT. Mega Antaran Prima</v>
      </c>
      <c r="AC59" s="194" t="str">
        <f>VLOOKUP(AE:AE,'List Dedicate'!C:F,4,0)</f>
        <v>Tion Daniel Tirukan</v>
      </c>
      <c r="AD59" s="129"/>
      <c r="AE59" s="126" t="str">
        <f t="shared" si="3"/>
        <v>B 9140 KXU</v>
      </c>
      <c r="AF59" t="str">
        <f>VLOOKUP(A:A,[16]Orders!$D:$F,3,0)</f>
        <v>POD</v>
      </c>
    </row>
    <row r="60" spans="1:32" s="192" customFormat="1" x14ac:dyDescent="0.25">
      <c r="A60" s="197">
        <v>4002938465</v>
      </c>
      <c r="B60" s="165" t="s">
        <v>96</v>
      </c>
      <c r="C60" s="165">
        <v>1</v>
      </c>
      <c r="D60" s="197">
        <v>21931001</v>
      </c>
      <c r="E60" s="197" t="s">
        <v>4239</v>
      </c>
      <c r="F60" s="197">
        <v>400</v>
      </c>
      <c r="G60" s="197">
        <v>5.32</v>
      </c>
      <c r="H60" s="197">
        <v>2.2799999999999998</v>
      </c>
      <c r="I60" s="165" t="s">
        <v>8</v>
      </c>
      <c r="J60" s="197" t="s">
        <v>116</v>
      </c>
      <c r="K60" s="202">
        <v>44358.631249999999</v>
      </c>
      <c r="L60" s="197">
        <v>2</v>
      </c>
      <c r="M60" s="197" t="s">
        <v>104</v>
      </c>
      <c r="N60" s="197" t="s">
        <v>99</v>
      </c>
      <c r="O60" s="196" t="s">
        <v>4251</v>
      </c>
      <c r="P60" s="200">
        <v>44359</v>
      </c>
      <c r="Q60" s="197" t="s">
        <v>120</v>
      </c>
      <c r="R60" s="197" t="s">
        <v>4241</v>
      </c>
      <c r="S60" s="197" t="s">
        <v>4301</v>
      </c>
      <c r="T60" s="15" t="str">
        <f>IFERROR(VLOOKUP(D:D,DGILOG!A:C,3,0),"")</f>
        <v/>
      </c>
      <c r="U60" s="14" t="s">
        <v>3344</v>
      </c>
      <c r="V60" s="14" t="s">
        <v>58</v>
      </c>
      <c r="W60" s="14" t="str">
        <f>IFERROR(VLOOKUP(V:V,MGV!B:E,4,0),"")</f>
        <v>PT. Mega Antaran Prima</v>
      </c>
      <c r="X60" s="14" t="s">
        <v>4252</v>
      </c>
      <c r="Y60" s="15" t="s">
        <v>4553</v>
      </c>
      <c r="Z60" s="14" t="s">
        <v>4299</v>
      </c>
      <c r="AA60" s="201">
        <v>44358</v>
      </c>
      <c r="AB60" s="14" t="str">
        <f t="shared" si="2"/>
        <v>PT. Mega Antaran Prima</v>
      </c>
      <c r="AC60" s="14" t="str">
        <f>VLOOKUP(AE:AE,'List Dedicate'!C:F,4,0)</f>
        <v>Deni Growok</v>
      </c>
      <c r="AD60" s="193"/>
      <c r="AE60" s="191" t="str">
        <f t="shared" si="3"/>
        <v>B 9782 KRU</v>
      </c>
      <c r="AF60" t="str">
        <f>VLOOKUP(A:A,[16]Orders!$D:$F,3,0)</f>
        <v>ACCEPTED</v>
      </c>
    </row>
    <row r="61" spans="1:32" x14ac:dyDescent="0.25">
      <c r="A61" s="171">
        <v>4002938466</v>
      </c>
      <c r="B61" s="179" t="s">
        <v>96</v>
      </c>
      <c r="C61" s="179">
        <v>1</v>
      </c>
      <c r="D61" s="171">
        <v>21931001</v>
      </c>
      <c r="E61" s="171" t="s">
        <v>4239</v>
      </c>
      <c r="F61" s="171">
        <v>400</v>
      </c>
      <c r="G61" s="171">
        <v>5.32</v>
      </c>
      <c r="H61" s="171">
        <v>2.2799999999999998</v>
      </c>
      <c r="I61" s="179" t="s">
        <v>8</v>
      </c>
      <c r="J61" s="171" t="s">
        <v>116</v>
      </c>
      <c r="K61" s="180">
        <v>44358.631249999999</v>
      </c>
      <c r="L61" s="171">
        <v>2</v>
      </c>
      <c r="M61" s="171" t="s">
        <v>104</v>
      </c>
      <c r="N61" s="171" t="s">
        <v>99</v>
      </c>
      <c r="O61" s="196" t="s">
        <v>4251</v>
      </c>
      <c r="P61" s="182">
        <v>44359</v>
      </c>
      <c r="Q61" s="171" t="s">
        <v>120</v>
      </c>
      <c r="R61" s="171" t="s">
        <v>4241</v>
      </c>
      <c r="S61" s="161" t="s">
        <v>4301</v>
      </c>
      <c r="T61" s="15" t="str">
        <f>IFERROR(VLOOKUP(D:D,DGILOG!A:C,3,0),"")</f>
        <v/>
      </c>
      <c r="U61" s="194" t="s">
        <v>3344</v>
      </c>
      <c r="V61" s="194" t="s">
        <v>60</v>
      </c>
      <c r="W61" s="194" t="str">
        <f>IFERROR(VLOOKUP(V:V,MGV!B:E,4,0),"")</f>
        <v>PT. Mega Antaran Prima</v>
      </c>
      <c r="X61" s="194" t="s">
        <v>4252</v>
      </c>
      <c r="Y61" s="15" t="s">
        <v>4546</v>
      </c>
      <c r="Z61" s="194" t="s">
        <v>4300</v>
      </c>
      <c r="AA61" s="195">
        <v>44358</v>
      </c>
      <c r="AB61" s="194" t="str">
        <f t="shared" si="2"/>
        <v>PT. Mega Antaran Prima</v>
      </c>
      <c r="AC61" s="194" t="str">
        <f>VLOOKUP(AE:AE,'List Dedicate'!C:F,4,0)</f>
        <v>Dadan Darmawan</v>
      </c>
      <c r="AD61" s="129"/>
      <c r="AE61" s="126" t="str">
        <f t="shared" si="3"/>
        <v>B 9064 KXU</v>
      </c>
      <c r="AF61" t="str">
        <f>VLOOKUP(A:A,[16]Orders!$D:$F,3,0)</f>
        <v>POD</v>
      </c>
    </row>
    <row r="62" spans="1:32" hidden="1" x14ac:dyDescent="0.25">
      <c r="A62" s="171">
        <v>4002938210</v>
      </c>
      <c r="B62" s="179" t="s">
        <v>96</v>
      </c>
      <c r="C62" s="179">
        <v>1</v>
      </c>
      <c r="D62" s="171">
        <v>15556392</v>
      </c>
      <c r="E62" s="171" t="s">
        <v>4305</v>
      </c>
      <c r="F62" s="171">
        <v>580</v>
      </c>
      <c r="G62" s="171">
        <v>10.07</v>
      </c>
      <c r="H62" s="171">
        <v>3.19</v>
      </c>
      <c r="I62" s="179" t="s">
        <v>73</v>
      </c>
      <c r="J62" s="171" t="s">
        <v>97</v>
      </c>
      <c r="K62" s="180">
        <v>44506.775000000001</v>
      </c>
      <c r="L62" s="171">
        <v>3</v>
      </c>
      <c r="M62" s="171" t="s">
        <v>130</v>
      </c>
      <c r="N62" s="171" t="s">
        <v>118</v>
      </c>
      <c r="O62" s="171" t="s">
        <v>4217</v>
      </c>
      <c r="P62" s="182">
        <v>44361</v>
      </c>
      <c r="Q62" s="171" t="s">
        <v>112</v>
      </c>
      <c r="R62" s="171" t="s">
        <v>4306</v>
      </c>
      <c r="S62" s="161" t="s">
        <v>113</v>
      </c>
      <c r="T62" s="15" t="str">
        <f>IFERROR(VLOOKUP(D:D,DGILOG!A:C,3,0),"")</f>
        <v/>
      </c>
      <c r="U62" s="194"/>
      <c r="V62" s="194" t="s">
        <v>528</v>
      </c>
      <c r="W62" s="15" t="s">
        <v>4345</v>
      </c>
      <c r="X62" s="194" t="s">
        <v>4252</v>
      </c>
      <c r="Y62" s="15" t="s">
        <v>4560</v>
      </c>
      <c r="Z62" s="194" t="s">
        <v>4319</v>
      </c>
      <c r="AA62" s="194"/>
      <c r="AB62" s="194"/>
      <c r="AC62" s="194"/>
      <c r="AE62" s="203" t="str">
        <f t="shared" si="3"/>
        <v>B 9596 TEU</v>
      </c>
    </row>
    <row r="63" spans="1:32" hidden="1" x14ac:dyDescent="0.25">
      <c r="A63" s="171">
        <v>4002938210</v>
      </c>
      <c r="B63" s="179" t="s">
        <v>96</v>
      </c>
      <c r="C63" s="179"/>
      <c r="D63" s="171">
        <v>32600001</v>
      </c>
      <c r="E63" s="171" t="s">
        <v>239</v>
      </c>
      <c r="F63" s="171">
        <v>1410</v>
      </c>
      <c r="G63" s="171">
        <v>23.6</v>
      </c>
      <c r="H63" s="171">
        <v>10.15</v>
      </c>
      <c r="I63" s="179" t="s">
        <v>73</v>
      </c>
      <c r="J63" s="171" t="s">
        <v>97</v>
      </c>
      <c r="K63" s="180">
        <v>44506.775000000001</v>
      </c>
      <c r="L63" s="171">
        <v>3</v>
      </c>
      <c r="M63" s="171" t="s">
        <v>130</v>
      </c>
      <c r="N63" s="171" t="s">
        <v>118</v>
      </c>
      <c r="O63" s="171" t="s">
        <v>4217</v>
      </c>
      <c r="P63" s="182">
        <v>44361</v>
      </c>
      <c r="Q63" s="171" t="s">
        <v>112</v>
      </c>
      <c r="R63" s="171" t="s">
        <v>3517</v>
      </c>
      <c r="S63" s="161" t="s">
        <v>113</v>
      </c>
      <c r="T63" s="15" t="str">
        <f>IFERROR(VLOOKUP(D:D,DGILOG!A:C,3,0),"")</f>
        <v>Y</v>
      </c>
      <c r="U63" s="194"/>
      <c r="V63" s="194"/>
      <c r="W63" s="15" t="s">
        <v>4345</v>
      </c>
      <c r="X63" s="194" t="s">
        <v>4252</v>
      </c>
      <c r="Y63" s="15" t="s">
        <v>4886</v>
      </c>
      <c r="Z63" s="194" t="s">
        <v>4319</v>
      </c>
      <c r="AA63" s="194"/>
      <c r="AB63" s="194"/>
      <c r="AC63" s="194"/>
    </row>
    <row r="64" spans="1:32" hidden="1" x14ac:dyDescent="0.25">
      <c r="A64" s="171">
        <v>4002938352</v>
      </c>
      <c r="B64" s="179" t="s">
        <v>96</v>
      </c>
      <c r="C64" s="179">
        <v>1</v>
      </c>
      <c r="D64" s="171">
        <v>15069489</v>
      </c>
      <c r="E64" s="171" t="s">
        <v>4307</v>
      </c>
      <c r="F64" s="171">
        <v>1511</v>
      </c>
      <c r="G64" s="171">
        <v>24.38</v>
      </c>
      <c r="H64" s="171">
        <v>15.01</v>
      </c>
      <c r="I64" s="179" t="s">
        <v>73</v>
      </c>
      <c r="J64" s="171" t="s">
        <v>97</v>
      </c>
      <c r="K64" s="180">
        <v>44506.775000000001</v>
      </c>
      <c r="L64" s="171">
        <v>3</v>
      </c>
      <c r="M64" s="171" t="s">
        <v>130</v>
      </c>
      <c r="N64" s="171" t="s">
        <v>118</v>
      </c>
      <c r="O64" s="171" t="s">
        <v>4308</v>
      </c>
      <c r="P64" s="182">
        <v>44361</v>
      </c>
      <c r="Q64" s="171" t="s">
        <v>112</v>
      </c>
      <c r="R64" s="171" t="s">
        <v>4309</v>
      </c>
      <c r="S64" s="161" t="s">
        <v>113</v>
      </c>
      <c r="T64" s="15" t="str">
        <f>IFERROR(VLOOKUP(D:D,DGILOG!A:C,3,0),"")</f>
        <v/>
      </c>
      <c r="U64" s="194"/>
      <c r="V64" s="194" t="s">
        <v>419</v>
      </c>
      <c r="W64" s="15" t="s">
        <v>4343</v>
      </c>
      <c r="X64" s="194" t="s">
        <v>4252</v>
      </c>
      <c r="Y64" s="15" t="s">
        <v>4566</v>
      </c>
      <c r="Z64" s="194" t="s">
        <v>4320</v>
      </c>
      <c r="AA64" s="194"/>
      <c r="AB64" s="194"/>
      <c r="AC64" s="194"/>
    </row>
    <row r="65" spans="1:32" hidden="1" x14ac:dyDescent="0.25">
      <c r="A65" s="171">
        <v>4002938352</v>
      </c>
      <c r="B65" s="179" t="s">
        <v>96</v>
      </c>
      <c r="C65" s="179"/>
      <c r="D65" s="171">
        <v>15462246</v>
      </c>
      <c r="E65" s="171" t="s">
        <v>4310</v>
      </c>
      <c r="F65" s="171">
        <v>568</v>
      </c>
      <c r="G65" s="171">
        <v>11.09</v>
      </c>
      <c r="H65" s="171">
        <v>4.21</v>
      </c>
      <c r="I65" s="179" t="s">
        <v>73</v>
      </c>
      <c r="J65" s="171" t="s">
        <v>97</v>
      </c>
      <c r="K65" s="180">
        <v>44506.775000000001</v>
      </c>
      <c r="L65" s="171">
        <v>3</v>
      </c>
      <c r="M65" s="171" t="s">
        <v>130</v>
      </c>
      <c r="N65" s="171" t="s">
        <v>118</v>
      </c>
      <c r="O65" s="171" t="s">
        <v>4308</v>
      </c>
      <c r="P65" s="182">
        <v>44361</v>
      </c>
      <c r="Q65" s="171" t="s">
        <v>112</v>
      </c>
      <c r="R65" s="183" t="s">
        <v>4311</v>
      </c>
      <c r="S65" s="161" t="s">
        <v>113</v>
      </c>
      <c r="T65" s="15" t="str">
        <f>IFERROR(VLOOKUP(D:D,DGILOG!A:C,3,0),"")</f>
        <v/>
      </c>
      <c r="U65" s="194"/>
      <c r="V65" s="194"/>
      <c r="W65" s="15" t="s">
        <v>4343</v>
      </c>
      <c r="X65" s="194" t="s">
        <v>4252</v>
      </c>
      <c r="Y65" s="15" t="s">
        <v>4566</v>
      </c>
      <c r="Z65" s="194" t="s">
        <v>4320</v>
      </c>
      <c r="AA65" s="194"/>
      <c r="AB65" s="194"/>
      <c r="AC65" s="194"/>
    </row>
    <row r="66" spans="1:32" hidden="1" x14ac:dyDescent="0.25">
      <c r="A66" s="171">
        <v>4002938353</v>
      </c>
      <c r="B66" s="179" t="s">
        <v>96</v>
      </c>
      <c r="C66" s="179">
        <v>1</v>
      </c>
      <c r="D66" s="171">
        <v>15462246</v>
      </c>
      <c r="E66" s="171" t="s">
        <v>4310</v>
      </c>
      <c r="F66" s="171">
        <v>1900</v>
      </c>
      <c r="G66" s="171">
        <v>33.32</v>
      </c>
      <c r="H66" s="171">
        <v>19.100000000000001</v>
      </c>
      <c r="I66" s="179" t="s">
        <v>73</v>
      </c>
      <c r="J66" s="171" t="s">
        <v>116</v>
      </c>
      <c r="K66" s="180">
        <v>44506.775000000001</v>
      </c>
      <c r="L66" s="171">
        <v>3</v>
      </c>
      <c r="M66" s="171" t="s">
        <v>130</v>
      </c>
      <c r="N66" s="171" t="s">
        <v>118</v>
      </c>
      <c r="O66" s="171" t="s">
        <v>4223</v>
      </c>
      <c r="P66" s="182">
        <v>44361</v>
      </c>
      <c r="Q66" s="171" t="s">
        <v>112</v>
      </c>
      <c r="R66" s="183" t="s">
        <v>4311</v>
      </c>
      <c r="S66" s="161" t="s">
        <v>113</v>
      </c>
      <c r="T66" s="15" t="str">
        <f>IFERROR(VLOOKUP(D:D,DGILOG!A:C,3,0),"")</f>
        <v/>
      </c>
      <c r="U66" s="194"/>
      <c r="V66" s="194"/>
      <c r="W66" s="15" t="s">
        <v>4342</v>
      </c>
      <c r="X66" s="194" t="s">
        <v>4252</v>
      </c>
      <c r="Y66" s="15" t="s">
        <v>4346</v>
      </c>
      <c r="Z66" s="194" t="s">
        <v>4321</v>
      </c>
      <c r="AA66" s="194"/>
      <c r="AB66" s="194"/>
      <c r="AC66" s="194"/>
    </row>
    <row r="67" spans="1:32" hidden="1" x14ac:dyDescent="0.25">
      <c r="A67" s="171">
        <v>4002938357</v>
      </c>
      <c r="B67" s="179" t="s">
        <v>96</v>
      </c>
      <c r="C67" s="179"/>
      <c r="D67" s="171">
        <v>15420635</v>
      </c>
      <c r="E67" s="171" t="s">
        <v>219</v>
      </c>
      <c r="F67" s="171">
        <v>1996</v>
      </c>
      <c r="G67" s="171">
        <v>32.07</v>
      </c>
      <c r="H67" s="171">
        <v>14.52</v>
      </c>
      <c r="I67" s="179" t="s">
        <v>73</v>
      </c>
      <c r="J67" s="171" t="s">
        <v>97</v>
      </c>
      <c r="K67" s="180">
        <v>44506.775000000001</v>
      </c>
      <c r="L67" s="171">
        <v>3</v>
      </c>
      <c r="M67" s="171" t="s">
        <v>124</v>
      </c>
      <c r="N67" s="171" t="s">
        <v>118</v>
      </c>
      <c r="O67" s="171" t="s">
        <v>4217</v>
      </c>
      <c r="P67" s="182">
        <v>44361</v>
      </c>
      <c r="Q67" s="171" t="s">
        <v>112</v>
      </c>
      <c r="R67" s="171" t="s">
        <v>220</v>
      </c>
      <c r="S67" s="161" t="s">
        <v>113</v>
      </c>
      <c r="T67" s="15" t="str">
        <f>IFERROR(VLOOKUP(D:D,DGILOG!A:C,3,0),"")</f>
        <v>Y</v>
      </c>
      <c r="U67" s="194"/>
      <c r="V67" s="194"/>
      <c r="W67" s="15" t="s">
        <v>505</v>
      </c>
      <c r="X67" s="194" t="s">
        <v>4252</v>
      </c>
      <c r="Y67" s="15" t="s">
        <v>4887</v>
      </c>
      <c r="Z67" s="194" t="s">
        <v>4322</v>
      </c>
      <c r="AA67" s="194"/>
      <c r="AB67" s="194"/>
      <c r="AC67" s="194"/>
    </row>
    <row r="68" spans="1:32" hidden="1" x14ac:dyDescent="0.25">
      <c r="A68" s="171">
        <v>4002938357</v>
      </c>
      <c r="B68" s="179" t="s">
        <v>96</v>
      </c>
      <c r="C68" s="179"/>
      <c r="D68" s="171">
        <v>95050001</v>
      </c>
      <c r="E68" s="171" t="s">
        <v>327</v>
      </c>
      <c r="F68" s="171">
        <v>350</v>
      </c>
      <c r="G68" s="171">
        <v>6.86</v>
      </c>
      <c r="H68" s="171">
        <v>2.79</v>
      </c>
      <c r="I68" s="179" t="s">
        <v>73</v>
      </c>
      <c r="J68" s="171" t="s">
        <v>97</v>
      </c>
      <c r="K68" s="180">
        <v>44506.775000000001</v>
      </c>
      <c r="L68" s="171">
        <v>3</v>
      </c>
      <c r="M68" s="171" t="s">
        <v>117</v>
      </c>
      <c r="N68" s="171" t="s">
        <v>118</v>
      </c>
      <c r="O68" s="171" t="s">
        <v>4217</v>
      </c>
      <c r="P68" s="182">
        <v>44361</v>
      </c>
      <c r="Q68" s="171" t="s">
        <v>112</v>
      </c>
      <c r="R68" s="171" t="s">
        <v>328</v>
      </c>
      <c r="S68" s="161" t="s">
        <v>113</v>
      </c>
      <c r="T68" s="15" t="str">
        <f>IFERROR(VLOOKUP(D:D,DGILOG!A:C,3,0),"")</f>
        <v/>
      </c>
      <c r="U68" s="194"/>
      <c r="V68" s="194"/>
      <c r="W68" s="15" t="s">
        <v>505</v>
      </c>
      <c r="X68" s="194" t="s">
        <v>4252</v>
      </c>
      <c r="Y68" s="15" t="s">
        <v>4888</v>
      </c>
      <c r="Z68" s="194" t="s">
        <v>4322</v>
      </c>
      <c r="AA68" s="194"/>
      <c r="AB68" s="194"/>
      <c r="AC68" s="194"/>
    </row>
    <row r="69" spans="1:32" hidden="1" x14ac:dyDescent="0.25">
      <c r="A69" s="171">
        <v>4002938415</v>
      </c>
      <c r="B69" s="179" t="s">
        <v>96</v>
      </c>
      <c r="C69" s="179">
        <v>1</v>
      </c>
      <c r="D69" s="171">
        <v>15178585</v>
      </c>
      <c r="E69" s="171" t="s">
        <v>376</v>
      </c>
      <c r="F69" s="171">
        <v>1039</v>
      </c>
      <c r="G69" s="171">
        <v>20.72</v>
      </c>
      <c r="H69" s="171">
        <v>7.71</v>
      </c>
      <c r="I69" s="179" t="s">
        <v>73</v>
      </c>
      <c r="J69" s="171" t="s">
        <v>97</v>
      </c>
      <c r="K69" s="180">
        <v>44506.775000000001</v>
      </c>
      <c r="L69" s="171">
        <v>3</v>
      </c>
      <c r="M69" s="171" t="s">
        <v>130</v>
      </c>
      <c r="N69" s="171" t="s">
        <v>118</v>
      </c>
      <c r="O69" s="171" t="s">
        <v>4312</v>
      </c>
      <c r="P69" s="182">
        <v>44362</v>
      </c>
      <c r="Q69" s="171" t="s">
        <v>112</v>
      </c>
      <c r="R69" s="183" t="s">
        <v>377</v>
      </c>
      <c r="S69" s="161" t="s">
        <v>113</v>
      </c>
      <c r="T69" s="15" t="str">
        <f>IFERROR(VLOOKUP(D:D,DGILOG!A:C,3,0),"")</f>
        <v/>
      </c>
      <c r="U69" s="194"/>
      <c r="V69" s="194" t="s">
        <v>499</v>
      </c>
      <c r="W69" s="15" t="s">
        <v>4344</v>
      </c>
      <c r="X69" s="194" t="s">
        <v>4252</v>
      </c>
      <c r="Y69" s="15" t="s">
        <v>4561</v>
      </c>
      <c r="Z69" s="194" t="s">
        <v>4323</v>
      </c>
      <c r="AA69" s="194"/>
      <c r="AB69" s="194"/>
      <c r="AC69" s="194"/>
    </row>
    <row r="70" spans="1:32" hidden="1" x14ac:dyDescent="0.25">
      <c r="A70" s="171">
        <v>4002938415</v>
      </c>
      <c r="B70" s="179" t="s">
        <v>96</v>
      </c>
      <c r="C70" s="179"/>
      <c r="D70" s="171">
        <v>15553973</v>
      </c>
      <c r="E70" s="171" t="s">
        <v>547</v>
      </c>
      <c r="F70" s="171">
        <v>1576</v>
      </c>
      <c r="G70" s="171">
        <v>17.84</v>
      </c>
      <c r="H70" s="171">
        <v>7.23</v>
      </c>
      <c r="I70" s="179" t="s">
        <v>73</v>
      </c>
      <c r="J70" s="171" t="s">
        <v>97</v>
      </c>
      <c r="K70" s="180">
        <v>44506.775000000001</v>
      </c>
      <c r="L70" s="171">
        <v>3</v>
      </c>
      <c r="M70" s="171" t="s">
        <v>130</v>
      </c>
      <c r="N70" s="171" t="s">
        <v>118</v>
      </c>
      <c r="O70" s="171" t="s">
        <v>4312</v>
      </c>
      <c r="P70" s="182">
        <v>44362</v>
      </c>
      <c r="Q70" s="171" t="s">
        <v>112</v>
      </c>
      <c r="R70" s="171" t="s">
        <v>4338</v>
      </c>
      <c r="S70" s="161" t="s">
        <v>113</v>
      </c>
      <c r="T70" s="15" t="str">
        <f>IFERROR(VLOOKUP(D:D,DGILOG!A:C,3,0),"")</f>
        <v/>
      </c>
      <c r="U70" s="194"/>
      <c r="V70" s="194"/>
      <c r="W70" s="15" t="s">
        <v>4344</v>
      </c>
      <c r="X70" s="194" t="s">
        <v>4252</v>
      </c>
      <c r="Y70" s="15" t="s">
        <v>4561</v>
      </c>
      <c r="Z70" s="194" t="s">
        <v>4323</v>
      </c>
      <c r="AA70" s="194"/>
      <c r="AB70" s="194"/>
      <c r="AC70" s="194"/>
    </row>
    <row r="71" spans="1:32" hidden="1" x14ac:dyDescent="0.25">
      <c r="A71" s="171">
        <v>4002938426</v>
      </c>
      <c r="B71" s="179" t="s">
        <v>96</v>
      </c>
      <c r="C71" s="179"/>
      <c r="D71" s="171">
        <v>20820001</v>
      </c>
      <c r="E71" s="171" t="s">
        <v>185</v>
      </c>
      <c r="F71" s="171">
        <v>2129</v>
      </c>
      <c r="G71" s="171">
        <v>16.52</v>
      </c>
      <c r="H71" s="171">
        <v>10.43</v>
      </c>
      <c r="I71" s="179" t="s">
        <v>73</v>
      </c>
      <c r="J71" s="171" t="s">
        <v>97</v>
      </c>
      <c r="K71" s="180">
        <v>44506.775000000001</v>
      </c>
      <c r="L71" s="171">
        <v>3</v>
      </c>
      <c r="M71" s="171" t="s">
        <v>124</v>
      </c>
      <c r="N71" s="171" t="s">
        <v>118</v>
      </c>
      <c r="O71" s="171" t="s">
        <v>4217</v>
      </c>
      <c r="P71" s="182">
        <v>44363</v>
      </c>
      <c r="Q71" s="171" t="s">
        <v>112</v>
      </c>
      <c r="R71" s="171" t="s">
        <v>186</v>
      </c>
      <c r="S71" s="161" t="s">
        <v>113</v>
      </c>
      <c r="T71" s="15" t="str">
        <f>IFERROR(VLOOKUP(D:D,DGILOG!A:C,3,0),"")</f>
        <v/>
      </c>
      <c r="U71" s="194"/>
      <c r="V71" s="194"/>
      <c r="W71" s="15" t="s">
        <v>505</v>
      </c>
      <c r="X71" s="194" t="s">
        <v>4252</v>
      </c>
      <c r="Y71" s="15" t="s">
        <v>4889</v>
      </c>
      <c r="Z71" s="194" t="s">
        <v>4324</v>
      </c>
      <c r="AA71" s="194"/>
      <c r="AB71" s="194"/>
      <c r="AC71" s="194"/>
    </row>
    <row r="72" spans="1:32" hidden="1" x14ac:dyDescent="0.25">
      <c r="A72" s="171">
        <v>4002938426</v>
      </c>
      <c r="B72" s="179" t="s">
        <v>96</v>
      </c>
      <c r="C72" s="179"/>
      <c r="D72" s="171">
        <v>95000001</v>
      </c>
      <c r="E72" s="171" t="s">
        <v>115</v>
      </c>
      <c r="F72" s="171">
        <v>1000</v>
      </c>
      <c r="G72" s="171">
        <v>10.49</v>
      </c>
      <c r="H72" s="171">
        <v>7.62</v>
      </c>
      <c r="I72" s="179" t="s">
        <v>73</v>
      </c>
      <c r="J72" s="171" t="s">
        <v>97</v>
      </c>
      <c r="K72" s="180">
        <v>44506.775000000001</v>
      </c>
      <c r="L72" s="171">
        <v>3</v>
      </c>
      <c r="M72" s="171" t="s">
        <v>117</v>
      </c>
      <c r="N72" s="171" t="s">
        <v>118</v>
      </c>
      <c r="O72" s="171" t="s">
        <v>4217</v>
      </c>
      <c r="P72" s="182">
        <v>44363</v>
      </c>
      <c r="Q72" s="171" t="s">
        <v>112</v>
      </c>
      <c r="R72" s="171" t="s">
        <v>4230</v>
      </c>
      <c r="S72" s="161" t="s">
        <v>113</v>
      </c>
      <c r="T72" s="15" t="str">
        <f>IFERROR(VLOOKUP(D:D,DGILOG!A:C,3,0),"")</f>
        <v>Y</v>
      </c>
      <c r="U72" s="194"/>
      <c r="V72" s="194"/>
      <c r="W72" s="15" t="s">
        <v>505</v>
      </c>
      <c r="X72" s="194" t="s">
        <v>4252</v>
      </c>
      <c r="Y72" s="15" t="s">
        <v>4890</v>
      </c>
      <c r="Z72" s="194" t="s">
        <v>4324</v>
      </c>
      <c r="AA72" s="194"/>
      <c r="AB72" s="194"/>
      <c r="AC72" s="194"/>
    </row>
    <row r="73" spans="1:32" x14ac:dyDescent="0.25">
      <c r="A73" s="171">
        <v>4002938585</v>
      </c>
      <c r="B73" s="179" t="s">
        <v>96</v>
      </c>
      <c r="C73" s="179">
        <v>1</v>
      </c>
      <c r="D73" s="171">
        <v>21931001</v>
      </c>
      <c r="E73" s="171" t="s">
        <v>4239</v>
      </c>
      <c r="F73" s="171">
        <v>500</v>
      </c>
      <c r="G73" s="171">
        <v>4.46</v>
      </c>
      <c r="H73" s="171">
        <v>2.0499999999999998</v>
      </c>
      <c r="I73" s="179" t="s">
        <v>8</v>
      </c>
      <c r="J73" s="171" t="s">
        <v>116</v>
      </c>
      <c r="K73" s="180">
        <v>44506.775000000001</v>
      </c>
      <c r="L73" s="171">
        <v>3</v>
      </c>
      <c r="M73" s="171" t="s">
        <v>104</v>
      </c>
      <c r="N73" s="171" t="s">
        <v>99</v>
      </c>
      <c r="O73" s="171" t="s">
        <v>356</v>
      </c>
      <c r="P73" s="182">
        <v>44359</v>
      </c>
      <c r="Q73" s="171" t="s">
        <v>120</v>
      </c>
      <c r="R73" s="171" t="s">
        <v>4241</v>
      </c>
      <c r="S73" s="161" t="s">
        <v>122</v>
      </c>
      <c r="T73" s="15" t="str">
        <f>IFERROR(VLOOKUP(D:D,DGILOG!A:C,3,0),"")</f>
        <v/>
      </c>
      <c r="U73" s="194" t="s">
        <v>3344</v>
      </c>
      <c r="V73" s="194" t="s">
        <v>29</v>
      </c>
      <c r="W73" s="194" t="str">
        <f>IFERROR(VLOOKUP(V:V,MGV!B:E,4,0),"")</f>
        <v>PT. Darsindo Cipta Putra Mandiri</v>
      </c>
      <c r="X73" s="194" t="s">
        <v>4252</v>
      </c>
      <c r="Y73" s="15" t="s">
        <v>4509</v>
      </c>
      <c r="Z73" s="194" t="s">
        <v>4325</v>
      </c>
      <c r="AA73" s="195">
        <v>44358</v>
      </c>
      <c r="AB73" s="194" t="str">
        <f>W73</f>
        <v>PT. Darsindo Cipta Putra Mandiri</v>
      </c>
      <c r="AC73" s="194" t="str">
        <f>VLOOKUP(AE:AE,'List Dedicate'!C:F,4,0)</f>
        <v>FERI</v>
      </c>
      <c r="AD73" s="129"/>
      <c r="AE73" s="126" t="str">
        <f>V73</f>
        <v>B 9146 FXU</v>
      </c>
      <c r="AF73" t="str">
        <f>VLOOKUP(A:A,[16]Orders!$D:$F,3,0)</f>
        <v>POD</v>
      </c>
    </row>
    <row r="74" spans="1:32" x14ac:dyDescent="0.25">
      <c r="A74" s="171">
        <v>4002938586</v>
      </c>
      <c r="B74" s="179" t="s">
        <v>96</v>
      </c>
      <c r="C74" s="179">
        <v>1</v>
      </c>
      <c r="D74" s="171">
        <v>21931001</v>
      </c>
      <c r="E74" s="171" t="s">
        <v>4239</v>
      </c>
      <c r="F74" s="171">
        <v>334</v>
      </c>
      <c r="G74" s="171">
        <v>4.4400000000000004</v>
      </c>
      <c r="H74" s="171">
        <v>1.91</v>
      </c>
      <c r="I74" s="179" t="s">
        <v>8</v>
      </c>
      <c r="J74" s="171" t="s">
        <v>116</v>
      </c>
      <c r="K74" s="180">
        <v>44506.775000000001</v>
      </c>
      <c r="L74" s="171">
        <v>3</v>
      </c>
      <c r="M74" s="171" t="s">
        <v>104</v>
      </c>
      <c r="N74" s="171" t="s">
        <v>99</v>
      </c>
      <c r="O74" s="171" t="s">
        <v>4313</v>
      </c>
      <c r="P74" s="182">
        <v>44359</v>
      </c>
      <c r="Q74" s="171" t="s">
        <v>120</v>
      </c>
      <c r="R74" s="171" t="s">
        <v>4241</v>
      </c>
      <c r="S74" s="161" t="s">
        <v>122</v>
      </c>
      <c r="T74" s="15" t="str">
        <f>IFERROR(VLOOKUP(D:D,DGILOG!A:C,3,0),"")</f>
        <v/>
      </c>
      <c r="U74" s="194" t="s">
        <v>3344</v>
      </c>
      <c r="V74" s="194" t="s">
        <v>48</v>
      </c>
      <c r="W74" s="194" t="str">
        <f>IFERROR(VLOOKUP(V:V,MGV!B:E,4,0),"")</f>
        <v>PT. Kabut Halim Mandiri</v>
      </c>
      <c r="X74" s="194" t="s">
        <v>4252</v>
      </c>
      <c r="Y74" s="15" t="s">
        <v>4512</v>
      </c>
      <c r="Z74" s="194" t="s">
        <v>4326</v>
      </c>
      <c r="AA74" s="195">
        <v>44358</v>
      </c>
      <c r="AB74" s="194" t="str">
        <f>W74</f>
        <v>PT. Kabut Halim Mandiri</v>
      </c>
      <c r="AC74" s="194" t="str">
        <f>VLOOKUP(AE:AE,'List Dedicate'!C:F,4,0)</f>
        <v>ANAN</v>
      </c>
      <c r="AD74" s="129"/>
      <c r="AE74" s="126" t="str">
        <f>V74</f>
        <v>B 9029 EXR</v>
      </c>
      <c r="AF74" t="str">
        <f>VLOOKUP(A:A,[16]Orders!$D:$F,3,0)</f>
        <v>POD</v>
      </c>
    </row>
    <row r="75" spans="1:32" x14ac:dyDescent="0.25">
      <c r="A75" s="171">
        <v>4002938587</v>
      </c>
      <c r="B75" s="179" t="s">
        <v>96</v>
      </c>
      <c r="C75" s="179">
        <v>1</v>
      </c>
      <c r="D75" s="171">
        <v>21931001</v>
      </c>
      <c r="E75" s="171" t="s">
        <v>4239</v>
      </c>
      <c r="F75" s="171">
        <v>333</v>
      </c>
      <c r="G75" s="171">
        <v>4.43</v>
      </c>
      <c r="H75" s="171">
        <v>1.9</v>
      </c>
      <c r="I75" s="179" t="s">
        <v>8</v>
      </c>
      <c r="J75" s="171" t="s">
        <v>116</v>
      </c>
      <c r="K75" s="180">
        <v>44506.775000000001</v>
      </c>
      <c r="L75" s="171">
        <v>3</v>
      </c>
      <c r="M75" s="171" t="s">
        <v>104</v>
      </c>
      <c r="N75" s="171" t="s">
        <v>99</v>
      </c>
      <c r="O75" s="171" t="s">
        <v>4313</v>
      </c>
      <c r="P75" s="182">
        <v>44359</v>
      </c>
      <c r="Q75" s="171" t="s">
        <v>120</v>
      </c>
      <c r="R75" s="171" t="s">
        <v>4241</v>
      </c>
      <c r="S75" s="161" t="s">
        <v>122</v>
      </c>
      <c r="T75" s="15" t="str">
        <f>IFERROR(VLOOKUP(D:D,DGILOG!A:C,3,0),"")</f>
        <v/>
      </c>
      <c r="U75" s="194" t="s">
        <v>3344</v>
      </c>
      <c r="V75" s="194" t="s">
        <v>276</v>
      </c>
      <c r="W75" s="194" t="str">
        <f>IFERROR(VLOOKUP(V:V,MGV!B:E,4,0),"")</f>
        <v>PT. Mega Antaran Prima</v>
      </c>
      <c r="X75" s="194" t="s">
        <v>4252</v>
      </c>
      <c r="Y75" s="15" t="s">
        <v>4534</v>
      </c>
      <c r="Z75" s="194" t="s">
        <v>4327</v>
      </c>
      <c r="AA75" s="195">
        <v>44358</v>
      </c>
      <c r="AB75" s="194" t="str">
        <f>W75</f>
        <v>PT. Mega Antaran Prima</v>
      </c>
      <c r="AC75" s="194" t="str">
        <f>VLOOKUP(AE:AE,'List Dedicate'!C:F,4,0)</f>
        <v>Jaelani</v>
      </c>
      <c r="AD75" s="129"/>
      <c r="AE75" s="126" t="str">
        <f>V75</f>
        <v>B 9166 KXU</v>
      </c>
      <c r="AF75" t="str">
        <f>VLOOKUP(A:A,[16]Orders!$D:$F,3,0)</f>
        <v>POD</v>
      </c>
    </row>
    <row r="76" spans="1:32" x14ac:dyDescent="0.25">
      <c r="A76" s="171">
        <v>4002938588</v>
      </c>
      <c r="B76" s="179" t="s">
        <v>96</v>
      </c>
      <c r="C76" s="179">
        <v>1</v>
      </c>
      <c r="D76" s="171">
        <v>21931001</v>
      </c>
      <c r="E76" s="171" t="s">
        <v>4239</v>
      </c>
      <c r="F76" s="171">
        <v>333</v>
      </c>
      <c r="G76" s="171">
        <v>4.43</v>
      </c>
      <c r="H76" s="171">
        <v>1.9</v>
      </c>
      <c r="I76" s="179" t="s">
        <v>8</v>
      </c>
      <c r="J76" s="171" t="s">
        <v>116</v>
      </c>
      <c r="K76" s="180">
        <v>44506.775000000001</v>
      </c>
      <c r="L76" s="171">
        <v>3</v>
      </c>
      <c r="M76" s="171" t="s">
        <v>104</v>
      </c>
      <c r="N76" s="171" t="s">
        <v>99</v>
      </c>
      <c r="O76" s="171" t="s">
        <v>4313</v>
      </c>
      <c r="P76" s="182">
        <v>44359</v>
      </c>
      <c r="Q76" s="171" t="s">
        <v>120</v>
      </c>
      <c r="R76" s="171" t="s">
        <v>4241</v>
      </c>
      <c r="S76" s="161" t="s">
        <v>122</v>
      </c>
      <c r="T76" s="15" t="str">
        <f>IFERROR(VLOOKUP(D:D,DGILOG!A:C,3,0),"")</f>
        <v/>
      </c>
      <c r="U76" s="194" t="s">
        <v>3344</v>
      </c>
      <c r="V76" s="194" t="s">
        <v>59</v>
      </c>
      <c r="W76" s="194" t="str">
        <f>IFERROR(VLOOKUP(V:V,MGV!B:E,4,0),"")</f>
        <v>PT. Mega Antaran Prima</v>
      </c>
      <c r="X76" s="194" t="s">
        <v>4252</v>
      </c>
      <c r="Y76" s="15" t="s">
        <v>4550</v>
      </c>
      <c r="Z76" s="194" t="s">
        <v>4328</v>
      </c>
      <c r="AA76" s="195">
        <v>44358</v>
      </c>
      <c r="AB76" s="194" t="str">
        <f>W76</f>
        <v>PT. Mega Antaran Prima</v>
      </c>
      <c r="AC76" s="194" t="str">
        <f>VLOOKUP(AE:AE,'List Dedicate'!C:F,4,0)</f>
        <v>Ujang Mamun</v>
      </c>
      <c r="AD76" s="129"/>
      <c r="AE76" s="126" t="str">
        <f>V76</f>
        <v>F 8536 AP</v>
      </c>
      <c r="AF76" t="str">
        <f>VLOOKUP(A:A,[16]Orders!$D:$F,3,0)</f>
        <v>POD</v>
      </c>
    </row>
    <row r="77" spans="1:32" hidden="1" x14ac:dyDescent="0.25">
      <c r="A77" s="171">
        <v>4002938589</v>
      </c>
      <c r="B77" s="179" t="s">
        <v>96</v>
      </c>
      <c r="C77" s="179">
        <v>1</v>
      </c>
      <c r="D77" s="171">
        <v>15536133</v>
      </c>
      <c r="E77" s="171" t="s">
        <v>3313</v>
      </c>
      <c r="F77" s="171">
        <v>110</v>
      </c>
      <c r="G77" s="171">
        <v>1.51</v>
      </c>
      <c r="H77" s="171">
        <v>0.64</v>
      </c>
      <c r="I77" s="179" t="s">
        <v>8</v>
      </c>
      <c r="J77" s="171" t="s">
        <v>97</v>
      </c>
      <c r="K77" s="180">
        <v>44506.775000000001</v>
      </c>
      <c r="L77" s="171">
        <v>3</v>
      </c>
      <c r="M77" s="171" t="s">
        <v>134</v>
      </c>
      <c r="N77" s="171" t="s">
        <v>99</v>
      </c>
      <c r="O77" s="171" t="s">
        <v>4217</v>
      </c>
      <c r="P77" s="182">
        <v>44359</v>
      </c>
      <c r="Q77" s="171" t="s">
        <v>120</v>
      </c>
      <c r="R77" s="171" t="s">
        <v>3314</v>
      </c>
      <c r="S77" s="161" t="s">
        <v>122</v>
      </c>
      <c r="T77" s="15" t="str">
        <f>IFERROR(VLOOKUP(D:D,DGILOG!A:C,3,0),"")</f>
        <v/>
      </c>
      <c r="U77" s="194" t="s">
        <v>3344</v>
      </c>
      <c r="V77" s="194" t="s">
        <v>72</v>
      </c>
      <c r="W77" s="194" t="str">
        <f>IFERROR(VLOOKUP(V:V,MGV!B:E,4,0),"")</f>
        <v>PT. Prima Sarana Ekspres</v>
      </c>
      <c r="X77" s="194" t="s">
        <v>4252</v>
      </c>
      <c r="Y77" s="15" t="s">
        <v>4554</v>
      </c>
      <c r="Z77" s="194" t="s">
        <v>4329</v>
      </c>
      <c r="AA77" s="195">
        <v>44358</v>
      </c>
      <c r="AB77" s="194" t="str">
        <f>W77</f>
        <v>PT. Prima Sarana Ekspres</v>
      </c>
      <c r="AC77" s="194" t="str">
        <f>VLOOKUP(AE:AE,'List Dedicate'!C:F,4,0)</f>
        <v>Edi Efendi</v>
      </c>
      <c r="AD77" s="129"/>
      <c r="AE77" s="126" t="str">
        <f>V77</f>
        <v>B 9475 TXS</v>
      </c>
    </row>
    <row r="78" spans="1:32" hidden="1" x14ac:dyDescent="0.25">
      <c r="A78" s="171">
        <v>4002938589</v>
      </c>
      <c r="B78" s="179" t="s">
        <v>96</v>
      </c>
      <c r="C78" s="179"/>
      <c r="D78" s="171">
        <v>90043001</v>
      </c>
      <c r="E78" s="171" t="s">
        <v>4314</v>
      </c>
      <c r="F78" s="171">
        <v>114</v>
      </c>
      <c r="G78" s="171">
        <v>1.43</v>
      </c>
      <c r="H78" s="171">
        <v>0.57999999999999996</v>
      </c>
      <c r="I78" s="179" t="s">
        <v>8</v>
      </c>
      <c r="J78" s="171" t="s">
        <v>97</v>
      </c>
      <c r="K78" s="180">
        <v>44506.775000000001</v>
      </c>
      <c r="L78" s="171">
        <v>3</v>
      </c>
      <c r="M78" s="171" t="s">
        <v>104</v>
      </c>
      <c r="N78" s="171" t="s">
        <v>99</v>
      </c>
      <c r="O78" s="171" t="s">
        <v>4217</v>
      </c>
      <c r="P78" s="182">
        <v>44359</v>
      </c>
      <c r="Q78" s="171" t="s">
        <v>120</v>
      </c>
      <c r="R78" s="171" t="s">
        <v>4315</v>
      </c>
      <c r="S78" s="161" t="s">
        <v>122</v>
      </c>
      <c r="T78" s="15" t="str">
        <f>IFERROR(VLOOKUP(D:D,DGILOG!A:C,3,0),"")</f>
        <v/>
      </c>
      <c r="U78" s="194"/>
      <c r="V78" s="194"/>
      <c r="W78" s="194" t="str">
        <f>IFERROR(VLOOKUP(V:V,MGV!B:E,4,0),"")</f>
        <v/>
      </c>
      <c r="X78" s="194" t="s">
        <v>4252</v>
      </c>
      <c r="Y78" s="15" t="s">
        <v>4554</v>
      </c>
      <c r="Z78" s="194" t="s">
        <v>4329</v>
      </c>
      <c r="AA78" s="195">
        <v>44358</v>
      </c>
      <c r="AB78" s="194" t="s">
        <v>69</v>
      </c>
      <c r="AC78" s="194" t="s">
        <v>289</v>
      </c>
      <c r="AD78" s="129"/>
      <c r="AE78" s="126" t="s">
        <v>72</v>
      </c>
    </row>
    <row r="79" spans="1:32" hidden="1" x14ac:dyDescent="0.25">
      <c r="A79" s="171">
        <v>4002938599</v>
      </c>
      <c r="B79" s="179" t="s">
        <v>96</v>
      </c>
      <c r="C79" s="179">
        <v>1</v>
      </c>
      <c r="D79" s="171">
        <v>15093315</v>
      </c>
      <c r="E79" s="171" t="s">
        <v>386</v>
      </c>
      <c r="F79" s="171">
        <v>391</v>
      </c>
      <c r="G79" s="171">
        <v>5.85</v>
      </c>
      <c r="H79" s="171">
        <v>2.8</v>
      </c>
      <c r="I79" s="179" t="s">
        <v>73</v>
      </c>
      <c r="J79" s="171" t="s">
        <v>97</v>
      </c>
      <c r="K79" s="180">
        <v>44506.775000000001</v>
      </c>
      <c r="L79" s="171">
        <v>3</v>
      </c>
      <c r="M79" s="171" t="s">
        <v>3402</v>
      </c>
      <c r="N79" s="171" t="s">
        <v>3391</v>
      </c>
      <c r="O79" s="171" t="s">
        <v>4217</v>
      </c>
      <c r="P79" s="182">
        <v>44362</v>
      </c>
      <c r="Q79" s="171" t="s">
        <v>112</v>
      </c>
      <c r="R79" s="171" t="s">
        <v>3515</v>
      </c>
      <c r="S79" s="161" t="s">
        <v>113</v>
      </c>
      <c r="T79" s="15" t="str">
        <f>IFERROR(VLOOKUP(D:D,DGILOG!A:C,3,0),"")</f>
        <v>Y</v>
      </c>
      <c r="U79" s="194"/>
      <c r="V79" s="194" t="s">
        <v>2226</v>
      </c>
      <c r="W79" s="15" t="s">
        <v>4336</v>
      </c>
      <c r="X79" s="194" t="s">
        <v>4252</v>
      </c>
      <c r="Y79" s="15" t="s">
        <v>4573</v>
      </c>
      <c r="Z79" s="194" t="s">
        <v>4330</v>
      </c>
      <c r="AA79" s="194"/>
      <c r="AB79" s="194"/>
      <c r="AC79" s="194"/>
    </row>
    <row r="80" spans="1:32" hidden="1" x14ac:dyDescent="0.25">
      <c r="A80" s="171">
        <v>4002938599</v>
      </c>
      <c r="B80" s="179" t="s">
        <v>96</v>
      </c>
      <c r="C80" s="179"/>
      <c r="D80" s="171">
        <v>20815001</v>
      </c>
      <c r="E80" s="171" t="s">
        <v>3695</v>
      </c>
      <c r="F80" s="171">
        <v>1481</v>
      </c>
      <c r="G80" s="171">
        <v>28.04</v>
      </c>
      <c r="H80" s="171">
        <v>12.17</v>
      </c>
      <c r="I80" s="179" t="s">
        <v>73</v>
      </c>
      <c r="J80" s="171" t="s">
        <v>97</v>
      </c>
      <c r="K80" s="180">
        <v>44506.775000000001</v>
      </c>
      <c r="L80" s="171">
        <v>3</v>
      </c>
      <c r="M80" s="171" t="s">
        <v>3402</v>
      </c>
      <c r="N80" s="171" t="s">
        <v>3391</v>
      </c>
      <c r="O80" s="171" t="s">
        <v>4217</v>
      </c>
      <c r="P80" s="182">
        <v>44362</v>
      </c>
      <c r="Q80" s="171" t="s">
        <v>112</v>
      </c>
      <c r="R80" s="171" t="s">
        <v>3698</v>
      </c>
      <c r="S80" s="161" t="s">
        <v>113</v>
      </c>
      <c r="T80" s="15" t="str">
        <f>IFERROR(VLOOKUP(D:D,DGILOG!A:C,3,0),"")</f>
        <v/>
      </c>
      <c r="U80" s="194"/>
      <c r="V80" s="194"/>
      <c r="W80" s="15" t="s">
        <v>4336</v>
      </c>
      <c r="X80" s="194" t="s">
        <v>4252</v>
      </c>
      <c r="Y80" s="15" t="s">
        <v>4891</v>
      </c>
      <c r="Z80" s="194" t="s">
        <v>4330</v>
      </c>
      <c r="AA80" s="194"/>
      <c r="AB80" s="194"/>
      <c r="AC80" s="194"/>
    </row>
  </sheetData>
  <autoFilter ref="A1:AE80" xr:uid="{00000000-0009-0000-0000-000013000000}">
    <filterColumn colId="4">
      <filters>
        <filter val="CARREFOUR DUTA MERLIN"/>
      </filters>
    </filterColumn>
    <filterColumn colId="22">
      <filters>
        <filter val="B 9155 PEU eta 12-09 at9am"/>
      </filters>
    </filterColumn>
  </autoFilter>
  <conditionalFormatting sqref="V1">
    <cfRule type="duplicateValues" dxfId="278" priority="23"/>
  </conditionalFormatting>
  <conditionalFormatting sqref="V1">
    <cfRule type="duplicateValues" dxfId="277" priority="24"/>
  </conditionalFormatting>
  <conditionalFormatting sqref="V1">
    <cfRule type="duplicateValues" dxfId="276" priority="25"/>
  </conditionalFormatting>
  <conditionalFormatting sqref="V1">
    <cfRule type="duplicateValues" dxfId="275" priority="26"/>
  </conditionalFormatting>
  <conditionalFormatting sqref="V1">
    <cfRule type="duplicateValues" dxfId="274" priority="22"/>
  </conditionalFormatting>
  <conditionalFormatting sqref="A9:A10">
    <cfRule type="duplicateValues" dxfId="273" priority="19"/>
  </conditionalFormatting>
  <conditionalFormatting sqref="V9:V10">
    <cfRule type="duplicateValues" dxfId="272" priority="18"/>
  </conditionalFormatting>
  <conditionalFormatting sqref="V11">
    <cfRule type="duplicateValues" dxfId="271" priority="16"/>
  </conditionalFormatting>
  <conditionalFormatting sqref="A1:A61 A81:A1048576 V81:V1048576 V1:V61">
    <cfRule type="duplicateValues" dxfId="270" priority="15"/>
  </conditionalFormatting>
  <conditionalFormatting sqref="V81:V1048576 V1:V61">
    <cfRule type="duplicateValues" dxfId="269" priority="13"/>
  </conditionalFormatting>
  <conditionalFormatting sqref="V62">
    <cfRule type="duplicateValues" dxfId="268" priority="12"/>
  </conditionalFormatting>
  <conditionalFormatting sqref="V62">
    <cfRule type="duplicateValues" dxfId="267" priority="10"/>
  </conditionalFormatting>
  <conditionalFormatting sqref="V78:V80 V63:V76">
    <cfRule type="duplicateValues" dxfId="266" priority="9"/>
  </conditionalFormatting>
  <conditionalFormatting sqref="V78:V80 V63:V76">
    <cfRule type="duplicateValues" dxfId="265" priority="7"/>
  </conditionalFormatting>
  <conditionalFormatting sqref="A1:A1048576">
    <cfRule type="duplicateValues" dxfId="264" priority="6"/>
  </conditionalFormatting>
  <conditionalFormatting sqref="V77">
    <cfRule type="duplicateValues" dxfId="263" priority="3"/>
  </conditionalFormatting>
  <conditionalFormatting sqref="V77">
    <cfRule type="duplicateValues" dxfId="262" priority="2"/>
  </conditionalFormatting>
  <conditionalFormatting sqref="V1:V1048576">
    <cfRule type="duplicateValues" dxfId="261" priority="1"/>
  </conditionalFormatting>
  <conditionalFormatting sqref="Y3:Y61">
    <cfRule type="duplicateValues" dxfId="260" priority="7644"/>
  </conditionalFormatting>
  <conditionalFormatting sqref="Y1">
    <cfRule type="duplicateValues" dxfId="259" priority="7645"/>
  </conditionalFormatting>
  <conditionalFormatting sqref="Y2">
    <cfRule type="duplicateValues" dxfId="258" priority="7646"/>
  </conditionalFormatting>
  <conditionalFormatting sqref="Y62">
    <cfRule type="duplicateValues" dxfId="257" priority="7647"/>
  </conditionalFormatting>
  <conditionalFormatting sqref="Y63:Y80">
    <cfRule type="duplicateValues" dxfId="256" priority="7648"/>
  </conditionalFormatting>
  <hyperlinks>
    <hyperlink ref="R14" r:id="rId1" display="https://www.google.com/maps/search/KOMP.DUTA+HARAPAN+INDAH+BLOK+C+NO.1?entry=gmail&amp;source=g" xr:uid="{00000000-0004-0000-1300-000000000000}"/>
    <hyperlink ref="R15" r:id="rId2" display="https://www.google.com/maps/search/JL.PETA+SELATAN+BLOK+A+NO.1?entry=gmail&amp;source=g" xr:uid="{00000000-0004-0000-1300-000001000000}"/>
    <hyperlink ref="R24" r:id="rId3" display="https://www.google.com/maps/search/JL.RAYA+KALIGAWE+NO.38?entry=gmail&amp;source=g" xr:uid="{00000000-0004-0000-1300-000002000000}"/>
    <hyperlink ref="R65" r:id="rId4" display="https://www.google.com/maps/search/JL+BRIGJEN+SUDIARTO+NO+761?entry=gmail&amp;source=g" xr:uid="{00000000-0004-0000-1300-000003000000}"/>
    <hyperlink ref="R66" r:id="rId5" display="https://www.google.com/maps/search/JL+BRIGJEN+SUDIARTO+NO+761?entry=gmail&amp;source=g" xr:uid="{00000000-0004-0000-1300-000004000000}"/>
    <hyperlink ref="R69" r:id="rId6" display="https://www.google.com/maps/search/JL.RAYA+KALIGAWE+NO.38?entry=gmail&amp;source=g" xr:uid="{00000000-0004-0000-1300-000005000000}"/>
  </hyperlinks>
  <pageMargins left="0.7" right="0.7" top="0.75" bottom="0.75" header="0.3" footer="0.3"/>
  <pageSetup orientation="portrait" horizontalDpi="360" verticalDpi="360" r:id="rId7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E27"/>
  <sheetViews>
    <sheetView topLeftCell="S1" workbookViewId="0">
      <selection activeCell="Y2" sqref="Y2"/>
    </sheetView>
  </sheetViews>
  <sheetFormatPr defaultRowHeight="15" x14ac:dyDescent="0.25"/>
  <cols>
    <col min="1" max="1" width="12.28515625" style="30" bestFit="1" customWidth="1"/>
    <col min="2" max="2" width="13.7109375" style="30" bestFit="1" customWidth="1"/>
    <col min="3" max="3" width="9.42578125" style="30" bestFit="1" customWidth="1"/>
    <col min="4" max="4" width="10" style="30" bestFit="1" customWidth="1"/>
    <col min="5" max="5" width="32.28515625" style="30" bestFit="1" customWidth="1"/>
    <col min="6" max="6" width="8.140625" style="30" bestFit="1" customWidth="1"/>
    <col min="7" max="7" width="11" style="30" bestFit="1" customWidth="1"/>
    <col min="8" max="8" width="10.7109375" style="30" bestFit="1" customWidth="1"/>
    <col min="9" max="9" width="13.140625" style="30" bestFit="1" customWidth="1"/>
    <col min="10" max="10" width="14.28515625" style="30" bestFit="1" customWidth="1"/>
    <col min="11" max="11" width="13.7109375" style="30" bestFit="1" customWidth="1"/>
    <col min="12" max="12" width="11.85546875" style="30" bestFit="1" customWidth="1"/>
    <col min="13" max="13" width="20.140625" style="30" bestFit="1" customWidth="1"/>
    <col min="14" max="14" width="9" style="30" bestFit="1" customWidth="1"/>
    <col min="15" max="15" width="13.5703125" style="30" bestFit="1" customWidth="1"/>
    <col min="16" max="16" width="8.85546875" style="30" bestFit="1" customWidth="1"/>
    <col min="17" max="17" width="20.28515625" style="30" bestFit="1" customWidth="1"/>
    <col min="18" max="18" width="43.28515625" style="30" bestFit="1" customWidth="1"/>
    <col min="19" max="19" width="7.28515625" style="30" bestFit="1" customWidth="1"/>
    <col min="20" max="20" width="11.7109375" style="30" bestFit="1" customWidth="1"/>
    <col min="21" max="21" width="8.42578125" style="30" bestFit="1" customWidth="1"/>
    <col min="22" max="22" width="18" style="30" bestFit="1" customWidth="1"/>
    <col min="23" max="23" width="26.7109375" style="30" bestFit="1" customWidth="1"/>
    <col min="24" max="24" width="8.28515625" style="30" bestFit="1" customWidth="1"/>
    <col min="25" max="25" width="20.85546875" style="30" bestFit="1" customWidth="1"/>
    <col min="26" max="26" width="29" style="30" bestFit="1" customWidth="1"/>
    <col min="27" max="27" width="6.7109375" style="30" bestFit="1" customWidth="1"/>
    <col min="28" max="28" width="30.140625" style="30" bestFit="1" customWidth="1"/>
    <col min="29" max="29" width="18.7109375" style="30" bestFit="1" customWidth="1"/>
    <col min="30" max="30" width="13.140625" style="30" bestFit="1" customWidth="1"/>
    <col min="31" max="31" width="10.7109375" style="30" bestFit="1" customWidth="1"/>
    <col min="32" max="16384" width="9.140625" style="30"/>
  </cols>
  <sheetData>
    <row r="1" spans="1:31" x14ac:dyDescent="0.25">
      <c r="A1" s="205" t="s">
        <v>0</v>
      </c>
      <c r="B1" s="205" t="s">
        <v>3</v>
      </c>
      <c r="C1" s="205" t="s">
        <v>79</v>
      </c>
      <c r="D1" s="205" t="s">
        <v>80</v>
      </c>
      <c r="E1" s="205" t="s">
        <v>81</v>
      </c>
      <c r="F1" s="205" t="s">
        <v>82</v>
      </c>
      <c r="G1" s="205" t="s">
        <v>83</v>
      </c>
      <c r="H1" s="205" t="s">
        <v>84</v>
      </c>
      <c r="I1" s="205" t="s">
        <v>229</v>
      </c>
      <c r="J1" s="205" t="s">
        <v>85</v>
      </c>
      <c r="K1" s="205" t="s">
        <v>86</v>
      </c>
      <c r="L1" s="205" t="s">
        <v>87</v>
      </c>
      <c r="M1" s="205" t="s">
        <v>88</v>
      </c>
      <c r="N1" s="205" t="s">
        <v>89</v>
      </c>
      <c r="O1" s="205" t="s">
        <v>90</v>
      </c>
      <c r="P1" s="205" t="s">
        <v>91</v>
      </c>
      <c r="Q1" s="205" t="s">
        <v>92</v>
      </c>
      <c r="R1" s="205" t="s">
        <v>93</v>
      </c>
      <c r="S1" s="206" t="s">
        <v>2454</v>
      </c>
      <c r="T1" s="207" t="s">
        <v>611</v>
      </c>
      <c r="U1" s="206" t="s">
        <v>94</v>
      </c>
      <c r="V1" s="208" t="s">
        <v>625</v>
      </c>
      <c r="W1" s="206" t="s">
        <v>529</v>
      </c>
      <c r="X1" s="206" t="s">
        <v>95</v>
      </c>
      <c r="Y1" s="206" t="s">
        <v>254</v>
      </c>
    </row>
    <row r="2" spans="1:31" x14ac:dyDescent="0.25">
      <c r="A2" s="228">
        <v>4002938698</v>
      </c>
      <c r="B2" s="236" t="s">
        <v>96</v>
      </c>
      <c r="C2" s="236">
        <v>1</v>
      </c>
      <c r="D2" s="228">
        <v>32300001</v>
      </c>
      <c r="E2" s="228" t="s">
        <v>182</v>
      </c>
      <c r="F2" s="228">
        <v>367</v>
      </c>
      <c r="G2" s="237">
        <v>0.23194444444444443</v>
      </c>
      <c r="H2" s="237">
        <v>9.7916666666666666E-2</v>
      </c>
      <c r="I2" s="236" t="s">
        <v>8</v>
      </c>
      <c r="J2" s="228" t="s">
        <v>109</v>
      </c>
      <c r="K2" s="238">
        <v>44536.397916666669</v>
      </c>
      <c r="L2" s="236">
        <v>1</v>
      </c>
      <c r="M2" s="228" t="s">
        <v>3304</v>
      </c>
      <c r="N2" s="228" t="s">
        <v>110</v>
      </c>
      <c r="O2" s="228" t="s">
        <v>361</v>
      </c>
      <c r="P2" s="229">
        <v>44361</v>
      </c>
      <c r="Q2" s="228" t="s">
        <v>105</v>
      </c>
      <c r="R2" s="228" t="s">
        <v>4353</v>
      </c>
      <c r="S2" s="228" t="s">
        <v>107</v>
      </c>
      <c r="T2" s="14" t="str">
        <f>IFERROR(VLOOKUP(D:D,DGILOG!A:C,3,0),"")</f>
        <v>Y</v>
      </c>
      <c r="U2" s="209"/>
      <c r="V2" s="194" t="s">
        <v>13</v>
      </c>
      <c r="W2" s="194" t="str">
        <f>IFERROR(VLOOKUP(V:V,MGV!B:E,4,0),"")</f>
        <v>CV. Global Synergi Abadi</v>
      </c>
      <c r="X2" s="194" t="s">
        <v>361</v>
      </c>
      <c r="Y2" s="14" t="str">
        <f t="shared" ref="Y2:Y10" si="0">A2&amp;" "&amp;X2&amp;" "&amp;S2&amp;" "&amp;TEXT(P2,"DD")&amp;" "&amp;T2</f>
        <v>4002938698 GID 13 P2 14 Y</v>
      </c>
      <c r="Z2" s="30" t="str">
        <f>VLOOKUP(A:A,[17]Orders!$D:$N,11,0)</f>
        <v>TDS-TRI-20210612045731599550</v>
      </c>
      <c r="AA2" s="204">
        <v>44359</v>
      </c>
      <c r="AB2" s="30" t="str">
        <f>W2</f>
        <v>CV. Global Synergi Abadi</v>
      </c>
      <c r="AC2" s="30" t="str">
        <f>VLOOKUP(AE:AE,'List Dedicate'!C:F,4,0)</f>
        <v>Ujang Suryana</v>
      </c>
      <c r="AE2" s="30" t="str">
        <f>V2</f>
        <v>B 9073 AR</v>
      </c>
    </row>
    <row r="3" spans="1:31" ht="15.75" thickBot="1" x14ac:dyDescent="0.3">
      <c r="A3" s="210">
        <v>4002938636</v>
      </c>
      <c r="B3" s="211" t="s">
        <v>96</v>
      </c>
      <c r="C3" s="211"/>
      <c r="D3" s="212">
        <v>15095844</v>
      </c>
      <c r="E3" s="212" t="s">
        <v>4350</v>
      </c>
      <c r="F3" s="212">
        <v>2000</v>
      </c>
      <c r="G3" s="212" t="s">
        <v>4351</v>
      </c>
      <c r="H3" s="212">
        <v>0.84861111111111109</v>
      </c>
      <c r="I3" s="211" t="s">
        <v>473</v>
      </c>
      <c r="J3" s="212" t="s">
        <v>116</v>
      </c>
      <c r="K3" s="214">
        <v>44536.397916666669</v>
      </c>
      <c r="L3" s="211">
        <v>1</v>
      </c>
      <c r="M3" s="212" t="s">
        <v>3739</v>
      </c>
      <c r="N3" s="212" t="s">
        <v>118</v>
      </c>
      <c r="O3" s="212" t="s">
        <v>361</v>
      </c>
      <c r="P3" s="215">
        <v>44362</v>
      </c>
      <c r="Q3" s="212" t="s">
        <v>112</v>
      </c>
      <c r="R3" s="212" t="s">
        <v>4352</v>
      </c>
      <c r="S3" s="216" t="s">
        <v>113</v>
      </c>
      <c r="T3" s="14" t="str">
        <f>IFERROR(VLOOKUP(D:D,DGILOG!A:C,3,0),"")</f>
        <v/>
      </c>
      <c r="U3" s="209"/>
      <c r="V3" s="194"/>
      <c r="W3" s="194" t="s">
        <v>4384</v>
      </c>
      <c r="X3" s="194" t="s">
        <v>361</v>
      </c>
      <c r="Y3" s="14" t="str">
        <f t="shared" si="0"/>
        <v xml:space="preserve">4002938636 GID 13 P3 15 </v>
      </c>
      <c r="Z3" s="30" t="str">
        <f>VLOOKUP(A:A,[17]Orders!$D:$N,11,0)</f>
        <v>TDS-TRI-20210612045729047225</v>
      </c>
      <c r="AA3" s="204">
        <v>44359</v>
      </c>
      <c r="AB3" s="30" t="str">
        <f>W3</f>
        <v>di alihkan</v>
      </c>
      <c r="AE3" s="30">
        <f>V3</f>
        <v>0</v>
      </c>
    </row>
    <row r="4" spans="1:31" ht="15.75" thickBot="1" x14ac:dyDescent="0.3">
      <c r="A4" s="218">
        <v>4002938757</v>
      </c>
      <c r="B4" s="219" t="s">
        <v>96</v>
      </c>
      <c r="C4" s="219"/>
      <c r="D4" s="220">
        <v>15462246</v>
      </c>
      <c r="E4" s="220" t="s">
        <v>4310</v>
      </c>
      <c r="F4" s="220">
        <v>1800</v>
      </c>
      <c r="G4" s="220">
        <v>31.57</v>
      </c>
      <c r="H4" s="220">
        <v>18.09</v>
      </c>
      <c r="I4" s="219" t="s">
        <v>473</v>
      </c>
      <c r="J4" s="220" t="s">
        <v>116</v>
      </c>
      <c r="K4" s="221">
        <v>44359.629861111112</v>
      </c>
      <c r="L4" s="219">
        <v>2</v>
      </c>
      <c r="M4" s="220" t="s">
        <v>130</v>
      </c>
      <c r="N4" s="220" t="s">
        <v>118</v>
      </c>
      <c r="O4" s="220" t="s">
        <v>4360</v>
      </c>
      <c r="P4" s="222">
        <v>44362</v>
      </c>
      <c r="Q4" s="220" t="s">
        <v>112</v>
      </c>
      <c r="R4" s="223" t="s">
        <v>4311</v>
      </c>
      <c r="S4" s="234" t="s">
        <v>113</v>
      </c>
      <c r="T4" s="14" t="str">
        <f>IFERROR(VLOOKUP(D:D,DGILOG!A:C,3,0),"")</f>
        <v/>
      </c>
      <c r="U4" s="29"/>
      <c r="V4" s="29"/>
      <c r="W4" s="194" t="s">
        <v>4384</v>
      </c>
      <c r="X4" s="194" t="s">
        <v>361</v>
      </c>
      <c r="Y4" s="14" t="str">
        <f t="shared" si="0"/>
        <v xml:space="preserve">4002938757 GID 13 P3 15 </v>
      </c>
      <c r="Z4" s="30" t="s">
        <v>4375</v>
      </c>
    </row>
    <row r="5" spans="1:31" ht="15.75" thickBot="1" x14ac:dyDescent="0.3">
      <c r="A5" s="218">
        <v>4002938758</v>
      </c>
      <c r="B5" s="219" t="s">
        <v>96</v>
      </c>
      <c r="C5" s="219"/>
      <c r="D5" s="220">
        <v>15462246</v>
      </c>
      <c r="E5" s="220" t="s">
        <v>4310</v>
      </c>
      <c r="F5" s="220">
        <v>2000</v>
      </c>
      <c r="G5" s="220">
        <v>27.82</v>
      </c>
      <c r="H5" s="220">
        <v>19.16</v>
      </c>
      <c r="I5" s="219" t="s">
        <v>473</v>
      </c>
      <c r="J5" s="220" t="s">
        <v>116</v>
      </c>
      <c r="K5" s="221">
        <v>44359.629861111112</v>
      </c>
      <c r="L5" s="219">
        <v>2</v>
      </c>
      <c r="M5" s="220" t="s">
        <v>130</v>
      </c>
      <c r="N5" s="220" t="s">
        <v>118</v>
      </c>
      <c r="O5" s="220" t="s">
        <v>4360</v>
      </c>
      <c r="P5" s="222">
        <v>44362</v>
      </c>
      <c r="Q5" s="220" t="s">
        <v>112</v>
      </c>
      <c r="R5" s="223" t="s">
        <v>4311</v>
      </c>
      <c r="S5" s="234" t="s">
        <v>113</v>
      </c>
      <c r="T5" s="14" t="str">
        <f>IFERROR(VLOOKUP(D:D,DGILOG!A:C,3,0),"")</f>
        <v/>
      </c>
      <c r="U5" s="29"/>
      <c r="V5" s="29"/>
      <c r="W5" s="194" t="s">
        <v>4384</v>
      </c>
      <c r="X5" s="194" t="s">
        <v>361</v>
      </c>
      <c r="Y5" s="14" t="str">
        <f t="shared" si="0"/>
        <v xml:space="preserve">4002938758 GID 13 P3 15 </v>
      </c>
      <c r="Z5" s="30" t="s">
        <v>4376</v>
      </c>
    </row>
    <row r="6" spans="1:31" ht="15.75" thickBot="1" x14ac:dyDescent="0.3">
      <c r="A6" s="218">
        <v>4002938761</v>
      </c>
      <c r="B6" s="219" t="s">
        <v>96</v>
      </c>
      <c r="C6" s="219"/>
      <c r="D6" s="220">
        <v>15325807</v>
      </c>
      <c r="E6" s="220" t="s">
        <v>309</v>
      </c>
      <c r="F6" s="220">
        <v>1156</v>
      </c>
      <c r="G6" s="220">
        <v>20.16</v>
      </c>
      <c r="H6" s="220">
        <v>9.8800000000000008</v>
      </c>
      <c r="I6" s="219" t="s">
        <v>473</v>
      </c>
      <c r="J6" s="220" t="s">
        <v>97</v>
      </c>
      <c r="K6" s="221">
        <v>44359.629861111112</v>
      </c>
      <c r="L6" s="219">
        <v>2</v>
      </c>
      <c r="M6" s="220" t="s">
        <v>130</v>
      </c>
      <c r="N6" s="220" t="s">
        <v>118</v>
      </c>
      <c r="O6" s="220" t="s">
        <v>4359</v>
      </c>
      <c r="P6" s="222">
        <v>44362</v>
      </c>
      <c r="Q6" s="220" t="s">
        <v>112</v>
      </c>
      <c r="R6" s="223" t="s">
        <v>3540</v>
      </c>
      <c r="S6" s="234" t="s">
        <v>113</v>
      </c>
      <c r="T6" s="14" t="str">
        <f>IFERROR(VLOOKUP(D:D,DGILOG!A:C,3,0),"")</f>
        <v>Y</v>
      </c>
      <c r="U6" s="29"/>
      <c r="V6" s="29"/>
      <c r="W6" s="194" t="s">
        <v>4384</v>
      </c>
      <c r="X6" s="194" t="s">
        <v>361</v>
      </c>
      <c r="Y6" s="14" t="str">
        <f t="shared" si="0"/>
        <v>4002938761 GID 13 P3 15 Y</v>
      </c>
      <c r="Z6" s="30" t="s">
        <v>4377</v>
      </c>
    </row>
    <row r="7" spans="1:31" ht="15.75" thickBot="1" x14ac:dyDescent="0.3">
      <c r="A7" s="218">
        <v>4002938761</v>
      </c>
      <c r="B7" s="219" t="s">
        <v>96</v>
      </c>
      <c r="C7" s="219"/>
      <c r="D7" s="220">
        <v>15462246</v>
      </c>
      <c r="E7" s="220" t="s">
        <v>4310</v>
      </c>
      <c r="F7" s="220">
        <v>1000</v>
      </c>
      <c r="G7" s="220">
        <v>13.34</v>
      </c>
      <c r="H7" s="220">
        <v>9.77</v>
      </c>
      <c r="I7" s="219" t="s">
        <v>473</v>
      </c>
      <c r="J7" s="220" t="s">
        <v>97</v>
      </c>
      <c r="K7" s="221">
        <v>44359.629861111112</v>
      </c>
      <c r="L7" s="219">
        <v>2</v>
      </c>
      <c r="M7" s="220" t="s">
        <v>130</v>
      </c>
      <c r="N7" s="220" t="s">
        <v>118</v>
      </c>
      <c r="O7" s="220" t="s">
        <v>4359</v>
      </c>
      <c r="P7" s="222">
        <v>44362</v>
      </c>
      <c r="Q7" s="220" t="s">
        <v>112</v>
      </c>
      <c r="R7" s="223" t="s">
        <v>4311</v>
      </c>
      <c r="S7" s="30" t="s">
        <v>113</v>
      </c>
      <c r="T7" s="14" t="str">
        <f>IFERROR(VLOOKUP(D:D,DGILOG!A:C,3,0),"")</f>
        <v/>
      </c>
      <c r="U7" s="29"/>
      <c r="V7" s="29"/>
      <c r="W7" s="194" t="s">
        <v>4384</v>
      </c>
      <c r="X7" s="194" t="s">
        <v>361</v>
      </c>
      <c r="Y7" s="14" t="str">
        <f t="shared" si="0"/>
        <v xml:space="preserve">4002938761 GID 13 P3 15 </v>
      </c>
      <c r="Z7" s="30" t="s">
        <v>4377</v>
      </c>
    </row>
    <row r="8" spans="1:31" ht="15.75" thickBot="1" x14ac:dyDescent="0.3">
      <c r="A8" s="218">
        <v>4002938762</v>
      </c>
      <c r="B8" s="219" t="s">
        <v>96</v>
      </c>
      <c r="C8" s="219"/>
      <c r="D8" s="220">
        <v>15339296</v>
      </c>
      <c r="E8" s="220" t="s">
        <v>235</v>
      </c>
      <c r="F8" s="220">
        <v>1655</v>
      </c>
      <c r="G8" s="220">
        <v>23.36</v>
      </c>
      <c r="H8" s="220">
        <v>7.94</v>
      </c>
      <c r="I8" s="219" t="s">
        <v>473</v>
      </c>
      <c r="J8" s="220" t="s">
        <v>97</v>
      </c>
      <c r="K8" s="221">
        <v>44359.629861111112</v>
      </c>
      <c r="L8" s="219">
        <v>2</v>
      </c>
      <c r="M8" s="220" t="s">
        <v>117</v>
      </c>
      <c r="N8" s="220" t="s">
        <v>118</v>
      </c>
      <c r="O8" s="220" t="s">
        <v>4359</v>
      </c>
      <c r="P8" s="222">
        <v>44362</v>
      </c>
      <c r="Q8" s="220" t="s">
        <v>112</v>
      </c>
      <c r="R8" s="220" t="s">
        <v>3512</v>
      </c>
      <c r="S8" s="30" t="s">
        <v>113</v>
      </c>
      <c r="T8" s="14" t="str">
        <f>IFERROR(VLOOKUP(D:D,DGILOG!A:C,3,0),"")</f>
        <v>Y</v>
      </c>
      <c r="U8" s="29"/>
      <c r="V8" s="29"/>
      <c r="W8" s="194" t="s">
        <v>4384</v>
      </c>
      <c r="X8" s="194" t="s">
        <v>361</v>
      </c>
      <c r="Y8" s="14" t="str">
        <f t="shared" si="0"/>
        <v>4002938762 GID 13 P3 15 Y</v>
      </c>
      <c r="Z8" s="30" t="s">
        <v>4378</v>
      </c>
    </row>
    <row r="9" spans="1:31" ht="15.75" thickBot="1" x14ac:dyDescent="0.3">
      <c r="A9" s="218">
        <v>4002938762</v>
      </c>
      <c r="B9" s="219" t="s">
        <v>96</v>
      </c>
      <c r="C9" s="219"/>
      <c r="D9" s="220">
        <v>15418111</v>
      </c>
      <c r="E9" s="220" t="s">
        <v>3562</v>
      </c>
      <c r="F9" s="220">
        <v>616</v>
      </c>
      <c r="G9" s="220">
        <v>10</v>
      </c>
      <c r="H9" s="220">
        <v>3.5</v>
      </c>
      <c r="I9" s="219" t="s">
        <v>473</v>
      </c>
      <c r="J9" s="220" t="s">
        <v>97</v>
      </c>
      <c r="K9" s="221">
        <v>44359.629861111112</v>
      </c>
      <c r="L9" s="219">
        <v>2</v>
      </c>
      <c r="M9" s="220" t="s">
        <v>124</v>
      </c>
      <c r="N9" s="220" t="s">
        <v>118</v>
      </c>
      <c r="O9" s="220" t="s">
        <v>4359</v>
      </c>
      <c r="P9" s="222">
        <v>44362</v>
      </c>
      <c r="Q9" s="220" t="s">
        <v>112</v>
      </c>
      <c r="R9" s="220" t="s">
        <v>3563</v>
      </c>
      <c r="S9" s="30" t="s">
        <v>113</v>
      </c>
      <c r="T9" s="14" t="str">
        <f>IFERROR(VLOOKUP(D:D,DGILOG!A:C,3,0),"")</f>
        <v/>
      </c>
      <c r="U9" s="29"/>
      <c r="V9" s="29"/>
      <c r="W9" s="194" t="s">
        <v>4384</v>
      </c>
      <c r="X9" s="194" t="s">
        <v>361</v>
      </c>
      <c r="Y9" s="14" t="str">
        <f t="shared" si="0"/>
        <v xml:space="preserve">4002938762 GID 13 P3 15 </v>
      </c>
      <c r="Z9" s="30" t="s">
        <v>4378</v>
      </c>
    </row>
    <row r="10" spans="1:31" ht="15.75" thickBot="1" x14ac:dyDescent="0.3">
      <c r="A10" s="210">
        <v>4002938700</v>
      </c>
      <c r="B10" s="211" t="s">
        <v>96</v>
      </c>
      <c r="C10" s="211">
        <v>1</v>
      </c>
      <c r="D10" s="212">
        <v>15073977</v>
      </c>
      <c r="E10" s="212" t="s">
        <v>3552</v>
      </c>
      <c r="F10" s="212">
        <v>388</v>
      </c>
      <c r="G10" s="213">
        <v>0.24930555555555556</v>
      </c>
      <c r="H10" s="213">
        <v>0.12013888888888889</v>
      </c>
      <c r="I10" s="211" t="s">
        <v>8</v>
      </c>
      <c r="J10" s="212" t="s">
        <v>116</v>
      </c>
      <c r="K10" s="214">
        <v>44536.397916666669</v>
      </c>
      <c r="L10" s="211">
        <v>1</v>
      </c>
      <c r="M10" s="212" t="s">
        <v>3304</v>
      </c>
      <c r="N10" s="212" t="s">
        <v>110</v>
      </c>
      <c r="O10" s="212" t="s">
        <v>4354</v>
      </c>
      <c r="P10" s="215">
        <v>44361</v>
      </c>
      <c r="Q10" s="212" t="s">
        <v>105</v>
      </c>
      <c r="R10" s="212" t="s">
        <v>3553</v>
      </c>
      <c r="S10" s="217" t="s">
        <v>107</v>
      </c>
      <c r="T10" s="14" t="str">
        <f>IFERROR(VLOOKUP(D:D,DGILOG!A:C,3,0),"")</f>
        <v/>
      </c>
      <c r="U10" s="209" t="s">
        <v>3490</v>
      </c>
      <c r="V10" s="194" t="s">
        <v>2308</v>
      </c>
      <c r="W10" s="194" t="str">
        <f>IFERROR(VLOOKUP(V:V,MGV!B:E,4,0),"")</f>
        <v>Medikar Sarana Utama</v>
      </c>
      <c r="X10" s="194" t="s">
        <v>361</v>
      </c>
      <c r="Y10" s="14" t="str">
        <f t="shared" si="0"/>
        <v xml:space="preserve">4002938700 GID 13 P2 14 </v>
      </c>
      <c r="Z10" s="30" t="str">
        <f>VLOOKUP(A:A,[17]Orders!$D:$N,11,0)</f>
        <v>TDS-TRI-20210612045732858988</v>
      </c>
      <c r="AA10" s="204">
        <v>44359</v>
      </c>
      <c r="AB10" s="30" t="str">
        <f t="shared" ref="AB10:AB23" si="1">W10</f>
        <v>Medikar Sarana Utama</v>
      </c>
      <c r="AC10" s="30" t="s">
        <v>456</v>
      </c>
      <c r="AD10" s="30" t="s">
        <v>4357</v>
      </c>
      <c r="AE10" s="30" t="str">
        <f t="shared" ref="AE10:AE23" si="2">V10</f>
        <v>B 9766 UXR</v>
      </c>
    </row>
    <row r="11" spans="1:31" ht="15.75" thickBot="1" x14ac:dyDescent="0.3">
      <c r="A11" s="224">
        <v>4002938353</v>
      </c>
      <c r="B11" s="225" t="s">
        <v>96</v>
      </c>
      <c r="C11" s="225">
        <v>1</v>
      </c>
      <c r="D11" s="226">
        <v>15462246</v>
      </c>
      <c r="E11" s="226" t="s">
        <v>4310</v>
      </c>
      <c r="F11" s="226">
        <v>1900</v>
      </c>
      <c r="G11" s="226">
        <v>33.32</v>
      </c>
      <c r="H11" s="226">
        <v>19.100000000000001</v>
      </c>
      <c r="I11" s="225" t="s">
        <v>73</v>
      </c>
      <c r="J11" s="226" t="s">
        <v>116</v>
      </c>
      <c r="K11" s="227">
        <v>44506.775000000001</v>
      </c>
      <c r="L11" s="226">
        <v>3</v>
      </c>
      <c r="M11" s="226" t="s">
        <v>130</v>
      </c>
      <c r="N11" s="226" t="s">
        <v>118</v>
      </c>
      <c r="O11" s="226" t="s">
        <v>4223</v>
      </c>
      <c r="P11" s="230">
        <v>44361</v>
      </c>
      <c r="Q11" s="226" t="s">
        <v>112</v>
      </c>
      <c r="R11" s="233" t="s">
        <v>4311</v>
      </c>
      <c r="S11" s="235" t="s">
        <v>113</v>
      </c>
      <c r="T11" s="14" t="str">
        <f>IFERROR(VLOOKUP(D:D,DGILOG!A:C,3,0),"")</f>
        <v/>
      </c>
      <c r="U11" s="231"/>
      <c r="V11" s="231" t="s">
        <v>2228</v>
      </c>
      <c r="W11" s="194" t="str">
        <f>IFERROR(VLOOKUP(V:V,MGV!B:E,4,0),"")</f>
        <v>PRIMEX</v>
      </c>
      <c r="X11" s="194" t="s">
        <v>356</v>
      </c>
      <c r="Y11" s="14" t="s">
        <v>4346</v>
      </c>
      <c r="Z11" s="30" t="str">
        <f>VLOOKUP(A:A,[17]Orders!$D:$N,11,0)</f>
        <v>TDS-TRI-20210611124934710943</v>
      </c>
      <c r="AA11" s="204">
        <v>44359</v>
      </c>
      <c r="AB11" s="30" t="str">
        <f t="shared" si="1"/>
        <v>PRIMEX</v>
      </c>
      <c r="AE11" s="30" t="str">
        <f t="shared" si="2"/>
        <v>B 9155 PEU</v>
      </c>
    </row>
    <row r="12" spans="1:31" ht="15.75" thickBot="1" x14ac:dyDescent="0.3">
      <c r="A12" s="210">
        <v>4002938642</v>
      </c>
      <c r="B12" s="211" t="s">
        <v>96</v>
      </c>
      <c r="C12" s="211">
        <v>1</v>
      </c>
      <c r="D12" s="212">
        <v>15069489</v>
      </c>
      <c r="E12" s="212" t="s">
        <v>4307</v>
      </c>
      <c r="F12" s="212">
        <v>2000</v>
      </c>
      <c r="G12" s="212" t="s">
        <v>4351</v>
      </c>
      <c r="H12" s="212">
        <v>0.84861111111111109</v>
      </c>
      <c r="I12" s="211" t="s">
        <v>473</v>
      </c>
      <c r="J12" s="212" t="s">
        <v>116</v>
      </c>
      <c r="K12" s="214">
        <v>44536.397916666669</v>
      </c>
      <c r="L12" s="211">
        <v>1</v>
      </c>
      <c r="M12" s="212" t="s">
        <v>130</v>
      </c>
      <c r="N12" s="212" t="s">
        <v>118</v>
      </c>
      <c r="O12" s="212" t="s">
        <v>361</v>
      </c>
      <c r="P12" s="215">
        <v>44362</v>
      </c>
      <c r="Q12" s="212" t="s">
        <v>112</v>
      </c>
      <c r="R12" s="212" t="s">
        <v>4309</v>
      </c>
      <c r="S12" s="217" t="s">
        <v>113</v>
      </c>
      <c r="T12" s="14" t="str">
        <f>IFERROR(VLOOKUP(D:D,DGILOG!A:C,3,0),"")</f>
        <v/>
      </c>
      <c r="U12" s="235"/>
      <c r="V12" s="231" t="s">
        <v>470</v>
      </c>
      <c r="W12" s="194" t="str">
        <f>IFERROR(VLOOKUP(V:V,MGV!B:E,4,0),"")</f>
        <v>PRIMEX</v>
      </c>
      <c r="X12" s="194" t="s">
        <v>361</v>
      </c>
      <c r="Y12" s="14" t="str">
        <f t="shared" ref="Y12:Y27" si="3">A12&amp;" "&amp;X12&amp;" "&amp;S12&amp;" "&amp;TEXT(P12,"DD")&amp;" "&amp;T12</f>
        <v xml:space="preserve">4002938642 GID 13 P3 15 </v>
      </c>
      <c r="Z12" s="30" t="str">
        <f>VLOOKUP(A:A,[17]Orders!$D:$N,11,0)</f>
        <v>TDS-TRI-20210612045730546085</v>
      </c>
      <c r="AA12" s="204">
        <v>44359</v>
      </c>
      <c r="AB12" s="30" t="str">
        <f t="shared" si="1"/>
        <v>PRIMEX</v>
      </c>
      <c r="AE12" s="30" t="str">
        <f t="shared" si="2"/>
        <v>B 9433 TEU</v>
      </c>
    </row>
    <row r="13" spans="1:31" ht="15.75" thickBot="1" x14ac:dyDescent="0.3">
      <c r="A13" s="118">
        <v>4002938933</v>
      </c>
      <c r="B13" s="119" t="s">
        <v>96</v>
      </c>
      <c r="C13" s="119"/>
      <c r="D13" s="120">
        <v>15195704</v>
      </c>
      <c r="E13" s="120" t="s">
        <v>4361</v>
      </c>
      <c r="F13" s="120">
        <v>249</v>
      </c>
      <c r="G13" s="136">
        <v>0.17986111111111111</v>
      </c>
      <c r="H13" s="136">
        <v>8.1944444444444445E-2</v>
      </c>
      <c r="I13" s="119" t="s">
        <v>8</v>
      </c>
      <c r="J13" s="120" t="s">
        <v>4362</v>
      </c>
      <c r="K13" s="120" t="s">
        <v>3304</v>
      </c>
      <c r="L13" s="120" t="s">
        <v>110</v>
      </c>
      <c r="M13" s="120" t="s">
        <v>105</v>
      </c>
      <c r="N13" s="220" t="s">
        <v>110</v>
      </c>
      <c r="O13" s="220" t="s">
        <v>4362</v>
      </c>
      <c r="P13" s="222">
        <v>44361</v>
      </c>
      <c r="Q13" s="220" t="s">
        <v>105</v>
      </c>
      <c r="R13" s="223" t="s">
        <v>4363</v>
      </c>
      <c r="S13" s="232" t="s">
        <v>107</v>
      </c>
      <c r="T13" s="14" t="str">
        <f>IFERROR(VLOOKUP(D:D,DGILOG!A:C,3,0),"")</f>
        <v/>
      </c>
      <c r="U13" s="232"/>
      <c r="V13" s="231" t="s">
        <v>29</v>
      </c>
      <c r="W13" s="194" t="str">
        <f>IFERROR(VLOOKUP(V:V,MGV!B:E,4,0),"")</f>
        <v>PT. Darsindo Cipta Putra Mandiri</v>
      </c>
      <c r="X13" s="194" t="s">
        <v>361</v>
      </c>
      <c r="Y13" s="14" t="str">
        <f t="shared" si="3"/>
        <v xml:space="preserve">4002938933 GID 13 P2 14 </v>
      </c>
      <c r="Z13" s="30" t="s">
        <v>4379</v>
      </c>
      <c r="AA13" s="204">
        <v>44359</v>
      </c>
      <c r="AB13" s="30" t="str">
        <f t="shared" si="1"/>
        <v>PT. Darsindo Cipta Putra Mandiri</v>
      </c>
      <c r="AC13" s="30" t="str">
        <f>VLOOKUP(AE:AE,'List Dedicate'!C:F,4,0)</f>
        <v>FERI</v>
      </c>
      <c r="AE13" s="30" t="str">
        <f t="shared" si="2"/>
        <v>B 9146 FXU</v>
      </c>
    </row>
    <row r="14" spans="1:31" ht="15.75" thickBot="1" x14ac:dyDescent="0.3">
      <c r="A14" s="118">
        <v>4002938933</v>
      </c>
      <c r="B14" s="119" t="s">
        <v>96</v>
      </c>
      <c r="C14" s="119">
        <v>1</v>
      </c>
      <c r="D14" s="120">
        <v>24100001</v>
      </c>
      <c r="E14" s="120" t="s">
        <v>4364</v>
      </c>
      <c r="F14" s="120">
        <v>10</v>
      </c>
      <c r="G14" s="136">
        <v>7.6388888888888886E-3</v>
      </c>
      <c r="H14" s="136">
        <v>4.8611111111111112E-3</v>
      </c>
      <c r="I14" s="119" t="s">
        <v>8</v>
      </c>
      <c r="J14" s="120" t="s">
        <v>4362</v>
      </c>
      <c r="K14" s="120" t="s">
        <v>3304</v>
      </c>
      <c r="L14" s="120" t="s">
        <v>110</v>
      </c>
      <c r="M14" s="120" t="s">
        <v>105</v>
      </c>
      <c r="N14" s="220" t="s">
        <v>110</v>
      </c>
      <c r="O14" s="220" t="s">
        <v>4362</v>
      </c>
      <c r="P14" s="222">
        <v>44361</v>
      </c>
      <c r="Q14" s="220" t="s">
        <v>105</v>
      </c>
      <c r="R14" s="220" t="s">
        <v>4365</v>
      </c>
      <c r="S14" s="232" t="s">
        <v>107</v>
      </c>
      <c r="T14" s="14" t="str">
        <f>IFERROR(VLOOKUP(D:D,DGILOG!A:C,3,0),"")</f>
        <v/>
      </c>
      <c r="U14" s="232"/>
      <c r="V14" s="231" t="s">
        <v>29</v>
      </c>
      <c r="W14" s="194" t="str">
        <f>IFERROR(VLOOKUP(V:V,MGV!B:E,4,0),"")</f>
        <v>PT. Darsindo Cipta Putra Mandiri</v>
      </c>
      <c r="X14" s="194" t="s">
        <v>361</v>
      </c>
      <c r="Y14" s="14" t="str">
        <f t="shared" si="3"/>
        <v xml:space="preserve">4002938933 GID 13 P2 14 </v>
      </c>
      <c r="Z14" s="30" t="s">
        <v>4379</v>
      </c>
      <c r="AA14" s="204">
        <v>44359</v>
      </c>
      <c r="AB14" s="30" t="str">
        <f t="shared" si="1"/>
        <v>PT. Darsindo Cipta Putra Mandiri</v>
      </c>
      <c r="AC14" s="30" t="str">
        <f>VLOOKUP(AE:AE,'List Dedicate'!C:F,4,0)</f>
        <v>FERI</v>
      </c>
      <c r="AE14" s="30" t="str">
        <f t="shared" si="2"/>
        <v>B 9146 FXU</v>
      </c>
    </row>
    <row r="15" spans="1:31" ht="15.75" thickBot="1" x14ac:dyDescent="0.3">
      <c r="A15" s="210">
        <v>4002938699</v>
      </c>
      <c r="B15" s="211" t="s">
        <v>96</v>
      </c>
      <c r="C15" s="211">
        <v>1</v>
      </c>
      <c r="D15" s="212">
        <v>15073977</v>
      </c>
      <c r="E15" s="212" t="s">
        <v>3552</v>
      </c>
      <c r="F15" s="212">
        <v>221</v>
      </c>
      <c r="G15" s="213">
        <v>0.22569444444444445</v>
      </c>
      <c r="H15" s="213">
        <v>8.4027777777777771E-2</v>
      </c>
      <c r="I15" s="211" t="s">
        <v>8</v>
      </c>
      <c r="J15" s="212" t="s">
        <v>116</v>
      </c>
      <c r="K15" s="214">
        <v>44536.397916666669</v>
      </c>
      <c r="L15" s="211">
        <v>1</v>
      </c>
      <c r="M15" s="212" t="s">
        <v>3304</v>
      </c>
      <c r="N15" s="212" t="s">
        <v>110</v>
      </c>
      <c r="O15" s="212" t="s">
        <v>4354</v>
      </c>
      <c r="P15" s="215">
        <v>44361</v>
      </c>
      <c r="Q15" s="212" t="s">
        <v>105</v>
      </c>
      <c r="R15" s="212" t="s">
        <v>3553</v>
      </c>
      <c r="S15" s="217" t="s">
        <v>107</v>
      </c>
      <c r="T15" s="14" t="str">
        <f>IFERROR(VLOOKUP(D:D,DGILOG!A:C,3,0),"")</f>
        <v/>
      </c>
      <c r="U15" s="235" t="s">
        <v>3490</v>
      </c>
      <c r="V15" s="231" t="s">
        <v>26</v>
      </c>
      <c r="W15" s="194" t="str">
        <f>IFERROR(VLOOKUP(V:V,MGV!B:E,4,0),"")</f>
        <v>PT. Darsindo Cipta Putra Mandiri</v>
      </c>
      <c r="X15" s="194" t="s">
        <v>361</v>
      </c>
      <c r="Y15" s="14" t="str">
        <f t="shared" si="3"/>
        <v xml:space="preserve">4002938699 GID 13 P2 14 </v>
      </c>
      <c r="Z15" s="30" t="str">
        <f>VLOOKUP(A:A,[17]Orders!$D:$N,11,0)</f>
        <v>TDS-TRI-20210612045732215295</v>
      </c>
      <c r="AA15" s="204">
        <v>44359</v>
      </c>
      <c r="AB15" s="30" t="str">
        <f t="shared" si="1"/>
        <v>PT. Darsindo Cipta Putra Mandiri</v>
      </c>
      <c r="AC15" s="30" t="s">
        <v>4126</v>
      </c>
      <c r="AD15" s="30" t="s">
        <v>4340</v>
      </c>
      <c r="AE15" s="30" t="str">
        <f t="shared" si="2"/>
        <v>B 9196 FXV</v>
      </c>
    </row>
    <row r="16" spans="1:31" ht="15.75" thickBot="1" x14ac:dyDescent="0.3">
      <c r="A16" s="118">
        <v>4002938919</v>
      </c>
      <c r="B16" s="119" t="s">
        <v>96</v>
      </c>
      <c r="C16" s="119"/>
      <c r="D16" s="120">
        <v>15175990</v>
      </c>
      <c r="E16" s="120" t="s">
        <v>135</v>
      </c>
      <c r="F16" s="120">
        <v>221</v>
      </c>
      <c r="G16" s="136">
        <v>0.17361111111111113</v>
      </c>
      <c r="H16" s="136">
        <v>8.2638888888888887E-2</v>
      </c>
      <c r="I16" s="119" t="s">
        <v>8</v>
      </c>
      <c r="J16" s="120" t="s">
        <v>4347</v>
      </c>
      <c r="K16" s="120" t="s">
        <v>3650</v>
      </c>
      <c r="L16" s="120" t="s">
        <v>110</v>
      </c>
      <c r="M16" s="120" t="s">
        <v>105</v>
      </c>
      <c r="N16" s="212" t="s">
        <v>110</v>
      </c>
      <c r="O16" s="212" t="s">
        <v>4347</v>
      </c>
      <c r="P16" s="215">
        <v>44361</v>
      </c>
      <c r="Q16" s="212" t="s">
        <v>105</v>
      </c>
      <c r="R16" s="212" t="s">
        <v>3651</v>
      </c>
      <c r="S16" s="217" t="s">
        <v>107</v>
      </c>
      <c r="T16" s="14" t="str">
        <f>IFERROR(VLOOKUP(D:D,DGILOG!A:C,3,0),"")</f>
        <v>Y</v>
      </c>
      <c r="U16" s="235"/>
      <c r="V16" s="231" t="s">
        <v>436</v>
      </c>
      <c r="W16" s="194" t="str">
        <f>IFERROR(VLOOKUP(V:V,MGV!B:E,4,0),"")</f>
        <v>PT. Kabut Halim Mandiri</v>
      </c>
      <c r="X16" s="194" t="s">
        <v>361</v>
      </c>
      <c r="Y16" s="14" t="str">
        <f t="shared" si="3"/>
        <v>4002938919 GID 13 P2 14 Y</v>
      </c>
      <c r="Z16" s="30" t="e">
        <f>VLOOKUP(A:A,[17]Orders!$D:$N,11,0)</f>
        <v>#N/A</v>
      </c>
      <c r="AA16" s="204">
        <v>44359</v>
      </c>
      <c r="AB16" s="30" t="str">
        <f t="shared" si="1"/>
        <v>PT. Kabut Halim Mandiri</v>
      </c>
      <c r="AC16" s="30" t="str">
        <f>VLOOKUP(AE:AE,'List Dedicate'!C:F,4,0)</f>
        <v>iwan deni suhendar</v>
      </c>
      <c r="AE16" s="30" t="str">
        <f t="shared" si="2"/>
        <v>F 9287 FG</v>
      </c>
    </row>
    <row r="17" spans="1:31" ht="15.75" thickBot="1" x14ac:dyDescent="0.3">
      <c r="A17" s="118">
        <v>4002938919</v>
      </c>
      <c r="B17" s="119" t="s">
        <v>96</v>
      </c>
      <c r="C17" s="119">
        <v>1</v>
      </c>
      <c r="D17" s="120">
        <v>24074001</v>
      </c>
      <c r="E17" s="120" t="s">
        <v>4348</v>
      </c>
      <c r="F17" s="120">
        <v>16</v>
      </c>
      <c r="G17" s="136">
        <v>1.4583333333333332E-2</v>
      </c>
      <c r="H17" s="136">
        <v>6.9444444444444441E-3</v>
      </c>
      <c r="I17" s="119" t="s">
        <v>8</v>
      </c>
      <c r="J17" s="120" t="s">
        <v>4347</v>
      </c>
      <c r="K17" s="120" t="s">
        <v>3650</v>
      </c>
      <c r="L17" s="120" t="s">
        <v>110</v>
      </c>
      <c r="M17" s="120" t="s">
        <v>105</v>
      </c>
      <c r="N17" s="212" t="s">
        <v>110</v>
      </c>
      <c r="O17" s="212" t="s">
        <v>4347</v>
      </c>
      <c r="P17" s="215">
        <v>44361</v>
      </c>
      <c r="Q17" s="212" t="s">
        <v>105</v>
      </c>
      <c r="R17" s="212" t="s">
        <v>4349</v>
      </c>
      <c r="S17" s="217" t="s">
        <v>107</v>
      </c>
      <c r="T17" s="14" t="str">
        <f>IFERROR(VLOOKUP(D:D,DGILOG!A:C,3,0),"")</f>
        <v/>
      </c>
      <c r="U17" s="235"/>
      <c r="V17" s="231" t="s">
        <v>436</v>
      </c>
      <c r="W17" s="194" t="str">
        <f>IFERROR(VLOOKUP(V:V,MGV!B:E,4,0),"")</f>
        <v>PT. Kabut Halim Mandiri</v>
      </c>
      <c r="X17" s="194" t="s">
        <v>361</v>
      </c>
      <c r="Y17" s="14" t="str">
        <f t="shared" si="3"/>
        <v xml:space="preserve">4002938919 GID 13 P2 14 </v>
      </c>
      <c r="Z17" s="30" t="e">
        <f>VLOOKUP(A:A,[17]Orders!$D:$N,11,0)</f>
        <v>#N/A</v>
      </c>
      <c r="AA17" s="204">
        <v>44359</v>
      </c>
      <c r="AB17" s="30" t="str">
        <f t="shared" si="1"/>
        <v>PT. Kabut Halim Mandiri</v>
      </c>
      <c r="AC17" s="30" t="str">
        <f>VLOOKUP(AE:AE,'List Dedicate'!C:F,4,0)</f>
        <v>iwan deni suhendar</v>
      </c>
      <c r="AE17" s="30" t="str">
        <f t="shared" si="2"/>
        <v>F 9287 FG</v>
      </c>
    </row>
    <row r="18" spans="1:31" ht="15.75" thickBot="1" x14ac:dyDescent="0.3">
      <c r="A18" s="118">
        <v>4002938934</v>
      </c>
      <c r="B18" s="119" t="s">
        <v>96</v>
      </c>
      <c r="C18" s="119"/>
      <c r="D18" s="120">
        <v>15075318</v>
      </c>
      <c r="E18" s="120" t="s">
        <v>4367</v>
      </c>
      <c r="F18" s="120">
        <v>60</v>
      </c>
      <c r="G18" s="136">
        <v>4.9305555555555554E-2</v>
      </c>
      <c r="H18" s="136">
        <v>3.5416666666666666E-2</v>
      </c>
      <c r="I18" s="119" t="s">
        <v>8</v>
      </c>
      <c r="J18" s="120" t="s">
        <v>4368</v>
      </c>
      <c r="K18" s="120" t="s">
        <v>3304</v>
      </c>
      <c r="L18" s="120" t="s">
        <v>110</v>
      </c>
      <c r="M18" s="120" t="s">
        <v>105</v>
      </c>
      <c r="N18" s="220" t="s">
        <v>110</v>
      </c>
      <c r="O18" s="220" t="s">
        <v>4368</v>
      </c>
      <c r="P18" s="222">
        <v>44356</v>
      </c>
      <c r="Q18" s="220" t="s">
        <v>105</v>
      </c>
      <c r="R18" s="223" t="s">
        <v>4369</v>
      </c>
      <c r="S18" s="30" t="s">
        <v>107</v>
      </c>
      <c r="T18" s="14" t="str">
        <f>IFERROR(VLOOKUP(D:D,DGILOG!A:C,3,0),"")</f>
        <v/>
      </c>
      <c r="V18" s="231" t="s">
        <v>50</v>
      </c>
      <c r="W18" s="194" t="str">
        <f>IFERROR(VLOOKUP(V:V,MGV!B:E,4,0),"")</f>
        <v>PT. Kabut Halim Mandiri</v>
      </c>
      <c r="X18" s="194" t="s">
        <v>361</v>
      </c>
      <c r="Y18" s="14" t="str">
        <f t="shared" si="3"/>
        <v xml:space="preserve">4002938934 GID 13 P2 09 </v>
      </c>
      <c r="Z18" s="30" t="s">
        <v>4381</v>
      </c>
      <c r="AA18" s="204">
        <v>44359</v>
      </c>
      <c r="AB18" s="30" t="str">
        <f t="shared" si="1"/>
        <v>PT. Kabut Halim Mandiri</v>
      </c>
      <c r="AC18" s="30" t="str">
        <f>VLOOKUP(AE:AE,'List Dedicate'!C:F,4,0)</f>
        <v>DEDI SUWARDI</v>
      </c>
      <c r="AE18" s="30" t="str">
        <f t="shared" si="2"/>
        <v>B 9025 EXR</v>
      </c>
    </row>
    <row r="19" spans="1:31" ht="15.75" thickBot="1" x14ac:dyDescent="0.3">
      <c r="A19" s="118">
        <v>4002938934</v>
      </c>
      <c r="B19" s="119" t="s">
        <v>96</v>
      </c>
      <c r="C19" s="119">
        <v>1</v>
      </c>
      <c r="D19" s="120">
        <v>15195704</v>
      </c>
      <c r="E19" s="120" t="s">
        <v>4361</v>
      </c>
      <c r="F19" s="120">
        <v>300</v>
      </c>
      <c r="G19" s="136">
        <v>0.18402777777777779</v>
      </c>
      <c r="H19" s="120">
        <v>9.0972222222222232E-2</v>
      </c>
      <c r="I19" s="119" t="s">
        <v>8</v>
      </c>
      <c r="J19" s="120" t="s">
        <v>4368</v>
      </c>
      <c r="K19" s="120" t="s">
        <v>3304</v>
      </c>
      <c r="L19" s="120" t="s">
        <v>110</v>
      </c>
      <c r="M19" s="120" t="s">
        <v>105</v>
      </c>
      <c r="N19" s="220" t="s">
        <v>110</v>
      </c>
      <c r="O19" s="220" t="s">
        <v>4368</v>
      </c>
      <c r="P19" s="222">
        <v>44356</v>
      </c>
      <c r="Q19" s="220" t="s">
        <v>105</v>
      </c>
      <c r="R19" s="223" t="s">
        <v>4363</v>
      </c>
      <c r="S19" s="30" t="s">
        <v>107</v>
      </c>
      <c r="T19" s="14" t="str">
        <f>IFERROR(VLOOKUP(D:D,DGILOG!A:C,3,0),"")</f>
        <v/>
      </c>
      <c r="V19" s="231" t="s">
        <v>50</v>
      </c>
      <c r="W19" s="194" t="str">
        <f>IFERROR(VLOOKUP(V:V,MGV!B:E,4,0),"")</f>
        <v>PT. Kabut Halim Mandiri</v>
      </c>
      <c r="X19" s="194" t="s">
        <v>361</v>
      </c>
      <c r="Y19" s="14" t="str">
        <f t="shared" si="3"/>
        <v xml:space="preserve">4002938934 GID 13 P2 09 </v>
      </c>
      <c r="Z19" s="30" t="s">
        <v>4381</v>
      </c>
      <c r="AA19" s="204">
        <v>44359</v>
      </c>
      <c r="AB19" s="30" t="str">
        <f t="shared" si="1"/>
        <v>PT. Kabut Halim Mandiri</v>
      </c>
      <c r="AC19" s="30" t="str">
        <f>VLOOKUP(AE:AE,'List Dedicate'!C:F,4,0)</f>
        <v>DEDI SUWARDI</v>
      </c>
      <c r="AE19" s="30" t="str">
        <f t="shared" si="2"/>
        <v>B 9025 EXR</v>
      </c>
    </row>
    <row r="20" spans="1:31" ht="15.75" thickBot="1" x14ac:dyDescent="0.3">
      <c r="A20" s="118">
        <v>4002938935</v>
      </c>
      <c r="B20" s="119" t="s">
        <v>96</v>
      </c>
      <c r="C20" s="119"/>
      <c r="D20" s="120">
        <v>15195704</v>
      </c>
      <c r="E20" s="120" t="s">
        <v>4361</v>
      </c>
      <c r="F20" s="120">
        <v>296</v>
      </c>
      <c r="G20" s="136">
        <v>0.1423611111111111</v>
      </c>
      <c r="H20" s="120">
        <v>8.8888888888888892E-2</v>
      </c>
      <c r="I20" s="119" t="s">
        <v>8</v>
      </c>
      <c r="J20" s="120" t="s">
        <v>4368</v>
      </c>
      <c r="K20" s="120" t="s">
        <v>3304</v>
      </c>
      <c r="L20" s="120" t="s">
        <v>110</v>
      </c>
      <c r="M20" s="120" t="s">
        <v>105</v>
      </c>
      <c r="N20" s="220" t="s">
        <v>110</v>
      </c>
      <c r="O20" s="220" t="s">
        <v>4368</v>
      </c>
      <c r="P20" s="222">
        <v>44361</v>
      </c>
      <c r="Q20" s="220" t="s">
        <v>105</v>
      </c>
      <c r="R20" s="223" t="s">
        <v>4363</v>
      </c>
      <c r="S20" s="30" t="s">
        <v>107</v>
      </c>
      <c r="T20" s="14" t="str">
        <f>IFERROR(VLOOKUP(D:D,DGILOG!A:C,3,0),"")</f>
        <v/>
      </c>
      <c r="V20" s="231" t="s">
        <v>434</v>
      </c>
      <c r="W20" s="194" t="str">
        <f>IFERROR(VLOOKUP(V:V,MGV!B:E,4,0),"")</f>
        <v>PT. Kabut Halim Mandiri</v>
      </c>
      <c r="X20" s="194" t="s">
        <v>361</v>
      </c>
      <c r="Y20" s="14" t="str">
        <f t="shared" si="3"/>
        <v xml:space="preserve">4002938935 GID 13 P2 14 </v>
      </c>
      <c r="Z20" s="30" t="s">
        <v>4382</v>
      </c>
      <c r="AA20" s="204">
        <v>44359</v>
      </c>
      <c r="AB20" s="30" t="str">
        <f t="shared" si="1"/>
        <v>PT. Kabut Halim Mandiri</v>
      </c>
      <c r="AC20" s="30" t="str">
        <f>VLOOKUP(AE:AE,'List Dedicate'!C:F,4,0)</f>
        <v>Wahidayat</v>
      </c>
      <c r="AE20" s="30" t="str">
        <f t="shared" si="2"/>
        <v>B 9020 EXR</v>
      </c>
    </row>
    <row r="21" spans="1:31" ht="15.75" thickBot="1" x14ac:dyDescent="0.3">
      <c r="A21" s="118">
        <v>4002938935</v>
      </c>
      <c r="B21" s="119" t="s">
        <v>96</v>
      </c>
      <c r="C21" s="119">
        <v>1</v>
      </c>
      <c r="D21" s="120">
        <v>15316782</v>
      </c>
      <c r="E21" s="120" t="s">
        <v>4370</v>
      </c>
      <c r="F21" s="120">
        <v>118</v>
      </c>
      <c r="G21" s="120">
        <v>0.12638888888888888</v>
      </c>
      <c r="H21" s="136">
        <v>4.8611111111111112E-2</v>
      </c>
      <c r="I21" s="119" t="s">
        <v>8</v>
      </c>
      <c r="J21" s="120" t="s">
        <v>4368</v>
      </c>
      <c r="K21" s="120" t="s">
        <v>3304</v>
      </c>
      <c r="L21" s="120" t="s">
        <v>110</v>
      </c>
      <c r="M21" s="120" t="s">
        <v>105</v>
      </c>
      <c r="N21" s="220" t="s">
        <v>110</v>
      </c>
      <c r="O21" s="220" t="s">
        <v>4368</v>
      </c>
      <c r="P21" s="222">
        <v>44361</v>
      </c>
      <c r="Q21" s="220" t="s">
        <v>105</v>
      </c>
      <c r="R21" s="223" t="s">
        <v>4371</v>
      </c>
      <c r="S21" s="30" t="s">
        <v>107</v>
      </c>
      <c r="T21" s="14" t="str">
        <f>IFERROR(VLOOKUP(D:D,DGILOG!A:C,3,0),"")</f>
        <v/>
      </c>
      <c r="V21" s="194" t="s">
        <v>434</v>
      </c>
      <c r="W21" s="194" t="str">
        <f>IFERROR(VLOOKUP(V:V,MGV!B:E,4,0),"")</f>
        <v>PT. Kabut Halim Mandiri</v>
      </c>
      <c r="X21" s="194" t="s">
        <v>361</v>
      </c>
      <c r="Y21" s="14" t="str">
        <f t="shared" si="3"/>
        <v xml:space="preserve">4002938935 GID 13 P2 14 </v>
      </c>
      <c r="Z21" s="30" t="s">
        <v>4382</v>
      </c>
      <c r="AA21" s="204">
        <v>44359</v>
      </c>
      <c r="AB21" s="30" t="str">
        <f t="shared" si="1"/>
        <v>PT. Kabut Halim Mandiri</v>
      </c>
      <c r="AC21" s="30" t="str">
        <f>VLOOKUP(AE:AE,'List Dedicate'!C:F,4,0)</f>
        <v>Wahidayat</v>
      </c>
      <c r="AE21" s="30" t="str">
        <f t="shared" si="2"/>
        <v>B 9020 EXR</v>
      </c>
    </row>
    <row r="22" spans="1:31" ht="15.75" thickBot="1" x14ac:dyDescent="0.3">
      <c r="A22" s="210">
        <v>4002938701</v>
      </c>
      <c r="B22" s="211" t="s">
        <v>96</v>
      </c>
      <c r="C22" s="211">
        <v>1</v>
      </c>
      <c r="D22" s="212">
        <v>15073986</v>
      </c>
      <c r="E22" s="212" t="s">
        <v>4355</v>
      </c>
      <c r="F22" s="212">
        <v>335</v>
      </c>
      <c r="G22" s="212">
        <v>0.26666666666666666</v>
      </c>
      <c r="H22" s="213">
        <v>8.7500000000000008E-2</v>
      </c>
      <c r="I22" s="211" t="s">
        <v>8</v>
      </c>
      <c r="J22" s="212" t="s">
        <v>116</v>
      </c>
      <c r="K22" s="214">
        <v>44536.397916666669</v>
      </c>
      <c r="L22" s="211">
        <v>1</v>
      </c>
      <c r="M22" s="212" t="s">
        <v>3304</v>
      </c>
      <c r="N22" s="212" t="s">
        <v>110</v>
      </c>
      <c r="O22" s="212" t="s">
        <v>361</v>
      </c>
      <c r="P22" s="215">
        <v>44361</v>
      </c>
      <c r="Q22" s="212" t="s">
        <v>105</v>
      </c>
      <c r="R22" s="212" t="s">
        <v>4356</v>
      </c>
      <c r="S22" s="217" t="s">
        <v>107</v>
      </c>
      <c r="T22" s="14" t="str">
        <f>IFERROR(VLOOKUP(D:D,DGILOG!A:C,3,0),"")</f>
        <v/>
      </c>
      <c r="U22" s="235" t="s">
        <v>3490</v>
      </c>
      <c r="V22" s="194" t="s">
        <v>57</v>
      </c>
      <c r="W22" s="194" t="str">
        <f>IFERROR(VLOOKUP(V:V,MGV!B:E,4,0),"")</f>
        <v>PT. Mega Antaran Prima</v>
      </c>
      <c r="X22" s="194" t="s">
        <v>361</v>
      </c>
      <c r="Y22" s="14" t="str">
        <f t="shared" si="3"/>
        <v xml:space="preserve">4002938701 GID 13 P2 14 </v>
      </c>
      <c r="Z22" s="30" t="str">
        <f>VLOOKUP(A:A,[17]Orders!$D:$N,11,0)</f>
        <v>TDS-TRI-20210612045733500694</v>
      </c>
      <c r="AA22" s="204">
        <v>44359</v>
      </c>
      <c r="AB22" s="30" t="str">
        <f t="shared" si="1"/>
        <v>PT. Mega Antaran Prima</v>
      </c>
      <c r="AC22" s="30" t="s">
        <v>458</v>
      </c>
      <c r="AD22" s="30" t="s">
        <v>4341</v>
      </c>
      <c r="AE22" s="30" t="str">
        <f t="shared" si="2"/>
        <v>B 9113 KRO</v>
      </c>
    </row>
    <row r="23" spans="1:31" ht="15.75" thickBot="1" x14ac:dyDescent="0.3">
      <c r="A23" s="218">
        <v>4002938771</v>
      </c>
      <c r="B23" s="219" t="s">
        <v>96</v>
      </c>
      <c r="C23" s="219">
        <v>1</v>
      </c>
      <c r="D23" s="220">
        <v>15195704</v>
      </c>
      <c r="E23" s="220" t="s">
        <v>4361</v>
      </c>
      <c r="F23" s="220">
        <v>280</v>
      </c>
      <c r="G23" s="220">
        <v>5.05</v>
      </c>
      <c r="H23" s="220">
        <v>1.57</v>
      </c>
      <c r="I23" s="219" t="s">
        <v>8</v>
      </c>
      <c r="J23" s="220" t="s">
        <v>116</v>
      </c>
      <c r="K23" s="221">
        <v>44359.629861111112</v>
      </c>
      <c r="L23" s="219">
        <v>2</v>
      </c>
      <c r="M23" s="220" t="s">
        <v>3304</v>
      </c>
      <c r="N23" s="220" t="s">
        <v>110</v>
      </c>
      <c r="O23" s="220" t="s">
        <v>4366</v>
      </c>
      <c r="P23" s="222">
        <v>44361</v>
      </c>
      <c r="Q23" s="220" t="s">
        <v>105</v>
      </c>
      <c r="R23" s="223" t="s">
        <v>4363</v>
      </c>
      <c r="S23" s="30" t="s">
        <v>107</v>
      </c>
      <c r="T23" s="14" t="str">
        <f>IFERROR(VLOOKUP(D:D,DGILOG!A:C,3,0),"")</f>
        <v/>
      </c>
      <c r="V23" s="194" t="s">
        <v>66</v>
      </c>
      <c r="W23" s="194" t="str">
        <f>IFERROR(VLOOKUP(V:V,MGV!B:E,4,0),"")</f>
        <v>PT. Mega Antaran Prima</v>
      </c>
      <c r="X23" s="194" t="s">
        <v>361</v>
      </c>
      <c r="Y23" s="14" t="str">
        <f t="shared" si="3"/>
        <v xml:space="preserve">4002938771 GID 13 P2 14 </v>
      </c>
      <c r="Z23" s="30" t="s">
        <v>4380</v>
      </c>
      <c r="AA23" s="204">
        <v>44359</v>
      </c>
      <c r="AB23" s="30" t="str">
        <f t="shared" si="1"/>
        <v>PT. Mega Antaran Prima</v>
      </c>
      <c r="AC23" s="30" t="str">
        <f>VLOOKUP(AE:AE,'List Dedicate'!C:F,4,0)</f>
        <v>Tarsana</v>
      </c>
      <c r="AE23" s="30" t="str">
        <f t="shared" si="2"/>
        <v>B 9143 KXU</v>
      </c>
    </row>
    <row r="24" spans="1:31" ht="15.75" thickBot="1" x14ac:dyDescent="0.3">
      <c r="A24" s="218">
        <v>4002938633</v>
      </c>
      <c r="B24" s="219" t="s">
        <v>96</v>
      </c>
      <c r="C24" s="219">
        <v>1</v>
      </c>
      <c r="D24" s="220">
        <v>95000001</v>
      </c>
      <c r="E24" s="220" t="s">
        <v>115</v>
      </c>
      <c r="F24" s="220">
        <v>2000</v>
      </c>
      <c r="G24" s="220">
        <v>25.25</v>
      </c>
      <c r="H24" s="220">
        <v>18.46</v>
      </c>
      <c r="I24" s="219" t="s">
        <v>473</v>
      </c>
      <c r="J24" s="220" t="s">
        <v>116</v>
      </c>
      <c r="K24" s="221">
        <v>44359.629861111112</v>
      </c>
      <c r="L24" s="219">
        <v>2</v>
      </c>
      <c r="M24" s="220" t="s">
        <v>117</v>
      </c>
      <c r="N24" s="220" t="s">
        <v>118</v>
      </c>
      <c r="O24" s="220" t="s">
        <v>4358</v>
      </c>
      <c r="P24" s="222">
        <v>44363</v>
      </c>
      <c r="Q24" s="220" t="s">
        <v>112</v>
      </c>
      <c r="R24" s="220" t="s">
        <v>4230</v>
      </c>
      <c r="S24" s="30" t="s">
        <v>113</v>
      </c>
      <c r="T24" s="14" t="str">
        <f>IFERROR(VLOOKUP(D:D,DGILOG!A:C,3,0),"")</f>
        <v>Y</v>
      </c>
      <c r="V24" s="29" t="s">
        <v>1687</v>
      </c>
      <c r="W24" s="194" t="str">
        <f>IFERROR(VLOOKUP(V:V,MGV!B:E,4,0),"")</f>
        <v>SAJ</v>
      </c>
      <c r="X24" s="194" t="s">
        <v>361</v>
      </c>
      <c r="Y24" s="14" t="str">
        <f t="shared" si="3"/>
        <v>4002938633 GID 13 P3 16 Y</v>
      </c>
      <c r="Z24" s="30" t="s">
        <v>4372</v>
      </c>
    </row>
    <row r="25" spans="1:31" ht="15.75" thickBot="1" x14ac:dyDescent="0.3">
      <c r="A25" s="118">
        <v>4002938920</v>
      </c>
      <c r="B25" s="119" t="s">
        <v>96</v>
      </c>
      <c r="C25" s="119"/>
      <c r="D25" s="120">
        <v>15178585</v>
      </c>
      <c r="E25" s="120" t="s">
        <v>376</v>
      </c>
      <c r="F25" s="120">
        <v>1299</v>
      </c>
      <c r="G25" s="120">
        <v>0.89444444444444438</v>
      </c>
      <c r="H25" s="136">
        <v>0.31597222222222221</v>
      </c>
      <c r="I25" s="119" t="s">
        <v>473</v>
      </c>
      <c r="J25" s="120" t="s">
        <v>4359</v>
      </c>
      <c r="K25" s="120" t="s">
        <v>130</v>
      </c>
      <c r="L25" s="120" t="s">
        <v>118</v>
      </c>
      <c r="M25" s="120" t="s">
        <v>112</v>
      </c>
      <c r="N25" s="220" t="s">
        <v>118</v>
      </c>
      <c r="O25" s="220" t="s">
        <v>4359</v>
      </c>
      <c r="P25" s="222">
        <v>44362</v>
      </c>
      <c r="Q25" s="220" t="s">
        <v>112</v>
      </c>
      <c r="R25" s="223" t="s">
        <v>377</v>
      </c>
      <c r="S25" s="30" t="s">
        <v>113</v>
      </c>
      <c r="T25" s="14" t="str">
        <f>IFERROR(VLOOKUP(D:D,DGILOG!A:C,3,0),"")</f>
        <v/>
      </c>
      <c r="V25" s="29" t="s">
        <v>77</v>
      </c>
      <c r="W25" s="194" t="str">
        <f>IFERROR(VLOOKUP(V:V,MGV!B:E,4,0),"")</f>
        <v>SAJ</v>
      </c>
      <c r="X25" s="194" t="s">
        <v>361</v>
      </c>
      <c r="Y25" s="14" t="str">
        <f t="shared" si="3"/>
        <v xml:space="preserve">4002938920 GID 13 P3 15 </v>
      </c>
      <c r="Z25" s="30" t="s">
        <v>4374</v>
      </c>
    </row>
    <row r="26" spans="1:31" ht="15.75" thickBot="1" x14ac:dyDescent="0.3">
      <c r="A26" s="118">
        <v>4002938920</v>
      </c>
      <c r="B26" s="119" t="s">
        <v>96</v>
      </c>
      <c r="C26" s="119">
        <v>1</v>
      </c>
      <c r="D26" s="120">
        <v>29900001</v>
      </c>
      <c r="E26" s="120" t="s">
        <v>129</v>
      </c>
      <c r="F26" s="120">
        <v>1240</v>
      </c>
      <c r="G26" s="120">
        <v>0.81388888888888899</v>
      </c>
      <c r="H26" s="120">
        <v>0.38611111111111107</v>
      </c>
      <c r="I26" s="119" t="s">
        <v>473</v>
      </c>
      <c r="J26" s="120" t="s">
        <v>4359</v>
      </c>
      <c r="K26" s="120" t="s">
        <v>130</v>
      </c>
      <c r="L26" s="120" t="s">
        <v>118</v>
      </c>
      <c r="M26" s="120" t="s">
        <v>112</v>
      </c>
      <c r="N26" s="220" t="s">
        <v>118</v>
      </c>
      <c r="O26" s="220" t="s">
        <v>4359</v>
      </c>
      <c r="P26" s="222">
        <v>44362</v>
      </c>
      <c r="Q26" s="220" t="s">
        <v>112</v>
      </c>
      <c r="R26" s="220" t="s">
        <v>3551</v>
      </c>
      <c r="S26" s="30" t="s">
        <v>113</v>
      </c>
      <c r="T26" s="14" t="str">
        <f>IFERROR(VLOOKUP(D:D,DGILOG!A:C,3,0),"")</f>
        <v>Y</v>
      </c>
      <c r="V26" s="29" t="s">
        <v>77</v>
      </c>
      <c r="W26" s="194" t="str">
        <f>IFERROR(VLOOKUP(V:V,MGV!B:E,4,0),"")</f>
        <v>SAJ</v>
      </c>
      <c r="X26" s="194" t="s">
        <v>361</v>
      </c>
      <c r="Y26" s="14" t="str">
        <f t="shared" si="3"/>
        <v>4002938920 GID 13 P3 15 Y</v>
      </c>
      <c r="Z26" s="30" t="s">
        <v>4374</v>
      </c>
    </row>
    <row r="27" spans="1:31" ht="15.75" thickBot="1" x14ac:dyDescent="0.3">
      <c r="A27" s="218">
        <v>4002938643</v>
      </c>
      <c r="B27" s="219" t="s">
        <v>96</v>
      </c>
      <c r="C27" s="219">
        <v>1</v>
      </c>
      <c r="D27" s="220">
        <v>32600001</v>
      </c>
      <c r="E27" s="220" t="s">
        <v>239</v>
      </c>
      <c r="F27" s="220">
        <v>2048</v>
      </c>
      <c r="G27" s="220">
        <v>31.14</v>
      </c>
      <c r="H27" s="220">
        <v>15.2</v>
      </c>
      <c r="I27" s="219" t="s">
        <v>473</v>
      </c>
      <c r="J27" s="220" t="s">
        <v>116</v>
      </c>
      <c r="K27" s="221">
        <v>44359.629861111112</v>
      </c>
      <c r="L27" s="219">
        <v>2</v>
      </c>
      <c r="M27" s="220" t="s">
        <v>130</v>
      </c>
      <c r="N27" s="220" t="s">
        <v>118</v>
      </c>
      <c r="O27" s="220" t="s">
        <v>361</v>
      </c>
      <c r="P27" s="222">
        <v>44362</v>
      </c>
      <c r="Q27" s="220" t="s">
        <v>112</v>
      </c>
      <c r="R27" s="220" t="s">
        <v>3517</v>
      </c>
      <c r="S27" s="30" t="s">
        <v>113</v>
      </c>
      <c r="T27" s="14" t="str">
        <f>IFERROR(VLOOKUP(D:D,DGILOG!A:C,3,0),"")</f>
        <v>Y</v>
      </c>
      <c r="V27" s="29" t="s">
        <v>2252</v>
      </c>
      <c r="W27" s="194" t="str">
        <f>IFERROR(VLOOKUP(V:V,MGV!B:E,4,0),"")</f>
        <v>TFT</v>
      </c>
      <c r="X27" s="194" t="s">
        <v>361</v>
      </c>
      <c r="Y27" s="14" t="str">
        <f t="shared" si="3"/>
        <v>4002938643 GID 13 P3 15 Y</v>
      </c>
      <c r="Z27" s="30" t="s">
        <v>4373</v>
      </c>
    </row>
  </sheetData>
  <conditionalFormatting sqref="V1">
    <cfRule type="duplicateValues" dxfId="255" priority="17"/>
  </conditionalFormatting>
  <conditionalFormatting sqref="V1">
    <cfRule type="duplicateValues" dxfId="254" priority="18"/>
  </conditionalFormatting>
  <conditionalFormatting sqref="V1">
    <cfRule type="duplicateValues" dxfId="253" priority="19"/>
  </conditionalFormatting>
  <conditionalFormatting sqref="V1">
    <cfRule type="duplicateValues" dxfId="252" priority="20"/>
  </conditionalFormatting>
  <conditionalFormatting sqref="V1">
    <cfRule type="duplicateValues" dxfId="251" priority="16"/>
  </conditionalFormatting>
  <conditionalFormatting sqref="A1 V1">
    <cfRule type="duplicateValues" dxfId="250" priority="15"/>
  </conditionalFormatting>
  <conditionalFormatting sqref="V1">
    <cfRule type="duplicateValues" dxfId="249" priority="14"/>
  </conditionalFormatting>
  <conditionalFormatting sqref="A1:A2">
    <cfRule type="duplicateValues" dxfId="248" priority="13"/>
  </conditionalFormatting>
  <conditionalFormatting sqref="V1:V10">
    <cfRule type="duplicateValues" dxfId="247" priority="12"/>
  </conditionalFormatting>
  <conditionalFormatting sqref="V2:V10">
    <cfRule type="duplicateValues" dxfId="246" priority="10"/>
  </conditionalFormatting>
  <conditionalFormatting sqref="V2:V10">
    <cfRule type="duplicateValues" dxfId="245" priority="9"/>
  </conditionalFormatting>
  <conditionalFormatting sqref="V21:V27">
    <cfRule type="duplicateValues" dxfId="244" priority="4"/>
  </conditionalFormatting>
  <conditionalFormatting sqref="V21:V27">
    <cfRule type="duplicateValues" dxfId="243" priority="3"/>
  </conditionalFormatting>
  <conditionalFormatting sqref="V21:V27">
    <cfRule type="duplicateValues" dxfId="242" priority="2"/>
  </conditionalFormatting>
  <conditionalFormatting sqref="A1:A2 A5:A12 A15:A20 A23 A28:A1048576">
    <cfRule type="duplicateValues" dxfId="241" priority="1"/>
  </conditionalFormatting>
  <conditionalFormatting sqref="Y1">
    <cfRule type="duplicateValues" dxfId="240" priority="7649"/>
  </conditionalFormatting>
  <conditionalFormatting sqref="Y2">
    <cfRule type="duplicateValues" dxfId="239" priority="7650"/>
  </conditionalFormatting>
  <conditionalFormatting sqref="Y3:Y27">
    <cfRule type="duplicateValues" dxfId="238" priority="7651"/>
  </conditionalFormatting>
  <hyperlinks>
    <hyperlink ref="R11" r:id="rId1" display="https://www.google.com/maps/search/JL+BRIGJEN+SUDIARTO+NO+761?entry=gmail&amp;source=g" xr:uid="{00000000-0004-0000-1400-000000000000}"/>
    <hyperlink ref="R25" r:id="rId2" display="https://www.google.com/maps/search/JL.RAYA+KALIGAWE+NO.38?entry=gmail&amp;source=g" xr:uid="{00000000-0004-0000-1400-000001000000}"/>
    <hyperlink ref="R4" r:id="rId3" display="https://www.google.com/maps/search/JL+BRIGJEN+SUDIARTO+NO+761?entry=gmail&amp;source=g" xr:uid="{00000000-0004-0000-1400-000002000000}"/>
    <hyperlink ref="R5" r:id="rId4" display="https://www.google.com/maps/search/JL+BRIGJEN+SUDIARTO+NO+761?entry=gmail&amp;source=g" xr:uid="{00000000-0004-0000-1400-000003000000}"/>
    <hyperlink ref="R6" r:id="rId5" display="https://www.google.com/maps/search/JL+RAYA+KALIGAWE+38+KM+5+1?entry=gmail&amp;source=g" xr:uid="{00000000-0004-0000-1400-000004000000}"/>
    <hyperlink ref="R7" r:id="rId6" display="https://www.google.com/maps/search/JL+BRIGJEN+SUDIARTO+NO+761?entry=gmail&amp;source=g" xr:uid="{00000000-0004-0000-1400-000005000000}"/>
    <hyperlink ref="R13" r:id="rId7" display="https://www.google.com/maps/search/JL.+RAYA+BARAT+NO.+729?entry=gmail&amp;source=g" xr:uid="{00000000-0004-0000-1400-000006000000}"/>
    <hyperlink ref="R23" r:id="rId8" display="https://www.google.com/maps/search/JL.+RAYA+BARAT+NO.+729?entry=gmail&amp;source=g" xr:uid="{00000000-0004-0000-1400-000007000000}"/>
    <hyperlink ref="R18" r:id="rId9" display="https://www.google.com/maps/search/JL+PETA+NO.+241?entry=gmail&amp;source=g" xr:uid="{00000000-0004-0000-1400-000008000000}"/>
    <hyperlink ref="R19" r:id="rId10" display="https://www.google.com/maps/search/JL.+RAYA+BARAT+NO.+729?entry=gmail&amp;source=g" xr:uid="{00000000-0004-0000-1400-000009000000}"/>
    <hyperlink ref="R20" r:id="rId11" display="https://www.google.com/maps/search/JL.+RAYA+BARAT+NO.+729?entry=gmail&amp;source=g" xr:uid="{00000000-0004-0000-1400-00000A000000}"/>
    <hyperlink ref="R21" r:id="rId12" display="https://www.google.com/maps/search/JL+BOJONG+SOANG+NO+269?entry=gmail&amp;source=g" xr:uid="{00000000-0004-0000-1400-00000B000000}"/>
  </hyperlinks>
  <pageMargins left="0.7" right="0.7" top="0.75" bottom="0.75" header="0.3" footer="0.3"/>
  <pageSetup orientation="portrait" horizontalDpi="360" verticalDpi="360" r:id="rId1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E43"/>
  <sheetViews>
    <sheetView zoomScaleNormal="100" workbookViewId="0">
      <pane xSplit="5" ySplit="1" topLeftCell="S2" activePane="bottomRight" state="frozen"/>
      <selection pane="topRight" activeCell="F1" sqref="F1"/>
      <selection pane="bottomLeft" activeCell="A2" sqref="A2"/>
      <selection pane="bottomRight" activeCell="Y2" sqref="Y2"/>
    </sheetView>
  </sheetViews>
  <sheetFormatPr defaultRowHeight="15" x14ac:dyDescent="0.25"/>
  <cols>
    <col min="1" max="1" width="13.28515625" style="12" bestFit="1" customWidth="1"/>
    <col min="2" max="2" width="9.140625" style="12" customWidth="1"/>
    <col min="3" max="3" width="4.85546875" style="12" bestFit="1" customWidth="1"/>
    <col min="4" max="4" width="7.85546875" style="12" customWidth="1"/>
    <col min="5" max="5" width="31.42578125" style="12" bestFit="1" customWidth="1"/>
    <col min="6" max="6" width="4.42578125" style="12" bestFit="1" customWidth="1"/>
    <col min="7" max="8" width="10.42578125" style="12" bestFit="1" customWidth="1"/>
    <col min="9" max="9" width="8.5703125" style="12" bestFit="1" customWidth="1"/>
    <col min="10" max="10" width="12.42578125" style="12" customWidth="1"/>
    <col min="11" max="11" width="12.140625" style="12" customWidth="1"/>
    <col min="12" max="12" width="7.28515625" style="12" customWidth="1"/>
    <col min="13" max="13" width="10.28515625" style="12" bestFit="1" customWidth="1"/>
    <col min="14" max="14" width="11.7109375" style="12" customWidth="1"/>
    <col min="15" max="15" width="11.28515625" style="12" bestFit="1" customWidth="1"/>
    <col min="16" max="16" width="8" style="12" bestFit="1" customWidth="1"/>
    <col min="17" max="17" width="19.5703125" style="12" customWidth="1"/>
    <col min="18" max="18" width="41.140625" style="12" customWidth="1"/>
    <col min="19" max="19" width="3" style="12" bestFit="1" customWidth="1"/>
    <col min="20" max="20" width="7.140625" style="12" bestFit="1" customWidth="1"/>
    <col min="21" max="21" width="3.85546875" style="12" bestFit="1" customWidth="1"/>
    <col min="22" max="22" width="13.42578125" style="12" bestFit="1" customWidth="1"/>
    <col min="23" max="23" width="30.140625" style="12" bestFit="1" customWidth="1"/>
    <col min="24" max="24" width="6" style="12" bestFit="1" customWidth="1"/>
    <col min="25" max="25" width="20.85546875" style="12" bestFit="1" customWidth="1"/>
    <col min="26" max="26" width="29" style="12" bestFit="1" customWidth="1"/>
    <col min="27" max="27" width="6.7109375" style="12" bestFit="1" customWidth="1"/>
    <col min="28" max="28" width="30.140625" style="12" bestFit="1" customWidth="1"/>
    <col min="29" max="29" width="29.7109375" style="12" bestFit="1" customWidth="1"/>
    <col min="30" max="30" width="14.140625" style="12" bestFit="1" customWidth="1"/>
    <col min="31" max="31" width="10.5703125" style="12" bestFit="1" customWidth="1"/>
    <col min="32" max="16384" width="9.140625" style="12"/>
  </cols>
  <sheetData>
    <row r="1" spans="1:31" x14ac:dyDescent="0.25">
      <c r="A1" s="162" t="s">
        <v>0</v>
      </c>
      <c r="B1" s="162" t="s">
        <v>3</v>
      </c>
      <c r="C1" s="162" t="s">
        <v>79</v>
      </c>
      <c r="D1" s="162" t="s">
        <v>80</v>
      </c>
      <c r="E1" s="162" t="s">
        <v>81</v>
      </c>
      <c r="F1" s="162" t="s">
        <v>82</v>
      </c>
      <c r="G1" s="162" t="s">
        <v>83</v>
      </c>
      <c r="H1" s="162" t="s">
        <v>84</v>
      </c>
      <c r="I1" s="162" t="s">
        <v>229</v>
      </c>
      <c r="J1" s="162" t="s">
        <v>85</v>
      </c>
      <c r="K1" s="162" t="s">
        <v>86</v>
      </c>
      <c r="L1" s="162" t="s">
        <v>87</v>
      </c>
      <c r="M1" s="162" t="s">
        <v>88</v>
      </c>
      <c r="N1" s="162" t="s">
        <v>89</v>
      </c>
      <c r="O1" s="162" t="s">
        <v>90</v>
      </c>
      <c r="P1" s="162" t="s">
        <v>91</v>
      </c>
      <c r="Q1" s="162" t="s">
        <v>92</v>
      </c>
      <c r="R1" s="162" t="s">
        <v>93</v>
      </c>
      <c r="S1" s="163" t="s">
        <v>2454</v>
      </c>
      <c r="T1" s="164" t="s">
        <v>611</v>
      </c>
      <c r="U1" s="163" t="s">
        <v>94</v>
      </c>
      <c r="V1" s="165" t="s">
        <v>625</v>
      </c>
      <c r="W1" s="163" t="s">
        <v>529</v>
      </c>
      <c r="X1" s="163" t="s">
        <v>95</v>
      </c>
      <c r="Y1" s="163" t="s">
        <v>254</v>
      </c>
      <c r="Z1" s="100"/>
      <c r="AA1" s="100"/>
      <c r="AB1" s="100"/>
      <c r="AC1" s="100"/>
      <c r="AD1" s="100"/>
      <c r="AE1" s="100"/>
    </row>
    <row r="2" spans="1:31" x14ac:dyDescent="0.2">
      <c r="A2" s="239">
        <v>4002938644</v>
      </c>
      <c r="B2" s="240" t="s">
        <v>96</v>
      </c>
      <c r="C2" s="240">
        <v>1</v>
      </c>
      <c r="D2" s="239">
        <v>15095844</v>
      </c>
      <c r="E2" s="239" t="s">
        <v>4350</v>
      </c>
      <c r="F2" s="239">
        <v>2000</v>
      </c>
      <c r="G2" s="239" t="s">
        <v>4351</v>
      </c>
      <c r="H2" s="239">
        <v>0.84861111111111109</v>
      </c>
      <c r="I2" s="240" t="s">
        <v>73</v>
      </c>
      <c r="J2" s="239" t="s">
        <v>116</v>
      </c>
      <c r="K2" s="239" t="s">
        <v>4385</v>
      </c>
      <c r="L2" s="240">
        <v>1</v>
      </c>
      <c r="M2" s="239" t="s">
        <v>3739</v>
      </c>
      <c r="N2" s="239" t="s">
        <v>118</v>
      </c>
      <c r="O2" s="239" t="s">
        <v>362</v>
      </c>
      <c r="P2" s="241">
        <v>44363</v>
      </c>
      <c r="Q2" s="239" t="s">
        <v>112</v>
      </c>
      <c r="R2" s="239" t="s">
        <v>4352</v>
      </c>
      <c r="S2" s="239" t="s">
        <v>113</v>
      </c>
      <c r="T2" s="178" t="str">
        <f>IFERROR(VLOOKUP(D:D,DGILOG!A:C,3,0),"")</f>
        <v/>
      </c>
      <c r="U2" s="246"/>
      <c r="V2" s="178"/>
      <c r="W2" s="178" t="s">
        <v>3434</v>
      </c>
      <c r="X2" s="178" t="s">
        <v>362</v>
      </c>
      <c r="Y2" s="247" t="str">
        <f t="shared" ref="Y2:Y43" si="0">A2&amp;" "&amp;X2&amp;" "&amp;S2&amp;" "&amp;TEXT(P2,"DD")&amp;" "&amp;T2</f>
        <v xml:space="preserve">4002938644 GID 14 P3 16 </v>
      </c>
      <c r="Z2" s="246" t="s">
        <v>4425</v>
      </c>
      <c r="AA2" s="248">
        <v>44360</v>
      </c>
      <c r="AB2" s="100" t="s">
        <v>3532</v>
      </c>
      <c r="AC2" s="100" t="s">
        <v>11</v>
      </c>
      <c r="AD2" s="100"/>
      <c r="AE2" s="100">
        <v>0</v>
      </c>
    </row>
    <row r="3" spans="1:31" x14ac:dyDescent="0.2">
      <c r="A3" s="239">
        <v>4002938754</v>
      </c>
      <c r="B3" s="240" t="s">
        <v>96</v>
      </c>
      <c r="C3" s="240">
        <v>1</v>
      </c>
      <c r="D3" s="239">
        <v>15420635</v>
      </c>
      <c r="E3" s="239" t="s">
        <v>219</v>
      </c>
      <c r="F3" s="239">
        <v>2224</v>
      </c>
      <c r="G3" s="242">
        <v>1.5305555555555557</v>
      </c>
      <c r="H3" s="243">
        <v>0.68680555555555556</v>
      </c>
      <c r="I3" s="240" t="s">
        <v>73</v>
      </c>
      <c r="J3" s="239" t="s">
        <v>116</v>
      </c>
      <c r="K3" s="239" t="s">
        <v>4385</v>
      </c>
      <c r="L3" s="240">
        <v>1</v>
      </c>
      <c r="M3" s="239" t="s">
        <v>124</v>
      </c>
      <c r="N3" s="239" t="s">
        <v>118</v>
      </c>
      <c r="O3" s="239" t="s">
        <v>362</v>
      </c>
      <c r="P3" s="241">
        <v>44363</v>
      </c>
      <c r="Q3" s="239" t="s">
        <v>112</v>
      </c>
      <c r="R3" s="239" t="s">
        <v>220</v>
      </c>
      <c r="S3" s="239" t="s">
        <v>113</v>
      </c>
      <c r="T3" s="178" t="str">
        <f>IFERROR(VLOOKUP(D:D,DGILOG!A:C,3,0),"")</f>
        <v>Y</v>
      </c>
      <c r="U3" s="246"/>
      <c r="V3" s="246"/>
      <c r="W3" s="178" t="s">
        <v>3434</v>
      </c>
      <c r="X3" s="178" t="s">
        <v>362</v>
      </c>
      <c r="Y3" s="247" t="str">
        <f t="shared" si="0"/>
        <v>4002938754 GID 14 P3 16 Y</v>
      </c>
      <c r="Z3" s="246" t="s">
        <v>4426</v>
      </c>
      <c r="AA3" s="248">
        <v>44360</v>
      </c>
      <c r="AB3" s="100" t="s">
        <v>3532</v>
      </c>
      <c r="AC3" s="100" t="s">
        <v>11</v>
      </c>
      <c r="AD3" s="100"/>
      <c r="AE3" s="100">
        <v>0</v>
      </c>
    </row>
    <row r="4" spans="1:31" x14ac:dyDescent="0.2">
      <c r="A4" s="130">
        <v>4002938788</v>
      </c>
      <c r="B4" s="131" t="s">
        <v>96</v>
      </c>
      <c r="C4" s="131">
        <v>1</v>
      </c>
      <c r="D4" s="130">
        <v>34000001</v>
      </c>
      <c r="E4" s="130" t="s">
        <v>3640</v>
      </c>
      <c r="F4" s="130">
        <v>271</v>
      </c>
      <c r="G4" s="130">
        <v>0.21180555555555555</v>
      </c>
      <c r="H4" s="244">
        <v>8.4722222222222213E-2</v>
      </c>
      <c r="I4" s="131" t="s">
        <v>8</v>
      </c>
      <c r="J4" s="130" t="s">
        <v>3372</v>
      </c>
      <c r="K4" s="130" t="s">
        <v>4385</v>
      </c>
      <c r="L4" s="131">
        <v>1</v>
      </c>
      <c r="M4" s="130" t="s">
        <v>3304</v>
      </c>
      <c r="N4" s="130" t="s">
        <v>110</v>
      </c>
      <c r="O4" s="130" t="s">
        <v>4386</v>
      </c>
      <c r="P4" s="133">
        <v>44362</v>
      </c>
      <c r="Q4" s="130" t="s">
        <v>105</v>
      </c>
      <c r="R4" s="130" t="s">
        <v>3643</v>
      </c>
      <c r="S4" s="245" t="s">
        <v>107</v>
      </c>
      <c r="T4" s="15" t="str">
        <f>IFERROR(VLOOKUP(D:D,DGILOG!A:C,3,0),"")</f>
        <v/>
      </c>
      <c r="U4" s="139" t="s">
        <v>3523</v>
      </c>
      <c r="V4" s="139" t="s">
        <v>273</v>
      </c>
      <c r="W4" s="100" t="str">
        <f>VLOOKUP(V:V,MGV!B:E,4,0)</f>
        <v>PT. Mega Antaran Prima</v>
      </c>
      <c r="X4" s="15" t="s">
        <v>362</v>
      </c>
      <c r="Y4" s="14" t="str">
        <f t="shared" si="0"/>
        <v xml:space="preserve">4002938788 GID 14 P2 15 </v>
      </c>
      <c r="Z4" s="100" t="s">
        <v>4427</v>
      </c>
      <c r="AA4" s="189">
        <v>44360</v>
      </c>
      <c r="AB4" s="100" t="str">
        <f t="shared" ref="AB4:AB9" si="1">W4</f>
        <v>PT. Mega Antaran Prima</v>
      </c>
      <c r="AC4" s="100" t="str">
        <f>VLOOKUP(AE:AE,'List Dedicate'!C:F,4,0)</f>
        <v>Anda</v>
      </c>
      <c r="AD4" s="100"/>
      <c r="AE4" s="100" t="str">
        <f t="shared" ref="AE4:AE9" si="2">V4</f>
        <v>B 9167 KXU</v>
      </c>
    </row>
    <row r="5" spans="1:31" x14ac:dyDescent="0.2">
      <c r="A5" s="130">
        <v>4002938826</v>
      </c>
      <c r="B5" s="131" t="s">
        <v>96</v>
      </c>
      <c r="C5" s="131">
        <v>1</v>
      </c>
      <c r="D5" s="130">
        <v>15195704</v>
      </c>
      <c r="E5" s="130" t="s">
        <v>4361</v>
      </c>
      <c r="F5" s="130">
        <v>300</v>
      </c>
      <c r="G5" s="130">
        <v>0.17013888888888887</v>
      </c>
      <c r="H5" s="130">
        <v>0.12916666666666668</v>
      </c>
      <c r="I5" s="131" t="s">
        <v>8</v>
      </c>
      <c r="J5" s="130" t="s">
        <v>116</v>
      </c>
      <c r="K5" s="130" t="s">
        <v>4385</v>
      </c>
      <c r="L5" s="131">
        <v>1</v>
      </c>
      <c r="M5" s="130" t="s">
        <v>3304</v>
      </c>
      <c r="N5" s="130" t="s">
        <v>110</v>
      </c>
      <c r="O5" s="130" t="s">
        <v>4387</v>
      </c>
      <c r="P5" s="133">
        <v>44362</v>
      </c>
      <c r="Q5" s="130" t="s">
        <v>105</v>
      </c>
      <c r="R5" s="134" t="s">
        <v>4363</v>
      </c>
      <c r="S5" s="245" t="s">
        <v>107</v>
      </c>
      <c r="T5" s="15" t="str">
        <f>IFERROR(VLOOKUP(D:D,DGILOG!A:C,3,0),"")</f>
        <v/>
      </c>
      <c r="U5" s="139" t="s">
        <v>3523</v>
      </c>
      <c r="V5" s="139" t="s">
        <v>276</v>
      </c>
      <c r="W5" s="100" t="str">
        <f>VLOOKUP(V:V,MGV!B:E,4,0)</f>
        <v>PT. Mega Antaran Prima</v>
      </c>
      <c r="X5" s="15" t="s">
        <v>362</v>
      </c>
      <c r="Y5" s="14" t="str">
        <f t="shared" si="0"/>
        <v xml:space="preserve">4002938826 GID 14 P2 15 </v>
      </c>
      <c r="Z5" s="100" t="s">
        <v>4428</v>
      </c>
      <c r="AA5" s="189">
        <v>44360</v>
      </c>
      <c r="AB5" s="100" t="str">
        <f t="shared" si="1"/>
        <v>PT. Mega Antaran Prima</v>
      </c>
      <c r="AC5" s="100" t="str">
        <f>VLOOKUP(AE:AE,'List Dedicate'!C:F,4,0)</f>
        <v>Jaelani</v>
      </c>
      <c r="AD5" s="100"/>
      <c r="AE5" s="100" t="str">
        <f t="shared" si="2"/>
        <v>B 9166 KXU</v>
      </c>
    </row>
    <row r="6" spans="1:31" x14ac:dyDescent="0.2">
      <c r="A6" s="130">
        <v>4002938827</v>
      </c>
      <c r="B6" s="131" t="s">
        <v>96</v>
      </c>
      <c r="C6" s="131">
        <v>1</v>
      </c>
      <c r="D6" s="130">
        <v>15195704</v>
      </c>
      <c r="E6" s="130" t="s">
        <v>4361</v>
      </c>
      <c r="F6" s="130">
        <v>275</v>
      </c>
      <c r="G6" s="130">
        <v>0.17152777777777781</v>
      </c>
      <c r="H6" s="130">
        <v>0.13125000000000001</v>
      </c>
      <c r="I6" s="131" t="s">
        <v>8</v>
      </c>
      <c r="J6" s="130" t="s">
        <v>116</v>
      </c>
      <c r="K6" s="130" t="s">
        <v>4385</v>
      </c>
      <c r="L6" s="131">
        <v>1</v>
      </c>
      <c r="M6" s="130" t="s">
        <v>3304</v>
      </c>
      <c r="N6" s="130" t="s">
        <v>110</v>
      </c>
      <c r="O6" s="130" t="s">
        <v>4387</v>
      </c>
      <c r="P6" s="133">
        <v>44362</v>
      </c>
      <c r="Q6" s="130" t="s">
        <v>105</v>
      </c>
      <c r="R6" s="134" t="s">
        <v>4363</v>
      </c>
      <c r="S6" s="245" t="s">
        <v>107</v>
      </c>
      <c r="T6" s="15" t="str">
        <f>IFERROR(VLOOKUP(D:D,DGILOG!A:C,3,0),"")</f>
        <v/>
      </c>
      <c r="U6" s="139" t="s">
        <v>3523</v>
      </c>
      <c r="V6" s="139" t="s">
        <v>56</v>
      </c>
      <c r="W6" s="100" t="str">
        <f>VLOOKUP(V:V,MGV!B:E,4,0)</f>
        <v>PT. Mega Antaran Prima</v>
      </c>
      <c r="X6" s="15" t="s">
        <v>362</v>
      </c>
      <c r="Y6" s="14" t="str">
        <f t="shared" si="0"/>
        <v xml:space="preserve">4002938827 GID 14 P2 15 </v>
      </c>
      <c r="Z6" s="100" t="s">
        <v>4429</v>
      </c>
      <c r="AA6" s="189">
        <v>44360</v>
      </c>
      <c r="AB6" s="100" t="str">
        <f t="shared" si="1"/>
        <v>PT. Mega Antaran Prima</v>
      </c>
      <c r="AC6" s="100" t="str">
        <f>VLOOKUP(AE:AE,'List Dedicate'!C:F,4,0)</f>
        <v>Adi Purbantara</v>
      </c>
      <c r="AD6" s="100"/>
      <c r="AE6" s="100" t="str">
        <f t="shared" si="2"/>
        <v>B 9019 KXR</v>
      </c>
    </row>
    <row r="7" spans="1:31" x14ac:dyDescent="0.2">
      <c r="A7" s="130">
        <v>4002938828</v>
      </c>
      <c r="B7" s="131" t="s">
        <v>96</v>
      </c>
      <c r="C7" s="131">
        <v>1</v>
      </c>
      <c r="D7" s="130">
        <v>15195704</v>
      </c>
      <c r="E7" s="130" t="s">
        <v>4361</v>
      </c>
      <c r="F7" s="130">
        <v>275</v>
      </c>
      <c r="G7" s="130">
        <v>0.17152777777777781</v>
      </c>
      <c r="H7" s="130">
        <v>0.13125000000000001</v>
      </c>
      <c r="I7" s="131" t="s">
        <v>8</v>
      </c>
      <c r="J7" s="130" t="s">
        <v>116</v>
      </c>
      <c r="K7" s="130" t="s">
        <v>4385</v>
      </c>
      <c r="L7" s="131">
        <v>1</v>
      </c>
      <c r="M7" s="130" t="s">
        <v>3304</v>
      </c>
      <c r="N7" s="130" t="s">
        <v>110</v>
      </c>
      <c r="O7" s="130" t="s">
        <v>4387</v>
      </c>
      <c r="P7" s="133">
        <v>44362</v>
      </c>
      <c r="Q7" s="130" t="s">
        <v>105</v>
      </c>
      <c r="R7" s="134" t="s">
        <v>4363</v>
      </c>
      <c r="S7" s="245" t="s">
        <v>107</v>
      </c>
      <c r="T7" s="15" t="str">
        <f>IFERROR(VLOOKUP(D:D,DGILOG!A:C,3,0),"")</f>
        <v/>
      </c>
      <c r="U7" s="139" t="s">
        <v>3523</v>
      </c>
      <c r="V7" s="139" t="s">
        <v>72</v>
      </c>
      <c r="W7" s="100" t="str">
        <f>VLOOKUP(V:V,MGV!B:E,4,0)</f>
        <v>PT. Prima Sarana Ekspres</v>
      </c>
      <c r="X7" s="15" t="s">
        <v>362</v>
      </c>
      <c r="Y7" s="14" t="str">
        <f t="shared" si="0"/>
        <v xml:space="preserve">4002938828 GID 14 P2 15 </v>
      </c>
      <c r="Z7" s="100" t="s">
        <v>4430</v>
      </c>
      <c r="AA7" s="189">
        <v>44360</v>
      </c>
      <c r="AB7" s="100" t="str">
        <f t="shared" si="1"/>
        <v>PT. Prima Sarana Ekspres</v>
      </c>
      <c r="AC7" s="100" t="str">
        <f>VLOOKUP(AE:AE,'List Dedicate'!C:F,4,0)</f>
        <v>Edi Efendi</v>
      </c>
      <c r="AD7" s="100"/>
      <c r="AE7" s="100" t="str">
        <f t="shared" si="2"/>
        <v>B 9475 TXS</v>
      </c>
    </row>
    <row r="8" spans="1:31" x14ac:dyDescent="0.2">
      <c r="A8" s="130">
        <v>4002938829</v>
      </c>
      <c r="B8" s="131" t="s">
        <v>96</v>
      </c>
      <c r="C8" s="131">
        <v>1</v>
      </c>
      <c r="D8" s="130">
        <v>15195704</v>
      </c>
      <c r="E8" s="130" t="s">
        <v>4361</v>
      </c>
      <c r="F8" s="130">
        <v>275</v>
      </c>
      <c r="G8" s="130">
        <v>0.17152777777777781</v>
      </c>
      <c r="H8" s="130">
        <v>0.13125000000000001</v>
      </c>
      <c r="I8" s="131" t="s">
        <v>8</v>
      </c>
      <c r="J8" s="130" t="s">
        <v>116</v>
      </c>
      <c r="K8" s="130" t="s">
        <v>4385</v>
      </c>
      <c r="L8" s="131">
        <v>1</v>
      </c>
      <c r="M8" s="130" t="s">
        <v>3304</v>
      </c>
      <c r="N8" s="130" t="s">
        <v>110</v>
      </c>
      <c r="O8" s="130" t="s">
        <v>4387</v>
      </c>
      <c r="P8" s="133">
        <v>44362</v>
      </c>
      <c r="Q8" s="130" t="s">
        <v>105</v>
      </c>
      <c r="R8" s="134" t="s">
        <v>4363</v>
      </c>
      <c r="S8" s="245" t="s">
        <v>107</v>
      </c>
      <c r="T8" s="15" t="str">
        <f>IFERROR(VLOOKUP(D:D,DGILOG!A:C,3,0),"")</f>
        <v/>
      </c>
      <c r="U8" s="139" t="s">
        <v>3523</v>
      </c>
      <c r="V8" s="139" t="s">
        <v>68</v>
      </c>
      <c r="W8" s="100" t="str">
        <f>VLOOKUP(V:V,MGV!B:E,4,0)</f>
        <v>PT. Prima Sarana Ekspres</v>
      </c>
      <c r="X8" s="15" t="s">
        <v>362</v>
      </c>
      <c r="Y8" s="14" t="str">
        <f t="shared" si="0"/>
        <v xml:space="preserve">4002938829 GID 14 P2 15 </v>
      </c>
      <c r="Z8" s="100" t="s">
        <v>4431</v>
      </c>
      <c r="AA8" s="189">
        <v>44360</v>
      </c>
      <c r="AB8" s="100" t="str">
        <f t="shared" si="1"/>
        <v>PT. Prima Sarana Ekspres</v>
      </c>
      <c r="AC8" s="100" t="str">
        <f>VLOOKUP(AE:AE,'List Dedicate'!C:F,4,0)</f>
        <v>Masadon</v>
      </c>
      <c r="AD8" s="100"/>
      <c r="AE8" s="100" t="str">
        <f t="shared" si="2"/>
        <v>B 9061 TXS</v>
      </c>
    </row>
    <row r="9" spans="1:31" x14ac:dyDescent="0.2">
      <c r="A9" s="130">
        <v>4002938830</v>
      </c>
      <c r="B9" s="131" t="s">
        <v>96</v>
      </c>
      <c r="C9" s="131">
        <v>1</v>
      </c>
      <c r="D9" s="130">
        <v>15195704</v>
      </c>
      <c r="E9" s="130" t="s">
        <v>4361</v>
      </c>
      <c r="F9" s="130">
        <v>375</v>
      </c>
      <c r="G9" s="130">
        <v>0.18958333333333333</v>
      </c>
      <c r="H9" s="130">
        <v>0.14305555555555557</v>
      </c>
      <c r="I9" s="131" t="s">
        <v>8</v>
      </c>
      <c r="J9" s="130" t="s">
        <v>116</v>
      </c>
      <c r="K9" s="130" t="s">
        <v>4385</v>
      </c>
      <c r="L9" s="131">
        <v>1</v>
      </c>
      <c r="M9" s="130" t="s">
        <v>3304</v>
      </c>
      <c r="N9" s="130" t="s">
        <v>110</v>
      </c>
      <c r="O9" s="130" t="s">
        <v>4387</v>
      </c>
      <c r="P9" s="133">
        <v>44362</v>
      </c>
      <c r="Q9" s="130" t="s">
        <v>105</v>
      </c>
      <c r="R9" s="134" t="s">
        <v>4363</v>
      </c>
      <c r="S9" s="245" t="s">
        <v>107</v>
      </c>
      <c r="T9" s="15" t="str">
        <f>IFERROR(VLOOKUP(D:D,DGILOG!A:C,3,0),"")</f>
        <v/>
      </c>
      <c r="U9" s="139" t="s">
        <v>3523</v>
      </c>
      <c r="V9" s="139" t="s">
        <v>61</v>
      </c>
      <c r="W9" s="100" t="str">
        <f>VLOOKUP(V:V,MGV!B:E,4,0)</f>
        <v>PT. Mega Antaran Prima</v>
      </c>
      <c r="X9" s="15" t="s">
        <v>362</v>
      </c>
      <c r="Y9" s="14" t="str">
        <f t="shared" si="0"/>
        <v xml:space="preserve">4002938830 GID 14 P2 15 </v>
      </c>
      <c r="Z9" s="100" t="s">
        <v>4432</v>
      </c>
      <c r="AA9" s="189">
        <v>44360</v>
      </c>
      <c r="AB9" s="100" t="str">
        <f t="shared" si="1"/>
        <v>PT. Mega Antaran Prima</v>
      </c>
      <c r="AC9" s="100" t="str">
        <f>VLOOKUP(AE:AE,'List Dedicate'!C:F,4,0)</f>
        <v>H. Dalla</v>
      </c>
      <c r="AD9" s="100"/>
      <c r="AE9" s="100" t="str">
        <f t="shared" si="2"/>
        <v>B 9148 KXU</v>
      </c>
    </row>
    <row r="10" spans="1:31" x14ac:dyDescent="0.2">
      <c r="A10" s="130">
        <v>4002938730</v>
      </c>
      <c r="B10" s="131" t="s">
        <v>96</v>
      </c>
      <c r="C10" s="131">
        <v>1</v>
      </c>
      <c r="D10" s="130">
        <v>15080429</v>
      </c>
      <c r="E10" s="130" t="s">
        <v>4231</v>
      </c>
      <c r="F10" s="130">
        <v>28</v>
      </c>
      <c r="G10" s="244">
        <v>2.361111111111111E-2</v>
      </c>
      <c r="H10" s="244">
        <v>1.5972222222222224E-2</v>
      </c>
      <c r="I10" s="131" t="s">
        <v>8</v>
      </c>
      <c r="J10" s="130" t="s">
        <v>97</v>
      </c>
      <c r="K10" s="130" t="s">
        <v>4388</v>
      </c>
      <c r="L10" s="131">
        <v>1</v>
      </c>
      <c r="M10" s="130" t="s">
        <v>104</v>
      </c>
      <c r="N10" s="130" t="s">
        <v>99</v>
      </c>
      <c r="O10" s="130" t="s">
        <v>4389</v>
      </c>
      <c r="P10" s="133">
        <v>44361</v>
      </c>
      <c r="Q10" s="130" t="s">
        <v>120</v>
      </c>
      <c r="R10" s="130" t="s">
        <v>4232</v>
      </c>
      <c r="S10" s="245" t="s">
        <v>122</v>
      </c>
      <c r="T10" s="15" t="str">
        <f>IFERROR(VLOOKUP(D:D,DGILOG!A:C,3,0),"")</f>
        <v/>
      </c>
      <c r="U10" s="139" t="s">
        <v>3490</v>
      </c>
      <c r="V10" s="139" t="s">
        <v>21</v>
      </c>
      <c r="W10" s="139" t="s">
        <v>22</v>
      </c>
      <c r="X10" s="15" t="s">
        <v>362</v>
      </c>
      <c r="Y10" s="14" t="str">
        <f t="shared" si="0"/>
        <v xml:space="preserve">4002938730 GID 14 P1 14 </v>
      </c>
      <c r="Z10" s="100" t="s">
        <v>4433</v>
      </c>
      <c r="AA10" s="189">
        <v>44360</v>
      </c>
      <c r="AB10" s="100" t="s">
        <v>22</v>
      </c>
      <c r="AC10" s="100" t="s">
        <v>4115</v>
      </c>
      <c r="AD10" s="100" t="s">
        <v>4415</v>
      </c>
      <c r="AE10" s="100" t="s">
        <v>21</v>
      </c>
    </row>
    <row r="11" spans="1:31" x14ac:dyDescent="0.2">
      <c r="A11" s="130">
        <v>4002938730</v>
      </c>
      <c r="B11" s="131" t="s">
        <v>96</v>
      </c>
      <c r="C11" s="131"/>
      <c r="D11" s="130">
        <v>15126554</v>
      </c>
      <c r="E11" s="130" t="s">
        <v>4390</v>
      </c>
      <c r="F11" s="130">
        <v>203</v>
      </c>
      <c r="G11" s="244">
        <v>0.19583333333333333</v>
      </c>
      <c r="H11" s="244">
        <v>9.4444444444444442E-2</v>
      </c>
      <c r="I11" s="131" t="s">
        <v>8</v>
      </c>
      <c r="J11" s="130" t="s">
        <v>97</v>
      </c>
      <c r="K11" s="130" t="s">
        <v>4388</v>
      </c>
      <c r="L11" s="131">
        <v>1</v>
      </c>
      <c r="M11" s="130" t="s">
        <v>104</v>
      </c>
      <c r="N11" s="130" t="s">
        <v>99</v>
      </c>
      <c r="O11" s="130" t="s">
        <v>4389</v>
      </c>
      <c r="P11" s="133">
        <v>44361</v>
      </c>
      <c r="Q11" s="130" t="s">
        <v>120</v>
      </c>
      <c r="R11" s="130" t="s">
        <v>4391</v>
      </c>
      <c r="S11" s="245" t="s">
        <v>122</v>
      </c>
      <c r="T11" s="15" t="str">
        <f>IFERROR(VLOOKUP(D:D,DGILOG!A:C,3,0),"")</f>
        <v/>
      </c>
      <c r="U11" s="139"/>
      <c r="V11" s="139"/>
      <c r="W11" s="139" t="s">
        <v>11</v>
      </c>
      <c r="X11" s="15" t="s">
        <v>362</v>
      </c>
      <c r="Y11" s="14" t="str">
        <f t="shared" si="0"/>
        <v xml:space="preserve">4002938730 GID 14 P1 14 </v>
      </c>
      <c r="Z11" s="100" t="s">
        <v>4433</v>
      </c>
      <c r="AA11" s="189">
        <v>44360</v>
      </c>
      <c r="AB11" s="100" t="s">
        <v>11</v>
      </c>
      <c r="AC11" s="100" t="s">
        <v>4115</v>
      </c>
      <c r="AD11" s="100" t="s">
        <v>4415</v>
      </c>
      <c r="AE11" s="100">
        <v>0</v>
      </c>
    </row>
    <row r="12" spans="1:31" x14ac:dyDescent="0.2">
      <c r="A12" s="130">
        <v>4002938731</v>
      </c>
      <c r="B12" s="131" t="s">
        <v>96</v>
      </c>
      <c r="C12" s="131">
        <v>1</v>
      </c>
      <c r="D12" s="130">
        <v>15345538</v>
      </c>
      <c r="E12" s="130" t="s">
        <v>4392</v>
      </c>
      <c r="F12" s="130">
        <v>72</v>
      </c>
      <c r="G12" s="130">
        <v>6.1111111111111109E-2</v>
      </c>
      <c r="H12" s="244">
        <v>3.888888888888889E-2</v>
      </c>
      <c r="I12" s="131" t="s">
        <v>8</v>
      </c>
      <c r="J12" s="130" t="s">
        <v>97</v>
      </c>
      <c r="K12" s="130" t="s">
        <v>4388</v>
      </c>
      <c r="L12" s="131">
        <v>1</v>
      </c>
      <c r="M12" s="130" t="s">
        <v>104</v>
      </c>
      <c r="N12" s="130" t="s">
        <v>99</v>
      </c>
      <c r="O12" s="130" t="s">
        <v>4389</v>
      </c>
      <c r="P12" s="133">
        <v>44361</v>
      </c>
      <c r="Q12" s="130" t="s">
        <v>120</v>
      </c>
      <c r="R12" s="130" t="s">
        <v>4393</v>
      </c>
      <c r="S12" s="245" t="s">
        <v>122</v>
      </c>
      <c r="T12" s="15" t="str">
        <f>IFERROR(VLOOKUP(D:D,DGILOG!A:C,3,0),"")</f>
        <v/>
      </c>
      <c r="U12" s="139" t="s">
        <v>3490</v>
      </c>
      <c r="V12" s="139" t="s">
        <v>40</v>
      </c>
      <c r="W12" s="139" t="s">
        <v>18</v>
      </c>
      <c r="X12" s="15" t="s">
        <v>362</v>
      </c>
      <c r="Y12" s="14" t="str">
        <f t="shared" si="0"/>
        <v xml:space="preserve">4002938731 GID 14 P1 14 </v>
      </c>
      <c r="Z12" s="100" t="s">
        <v>4434</v>
      </c>
      <c r="AA12" s="189">
        <v>44360</v>
      </c>
      <c r="AB12" s="100" t="s">
        <v>18</v>
      </c>
      <c r="AC12" s="100" t="s">
        <v>4414</v>
      </c>
      <c r="AD12" s="100" t="s">
        <v>4416</v>
      </c>
      <c r="AE12" s="100" t="s">
        <v>40</v>
      </c>
    </row>
    <row r="13" spans="1:31" x14ac:dyDescent="0.2">
      <c r="A13" s="130">
        <v>4002938731</v>
      </c>
      <c r="B13" s="131" t="s">
        <v>96</v>
      </c>
      <c r="C13" s="131"/>
      <c r="D13" s="130">
        <v>21921001</v>
      </c>
      <c r="E13" s="130" t="s">
        <v>4394</v>
      </c>
      <c r="F13" s="130">
        <v>192</v>
      </c>
      <c r="G13" s="244">
        <v>0.19791666666666666</v>
      </c>
      <c r="H13" s="130">
        <v>8.4027777777777771E-2</v>
      </c>
      <c r="I13" s="131" t="s">
        <v>8</v>
      </c>
      <c r="J13" s="130" t="s">
        <v>97</v>
      </c>
      <c r="K13" s="130" t="s">
        <v>4388</v>
      </c>
      <c r="L13" s="131">
        <v>1</v>
      </c>
      <c r="M13" s="130" t="s">
        <v>104</v>
      </c>
      <c r="N13" s="130" t="s">
        <v>99</v>
      </c>
      <c r="O13" s="130" t="s">
        <v>4389</v>
      </c>
      <c r="P13" s="133">
        <v>44361</v>
      </c>
      <c r="Q13" s="130" t="s">
        <v>120</v>
      </c>
      <c r="R13" s="134" t="s">
        <v>4395</v>
      </c>
      <c r="S13" s="245" t="s">
        <v>122</v>
      </c>
      <c r="T13" s="15" t="str">
        <f>IFERROR(VLOOKUP(D:D,DGILOG!A:C,3,0),"")</f>
        <v/>
      </c>
      <c r="U13" s="139"/>
      <c r="V13" s="139"/>
      <c r="W13" s="139" t="s">
        <v>11</v>
      </c>
      <c r="X13" s="15" t="s">
        <v>362</v>
      </c>
      <c r="Y13" s="14" t="str">
        <f t="shared" si="0"/>
        <v xml:space="preserve">4002938731 GID 14 P1 14 </v>
      </c>
      <c r="Z13" s="100" t="s">
        <v>4434</v>
      </c>
      <c r="AA13" s="189">
        <v>44360</v>
      </c>
      <c r="AB13" s="100" t="s">
        <v>11</v>
      </c>
      <c r="AC13" s="100" t="s">
        <v>4414</v>
      </c>
      <c r="AD13" s="100" t="s">
        <v>4416</v>
      </c>
      <c r="AE13" s="100">
        <v>0</v>
      </c>
    </row>
    <row r="14" spans="1:31" x14ac:dyDescent="0.2">
      <c r="A14" s="130">
        <v>4002938766</v>
      </c>
      <c r="B14" s="131" t="s">
        <v>96</v>
      </c>
      <c r="C14" s="131">
        <v>1</v>
      </c>
      <c r="D14" s="130">
        <v>15316781</v>
      </c>
      <c r="E14" s="130" t="s">
        <v>4226</v>
      </c>
      <c r="F14" s="130">
        <v>50</v>
      </c>
      <c r="G14" s="244">
        <v>5.347222222222222E-2</v>
      </c>
      <c r="H14" s="130">
        <v>4.3055555555555562E-2</v>
      </c>
      <c r="I14" s="131" t="s">
        <v>8</v>
      </c>
      <c r="J14" s="130" t="s">
        <v>97</v>
      </c>
      <c r="K14" s="130" t="s">
        <v>4388</v>
      </c>
      <c r="L14" s="131">
        <v>1</v>
      </c>
      <c r="M14" s="130" t="s">
        <v>98</v>
      </c>
      <c r="N14" s="130" t="s">
        <v>99</v>
      </c>
      <c r="O14" s="130" t="s">
        <v>4389</v>
      </c>
      <c r="P14" s="133">
        <v>44361</v>
      </c>
      <c r="Q14" s="130" t="s">
        <v>100</v>
      </c>
      <c r="R14" s="130" t="s">
        <v>4227</v>
      </c>
      <c r="S14" s="245" t="s">
        <v>101</v>
      </c>
      <c r="T14" s="15" t="str">
        <f>IFERROR(VLOOKUP(D:D,DGILOG!A:C,3,0),"")</f>
        <v/>
      </c>
      <c r="U14" s="139" t="s">
        <v>3490</v>
      </c>
      <c r="V14" s="139" t="s">
        <v>64</v>
      </c>
      <c r="W14" s="139" t="s">
        <v>20</v>
      </c>
      <c r="X14" s="15" t="s">
        <v>362</v>
      </c>
      <c r="Y14" s="14" t="str">
        <f t="shared" si="0"/>
        <v xml:space="preserve">4002938766 GID 14 ND 14 </v>
      </c>
      <c r="Z14" s="100" t="s">
        <v>4435</v>
      </c>
      <c r="AA14" s="189">
        <v>44360</v>
      </c>
      <c r="AB14" s="100" t="s">
        <v>20</v>
      </c>
      <c r="AC14" s="100" t="s">
        <v>1695</v>
      </c>
      <c r="AD14" s="100" t="s">
        <v>4417</v>
      </c>
      <c r="AE14" s="100" t="s">
        <v>64</v>
      </c>
    </row>
    <row r="15" spans="1:31" x14ac:dyDescent="0.2">
      <c r="A15" s="130">
        <v>4002938766</v>
      </c>
      <c r="B15" s="131" t="s">
        <v>96</v>
      </c>
      <c r="C15" s="131"/>
      <c r="D15" s="130">
        <v>15421263</v>
      </c>
      <c r="E15" s="130" t="s">
        <v>4396</v>
      </c>
      <c r="F15" s="130">
        <v>270</v>
      </c>
      <c r="G15" s="244">
        <v>0.17569444444444446</v>
      </c>
      <c r="H15" s="244">
        <v>7.1527777777777787E-2</v>
      </c>
      <c r="I15" s="131" t="s">
        <v>8</v>
      </c>
      <c r="J15" s="130" t="s">
        <v>97</v>
      </c>
      <c r="K15" s="130" t="s">
        <v>4388</v>
      </c>
      <c r="L15" s="131">
        <v>1</v>
      </c>
      <c r="M15" s="130" t="s">
        <v>98</v>
      </c>
      <c r="N15" s="130" t="s">
        <v>99</v>
      </c>
      <c r="O15" s="130" t="s">
        <v>4389</v>
      </c>
      <c r="P15" s="133">
        <v>44361</v>
      </c>
      <c r="Q15" s="130" t="s">
        <v>100</v>
      </c>
      <c r="R15" s="130" t="s">
        <v>4397</v>
      </c>
      <c r="S15" s="245" t="s">
        <v>101</v>
      </c>
      <c r="T15" s="15" t="str">
        <f>IFERROR(VLOOKUP(D:D,DGILOG!A:C,3,0),"")</f>
        <v/>
      </c>
      <c r="U15" s="139"/>
      <c r="V15" s="139"/>
      <c r="W15" s="139" t="s">
        <v>11</v>
      </c>
      <c r="X15" s="15" t="s">
        <v>362</v>
      </c>
      <c r="Y15" s="14" t="str">
        <f t="shared" si="0"/>
        <v xml:space="preserve">4002938766 GID 14 ND 14 </v>
      </c>
      <c r="Z15" s="100" t="s">
        <v>4435</v>
      </c>
      <c r="AA15" s="189">
        <v>44360</v>
      </c>
      <c r="AB15" s="100" t="s">
        <v>11</v>
      </c>
      <c r="AC15" s="100" t="s">
        <v>1695</v>
      </c>
      <c r="AD15" s="100" t="s">
        <v>4417</v>
      </c>
      <c r="AE15" s="100">
        <v>0</v>
      </c>
    </row>
    <row r="16" spans="1:31" x14ac:dyDescent="0.2">
      <c r="A16" s="130">
        <v>4002938818</v>
      </c>
      <c r="B16" s="131" t="s">
        <v>96</v>
      </c>
      <c r="C16" s="131">
        <v>1</v>
      </c>
      <c r="D16" s="130">
        <v>15097207</v>
      </c>
      <c r="E16" s="130" t="s">
        <v>3757</v>
      </c>
      <c r="F16" s="130">
        <v>302</v>
      </c>
      <c r="G16" s="244">
        <v>0.21111111111111111</v>
      </c>
      <c r="H16" s="130">
        <v>0.14861111111111111</v>
      </c>
      <c r="I16" s="131" t="s">
        <v>8</v>
      </c>
      <c r="J16" s="130" t="s">
        <v>97</v>
      </c>
      <c r="K16" s="130" t="s">
        <v>4388</v>
      </c>
      <c r="L16" s="131">
        <v>1</v>
      </c>
      <c r="M16" s="130" t="s">
        <v>134</v>
      </c>
      <c r="N16" s="130" t="s">
        <v>99</v>
      </c>
      <c r="O16" s="130" t="s">
        <v>4389</v>
      </c>
      <c r="P16" s="133">
        <v>44361</v>
      </c>
      <c r="Q16" s="130" t="s">
        <v>120</v>
      </c>
      <c r="R16" s="130" t="s">
        <v>3758</v>
      </c>
      <c r="S16" s="245" t="s">
        <v>122</v>
      </c>
      <c r="T16" s="15" t="str">
        <f>IFERROR(VLOOKUP(D:D,DGILOG!A:C,3,0),"")</f>
        <v/>
      </c>
      <c r="U16" s="139" t="s">
        <v>3490</v>
      </c>
      <c r="V16" s="139" t="s">
        <v>30</v>
      </c>
      <c r="W16" s="139" t="s">
        <v>28</v>
      </c>
      <c r="X16" s="15" t="s">
        <v>362</v>
      </c>
      <c r="Y16" s="14" t="str">
        <f t="shared" si="0"/>
        <v xml:space="preserve">4002938818 GID 14 P1 14 </v>
      </c>
      <c r="Z16" s="100" t="s">
        <v>4436</v>
      </c>
      <c r="AA16" s="189">
        <v>44360</v>
      </c>
      <c r="AB16" s="100" t="s">
        <v>28</v>
      </c>
      <c r="AC16" s="100" t="s">
        <v>4108</v>
      </c>
      <c r="AD16" s="100" t="s">
        <v>4418</v>
      </c>
      <c r="AE16" s="100" t="s">
        <v>30</v>
      </c>
    </row>
    <row r="17" spans="1:31" x14ac:dyDescent="0.2">
      <c r="A17" s="130">
        <v>4002938818</v>
      </c>
      <c r="B17" s="131" t="s">
        <v>96</v>
      </c>
      <c r="C17" s="131"/>
      <c r="D17" s="130">
        <v>15221407</v>
      </c>
      <c r="E17" s="130" t="s">
        <v>4398</v>
      </c>
      <c r="F17" s="130">
        <v>9</v>
      </c>
      <c r="G17" s="244">
        <v>1.3194444444444444E-2</v>
      </c>
      <c r="H17" s="244">
        <v>5.5555555555555558E-3</v>
      </c>
      <c r="I17" s="131" t="s">
        <v>8</v>
      </c>
      <c r="J17" s="130" t="s">
        <v>97</v>
      </c>
      <c r="K17" s="130" t="s">
        <v>4388</v>
      </c>
      <c r="L17" s="131">
        <v>1</v>
      </c>
      <c r="M17" s="130" t="s">
        <v>4399</v>
      </c>
      <c r="N17" s="130" t="s">
        <v>99</v>
      </c>
      <c r="O17" s="130" t="s">
        <v>4389</v>
      </c>
      <c r="P17" s="133">
        <v>44361</v>
      </c>
      <c r="Q17" s="130" t="s">
        <v>120</v>
      </c>
      <c r="R17" s="130" t="s">
        <v>4400</v>
      </c>
      <c r="S17" s="245" t="s">
        <v>122</v>
      </c>
      <c r="T17" s="15" t="str">
        <f>IFERROR(VLOOKUP(D:D,DGILOG!A:C,3,0),"")</f>
        <v/>
      </c>
      <c r="U17" s="139"/>
      <c r="V17" s="139"/>
      <c r="W17" s="139" t="s">
        <v>11</v>
      </c>
      <c r="X17" s="15" t="s">
        <v>362</v>
      </c>
      <c r="Y17" s="14" t="str">
        <f t="shared" si="0"/>
        <v xml:space="preserve">4002938818 GID 14 P1 14 </v>
      </c>
      <c r="Z17" s="100" t="s">
        <v>4436</v>
      </c>
      <c r="AA17" s="189">
        <v>44360</v>
      </c>
      <c r="AB17" s="100" t="s">
        <v>11</v>
      </c>
      <c r="AC17" s="100" t="s">
        <v>4108</v>
      </c>
      <c r="AD17" s="100" t="s">
        <v>4418</v>
      </c>
      <c r="AE17" s="100">
        <v>0</v>
      </c>
    </row>
    <row r="18" spans="1:31" x14ac:dyDescent="0.2">
      <c r="A18" s="130">
        <v>4002938820</v>
      </c>
      <c r="B18" s="131" t="s">
        <v>96</v>
      </c>
      <c r="C18" s="131">
        <v>1</v>
      </c>
      <c r="D18" s="130">
        <v>15077893</v>
      </c>
      <c r="E18" s="130" t="s">
        <v>180</v>
      </c>
      <c r="F18" s="130">
        <v>17</v>
      </c>
      <c r="G18" s="244">
        <v>2.2916666666666669E-2</v>
      </c>
      <c r="H18" s="244">
        <v>1.1111111111111112E-2</v>
      </c>
      <c r="I18" s="131" t="s">
        <v>8</v>
      </c>
      <c r="J18" s="130" t="s">
        <v>97</v>
      </c>
      <c r="K18" s="130" t="s">
        <v>4388</v>
      </c>
      <c r="L18" s="131">
        <v>1</v>
      </c>
      <c r="M18" s="130" t="s">
        <v>171</v>
      </c>
      <c r="N18" s="130" t="s">
        <v>110</v>
      </c>
      <c r="O18" s="130" t="s">
        <v>4389</v>
      </c>
      <c r="P18" s="133">
        <v>44362</v>
      </c>
      <c r="Q18" s="130" t="s">
        <v>105</v>
      </c>
      <c r="R18" s="130" t="s">
        <v>3309</v>
      </c>
      <c r="S18" s="245" t="s">
        <v>107</v>
      </c>
      <c r="T18" s="15" t="str">
        <f>IFERROR(VLOOKUP(D:D,DGILOG!A:C,3,0),"")</f>
        <v>Y</v>
      </c>
      <c r="U18" s="139" t="s">
        <v>3523</v>
      </c>
      <c r="V18" s="139" t="s">
        <v>59</v>
      </c>
      <c r="W18" s="100" t="str">
        <f>VLOOKUP(V:V,MGV!B:E,4,0)</f>
        <v>PT. Mega Antaran Prima</v>
      </c>
      <c r="X18" s="15" t="s">
        <v>362</v>
      </c>
      <c r="Y18" s="14" t="str">
        <f t="shared" si="0"/>
        <v>4002938820 GID 14 P2 15 Y</v>
      </c>
      <c r="Z18" s="100" t="s">
        <v>4437</v>
      </c>
      <c r="AA18" s="189">
        <v>44360</v>
      </c>
      <c r="AB18" s="100" t="str">
        <f>W18</f>
        <v>PT. Mega Antaran Prima</v>
      </c>
      <c r="AC18" s="100" t="str">
        <f>VLOOKUP(AE:AE,'List Dedicate'!C:F,4,0)</f>
        <v>Ujang Mamun</v>
      </c>
      <c r="AD18" s="100"/>
      <c r="AE18" s="100" t="str">
        <f>V18</f>
        <v>F 8536 AP</v>
      </c>
    </row>
    <row r="19" spans="1:31" x14ac:dyDescent="0.2">
      <c r="A19" s="130">
        <v>4002938820</v>
      </c>
      <c r="B19" s="131" t="s">
        <v>96</v>
      </c>
      <c r="C19" s="131"/>
      <c r="D19" s="130">
        <v>34244001</v>
      </c>
      <c r="E19" s="130" t="s">
        <v>4401</v>
      </c>
      <c r="F19" s="130">
        <v>238</v>
      </c>
      <c r="G19" s="130">
        <v>0.21944444444444444</v>
      </c>
      <c r="H19" s="244">
        <v>8.4027777777777771E-2</v>
      </c>
      <c r="I19" s="131" t="s">
        <v>8</v>
      </c>
      <c r="J19" s="130" t="s">
        <v>97</v>
      </c>
      <c r="K19" s="130" t="s">
        <v>4388</v>
      </c>
      <c r="L19" s="131">
        <v>1</v>
      </c>
      <c r="M19" s="130" t="s">
        <v>3320</v>
      </c>
      <c r="N19" s="130" t="s">
        <v>110</v>
      </c>
      <c r="O19" s="130" t="s">
        <v>4389</v>
      </c>
      <c r="P19" s="133">
        <v>44362</v>
      </c>
      <c r="Q19" s="130" t="s">
        <v>105</v>
      </c>
      <c r="R19" s="134" t="s">
        <v>4402</v>
      </c>
      <c r="S19" s="245" t="s">
        <v>107</v>
      </c>
      <c r="T19" s="15" t="str">
        <f>IFERROR(VLOOKUP(D:D,DGILOG!A:C,3,0),"")</f>
        <v/>
      </c>
      <c r="U19" s="139"/>
      <c r="V19" s="139"/>
      <c r="W19" s="100" t="e">
        <f>VLOOKUP(V:V,MGV!B:E,4,0)</f>
        <v>#N/A</v>
      </c>
      <c r="X19" s="15" t="s">
        <v>362</v>
      </c>
      <c r="Y19" s="14" t="str">
        <f t="shared" si="0"/>
        <v xml:space="preserve">4002938820 GID 14 P2 15 </v>
      </c>
      <c r="Z19" s="100" t="s">
        <v>4437</v>
      </c>
      <c r="AA19" s="189">
        <v>44360</v>
      </c>
      <c r="AB19" s="100" t="e">
        <f>W19</f>
        <v>#N/A</v>
      </c>
      <c r="AC19" s="100" t="e">
        <f>VLOOKUP(AE:AE,'List Dedicate'!C:F,4,0)</f>
        <v>#N/A</v>
      </c>
      <c r="AD19" s="100"/>
      <c r="AE19" s="100">
        <f>V19</f>
        <v>0</v>
      </c>
    </row>
    <row r="20" spans="1:31" x14ac:dyDescent="0.2">
      <c r="A20" s="130">
        <v>4002938884</v>
      </c>
      <c r="B20" s="131" t="s">
        <v>96</v>
      </c>
      <c r="C20" s="131">
        <v>1</v>
      </c>
      <c r="D20" s="130">
        <v>15258644</v>
      </c>
      <c r="E20" s="130" t="s">
        <v>209</v>
      </c>
      <c r="F20" s="130">
        <v>260</v>
      </c>
      <c r="G20" s="244">
        <v>0.10069444444444443</v>
      </c>
      <c r="H20" s="244">
        <v>5.2083333333333336E-2</v>
      </c>
      <c r="I20" s="131" t="s">
        <v>8</v>
      </c>
      <c r="J20" s="130" t="s">
        <v>97</v>
      </c>
      <c r="K20" s="130" t="s">
        <v>4388</v>
      </c>
      <c r="L20" s="131">
        <v>1</v>
      </c>
      <c r="M20" s="130" t="s">
        <v>3827</v>
      </c>
      <c r="N20" s="130" t="s">
        <v>110</v>
      </c>
      <c r="O20" s="130" t="s">
        <v>4389</v>
      </c>
      <c r="P20" s="133">
        <v>44362</v>
      </c>
      <c r="Q20" s="130" t="s">
        <v>105</v>
      </c>
      <c r="R20" s="130" t="s">
        <v>3828</v>
      </c>
      <c r="S20" s="245" t="s">
        <v>107</v>
      </c>
      <c r="T20" s="15" t="str">
        <f>IFERROR(VLOOKUP(D:D,DGILOG!A:C,3,0),"")</f>
        <v>Y</v>
      </c>
      <c r="U20" s="139" t="s">
        <v>3523</v>
      </c>
      <c r="V20" s="139" t="s">
        <v>48</v>
      </c>
      <c r="W20" s="100" t="str">
        <f>VLOOKUP(V:V,MGV!B:E,4,0)</f>
        <v>PT. Kabut Halim Mandiri</v>
      </c>
      <c r="X20" s="15" t="s">
        <v>362</v>
      </c>
      <c r="Y20" s="14" t="str">
        <f t="shared" si="0"/>
        <v>4002938884 GID 14 P2 15 Y</v>
      </c>
      <c r="Z20" s="100" t="s">
        <v>4438</v>
      </c>
      <c r="AA20" s="189">
        <v>44360</v>
      </c>
      <c r="AB20" s="100" t="str">
        <f>W20</f>
        <v>PT. Kabut Halim Mandiri</v>
      </c>
      <c r="AC20" s="100" t="str">
        <f>VLOOKUP(AE:AE,'List Dedicate'!C:F,4,0)</f>
        <v>ANAN</v>
      </c>
      <c r="AD20" s="100"/>
      <c r="AE20" s="100" t="str">
        <f>V20</f>
        <v>B 9029 EXR</v>
      </c>
    </row>
    <row r="21" spans="1:31" x14ac:dyDescent="0.2">
      <c r="A21" s="130">
        <v>4002938884</v>
      </c>
      <c r="B21" s="131" t="s">
        <v>96</v>
      </c>
      <c r="C21" s="131"/>
      <c r="D21" s="130">
        <v>24103001</v>
      </c>
      <c r="E21" s="130" t="s">
        <v>4403</v>
      </c>
      <c r="F21" s="130">
        <v>20</v>
      </c>
      <c r="G21" s="244">
        <v>1.6666666666666666E-2</v>
      </c>
      <c r="H21" s="244">
        <v>6.9444444444444447E-4</v>
      </c>
      <c r="I21" s="131" t="s">
        <v>8</v>
      </c>
      <c r="J21" s="130" t="s">
        <v>97</v>
      </c>
      <c r="K21" s="130" t="s">
        <v>4388</v>
      </c>
      <c r="L21" s="131">
        <v>1</v>
      </c>
      <c r="M21" s="130" t="s">
        <v>3827</v>
      </c>
      <c r="N21" s="130" t="s">
        <v>110</v>
      </c>
      <c r="O21" s="130" t="s">
        <v>4389</v>
      </c>
      <c r="P21" s="133">
        <v>44362</v>
      </c>
      <c r="Q21" s="130" t="s">
        <v>105</v>
      </c>
      <c r="R21" s="130" t="s">
        <v>3827</v>
      </c>
      <c r="S21" s="245" t="s">
        <v>107</v>
      </c>
      <c r="T21" s="15" t="str">
        <f>IFERROR(VLOOKUP(D:D,DGILOG!A:C,3,0),"")</f>
        <v/>
      </c>
      <c r="U21" s="139"/>
      <c r="V21" s="139"/>
      <c r="W21" s="100" t="e">
        <f>VLOOKUP(V:V,MGV!B:E,4,0)</f>
        <v>#N/A</v>
      </c>
      <c r="X21" s="15" t="s">
        <v>362</v>
      </c>
      <c r="Y21" s="14" t="str">
        <f t="shared" si="0"/>
        <v xml:space="preserve">4002938884 GID 14 P2 15 </v>
      </c>
      <c r="Z21" s="100" t="s">
        <v>4438</v>
      </c>
      <c r="AA21" s="189">
        <v>44360</v>
      </c>
      <c r="AB21" s="100" t="e">
        <f>W21</f>
        <v>#N/A</v>
      </c>
      <c r="AC21" s="100" t="e">
        <f>VLOOKUP(AE:AE,'List Dedicate'!C:F,4,0)</f>
        <v>#N/A</v>
      </c>
      <c r="AD21" s="100"/>
      <c r="AE21" s="100">
        <f>V21</f>
        <v>0</v>
      </c>
    </row>
    <row r="22" spans="1:31" x14ac:dyDescent="0.2">
      <c r="A22" s="130">
        <v>4002938895</v>
      </c>
      <c r="B22" s="131" t="s">
        <v>96</v>
      </c>
      <c r="C22" s="131">
        <v>1</v>
      </c>
      <c r="D22" s="130">
        <v>15067787</v>
      </c>
      <c r="E22" s="130" t="s">
        <v>211</v>
      </c>
      <c r="F22" s="130">
        <v>135</v>
      </c>
      <c r="G22" s="244">
        <v>0.11527777777777777</v>
      </c>
      <c r="H22" s="244">
        <v>4.3750000000000004E-2</v>
      </c>
      <c r="I22" s="131" t="s">
        <v>8</v>
      </c>
      <c r="J22" s="130" t="s">
        <v>97</v>
      </c>
      <c r="K22" s="130" t="s">
        <v>4388</v>
      </c>
      <c r="L22" s="131">
        <v>1</v>
      </c>
      <c r="M22" s="130" t="s">
        <v>104</v>
      </c>
      <c r="N22" s="130" t="s">
        <v>99</v>
      </c>
      <c r="O22" s="130" t="s">
        <v>4389</v>
      </c>
      <c r="P22" s="133">
        <v>44361</v>
      </c>
      <c r="Q22" s="130" t="s">
        <v>120</v>
      </c>
      <c r="R22" s="134" t="s">
        <v>212</v>
      </c>
      <c r="S22" s="245" t="s">
        <v>122</v>
      </c>
      <c r="T22" s="15" t="str">
        <f>IFERROR(VLOOKUP(D:D,DGILOG!A:C,3,0),"")</f>
        <v/>
      </c>
      <c r="U22" s="139" t="s">
        <v>3490</v>
      </c>
      <c r="V22" s="139" t="s">
        <v>270</v>
      </c>
      <c r="W22" s="139" t="s">
        <v>43</v>
      </c>
      <c r="X22" s="15" t="s">
        <v>362</v>
      </c>
      <c r="Y22" s="14" t="str">
        <f t="shared" si="0"/>
        <v xml:space="preserve">4002938895 GID 14 P1 14 </v>
      </c>
      <c r="Z22" s="100" t="s">
        <v>4439</v>
      </c>
      <c r="AA22" s="189">
        <v>44360</v>
      </c>
      <c r="AB22" s="100" t="s">
        <v>43</v>
      </c>
      <c r="AC22" s="100" t="s">
        <v>3705</v>
      </c>
      <c r="AD22" s="100" t="s">
        <v>3706</v>
      </c>
      <c r="AE22" s="100" t="s">
        <v>270</v>
      </c>
    </row>
    <row r="23" spans="1:31" x14ac:dyDescent="0.2">
      <c r="A23" s="130">
        <v>4002938895</v>
      </c>
      <c r="B23" s="131" t="s">
        <v>96</v>
      </c>
      <c r="C23" s="131"/>
      <c r="D23" s="130">
        <v>21905001</v>
      </c>
      <c r="E23" s="130" t="s">
        <v>4404</v>
      </c>
      <c r="F23" s="130">
        <v>146</v>
      </c>
      <c r="G23" s="244">
        <v>0.14652777777777778</v>
      </c>
      <c r="H23" s="244">
        <v>6.5972222222222224E-2</v>
      </c>
      <c r="I23" s="131" t="s">
        <v>8</v>
      </c>
      <c r="J23" s="130" t="s">
        <v>97</v>
      </c>
      <c r="K23" s="130" t="s">
        <v>4388</v>
      </c>
      <c r="L23" s="131">
        <v>1</v>
      </c>
      <c r="M23" s="130" t="s">
        <v>104</v>
      </c>
      <c r="N23" s="130" t="s">
        <v>99</v>
      </c>
      <c r="O23" s="130" t="s">
        <v>4389</v>
      </c>
      <c r="P23" s="133">
        <v>44361</v>
      </c>
      <c r="Q23" s="130" t="s">
        <v>120</v>
      </c>
      <c r="R23" s="130" t="s">
        <v>4405</v>
      </c>
      <c r="S23" s="245" t="s">
        <v>122</v>
      </c>
      <c r="T23" s="15" t="str">
        <f>IFERROR(VLOOKUP(D:D,DGILOG!A:C,3,0),"")</f>
        <v/>
      </c>
      <c r="U23" s="139"/>
      <c r="V23" s="139"/>
      <c r="W23" s="139" t="s">
        <v>11</v>
      </c>
      <c r="X23" s="15" t="s">
        <v>362</v>
      </c>
      <c r="Y23" s="14" t="str">
        <f t="shared" si="0"/>
        <v xml:space="preserve">4002938895 GID 14 P1 14 </v>
      </c>
      <c r="Z23" s="100" t="s">
        <v>4439</v>
      </c>
      <c r="AA23" s="189">
        <v>44360</v>
      </c>
      <c r="AB23" s="100" t="s">
        <v>11</v>
      </c>
      <c r="AC23" s="100" t="s">
        <v>3705</v>
      </c>
      <c r="AD23" s="100" t="s">
        <v>3706</v>
      </c>
      <c r="AE23" s="100">
        <v>0</v>
      </c>
    </row>
    <row r="24" spans="1:31" x14ac:dyDescent="0.2">
      <c r="A24" s="130">
        <v>4002938899</v>
      </c>
      <c r="B24" s="131" t="s">
        <v>96</v>
      </c>
      <c r="C24" s="131">
        <v>1</v>
      </c>
      <c r="D24" s="130">
        <v>15088813</v>
      </c>
      <c r="E24" s="130" t="s">
        <v>4406</v>
      </c>
      <c r="F24" s="130">
        <v>319</v>
      </c>
      <c r="G24" s="130">
        <v>0.25416666666666665</v>
      </c>
      <c r="H24" s="244">
        <v>9.3055555555555558E-2</v>
      </c>
      <c r="I24" s="131" t="s">
        <v>8</v>
      </c>
      <c r="J24" s="130" t="s">
        <v>97</v>
      </c>
      <c r="K24" s="130" t="s">
        <v>4388</v>
      </c>
      <c r="L24" s="131">
        <v>1</v>
      </c>
      <c r="M24" s="130" t="s">
        <v>104</v>
      </c>
      <c r="N24" s="130" t="s">
        <v>99</v>
      </c>
      <c r="O24" s="130" t="s">
        <v>4386</v>
      </c>
      <c r="P24" s="133">
        <v>44361</v>
      </c>
      <c r="Q24" s="130" t="s">
        <v>120</v>
      </c>
      <c r="R24" s="130" t="s">
        <v>4407</v>
      </c>
      <c r="S24" s="245" t="s">
        <v>122</v>
      </c>
      <c r="T24" s="15" t="str">
        <f>IFERROR(VLOOKUP(D:D,DGILOG!A:C,3,0),"")</f>
        <v/>
      </c>
      <c r="U24" s="139" t="s">
        <v>3490</v>
      </c>
      <c r="V24" s="139" t="s">
        <v>15</v>
      </c>
      <c r="W24" s="139" t="s">
        <v>9</v>
      </c>
      <c r="X24" s="15" t="s">
        <v>362</v>
      </c>
      <c r="Y24" s="14" t="str">
        <f t="shared" si="0"/>
        <v xml:space="preserve">4002938899 GID 14 P1 14 </v>
      </c>
      <c r="Z24" s="100" t="s">
        <v>4440</v>
      </c>
      <c r="AA24" s="189">
        <v>44360</v>
      </c>
      <c r="AB24" s="100" t="s">
        <v>9</v>
      </c>
      <c r="AC24" s="100" t="s">
        <v>4111</v>
      </c>
      <c r="AD24" s="100" t="s">
        <v>4419</v>
      </c>
      <c r="AE24" s="100" t="s">
        <v>15</v>
      </c>
    </row>
    <row r="25" spans="1:31" x14ac:dyDescent="0.2">
      <c r="A25" s="130">
        <v>4002938900</v>
      </c>
      <c r="B25" s="131" t="s">
        <v>96</v>
      </c>
      <c r="C25" s="131">
        <v>1</v>
      </c>
      <c r="D25" s="130">
        <v>15130711</v>
      </c>
      <c r="E25" s="130" t="s">
        <v>4173</v>
      </c>
      <c r="F25" s="130">
        <v>104</v>
      </c>
      <c r="G25" s="244">
        <v>6.3194444444444442E-2</v>
      </c>
      <c r="H25" s="244">
        <v>3.7499999999999999E-2</v>
      </c>
      <c r="I25" s="131" t="s">
        <v>8</v>
      </c>
      <c r="J25" s="130" t="s">
        <v>97</v>
      </c>
      <c r="K25" s="130" t="s">
        <v>4388</v>
      </c>
      <c r="L25" s="131">
        <v>1</v>
      </c>
      <c r="M25" s="130" t="s">
        <v>134</v>
      </c>
      <c r="N25" s="130" t="s">
        <v>99</v>
      </c>
      <c r="O25" s="130" t="s">
        <v>4389</v>
      </c>
      <c r="P25" s="133">
        <v>44361</v>
      </c>
      <c r="Q25" s="130" t="s">
        <v>120</v>
      </c>
      <c r="R25" s="130" t="s">
        <v>4174</v>
      </c>
      <c r="S25" s="245" t="s">
        <v>122</v>
      </c>
      <c r="T25" s="15" t="str">
        <f>IFERROR(VLOOKUP(D:D,DGILOG!A:C,3,0),"")</f>
        <v/>
      </c>
      <c r="U25" s="139" t="s">
        <v>3490</v>
      </c>
      <c r="V25" s="139" t="s">
        <v>70</v>
      </c>
      <c r="W25" s="139" t="s">
        <v>69</v>
      </c>
      <c r="X25" s="15" t="s">
        <v>362</v>
      </c>
      <c r="Y25" s="14" t="str">
        <f t="shared" si="0"/>
        <v xml:space="preserve">4002938900 GID 14 P1 14 </v>
      </c>
      <c r="Z25" s="100" t="s">
        <v>4441</v>
      </c>
      <c r="AA25" s="189">
        <v>44360</v>
      </c>
      <c r="AB25" s="100" t="s">
        <v>69</v>
      </c>
      <c r="AC25" s="100" t="s">
        <v>4119</v>
      </c>
      <c r="AD25" s="100" t="s">
        <v>4420</v>
      </c>
      <c r="AE25" s="100" t="s">
        <v>70</v>
      </c>
    </row>
    <row r="26" spans="1:31" x14ac:dyDescent="0.2">
      <c r="A26" s="130">
        <v>4002938900</v>
      </c>
      <c r="B26" s="131" t="s">
        <v>96</v>
      </c>
      <c r="C26" s="131"/>
      <c r="D26" s="130">
        <v>22104001</v>
      </c>
      <c r="E26" s="130" t="s">
        <v>3717</v>
      </c>
      <c r="F26" s="130">
        <v>129</v>
      </c>
      <c r="G26" s="244">
        <v>8.0555555555555561E-2</v>
      </c>
      <c r="H26" s="244">
        <v>2.361111111111111E-2</v>
      </c>
      <c r="I26" s="131" t="s">
        <v>8</v>
      </c>
      <c r="J26" s="130" t="s">
        <v>97</v>
      </c>
      <c r="K26" s="130" t="s">
        <v>4388</v>
      </c>
      <c r="L26" s="131">
        <v>1</v>
      </c>
      <c r="M26" s="130" t="s">
        <v>134</v>
      </c>
      <c r="N26" s="130" t="s">
        <v>99</v>
      </c>
      <c r="O26" s="130" t="s">
        <v>4389</v>
      </c>
      <c r="P26" s="133">
        <v>44361</v>
      </c>
      <c r="Q26" s="130" t="s">
        <v>120</v>
      </c>
      <c r="R26" s="130" t="s">
        <v>3721</v>
      </c>
      <c r="S26" s="245" t="s">
        <v>122</v>
      </c>
      <c r="T26" s="15" t="str">
        <f>IFERROR(VLOOKUP(D:D,DGILOG!A:C,3,0),"")</f>
        <v/>
      </c>
      <c r="U26" s="139"/>
      <c r="V26" s="139"/>
      <c r="W26" s="139" t="s">
        <v>11</v>
      </c>
      <c r="X26" s="15" t="s">
        <v>362</v>
      </c>
      <c r="Y26" s="14" t="str">
        <f t="shared" si="0"/>
        <v xml:space="preserve">4002938900 GID 14 P1 14 </v>
      </c>
      <c r="Z26" s="100" t="s">
        <v>4441</v>
      </c>
      <c r="AA26" s="189">
        <v>44360</v>
      </c>
      <c r="AB26" s="100" t="s">
        <v>11</v>
      </c>
      <c r="AC26" s="100" t="s">
        <v>4119</v>
      </c>
      <c r="AD26" s="100" t="s">
        <v>4420</v>
      </c>
      <c r="AE26" s="100">
        <v>0</v>
      </c>
    </row>
    <row r="27" spans="1:31" x14ac:dyDescent="0.2">
      <c r="A27" s="130">
        <v>4002938905</v>
      </c>
      <c r="B27" s="131" t="s">
        <v>96</v>
      </c>
      <c r="C27" s="131">
        <v>1</v>
      </c>
      <c r="D27" s="130">
        <v>15471883</v>
      </c>
      <c r="E27" s="130" t="s">
        <v>103</v>
      </c>
      <c r="F27" s="130">
        <v>260</v>
      </c>
      <c r="G27" s="244">
        <v>0.13749999999999998</v>
      </c>
      <c r="H27" s="130">
        <v>8.5416666666666655E-2</v>
      </c>
      <c r="I27" s="131" t="s">
        <v>8</v>
      </c>
      <c r="J27" s="130" t="s">
        <v>97</v>
      </c>
      <c r="K27" s="130" t="s">
        <v>4388</v>
      </c>
      <c r="L27" s="131">
        <v>1</v>
      </c>
      <c r="M27" s="130" t="s">
        <v>252</v>
      </c>
      <c r="N27" s="130" t="s">
        <v>110</v>
      </c>
      <c r="O27" s="130" t="s">
        <v>4386</v>
      </c>
      <c r="P27" s="133">
        <v>44362</v>
      </c>
      <c r="Q27" s="130" t="s">
        <v>105</v>
      </c>
      <c r="R27" s="130" t="s">
        <v>106</v>
      </c>
      <c r="S27" s="245" t="s">
        <v>107</v>
      </c>
      <c r="T27" s="15" t="str">
        <f>IFERROR(VLOOKUP(D:D,DGILOG!A:C,3,0),"")</f>
        <v>Y</v>
      </c>
      <c r="U27" s="139" t="s">
        <v>3523</v>
      </c>
      <c r="V27" s="139" t="s">
        <v>41</v>
      </c>
      <c r="W27" s="100" t="str">
        <f>VLOOKUP(V:V,MGV!B:E,4,0)</f>
        <v>PT. Mega Antaran Prima</v>
      </c>
      <c r="X27" s="15" t="s">
        <v>362</v>
      </c>
      <c r="Y27" s="14" t="str">
        <f t="shared" si="0"/>
        <v>4002938905 GID 14 P2 15 Y</v>
      </c>
      <c r="Z27" s="100" t="s">
        <v>4442</v>
      </c>
      <c r="AA27" s="189">
        <v>44360</v>
      </c>
      <c r="AB27" s="100" t="str">
        <f>W27</f>
        <v>PT. Mega Antaran Prima</v>
      </c>
      <c r="AC27" s="100" t="str">
        <f>VLOOKUP(AE:AE,'List Dedicate'!C:F,4,0)</f>
        <v>Casmita</v>
      </c>
      <c r="AD27" s="100"/>
      <c r="AE27" s="100" t="str">
        <f>V27</f>
        <v>B 9060 KXU</v>
      </c>
    </row>
    <row r="28" spans="1:31" x14ac:dyDescent="0.2">
      <c r="A28" s="130">
        <v>4002938954</v>
      </c>
      <c r="B28" s="131" t="s">
        <v>96</v>
      </c>
      <c r="C28" s="131">
        <v>1</v>
      </c>
      <c r="D28" s="130">
        <v>15097208</v>
      </c>
      <c r="E28" s="130" t="s">
        <v>4204</v>
      </c>
      <c r="F28" s="130">
        <v>104</v>
      </c>
      <c r="G28" s="244">
        <v>0.1125</v>
      </c>
      <c r="H28" s="244">
        <v>4.5138888888888888E-2</v>
      </c>
      <c r="I28" s="131" t="s">
        <v>8</v>
      </c>
      <c r="J28" s="130" t="s">
        <v>97</v>
      </c>
      <c r="K28" s="130" t="s">
        <v>4388</v>
      </c>
      <c r="L28" s="131">
        <v>1</v>
      </c>
      <c r="M28" s="130" t="s">
        <v>104</v>
      </c>
      <c r="N28" s="130" t="s">
        <v>99</v>
      </c>
      <c r="O28" s="130" t="s">
        <v>4389</v>
      </c>
      <c r="P28" s="133">
        <v>44361</v>
      </c>
      <c r="Q28" s="130" t="s">
        <v>120</v>
      </c>
      <c r="R28" s="130" t="s">
        <v>4205</v>
      </c>
      <c r="S28" s="245" t="s">
        <v>122</v>
      </c>
      <c r="T28" s="15" t="str">
        <f>IFERROR(VLOOKUP(D:D,DGILOG!A:C,3,0),"")</f>
        <v/>
      </c>
      <c r="U28" s="139" t="s">
        <v>3490</v>
      </c>
      <c r="V28" s="139" t="s">
        <v>55</v>
      </c>
      <c r="W28" s="139" t="s">
        <v>43</v>
      </c>
      <c r="X28" s="15" t="s">
        <v>362</v>
      </c>
      <c r="Y28" s="14" t="str">
        <f t="shared" si="0"/>
        <v xml:space="preserve">4002938954 GID 14 P1 14 </v>
      </c>
      <c r="Z28" s="100" t="s">
        <v>4443</v>
      </c>
      <c r="AA28" s="189">
        <v>44360</v>
      </c>
      <c r="AB28" s="100" t="s">
        <v>43</v>
      </c>
      <c r="AC28" s="100" t="s">
        <v>3880</v>
      </c>
      <c r="AD28" s="100" t="s">
        <v>4421</v>
      </c>
      <c r="AE28" s="100" t="s">
        <v>55</v>
      </c>
    </row>
    <row r="29" spans="1:31" x14ac:dyDescent="0.2">
      <c r="A29" s="130">
        <v>4002938954</v>
      </c>
      <c r="B29" s="131" t="s">
        <v>96</v>
      </c>
      <c r="C29" s="131"/>
      <c r="D29" s="130">
        <v>15296927</v>
      </c>
      <c r="E29" s="130" t="s">
        <v>319</v>
      </c>
      <c r="F29" s="130">
        <v>57</v>
      </c>
      <c r="G29" s="244">
        <v>5.486111111111111E-2</v>
      </c>
      <c r="H29" s="244">
        <v>2.7777777777777779E-3</v>
      </c>
      <c r="I29" s="131" t="s">
        <v>8</v>
      </c>
      <c r="J29" s="130" t="s">
        <v>97</v>
      </c>
      <c r="K29" s="130" t="s">
        <v>4388</v>
      </c>
      <c r="L29" s="131">
        <v>1</v>
      </c>
      <c r="M29" s="130" t="s">
        <v>104</v>
      </c>
      <c r="N29" s="130" t="s">
        <v>99</v>
      </c>
      <c r="O29" s="130" t="s">
        <v>4389</v>
      </c>
      <c r="P29" s="133">
        <v>44361</v>
      </c>
      <c r="Q29" s="130" t="s">
        <v>120</v>
      </c>
      <c r="R29" s="130" t="s">
        <v>320</v>
      </c>
      <c r="S29" s="245" t="s">
        <v>122</v>
      </c>
      <c r="T29" s="15" t="str">
        <f>IFERROR(VLOOKUP(D:D,DGILOG!A:C,3,0),"")</f>
        <v/>
      </c>
      <c r="U29" s="139"/>
      <c r="V29" s="139"/>
      <c r="W29" s="139" t="s">
        <v>11</v>
      </c>
      <c r="X29" s="15" t="s">
        <v>362</v>
      </c>
      <c r="Y29" s="14" t="str">
        <f t="shared" si="0"/>
        <v xml:space="preserve">4002938954 GID 14 P1 14 </v>
      </c>
      <c r="Z29" s="100" t="s">
        <v>4443</v>
      </c>
      <c r="AA29" s="189">
        <v>44360</v>
      </c>
      <c r="AB29" s="100" t="s">
        <v>11</v>
      </c>
      <c r="AC29" s="100" t="s">
        <v>3880</v>
      </c>
      <c r="AD29" s="100" t="s">
        <v>4421</v>
      </c>
      <c r="AE29" s="100">
        <v>0</v>
      </c>
    </row>
    <row r="30" spans="1:31" x14ac:dyDescent="0.2">
      <c r="A30" s="130">
        <v>4002938966</v>
      </c>
      <c r="B30" s="131" t="s">
        <v>96</v>
      </c>
      <c r="C30" s="131">
        <v>1</v>
      </c>
      <c r="D30" s="130">
        <v>15523198</v>
      </c>
      <c r="E30" s="130" t="s">
        <v>4408</v>
      </c>
      <c r="F30" s="130">
        <v>304</v>
      </c>
      <c r="G30" s="244">
        <v>0.22777777777777777</v>
      </c>
      <c r="H30" s="130">
        <v>9.5138888888888884E-2</v>
      </c>
      <c r="I30" s="131" t="s">
        <v>8</v>
      </c>
      <c r="J30" s="130" t="s">
        <v>97</v>
      </c>
      <c r="K30" s="130" t="s">
        <v>4388</v>
      </c>
      <c r="L30" s="131">
        <v>1</v>
      </c>
      <c r="M30" s="130" t="s">
        <v>134</v>
      </c>
      <c r="N30" s="130" t="s">
        <v>99</v>
      </c>
      <c r="O30" s="130" t="s">
        <v>4386</v>
      </c>
      <c r="P30" s="133">
        <v>44361</v>
      </c>
      <c r="Q30" s="130" t="s">
        <v>100</v>
      </c>
      <c r="R30" s="130" t="s">
        <v>4409</v>
      </c>
      <c r="S30" s="245" t="s">
        <v>101</v>
      </c>
      <c r="T30" s="15" t="str">
        <f>IFERROR(VLOOKUP(D:D,DGILOG!A:C,3,0),"")</f>
        <v/>
      </c>
      <c r="U30" s="139" t="s">
        <v>3490</v>
      </c>
      <c r="V30" s="139" t="s">
        <v>12</v>
      </c>
      <c r="W30" s="139" t="s">
        <v>9</v>
      </c>
      <c r="X30" s="15" t="s">
        <v>362</v>
      </c>
      <c r="Y30" s="14" t="str">
        <f t="shared" si="0"/>
        <v xml:space="preserve">4002938966 GID 14 ND 14 </v>
      </c>
      <c r="Z30" s="100" t="s">
        <v>4444</v>
      </c>
      <c r="AA30" s="189">
        <v>44360</v>
      </c>
      <c r="AB30" s="100" t="s">
        <v>9</v>
      </c>
      <c r="AC30" s="100" t="s">
        <v>4130</v>
      </c>
      <c r="AD30" s="100" t="s">
        <v>4422</v>
      </c>
      <c r="AE30" s="100" t="s">
        <v>12</v>
      </c>
    </row>
    <row r="31" spans="1:31" x14ac:dyDescent="0.2">
      <c r="A31" s="130">
        <v>4002938969</v>
      </c>
      <c r="B31" s="131" t="s">
        <v>96</v>
      </c>
      <c r="C31" s="131">
        <v>1</v>
      </c>
      <c r="D31" s="130">
        <v>15272534</v>
      </c>
      <c r="E31" s="130" t="s">
        <v>4410</v>
      </c>
      <c r="F31" s="130">
        <v>149</v>
      </c>
      <c r="G31" s="130">
        <v>0.12986111111111112</v>
      </c>
      <c r="H31" s="244">
        <v>6.805555555555555E-2</v>
      </c>
      <c r="I31" s="131" t="s">
        <v>8</v>
      </c>
      <c r="J31" s="130" t="s">
        <v>3372</v>
      </c>
      <c r="K31" s="130" t="s">
        <v>4388</v>
      </c>
      <c r="L31" s="131">
        <v>1</v>
      </c>
      <c r="M31" s="130" t="s">
        <v>98</v>
      </c>
      <c r="N31" s="130" t="s">
        <v>99</v>
      </c>
      <c r="O31" s="130" t="s">
        <v>4386</v>
      </c>
      <c r="P31" s="133">
        <v>44361</v>
      </c>
      <c r="Q31" s="130" t="s">
        <v>120</v>
      </c>
      <c r="R31" s="130" t="s">
        <v>4411</v>
      </c>
      <c r="S31" s="245" t="s">
        <v>122</v>
      </c>
      <c r="T31" s="15" t="str">
        <f>IFERROR(VLOOKUP(D:D,DGILOG!A:C,3,0),"")</f>
        <v/>
      </c>
      <c r="U31" s="139" t="s">
        <v>3490</v>
      </c>
      <c r="V31" s="139" t="s">
        <v>53</v>
      </c>
      <c r="W31" s="139" t="s">
        <v>43</v>
      </c>
      <c r="X31" s="15" t="s">
        <v>362</v>
      </c>
      <c r="Y31" s="14" t="str">
        <f t="shared" si="0"/>
        <v xml:space="preserve">4002938969 GID 14 P1 14 </v>
      </c>
      <c r="Z31" s="100" t="s">
        <v>4445</v>
      </c>
      <c r="AA31" s="189">
        <v>44360</v>
      </c>
      <c r="AB31" s="100" t="s">
        <v>43</v>
      </c>
      <c r="AC31" s="100" t="s">
        <v>1653</v>
      </c>
      <c r="AD31" s="100" t="s">
        <v>4423</v>
      </c>
      <c r="AE31" s="100" t="s">
        <v>53</v>
      </c>
    </row>
    <row r="32" spans="1:31" x14ac:dyDescent="0.2">
      <c r="A32" s="130">
        <v>4002938982</v>
      </c>
      <c r="B32" s="131" t="s">
        <v>96</v>
      </c>
      <c r="C32" s="131">
        <v>1</v>
      </c>
      <c r="D32" s="130">
        <v>15372813</v>
      </c>
      <c r="E32" s="130" t="s">
        <v>4412</v>
      </c>
      <c r="F32" s="130">
        <v>305</v>
      </c>
      <c r="G32" s="244">
        <v>0.24583333333333335</v>
      </c>
      <c r="H32" s="244">
        <v>0.10694444444444444</v>
      </c>
      <c r="I32" s="131" t="s">
        <v>8</v>
      </c>
      <c r="J32" s="130" t="s">
        <v>97</v>
      </c>
      <c r="K32" s="130" t="s">
        <v>4388</v>
      </c>
      <c r="L32" s="131">
        <v>1</v>
      </c>
      <c r="M32" s="130" t="s">
        <v>3418</v>
      </c>
      <c r="N32" s="130" t="s">
        <v>99</v>
      </c>
      <c r="O32" s="130" t="s">
        <v>4389</v>
      </c>
      <c r="P32" s="133">
        <v>44361</v>
      </c>
      <c r="Q32" s="130" t="s">
        <v>100</v>
      </c>
      <c r="R32" s="130" t="s">
        <v>4413</v>
      </c>
      <c r="S32" s="245" t="s">
        <v>101</v>
      </c>
      <c r="T32" s="15" t="str">
        <f>IFERROR(VLOOKUP(D:D,DGILOG!A:C,3,0),"")</f>
        <v/>
      </c>
      <c r="U32" s="139" t="s">
        <v>3490</v>
      </c>
      <c r="V32" s="139" t="s">
        <v>7</v>
      </c>
      <c r="W32" s="139" t="s">
        <v>9</v>
      </c>
      <c r="X32" s="15" t="s">
        <v>362</v>
      </c>
      <c r="Y32" s="14" t="str">
        <f t="shared" si="0"/>
        <v xml:space="preserve">4002938982 GID 14 ND 14 </v>
      </c>
      <c r="Z32" s="100" t="s">
        <v>4446</v>
      </c>
      <c r="AA32" s="189">
        <v>44360</v>
      </c>
      <c r="AB32" s="100" t="s">
        <v>9</v>
      </c>
      <c r="AC32" s="100" t="s">
        <v>4125</v>
      </c>
      <c r="AD32" s="100" t="s">
        <v>4424</v>
      </c>
      <c r="AE32" s="100" t="s">
        <v>7</v>
      </c>
    </row>
    <row r="33" spans="1:31" x14ac:dyDescent="0.2">
      <c r="A33" s="130">
        <v>4002938982</v>
      </c>
      <c r="B33" s="131" t="s">
        <v>96</v>
      </c>
      <c r="C33" s="131"/>
      <c r="D33" s="130">
        <v>20923001</v>
      </c>
      <c r="E33" s="130" t="s">
        <v>3417</v>
      </c>
      <c r="F33" s="130">
        <v>28</v>
      </c>
      <c r="G33" s="244">
        <v>2.9166666666666664E-2</v>
      </c>
      <c r="H33" s="244">
        <v>1.2499999999999999E-2</v>
      </c>
      <c r="I33" s="131" t="s">
        <v>8</v>
      </c>
      <c r="J33" s="130" t="s">
        <v>97</v>
      </c>
      <c r="K33" s="130" t="s">
        <v>4388</v>
      </c>
      <c r="L33" s="131">
        <v>1</v>
      </c>
      <c r="M33" s="130" t="s">
        <v>3418</v>
      </c>
      <c r="N33" s="130" t="s">
        <v>99</v>
      </c>
      <c r="O33" s="130" t="s">
        <v>4389</v>
      </c>
      <c r="P33" s="133">
        <v>44361</v>
      </c>
      <c r="Q33" s="130" t="s">
        <v>100</v>
      </c>
      <c r="R33" s="130" t="s">
        <v>3419</v>
      </c>
      <c r="S33" s="245" t="s">
        <v>101</v>
      </c>
      <c r="T33" s="15" t="str">
        <f>IFERROR(VLOOKUP(D:D,DGILOG!A:C,3,0),"")</f>
        <v/>
      </c>
      <c r="U33" s="139"/>
      <c r="V33" s="139"/>
      <c r="W33" s="139" t="s">
        <v>11</v>
      </c>
      <c r="X33" s="15" t="s">
        <v>362</v>
      </c>
      <c r="Y33" s="14" t="str">
        <f t="shared" si="0"/>
        <v xml:space="preserve">4002938982 GID 14 ND 14 </v>
      </c>
      <c r="Z33" s="100" t="s">
        <v>4446</v>
      </c>
      <c r="AA33" s="189">
        <v>44360</v>
      </c>
      <c r="AB33" s="100" t="s">
        <v>11</v>
      </c>
      <c r="AC33" s="100" t="s">
        <v>4125</v>
      </c>
      <c r="AD33" s="100" t="s">
        <v>4424</v>
      </c>
      <c r="AE33" s="100">
        <v>0</v>
      </c>
    </row>
    <row r="34" spans="1:31" x14ac:dyDescent="0.2">
      <c r="A34" s="249">
        <v>4002937624</v>
      </c>
      <c r="B34" s="103" t="s">
        <v>96</v>
      </c>
      <c r="C34" s="250">
        <v>1</v>
      </c>
      <c r="D34" s="78">
        <v>15080433</v>
      </c>
      <c r="E34" s="249" t="s">
        <v>3401</v>
      </c>
      <c r="F34" s="249">
        <v>1046</v>
      </c>
      <c r="G34" s="249">
        <v>17.170000000000002</v>
      </c>
      <c r="H34" s="249">
        <v>5.98</v>
      </c>
      <c r="I34" s="240" t="s">
        <v>73</v>
      </c>
      <c r="J34" s="78" t="s">
        <v>97</v>
      </c>
      <c r="K34" s="104">
        <v>44360.621527777781</v>
      </c>
      <c r="L34" s="103">
        <v>2</v>
      </c>
      <c r="M34" s="249" t="s">
        <v>3402</v>
      </c>
      <c r="N34" s="249" t="s">
        <v>3391</v>
      </c>
      <c r="O34" s="249" t="s">
        <v>4389</v>
      </c>
      <c r="P34" s="251">
        <v>44359</v>
      </c>
      <c r="Q34" s="78" t="s">
        <v>112</v>
      </c>
      <c r="R34" s="78" t="s">
        <v>3403</v>
      </c>
      <c r="S34" s="246" t="s">
        <v>113</v>
      </c>
      <c r="T34" s="246"/>
      <c r="U34" s="246"/>
      <c r="V34" s="246" t="s">
        <v>379</v>
      </c>
      <c r="W34" s="246" t="s">
        <v>4473</v>
      </c>
      <c r="X34" s="178" t="s">
        <v>362</v>
      </c>
      <c r="Y34" s="247" t="str">
        <f t="shared" si="0"/>
        <v xml:space="preserve">4002937624 GID 14 P3 12 </v>
      </c>
      <c r="Z34" s="246" t="s">
        <v>4452</v>
      </c>
      <c r="AA34" s="246"/>
      <c r="AB34" s="100"/>
      <c r="AC34" s="100"/>
      <c r="AD34" s="100"/>
      <c r="AE34" s="100"/>
    </row>
    <row r="35" spans="1:31" x14ac:dyDescent="0.2">
      <c r="A35" s="249">
        <v>4002937624</v>
      </c>
      <c r="B35" s="103" t="s">
        <v>96</v>
      </c>
      <c r="C35" s="250"/>
      <c r="D35" s="78">
        <v>15093315</v>
      </c>
      <c r="E35" s="249" t="s">
        <v>386</v>
      </c>
      <c r="F35" s="249">
        <v>1533</v>
      </c>
      <c r="G35" s="249">
        <v>23.34</v>
      </c>
      <c r="H35" s="249">
        <v>11.77</v>
      </c>
      <c r="I35" s="240" t="s">
        <v>73</v>
      </c>
      <c r="J35" s="78" t="s">
        <v>97</v>
      </c>
      <c r="K35" s="104">
        <v>44360.621527777781</v>
      </c>
      <c r="L35" s="103">
        <v>2</v>
      </c>
      <c r="M35" s="249" t="s">
        <v>3402</v>
      </c>
      <c r="N35" s="249" t="s">
        <v>3391</v>
      </c>
      <c r="O35" s="249" t="s">
        <v>4389</v>
      </c>
      <c r="P35" s="251">
        <v>44359</v>
      </c>
      <c r="Q35" s="78" t="s">
        <v>112</v>
      </c>
      <c r="R35" s="78" t="s">
        <v>3515</v>
      </c>
      <c r="S35" s="246" t="s">
        <v>113</v>
      </c>
      <c r="T35" s="246"/>
      <c r="U35" s="246"/>
      <c r="V35" s="246"/>
      <c r="W35" s="246" t="s">
        <v>4473</v>
      </c>
      <c r="X35" s="178" t="s">
        <v>362</v>
      </c>
      <c r="Y35" s="247" t="str">
        <f t="shared" si="0"/>
        <v xml:space="preserve">4002937624 GID 14 P3 12 </v>
      </c>
      <c r="Z35" s="246" t="s">
        <v>4452</v>
      </c>
      <c r="AA35" s="246"/>
      <c r="AB35" s="100"/>
      <c r="AC35" s="100"/>
      <c r="AD35" s="100"/>
      <c r="AE35" s="100"/>
    </row>
    <row r="36" spans="1:31" x14ac:dyDescent="0.2">
      <c r="A36" s="249">
        <v>4002938421</v>
      </c>
      <c r="B36" s="103" t="s">
        <v>96</v>
      </c>
      <c r="C36" s="250">
        <v>1</v>
      </c>
      <c r="D36" s="78">
        <v>20804001</v>
      </c>
      <c r="E36" s="249" t="s">
        <v>3345</v>
      </c>
      <c r="F36" s="249">
        <v>4075</v>
      </c>
      <c r="G36" s="249">
        <v>36.5</v>
      </c>
      <c r="H36" s="249">
        <v>18.239999999999998</v>
      </c>
      <c r="I36" s="240" t="s">
        <v>73</v>
      </c>
      <c r="J36" s="78" t="s">
        <v>116</v>
      </c>
      <c r="K36" s="104">
        <v>44360.621527777781</v>
      </c>
      <c r="L36" s="103">
        <v>2</v>
      </c>
      <c r="M36" s="249" t="s">
        <v>3346</v>
      </c>
      <c r="N36" s="249" t="s">
        <v>3347</v>
      </c>
      <c r="O36" s="249" t="s">
        <v>362</v>
      </c>
      <c r="P36" s="251">
        <v>44368</v>
      </c>
      <c r="Q36" s="78" t="s">
        <v>112</v>
      </c>
      <c r="R36" s="110" t="s">
        <v>3348</v>
      </c>
      <c r="S36" s="246" t="s">
        <v>113</v>
      </c>
      <c r="T36" s="246"/>
      <c r="U36" s="246"/>
      <c r="V36" s="246"/>
      <c r="W36" s="178" t="s">
        <v>3434</v>
      </c>
      <c r="X36" s="178" t="s">
        <v>362</v>
      </c>
      <c r="Y36" s="247" t="str">
        <f t="shared" si="0"/>
        <v xml:space="preserve">4002938421 GID 14 P3 21 </v>
      </c>
      <c r="Z36" s="246" t="s">
        <v>4453</v>
      </c>
      <c r="AA36" s="246"/>
      <c r="AB36" s="100"/>
      <c r="AC36" s="100"/>
      <c r="AD36" s="100"/>
      <c r="AE36" s="100"/>
    </row>
    <row r="37" spans="1:31" x14ac:dyDescent="0.2">
      <c r="A37" s="249">
        <v>4002938755</v>
      </c>
      <c r="B37" s="103" t="s">
        <v>96</v>
      </c>
      <c r="C37" s="250">
        <v>1</v>
      </c>
      <c r="D37" s="78">
        <v>15069489</v>
      </c>
      <c r="E37" s="249" t="s">
        <v>4307</v>
      </c>
      <c r="F37" s="249">
        <v>1900</v>
      </c>
      <c r="G37" s="249">
        <v>33.32</v>
      </c>
      <c r="H37" s="249">
        <v>19.100000000000001</v>
      </c>
      <c r="I37" s="240" t="s">
        <v>73</v>
      </c>
      <c r="J37" s="78" t="s">
        <v>116</v>
      </c>
      <c r="K37" s="104">
        <v>44360.621527777781</v>
      </c>
      <c r="L37" s="103">
        <v>2</v>
      </c>
      <c r="M37" s="249" t="s">
        <v>130</v>
      </c>
      <c r="N37" s="249" t="s">
        <v>118</v>
      </c>
      <c r="O37" s="249" t="s">
        <v>4447</v>
      </c>
      <c r="P37" s="251">
        <v>44363</v>
      </c>
      <c r="Q37" s="78" t="s">
        <v>112</v>
      </c>
      <c r="R37" s="78" t="s">
        <v>4309</v>
      </c>
      <c r="S37" s="246" t="s">
        <v>113</v>
      </c>
      <c r="T37" s="246"/>
      <c r="U37" s="246"/>
      <c r="V37" s="246" t="s">
        <v>387</v>
      </c>
      <c r="W37" s="246" t="s">
        <v>4458</v>
      </c>
      <c r="X37" s="178" t="s">
        <v>362</v>
      </c>
      <c r="Y37" s="247" t="str">
        <f t="shared" si="0"/>
        <v xml:space="preserve">4002938755 GID 14 P3 16 </v>
      </c>
      <c r="Z37" s="246" t="s">
        <v>4454</v>
      </c>
      <c r="AA37" s="246"/>
      <c r="AB37" s="100"/>
      <c r="AC37" s="100"/>
      <c r="AD37" s="100"/>
      <c r="AE37" s="100"/>
    </row>
    <row r="38" spans="1:31" x14ac:dyDescent="0.2">
      <c r="A38" s="249">
        <v>4002938756</v>
      </c>
      <c r="B38" s="103" t="s">
        <v>96</v>
      </c>
      <c r="C38" s="250">
        <v>1</v>
      </c>
      <c r="D38" s="78">
        <v>15069489</v>
      </c>
      <c r="E38" s="249" t="s">
        <v>4307</v>
      </c>
      <c r="F38" s="249">
        <v>1400</v>
      </c>
      <c r="G38" s="249">
        <v>18.239999999999998</v>
      </c>
      <c r="H38" s="249">
        <v>13.06</v>
      </c>
      <c r="I38" s="240" t="s">
        <v>73</v>
      </c>
      <c r="J38" s="78" t="s">
        <v>97</v>
      </c>
      <c r="K38" s="104">
        <v>44360.621527777781</v>
      </c>
      <c r="L38" s="103">
        <v>2</v>
      </c>
      <c r="M38" s="249" t="s">
        <v>130</v>
      </c>
      <c r="N38" s="249" t="s">
        <v>118</v>
      </c>
      <c r="O38" s="249" t="s">
        <v>4448</v>
      </c>
      <c r="P38" s="251">
        <v>44363</v>
      </c>
      <c r="Q38" s="78" t="s">
        <v>112</v>
      </c>
      <c r="R38" s="78" t="s">
        <v>4309</v>
      </c>
      <c r="S38" s="246" t="s">
        <v>113</v>
      </c>
      <c r="T38" s="246"/>
      <c r="U38" s="246"/>
      <c r="V38" s="246" t="s">
        <v>1657</v>
      </c>
      <c r="W38" s="246" t="s">
        <v>4459</v>
      </c>
      <c r="X38" s="178" t="s">
        <v>362</v>
      </c>
      <c r="Y38" s="247" t="str">
        <f t="shared" si="0"/>
        <v xml:space="preserve">4002938756 GID 14 P3 16 </v>
      </c>
      <c r="Z38" s="246" t="s">
        <v>4455</v>
      </c>
      <c r="AA38" s="246"/>
      <c r="AB38" s="100"/>
      <c r="AC38" s="100"/>
      <c r="AD38" s="100"/>
      <c r="AE38" s="100"/>
    </row>
    <row r="39" spans="1:31" x14ac:dyDescent="0.2">
      <c r="A39" s="249">
        <v>4002938756</v>
      </c>
      <c r="B39" s="103" t="s">
        <v>96</v>
      </c>
      <c r="C39" s="250"/>
      <c r="D39" s="78">
        <v>15204067</v>
      </c>
      <c r="E39" s="249" t="s">
        <v>125</v>
      </c>
      <c r="F39" s="249">
        <v>661</v>
      </c>
      <c r="G39" s="249">
        <v>13.36</v>
      </c>
      <c r="H39" s="249">
        <v>6.49</v>
      </c>
      <c r="I39" s="240" t="s">
        <v>73</v>
      </c>
      <c r="J39" s="78" t="s">
        <v>97</v>
      </c>
      <c r="K39" s="104">
        <v>44360.621527777781</v>
      </c>
      <c r="L39" s="103">
        <v>2</v>
      </c>
      <c r="M39" s="249" t="s">
        <v>4449</v>
      </c>
      <c r="N39" s="249" t="s">
        <v>118</v>
      </c>
      <c r="O39" s="249" t="s">
        <v>4448</v>
      </c>
      <c r="P39" s="251">
        <v>44363</v>
      </c>
      <c r="Q39" s="78" t="s">
        <v>112</v>
      </c>
      <c r="R39" s="78" t="s">
        <v>4450</v>
      </c>
      <c r="S39" s="246" t="s">
        <v>113</v>
      </c>
      <c r="T39" s="246"/>
      <c r="U39" s="246"/>
      <c r="V39" s="246"/>
      <c r="W39" s="246" t="s">
        <v>4459</v>
      </c>
      <c r="X39" s="178" t="s">
        <v>362</v>
      </c>
      <c r="Y39" s="247" t="str">
        <f t="shared" si="0"/>
        <v xml:space="preserve">4002938756 GID 14 P3 16 </v>
      </c>
      <c r="Z39" s="246" t="s">
        <v>4455</v>
      </c>
      <c r="AA39" s="246"/>
      <c r="AB39" s="100"/>
      <c r="AC39" s="100"/>
      <c r="AD39" s="100"/>
      <c r="AE39" s="100"/>
    </row>
    <row r="40" spans="1:31" x14ac:dyDescent="0.2">
      <c r="A40" s="249">
        <v>4002938759</v>
      </c>
      <c r="B40" s="103" t="s">
        <v>96</v>
      </c>
      <c r="C40" s="250">
        <v>1</v>
      </c>
      <c r="D40" s="78">
        <v>95000001</v>
      </c>
      <c r="E40" s="249" t="s">
        <v>115</v>
      </c>
      <c r="F40" s="249">
        <v>1000</v>
      </c>
      <c r="G40" s="249">
        <v>13.34</v>
      </c>
      <c r="H40" s="249">
        <v>9.77</v>
      </c>
      <c r="I40" s="240" t="s">
        <v>73</v>
      </c>
      <c r="J40" s="78" t="s">
        <v>97</v>
      </c>
      <c r="K40" s="104">
        <v>44360.621527777781</v>
      </c>
      <c r="L40" s="103">
        <v>2</v>
      </c>
      <c r="M40" s="249" t="s">
        <v>117</v>
      </c>
      <c r="N40" s="249" t="s">
        <v>118</v>
      </c>
      <c r="O40" s="249" t="s">
        <v>4389</v>
      </c>
      <c r="P40" s="251">
        <v>44363</v>
      </c>
      <c r="Q40" s="78" t="s">
        <v>112</v>
      </c>
      <c r="R40" s="78" t="s">
        <v>4230</v>
      </c>
      <c r="S40" s="246" t="s">
        <v>113</v>
      </c>
      <c r="T40" s="246"/>
      <c r="U40" s="246"/>
      <c r="V40" s="246"/>
      <c r="W40" s="178" t="s">
        <v>3434</v>
      </c>
      <c r="X40" s="178" t="s">
        <v>362</v>
      </c>
      <c r="Y40" s="247" t="str">
        <f t="shared" si="0"/>
        <v xml:space="preserve">4002938759 GID 14 P3 16 </v>
      </c>
      <c r="Z40" s="246" t="s">
        <v>4456</v>
      </c>
      <c r="AA40" s="246"/>
      <c r="AB40" s="100"/>
      <c r="AC40" s="100"/>
      <c r="AD40" s="100"/>
      <c r="AE40" s="100"/>
    </row>
    <row r="41" spans="1:31" x14ac:dyDescent="0.2">
      <c r="A41" s="249">
        <v>4002938759</v>
      </c>
      <c r="B41" s="103" t="s">
        <v>96</v>
      </c>
      <c r="C41" s="250"/>
      <c r="D41" s="78">
        <v>95260001</v>
      </c>
      <c r="E41" s="249" t="s">
        <v>237</v>
      </c>
      <c r="F41" s="249">
        <v>1095</v>
      </c>
      <c r="G41" s="249">
        <v>19.95</v>
      </c>
      <c r="H41" s="249">
        <v>9.73</v>
      </c>
      <c r="I41" s="240" t="s">
        <v>73</v>
      </c>
      <c r="J41" s="78" t="s">
        <v>97</v>
      </c>
      <c r="K41" s="104">
        <v>44360.621527777781</v>
      </c>
      <c r="L41" s="103">
        <v>2</v>
      </c>
      <c r="M41" s="249" t="s">
        <v>117</v>
      </c>
      <c r="N41" s="249" t="s">
        <v>118</v>
      </c>
      <c r="O41" s="249" t="s">
        <v>4389</v>
      </c>
      <c r="P41" s="251">
        <v>44363</v>
      </c>
      <c r="Q41" s="78" t="s">
        <v>112</v>
      </c>
      <c r="R41" s="78" t="s">
        <v>238</v>
      </c>
      <c r="S41" s="246" t="s">
        <v>113</v>
      </c>
      <c r="T41" s="246"/>
      <c r="U41" s="246"/>
      <c r="V41" s="246"/>
      <c r="W41" s="178" t="s">
        <v>3434</v>
      </c>
      <c r="X41" s="178" t="s">
        <v>362</v>
      </c>
      <c r="Y41" s="247" t="str">
        <f t="shared" si="0"/>
        <v xml:space="preserve">4002938759 GID 14 P3 16 </v>
      </c>
      <c r="Z41" s="246" t="s">
        <v>4456</v>
      </c>
      <c r="AA41" s="246"/>
      <c r="AB41" s="100"/>
      <c r="AC41" s="100"/>
      <c r="AD41" s="100"/>
      <c r="AE41" s="100"/>
    </row>
    <row r="42" spans="1:31" x14ac:dyDescent="0.2">
      <c r="A42" s="78">
        <v>4002939012</v>
      </c>
      <c r="B42" s="103" t="s">
        <v>96</v>
      </c>
      <c r="C42" s="103">
        <v>1</v>
      </c>
      <c r="D42" s="78">
        <v>15184514</v>
      </c>
      <c r="E42" s="78" t="s">
        <v>3652</v>
      </c>
      <c r="F42" s="78">
        <v>105</v>
      </c>
      <c r="G42" s="78">
        <v>0.81</v>
      </c>
      <c r="H42" s="78">
        <v>0.36</v>
      </c>
      <c r="I42" s="103" t="s">
        <v>8</v>
      </c>
      <c r="J42" s="78" t="s">
        <v>97</v>
      </c>
      <c r="K42" s="104">
        <v>44360.621527777781</v>
      </c>
      <c r="L42" s="103">
        <v>2</v>
      </c>
      <c r="M42" s="78" t="s">
        <v>3418</v>
      </c>
      <c r="N42" s="78" t="s">
        <v>99</v>
      </c>
      <c r="O42" s="78" t="s">
        <v>4451</v>
      </c>
      <c r="P42" s="105">
        <v>44361</v>
      </c>
      <c r="Q42" s="78" t="s">
        <v>100</v>
      </c>
      <c r="R42" s="78" t="s">
        <v>3655</v>
      </c>
      <c r="S42" s="100" t="s">
        <v>101</v>
      </c>
      <c r="T42" s="100"/>
      <c r="U42" s="139" t="s">
        <v>3523</v>
      </c>
      <c r="V42" s="139" t="s">
        <v>67</v>
      </c>
      <c r="W42" s="100" t="str">
        <f>VLOOKUP(V:V,MGV!B:E,4,0)</f>
        <v>PT. Mega Antaran Prima</v>
      </c>
      <c r="X42" s="15" t="s">
        <v>362</v>
      </c>
      <c r="Y42" s="14" t="str">
        <f t="shared" si="0"/>
        <v xml:space="preserve">4002939012 GID 14 ND 14 </v>
      </c>
      <c r="Z42" s="100" t="s">
        <v>4457</v>
      </c>
      <c r="AA42" s="189">
        <v>44360</v>
      </c>
      <c r="AB42" s="100" t="str">
        <f>W42</f>
        <v>PT. Mega Antaran Prima</v>
      </c>
      <c r="AC42" s="100" t="str">
        <f>VLOOKUP(AE:AE,'List Dedicate'!C:F,4,0)</f>
        <v>VIJAY ABDUL ROHMAN</v>
      </c>
      <c r="AD42" s="100"/>
      <c r="AE42" s="100" t="str">
        <f>V42</f>
        <v>B 9062 KXU</v>
      </c>
    </row>
    <row r="43" spans="1:31" x14ac:dyDescent="0.2">
      <c r="A43" s="78">
        <v>4002939012</v>
      </c>
      <c r="B43" s="103" t="s">
        <v>96</v>
      </c>
      <c r="C43" s="103"/>
      <c r="D43" s="78">
        <v>15293488</v>
      </c>
      <c r="E43" s="78" t="s">
        <v>3656</v>
      </c>
      <c r="F43" s="78">
        <v>25</v>
      </c>
      <c r="G43" s="78">
        <v>0.49</v>
      </c>
      <c r="H43" s="78">
        <v>0.23</v>
      </c>
      <c r="I43" s="103" t="s">
        <v>8</v>
      </c>
      <c r="J43" s="78" t="s">
        <v>97</v>
      </c>
      <c r="K43" s="104">
        <v>44360.621527777781</v>
      </c>
      <c r="L43" s="103">
        <v>2</v>
      </c>
      <c r="M43" s="78" t="s">
        <v>3418</v>
      </c>
      <c r="N43" s="78" t="s">
        <v>99</v>
      </c>
      <c r="O43" s="78" t="s">
        <v>4451</v>
      </c>
      <c r="P43" s="105">
        <v>44361</v>
      </c>
      <c r="Q43" s="78" t="s">
        <v>100</v>
      </c>
      <c r="R43" s="78" t="s">
        <v>3659</v>
      </c>
      <c r="S43" s="100" t="s">
        <v>101</v>
      </c>
      <c r="T43" s="100"/>
      <c r="U43" s="139"/>
      <c r="V43" s="139"/>
      <c r="W43" s="100" t="e">
        <f>VLOOKUP(V:V,MGV!B:E,4,0)</f>
        <v>#N/A</v>
      </c>
      <c r="X43" s="15" t="s">
        <v>362</v>
      </c>
      <c r="Y43" s="14" t="str">
        <f t="shared" si="0"/>
        <v xml:space="preserve">4002939012 GID 14 ND 14 </v>
      </c>
      <c r="Z43" s="100" t="s">
        <v>4457</v>
      </c>
      <c r="AA43" s="189">
        <v>44360</v>
      </c>
      <c r="AB43" s="100" t="e">
        <f>W43</f>
        <v>#N/A</v>
      </c>
      <c r="AC43" s="100" t="e">
        <f>VLOOKUP(AE:AE,'List Dedicate'!C:F,4,0)</f>
        <v>#N/A</v>
      </c>
      <c r="AD43" s="100"/>
      <c r="AE43" s="100">
        <f>V43</f>
        <v>0</v>
      </c>
    </row>
  </sheetData>
  <autoFilter ref="A1:AE43" xr:uid="{00000000-0009-0000-0000-000015000000}"/>
  <conditionalFormatting sqref="V1">
    <cfRule type="duplicateValues" dxfId="237" priority="12"/>
  </conditionalFormatting>
  <conditionalFormatting sqref="V1">
    <cfRule type="duplicateValues" dxfId="236" priority="13"/>
  </conditionalFormatting>
  <conditionalFormatting sqref="V1">
    <cfRule type="duplicateValues" dxfId="235" priority="14"/>
  </conditionalFormatting>
  <conditionalFormatting sqref="V1">
    <cfRule type="duplicateValues" dxfId="234" priority="15"/>
  </conditionalFormatting>
  <conditionalFormatting sqref="V1">
    <cfRule type="duplicateValues" dxfId="233" priority="11"/>
  </conditionalFormatting>
  <conditionalFormatting sqref="A1 V1">
    <cfRule type="duplicateValues" dxfId="232" priority="10"/>
  </conditionalFormatting>
  <conditionalFormatting sqref="V1">
    <cfRule type="duplicateValues" dxfId="231" priority="9"/>
  </conditionalFormatting>
  <conditionalFormatting sqref="A1">
    <cfRule type="duplicateValues" dxfId="230" priority="8"/>
  </conditionalFormatting>
  <conditionalFormatting sqref="V1">
    <cfRule type="duplicateValues" dxfId="229" priority="7"/>
  </conditionalFormatting>
  <conditionalFormatting sqref="A1">
    <cfRule type="duplicateValues" dxfId="228" priority="6"/>
  </conditionalFormatting>
  <conditionalFormatting sqref="Z1:Z1048576">
    <cfRule type="duplicateValues" dxfId="227" priority="4"/>
  </conditionalFormatting>
  <conditionalFormatting sqref="V1:V1048576">
    <cfRule type="duplicateValues" dxfId="226" priority="3"/>
  </conditionalFormatting>
  <conditionalFormatting sqref="Y1">
    <cfRule type="duplicateValues" dxfId="225" priority="7654"/>
  </conditionalFormatting>
  <conditionalFormatting sqref="Y2">
    <cfRule type="duplicateValues" dxfId="224" priority="2"/>
  </conditionalFormatting>
  <conditionalFormatting sqref="Y3:Y43">
    <cfRule type="duplicateValues" dxfId="223" priority="1"/>
  </conditionalFormatting>
  <hyperlinks>
    <hyperlink ref="R9" r:id="rId1" display="https://www.google.com/maps/search/JL.+RAYA+BARAT+NO.+729?entry=gmail&amp;source=g" xr:uid="{00000000-0004-0000-1500-000000000000}"/>
    <hyperlink ref="R13" r:id="rId2" display="https://www.google.com/maps/search/JL.+JEND.+A.+YANI+NO.+83+CEMPAKA+PUTIH?entry=gmail&amp;source=g" xr:uid="{00000000-0004-0000-1500-000001000000}"/>
    <hyperlink ref="R19" r:id="rId3" display="https://www.google.com/maps/search/JL.+JENDERAL+SUDIRMAN+NO.+48+INDRAMAYU?entry=gmail&amp;source=g" xr:uid="{00000000-0004-0000-1500-000002000000}"/>
    <hyperlink ref="R22" r:id="rId4" display="http://jl.kh/" xr:uid="{00000000-0004-0000-1500-000003000000}"/>
    <hyperlink ref="R36" r:id="rId5" display="http://jl.by/" xr:uid="{00000000-0004-0000-1500-000004000000}"/>
    <hyperlink ref="R8" r:id="rId6" display="https://www.google.com/maps/search/JL.+RAYA+BARAT+NO.+729?entry=gmail&amp;source=g" xr:uid="{00000000-0004-0000-1500-000005000000}"/>
    <hyperlink ref="R7" r:id="rId7" display="https://www.google.com/maps/search/JL.+RAYA+BARAT+NO.+729?entry=gmail&amp;source=g" xr:uid="{00000000-0004-0000-1500-000006000000}"/>
    <hyperlink ref="R6" r:id="rId8" display="https://www.google.com/maps/search/JL.+RAYA+BARAT+NO.+729?entry=gmail&amp;source=g" xr:uid="{00000000-0004-0000-1500-000007000000}"/>
    <hyperlink ref="R5" r:id="rId9" display="https://www.google.com/maps/search/JL.+RAYA+BARAT+NO.+729?entry=gmail&amp;source=g" xr:uid="{00000000-0004-0000-1500-000008000000}"/>
  </hyperlinks>
  <pageMargins left="0.7" right="0.7" top="0.75" bottom="0.75" header="0.3" footer="0.3"/>
  <pageSetup orientation="portrait" horizontalDpi="360" verticalDpi="360" r:id="rId1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filterMode="1"/>
  <dimension ref="A1:AE34"/>
  <sheetViews>
    <sheetView workbookViewId="0">
      <pane xSplit="5" ySplit="1" topLeftCell="S17" activePane="bottomRight" state="frozen"/>
      <selection pane="topRight" activeCell="F1" sqref="F1"/>
      <selection pane="bottomLeft" activeCell="A2" sqref="A2"/>
      <selection pane="bottomRight" activeCell="A17" sqref="A17:Y32"/>
    </sheetView>
  </sheetViews>
  <sheetFormatPr defaultRowHeight="15" x14ac:dyDescent="0.25"/>
  <cols>
    <col min="1" max="1" width="12.85546875" bestFit="1" customWidth="1"/>
    <col min="2" max="2" width="14.140625" bestFit="1" customWidth="1"/>
    <col min="3" max="3" width="9.5703125" bestFit="1" customWidth="1"/>
    <col min="4" max="4" width="10.5703125" bestFit="1" customWidth="1"/>
    <col min="5" max="5" width="33.42578125" bestFit="1" customWidth="1"/>
    <col min="6" max="6" width="8.140625" bestFit="1" customWidth="1"/>
    <col min="7" max="7" width="11.42578125" bestFit="1" customWidth="1"/>
    <col min="8" max="8" width="11.140625" bestFit="1" customWidth="1"/>
    <col min="9" max="9" width="13.28515625" bestFit="1" customWidth="1"/>
    <col min="10" max="10" width="14.140625" bestFit="1" customWidth="1"/>
    <col min="11" max="11" width="12.7109375" bestFit="1" customWidth="1"/>
    <col min="12" max="12" width="12" bestFit="1" customWidth="1"/>
    <col min="13" max="13" width="11.85546875" bestFit="1" customWidth="1"/>
    <col min="14" max="14" width="13.85546875" bestFit="1" customWidth="1"/>
    <col min="15" max="15" width="12.140625" bestFit="1" customWidth="1"/>
    <col min="16" max="16" width="8.85546875" bestFit="1" customWidth="1"/>
    <col min="17" max="17" width="20.28515625" bestFit="1" customWidth="1"/>
    <col min="18" max="18" width="42.140625" bestFit="1" customWidth="1"/>
    <col min="19" max="19" width="7.28515625" bestFit="1" customWidth="1"/>
    <col min="20" max="20" width="11.7109375" bestFit="1" customWidth="1"/>
    <col min="21" max="21" width="8.42578125" bestFit="1" customWidth="1"/>
    <col min="22" max="22" width="18" style="12" bestFit="1" customWidth="1"/>
    <col min="23" max="23" width="31" bestFit="1" customWidth="1"/>
    <col min="24" max="24" width="8.28515625" bestFit="1" customWidth="1"/>
    <col min="25" max="25" width="21.5703125" bestFit="1" customWidth="1"/>
    <col min="26" max="26" width="29" bestFit="1" customWidth="1"/>
    <col min="27" max="27" width="6.7109375" bestFit="1" customWidth="1"/>
    <col min="28" max="28" width="30.140625" bestFit="1" customWidth="1"/>
    <col min="29" max="29" width="21.140625" bestFit="1" customWidth="1"/>
    <col min="31" max="31" width="10.5703125" bestFit="1" customWidth="1"/>
  </cols>
  <sheetData>
    <row r="1" spans="1:31" x14ac:dyDescent="0.25">
      <c r="A1" s="102" t="s">
        <v>0</v>
      </c>
      <c r="B1" s="102" t="s">
        <v>3</v>
      </c>
      <c r="C1" s="102" t="s">
        <v>79</v>
      </c>
      <c r="D1" s="102" t="s">
        <v>80</v>
      </c>
      <c r="E1" s="102" t="s">
        <v>81</v>
      </c>
      <c r="F1" s="102" t="s">
        <v>82</v>
      </c>
      <c r="G1" s="102" t="s">
        <v>83</v>
      </c>
      <c r="H1" s="102" t="s">
        <v>84</v>
      </c>
      <c r="I1" s="102" t="s">
        <v>229</v>
      </c>
      <c r="J1" s="102" t="s">
        <v>85</v>
      </c>
      <c r="K1" s="102" t="s">
        <v>86</v>
      </c>
      <c r="L1" s="102" t="s">
        <v>87</v>
      </c>
      <c r="M1" s="102" t="s">
        <v>88</v>
      </c>
      <c r="N1" s="102" t="s">
        <v>89</v>
      </c>
      <c r="O1" s="102" t="s">
        <v>90</v>
      </c>
      <c r="P1" s="102" t="s">
        <v>91</v>
      </c>
      <c r="Q1" s="102" t="s">
        <v>92</v>
      </c>
      <c r="R1" s="102" t="s">
        <v>93</v>
      </c>
      <c r="S1" s="163" t="s">
        <v>2454</v>
      </c>
      <c r="T1" s="164" t="s">
        <v>611</v>
      </c>
      <c r="U1" s="163" t="s">
        <v>94</v>
      </c>
      <c r="V1" s="165" t="s">
        <v>625</v>
      </c>
      <c r="W1" s="163" t="s">
        <v>529</v>
      </c>
      <c r="X1" s="163" t="s">
        <v>95</v>
      </c>
      <c r="Y1" s="163" t="s">
        <v>254</v>
      </c>
      <c r="Z1" s="126"/>
      <c r="AA1" s="126"/>
      <c r="AB1" s="126"/>
      <c r="AC1" s="126"/>
    </row>
    <row r="2" spans="1:31" hidden="1" x14ac:dyDescent="0.25">
      <c r="A2" s="78">
        <v>4002937932</v>
      </c>
      <c r="B2" s="103" t="s">
        <v>96</v>
      </c>
      <c r="C2" s="103">
        <v>1</v>
      </c>
      <c r="D2" s="78">
        <v>15242501</v>
      </c>
      <c r="E2" s="78" t="s">
        <v>127</v>
      </c>
      <c r="F2" s="78">
        <v>295</v>
      </c>
      <c r="G2" s="78">
        <v>5.24</v>
      </c>
      <c r="H2" s="78">
        <v>2.14</v>
      </c>
      <c r="I2" s="103" t="s">
        <v>8</v>
      </c>
      <c r="J2" s="78" t="s">
        <v>109</v>
      </c>
      <c r="K2" s="104">
        <v>44357.048611111109</v>
      </c>
      <c r="L2" s="103">
        <v>1</v>
      </c>
      <c r="M2" s="78" t="s">
        <v>126</v>
      </c>
      <c r="N2" s="78" t="s">
        <v>99</v>
      </c>
      <c r="O2" s="78" t="s">
        <v>354</v>
      </c>
      <c r="P2" s="105">
        <v>44358</v>
      </c>
      <c r="Q2" s="78" t="s">
        <v>100</v>
      </c>
      <c r="R2" s="78" t="s">
        <v>4164</v>
      </c>
      <c r="S2" s="78" t="s">
        <v>101</v>
      </c>
      <c r="T2" s="15" t="str">
        <f>IFERROR(VLOOKUP(D:D,DGILOG!A:C,3,0),"")</f>
        <v>Y</v>
      </c>
      <c r="U2" s="126" t="s">
        <v>3523</v>
      </c>
      <c r="V2" s="78" t="s">
        <v>67</v>
      </c>
      <c r="W2" s="170" t="str">
        <f>IFERROR(VLOOKUP(V:V,MGV!B:E,4,0),"")</f>
        <v>PT. Mega Antaran Prima</v>
      </c>
      <c r="X2" s="126" t="s">
        <v>354</v>
      </c>
      <c r="Y2" s="15" t="str">
        <f>A2&amp;" "&amp;X2&amp;" "&amp;S2&amp;" "&amp;TEXT(P2,"DD")&amp;" "&amp;T2</f>
        <v>4002937932 GID 11 ND 11 Y</v>
      </c>
      <c r="Z2" s="126" t="s">
        <v>4178</v>
      </c>
      <c r="AA2" s="189">
        <v>44357</v>
      </c>
      <c r="AB2" s="100" t="str">
        <f>W2</f>
        <v>PT. Mega Antaran Prima</v>
      </c>
      <c r="AC2" s="100" t="str">
        <f>VLOOKUP(AE:AE,'List Dedicate'!C:F,4,0)</f>
        <v>VIJAY ABDUL ROHMAN</v>
      </c>
      <c r="AD2" s="101"/>
      <c r="AE2" s="100" t="str">
        <f>V2</f>
        <v>B 9062 KXU</v>
      </c>
    </row>
    <row r="3" spans="1:31" hidden="1" x14ac:dyDescent="0.25">
      <c r="A3" s="78">
        <v>4002937773</v>
      </c>
      <c r="B3" s="103" t="s">
        <v>96</v>
      </c>
      <c r="C3" s="103"/>
      <c r="D3" s="78">
        <v>20804001</v>
      </c>
      <c r="E3" s="78" t="s">
        <v>3345</v>
      </c>
      <c r="F3" s="78">
        <v>1929</v>
      </c>
      <c r="G3" s="78">
        <v>36.909999999999997</v>
      </c>
      <c r="H3" s="78">
        <v>13.42</v>
      </c>
      <c r="I3" s="103" t="s">
        <v>73</v>
      </c>
      <c r="J3" s="78" t="s">
        <v>116</v>
      </c>
      <c r="K3" s="104">
        <v>44357.444444444445</v>
      </c>
      <c r="L3" s="103">
        <v>1</v>
      </c>
      <c r="M3" s="78" t="s">
        <v>3346</v>
      </c>
      <c r="N3" s="78" t="s">
        <v>3347</v>
      </c>
      <c r="O3" s="78" t="s">
        <v>354</v>
      </c>
      <c r="P3" s="105">
        <v>44363</v>
      </c>
      <c r="Q3" s="78" t="s">
        <v>112</v>
      </c>
      <c r="R3" s="110" t="s">
        <v>3348</v>
      </c>
      <c r="S3" s="78" t="s">
        <v>113</v>
      </c>
      <c r="T3" s="15" t="str">
        <f>IFERROR(VLOOKUP(D:D,DGILOG!A:C,3,0),"")</f>
        <v/>
      </c>
      <c r="U3" s="126"/>
      <c r="V3" s="100"/>
      <c r="W3" s="170" t="s">
        <v>4177</v>
      </c>
      <c r="X3" s="126" t="s">
        <v>354</v>
      </c>
      <c r="Y3" s="15" t="str">
        <f>A3&amp;" "&amp;X3&amp;" "&amp;S3&amp;" "&amp;TEXT(P3,"DD")&amp;" "&amp;T3</f>
        <v xml:space="preserve">4002937773 GID 11 P3 16 </v>
      </c>
      <c r="Z3" s="126" t="s">
        <v>4179</v>
      </c>
      <c r="AA3" s="190"/>
      <c r="AB3" s="126"/>
      <c r="AC3" s="126"/>
    </row>
    <row r="4" spans="1:31" hidden="1" x14ac:dyDescent="0.25">
      <c r="A4" s="78">
        <v>4002937947</v>
      </c>
      <c r="B4" s="103" t="s">
        <v>96</v>
      </c>
      <c r="C4" s="103">
        <v>1</v>
      </c>
      <c r="D4" s="78">
        <v>15463930</v>
      </c>
      <c r="E4" s="78" t="s">
        <v>312</v>
      </c>
      <c r="F4" s="78">
        <v>317</v>
      </c>
      <c r="G4" s="78">
        <v>5.75</v>
      </c>
      <c r="H4" s="78">
        <v>2.46</v>
      </c>
      <c r="I4" s="103" t="s">
        <v>8</v>
      </c>
      <c r="J4" s="78" t="s">
        <v>97</v>
      </c>
      <c r="K4" s="104">
        <v>44357.444444444445</v>
      </c>
      <c r="L4" s="103">
        <v>1</v>
      </c>
      <c r="M4" s="78" t="s">
        <v>313</v>
      </c>
      <c r="N4" s="78" t="s">
        <v>110</v>
      </c>
      <c r="O4" s="78" t="s">
        <v>354</v>
      </c>
      <c r="P4" s="105">
        <v>44359</v>
      </c>
      <c r="Q4" s="78" t="s">
        <v>105</v>
      </c>
      <c r="R4" s="78" t="s">
        <v>314</v>
      </c>
      <c r="S4" s="78" t="s">
        <v>107</v>
      </c>
      <c r="T4" s="15" t="str">
        <f>IFERROR(VLOOKUP(D:D,DGILOG!A:C,3,0),"")</f>
        <v/>
      </c>
      <c r="U4" s="126" t="s">
        <v>3523</v>
      </c>
      <c r="V4" s="78" t="s">
        <v>33</v>
      </c>
      <c r="W4" s="170" t="str">
        <f>IFERROR(VLOOKUP(V:V,MGV!B:E,4,0),"")</f>
        <v>PT. Kabut Halim Mandiri</v>
      </c>
      <c r="X4" s="126" t="s">
        <v>354</v>
      </c>
      <c r="Y4" s="15" t="str">
        <f>A4&amp;" "&amp;X4&amp;" "&amp;S4&amp;" "&amp;TEXT(P4,"DD")&amp;" "&amp;T4</f>
        <v xml:space="preserve">4002937947 GID 11 P2 12 </v>
      </c>
      <c r="Z4" s="126" t="s">
        <v>4180</v>
      </c>
      <c r="AA4" s="189">
        <v>44357</v>
      </c>
      <c r="AB4" s="100" t="str">
        <f>W4</f>
        <v>PT. Kabut Halim Mandiri</v>
      </c>
      <c r="AC4" s="100" t="str">
        <f>VLOOKUP(AE:AE,'List Dedicate'!C:F,4,0)</f>
        <v>M RIZKI</v>
      </c>
      <c r="AD4" s="101"/>
      <c r="AE4" s="100" t="str">
        <f>V4</f>
        <v>F 9283 FG</v>
      </c>
    </row>
    <row r="5" spans="1:31" hidden="1" x14ac:dyDescent="0.25">
      <c r="A5" s="175">
        <v>4002937770</v>
      </c>
      <c r="B5" s="179" t="s">
        <v>96</v>
      </c>
      <c r="C5" s="176">
        <v>1</v>
      </c>
      <c r="D5" s="171">
        <v>20820001</v>
      </c>
      <c r="E5" s="175" t="s">
        <v>185</v>
      </c>
      <c r="F5" s="175">
        <v>2000</v>
      </c>
      <c r="G5" s="175" t="s">
        <v>4067</v>
      </c>
      <c r="H5" s="175" t="s">
        <v>4068</v>
      </c>
      <c r="I5" s="176" t="s">
        <v>73</v>
      </c>
      <c r="J5" s="171" t="s">
        <v>116</v>
      </c>
      <c r="K5" s="180">
        <v>44445.633333333331</v>
      </c>
      <c r="L5" s="179">
        <v>2</v>
      </c>
      <c r="M5" s="175" t="s">
        <v>124</v>
      </c>
      <c r="N5" s="171" t="s">
        <v>118</v>
      </c>
      <c r="O5" s="175" t="s">
        <v>4069</v>
      </c>
      <c r="P5" s="177">
        <v>44361</v>
      </c>
      <c r="Q5" s="175" t="s">
        <v>112</v>
      </c>
      <c r="R5" s="175" t="s">
        <v>186</v>
      </c>
      <c r="S5" s="178" t="s">
        <v>113</v>
      </c>
      <c r="T5" s="178" t="str">
        <f>IFERROR(VLOOKUP(D:D,DGILOG!A:C,3,0),"")</f>
        <v/>
      </c>
      <c r="U5" s="178"/>
      <c r="V5" s="178" t="s">
        <v>494</v>
      </c>
      <c r="W5" s="178" t="s">
        <v>4210</v>
      </c>
      <c r="X5" s="178" t="s">
        <v>351</v>
      </c>
      <c r="Y5" s="178" t="str">
        <f>A5&amp;" "&amp;X5&amp;" "&amp;S5&amp;" "&amp;TEXT(P5,"DD")&amp;" "&amp;T5</f>
        <v xml:space="preserve">4002937770 GID 10 P3 14 </v>
      </c>
      <c r="Z5" s="126" t="s">
        <v>4181</v>
      </c>
      <c r="AA5" s="190"/>
      <c r="AB5" s="126"/>
      <c r="AC5" s="126"/>
    </row>
    <row r="6" spans="1:31" hidden="1" x14ac:dyDescent="0.25">
      <c r="A6" s="130">
        <v>4002937949</v>
      </c>
      <c r="B6" s="131" t="s">
        <v>96</v>
      </c>
      <c r="C6" s="131">
        <v>1</v>
      </c>
      <c r="D6" s="130">
        <v>15431391</v>
      </c>
      <c r="E6" s="130" t="s">
        <v>4166</v>
      </c>
      <c r="F6" s="130">
        <v>228</v>
      </c>
      <c r="G6" s="130">
        <v>4.01</v>
      </c>
      <c r="H6" s="130">
        <v>1.5</v>
      </c>
      <c r="I6" s="131" t="s">
        <v>8</v>
      </c>
      <c r="J6" s="130" t="s">
        <v>97</v>
      </c>
      <c r="K6" s="132">
        <v>44475.628472222219</v>
      </c>
      <c r="L6" s="131">
        <v>2</v>
      </c>
      <c r="M6" s="130" t="s">
        <v>3470</v>
      </c>
      <c r="N6" s="130" t="s">
        <v>99</v>
      </c>
      <c r="O6" s="130" t="s">
        <v>4167</v>
      </c>
      <c r="P6" s="133">
        <v>44358</v>
      </c>
      <c r="Q6" s="130" t="s">
        <v>100</v>
      </c>
      <c r="R6" s="130" t="s">
        <v>4168</v>
      </c>
      <c r="S6" s="78" t="s">
        <v>101</v>
      </c>
      <c r="T6" s="15" t="str">
        <f>IFERROR(VLOOKUP(D:D,DGILOG!A:C,3,0),"")</f>
        <v/>
      </c>
      <c r="U6" s="126" t="s">
        <v>3344</v>
      </c>
      <c r="V6" s="100" t="s">
        <v>26</v>
      </c>
      <c r="W6" s="170" t="str">
        <f>IFERROR(VLOOKUP(V:V,MGV!B:E,4,0),"")</f>
        <v>PT. Darsindo Cipta Putra Mandiri</v>
      </c>
      <c r="X6" s="126" t="s">
        <v>354</v>
      </c>
      <c r="Y6" s="15" t="str">
        <f>A6&amp;" "&amp;X6&amp;" "&amp;S6&amp;" "&amp;TEXT(P6,"DD")&amp;" "&amp;T6</f>
        <v xml:space="preserve">4002937949 GID 11 ND 11 </v>
      </c>
      <c r="Z6" s="126" t="s">
        <v>4184</v>
      </c>
      <c r="AA6" s="189">
        <v>44357</v>
      </c>
      <c r="AB6" s="100" t="str">
        <f t="shared" ref="AB6:AB11" si="0">W6</f>
        <v>PT. Darsindo Cipta Putra Mandiri</v>
      </c>
      <c r="AC6" s="100" t="str">
        <f>VLOOKUP(AE:AE,'List Dedicate'!C:F,4,0)</f>
        <v>Suryadi</v>
      </c>
      <c r="AD6" s="101"/>
      <c r="AE6" s="100" t="str">
        <f t="shared" ref="AE6:AE11" si="1">V6</f>
        <v>B 9196 FXV</v>
      </c>
    </row>
    <row r="7" spans="1:31" hidden="1" x14ac:dyDescent="0.25">
      <c r="A7" s="130">
        <v>4002937953</v>
      </c>
      <c r="B7" s="131" t="s">
        <v>96</v>
      </c>
      <c r="C7" s="131">
        <v>1</v>
      </c>
      <c r="D7" s="130">
        <v>15097207</v>
      </c>
      <c r="E7" s="130" t="s">
        <v>3757</v>
      </c>
      <c r="F7" s="130">
        <v>123</v>
      </c>
      <c r="G7" s="130">
        <v>2.38</v>
      </c>
      <c r="H7" s="130">
        <v>1.1000000000000001</v>
      </c>
      <c r="I7" s="131" t="s">
        <v>8</v>
      </c>
      <c r="J7" s="130" t="s">
        <v>97</v>
      </c>
      <c r="K7" s="132">
        <v>44475.628472222219</v>
      </c>
      <c r="L7" s="131">
        <v>2</v>
      </c>
      <c r="M7" s="130" t="s">
        <v>134</v>
      </c>
      <c r="N7" s="130" t="s">
        <v>99</v>
      </c>
      <c r="O7" s="130" t="s">
        <v>4169</v>
      </c>
      <c r="P7" s="133">
        <v>44358</v>
      </c>
      <c r="Q7" s="130" t="s">
        <v>120</v>
      </c>
      <c r="R7" s="130" t="s">
        <v>3758</v>
      </c>
      <c r="S7" s="78" t="s">
        <v>122</v>
      </c>
      <c r="T7" s="15" t="str">
        <f>IFERROR(VLOOKUP(D:D,DGILOG!A:C,3,0),"")</f>
        <v/>
      </c>
      <c r="U7" s="126" t="s">
        <v>3344</v>
      </c>
      <c r="V7" s="100" t="s">
        <v>66</v>
      </c>
      <c r="W7" s="170" t="str">
        <f>IFERROR(VLOOKUP(V:V,MGV!B:E,4,0),"")</f>
        <v>PT. Mega Antaran Prima</v>
      </c>
      <c r="X7" s="126" t="s">
        <v>354</v>
      </c>
      <c r="Y7" s="15" t="str">
        <f t="shared" ref="Y7:Y31" si="2">A7&amp;" "&amp;X7&amp;" "&amp;S7&amp;" "&amp;TEXT(P7,"DD")&amp;" "&amp;T7</f>
        <v xml:space="preserve">4002937953 GID 11 P1 11 </v>
      </c>
      <c r="Z7" s="126" t="s">
        <v>4185</v>
      </c>
      <c r="AA7" s="189">
        <v>44357</v>
      </c>
      <c r="AB7" s="100" t="str">
        <f t="shared" si="0"/>
        <v>PT. Mega Antaran Prima</v>
      </c>
      <c r="AC7" s="100" t="str">
        <f>VLOOKUP(AE:AE,'List Dedicate'!C:F,4,0)</f>
        <v>Tarsana</v>
      </c>
      <c r="AD7" s="101"/>
      <c r="AE7" s="100" t="str">
        <f t="shared" si="1"/>
        <v>B 9143 KXU</v>
      </c>
    </row>
    <row r="8" spans="1:31" hidden="1" x14ac:dyDescent="0.25">
      <c r="A8" s="130">
        <v>4002937953</v>
      </c>
      <c r="B8" s="131" t="s">
        <v>96</v>
      </c>
      <c r="C8" s="131"/>
      <c r="D8" s="130">
        <v>20806001</v>
      </c>
      <c r="E8" s="130" t="s">
        <v>4170</v>
      </c>
      <c r="F8" s="130">
        <v>99</v>
      </c>
      <c r="G8" s="130">
        <v>0.77</v>
      </c>
      <c r="H8" s="130">
        <v>0.65</v>
      </c>
      <c r="I8" s="131" t="s">
        <v>8</v>
      </c>
      <c r="J8" s="130" t="s">
        <v>97</v>
      </c>
      <c r="K8" s="132">
        <v>44475.628472222219</v>
      </c>
      <c r="L8" s="131">
        <v>2</v>
      </c>
      <c r="M8" s="130" t="s">
        <v>134</v>
      </c>
      <c r="N8" s="130" t="s">
        <v>99</v>
      </c>
      <c r="O8" s="130" t="s">
        <v>4169</v>
      </c>
      <c r="P8" s="133">
        <v>44358</v>
      </c>
      <c r="Q8" s="130" t="s">
        <v>120</v>
      </c>
      <c r="R8" s="134" t="s">
        <v>4171</v>
      </c>
      <c r="S8" s="78" t="s">
        <v>122</v>
      </c>
      <c r="T8" s="15" t="str">
        <f>IFERROR(VLOOKUP(D:D,DGILOG!A:C,3,0),"")</f>
        <v/>
      </c>
      <c r="U8" s="126"/>
      <c r="V8" s="100"/>
      <c r="W8" s="170" t="str">
        <f>IFERROR(VLOOKUP(V:V,MGV!B:E,4,0),"")</f>
        <v/>
      </c>
      <c r="X8" s="126" t="s">
        <v>354</v>
      </c>
      <c r="Y8" s="15" t="str">
        <f t="shared" si="2"/>
        <v xml:space="preserve">4002937953 GID 11 P1 11 </v>
      </c>
      <c r="Z8" s="126" t="s">
        <v>4185</v>
      </c>
      <c r="AA8" s="189">
        <v>44357</v>
      </c>
      <c r="AB8" s="100" t="s">
        <v>43</v>
      </c>
      <c r="AC8" s="100" t="s">
        <v>282</v>
      </c>
      <c r="AD8" s="101"/>
      <c r="AE8" s="100" t="s">
        <v>66</v>
      </c>
    </row>
    <row r="9" spans="1:31" hidden="1" x14ac:dyDescent="0.25">
      <c r="A9" s="130">
        <v>4002937956</v>
      </c>
      <c r="B9" s="131" t="s">
        <v>96</v>
      </c>
      <c r="C9" s="131">
        <v>1</v>
      </c>
      <c r="D9" s="130">
        <v>15293488</v>
      </c>
      <c r="E9" s="130" t="s">
        <v>3656</v>
      </c>
      <c r="F9" s="130">
        <v>63</v>
      </c>
      <c r="G9" s="130">
        <v>1.23</v>
      </c>
      <c r="H9" s="130">
        <v>0.52</v>
      </c>
      <c r="I9" s="131" t="s">
        <v>8</v>
      </c>
      <c r="J9" s="130" t="s">
        <v>97</v>
      </c>
      <c r="K9" s="132">
        <v>44475.628472222219</v>
      </c>
      <c r="L9" s="131">
        <v>2</v>
      </c>
      <c r="M9" s="130" t="s">
        <v>3418</v>
      </c>
      <c r="N9" s="130" t="s">
        <v>99</v>
      </c>
      <c r="O9" s="130" t="s">
        <v>4172</v>
      </c>
      <c r="P9" s="133">
        <v>44358</v>
      </c>
      <c r="Q9" s="130" t="s">
        <v>100</v>
      </c>
      <c r="R9" s="130" t="s">
        <v>3659</v>
      </c>
      <c r="S9" s="78" t="s">
        <v>101</v>
      </c>
      <c r="T9" s="15" t="str">
        <f>IFERROR(VLOOKUP(D:D,DGILOG!A:C,3,0),"")</f>
        <v/>
      </c>
      <c r="U9" s="126" t="s">
        <v>3344</v>
      </c>
      <c r="V9" s="100" t="s">
        <v>434</v>
      </c>
      <c r="W9" s="170" t="str">
        <f>IFERROR(VLOOKUP(V:V,MGV!B:E,4,0),"")</f>
        <v>PT. Kabut Halim Mandiri</v>
      </c>
      <c r="X9" s="126" t="s">
        <v>354</v>
      </c>
      <c r="Y9" s="15" t="str">
        <f t="shared" si="2"/>
        <v xml:space="preserve">4002937956 GID 11 ND 11 </v>
      </c>
      <c r="Z9" s="126" t="s">
        <v>4186</v>
      </c>
      <c r="AA9" s="189">
        <v>44357</v>
      </c>
      <c r="AB9" s="100" t="str">
        <f t="shared" si="0"/>
        <v>PT. Kabut Halim Mandiri</v>
      </c>
      <c r="AC9" s="100" t="str">
        <f>VLOOKUP(AE:AE,'List Dedicate'!C:F,4,0)</f>
        <v>Wahidayat</v>
      </c>
      <c r="AD9" s="101"/>
      <c r="AE9" s="100" t="str">
        <f t="shared" si="1"/>
        <v>B 9020 EXR</v>
      </c>
    </row>
    <row r="10" spans="1:31" hidden="1" x14ac:dyDescent="0.25">
      <c r="A10" s="130">
        <v>4002937956</v>
      </c>
      <c r="B10" s="131" t="s">
        <v>96</v>
      </c>
      <c r="C10" s="131"/>
      <c r="D10" s="130">
        <v>20923001</v>
      </c>
      <c r="E10" s="130" t="s">
        <v>3417</v>
      </c>
      <c r="F10" s="130">
        <v>44</v>
      </c>
      <c r="G10" s="130">
        <v>1</v>
      </c>
      <c r="H10" s="130">
        <v>0.39</v>
      </c>
      <c r="I10" s="131" t="s">
        <v>8</v>
      </c>
      <c r="J10" s="130" t="s">
        <v>97</v>
      </c>
      <c r="K10" s="132">
        <v>44475.628472222219</v>
      </c>
      <c r="L10" s="131">
        <v>2</v>
      </c>
      <c r="M10" s="130" t="s">
        <v>3418</v>
      </c>
      <c r="N10" s="130" t="s">
        <v>99</v>
      </c>
      <c r="O10" s="130" t="s">
        <v>4172</v>
      </c>
      <c r="P10" s="133">
        <v>44358</v>
      </c>
      <c r="Q10" s="130" t="s">
        <v>100</v>
      </c>
      <c r="R10" s="130" t="s">
        <v>3419</v>
      </c>
      <c r="S10" s="78" t="s">
        <v>101</v>
      </c>
      <c r="T10" s="15" t="str">
        <f>IFERROR(VLOOKUP(D:D,DGILOG!A:C,3,0),"")</f>
        <v/>
      </c>
      <c r="U10" s="126"/>
      <c r="V10" s="100"/>
      <c r="W10" s="170" t="str">
        <f>IFERROR(VLOOKUP(V:V,MGV!B:E,4,0),"")</f>
        <v/>
      </c>
      <c r="X10" s="126" t="s">
        <v>354</v>
      </c>
      <c r="Y10" s="15" t="str">
        <f t="shared" si="2"/>
        <v xml:space="preserve">4002937956 GID 11 ND 11 </v>
      </c>
      <c r="Z10" s="126" t="s">
        <v>4186</v>
      </c>
      <c r="AA10" s="189">
        <v>44357</v>
      </c>
      <c r="AB10" s="100" t="s">
        <v>18</v>
      </c>
      <c r="AC10" s="100" t="s">
        <v>3375</v>
      </c>
      <c r="AD10" s="101"/>
      <c r="AE10" s="100" t="s">
        <v>434</v>
      </c>
    </row>
    <row r="11" spans="1:31" hidden="1" x14ac:dyDescent="0.25">
      <c r="A11" s="130">
        <v>4002937957</v>
      </c>
      <c r="B11" s="131" t="s">
        <v>96</v>
      </c>
      <c r="C11" s="131"/>
      <c r="D11" s="130">
        <v>15130711</v>
      </c>
      <c r="E11" s="130" t="s">
        <v>4173</v>
      </c>
      <c r="F11" s="130">
        <v>58</v>
      </c>
      <c r="G11" s="130">
        <v>1.1000000000000001</v>
      </c>
      <c r="H11" s="130">
        <v>0.48</v>
      </c>
      <c r="I11" s="131" t="s">
        <v>8</v>
      </c>
      <c r="J11" s="130" t="s">
        <v>97</v>
      </c>
      <c r="K11" s="132">
        <v>44475.628472222219</v>
      </c>
      <c r="L11" s="131">
        <v>2</v>
      </c>
      <c r="M11" s="130" t="s">
        <v>134</v>
      </c>
      <c r="N11" s="130" t="s">
        <v>99</v>
      </c>
      <c r="O11" s="130" t="s">
        <v>4172</v>
      </c>
      <c r="P11" s="133">
        <v>44358</v>
      </c>
      <c r="Q11" s="130" t="s">
        <v>100</v>
      </c>
      <c r="R11" s="130" t="s">
        <v>4174</v>
      </c>
      <c r="S11" s="78" t="s">
        <v>101</v>
      </c>
      <c r="T11" s="15" t="str">
        <f>IFERROR(VLOOKUP(D:D,DGILOG!A:C,3,0),"")</f>
        <v/>
      </c>
      <c r="U11" s="126"/>
      <c r="V11" s="100"/>
      <c r="W11" s="170" t="str">
        <f>IFERROR(VLOOKUP(V:V,MGV!B:E,4,0),"")</f>
        <v/>
      </c>
      <c r="X11" s="126" t="s">
        <v>354</v>
      </c>
      <c r="Y11" s="15" t="str">
        <f t="shared" si="2"/>
        <v xml:space="preserve">4002937957 GID 11 ND 11 </v>
      </c>
      <c r="Z11" s="126" t="s">
        <v>4187</v>
      </c>
      <c r="AA11" s="189">
        <v>44357</v>
      </c>
      <c r="AB11" s="100" t="str">
        <f t="shared" si="0"/>
        <v/>
      </c>
      <c r="AC11" s="100" t="e">
        <f>VLOOKUP(AE:AE,'List Dedicate'!C:F,4,0)</f>
        <v>#N/A</v>
      </c>
      <c r="AD11" s="101"/>
      <c r="AE11" s="100">
        <f t="shared" si="1"/>
        <v>0</v>
      </c>
    </row>
    <row r="12" spans="1:31" hidden="1" x14ac:dyDescent="0.25">
      <c r="A12" s="130">
        <v>4002937957</v>
      </c>
      <c r="B12" s="131" t="s">
        <v>96</v>
      </c>
      <c r="C12" s="131">
        <v>1</v>
      </c>
      <c r="D12" s="130">
        <v>15181929</v>
      </c>
      <c r="E12" s="130" t="s">
        <v>303</v>
      </c>
      <c r="F12" s="130">
        <v>83</v>
      </c>
      <c r="G12" s="130">
        <v>1.43</v>
      </c>
      <c r="H12" s="130">
        <v>0.62</v>
      </c>
      <c r="I12" s="131" t="s">
        <v>8</v>
      </c>
      <c r="J12" s="130" t="s">
        <v>97</v>
      </c>
      <c r="K12" s="132">
        <v>44475.628472222219</v>
      </c>
      <c r="L12" s="131">
        <v>2</v>
      </c>
      <c r="M12" s="130" t="s">
        <v>134</v>
      </c>
      <c r="N12" s="130" t="s">
        <v>99</v>
      </c>
      <c r="O12" s="130" t="s">
        <v>4172</v>
      </c>
      <c r="P12" s="133">
        <v>44358</v>
      </c>
      <c r="Q12" s="130" t="s">
        <v>100</v>
      </c>
      <c r="R12" s="134" t="s">
        <v>4175</v>
      </c>
      <c r="S12" s="78" t="s">
        <v>101</v>
      </c>
      <c r="T12" s="15" t="str">
        <f>IFERROR(VLOOKUP(D:D,DGILOG!A:C,3,0),"")</f>
        <v>Y</v>
      </c>
      <c r="U12" s="126" t="s">
        <v>3344</v>
      </c>
      <c r="V12" s="100" t="s">
        <v>53</v>
      </c>
      <c r="W12" s="170" t="str">
        <f>IFERROR(VLOOKUP(V:V,MGV!B:E,4,0),"")</f>
        <v>PT. Mega Antaran Prima</v>
      </c>
      <c r="X12" s="126" t="s">
        <v>354</v>
      </c>
      <c r="Y12" s="15" t="str">
        <f t="shared" si="2"/>
        <v>4002937957 GID 11 ND 11 Y</v>
      </c>
      <c r="Z12" s="126" t="s">
        <v>4187</v>
      </c>
      <c r="AA12" s="189">
        <v>44357</v>
      </c>
      <c r="AB12" s="100" t="s">
        <v>43</v>
      </c>
      <c r="AC12" s="100" t="s">
        <v>1653</v>
      </c>
      <c r="AD12" s="101"/>
      <c r="AE12" s="100" t="s">
        <v>53</v>
      </c>
    </row>
    <row r="13" spans="1:31" hidden="1" x14ac:dyDescent="0.25">
      <c r="A13" s="130">
        <v>4002938015</v>
      </c>
      <c r="B13" s="131" t="s">
        <v>96</v>
      </c>
      <c r="C13" s="131">
        <v>1</v>
      </c>
      <c r="D13" s="130">
        <v>15080433</v>
      </c>
      <c r="E13" s="130" t="s">
        <v>3401</v>
      </c>
      <c r="F13" s="130">
        <v>1750</v>
      </c>
      <c r="G13" s="130">
        <v>37.07</v>
      </c>
      <c r="H13" s="130">
        <v>12.33</v>
      </c>
      <c r="I13" s="103" t="s">
        <v>73</v>
      </c>
      <c r="J13" s="130" t="s">
        <v>97</v>
      </c>
      <c r="K13" s="132">
        <v>44475.628472222219</v>
      </c>
      <c r="L13" s="131">
        <v>2</v>
      </c>
      <c r="M13" s="130" t="s">
        <v>3402</v>
      </c>
      <c r="N13" s="130" t="s">
        <v>3391</v>
      </c>
      <c r="O13" s="130" t="s">
        <v>4169</v>
      </c>
      <c r="P13" s="133">
        <v>44363</v>
      </c>
      <c r="Q13" s="130" t="s">
        <v>112</v>
      </c>
      <c r="R13" s="130" t="s">
        <v>3403</v>
      </c>
      <c r="S13" s="78" t="s">
        <v>113</v>
      </c>
      <c r="T13" s="15" t="str">
        <f>IFERROR(VLOOKUP(D:D,DGILOG!A:C,3,0),"")</f>
        <v/>
      </c>
      <c r="U13" s="126"/>
      <c r="V13" s="100" t="s">
        <v>477</v>
      </c>
      <c r="W13" s="170" t="s">
        <v>4212</v>
      </c>
      <c r="X13" s="126" t="s">
        <v>354</v>
      </c>
      <c r="Y13" s="15" t="str">
        <f t="shared" si="2"/>
        <v xml:space="preserve">4002938015 GID 11 P3 16 </v>
      </c>
      <c r="Z13" s="126" t="s">
        <v>4188</v>
      </c>
      <c r="AA13" s="126"/>
      <c r="AB13" s="126"/>
      <c r="AC13" s="126"/>
    </row>
    <row r="14" spans="1:31" hidden="1" x14ac:dyDescent="0.25">
      <c r="A14" s="130">
        <v>4002938015</v>
      </c>
      <c r="B14" s="131" t="s">
        <v>96</v>
      </c>
      <c r="C14" s="131"/>
      <c r="D14" s="130">
        <v>20815001</v>
      </c>
      <c r="E14" s="130" t="s">
        <v>3695</v>
      </c>
      <c r="F14" s="130">
        <v>256</v>
      </c>
      <c r="G14" s="130">
        <v>4.28</v>
      </c>
      <c r="H14" s="130">
        <v>2.02</v>
      </c>
      <c r="I14" s="103" t="s">
        <v>73</v>
      </c>
      <c r="J14" s="130" t="s">
        <v>97</v>
      </c>
      <c r="K14" s="132">
        <v>44475.628472222219</v>
      </c>
      <c r="L14" s="131">
        <v>2</v>
      </c>
      <c r="M14" s="130" t="s">
        <v>3402</v>
      </c>
      <c r="N14" s="130" t="s">
        <v>3391</v>
      </c>
      <c r="O14" s="130" t="s">
        <v>4169</v>
      </c>
      <c r="P14" s="133">
        <v>44363</v>
      </c>
      <c r="Q14" s="130" t="s">
        <v>112</v>
      </c>
      <c r="R14" s="130" t="s">
        <v>3698</v>
      </c>
      <c r="S14" s="78" t="s">
        <v>113</v>
      </c>
      <c r="T14" s="15" t="str">
        <f>IFERROR(VLOOKUP(D:D,DGILOG!A:C,3,0),"")</f>
        <v/>
      </c>
      <c r="U14" s="126"/>
      <c r="V14" s="100"/>
      <c r="W14" s="170" t="s">
        <v>4212</v>
      </c>
      <c r="X14" s="126" t="s">
        <v>354</v>
      </c>
      <c r="Y14" s="15" t="str">
        <f t="shared" si="2"/>
        <v xml:space="preserve">4002938015 GID 11 P3 16 </v>
      </c>
      <c r="Z14" s="126" t="s">
        <v>4188</v>
      </c>
      <c r="AA14" s="126"/>
      <c r="AB14" s="126"/>
      <c r="AC14" s="126"/>
    </row>
    <row r="15" spans="1:31" hidden="1" x14ac:dyDescent="0.25">
      <c r="A15" s="130">
        <v>4002938016</v>
      </c>
      <c r="B15" s="131" t="s">
        <v>96</v>
      </c>
      <c r="C15" s="131">
        <v>1</v>
      </c>
      <c r="D15" s="130">
        <v>15073992</v>
      </c>
      <c r="E15" s="130" t="s">
        <v>3508</v>
      </c>
      <c r="F15" s="130">
        <v>811</v>
      </c>
      <c r="G15" s="130">
        <v>10.33</v>
      </c>
      <c r="H15" s="130">
        <v>6.36</v>
      </c>
      <c r="I15" s="103" t="s">
        <v>73</v>
      </c>
      <c r="J15" s="130" t="s">
        <v>97</v>
      </c>
      <c r="K15" s="132">
        <v>44475.628472222219</v>
      </c>
      <c r="L15" s="131">
        <v>2</v>
      </c>
      <c r="M15" s="130" t="s">
        <v>3402</v>
      </c>
      <c r="N15" s="130" t="s">
        <v>3391</v>
      </c>
      <c r="O15" s="130" t="s">
        <v>4169</v>
      </c>
      <c r="P15" s="133">
        <v>44361</v>
      </c>
      <c r="Q15" s="130" t="s">
        <v>112</v>
      </c>
      <c r="R15" s="130" t="s">
        <v>3509</v>
      </c>
      <c r="S15" s="78" t="s">
        <v>113</v>
      </c>
      <c r="T15" s="15" t="str">
        <f>IFERROR(VLOOKUP(D:D,DGILOG!A:C,3,0),"")</f>
        <v>Y</v>
      </c>
      <c r="U15" s="126"/>
      <c r="V15" s="100" t="s">
        <v>1659</v>
      </c>
      <c r="W15" s="170" t="s">
        <v>4211</v>
      </c>
      <c r="X15" s="126" t="s">
        <v>354</v>
      </c>
      <c r="Y15" s="15" t="str">
        <f t="shared" si="2"/>
        <v>4002938016 GID 11 P3 14 Y</v>
      </c>
      <c r="Z15" s="126" t="s">
        <v>4189</v>
      </c>
      <c r="AA15" s="126"/>
      <c r="AB15" s="126"/>
      <c r="AC15" s="126"/>
    </row>
    <row r="16" spans="1:31" hidden="1" x14ac:dyDescent="0.25">
      <c r="A16" s="130">
        <v>4002938016</v>
      </c>
      <c r="B16" s="131" t="s">
        <v>96</v>
      </c>
      <c r="C16" s="131"/>
      <c r="D16" s="130">
        <v>15080433</v>
      </c>
      <c r="E16" s="130" t="s">
        <v>3401</v>
      </c>
      <c r="F16" s="130">
        <v>1557</v>
      </c>
      <c r="G16" s="130">
        <v>28.44</v>
      </c>
      <c r="H16" s="130">
        <v>12.98</v>
      </c>
      <c r="I16" s="103" t="s">
        <v>73</v>
      </c>
      <c r="J16" s="130" t="s">
        <v>97</v>
      </c>
      <c r="K16" s="132">
        <v>44475.628472222219</v>
      </c>
      <c r="L16" s="131">
        <v>2</v>
      </c>
      <c r="M16" s="130" t="s">
        <v>3402</v>
      </c>
      <c r="N16" s="130" t="s">
        <v>3391</v>
      </c>
      <c r="O16" s="130" t="s">
        <v>4169</v>
      </c>
      <c r="P16" s="133">
        <v>44361</v>
      </c>
      <c r="Q16" s="130" t="s">
        <v>112</v>
      </c>
      <c r="R16" s="130" t="s">
        <v>3403</v>
      </c>
      <c r="S16" s="78" t="s">
        <v>113</v>
      </c>
      <c r="T16" s="15" t="str">
        <f>IFERROR(VLOOKUP(D:D,DGILOG!A:C,3,0),"")</f>
        <v/>
      </c>
      <c r="U16" s="126"/>
      <c r="V16" s="100"/>
      <c r="W16" s="170" t="s">
        <v>4211</v>
      </c>
      <c r="X16" s="126" t="s">
        <v>354</v>
      </c>
      <c r="Y16" s="15" t="str">
        <f t="shared" si="2"/>
        <v xml:space="preserve">4002938016 GID 11 P3 14 </v>
      </c>
      <c r="Z16" s="126" t="s">
        <v>4189</v>
      </c>
      <c r="AA16" s="126"/>
      <c r="AB16" s="126"/>
      <c r="AC16" s="126"/>
    </row>
    <row r="17" spans="1:31" x14ac:dyDescent="0.25">
      <c r="A17" s="130">
        <v>4002938060</v>
      </c>
      <c r="B17" s="131" t="s">
        <v>96</v>
      </c>
      <c r="C17" s="131">
        <v>1</v>
      </c>
      <c r="D17" s="130">
        <v>15479868</v>
      </c>
      <c r="E17" s="130" t="s">
        <v>325</v>
      </c>
      <c r="F17" s="130">
        <v>1868</v>
      </c>
      <c r="G17" s="130">
        <v>33.78</v>
      </c>
      <c r="H17" s="130">
        <v>13.75</v>
      </c>
      <c r="I17" s="103" t="s">
        <v>73</v>
      </c>
      <c r="J17" s="130" t="s">
        <v>116</v>
      </c>
      <c r="K17" s="132">
        <v>44475.628472222219</v>
      </c>
      <c r="L17" s="131">
        <v>2</v>
      </c>
      <c r="M17" s="130" t="s">
        <v>124</v>
      </c>
      <c r="N17" s="130" t="s">
        <v>118</v>
      </c>
      <c r="O17" s="130" t="s">
        <v>4167</v>
      </c>
      <c r="P17" s="133">
        <v>44359</v>
      </c>
      <c r="Q17" s="130" t="s">
        <v>112</v>
      </c>
      <c r="R17" s="130" t="s">
        <v>326</v>
      </c>
      <c r="S17" s="78" t="s">
        <v>113</v>
      </c>
      <c r="T17" s="15" t="str">
        <f>IFERROR(VLOOKUP(D:D,DGILOG!A:C,3,0),"")</f>
        <v/>
      </c>
      <c r="U17" s="126"/>
      <c r="V17" s="100"/>
      <c r="W17" s="170" t="s">
        <v>4207</v>
      </c>
      <c r="X17" s="126" t="s">
        <v>354</v>
      </c>
      <c r="Y17" s="15" t="str">
        <f t="shared" si="2"/>
        <v xml:space="preserve">4002938060 GID 11 P3 12 </v>
      </c>
      <c r="Z17" s="126" t="s">
        <v>4190</v>
      </c>
      <c r="AA17" s="126"/>
      <c r="AB17" s="126"/>
      <c r="AC17" s="126"/>
    </row>
    <row r="18" spans="1:31" x14ac:dyDescent="0.25">
      <c r="A18" s="130">
        <v>4002938061</v>
      </c>
      <c r="B18" s="131" t="s">
        <v>96</v>
      </c>
      <c r="C18" s="131">
        <v>1</v>
      </c>
      <c r="D18" s="130">
        <v>95050001</v>
      </c>
      <c r="E18" s="130" t="s">
        <v>327</v>
      </c>
      <c r="F18" s="130">
        <v>2146</v>
      </c>
      <c r="G18" s="130">
        <v>39.47</v>
      </c>
      <c r="H18" s="130">
        <v>13.15</v>
      </c>
      <c r="I18" s="103" t="s">
        <v>73</v>
      </c>
      <c r="J18" s="130" t="s">
        <v>116</v>
      </c>
      <c r="K18" s="132">
        <v>44475.628472222219</v>
      </c>
      <c r="L18" s="131">
        <v>2</v>
      </c>
      <c r="M18" s="130" t="s">
        <v>117</v>
      </c>
      <c r="N18" s="130" t="s">
        <v>118</v>
      </c>
      <c r="O18" s="130" t="s">
        <v>4167</v>
      </c>
      <c r="P18" s="133">
        <v>44361</v>
      </c>
      <c r="Q18" s="130" t="s">
        <v>112</v>
      </c>
      <c r="R18" s="130" t="s">
        <v>328</v>
      </c>
      <c r="S18" s="78" t="s">
        <v>113</v>
      </c>
      <c r="T18" s="15" t="str">
        <f>IFERROR(VLOOKUP(D:D,DGILOG!A:C,3,0),"")</f>
        <v/>
      </c>
      <c r="U18" s="126"/>
      <c r="V18" s="100"/>
      <c r="W18" s="170" t="s">
        <v>4207</v>
      </c>
      <c r="X18" s="126" t="s">
        <v>354</v>
      </c>
      <c r="Y18" s="15" t="str">
        <f t="shared" si="2"/>
        <v xml:space="preserve">4002938061 GID 11 P3 14 </v>
      </c>
      <c r="Z18" s="126" t="s">
        <v>4191</v>
      </c>
      <c r="AA18" s="126"/>
      <c r="AB18" s="126"/>
      <c r="AC18" s="126"/>
    </row>
    <row r="19" spans="1:31" hidden="1" x14ac:dyDescent="0.25">
      <c r="A19" s="130">
        <v>4002938065</v>
      </c>
      <c r="B19" s="131" t="s">
        <v>96</v>
      </c>
      <c r="C19" s="131">
        <v>1</v>
      </c>
      <c r="D19" s="130">
        <v>15073975</v>
      </c>
      <c r="E19" s="130" t="s">
        <v>3420</v>
      </c>
      <c r="F19" s="130">
        <v>311</v>
      </c>
      <c r="G19" s="130">
        <v>5.41</v>
      </c>
      <c r="H19" s="130">
        <v>2.15</v>
      </c>
      <c r="I19" s="131" t="s">
        <v>8</v>
      </c>
      <c r="J19" s="130" t="s">
        <v>116</v>
      </c>
      <c r="K19" s="132">
        <v>44475.628472222219</v>
      </c>
      <c r="L19" s="131">
        <v>2</v>
      </c>
      <c r="M19" s="130" t="s">
        <v>3304</v>
      </c>
      <c r="N19" s="130" t="s">
        <v>110</v>
      </c>
      <c r="O19" s="130" t="s">
        <v>4167</v>
      </c>
      <c r="P19" s="133">
        <v>44359</v>
      </c>
      <c r="Q19" s="130" t="s">
        <v>105</v>
      </c>
      <c r="R19" s="130" t="s">
        <v>3421</v>
      </c>
      <c r="S19" s="78" t="s">
        <v>107</v>
      </c>
      <c r="T19" s="15" t="str">
        <f>IFERROR(VLOOKUP(D:D,DGILOG!A:C,3,0),"")</f>
        <v/>
      </c>
      <c r="U19" s="126" t="s">
        <v>3344</v>
      </c>
      <c r="V19" s="100" t="s">
        <v>56</v>
      </c>
      <c r="W19" s="170" t="str">
        <f>IFERROR(VLOOKUP(V:V,MGV!B:E,4,0),"")</f>
        <v>PT. Mega Antaran Prima</v>
      </c>
      <c r="X19" s="126" t="s">
        <v>354</v>
      </c>
      <c r="Y19" s="15" t="str">
        <f t="shared" si="2"/>
        <v xml:space="preserve">4002938065 GID 11 P2 12 </v>
      </c>
      <c r="Z19" s="126" t="s">
        <v>4192</v>
      </c>
      <c r="AA19" s="189">
        <v>44357</v>
      </c>
      <c r="AB19" s="100" t="str">
        <f t="shared" ref="AB19:AB31" si="3">W19</f>
        <v>PT. Mega Antaran Prima</v>
      </c>
      <c r="AC19" s="100" t="str">
        <f>VLOOKUP(AE:AE,'List Dedicate'!C:F,4,0)</f>
        <v>Adi Purbantara</v>
      </c>
      <c r="AD19" s="101"/>
      <c r="AE19" s="100" t="str">
        <f t="shared" ref="AE19:AE31" si="4">V19</f>
        <v>B 9019 KXR</v>
      </c>
    </row>
    <row r="20" spans="1:31" hidden="1" x14ac:dyDescent="0.25">
      <c r="A20" s="130">
        <v>4002938068</v>
      </c>
      <c r="B20" s="131" t="s">
        <v>96</v>
      </c>
      <c r="C20" s="131">
        <v>1</v>
      </c>
      <c r="D20" s="130">
        <v>22101001</v>
      </c>
      <c r="E20" s="130" t="s">
        <v>3668</v>
      </c>
      <c r="F20" s="130">
        <v>348</v>
      </c>
      <c r="G20" s="130">
        <v>4.83</v>
      </c>
      <c r="H20" s="130">
        <v>1.79</v>
      </c>
      <c r="I20" s="131" t="s">
        <v>8</v>
      </c>
      <c r="J20" s="130" t="s">
        <v>97</v>
      </c>
      <c r="K20" s="132">
        <v>44475.628472222219</v>
      </c>
      <c r="L20" s="131">
        <v>2</v>
      </c>
      <c r="M20" s="130" t="s">
        <v>104</v>
      </c>
      <c r="N20" s="130" t="s">
        <v>99</v>
      </c>
      <c r="O20" s="130" t="s">
        <v>4172</v>
      </c>
      <c r="P20" s="133">
        <v>44359</v>
      </c>
      <c r="Q20" s="130" t="s">
        <v>120</v>
      </c>
      <c r="R20" s="130" t="s">
        <v>3671</v>
      </c>
      <c r="S20" s="78" t="s">
        <v>122</v>
      </c>
      <c r="T20" s="15" t="str">
        <f>IFERROR(VLOOKUP(D:D,DGILOG!A:C,3,0),"")</f>
        <v/>
      </c>
      <c r="U20" s="126" t="s">
        <v>3344</v>
      </c>
      <c r="V20" s="100" t="s">
        <v>55</v>
      </c>
      <c r="W20" s="170" t="str">
        <f>IFERROR(VLOOKUP(V:V,MGV!B:E,4,0),"")</f>
        <v>PT. Mega Antaran Prima</v>
      </c>
      <c r="X20" s="126" t="s">
        <v>354</v>
      </c>
      <c r="Y20" s="15" t="str">
        <f t="shared" si="2"/>
        <v xml:space="preserve">4002938068 GID 11 P1 12 </v>
      </c>
      <c r="Z20" s="126" t="s">
        <v>4193</v>
      </c>
      <c r="AA20" s="189">
        <v>44357</v>
      </c>
      <c r="AB20" s="100" t="str">
        <f t="shared" si="3"/>
        <v>PT. Mega Antaran Prima</v>
      </c>
      <c r="AC20" s="100" t="str">
        <f>VLOOKUP(AE:AE,'List Dedicate'!C:F,4,0)</f>
        <v>Arsudi</v>
      </c>
      <c r="AD20" s="101"/>
      <c r="AE20" s="100" t="str">
        <f t="shared" si="4"/>
        <v>B 9150 KXU</v>
      </c>
    </row>
    <row r="21" spans="1:31" hidden="1" x14ac:dyDescent="0.25">
      <c r="A21" s="130">
        <v>4002938068</v>
      </c>
      <c r="B21" s="131" t="s">
        <v>96</v>
      </c>
      <c r="C21" s="131"/>
      <c r="D21" s="130">
        <v>24005001</v>
      </c>
      <c r="E21" s="130" t="s">
        <v>3355</v>
      </c>
      <c r="F21" s="130">
        <v>29</v>
      </c>
      <c r="G21" s="130">
        <v>0.5</v>
      </c>
      <c r="H21" s="130">
        <v>0.25</v>
      </c>
      <c r="I21" s="131" t="s">
        <v>8</v>
      </c>
      <c r="J21" s="130" t="s">
        <v>97</v>
      </c>
      <c r="K21" s="132">
        <v>44475.628472222219</v>
      </c>
      <c r="L21" s="131">
        <v>2</v>
      </c>
      <c r="M21" s="130" t="s">
        <v>104</v>
      </c>
      <c r="N21" s="130" t="s">
        <v>99</v>
      </c>
      <c r="O21" s="130" t="s">
        <v>4172</v>
      </c>
      <c r="P21" s="133">
        <v>44359</v>
      </c>
      <c r="Q21" s="130" t="s">
        <v>120</v>
      </c>
      <c r="R21" s="130" t="s">
        <v>3356</v>
      </c>
      <c r="S21" s="78" t="s">
        <v>122</v>
      </c>
      <c r="T21" s="15" t="str">
        <f>IFERROR(VLOOKUP(D:D,DGILOG!A:C,3,0),"")</f>
        <v/>
      </c>
      <c r="U21" s="126"/>
      <c r="V21" s="100"/>
      <c r="W21" s="170" t="str">
        <f>IFERROR(VLOOKUP(V:V,MGV!B:E,4,0),"")</f>
        <v/>
      </c>
      <c r="X21" s="126" t="s">
        <v>354</v>
      </c>
      <c r="Y21" s="15" t="str">
        <f t="shared" si="2"/>
        <v xml:space="preserve">4002938068 GID 11 P1 12 </v>
      </c>
      <c r="Z21" s="126" t="s">
        <v>4193</v>
      </c>
      <c r="AA21" s="189">
        <v>44357</v>
      </c>
      <c r="AB21" s="100" t="s">
        <v>43</v>
      </c>
      <c r="AC21" s="100" t="s">
        <v>300</v>
      </c>
      <c r="AD21" s="101"/>
      <c r="AE21" s="100" t="s">
        <v>55</v>
      </c>
    </row>
    <row r="22" spans="1:31" hidden="1" x14ac:dyDescent="0.25">
      <c r="A22" s="130">
        <v>4002938079</v>
      </c>
      <c r="B22" s="131" t="s">
        <v>96</v>
      </c>
      <c r="C22" s="131">
        <v>1</v>
      </c>
      <c r="D22" s="130">
        <v>15073983</v>
      </c>
      <c r="E22" s="130" t="s">
        <v>3559</v>
      </c>
      <c r="F22" s="130">
        <v>327</v>
      </c>
      <c r="G22" s="130">
        <v>5.83</v>
      </c>
      <c r="H22" s="130">
        <v>2.58</v>
      </c>
      <c r="I22" s="131" t="s">
        <v>8</v>
      </c>
      <c r="J22" s="130" t="s">
        <v>116</v>
      </c>
      <c r="K22" s="132">
        <v>44475.628472222219</v>
      </c>
      <c r="L22" s="131">
        <v>2</v>
      </c>
      <c r="M22" s="130" t="s">
        <v>3304</v>
      </c>
      <c r="N22" s="130" t="s">
        <v>110</v>
      </c>
      <c r="O22" s="130" t="s">
        <v>4167</v>
      </c>
      <c r="P22" s="133">
        <v>44359</v>
      </c>
      <c r="Q22" s="130" t="s">
        <v>105</v>
      </c>
      <c r="R22" s="130" t="s">
        <v>3561</v>
      </c>
      <c r="S22" s="78" t="s">
        <v>107</v>
      </c>
      <c r="T22" s="15" t="str">
        <f>IFERROR(VLOOKUP(D:D,DGILOG!A:C,3,0),"")</f>
        <v/>
      </c>
      <c r="U22" s="126" t="s">
        <v>3344</v>
      </c>
      <c r="V22" s="100" t="s">
        <v>437</v>
      </c>
      <c r="W22" s="170" t="str">
        <f>IFERROR(VLOOKUP(V:V,MGV!B:E,4,0),"")</f>
        <v>PT. Kabut Halim Mandiri</v>
      </c>
      <c r="X22" s="126" t="s">
        <v>354</v>
      </c>
      <c r="Y22" s="15" t="str">
        <f t="shared" si="2"/>
        <v xml:space="preserve">4002938079 GID 11 P2 12 </v>
      </c>
      <c r="Z22" s="126" t="s">
        <v>4194</v>
      </c>
      <c r="AA22" s="189">
        <v>44357</v>
      </c>
      <c r="AB22" s="100" t="str">
        <f t="shared" si="3"/>
        <v>PT. Kabut Halim Mandiri</v>
      </c>
      <c r="AC22" s="100" t="str">
        <f>VLOOKUP(AE:AE,'List Dedicate'!C:F,4,0)</f>
        <v>ARIF NURAHMAD</v>
      </c>
      <c r="AD22" s="101"/>
      <c r="AE22" s="100" t="str">
        <f t="shared" si="4"/>
        <v>B 9028 EXR</v>
      </c>
    </row>
    <row r="23" spans="1:31" hidden="1" x14ac:dyDescent="0.25">
      <c r="A23" s="130">
        <v>4002938094</v>
      </c>
      <c r="B23" s="131" t="s">
        <v>96</v>
      </c>
      <c r="C23" s="131">
        <v>1</v>
      </c>
      <c r="D23" s="130">
        <v>25507001</v>
      </c>
      <c r="E23" s="130" t="s">
        <v>3462</v>
      </c>
      <c r="F23" s="130">
        <v>200</v>
      </c>
      <c r="G23" s="130">
        <v>5.16</v>
      </c>
      <c r="H23" s="130">
        <v>2.13</v>
      </c>
      <c r="I23" s="131" t="s">
        <v>8</v>
      </c>
      <c r="J23" s="130" t="s">
        <v>116</v>
      </c>
      <c r="K23" s="132">
        <v>44475.628472222219</v>
      </c>
      <c r="L23" s="131">
        <v>2</v>
      </c>
      <c r="M23" s="130" t="s">
        <v>104</v>
      </c>
      <c r="N23" s="130" t="s">
        <v>99</v>
      </c>
      <c r="O23" s="130" t="s">
        <v>354</v>
      </c>
      <c r="P23" s="133">
        <v>44358</v>
      </c>
      <c r="Q23" s="130" t="s">
        <v>120</v>
      </c>
      <c r="R23" s="130" t="s">
        <v>3463</v>
      </c>
      <c r="S23" s="78" t="s">
        <v>122</v>
      </c>
      <c r="T23" s="15" t="str">
        <f>IFERROR(VLOOKUP(D:D,DGILOG!A:C,3,0),"")</f>
        <v/>
      </c>
      <c r="U23" s="126" t="s">
        <v>3344</v>
      </c>
      <c r="V23" s="100" t="s">
        <v>70</v>
      </c>
      <c r="W23" s="170" t="str">
        <f>IFERROR(VLOOKUP(V:V,MGV!B:E,4,0),"")</f>
        <v>PT. Prima Sarana Ekspres</v>
      </c>
      <c r="X23" s="126" t="s">
        <v>354</v>
      </c>
      <c r="Y23" s="15" t="str">
        <f t="shared" si="2"/>
        <v xml:space="preserve">4002938094 GID 11 P1 11 </v>
      </c>
      <c r="Z23" s="126" t="s">
        <v>4195</v>
      </c>
      <c r="AA23" s="189">
        <v>44357</v>
      </c>
      <c r="AB23" s="100" t="str">
        <f t="shared" si="3"/>
        <v>PT. Prima Sarana Ekspres</v>
      </c>
      <c r="AC23" s="100" t="str">
        <f>VLOOKUP(AE:AE,'List Dedicate'!C:F,4,0)</f>
        <v>Sahuri</v>
      </c>
      <c r="AD23" s="101"/>
      <c r="AE23" s="100" t="str">
        <f t="shared" si="4"/>
        <v>B 9271 TCD</v>
      </c>
    </row>
    <row r="24" spans="1:31" hidden="1" x14ac:dyDescent="0.25">
      <c r="A24" s="130">
        <v>4002938095</v>
      </c>
      <c r="B24" s="131" t="s">
        <v>96</v>
      </c>
      <c r="C24" s="131">
        <v>1</v>
      </c>
      <c r="D24" s="130">
        <v>25507001</v>
      </c>
      <c r="E24" s="130" t="s">
        <v>3462</v>
      </c>
      <c r="F24" s="130">
        <v>414</v>
      </c>
      <c r="G24" s="130">
        <v>5.12</v>
      </c>
      <c r="H24" s="130">
        <v>2.83</v>
      </c>
      <c r="I24" s="131" t="s">
        <v>8</v>
      </c>
      <c r="J24" s="130" t="s">
        <v>116</v>
      </c>
      <c r="K24" s="132">
        <v>44475.628472222219</v>
      </c>
      <c r="L24" s="131">
        <v>2</v>
      </c>
      <c r="M24" s="130" t="s">
        <v>104</v>
      </c>
      <c r="N24" s="130" t="s">
        <v>99</v>
      </c>
      <c r="O24" s="130" t="s">
        <v>354</v>
      </c>
      <c r="P24" s="133">
        <v>44358</v>
      </c>
      <c r="Q24" s="130" t="s">
        <v>120</v>
      </c>
      <c r="R24" s="130" t="s">
        <v>3463</v>
      </c>
      <c r="S24" s="78" t="s">
        <v>122</v>
      </c>
      <c r="T24" s="15" t="str">
        <f>IFERROR(VLOOKUP(D:D,DGILOG!A:C,3,0),"")</f>
        <v/>
      </c>
      <c r="U24" s="126" t="s">
        <v>3344</v>
      </c>
      <c r="V24" s="100" t="s">
        <v>436</v>
      </c>
      <c r="W24" s="170" t="str">
        <f>IFERROR(VLOOKUP(V:V,MGV!B:E,4,0),"")</f>
        <v>PT. Kabut Halim Mandiri</v>
      </c>
      <c r="X24" s="126" t="s">
        <v>354</v>
      </c>
      <c r="Y24" s="15" t="str">
        <f t="shared" si="2"/>
        <v xml:space="preserve">4002938095 GID 11 P1 11 </v>
      </c>
      <c r="Z24" s="126" t="s">
        <v>4196</v>
      </c>
      <c r="AA24" s="189">
        <v>44357</v>
      </c>
      <c r="AB24" s="100" t="str">
        <f t="shared" si="3"/>
        <v>PT. Kabut Halim Mandiri</v>
      </c>
      <c r="AC24" s="100" t="str">
        <f>VLOOKUP(AE:AE,'List Dedicate'!C:F,4,0)</f>
        <v>iwan deni suhendar</v>
      </c>
      <c r="AD24" s="101"/>
      <c r="AE24" s="100" t="str">
        <f t="shared" si="4"/>
        <v>F 9287 FG</v>
      </c>
    </row>
    <row r="25" spans="1:31" hidden="1" x14ac:dyDescent="0.25">
      <c r="A25" s="130">
        <v>4002938096</v>
      </c>
      <c r="B25" s="131" t="s">
        <v>96</v>
      </c>
      <c r="C25" s="131">
        <v>1</v>
      </c>
      <c r="D25" s="130">
        <v>25507001</v>
      </c>
      <c r="E25" s="130" t="s">
        <v>3462</v>
      </c>
      <c r="F25" s="130">
        <v>225</v>
      </c>
      <c r="G25" s="130">
        <v>5.44</v>
      </c>
      <c r="H25" s="130">
        <v>2.38</v>
      </c>
      <c r="I25" s="131" t="s">
        <v>8</v>
      </c>
      <c r="J25" s="130" t="s">
        <v>116</v>
      </c>
      <c r="K25" s="132">
        <v>44475.628472222219</v>
      </c>
      <c r="L25" s="131">
        <v>2</v>
      </c>
      <c r="M25" s="130" t="s">
        <v>104</v>
      </c>
      <c r="N25" s="130" t="s">
        <v>99</v>
      </c>
      <c r="O25" s="130" t="s">
        <v>354</v>
      </c>
      <c r="P25" s="133">
        <v>44358</v>
      </c>
      <c r="Q25" s="130" t="s">
        <v>120</v>
      </c>
      <c r="R25" s="130" t="s">
        <v>3463</v>
      </c>
      <c r="S25" s="78" t="s">
        <v>122</v>
      </c>
      <c r="T25" s="15" t="str">
        <f>IFERROR(VLOOKUP(D:D,DGILOG!A:C,3,0),"")</f>
        <v/>
      </c>
      <c r="U25" s="126" t="s">
        <v>3344</v>
      </c>
      <c r="V25" s="100" t="s">
        <v>276</v>
      </c>
      <c r="W25" s="170" t="str">
        <f>IFERROR(VLOOKUP(V:V,MGV!B:E,4,0),"")</f>
        <v>PT. Mega Antaran Prima</v>
      </c>
      <c r="X25" s="126" t="s">
        <v>354</v>
      </c>
      <c r="Y25" s="15" t="str">
        <f t="shared" si="2"/>
        <v xml:space="preserve">4002938096 GID 11 P1 11 </v>
      </c>
      <c r="Z25" s="126" t="s">
        <v>4197</v>
      </c>
      <c r="AA25" s="189">
        <v>44357</v>
      </c>
      <c r="AB25" s="100" t="str">
        <f t="shared" si="3"/>
        <v>PT. Mega Antaran Prima</v>
      </c>
      <c r="AC25" s="100" t="str">
        <f>VLOOKUP(AE:AE,'List Dedicate'!C:F,4,0)</f>
        <v>Jaelani</v>
      </c>
      <c r="AD25" s="101"/>
      <c r="AE25" s="100" t="str">
        <f t="shared" si="4"/>
        <v>B 9166 KXU</v>
      </c>
    </row>
    <row r="26" spans="1:31" hidden="1" x14ac:dyDescent="0.25">
      <c r="A26" s="130">
        <v>4002938097</v>
      </c>
      <c r="B26" s="131" t="s">
        <v>96</v>
      </c>
      <c r="C26" s="131">
        <v>1</v>
      </c>
      <c r="D26" s="130">
        <v>25507001</v>
      </c>
      <c r="E26" s="130" t="s">
        <v>3462</v>
      </c>
      <c r="F26" s="130">
        <v>200</v>
      </c>
      <c r="G26" s="130">
        <v>5.6</v>
      </c>
      <c r="H26" s="130">
        <v>2.08</v>
      </c>
      <c r="I26" s="131" t="s">
        <v>8</v>
      </c>
      <c r="J26" s="130" t="s">
        <v>116</v>
      </c>
      <c r="K26" s="132">
        <v>44475.628472222219</v>
      </c>
      <c r="L26" s="131">
        <v>2</v>
      </c>
      <c r="M26" s="130" t="s">
        <v>104</v>
      </c>
      <c r="N26" s="130" t="s">
        <v>99</v>
      </c>
      <c r="O26" s="130" t="s">
        <v>354</v>
      </c>
      <c r="P26" s="133">
        <v>44358</v>
      </c>
      <c r="Q26" s="130" t="s">
        <v>120</v>
      </c>
      <c r="R26" s="130" t="s">
        <v>3463</v>
      </c>
      <c r="S26" s="78" t="s">
        <v>122</v>
      </c>
      <c r="T26" s="15" t="str">
        <f>IFERROR(VLOOKUP(D:D,DGILOG!A:C,3,0),"")</f>
        <v/>
      </c>
      <c r="U26" s="126" t="s">
        <v>3344</v>
      </c>
      <c r="V26" s="100" t="s">
        <v>21</v>
      </c>
      <c r="W26" s="170" t="str">
        <f>IFERROR(VLOOKUP(V:V,MGV!B:E,4,0),"")</f>
        <v>PT. Brilliant Cargo International</v>
      </c>
      <c r="X26" s="126" t="s">
        <v>354</v>
      </c>
      <c r="Y26" s="15" t="str">
        <f t="shared" si="2"/>
        <v xml:space="preserve">4002938097 GID 11 P1 11 </v>
      </c>
      <c r="Z26" s="126" t="s">
        <v>4198</v>
      </c>
      <c r="AA26" s="189">
        <v>44357</v>
      </c>
      <c r="AB26" s="100" t="str">
        <f t="shared" si="3"/>
        <v>PT. Brilliant Cargo International</v>
      </c>
      <c r="AC26" s="100" t="str">
        <f>VLOOKUP(AE:AE,'List Dedicate'!C:F,4,0)</f>
        <v>Waskito</v>
      </c>
      <c r="AD26" s="101"/>
      <c r="AE26" s="100" t="str">
        <f t="shared" si="4"/>
        <v>B 9408 OI</v>
      </c>
    </row>
    <row r="27" spans="1:31" hidden="1" x14ac:dyDescent="0.25">
      <c r="A27" s="130">
        <v>4002938098</v>
      </c>
      <c r="B27" s="131" t="s">
        <v>96</v>
      </c>
      <c r="C27" s="131">
        <v>1</v>
      </c>
      <c r="D27" s="130">
        <v>25507001</v>
      </c>
      <c r="E27" s="130" t="s">
        <v>3462</v>
      </c>
      <c r="F27" s="130">
        <v>250</v>
      </c>
      <c r="G27" s="130">
        <v>5.29</v>
      </c>
      <c r="H27" s="130">
        <v>2.64</v>
      </c>
      <c r="I27" s="131" t="s">
        <v>8</v>
      </c>
      <c r="J27" s="130" t="s">
        <v>116</v>
      </c>
      <c r="K27" s="132">
        <v>44475.628472222219</v>
      </c>
      <c r="L27" s="131">
        <v>2</v>
      </c>
      <c r="M27" s="130" t="s">
        <v>104</v>
      </c>
      <c r="N27" s="130" t="s">
        <v>99</v>
      </c>
      <c r="O27" s="130" t="s">
        <v>354</v>
      </c>
      <c r="P27" s="133">
        <v>44358</v>
      </c>
      <c r="Q27" s="130" t="s">
        <v>120</v>
      </c>
      <c r="R27" s="130" t="s">
        <v>3463</v>
      </c>
      <c r="S27" s="78" t="s">
        <v>122</v>
      </c>
      <c r="T27" s="15" t="str">
        <f>IFERROR(VLOOKUP(D:D,DGILOG!A:C,3,0),"")</f>
        <v/>
      </c>
      <c r="U27" s="126" t="s">
        <v>3344</v>
      </c>
      <c r="V27" s="100" t="s">
        <v>29</v>
      </c>
      <c r="W27" s="170" t="str">
        <f>IFERROR(VLOOKUP(V:V,MGV!B:E,4,0),"")</f>
        <v>PT. Darsindo Cipta Putra Mandiri</v>
      </c>
      <c r="X27" s="126" t="s">
        <v>354</v>
      </c>
      <c r="Y27" s="15" t="str">
        <f t="shared" si="2"/>
        <v xml:space="preserve">4002938098 GID 11 P1 11 </v>
      </c>
      <c r="Z27" s="126" t="s">
        <v>4199</v>
      </c>
      <c r="AA27" s="189">
        <v>44357</v>
      </c>
      <c r="AB27" s="100" t="str">
        <f t="shared" si="3"/>
        <v>PT. Darsindo Cipta Putra Mandiri</v>
      </c>
      <c r="AC27" s="100" t="str">
        <f>VLOOKUP(AE:AE,'List Dedicate'!C:F,4,0)</f>
        <v>FERI</v>
      </c>
      <c r="AD27" s="101"/>
      <c r="AE27" s="100" t="str">
        <f t="shared" si="4"/>
        <v>B 9146 FXU</v>
      </c>
    </row>
    <row r="28" spans="1:31" hidden="1" x14ac:dyDescent="0.25">
      <c r="A28" s="130">
        <v>4002938099</v>
      </c>
      <c r="B28" s="131" t="s">
        <v>96</v>
      </c>
      <c r="C28" s="131">
        <v>1</v>
      </c>
      <c r="D28" s="130">
        <v>25507001</v>
      </c>
      <c r="E28" s="130" t="s">
        <v>3462</v>
      </c>
      <c r="F28" s="130">
        <v>250</v>
      </c>
      <c r="G28" s="130">
        <v>5.36</v>
      </c>
      <c r="H28" s="130">
        <v>2.68</v>
      </c>
      <c r="I28" s="131" t="s">
        <v>8</v>
      </c>
      <c r="J28" s="130" t="s">
        <v>116</v>
      </c>
      <c r="K28" s="132">
        <v>44475.628472222219</v>
      </c>
      <c r="L28" s="131">
        <v>2</v>
      </c>
      <c r="M28" s="130" t="s">
        <v>104</v>
      </c>
      <c r="N28" s="130" t="s">
        <v>99</v>
      </c>
      <c r="O28" s="130" t="s">
        <v>354</v>
      </c>
      <c r="P28" s="133">
        <v>44358</v>
      </c>
      <c r="Q28" s="130" t="s">
        <v>120</v>
      </c>
      <c r="R28" s="130" t="s">
        <v>3463</v>
      </c>
      <c r="S28" s="78" t="s">
        <v>122</v>
      </c>
      <c r="T28" s="15" t="str">
        <f>IFERROR(VLOOKUP(D:D,DGILOG!A:C,3,0),"")</f>
        <v/>
      </c>
      <c r="U28" s="126" t="s">
        <v>3344</v>
      </c>
      <c r="V28" s="100" t="s">
        <v>50</v>
      </c>
      <c r="W28" s="170" t="str">
        <f>IFERROR(VLOOKUP(V:V,MGV!B:E,4,0),"")</f>
        <v>PT. Kabut Halim Mandiri</v>
      </c>
      <c r="X28" s="126" t="s">
        <v>354</v>
      </c>
      <c r="Y28" s="15" t="str">
        <f t="shared" si="2"/>
        <v xml:space="preserve">4002938099 GID 11 P1 11 </v>
      </c>
      <c r="Z28" s="126" t="s">
        <v>4200</v>
      </c>
      <c r="AA28" s="189">
        <v>44357</v>
      </c>
      <c r="AB28" s="100" t="str">
        <f t="shared" si="3"/>
        <v>PT. Kabut Halim Mandiri</v>
      </c>
      <c r="AC28" s="100" t="str">
        <f>VLOOKUP(AE:AE,'List Dedicate'!C:F,4,0)</f>
        <v>DEDI SUWARDI</v>
      </c>
      <c r="AD28" s="101"/>
      <c r="AE28" s="100" t="str">
        <f t="shared" si="4"/>
        <v>B 9025 EXR</v>
      </c>
    </row>
    <row r="29" spans="1:31" hidden="1" x14ac:dyDescent="0.25">
      <c r="A29" s="130">
        <v>4002938100</v>
      </c>
      <c r="B29" s="131" t="s">
        <v>96</v>
      </c>
      <c r="C29" s="131">
        <v>1</v>
      </c>
      <c r="D29" s="130">
        <v>25507001</v>
      </c>
      <c r="E29" s="130" t="s">
        <v>3462</v>
      </c>
      <c r="F29" s="130">
        <v>255</v>
      </c>
      <c r="G29" s="130">
        <v>5.3</v>
      </c>
      <c r="H29" s="130">
        <v>2.25</v>
      </c>
      <c r="I29" s="131" t="s">
        <v>8</v>
      </c>
      <c r="J29" s="130" t="s">
        <v>116</v>
      </c>
      <c r="K29" s="132">
        <v>44475.628472222219</v>
      </c>
      <c r="L29" s="131">
        <v>2</v>
      </c>
      <c r="M29" s="130" t="s">
        <v>104</v>
      </c>
      <c r="N29" s="130" t="s">
        <v>99</v>
      </c>
      <c r="O29" s="130" t="s">
        <v>354</v>
      </c>
      <c r="P29" s="133">
        <v>44358</v>
      </c>
      <c r="Q29" s="130" t="s">
        <v>120</v>
      </c>
      <c r="R29" s="130" t="s">
        <v>3463</v>
      </c>
      <c r="S29" s="78" t="s">
        <v>122</v>
      </c>
      <c r="T29" s="15" t="str">
        <f>IFERROR(VLOOKUP(D:D,DGILOG!A:C,3,0),"")</f>
        <v/>
      </c>
      <c r="U29" s="126" t="s">
        <v>3344</v>
      </c>
      <c r="V29" s="100" t="s">
        <v>59</v>
      </c>
      <c r="W29" s="170" t="str">
        <f>IFERROR(VLOOKUP(V:V,MGV!B:E,4,0),"")</f>
        <v>PT. Mega Antaran Prima</v>
      </c>
      <c r="X29" s="126" t="s">
        <v>354</v>
      </c>
      <c r="Y29" s="15" t="str">
        <f t="shared" si="2"/>
        <v xml:space="preserve">4002938100 GID 11 P1 11 </v>
      </c>
      <c r="Z29" s="126" t="s">
        <v>4201</v>
      </c>
      <c r="AA29" s="189">
        <v>44357</v>
      </c>
      <c r="AB29" s="100" t="str">
        <f t="shared" si="3"/>
        <v>PT. Mega Antaran Prima</v>
      </c>
      <c r="AC29" s="100" t="str">
        <f>VLOOKUP(AE:AE,'List Dedicate'!C:F,4,0)</f>
        <v>Ujang Mamun</v>
      </c>
      <c r="AD29" s="101"/>
      <c r="AE29" s="100" t="str">
        <f t="shared" si="4"/>
        <v>F 8536 AP</v>
      </c>
    </row>
    <row r="30" spans="1:31" hidden="1" x14ac:dyDescent="0.25">
      <c r="A30" s="130">
        <v>4002938101</v>
      </c>
      <c r="B30" s="131" t="s">
        <v>96</v>
      </c>
      <c r="C30" s="131">
        <v>1</v>
      </c>
      <c r="D30" s="130">
        <v>25507001</v>
      </c>
      <c r="E30" s="130" t="s">
        <v>3462</v>
      </c>
      <c r="F30" s="130">
        <v>210</v>
      </c>
      <c r="G30" s="130">
        <v>5.25</v>
      </c>
      <c r="H30" s="130">
        <v>2.2999999999999998</v>
      </c>
      <c r="I30" s="131" t="s">
        <v>8</v>
      </c>
      <c r="J30" s="130" t="s">
        <v>116</v>
      </c>
      <c r="K30" s="132">
        <v>44475.628472222219</v>
      </c>
      <c r="L30" s="131">
        <v>2</v>
      </c>
      <c r="M30" s="130" t="s">
        <v>104</v>
      </c>
      <c r="N30" s="130" t="s">
        <v>99</v>
      </c>
      <c r="O30" s="130" t="s">
        <v>4176</v>
      </c>
      <c r="P30" s="133">
        <v>44358</v>
      </c>
      <c r="Q30" s="130" t="s">
        <v>120</v>
      </c>
      <c r="R30" s="130" t="s">
        <v>3463</v>
      </c>
      <c r="S30" s="78" t="s">
        <v>122</v>
      </c>
      <c r="T30" s="15" t="str">
        <f>IFERROR(VLOOKUP(D:D,DGILOG!A:C,3,0),"")</f>
        <v/>
      </c>
      <c r="U30" s="126" t="s">
        <v>3344</v>
      </c>
      <c r="V30" s="100" t="s">
        <v>30</v>
      </c>
      <c r="W30" s="170" t="str">
        <f>IFERROR(VLOOKUP(V:V,MGV!B:E,4,0),"")</f>
        <v>PT. Darsindo Cipta Putra Mandiri</v>
      </c>
      <c r="X30" s="126" t="s">
        <v>354</v>
      </c>
      <c r="Y30" s="15" t="str">
        <f t="shared" si="2"/>
        <v xml:space="preserve">4002938101 GID 11 P1 11 </v>
      </c>
      <c r="Z30" s="126" t="s">
        <v>4202</v>
      </c>
      <c r="AA30" s="189">
        <v>44357</v>
      </c>
      <c r="AB30" s="100" t="str">
        <f t="shared" si="3"/>
        <v>PT. Darsindo Cipta Putra Mandiri</v>
      </c>
      <c r="AC30" s="100" t="str">
        <f>VLOOKUP(AE:AE,'List Dedicate'!C:F,4,0)</f>
        <v>Dasan Budiyansyah</v>
      </c>
      <c r="AD30" s="101"/>
      <c r="AE30" s="100" t="str">
        <f t="shared" si="4"/>
        <v>B 9035 FXU</v>
      </c>
    </row>
    <row r="31" spans="1:31" hidden="1" x14ac:dyDescent="0.25">
      <c r="A31" s="130">
        <v>4002938102</v>
      </c>
      <c r="B31" s="131" t="s">
        <v>96</v>
      </c>
      <c r="C31" s="131">
        <v>1</v>
      </c>
      <c r="D31" s="130">
        <v>25507001</v>
      </c>
      <c r="E31" s="130" t="s">
        <v>3462</v>
      </c>
      <c r="F31" s="130">
        <v>277</v>
      </c>
      <c r="G31" s="130">
        <v>5.17</v>
      </c>
      <c r="H31" s="130">
        <v>2.14</v>
      </c>
      <c r="I31" s="131" t="s">
        <v>8</v>
      </c>
      <c r="J31" s="130" t="s">
        <v>116</v>
      </c>
      <c r="K31" s="132">
        <v>44475.628472222219</v>
      </c>
      <c r="L31" s="131">
        <v>2</v>
      </c>
      <c r="M31" s="130" t="s">
        <v>104</v>
      </c>
      <c r="N31" s="130" t="s">
        <v>99</v>
      </c>
      <c r="O31" s="130" t="s">
        <v>4176</v>
      </c>
      <c r="P31" s="133">
        <v>44358</v>
      </c>
      <c r="Q31" s="130" t="s">
        <v>120</v>
      </c>
      <c r="R31" s="130" t="s">
        <v>3463</v>
      </c>
      <c r="S31" s="78" t="s">
        <v>122</v>
      </c>
      <c r="T31" s="15" t="str">
        <f>IFERROR(VLOOKUP(D:D,DGILOG!A:C,3,0),"")</f>
        <v/>
      </c>
      <c r="U31" s="126" t="s">
        <v>3344</v>
      </c>
      <c r="V31" s="100" t="s">
        <v>65</v>
      </c>
      <c r="W31" s="170" t="str">
        <f>IFERROR(VLOOKUP(V:V,MGV!B:E,4,0),"")</f>
        <v>PT. Mega Antaran Prima</v>
      </c>
      <c r="X31" s="126" t="s">
        <v>354</v>
      </c>
      <c r="Y31" s="15" t="str">
        <f t="shared" si="2"/>
        <v xml:space="preserve">4002938102 GID 11 P1 11 </v>
      </c>
      <c r="Z31" s="126" t="s">
        <v>4203</v>
      </c>
      <c r="AA31" s="189">
        <v>44357</v>
      </c>
      <c r="AB31" s="100" t="str">
        <f t="shared" si="3"/>
        <v>PT. Mega Antaran Prima</v>
      </c>
      <c r="AC31" s="100" t="str">
        <f>VLOOKUP(AE:AE,'List Dedicate'!C:F,4,0)</f>
        <v>Tion Daniel Tirukan</v>
      </c>
      <c r="AD31" s="101"/>
      <c r="AE31" s="100" t="str">
        <f t="shared" si="4"/>
        <v>B 9140 KXU</v>
      </c>
    </row>
    <row r="32" spans="1:31" x14ac:dyDescent="0.25">
      <c r="A32" s="106">
        <v>4002938062</v>
      </c>
      <c r="B32" s="107" t="s">
        <v>96</v>
      </c>
      <c r="C32" s="107">
        <v>1</v>
      </c>
      <c r="D32" s="106">
        <v>15475742</v>
      </c>
      <c r="E32" s="106" t="s">
        <v>345</v>
      </c>
      <c r="F32" s="106">
        <v>2716</v>
      </c>
      <c r="G32" s="106">
        <v>24.96</v>
      </c>
      <c r="H32" s="106">
        <v>13.45</v>
      </c>
      <c r="I32" s="103" t="s">
        <v>73</v>
      </c>
      <c r="J32" s="106" t="s">
        <v>116</v>
      </c>
      <c r="K32" s="108">
        <v>44475.763888888891</v>
      </c>
      <c r="L32" s="106">
        <v>3</v>
      </c>
      <c r="M32" s="106" t="s">
        <v>346</v>
      </c>
      <c r="N32" s="106" t="s">
        <v>118</v>
      </c>
      <c r="O32" s="106" t="s">
        <v>354</v>
      </c>
      <c r="P32" s="109">
        <v>44361</v>
      </c>
      <c r="Q32" s="106" t="s">
        <v>112</v>
      </c>
      <c r="R32" s="106" t="s">
        <v>347</v>
      </c>
      <c r="S32" s="78" t="s">
        <v>113</v>
      </c>
      <c r="T32" s="15"/>
      <c r="U32" s="126"/>
      <c r="V32" s="100"/>
      <c r="W32" s="170" t="s">
        <v>4207</v>
      </c>
      <c r="X32" s="126" t="s">
        <v>354</v>
      </c>
      <c r="Y32" s="15" t="str">
        <f>A32&amp;" "&amp;X32&amp;" "&amp;S32&amp;" "&amp;TEXT(P32,"DD")&amp;" "&amp;T32</f>
        <v xml:space="preserve">4002938062 GID 11 P3 14 </v>
      </c>
      <c r="Z32" s="126" t="s">
        <v>4193</v>
      </c>
      <c r="AA32" s="189"/>
      <c r="AB32" s="100"/>
      <c r="AC32" s="100"/>
      <c r="AD32" s="101"/>
      <c r="AE32" s="100"/>
    </row>
    <row r="33" spans="1:31" hidden="1" x14ac:dyDescent="0.25">
      <c r="A33" s="106">
        <v>4002938132</v>
      </c>
      <c r="B33" s="107" t="s">
        <v>96</v>
      </c>
      <c r="C33" s="107">
        <v>1</v>
      </c>
      <c r="D33" s="106">
        <v>15097208</v>
      </c>
      <c r="E33" s="106" t="s">
        <v>4204</v>
      </c>
      <c r="F33" s="106">
        <v>84</v>
      </c>
      <c r="G33" s="106">
        <v>2.0099999999999998</v>
      </c>
      <c r="H33" s="106">
        <v>0.77</v>
      </c>
      <c r="I33" s="107" t="s">
        <v>8</v>
      </c>
      <c r="J33" s="106" t="s">
        <v>97</v>
      </c>
      <c r="K33" s="108">
        <v>44475.763888888891</v>
      </c>
      <c r="L33" s="106">
        <v>3</v>
      </c>
      <c r="M33" s="106" t="s">
        <v>104</v>
      </c>
      <c r="N33" s="106" t="s">
        <v>99</v>
      </c>
      <c r="O33" s="106" t="s">
        <v>4172</v>
      </c>
      <c r="P33" s="109">
        <v>44358</v>
      </c>
      <c r="Q33" s="106" t="s">
        <v>120</v>
      </c>
      <c r="R33" s="106" t="s">
        <v>4205</v>
      </c>
      <c r="S33" s="78" t="s">
        <v>122</v>
      </c>
      <c r="T33" s="15"/>
      <c r="U33" s="126" t="s">
        <v>3344</v>
      </c>
      <c r="V33" s="100" t="s">
        <v>435</v>
      </c>
      <c r="W33" s="170" t="str">
        <f>IFERROR(VLOOKUP(V:V,MGV!B:E,4,0),"")</f>
        <v>PT. Kabut Halim Mandiri</v>
      </c>
      <c r="X33" s="126" t="s">
        <v>354</v>
      </c>
      <c r="Y33" s="15" t="str">
        <f>A33&amp;" "&amp;X33&amp;" "&amp;S33&amp;" "&amp;TEXT(P33,"DD")&amp;" "&amp;T33</f>
        <v xml:space="preserve">4002938132 GID 11 P1 11 </v>
      </c>
      <c r="Z33" s="126" t="s">
        <v>4206</v>
      </c>
      <c r="AA33" s="189">
        <v>44357</v>
      </c>
      <c r="AB33" s="100" t="str">
        <f>W33</f>
        <v>PT. Kabut Halim Mandiri</v>
      </c>
      <c r="AC33" s="100" t="s">
        <v>4208</v>
      </c>
      <c r="AD33" s="101"/>
      <c r="AE33" s="100" t="str">
        <f>V33</f>
        <v>B 9027 EXR</v>
      </c>
    </row>
    <row r="34" spans="1:31" hidden="1" x14ac:dyDescent="0.25">
      <c r="A34" s="106">
        <v>4002938132</v>
      </c>
      <c r="B34" s="107" t="s">
        <v>96</v>
      </c>
      <c r="C34" s="107"/>
      <c r="D34" s="106">
        <v>15121139</v>
      </c>
      <c r="E34" s="106" t="s">
        <v>3351</v>
      </c>
      <c r="F34" s="106">
        <v>45</v>
      </c>
      <c r="G34" s="106">
        <v>0.73</v>
      </c>
      <c r="H34" s="106">
        <v>0.32</v>
      </c>
      <c r="I34" s="107" t="s">
        <v>8</v>
      </c>
      <c r="J34" s="106" t="s">
        <v>97</v>
      </c>
      <c r="K34" s="108">
        <v>44475.763888888891</v>
      </c>
      <c r="L34" s="106">
        <v>3</v>
      </c>
      <c r="M34" s="106" t="s">
        <v>104</v>
      </c>
      <c r="N34" s="106" t="s">
        <v>99</v>
      </c>
      <c r="O34" s="106" t="s">
        <v>4172</v>
      </c>
      <c r="P34" s="109">
        <v>44358</v>
      </c>
      <c r="Q34" s="106" t="s">
        <v>120</v>
      </c>
      <c r="R34" s="106" t="s">
        <v>3352</v>
      </c>
      <c r="S34" s="78" t="s">
        <v>122</v>
      </c>
      <c r="T34" s="15"/>
      <c r="U34" s="126"/>
      <c r="V34" s="100"/>
      <c r="W34" s="170" t="str">
        <f>IFERROR(VLOOKUP(V:V,MGV!B:E,4,0),"")</f>
        <v/>
      </c>
      <c r="X34" s="126" t="s">
        <v>354</v>
      </c>
      <c r="Y34" s="15" t="str">
        <f>A34&amp;" "&amp;X34&amp;" "&amp;S34&amp;" "&amp;TEXT(P34,"DD")&amp;" "&amp;T34</f>
        <v xml:space="preserve">4002938132 GID 11 P1 11 </v>
      </c>
      <c r="Z34" s="126"/>
      <c r="AA34" s="189">
        <v>44357</v>
      </c>
      <c r="AB34" s="100" t="s">
        <v>18</v>
      </c>
      <c r="AC34" s="100" t="s">
        <v>4208</v>
      </c>
      <c r="AD34" s="101"/>
      <c r="AE34" s="100" t="s">
        <v>435</v>
      </c>
    </row>
  </sheetData>
  <autoFilter ref="A1:AC34" xr:uid="{00000000-0009-0000-0000-000016000000}">
    <filterColumn colId="22">
      <filters>
        <filter val="Process Blast"/>
      </filters>
    </filterColumn>
  </autoFilter>
  <conditionalFormatting sqref="V1">
    <cfRule type="duplicateValues" dxfId="222" priority="19"/>
  </conditionalFormatting>
  <conditionalFormatting sqref="V1">
    <cfRule type="duplicateValues" dxfId="221" priority="20"/>
  </conditionalFormatting>
  <conditionalFormatting sqref="V1">
    <cfRule type="duplicateValues" dxfId="220" priority="21"/>
  </conditionalFormatting>
  <conditionalFormatting sqref="V1">
    <cfRule type="duplicateValues" dxfId="219" priority="22"/>
  </conditionalFormatting>
  <conditionalFormatting sqref="A5">
    <cfRule type="duplicateValues" dxfId="218" priority="10"/>
  </conditionalFormatting>
  <conditionalFormatting sqref="A5 V5">
    <cfRule type="duplicateValues" dxfId="217" priority="12"/>
  </conditionalFormatting>
  <conditionalFormatting sqref="A1:A31 A35:A1048576">
    <cfRule type="duplicateValues" dxfId="216" priority="8"/>
  </conditionalFormatting>
  <conditionalFormatting sqref="V1:V11 V35:V1048576 V13:V31">
    <cfRule type="duplicateValues" dxfId="215" priority="7"/>
  </conditionalFormatting>
  <conditionalFormatting sqref="V32">
    <cfRule type="duplicateValues" dxfId="214" priority="5"/>
  </conditionalFormatting>
  <conditionalFormatting sqref="V33:V34">
    <cfRule type="duplicateValues" dxfId="213" priority="3"/>
  </conditionalFormatting>
  <conditionalFormatting sqref="Y1">
    <cfRule type="duplicateValues" dxfId="212" priority="7470"/>
  </conditionalFormatting>
  <conditionalFormatting sqref="Y2:Y4">
    <cfRule type="duplicateValues" dxfId="211" priority="7471"/>
  </conditionalFormatting>
  <conditionalFormatting sqref="Y5">
    <cfRule type="duplicateValues" dxfId="210" priority="7473"/>
  </conditionalFormatting>
  <conditionalFormatting sqref="Y6:Y31">
    <cfRule type="duplicateValues" dxfId="209" priority="7474"/>
  </conditionalFormatting>
  <conditionalFormatting sqref="Y32">
    <cfRule type="duplicateValues" dxfId="208" priority="7475"/>
  </conditionalFormatting>
  <conditionalFormatting sqref="Y33:Y34">
    <cfRule type="duplicateValues" dxfId="207" priority="7476"/>
  </conditionalFormatting>
  <conditionalFormatting sqref="V12">
    <cfRule type="duplicateValues" dxfId="206" priority="1"/>
  </conditionalFormatting>
  <hyperlinks>
    <hyperlink ref="R3" r:id="rId1" display="http://jl.by/" xr:uid="{00000000-0004-0000-1600-000000000000}"/>
    <hyperlink ref="R8" r:id="rId2" display="http://jl.ir/" xr:uid="{00000000-0004-0000-1600-000001000000}"/>
    <hyperlink ref="R12" r:id="rId3" display="https://www.google.com/maps/search/JL.+RAYA+SERANG+KM+19.5+DESA+SUKANAGARA?entry=gmail&amp;source=g" xr:uid="{00000000-0004-0000-1600-000002000000}"/>
  </hyperlinks>
  <pageMargins left="0.7" right="0.7" top="0.75" bottom="0.75" header="0.3" footer="0.3"/>
  <pageSetup orientation="portrait" horizontalDpi="360" verticalDpi="360" r:id="rId4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E37"/>
  <sheetViews>
    <sheetView workbookViewId="0">
      <pane xSplit="5" ySplit="1" topLeftCell="R5" activePane="bottomRight" state="frozen"/>
      <selection pane="topRight" activeCell="F1" sqref="F1"/>
      <selection pane="bottomLeft" activeCell="A2" sqref="A2"/>
      <selection pane="bottomRight" activeCell="Q1" sqref="Q1"/>
    </sheetView>
  </sheetViews>
  <sheetFormatPr defaultRowHeight="15" x14ac:dyDescent="0.25"/>
  <cols>
    <col min="1" max="1" width="13.140625" style="12" bestFit="1" customWidth="1"/>
    <col min="2" max="2" width="14.85546875" style="12" bestFit="1" customWidth="1"/>
    <col min="3" max="3" width="9.7109375" style="12" bestFit="1" customWidth="1"/>
    <col min="4" max="4" width="10.5703125" style="12" bestFit="1" customWidth="1"/>
    <col min="5" max="5" width="34.140625" style="12" bestFit="1" customWidth="1"/>
    <col min="6" max="6" width="8.42578125" style="12" bestFit="1" customWidth="1"/>
    <col min="7" max="8" width="12" style="12" bestFit="1" customWidth="1"/>
    <col min="9" max="9" width="14" style="12" bestFit="1" customWidth="1"/>
    <col min="10" max="10" width="15.140625" style="12" bestFit="1" customWidth="1"/>
    <col min="11" max="11" width="15.42578125" style="12" bestFit="1" customWidth="1"/>
    <col min="12" max="12" width="12.28515625" style="12" bestFit="1" customWidth="1"/>
    <col min="13" max="13" width="11" style="12" bestFit="1" customWidth="1"/>
    <col min="14" max="14" width="13.140625" style="12" bestFit="1" customWidth="1"/>
    <col min="15" max="15" width="17" style="12" bestFit="1" customWidth="1"/>
    <col min="16" max="16" width="8.85546875" style="12" bestFit="1" customWidth="1"/>
    <col min="17" max="17" width="22.28515625" style="12" bestFit="1" customWidth="1"/>
    <col min="18" max="18" width="40.140625" style="12" bestFit="1" customWidth="1"/>
    <col min="19" max="19" width="7.5703125" style="12" bestFit="1" customWidth="1"/>
    <col min="20" max="20" width="12" style="12" bestFit="1" customWidth="1"/>
    <col min="21" max="21" width="8.7109375" style="12" bestFit="1" customWidth="1"/>
    <col min="22" max="22" width="18.42578125" style="12" bestFit="1" customWidth="1"/>
    <col min="23" max="23" width="29.85546875" style="12" bestFit="1" customWidth="1"/>
    <col min="24" max="24" width="8.28515625" style="12" bestFit="1" customWidth="1"/>
    <col min="25" max="25" width="23.5703125" style="12" bestFit="1" customWidth="1"/>
    <col min="26" max="26" width="28" style="12" bestFit="1" customWidth="1"/>
    <col min="27" max="27" width="6.140625" style="12" bestFit="1" customWidth="1"/>
    <col min="28" max="28" width="27.7109375" style="12" bestFit="1" customWidth="1"/>
    <col min="29" max="29" width="22.140625" style="12" bestFit="1" customWidth="1"/>
    <col min="30" max="30" width="32.42578125" style="12" bestFit="1" customWidth="1"/>
    <col min="31" max="31" width="10" style="12" bestFit="1" customWidth="1"/>
    <col min="32" max="16384" width="9.140625" style="12"/>
  </cols>
  <sheetData>
    <row r="1" spans="1:31" x14ac:dyDescent="0.25">
      <c r="A1" s="18" t="s">
        <v>0</v>
      </c>
      <c r="B1" s="18" t="s">
        <v>3</v>
      </c>
      <c r="C1" s="18" t="s">
        <v>79</v>
      </c>
      <c r="D1" s="18" t="s">
        <v>80</v>
      </c>
      <c r="E1" s="18" t="s">
        <v>81</v>
      </c>
      <c r="F1" s="18" t="s">
        <v>82</v>
      </c>
      <c r="G1" s="18" t="s">
        <v>83</v>
      </c>
      <c r="H1" s="18" t="s">
        <v>84</v>
      </c>
      <c r="I1" s="18" t="s">
        <v>229</v>
      </c>
      <c r="J1" s="18" t="s">
        <v>85</v>
      </c>
      <c r="K1" s="18" t="s">
        <v>86</v>
      </c>
      <c r="L1" s="18" t="s">
        <v>87</v>
      </c>
      <c r="M1" s="18" t="s">
        <v>88</v>
      </c>
      <c r="N1" s="18" t="s">
        <v>89</v>
      </c>
      <c r="O1" s="18" t="s">
        <v>90</v>
      </c>
      <c r="P1" s="18" t="s">
        <v>91</v>
      </c>
      <c r="Q1" s="18" t="s">
        <v>92</v>
      </c>
      <c r="R1" s="18" t="s">
        <v>93</v>
      </c>
      <c r="S1" s="47" t="s">
        <v>2454</v>
      </c>
      <c r="T1" s="83" t="s">
        <v>611</v>
      </c>
      <c r="U1" s="47" t="s">
        <v>94</v>
      </c>
      <c r="V1" s="35" t="s">
        <v>625</v>
      </c>
      <c r="W1" s="47" t="s">
        <v>529</v>
      </c>
      <c r="X1" s="47" t="s">
        <v>95</v>
      </c>
      <c r="Y1" s="47" t="s">
        <v>254</v>
      </c>
      <c r="Z1" s="19"/>
      <c r="AA1" s="19"/>
      <c r="AB1" s="19"/>
      <c r="AC1" s="19"/>
      <c r="AD1" s="19"/>
      <c r="AE1" s="19"/>
    </row>
    <row r="2" spans="1:31" x14ac:dyDescent="0.25">
      <c r="A2" s="25">
        <v>4002936417</v>
      </c>
      <c r="B2" s="21" t="s">
        <v>96</v>
      </c>
      <c r="C2" s="26">
        <v>1</v>
      </c>
      <c r="D2" s="20">
        <v>15073992</v>
      </c>
      <c r="E2" s="25" t="s">
        <v>3508</v>
      </c>
      <c r="F2" s="25">
        <v>2257</v>
      </c>
      <c r="G2" s="25">
        <v>39.590000000000003</v>
      </c>
      <c r="H2" s="25">
        <v>19.5</v>
      </c>
      <c r="I2" s="26" t="s">
        <v>73</v>
      </c>
      <c r="J2" s="20" t="s">
        <v>116</v>
      </c>
      <c r="K2" s="146">
        <v>44351.627083333333</v>
      </c>
      <c r="L2" s="21">
        <v>2</v>
      </c>
      <c r="M2" s="25" t="s">
        <v>3402</v>
      </c>
      <c r="N2" s="25" t="s">
        <v>3391</v>
      </c>
      <c r="O2" s="25" t="s">
        <v>331</v>
      </c>
      <c r="P2" s="27">
        <v>44356</v>
      </c>
      <c r="Q2" s="20" t="s">
        <v>112</v>
      </c>
      <c r="R2" s="20" t="s">
        <v>3509</v>
      </c>
      <c r="S2" s="28" t="s">
        <v>113</v>
      </c>
      <c r="T2" s="28" t="s">
        <v>602</v>
      </c>
      <c r="U2" s="28"/>
      <c r="V2" s="28" t="s">
        <v>2453</v>
      </c>
      <c r="W2" s="28" t="s">
        <v>3590</v>
      </c>
      <c r="X2" s="28" t="s">
        <v>331</v>
      </c>
      <c r="Y2" s="28" t="s">
        <v>3529</v>
      </c>
      <c r="Z2" s="19"/>
      <c r="AA2" s="19"/>
      <c r="AB2" s="19"/>
      <c r="AC2" s="19"/>
      <c r="AD2" s="19"/>
      <c r="AE2" s="19"/>
    </row>
    <row r="3" spans="1:31" x14ac:dyDescent="0.25">
      <c r="A3" s="25">
        <v>4002936416</v>
      </c>
      <c r="B3" s="21" t="s">
        <v>96</v>
      </c>
      <c r="C3" s="26">
        <v>1</v>
      </c>
      <c r="D3" s="20">
        <v>15073992</v>
      </c>
      <c r="E3" s="25" t="s">
        <v>3508</v>
      </c>
      <c r="F3" s="26">
        <v>1982</v>
      </c>
      <c r="G3" s="25">
        <v>29.98</v>
      </c>
      <c r="H3" s="25">
        <v>13.38</v>
      </c>
      <c r="I3" s="26" t="s">
        <v>73</v>
      </c>
      <c r="J3" s="20" t="s">
        <v>97</v>
      </c>
      <c r="K3" s="146">
        <v>44351.768055555556</v>
      </c>
      <c r="L3" s="20">
        <v>3</v>
      </c>
      <c r="M3" s="25" t="s">
        <v>3402</v>
      </c>
      <c r="N3" s="25" t="s">
        <v>3391</v>
      </c>
      <c r="O3" s="25" t="s">
        <v>3514</v>
      </c>
      <c r="P3" s="27">
        <v>44356</v>
      </c>
      <c r="Q3" s="20" t="s">
        <v>112</v>
      </c>
      <c r="R3" s="20" t="s">
        <v>3509</v>
      </c>
      <c r="S3" s="28" t="s">
        <v>113</v>
      </c>
      <c r="T3" s="28" t="s">
        <v>602</v>
      </c>
      <c r="U3" s="28"/>
      <c r="V3" s="28" t="s">
        <v>3244</v>
      </c>
      <c r="W3" s="28" t="s">
        <v>3589</v>
      </c>
      <c r="X3" s="28" t="s">
        <v>331</v>
      </c>
      <c r="Y3" s="28" t="s">
        <v>3530</v>
      </c>
      <c r="Z3" s="19"/>
      <c r="AA3" s="19"/>
      <c r="AB3" s="19"/>
      <c r="AC3" s="19"/>
      <c r="AD3" s="19"/>
      <c r="AE3" s="19"/>
    </row>
    <row r="4" spans="1:31" x14ac:dyDescent="0.25">
      <c r="A4" s="25">
        <v>4002936416</v>
      </c>
      <c r="B4" s="21" t="s">
        <v>96</v>
      </c>
      <c r="C4" s="26"/>
      <c r="D4" s="20">
        <v>15093315</v>
      </c>
      <c r="E4" s="25" t="s">
        <v>386</v>
      </c>
      <c r="F4" s="26">
        <v>690</v>
      </c>
      <c r="G4" s="25">
        <v>10.67</v>
      </c>
      <c r="H4" s="25">
        <v>4.3499999999999996</v>
      </c>
      <c r="I4" s="26" t="s">
        <v>73</v>
      </c>
      <c r="J4" s="20" t="s">
        <v>97</v>
      </c>
      <c r="K4" s="146">
        <v>44351.768055555556</v>
      </c>
      <c r="L4" s="20">
        <v>3</v>
      </c>
      <c r="M4" s="25" t="s">
        <v>3402</v>
      </c>
      <c r="N4" s="25" t="s">
        <v>3391</v>
      </c>
      <c r="O4" s="25" t="s">
        <v>3514</v>
      </c>
      <c r="P4" s="27">
        <v>44356</v>
      </c>
      <c r="Q4" s="20" t="s">
        <v>112</v>
      </c>
      <c r="R4" s="20" t="s">
        <v>3515</v>
      </c>
      <c r="S4" s="28" t="s">
        <v>113</v>
      </c>
      <c r="T4" s="28" t="s">
        <v>602</v>
      </c>
      <c r="U4" s="28"/>
      <c r="V4" s="28"/>
      <c r="W4" s="28" t="s">
        <v>3589</v>
      </c>
      <c r="X4" s="28" t="s">
        <v>331</v>
      </c>
      <c r="Y4" s="28" t="s">
        <v>3530</v>
      </c>
      <c r="Z4" s="19"/>
      <c r="AA4" s="19"/>
      <c r="AB4" s="19"/>
      <c r="AC4" s="19"/>
      <c r="AD4" s="19"/>
      <c r="AE4" s="19"/>
    </row>
    <row r="5" spans="1:31" x14ac:dyDescent="0.25">
      <c r="A5" s="20">
        <v>4002936694</v>
      </c>
      <c r="B5" s="21" t="s">
        <v>96</v>
      </c>
      <c r="C5" s="21">
        <v>1</v>
      </c>
      <c r="D5" s="20">
        <v>34240001</v>
      </c>
      <c r="E5" s="20" t="s">
        <v>3450</v>
      </c>
      <c r="F5" s="20">
        <v>283</v>
      </c>
      <c r="G5" s="147">
        <v>0.22430555555555556</v>
      </c>
      <c r="H5" s="147">
        <v>0.10347222222222223</v>
      </c>
      <c r="I5" s="21" t="s">
        <v>8</v>
      </c>
      <c r="J5" s="20" t="s">
        <v>97</v>
      </c>
      <c r="K5" s="146">
        <v>44322.048611111109</v>
      </c>
      <c r="L5" s="21">
        <v>1</v>
      </c>
      <c r="M5" s="20" t="s">
        <v>171</v>
      </c>
      <c r="N5" s="20" t="s">
        <v>110</v>
      </c>
      <c r="O5" s="20" t="s">
        <v>339</v>
      </c>
      <c r="P5" s="22">
        <v>44354</v>
      </c>
      <c r="Q5" s="20" t="s">
        <v>105</v>
      </c>
      <c r="R5" s="20" t="s">
        <v>3451</v>
      </c>
      <c r="S5" s="23" t="s">
        <v>107</v>
      </c>
      <c r="T5" s="19" t="str">
        <f>IFERROR(VLOOKUP(D:D,DGILOG!A:C,3,0),"")</f>
        <v/>
      </c>
      <c r="U5" s="23" t="s">
        <v>3490</v>
      </c>
      <c r="V5" s="19" t="s">
        <v>26</v>
      </c>
      <c r="W5" s="19" t="str">
        <f>VLOOKUP(V:V,MGV!B:E,4,0)</f>
        <v>PT. Darsindo Cipta Putra Mandiri</v>
      </c>
      <c r="X5" s="19" t="s">
        <v>339</v>
      </c>
      <c r="Y5" s="23" t="str">
        <f>A5&amp;" "&amp;X5&amp;" "&amp;S5&amp;" "&amp;TEXT(P5,"DD")&amp;" "&amp;T5</f>
        <v xml:space="preserve">4002936694 GID 06 P2 07 </v>
      </c>
      <c r="Z5" s="19" t="str">
        <f>VLOOKUP(A:A,[18]Orders!$D:$N,11,0)</f>
        <v>TDS-TRI-20210605044149335842</v>
      </c>
      <c r="AA5" s="148">
        <v>44352</v>
      </c>
      <c r="AB5" s="19" t="str">
        <f>W5</f>
        <v>PT. Darsindo Cipta Putra Mandiri</v>
      </c>
      <c r="AC5" s="19" t="str">
        <f>VLOOKUP(V:V,'List Dedicate'!C:F,4,0)</f>
        <v>Suryadi</v>
      </c>
      <c r="AD5" s="19">
        <f>VLOOKUP(AC:AC,'List Dedicate'!F:G,2,0)</f>
        <v>85891086801</v>
      </c>
      <c r="AE5" s="19" t="str">
        <f>V5</f>
        <v>B 9196 FXV</v>
      </c>
    </row>
    <row r="6" spans="1:31" x14ac:dyDescent="0.25">
      <c r="A6" s="20">
        <v>4002936695</v>
      </c>
      <c r="B6" s="21" t="s">
        <v>96</v>
      </c>
      <c r="C6" s="21">
        <v>1</v>
      </c>
      <c r="D6" s="20">
        <v>15244643</v>
      </c>
      <c r="E6" s="20" t="s">
        <v>247</v>
      </c>
      <c r="F6" s="20">
        <v>313</v>
      </c>
      <c r="G6" s="147">
        <v>0.21666666666666667</v>
      </c>
      <c r="H6" s="147">
        <v>8.6111111111111124E-2</v>
      </c>
      <c r="I6" s="21" t="s">
        <v>8</v>
      </c>
      <c r="J6" s="20" t="s">
        <v>116</v>
      </c>
      <c r="K6" s="146">
        <v>44322.048611111109</v>
      </c>
      <c r="L6" s="21">
        <v>1</v>
      </c>
      <c r="M6" s="20" t="s">
        <v>171</v>
      </c>
      <c r="N6" s="20" t="s">
        <v>110</v>
      </c>
      <c r="O6" s="20" t="s">
        <v>339</v>
      </c>
      <c r="P6" s="22">
        <v>44354</v>
      </c>
      <c r="Q6" s="20" t="s">
        <v>105</v>
      </c>
      <c r="R6" s="20" t="s">
        <v>248</v>
      </c>
      <c r="S6" s="23" t="s">
        <v>107</v>
      </c>
      <c r="T6" s="19" t="str">
        <f>IFERROR(VLOOKUP(D:D,DGILOG!A:C,3,0),"")</f>
        <v/>
      </c>
      <c r="U6" s="23" t="s">
        <v>3490</v>
      </c>
      <c r="V6" s="19" t="s">
        <v>60</v>
      </c>
      <c r="W6" s="19" t="str">
        <f>VLOOKUP(V:V,MGV!B:E,4,0)</f>
        <v>PT. Mega Antaran Prima</v>
      </c>
      <c r="X6" s="19" t="s">
        <v>339</v>
      </c>
      <c r="Y6" s="23" t="str">
        <f>A6&amp;" "&amp;X6&amp;" "&amp;S6&amp;" "&amp;TEXT(P6,"DD")&amp;" "&amp;T6</f>
        <v xml:space="preserve">4002936695 GID 06 P2 07 </v>
      </c>
      <c r="Z6" s="19" t="str">
        <f>VLOOKUP(A:A,[18]Orders!$D:$N,11,0)</f>
        <v>TDS-TRI-20210605044150121937</v>
      </c>
      <c r="AA6" s="148">
        <v>44352</v>
      </c>
      <c r="AB6" s="19" t="str">
        <f>W6</f>
        <v>PT. Mega Antaran Prima</v>
      </c>
      <c r="AC6" s="19" t="s">
        <v>3527</v>
      </c>
      <c r="AD6" s="19" t="s">
        <v>3533</v>
      </c>
      <c r="AE6" s="19" t="str">
        <f>V6</f>
        <v>B 9064 KXU</v>
      </c>
    </row>
    <row r="7" spans="1:31" x14ac:dyDescent="0.25">
      <c r="A7" s="20">
        <v>4002936696</v>
      </c>
      <c r="B7" s="21" t="s">
        <v>96</v>
      </c>
      <c r="C7" s="21">
        <v>1</v>
      </c>
      <c r="D7" s="20">
        <v>15244643</v>
      </c>
      <c r="E7" s="20" t="s">
        <v>247</v>
      </c>
      <c r="F7" s="20">
        <v>203</v>
      </c>
      <c r="G7" s="147">
        <v>0.21249999999999999</v>
      </c>
      <c r="H7" s="147">
        <v>9.2361111111111116E-2</v>
      </c>
      <c r="I7" s="21" t="s">
        <v>8</v>
      </c>
      <c r="J7" s="20" t="s">
        <v>116</v>
      </c>
      <c r="K7" s="146">
        <v>44322.048611111109</v>
      </c>
      <c r="L7" s="21">
        <v>1</v>
      </c>
      <c r="M7" s="20" t="s">
        <v>171</v>
      </c>
      <c r="N7" s="20" t="s">
        <v>110</v>
      </c>
      <c r="O7" s="20" t="s">
        <v>339</v>
      </c>
      <c r="P7" s="22">
        <v>44354</v>
      </c>
      <c r="Q7" s="20" t="s">
        <v>105</v>
      </c>
      <c r="R7" s="20" t="s">
        <v>248</v>
      </c>
      <c r="S7" s="23" t="s">
        <v>107</v>
      </c>
      <c r="T7" s="19" t="str">
        <f>IFERROR(VLOOKUP(D:D,DGILOG!A:C,3,0),"")</f>
        <v/>
      </c>
      <c r="U7" s="23" t="s">
        <v>3490</v>
      </c>
      <c r="V7" s="19" t="s">
        <v>46</v>
      </c>
      <c r="W7" s="19" t="str">
        <f>VLOOKUP(V:V,MGV!B:E,4,0)</f>
        <v>PT. Kabut Halim Mandiri</v>
      </c>
      <c r="X7" s="19" t="s">
        <v>339</v>
      </c>
      <c r="Y7" s="23" t="str">
        <f>A7&amp;" "&amp;X7&amp;" "&amp;S7&amp;" "&amp;TEXT(P7,"DD")&amp;" "&amp;T7</f>
        <v xml:space="preserve">4002936696 GID 06 P2 07 </v>
      </c>
      <c r="Z7" s="19" t="str">
        <f>VLOOKUP(A:A,[18]Orders!$D:$N,11,0)</f>
        <v>TDS-TRI-20210605044150985119</v>
      </c>
      <c r="AA7" s="148">
        <v>44352</v>
      </c>
      <c r="AB7" s="19" t="str">
        <f>W7</f>
        <v>PT. Kabut Halim Mandiri</v>
      </c>
      <c r="AC7" s="19" t="s">
        <v>489</v>
      </c>
      <c r="AD7" s="19" t="s">
        <v>3534</v>
      </c>
      <c r="AE7" s="19" t="str">
        <f>V7</f>
        <v>B 9588 TXS</v>
      </c>
    </row>
    <row r="8" spans="1:31" x14ac:dyDescent="0.25">
      <c r="A8" s="25">
        <v>4002936759</v>
      </c>
      <c r="B8" s="21" t="s">
        <v>96</v>
      </c>
      <c r="C8" s="26">
        <v>1</v>
      </c>
      <c r="D8" s="20">
        <v>15420635</v>
      </c>
      <c r="E8" s="25" t="s">
        <v>219</v>
      </c>
      <c r="F8" s="25">
        <v>2498</v>
      </c>
      <c r="G8" s="25" t="s">
        <v>3531</v>
      </c>
      <c r="H8" s="154">
        <v>0.73888888888888893</v>
      </c>
      <c r="I8" s="26" t="s">
        <v>73</v>
      </c>
      <c r="J8" s="20" t="s">
        <v>116</v>
      </c>
      <c r="K8" s="146">
        <v>44322.435416666667</v>
      </c>
      <c r="L8" s="21">
        <v>1</v>
      </c>
      <c r="M8" s="25" t="s">
        <v>124</v>
      </c>
      <c r="N8" s="25" t="s">
        <v>118</v>
      </c>
      <c r="O8" s="25" t="s">
        <v>339</v>
      </c>
      <c r="P8" s="27">
        <v>44355</v>
      </c>
      <c r="Q8" s="20" t="s">
        <v>112</v>
      </c>
      <c r="R8" s="20" t="s">
        <v>220</v>
      </c>
      <c r="S8" s="28" t="s">
        <v>113</v>
      </c>
      <c r="T8" s="28" t="str">
        <f>IFERROR(VLOOKUP(D:D,DGILOG!A:C,3,0),"")</f>
        <v>Y</v>
      </c>
      <c r="U8" s="28"/>
      <c r="V8" s="28"/>
      <c r="W8" s="28" t="s">
        <v>3532</v>
      </c>
      <c r="X8" s="28" t="s">
        <v>339</v>
      </c>
      <c r="Y8" s="28" t="str">
        <f>A8&amp;" "&amp;X8&amp;" "&amp;S8&amp;" "&amp;TEXT(P8,"DD")&amp;" "&amp;T8</f>
        <v>4002936759 GID 06 P3 08 Y</v>
      </c>
      <c r="Z8" s="19" t="str">
        <f>VLOOKUP(A:A,[18]Orders!$D:$N,11,0)</f>
        <v>TDS-TRI-20210605044151734322</v>
      </c>
      <c r="AA8" s="148">
        <v>44352</v>
      </c>
      <c r="AB8" s="19" t="str">
        <f>W8</f>
        <v>WAITING CONFIRM</v>
      </c>
      <c r="AC8" s="19" t="e">
        <f>VLOOKUP(V:V,'List Dedicate'!C:F,4,0)</f>
        <v>#N/A</v>
      </c>
      <c r="AD8" s="19" t="e">
        <f>VLOOKUP(AC:AC,'List Dedicate'!F:G,2,0)</f>
        <v>#N/A</v>
      </c>
      <c r="AE8" s="19">
        <f>V8</f>
        <v>0</v>
      </c>
    </row>
    <row r="9" spans="1:31" x14ac:dyDescent="0.25">
      <c r="A9" s="25">
        <v>4002936659</v>
      </c>
      <c r="B9" s="149" t="s">
        <v>96</v>
      </c>
      <c r="C9" s="26">
        <v>1</v>
      </c>
      <c r="D9" s="24">
        <v>15221094</v>
      </c>
      <c r="E9" s="25" t="s">
        <v>138</v>
      </c>
      <c r="F9" s="25">
        <v>1703</v>
      </c>
      <c r="G9" s="155">
        <v>1.0986111111111112</v>
      </c>
      <c r="H9" s="154">
        <v>0.50416666666666665</v>
      </c>
      <c r="I9" s="26" t="s">
        <v>73</v>
      </c>
      <c r="J9" s="24" t="s">
        <v>97</v>
      </c>
      <c r="K9" s="151">
        <v>44322.625694444447</v>
      </c>
      <c r="L9" s="149">
        <v>2</v>
      </c>
      <c r="M9" s="25" t="s">
        <v>117</v>
      </c>
      <c r="N9" s="25" t="s">
        <v>118</v>
      </c>
      <c r="O9" s="25" t="s">
        <v>3535</v>
      </c>
      <c r="P9" s="27">
        <v>44355</v>
      </c>
      <c r="Q9" s="24" t="s">
        <v>112</v>
      </c>
      <c r="R9" s="153" t="s">
        <v>3536</v>
      </c>
      <c r="S9" s="28" t="s">
        <v>113</v>
      </c>
      <c r="T9" s="28" t="str">
        <f>IFERROR(VLOOKUP(D:D,DGILOG!A:C,3,0),"")</f>
        <v>Y</v>
      </c>
      <c r="U9" s="28"/>
      <c r="V9" s="28"/>
      <c r="W9" s="28" t="s">
        <v>3532</v>
      </c>
      <c r="X9" s="28" t="s">
        <v>339</v>
      </c>
      <c r="Y9" s="28" t="str">
        <f t="shared" ref="Y9:Y37" si="0">A9&amp;" "&amp;X9&amp;" "&amp;S9&amp;" "&amp;TEXT(P9,"DD")&amp;" "&amp;T9</f>
        <v>4002936659 GID 06 P3 08 Y</v>
      </c>
      <c r="Z9" s="19" t="s">
        <v>3567</v>
      </c>
      <c r="AA9" s="19"/>
      <c r="AB9" s="19"/>
      <c r="AC9" s="19"/>
      <c r="AD9" s="19"/>
      <c r="AE9" s="19"/>
    </row>
    <row r="10" spans="1:31" x14ac:dyDescent="0.25">
      <c r="A10" s="25">
        <v>4002936659</v>
      </c>
      <c r="B10" s="149" t="s">
        <v>96</v>
      </c>
      <c r="C10" s="26"/>
      <c r="D10" s="24">
        <v>15461323</v>
      </c>
      <c r="E10" s="25" t="s">
        <v>3537</v>
      </c>
      <c r="F10" s="25">
        <v>748</v>
      </c>
      <c r="G10" s="154">
        <v>0.50486111111111109</v>
      </c>
      <c r="H10" s="25">
        <v>0.22361111111111112</v>
      </c>
      <c r="I10" s="26" t="s">
        <v>73</v>
      </c>
      <c r="J10" s="24" t="s">
        <v>97</v>
      </c>
      <c r="K10" s="151">
        <v>44322.625694444447</v>
      </c>
      <c r="L10" s="149">
        <v>2</v>
      </c>
      <c r="M10" s="25" t="s">
        <v>117</v>
      </c>
      <c r="N10" s="25" t="s">
        <v>118</v>
      </c>
      <c r="O10" s="25" t="s">
        <v>3535</v>
      </c>
      <c r="P10" s="27">
        <v>44355</v>
      </c>
      <c r="Q10" s="24" t="s">
        <v>112</v>
      </c>
      <c r="R10" s="24" t="s">
        <v>3538</v>
      </c>
      <c r="S10" s="28" t="s">
        <v>113</v>
      </c>
      <c r="T10" s="28" t="str">
        <f>IFERROR(VLOOKUP(D:D,DGILOG!A:C,3,0),"")</f>
        <v/>
      </c>
      <c r="U10" s="28"/>
      <c r="V10" s="28"/>
      <c r="W10" s="28" t="s">
        <v>3532</v>
      </c>
      <c r="X10" s="28" t="s">
        <v>339</v>
      </c>
      <c r="Y10" s="28" t="str">
        <f t="shared" si="0"/>
        <v xml:space="preserve">4002936659 GID 06 P3 08 </v>
      </c>
      <c r="Z10" s="19" t="s">
        <v>3567</v>
      </c>
      <c r="AA10" s="19"/>
      <c r="AB10" s="19"/>
      <c r="AC10" s="19"/>
      <c r="AD10" s="19"/>
      <c r="AE10" s="19"/>
    </row>
    <row r="11" spans="1:31" x14ac:dyDescent="0.25">
      <c r="A11" s="25">
        <v>4002936739</v>
      </c>
      <c r="B11" s="149" t="s">
        <v>96</v>
      </c>
      <c r="C11" s="26">
        <v>1</v>
      </c>
      <c r="D11" s="24">
        <v>15325807</v>
      </c>
      <c r="E11" s="25" t="s">
        <v>309</v>
      </c>
      <c r="F11" s="25">
        <v>1717</v>
      </c>
      <c r="G11" s="155">
        <v>1.01875</v>
      </c>
      <c r="H11" s="154">
        <v>0.38680555555555557</v>
      </c>
      <c r="I11" s="26" t="s">
        <v>73</v>
      </c>
      <c r="J11" s="24" t="s">
        <v>97</v>
      </c>
      <c r="K11" s="151">
        <v>44322.625694444447</v>
      </c>
      <c r="L11" s="149">
        <v>2</v>
      </c>
      <c r="M11" s="25" t="s">
        <v>130</v>
      </c>
      <c r="N11" s="25" t="s">
        <v>118</v>
      </c>
      <c r="O11" s="25" t="s">
        <v>3539</v>
      </c>
      <c r="P11" s="27">
        <v>44355</v>
      </c>
      <c r="Q11" s="24" t="s">
        <v>112</v>
      </c>
      <c r="R11" s="153" t="s">
        <v>3540</v>
      </c>
      <c r="S11" s="28" t="s">
        <v>113</v>
      </c>
      <c r="T11" s="28" t="str">
        <f>IFERROR(VLOOKUP(D:D,DGILOG!A:C,3,0),"")</f>
        <v>Y</v>
      </c>
      <c r="U11" s="28"/>
      <c r="V11" s="28" t="s">
        <v>470</v>
      </c>
      <c r="W11" s="28" t="s">
        <v>3594</v>
      </c>
      <c r="X11" s="28" t="s">
        <v>339</v>
      </c>
      <c r="Y11" s="28" t="str">
        <f t="shared" si="0"/>
        <v>4002936739 GID 06 P3 08 Y</v>
      </c>
      <c r="Z11" s="19" t="s">
        <v>3568</v>
      </c>
      <c r="AA11" s="19"/>
      <c r="AB11" s="19"/>
      <c r="AC11" s="19"/>
      <c r="AD11" s="19"/>
      <c r="AE11" s="19"/>
    </row>
    <row r="12" spans="1:31" x14ac:dyDescent="0.25">
      <c r="A12" s="25">
        <v>4002936739</v>
      </c>
      <c r="B12" s="149" t="s">
        <v>96</v>
      </c>
      <c r="C12" s="26"/>
      <c r="D12" s="24">
        <v>20802001</v>
      </c>
      <c r="E12" s="25" t="s">
        <v>183</v>
      </c>
      <c r="F12" s="25">
        <v>2000</v>
      </c>
      <c r="G12" s="154">
        <v>0.63611111111111118</v>
      </c>
      <c r="H12" s="25">
        <v>0.42291666666666666</v>
      </c>
      <c r="I12" s="26" t="s">
        <v>73</v>
      </c>
      <c r="J12" s="24" t="s">
        <v>97</v>
      </c>
      <c r="K12" s="151">
        <v>44322.625694444447</v>
      </c>
      <c r="L12" s="149">
        <v>2</v>
      </c>
      <c r="M12" s="25" t="s">
        <v>130</v>
      </c>
      <c r="N12" s="25" t="s">
        <v>118</v>
      </c>
      <c r="O12" s="25" t="s">
        <v>3539</v>
      </c>
      <c r="P12" s="27">
        <v>44355</v>
      </c>
      <c r="Q12" s="24" t="s">
        <v>112</v>
      </c>
      <c r="R12" s="153" t="s">
        <v>184</v>
      </c>
      <c r="S12" s="28" t="s">
        <v>113</v>
      </c>
      <c r="T12" s="28" t="str">
        <f>IFERROR(VLOOKUP(D:D,DGILOG!A:C,3,0),"")</f>
        <v/>
      </c>
      <c r="U12" s="28"/>
      <c r="V12" s="28"/>
      <c r="W12" s="28" t="s">
        <v>3594</v>
      </c>
      <c r="X12" s="28" t="s">
        <v>339</v>
      </c>
      <c r="Y12" s="28" t="str">
        <f t="shared" si="0"/>
        <v xml:space="preserve">4002936739 GID 06 P3 08 </v>
      </c>
      <c r="Z12" s="19" t="s">
        <v>3568</v>
      </c>
      <c r="AA12" s="19"/>
      <c r="AB12" s="19"/>
      <c r="AC12" s="19"/>
      <c r="AD12" s="19"/>
      <c r="AE12" s="19"/>
    </row>
    <row r="13" spans="1:31" x14ac:dyDescent="0.25">
      <c r="A13" s="24">
        <v>4002936740</v>
      </c>
      <c r="B13" s="149" t="s">
        <v>96</v>
      </c>
      <c r="C13" s="149">
        <v>1</v>
      </c>
      <c r="D13" s="24">
        <v>15103172</v>
      </c>
      <c r="E13" s="24" t="s">
        <v>119</v>
      </c>
      <c r="F13" s="24">
        <v>375</v>
      </c>
      <c r="G13" s="24">
        <v>0.14861111111111111</v>
      </c>
      <c r="H13" s="150">
        <v>0.1173611111111111</v>
      </c>
      <c r="I13" s="149" t="s">
        <v>8</v>
      </c>
      <c r="J13" s="24" t="s">
        <v>116</v>
      </c>
      <c r="K13" s="151">
        <v>44322.625694444447</v>
      </c>
      <c r="L13" s="149">
        <v>2</v>
      </c>
      <c r="M13" s="24" t="s">
        <v>104</v>
      </c>
      <c r="N13" s="24" t="s">
        <v>99</v>
      </c>
      <c r="O13" s="24" t="s">
        <v>3541</v>
      </c>
      <c r="P13" s="152">
        <v>44354</v>
      </c>
      <c r="Q13" s="24" t="s">
        <v>120</v>
      </c>
      <c r="R13" s="24" t="s">
        <v>121</v>
      </c>
      <c r="S13" s="19" t="s">
        <v>122</v>
      </c>
      <c r="T13" s="19" t="str">
        <f>IFERROR(VLOOKUP(D:D,DGILOG!A:C,3,0),"")</f>
        <v/>
      </c>
      <c r="U13" s="23" t="s">
        <v>3523</v>
      </c>
      <c r="V13" s="19" t="s">
        <v>58</v>
      </c>
      <c r="W13" s="19" t="str">
        <f>VLOOKUP(V:V,MGV!B:E,4,0)</f>
        <v>PT. Mega Antaran Prima</v>
      </c>
      <c r="X13" s="19" t="s">
        <v>339</v>
      </c>
      <c r="Y13" s="23" t="str">
        <f t="shared" si="0"/>
        <v xml:space="preserve">4002936740 GID 06 P1 07 </v>
      </c>
      <c r="Z13" s="19" t="s">
        <v>3569</v>
      </c>
      <c r="AA13" s="148">
        <v>44352</v>
      </c>
      <c r="AB13" s="19" t="str">
        <f>W13</f>
        <v>PT. Mega Antaran Prima</v>
      </c>
      <c r="AC13" s="19" t="str">
        <f>VLOOKUP(V:V,'List Dedicate'!C:F,4,0)</f>
        <v>Deni Growok</v>
      </c>
      <c r="AD13" s="19">
        <f>VLOOKUP(AC:AC,'List Dedicate'!F:G,2,0)</f>
        <v>83195556334</v>
      </c>
      <c r="AE13" s="19" t="str">
        <f>V13</f>
        <v>B 9782 KRU</v>
      </c>
    </row>
    <row r="14" spans="1:31" x14ac:dyDescent="0.25">
      <c r="A14" s="24">
        <v>4002936741</v>
      </c>
      <c r="B14" s="149" t="s">
        <v>96</v>
      </c>
      <c r="C14" s="149">
        <v>1</v>
      </c>
      <c r="D14" s="24">
        <v>15103172</v>
      </c>
      <c r="E14" s="24" t="s">
        <v>119</v>
      </c>
      <c r="F14" s="24">
        <v>375</v>
      </c>
      <c r="G14" s="24">
        <v>0.14861111111111111</v>
      </c>
      <c r="H14" s="150">
        <v>0.1173611111111111</v>
      </c>
      <c r="I14" s="149" t="s">
        <v>8</v>
      </c>
      <c r="J14" s="24" t="s">
        <v>116</v>
      </c>
      <c r="K14" s="151">
        <v>44322.625694444447</v>
      </c>
      <c r="L14" s="149">
        <v>2</v>
      </c>
      <c r="M14" s="24" t="s">
        <v>104</v>
      </c>
      <c r="N14" s="24" t="s">
        <v>99</v>
      </c>
      <c r="O14" s="24" t="s">
        <v>3541</v>
      </c>
      <c r="P14" s="152">
        <v>44354</v>
      </c>
      <c r="Q14" s="24" t="s">
        <v>120</v>
      </c>
      <c r="R14" s="24" t="s">
        <v>121</v>
      </c>
      <c r="S14" s="19" t="s">
        <v>122</v>
      </c>
      <c r="T14" s="19" t="str">
        <f>IFERROR(VLOOKUP(D:D,DGILOG!A:C,3,0),"")</f>
        <v/>
      </c>
      <c r="U14" s="23" t="s">
        <v>3523</v>
      </c>
      <c r="V14" s="19" t="s">
        <v>65</v>
      </c>
      <c r="W14" s="19" t="str">
        <f>VLOOKUP(V:V,MGV!B:E,4,0)</f>
        <v>PT. Mega Antaran Prima</v>
      </c>
      <c r="X14" s="19" t="s">
        <v>339</v>
      </c>
      <c r="Y14" s="23" t="str">
        <f t="shared" si="0"/>
        <v xml:space="preserve">4002936741 GID 06 P1 07 </v>
      </c>
      <c r="Z14" s="19" t="s">
        <v>3570</v>
      </c>
      <c r="AA14" s="148">
        <v>44352</v>
      </c>
      <c r="AB14" s="19" t="str">
        <f>W14</f>
        <v>PT. Mega Antaran Prima</v>
      </c>
      <c r="AC14" s="19" t="str">
        <f>VLOOKUP(V:V,'List Dedicate'!C:F,4,0)</f>
        <v>Tion Daniel Tirukan</v>
      </c>
      <c r="AD14" s="19">
        <f>VLOOKUP(AC:AC,'List Dedicate'!F:G,2,0)</f>
        <v>85893958813</v>
      </c>
      <c r="AE14" s="19" t="str">
        <f>V14</f>
        <v>B 9140 KXU</v>
      </c>
    </row>
    <row r="15" spans="1:31" x14ac:dyDescent="0.25">
      <c r="A15" s="25">
        <v>4002936757</v>
      </c>
      <c r="B15" s="149" t="s">
        <v>96</v>
      </c>
      <c r="C15" s="26">
        <v>1</v>
      </c>
      <c r="D15" s="24">
        <v>15479868</v>
      </c>
      <c r="E15" s="25" t="s">
        <v>325</v>
      </c>
      <c r="F15" s="25">
        <v>1117</v>
      </c>
      <c r="G15" s="154">
        <v>0.37708333333333338</v>
      </c>
      <c r="H15" s="154">
        <v>0.21388888888888891</v>
      </c>
      <c r="I15" s="26" t="s">
        <v>73</v>
      </c>
      <c r="J15" s="24" t="s">
        <v>97</v>
      </c>
      <c r="K15" s="151">
        <v>44322.625694444447</v>
      </c>
      <c r="L15" s="149">
        <v>2</v>
      </c>
      <c r="M15" s="25" t="s">
        <v>124</v>
      </c>
      <c r="N15" s="25" t="s">
        <v>118</v>
      </c>
      <c r="O15" s="25" t="s">
        <v>3542</v>
      </c>
      <c r="P15" s="27">
        <v>44356</v>
      </c>
      <c r="Q15" s="24" t="s">
        <v>112</v>
      </c>
      <c r="R15" s="24" t="s">
        <v>326</v>
      </c>
      <c r="S15" s="28" t="s">
        <v>113</v>
      </c>
      <c r="T15" s="28" t="str">
        <f>IFERROR(VLOOKUP(D:D,DGILOG!A:C,3,0),"")</f>
        <v/>
      </c>
      <c r="U15" s="28"/>
      <c r="V15" s="28" t="s">
        <v>1687</v>
      </c>
      <c r="W15" s="28" t="s">
        <v>3598</v>
      </c>
      <c r="X15" s="28" t="s">
        <v>339</v>
      </c>
      <c r="Y15" s="28" t="str">
        <f t="shared" si="0"/>
        <v xml:space="preserve">4002936757 GID 06 P3 09 </v>
      </c>
      <c r="Z15" s="19" t="s">
        <v>3571</v>
      </c>
      <c r="AA15" s="19"/>
      <c r="AB15" s="19"/>
      <c r="AC15" s="19"/>
      <c r="AD15" s="19"/>
      <c r="AE15" s="19"/>
    </row>
    <row r="16" spans="1:31" x14ac:dyDescent="0.25">
      <c r="A16" s="25">
        <v>4002936757</v>
      </c>
      <c r="B16" s="149" t="s">
        <v>96</v>
      </c>
      <c r="C16" s="26"/>
      <c r="D16" s="24">
        <v>15521914</v>
      </c>
      <c r="E16" s="25" t="s">
        <v>3543</v>
      </c>
      <c r="F16" s="25">
        <v>1240</v>
      </c>
      <c r="G16" s="25" t="s">
        <v>3544</v>
      </c>
      <c r="H16" s="25">
        <v>0.31875000000000003</v>
      </c>
      <c r="I16" s="26" t="s">
        <v>73</v>
      </c>
      <c r="J16" s="24" t="s">
        <v>97</v>
      </c>
      <c r="K16" s="151">
        <v>44322.625694444447</v>
      </c>
      <c r="L16" s="149">
        <v>2</v>
      </c>
      <c r="M16" s="25" t="s">
        <v>3545</v>
      </c>
      <c r="N16" s="25" t="s">
        <v>118</v>
      </c>
      <c r="O16" s="25" t="s">
        <v>3542</v>
      </c>
      <c r="P16" s="27">
        <v>44356</v>
      </c>
      <c r="Q16" s="24" t="s">
        <v>112</v>
      </c>
      <c r="R16" s="153" t="s">
        <v>3546</v>
      </c>
      <c r="S16" s="28" t="s">
        <v>113</v>
      </c>
      <c r="T16" s="28" t="str">
        <f>IFERROR(VLOOKUP(D:D,DGILOG!A:C,3,0),"")</f>
        <v/>
      </c>
      <c r="U16" s="28"/>
      <c r="V16" s="28"/>
      <c r="W16" s="28" t="s">
        <v>3598</v>
      </c>
      <c r="X16" s="28" t="s">
        <v>339</v>
      </c>
      <c r="Y16" s="28" t="str">
        <f t="shared" si="0"/>
        <v xml:space="preserve">4002936757 GID 06 P3 09 </v>
      </c>
      <c r="Z16" s="19" t="s">
        <v>3571</v>
      </c>
      <c r="AA16" s="19"/>
      <c r="AB16" s="19"/>
      <c r="AC16" s="19"/>
      <c r="AD16" s="19"/>
      <c r="AE16" s="19"/>
    </row>
    <row r="17" spans="1:31" x14ac:dyDescent="0.25">
      <c r="A17" s="25">
        <v>4002936758</v>
      </c>
      <c r="B17" s="149" t="s">
        <v>96</v>
      </c>
      <c r="C17" s="26">
        <v>1</v>
      </c>
      <c r="D17" s="24">
        <v>15521914</v>
      </c>
      <c r="E17" s="25" t="s">
        <v>3543</v>
      </c>
      <c r="F17" s="25">
        <v>1760</v>
      </c>
      <c r="G17" s="155">
        <v>1.4590277777777778</v>
      </c>
      <c r="H17" s="25">
        <v>0.43958333333333338</v>
      </c>
      <c r="I17" s="26" t="s">
        <v>73</v>
      </c>
      <c r="J17" s="24" t="s">
        <v>116</v>
      </c>
      <c r="K17" s="151">
        <v>44322.625694444447</v>
      </c>
      <c r="L17" s="149">
        <v>2</v>
      </c>
      <c r="M17" s="25" t="s">
        <v>3545</v>
      </c>
      <c r="N17" s="25" t="s">
        <v>118</v>
      </c>
      <c r="O17" s="25" t="s">
        <v>3547</v>
      </c>
      <c r="P17" s="27">
        <v>44355</v>
      </c>
      <c r="Q17" s="24" t="s">
        <v>112</v>
      </c>
      <c r="R17" s="153" t="s">
        <v>3546</v>
      </c>
      <c r="S17" s="28" t="s">
        <v>113</v>
      </c>
      <c r="T17" s="28" t="str">
        <f>IFERROR(VLOOKUP(D:D,DGILOG!A:C,3,0),"")</f>
        <v/>
      </c>
      <c r="U17" s="28"/>
      <c r="V17" s="28" t="s">
        <v>3692</v>
      </c>
      <c r="W17" s="28" t="s">
        <v>3597</v>
      </c>
      <c r="X17" s="28" t="s">
        <v>339</v>
      </c>
      <c r="Y17" s="28" t="str">
        <f t="shared" si="0"/>
        <v xml:space="preserve">4002936758 GID 06 P3 08 </v>
      </c>
      <c r="Z17" s="19" t="s">
        <v>3572</v>
      </c>
      <c r="AA17" s="19"/>
      <c r="AB17" s="19"/>
      <c r="AC17" s="19"/>
      <c r="AD17" s="19"/>
      <c r="AE17" s="19"/>
    </row>
    <row r="18" spans="1:31" x14ac:dyDescent="0.25">
      <c r="A18" s="24">
        <v>4002936775</v>
      </c>
      <c r="B18" s="149" t="s">
        <v>96</v>
      </c>
      <c r="C18" s="149">
        <v>1</v>
      </c>
      <c r="D18" s="24">
        <v>15471883</v>
      </c>
      <c r="E18" s="24" t="s">
        <v>103</v>
      </c>
      <c r="F18" s="24">
        <v>305</v>
      </c>
      <c r="G18" s="150">
        <v>0.21111111111111111</v>
      </c>
      <c r="H18" s="24">
        <v>0.12986111111111112</v>
      </c>
      <c r="I18" s="149" t="s">
        <v>8</v>
      </c>
      <c r="J18" s="24" t="s">
        <v>109</v>
      </c>
      <c r="K18" s="151">
        <v>44322.625694444447</v>
      </c>
      <c r="L18" s="149">
        <v>2</v>
      </c>
      <c r="M18" s="24" t="s">
        <v>252</v>
      </c>
      <c r="N18" s="24" t="s">
        <v>110</v>
      </c>
      <c r="O18" s="24" t="s">
        <v>339</v>
      </c>
      <c r="P18" s="152">
        <v>44354</v>
      </c>
      <c r="Q18" s="24" t="s">
        <v>105</v>
      </c>
      <c r="R18" s="24" t="s">
        <v>106</v>
      </c>
      <c r="S18" s="19" t="s">
        <v>107</v>
      </c>
      <c r="T18" s="19" t="str">
        <f>IFERROR(VLOOKUP(D:D,DGILOG!A:C,3,0),"")</f>
        <v>Y</v>
      </c>
      <c r="U18" s="23" t="s">
        <v>3523</v>
      </c>
      <c r="V18" s="19" t="s">
        <v>15</v>
      </c>
      <c r="W18" s="19" t="str">
        <f>VLOOKUP(V:V,MGV!B:E,4,0)</f>
        <v>CV. Global Synergi Abadi</v>
      </c>
      <c r="X18" s="19" t="s">
        <v>339</v>
      </c>
      <c r="Y18" s="23" t="str">
        <f t="shared" si="0"/>
        <v>4002936775 GID 06 P2 07 Y</v>
      </c>
      <c r="Z18" s="19" t="s">
        <v>3573</v>
      </c>
      <c r="AA18" s="148">
        <v>44352</v>
      </c>
      <c r="AB18" s="19" t="str">
        <f>W18</f>
        <v>CV. Global Synergi Abadi</v>
      </c>
      <c r="AC18" s="19" t="str">
        <f>VLOOKUP(V:V,'List Dedicate'!C:F,4,0)</f>
        <v>Rohim</v>
      </c>
      <c r="AD18" s="19">
        <f>VLOOKUP(AC:AC,'List Dedicate'!F:G,2,0)</f>
        <v>87773017667</v>
      </c>
      <c r="AE18" s="19" t="str">
        <f>V18</f>
        <v>B 9653 DD</v>
      </c>
    </row>
    <row r="19" spans="1:31" x14ac:dyDescent="0.25">
      <c r="A19" s="25">
        <v>4002936784</v>
      </c>
      <c r="B19" s="149" t="s">
        <v>96</v>
      </c>
      <c r="C19" s="26">
        <v>1</v>
      </c>
      <c r="D19" s="24">
        <v>15169108</v>
      </c>
      <c r="E19" s="25" t="s">
        <v>3548</v>
      </c>
      <c r="F19" s="25">
        <v>1000</v>
      </c>
      <c r="G19" s="154">
        <v>0.74583333333333324</v>
      </c>
      <c r="H19" s="154">
        <v>0.4201388888888889</v>
      </c>
      <c r="I19" s="26" t="s">
        <v>73</v>
      </c>
      <c r="J19" s="24" t="s">
        <v>97</v>
      </c>
      <c r="K19" s="151">
        <v>44322.625694444447</v>
      </c>
      <c r="L19" s="149">
        <v>2</v>
      </c>
      <c r="M19" s="25" t="s">
        <v>124</v>
      </c>
      <c r="N19" s="25" t="s">
        <v>118</v>
      </c>
      <c r="O19" s="25" t="s">
        <v>3539</v>
      </c>
      <c r="P19" s="27">
        <v>44357</v>
      </c>
      <c r="Q19" s="24" t="s">
        <v>112</v>
      </c>
      <c r="R19" s="24" t="s">
        <v>3549</v>
      </c>
      <c r="S19" s="28" t="s">
        <v>113</v>
      </c>
      <c r="T19" s="28" t="str">
        <f>IFERROR(VLOOKUP(D:D,DGILOG!A:C,3,0),"")</f>
        <v/>
      </c>
      <c r="U19" s="28"/>
      <c r="V19" s="28"/>
      <c r="W19" s="28" t="s">
        <v>3532</v>
      </c>
      <c r="X19" s="28" t="s">
        <v>339</v>
      </c>
      <c r="Y19" s="28" t="str">
        <f t="shared" si="0"/>
        <v xml:space="preserve">4002936784 GID 06 P3 10 </v>
      </c>
      <c r="Z19" s="19" t="s">
        <v>3574</v>
      </c>
      <c r="AA19" s="19"/>
      <c r="AB19" s="19"/>
      <c r="AC19" s="19"/>
      <c r="AD19" s="19"/>
      <c r="AE19" s="19"/>
    </row>
    <row r="20" spans="1:31" x14ac:dyDescent="0.25">
      <c r="A20" s="25">
        <v>4002936784</v>
      </c>
      <c r="B20" s="149" t="s">
        <v>96</v>
      </c>
      <c r="C20" s="26"/>
      <c r="D20" s="24">
        <v>20817001</v>
      </c>
      <c r="E20" s="25" t="s">
        <v>216</v>
      </c>
      <c r="F20" s="25">
        <v>1700</v>
      </c>
      <c r="G20" s="154">
        <v>0.8881944444444444</v>
      </c>
      <c r="H20" s="154">
        <v>0.38055555555555554</v>
      </c>
      <c r="I20" s="26" t="s">
        <v>73</v>
      </c>
      <c r="J20" s="24" t="s">
        <v>97</v>
      </c>
      <c r="K20" s="151">
        <v>44322.625694444447</v>
      </c>
      <c r="L20" s="149">
        <v>2</v>
      </c>
      <c r="M20" s="25" t="s">
        <v>117</v>
      </c>
      <c r="N20" s="25" t="s">
        <v>118</v>
      </c>
      <c r="O20" s="25" t="s">
        <v>3539</v>
      </c>
      <c r="P20" s="27">
        <v>44357</v>
      </c>
      <c r="Q20" s="24" t="s">
        <v>112</v>
      </c>
      <c r="R20" s="24" t="s">
        <v>217</v>
      </c>
      <c r="S20" s="28" t="s">
        <v>113</v>
      </c>
      <c r="T20" s="28" t="str">
        <f>IFERROR(VLOOKUP(D:D,DGILOG!A:C,3,0),"")</f>
        <v/>
      </c>
      <c r="U20" s="28"/>
      <c r="V20" s="28"/>
      <c r="W20" s="28" t="s">
        <v>3532</v>
      </c>
      <c r="X20" s="28" t="s">
        <v>339</v>
      </c>
      <c r="Y20" s="28" t="str">
        <f t="shared" si="0"/>
        <v xml:space="preserve">4002936784 GID 06 P3 10 </v>
      </c>
      <c r="Z20" s="19" t="s">
        <v>3574</v>
      </c>
      <c r="AA20" s="19"/>
      <c r="AB20" s="19"/>
      <c r="AC20" s="19"/>
      <c r="AD20" s="19"/>
      <c r="AE20" s="19"/>
    </row>
    <row r="21" spans="1:31" x14ac:dyDescent="0.25">
      <c r="A21" s="24">
        <v>4002936789</v>
      </c>
      <c r="B21" s="149" t="s">
        <v>96</v>
      </c>
      <c r="C21" s="149">
        <v>1</v>
      </c>
      <c r="D21" s="24">
        <v>24301001</v>
      </c>
      <c r="E21" s="24" t="s">
        <v>3519</v>
      </c>
      <c r="F21" s="24">
        <v>147</v>
      </c>
      <c r="G21" s="150">
        <v>0.14930555555555555</v>
      </c>
      <c r="H21" s="150">
        <v>5.2777777777777778E-2</v>
      </c>
      <c r="I21" s="149" t="s">
        <v>8</v>
      </c>
      <c r="J21" s="24" t="s">
        <v>97</v>
      </c>
      <c r="K21" s="151">
        <v>44322.625694444447</v>
      </c>
      <c r="L21" s="149">
        <v>2</v>
      </c>
      <c r="M21" s="24" t="s">
        <v>104</v>
      </c>
      <c r="N21" s="24" t="s">
        <v>99</v>
      </c>
      <c r="O21" s="24" t="s">
        <v>3550</v>
      </c>
      <c r="P21" s="152">
        <v>44353</v>
      </c>
      <c r="Q21" s="24" t="s">
        <v>100</v>
      </c>
      <c r="R21" s="153" t="s">
        <v>3520</v>
      </c>
      <c r="S21" s="19" t="s">
        <v>101</v>
      </c>
      <c r="T21" s="19" t="str">
        <f>IFERROR(VLOOKUP(D:D,DGILOG!A:C,3,0),"")</f>
        <v/>
      </c>
      <c r="U21" s="23" t="s">
        <v>3523</v>
      </c>
      <c r="V21" s="19" t="s">
        <v>511</v>
      </c>
      <c r="W21" s="19" t="str">
        <f>VLOOKUP(V:V,MGV!B:E,4,0)</f>
        <v>PT. Mega Antaran Prima</v>
      </c>
      <c r="X21" s="19" t="s">
        <v>339</v>
      </c>
      <c r="Y21" s="23" t="str">
        <f t="shared" si="0"/>
        <v xml:space="preserve">4002936789 GID 06 ND 06 </v>
      </c>
      <c r="Z21" s="19" t="s">
        <v>3575</v>
      </c>
      <c r="AA21" s="148">
        <v>44352</v>
      </c>
      <c r="AB21" s="19" t="str">
        <f>W21</f>
        <v>PT. Mega Antaran Prima</v>
      </c>
      <c r="AC21" s="19" t="str">
        <f>VLOOKUP(V:V,'List Dedicate'!C:F,4,0)</f>
        <v>SUPOYO</v>
      </c>
      <c r="AD21" s="19">
        <f>VLOOKUP(AC:AC,'List Dedicate'!F:G,2,0)</f>
        <v>85717659670</v>
      </c>
      <c r="AE21" s="19" t="str">
        <f>V21</f>
        <v>B 9663 KXR</v>
      </c>
    </row>
    <row r="22" spans="1:31" x14ac:dyDescent="0.25">
      <c r="A22" s="25">
        <v>4002936793</v>
      </c>
      <c r="B22" s="149" t="s">
        <v>96</v>
      </c>
      <c r="C22" s="26">
        <v>1</v>
      </c>
      <c r="D22" s="24">
        <v>15178585</v>
      </c>
      <c r="E22" s="25" t="s">
        <v>376</v>
      </c>
      <c r="F22" s="25">
        <v>988</v>
      </c>
      <c r="G22" s="154">
        <v>0.6972222222222223</v>
      </c>
      <c r="H22" s="154">
        <v>0.21458333333333335</v>
      </c>
      <c r="I22" s="26" t="s">
        <v>73</v>
      </c>
      <c r="J22" s="24" t="s">
        <v>97</v>
      </c>
      <c r="K22" s="151">
        <v>44322.625694444447</v>
      </c>
      <c r="L22" s="149">
        <v>2</v>
      </c>
      <c r="M22" s="25" t="s">
        <v>130</v>
      </c>
      <c r="N22" s="25" t="s">
        <v>118</v>
      </c>
      <c r="O22" s="25" t="s">
        <v>3539</v>
      </c>
      <c r="P22" s="27">
        <v>44355</v>
      </c>
      <c r="Q22" s="24" t="s">
        <v>112</v>
      </c>
      <c r="R22" s="153" t="s">
        <v>377</v>
      </c>
      <c r="S22" s="28" t="s">
        <v>113</v>
      </c>
      <c r="T22" s="28" t="str">
        <f>IFERROR(VLOOKUP(D:D,DGILOG!A:C,3,0),"")</f>
        <v/>
      </c>
      <c r="U22" s="28"/>
      <c r="V22" s="28" t="s">
        <v>391</v>
      </c>
      <c r="W22" s="28" t="s">
        <v>3593</v>
      </c>
      <c r="X22" s="28" t="s">
        <v>339</v>
      </c>
      <c r="Y22" s="28" t="str">
        <f t="shared" si="0"/>
        <v xml:space="preserve">4002936793 GID 06 P3 08 </v>
      </c>
      <c r="Z22" s="19" t="s">
        <v>3576</v>
      </c>
      <c r="AA22" s="19"/>
      <c r="AB22" s="19"/>
      <c r="AC22" s="19"/>
      <c r="AD22" s="19"/>
      <c r="AE22" s="19"/>
    </row>
    <row r="23" spans="1:31" x14ac:dyDescent="0.25">
      <c r="A23" s="25">
        <v>4002936793</v>
      </c>
      <c r="B23" s="149" t="s">
        <v>96</v>
      </c>
      <c r="C23" s="26"/>
      <c r="D23" s="24">
        <v>29900001</v>
      </c>
      <c r="E23" s="25" t="s">
        <v>129</v>
      </c>
      <c r="F23" s="25">
        <v>1271</v>
      </c>
      <c r="G23" s="155">
        <v>1.0229166666666667</v>
      </c>
      <c r="H23" s="25">
        <v>0.4597222222222222</v>
      </c>
      <c r="I23" s="26" t="s">
        <v>73</v>
      </c>
      <c r="J23" s="24" t="s">
        <v>97</v>
      </c>
      <c r="K23" s="151">
        <v>44322.625694444447</v>
      </c>
      <c r="L23" s="149">
        <v>2</v>
      </c>
      <c r="M23" s="25" t="s">
        <v>130</v>
      </c>
      <c r="N23" s="25" t="s">
        <v>118</v>
      </c>
      <c r="O23" s="25" t="s">
        <v>3539</v>
      </c>
      <c r="P23" s="27">
        <v>44355</v>
      </c>
      <c r="Q23" s="24" t="s">
        <v>112</v>
      </c>
      <c r="R23" s="24" t="s">
        <v>3551</v>
      </c>
      <c r="S23" s="28" t="s">
        <v>113</v>
      </c>
      <c r="T23" s="28" t="str">
        <f>IFERROR(VLOOKUP(D:D,DGILOG!A:C,3,0),"")</f>
        <v>Y</v>
      </c>
      <c r="U23" s="28"/>
      <c r="V23" s="28"/>
      <c r="W23" s="28" t="s">
        <v>3593</v>
      </c>
      <c r="X23" s="28" t="s">
        <v>339</v>
      </c>
      <c r="Y23" s="28" t="str">
        <f t="shared" si="0"/>
        <v>4002936793 GID 06 P3 08 Y</v>
      </c>
      <c r="Z23" s="19" t="s">
        <v>3576</v>
      </c>
      <c r="AA23" s="19"/>
      <c r="AB23" s="19"/>
      <c r="AC23" s="19"/>
      <c r="AD23" s="19"/>
      <c r="AE23" s="19"/>
    </row>
    <row r="24" spans="1:31" x14ac:dyDescent="0.25">
      <c r="A24" s="24">
        <v>4002936794</v>
      </c>
      <c r="B24" s="149" t="s">
        <v>96</v>
      </c>
      <c r="C24" s="149">
        <v>1</v>
      </c>
      <c r="D24" s="24">
        <v>15076929</v>
      </c>
      <c r="E24" s="24" t="s">
        <v>189</v>
      </c>
      <c r="F24" s="24">
        <v>217</v>
      </c>
      <c r="G24" s="150">
        <v>0.16041666666666668</v>
      </c>
      <c r="H24" s="150">
        <v>7.2222222222222229E-2</v>
      </c>
      <c r="I24" s="149" t="s">
        <v>8</v>
      </c>
      <c r="J24" s="24" t="s">
        <v>97</v>
      </c>
      <c r="K24" s="151">
        <v>44322.625694444447</v>
      </c>
      <c r="L24" s="149">
        <v>2</v>
      </c>
      <c r="M24" s="24" t="s">
        <v>134</v>
      </c>
      <c r="N24" s="24" t="s">
        <v>99</v>
      </c>
      <c r="O24" s="24" t="s">
        <v>3550</v>
      </c>
      <c r="P24" s="152">
        <v>44353</v>
      </c>
      <c r="Q24" s="24" t="s">
        <v>100</v>
      </c>
      <c r="R24" s="24" t="s">
        <v>3359</v>
      </c>
      <c r="S24" s="19" t="s">
        <v>101</v>
      </c>
      <c r="T24" s="19" t="str">
        <f>IFERROR(VLOOKUP(D:D,DGILOG!A:C,3,0),"")</f>
        <v>Y</v>
      </c>
      <c r="U24" s="23" t="s">
        <v>3523</v>
      </c>
      <c r="V24" s="19" t="s">
        <v>53</v>
      </c>
      <c r="W24" s="19" t="str">
        <f>VLOOKUP(V:V,MGV!B:E,4,0)</f>
        <v>PT. Mega Antaran Prima</v>
      </c>
      <c r="X24" s="19" t="s">
        <v>339</v>
      </c>
      <c r="Y24" s="23" t="str">
        <f t="shared" si="0"/>
        <v>4002936794 GID 06 ND 06 Y</v>
      </c>
      <c r="Z24" s="19" t="s">
        <v>3577</v>
      </c>
      <c r="AA24" s="148">
        <v>44352</v>
      </c>
      <c r="AB24" s="19" t="str">
        <f>W24</f>
        <v>PT. Mega Antaran Prima</v>
      </c>
      <c r="AC24" s="19" t="str">
        <f>VLOOKUP(V:V,'List Dedicate'!C:F,4,0)</f>
        <v>TALANI</v>
      </c>
      <c r="AD24" s="19">
        <f>VLOOKUP(AC:AC,'List Dedicate'!F:G,2,0)</f>
        <v>87829079148</v>
      </c>
      <c r="AE24" s="19" t="str">
        <f>V24</f>
        <v>B 9532 KRV</v>
      </c>
    </row>
    <row r="25" spans="1:31" x14ac:dyDescent="0.25">
      <c r="A25" s="24">
        <v>4002936800</v>
      </c>
      <c r="B25" s="149" t="s">
        <v>96</v>
      </c>
      <c r="C25" s="149">
        <v>1</v>
      </c>
      <c r="D25" s="24">
        <v>15073977</v>
      </c>
      <c r="E25" s="24" t="s">
        <v>3552</v>
      </c>
      <c r="F25" s="24">
        <v>240</v>
      </c>
      <c r="G25" s="24">
        <v>0.17916666666666667</v>
      </c>
      <c r="H25" s="24">
        <v>9.6527777777777768E-2</v>
      </c>
      <c r="I25" s="149" t="s">
        <v>8</v>
      </c>
      <c r="J25" s="24" t="s">
        <v>116</v>
      </c>
      <c r="K25" s="151">
        <v>44322.625694444447</v>
      </c>
      <c r="L25" s="149">
        <v>2</v>
      </c>
      <c r="M25" s="24" t="s">
        <v>3304</v>
      </c>
      <c r="N25" s="24" t="s">
        <v>110</v>
      </c>
      <c r="O25" s="24" t="s">
        <v>339</v>
      </c>
      <c r="P25" s="152">
        <v>44354</v>
      </c>
      <c r="Q25" s="24" t="s">
        <v>105</v>
      </c>
      <c r="R25" s="153" t="s">
        <v>3553</v>
      </c>
      <c r="S25" s="19" t="s">
        <v>107</v>
      </c>
      <c r="T25" s="19" t="str">
        <f>IFERROR(VLOOKUP(D:D,DGILOG!A:C,3,0),"")</f>
        <v/>
      </c>
      <c r="U25" s="23" t="s">
        <v>3523</v>
      </c>
      <c r="V25" s="19" t="s">
        <v>48</v>
      </c>
      <c r="W25" s="19" t="str">
        <f>VLOOKUP(V:V,MGV!B:E,4,0)</f>
        <v>PT. Kabut Halim Mandiri</v>
      </c>
      <c r="X25" s="19" t="s">
        <v>339</v>
      </c>
      <c r="Y25" s="23" t="str">
        <f t="shared" si="0"/>
        <v xml:space="preserve">4002936800 GID 06 P2 07 </v>
      </c>
      <c r="Z25" s="19" t="s">
        <v>3578</v>
      </c>
      <c r="AA25" s="148">
        <v>44352</v>
      </c>
      <c r="AB25" s="19" t="str">
        <f>W25</f>
        <v>PT. Kabut Halim Mandiri</v>
      </c>
      <c r="AC25" s="19" t="str">
        <f>VLOOKUP(V:V,'List Dedicate'!C:F,4,0)</f>
        <v>ANAN</v>
      </c>
      <c r="AD25" s="19">
        <f>VLOOKUP(AC:AC,'List Dedicate'!F:G,2,0)</f>
        <v>81585289622</v>
      </c>
      <c r="AE25" s="19" t="str">
        <f>V25</f>
        <v>B 9029 EXR</v>
      </c>
    </row>
    <row r="26" spans="1:31" x14ac:dyDescent="0.25">
      <c r="A26" s="24">
        <v>4002936801</v>
      </c>
      <c r="B26" s="149" t="s">
        <v>96</v>
      </c>
      <c r="C26" s="149">
        <v>1</v>
      </c>
      <c r="D26" s="24">
        <v>15073977</v>
      </c>
      <c r="E26" s="24" t="s">
        <v>3552</v>
      </c>
      <c r="F26" s="24">
        <v>221</v>
      </c>
      <c r="G26" s="24">
        <v>0.21736111111111112</v>
      </c>
      <c r="H26" s="24">
        <v>0.10486111111111111</v>
      </c>
      <c r="I26" s="149" t="s">
        <v>8</v>
      </c>
      <c r="J26" s="24" t="s">
        <v>116</v>
      </c>
      <c r="K26" s="151">
        <v>44322.625694444447</v>
      </c>
      <c r="L26" s="149">
        <v>2</v>
      </c>
      <c r="M26" s="24" t="s">
        <v>3304</v>
      </c>
      <c r="N26" s="24" t="s">
        <v>110</v>
      </c>
      <c r="O26" s="24" t="s">
        <v>339</v>
      </c>
      <c r="P26" s="152">
        <v>44354</v>
      </c>
      <c r="Q26" s="24" t="s">
        <v>105</v>
      </c>
      <c r="R26" s="153" t="s">
        <v>3553</v>
      </c>
      <c r="S26" s="19" t="s">
        <v>107</v>
      </c>
      <c r="T26" s="19" t="str">
        <f>IFERROR(VLOOKUP(D:D,DGILOG!A:C,3,0),"")</f>
        <v/>
      </c>
      <c r="U26" s="23" t="s">
        <v>3523</v>
      </c>
      <c r="V26" s="19" t="s">
        <v>30</v>
      </c>
      <c r="W26" s="19" t="str">
        <f>VLOOKUP(V:V,MGV!B:E,4,0)</f>
        <v>PT. Darsindo Cipta Putra Mandiri</v>
      </c>
      <c r="X26" s="19" t="s">
        <v>339</v>
      </c>
      <c r="Y26" s="23" t="str">
        <f t="shared" si="0"/>
        <v xml:space="preserve">4002936801 GID 06 P2 07 </v>
      </c>
      <c r="Z26" s="19" t="s">
        <v>3579</v>
      </c>
      <c r="AA26" s="148">
        <v>44352</v>
      </c>
      <c r="AB26" s="19" t="str">
        <f>W26</f>
        <v>PT. Darsindo Cipta Putra Mandiri</v>
      </c>
      <c r="AC26" s="19" t="str">
        <f>VLOOKUP(V:V,'List Dedicate'!C:F,4,0)</f>
        <v>Dasan Budiyansyah</v>
      </c>
      <c r="AD26" s="19">
        <f>VLOOKUP(AC:AC,'List Dedicate'!F:G,2,0)</f>
        <v>85716761692</v>
      </c>
      <c r="AE26" s="19" t="str">
        <f>V26</f>
        <v>B 9035 FXU</v>
      </c>
    </row>
    <row r="27" spans="1:31" x14ac:dyDescent="0.25">
      <c r="A27" s="24">
        <v>4002936803</v>
      </c>
      <c r="B27" s="149" t="s">
        <v>96</v>
      </c>
      <c r="C27" s="149">
        <v>1</v>
      </c>
      <c r="D27" s="24">
        <v>15184502</v>
      </c>
      <c r="E27" s="24" t="s">
        <v>3554</v>
      </c>
      <c r="F27" s="24">
        <v>162</v>
      </c>
      <c r="G27" s="150">
        <v>9.6527777777777768E-2</v>
      </c>
      <c r="H27" s="24">
        <v>6.1805555555555558E-2</v>
      </c>
      <c r="I27" s="149" t="s">
        <v>8</v>
      </c>
      <c r="J27" s="24" t="s">
        <v>97</v>
      </c>
      <c r="K27" s="151">
        <v>44322.625694444447</v>
      </c>
      <c r="L27" s="149">
        <v>2</v>
      </c>
      <c r="M27" s="24" t="s">
        <v>3470</v>
      </c>
      <c r="N27" s="24" t="s">
        <v>99</v>
      </c>
      <c r="O27" s="24" t="s">
        <v>3555</v>
      </c>
      <c r="P27" s="152">
        <v>44353</v>
      </c>
      <c r="Q27" s="24" t="s">
        <v>100</v>
      </c>
      <c r="R27" s="24" t="s">
        <v>3556</v>
      </c>
      <c r="S27" s="19" t="s">
        <v>101</v>
      </c>
      <c r="T27" s="19" t="str">
        <f>IFERROR(VLOOKUP(D:D,DGILOG!A:C,3,0),"")</f>
        <v/>
      </c>
      <c r="U27" s="23" t="s">
        <v>3523</v>
      </c>
      <c r="V27" s="19" t="s">
        <v>38</v>
      </c>
      <c r="W27" s="19" t="str">
        <f>VLOOKUP(V:V,MGV!B:E,4,0)</f>
        <v>PT. Kabut Halim Mandiri</v>
      </c>
      <c r="X27" s="19" t="s">
        <v>339</v>
      </c>
      <c r="Y27" s="23" t="str">
        <f t="shared" si="0"/>
        <v xml:space="preserve">4002936803 GID 06 ND 06 </v>
      </c>
      <c r="Z27" s="19" t="s">
        <v>3580</v>
      </c>
      <c r="AA27" s="148">
        <v>44352</v>
      </c>
      <c r="AB27" s="19" t="str">
        <f>W27</f>
        <v>PT. Kabut Halim Mandiri</v>
      </c>
      <c r="AC27" s="19" t="str">
        <f>VLOOKUP(V:V,'List Dedicate'!C:F,4,0)</f>
        <v>HADI MAS RENOL</v>
      </c>
      <c r="AD27" s="19">
        <f>VLOOKUP(AC:AC,'List Dedicate'!F:G,2,0)</f>
        <v>81299351818</v>
      </c>
      <c r="AE27" s="19" t="str">
        <f>V27</f>
        <v>F 9282 FG</v>
      </c>
    </row>
    <row r="28" spans="1:31" x14ac:dyDescent="0.25">
      <c r="A28" s="25">
        <v>4002936806</v>
      </c>
      <c r="B28" s="149" t="s">
        <v>96</v>
      </c>
      <c r="C28" s="26">
        <v>1</v>
      </c>
      <c r="D28" s="24">
        <v>20820001</v>
      </c>
      <c r="E28" s="25" t="s">
        <v>185</v>
      </c>
      <c r="F28" s="25">
        <v>2147</v>
      </c>
      <c r="G28" s="155">
        <v>1.6611111111111112</v>
      </c>
      <c r="H28" s="154">
        <v>0.52916666666666667</v>
      </c>
      <c r="I28" s="26" t="s">
        <v>73</v>
      </c>
      <c r="J28" s="24" t="s">
        <v>116</v>
      </c>
      <c r="K28" s="151">
        <v>44322.625694444447</v>
      </c>
      <c r="L28" s="149">
        <v>2</v>
      </c>
      <c r="M28" s="25" t="s">
        <v>124</v>
      </c>
      <c r="N28" s="25" t="s">
        <v>118</v>
      </c>
      <c r="O28" s="25" t="s">
        <v>3557</v>
      </c>
      <c r="P28" s="27">
        <v>44356</v>
      </c>
      <c r="Q28" s="24" t="s">
        <v>112</v>
      </c>
      <c r="R28" s="24" t="s">
        <v>186</v>
      </c>
      <c r="S28" s="28" t="s">
        <v>113</v>
      </c>
      <c r="T28" s="28" t="str">
        <f>IFERROR(VLOOKUP(D:D,DGILOG!A:C,3,0),"")</f>
        <v/>
      </c>
      <c r="U28" s="28"/>
      <c r="V28" s="28"/>
      <c r="W28" s="28" t="s">
        <v>3532</v>
      </c>
      <c r="X28" s="28" t="s">
        <v>339</v>
      </c>
      <c r="Y28" s="28" t="str">
        <f t="shared" si="0"/>
        <v xml:space="preserve">4002936806 GID 06 P3 09 </v>
      </c>
      <c r="Z28" s="19" t="s">
        <v>3581</v>
      </c>
      <c r="AA28" s="19"/>
      <c r="AB28" s="19"/>
      <c r="AC28" s="19"/>
      <c r="AD28" s="19"/>
      <c r="AE28" s="19"/>
    </row>
    <row r="29" spans="1:31" x14ac:dyDescent="0.25">
      <c r="A29" s="25">
        <v>4002936807</v>
      </c>
      <c r="B29" s="149" t="s">
        <v>96</v>
      </c>
      <c r="C29" s="26">
        <v>1</v>
      </c>
      <c r="D29" s="24">
        <v>20820001</v>
      </c>
      <c r="E29" s="25" t="s">
        <v>185</v>
      </c>
      <c r="F29" s="25">
        <v>2000</v>
      </c>
      <c r="G29" s="25" t="s">
        <v>3558</v>
      </c>
      <c r="H29" s="154">
        <v>0.4777777777777778</v>
      </c>
      <c r="I29" s="26" t="s">
        <v>73</v>
      </c>
      <c r="J29" s="24" t="s">
        <v>116</v>
      </c>
      <c r="K29" s="151">
        <v>44322.625694444447</v>
      </c>
      <c r="L29" s="149">
        <v>2</v>
      </c>
      <c r="M29" s="25" t="s">
        <v>124</v>
      </c>
      <c r="N29" s="25" t="s">
        <v>118</v>
      </c>
      <c r="O29" s="25" t="s">
        <v>3557</v>
      </c>
      <c r="P29" s="27">
        <v>44356</v>
      </c>
      <c r="Q29" s="24" t="s">
        <v>112</v>
      </c>
      <c r="R29" s="24" t="s">
        <v>186</v>
      </c>
      <c r="S29" s="28" t="s">
        <v>113</v>
      </c>
      <c r="T29" s="28" t="str">
        <f>IFERROR(VLOOKUP(D:D,DGILOG!A:C,3,0),"")</f>
        <v/>
      </c>
      <c r="U29" s="28"/>
      <c r="V29" s="28" t="s">
        <v>205</v>
      </c>
      <c r="W29" s="28" t="s">
        <v>3592</v>
      </c>
      <c r="X29" s="28" t="s">
        <v>339</v>
      </c>
      <c r="Y29" s="28" t="str">
        <f t="shared" si="0"/>
        <v xml:space="preserve">4002936807 GID 06 P3 09 </v>
      </c>
      <c r="Z29" s="19" t="s">
        <v>3582</v>
      </c>
      <c r="AA29" s="19"/>
      <c r="AB29" s="19"/>
      <c r="AC29" s="19"/>
      <c r="AD29" s="19"/>
      <c r="AE29" s="19"/>
    </row>
    <row r="30" spans="1:31" x14ac:dyDescent="0.25">
      <c r="A30" s="25">
        <v>4002936808</v>
      </c>
      <c r="B30" s="149" t="s">
        <v>96</v>
      </c>
      <c r="C30" s="26">
        <v>1</v>
      </c>
      <c r="D30" s="24">
        <v>20820001</v>
      </c>
      <c r="E30" s="25" t="s">
        <v>185</v>
      </c>
      <c r="F30" s="25">
        <v>2000</v>
      </c>
      <c r="G30" s="155">
        <v>1.6486111111111112</v>
      </c>
      <c r="H30" s="25">
        <v>0.50624999999999998</v>
      </c>
      <c r="I30" s="26" t="s">
        <v>73</v>
      </c>
      <c r="J30" s="24" t="s">
        <v>116</v>
      </c>
      <c r="K30" s="151">
        <v>44322.625694444447</v>
      </c>
      <c r="L30" s="149">
        <v>2</v>
      </c>
      <c r="M30" s="25" t="s">
        <v>124</v>
      </c>
      <c r="N30" s="25" t="s">
        <v>118</v>
      </c>
      <c r="O30" s="25" t="s">
        <v>3557</v>
      </c>
      <c r="P30" s="27">
        <v>44356</v>
      </c>
      <c r="Q30" s="24" t="s">
        <v>112</v>
      </c>
      <c r="R30" s="24" t="s">
        <v>186</v>
      </c>
      <c r="S30" s="28" t="s">
        <v>113</v>
      </c>
      <c r="T30" s="28" t="str">
        <f>IFERROR(VLOOKUP(D:D,DGILOG!A:C,3,0),"")</f>
        <v/>
      </c>
      <c r="U30" s="28"/>
      <c r="V30" s="28" t="s">
        <v>3595</v>
      </c>
      <c r="W30" s="28" t="s">
        <v>3596</v>
      </c>
      <c r="X30" s="28" t="s">
        <v>339</v>
      </c>
      <c r="Y30" s="28" t="str">
        <f t="shared" si="0"/>
        <v xml:space="preserve">4002936808 GID 06 P3 09 </v>
      </c>
      <c r="Z30" s="19" t="s">
        <v>3583</v>
      </c>
      <c r="AA30" s="19"/>
      <c r="AB30" s="19"/>
      <c r="AC30" s="19"/>
      <c r="AD30" s="19"/>
      <c r="AE30" s="19"/>
    </row>
    <row r="31" spans="1:31" x14ac:dyDescent="0.25">
      <c r="A31" s="25">
        <v>4002936809</v>
      </c>
      <c r="B31" s="149" t="s">
        <v>96</v>
      </c>
      <c r="C31" s="26">
        <v>1</v>
      </c>
      <c r="D31" s="24">
        <v>20820001</v>
      </c>
      <c r="E31" s="25" t="s">
        <v>185</v>
      </c>
      <c r="F31" s="25">
        <v>2000</v>
      </c>
      <c r="G31" s="155">
        <v>1.6486111111111112</v>
      </c>
      <c r="H31" s="25">
        <v>0.50624999999999998</v>
      </c>
      <c r="I31" s="26" t="s">
        <v>73</v>
      </c>
      <c r="J31" s="24" t="s">
        <v>116</v>
      </c>
      <c r="K31" s="151">
        <v>44322.625694444447</v>
      </c>
      <c r="L31" s="149">
        <v>2</v>
      </c>
      <c r="M31" s="25" t="s">
        <v>124</v>
      </c>
      <c r="N31" s="25" t="s">
        <v>118</v>
      </c>
      <c r="O31" s="25" t="s">
        <v>3557</v>
      </c>
      <c r="P31" s="27">
        <v>44356</v>
      </c>
      <c r="Q31" s="24" t="s">
        <v>112</v>
      </c>
      <c r="R31" s="24" t="s">
        <v>186</v>
      </c>
      <c r="S31" s="28" t="s">
        <v>113</v>
      </c>
      <c r="T31" s="28" t="str">
        <f>IFERROR(VLOOKUP(D:D,DGILOG!A:C,3,0),"")</f>
        <v/>
      </c>
      <c r="U31" s="28"/>
      <c r="V31" s="28" t="s">
        <v>206</v>
      </c>
      <c r="W31" s="28" t="s">
        <v>3591</v>
      </c>
      <c r="X31" s="28" t="s">
        <v>339</v>
      </c>
      <c r="Y31" s="28" t="str">
        <f t="shared" si="0"/>
        <v xml:space="preserve">4002936809 GID 06 P3 09 </v>
      </c>
      <c r="Z31" s="19" t="s">
        <v>3584</v>
      </c>
      <c r="AA31" s="19"/>
      <c r="AB31" s="19"/>
      <c r="AC31" s="19"/>
      <c r="AD31" s="19"/>
      <c r="AE31" s="19"/>
    </row>
    <row r="32" spans="1:31" x14ac:dyDescent="0.25">
      <c r="A32" s="24">
        <v>4002936812</v>
      </c>
      <c r="B32" s="149" t="s">
        <v>96</v>
      </c>
      <c r="C32" s="149">
        <v>1</v>
      </c>
      <c r="D32" s="24">
        <v>15073983</v>
      </c>
      <c r="E32" s="24" t="s">
        <v>3559</v>
      </c>
      <c r="F32" s="24">
        <v>355</v>
      </c>
      <c r="G32" s="150">
        <v>0.21944444444444444</v>
      </c>
      <c r="H32" s="150">
        <v>0.11666666666666665</v>
      </c>
      <c r="I32" s="149" t="s">
        <v>8</v>
      </c>
      <c r="J32" s="24" t="s">
        <v>116</v>
      </c>
      <c r="K32" s="151">
        <v>44322.625694444447</v>
      </c>
      <c r="L32" s="149">
        <v>2</v>
      </c>
      <c r="M32" s="24" t="s">
        <v>3304</v>
      </c>
      <c r="N32" s="24" t="s">
        <v>110</v>
      </c>
      <c r="O32" s="24" t="s">
        <v>3560</v>
      </c>
      <c r="P32" s="152">
        <v>44354</v>
      </c>
      <c r="Q32" s="24" t="s">
        <v>105</v>
      </c>
      <c r="R32" s="24" t="s">
        <v>3561</v>
      </c>
      <c r="S32" s="19" t="s">
        <v>107</v>
      </c>
      <c r="T32" s="19" t="str">
        <f>IFERROR(VLOOKUP(D:D,DGILOG!A:C,3,0),"")</f>
        <v/>
      </c>
      <c r="U32" s="23" t="s">
        <v>3523</v>
      </c>
      <c r="V32" s="19" t="s">
        <v>67</v>
      </c>
      <c r="W32" s="19" t="str">
        <f>VLOOKUP(V:V,MGV!B:E,4,0)</f>
        <v>PT. Mega Antaran Prima</v>
      </c>
      <c r="X32" s="19" t="s">
        <v>339</v>
      </c>
      <c r="Y32" s="23" t="str">
        <f t="shared" si="0"/>
        <v xml:space="preserve">4002936812 GID 06 P2 07 </v>
      </c>
      <c r="Z32" s="19" t="s">
        <v>3585</v>
      </c>
      <c r="AA32" s="148">
        <v>44352</v>
      </c>
      <c r="AB32" s="19" t="str">
        <f>W32</f>
        <v>PT. Mega Antaran Prima</v>
      </c>
      <c r="AC32" s="19" t="str">
        <f>VLOOKUP(V:V,'List Dedicate'!C:F,4,0)</f>
        <v>VIJAY ABDUL ROHMAN</v>
      </c>
      <c r="AD32" s="19">
        <f>VLOOKUP(AC:AC,'List Dedicate'!F:G,2,0)</f>
        <v>82123748103</v>
      </c>
      <c r="AE32" s="19" t="str">
        <f>V32</f>
        <v>B 9062 KXU</v>
      </c>
    </row>
    <row r="33" spans="1:31" x14ac:dyDescent="0.25">
      <c r="A33" s="24">
        <v>4002936813</v>
      </c>
      <c r="B33" s="149" t="s">
        <v>96</v>
      </c>
      <c r="C33" s="149">
        <v>1</v>
      </c>
      <c r="D33" s="24">
        <v>15073983</v>
      </c>
      <c r="E33" s="24" t="s">
        <v>3559</v>
      </c>
      <c r="F33" s="24">
        <v>230</v>
      </c>
      <c r="G33" s="150">
        <v>0.22500000000000001</v>
      </c>
      <c r="H33" s="150">
        <v>9.5138888888888884E-2</v>
      </c>
      <c r="I33" s="149" t="s">
        <v>8</v>
      </c>
      <c r="J33" s="24" t="s">
        <v>116</v>
      </c>
      <c r="K33" s="151">
        <v>44322.625694444447</v>
      </c>
      <c r="L33" s="149">
        <v>2</v>
      </c>
      <c r="M33" s="24" t="s">
        <v>3304</v>
      </c>
      <c r="N33" s="24" t="s">
        <v>110</v>
      </c>
      <c r="O33" s="24" t="s">
        <v>3560</v>
      </c>
      <c r="P33" s="152">
        <v>44354</v>
      </c>
      <c r="Q33" s="24" t="s">
        <v>105</v>
      </c>
      <c r="R33" s="24" t="s">
        <v>3561</v>
      </c>
      <c r="S33" s="19" t="s">
        <v>107</v>
      </c>
      <c r="T33" s="19" t="str">
        <f>IFERROR(VLOOKUP(D:D,DGILOG!A:C,3,0),"")</f>
        <v/>
      </c>
      <c r="U33" s="23" t="s">
        <v>3523</v>
      </c>
      <c r="V33" s="19" t="s">
        <v>29</v>
      </c>
      <c r="W33" s="19" t="str">
        <f>VLOOKUP(V:V,MGV!B:E,4,0)</f>
        <v>PT. Darsindo Cipta Putra Mandiri</v>
      </c>
      <c r="X33" s="19" t="s">
        <v>339</v>
      </c>
      <c r="Y33" s="23" t="str">
        <f t="shared" si="0"/>
        <v xml:space="preserve">4002936813 GID 06 P2 07 </v>
      </c>
      <c r="Z33" s="19" t="s">
        <v>3586</v>
      </c>
      <c r="AA33" s="148">
        <v>44352</v>
      </c>
      <c r="AB33" s="19" t="str">
        <f>W33</f>
        <v>PT. Darsindo Cipta Putra Mandiri</v>
      </c>
      <c r="AC33" s="19" t="str">
        <f>VLOOKUP(V:V,'List Dedicate'!C:F,4,0)</f>
        <v>FERI</v>
      </c>
      <c r="AD33" s="19">
        <f>VLOOKUP(AC:AC,'List Dedicate'!F:G,2,0)</f>
        <v>81290876959</v>
      </c>
      <c r="AE33" s="19" t="str">
        <f>V33</f>
        <v>B 9146 FXU</v>
      </c>
    </row>
    <row r="34" spans="1:31" x14ac:dyDescent="0.25">
      <c r="A34" s="25">
        <v>4002936829</v>
      </c>
      <c r="B34" s="149" t="s">
        <v>96</v>
      </c>
      <c r="C34" s="26">
        <v>1</v>
      </c>
      <c r="D34" s="24">
        <v>15418111</v>
      </c>
      <c r="E34" s="25" t="s">
        <v>3562</v>
      </c>
      <c r="F34" s="25">
        <v>388</v>
      </c>
      <c r="G34" s="25">
        <v>0.26319444444444445</v>
      </c>
      <c r="H34" s="154">
        <v>8.5416666666666655E-2</v>
      </c>
      <c r="I34" s="26" t="s">
        <v>73</v>
      </c>
      <c r="J34" s="24" t="s">
        <v>97</v>
      </c>
      <c r="K34" s="151">
        <v>44322.625694444447</v>
      </c>
      <c r="L34" s="149">
        <v>2</v>
      </c>
      <c r="M34" s="25" t="s">
        <v>124</v>
      </c>
      <c r="N34" s="25" t="s">
        <v>118</v>
      </c>
      <c r="O34" s="25" t="s">
        <v>3539</v>
      </c>
      <c r="P34" s="27">
        <v>44355</v>
      </c>
      <c r="Q34" s="24" t="s">
        <v>112</v>
      </c>
      <c r="R34" s="24" t="s">
        <v>3563</v>
      </c>
      <c r="S34" s="28" t="s">
        <v>113</v>
      </c>
      <c r="T34" s="28" t="str">
        <f>IFERROR(VLOOKUP(D:D,DGILOG!A:C,3,0),"")</f>
        <v/>
      </c>
      <c r="U34" s="28"/>
      <c r="V34" s="28"/>
      <c r="W34" s="28" t="s">
        <v>3532</v>
      </c>
      <c r="X34" s="28" t="s">
        <v>339</v>
      </c>
      <c r="Y34" s="28" t="str">
        <f t="shared" si="0"/>
        <v xml:space="preserve">4002936829 GID 06 P3 08 </v>
      </c>
      <c r="Z34" s="19" t="s">
        <v>3587</v>
      </c>
      <c r="AA34" s="19"/>
      <c r="AB34" s="19"/>
      <c r="AC34" s="19"/>
      <c r="AD34" s="19"/>
      <c r="AE34" s="19"/>
    </row>
    <row r="35" spans="1:31" x14ac:dyDescent="0.25">
      <c r="A35" s="25">
        <v>4002936829</v>
      </c>
      <c r="B35" s="149" t="s">
        <v>96</v>
      </c>
      <c r="C35" s="26"/>
      <c r="D35" s="24">
        <v>95260001</v>
      </c>
      <c r="E35" s="25" t="s">
        <v>237</v>
      </c>
      <c r="F35" s="25">
        <v>1759</v>
      </c>
      <c r="G35" s="25" t="s">
        <v>3564</v>
      </c>
      <c r="H35" s="25">
        <v>0.58472222222222225</v>
      </c>
      <c r="I35" s="26" t="s">
        <v>73</v>
      </c>
      <c r="J35" s="24" t="s">
        <v>97</v>
      </c>
      <c r="K35" s="151">
        <v>44322.625694444447</v>
      </c>
      <c r="L35" s="149">
        <v>2</v>
      </c>
      <c r="M35" s="25" t="s">
        <v>117</v>
      </c>
      <c r="N35" s="25" t="s">
        <v>118</v>
      </c>
      <c r="O35" s="25" t="s">
        <v>3539</v>
      </c>
      <c r="P35" s="27">
        <v>44355</v>
      </c>
      <c r="Q35" s="24" t="s">
        <v>112</v>
      </c>
      <c r="R35" s="24" t="s">
        <v>238</v>
      </c>
      <c r="S35" s="28" t="s">
        <v>113</v>
      </c>
      <c r="T35" s="28" t="str">
        <f>IFERROR(VLOOKUP(D:D,DGILOG!A:C,3,0),"")</f>
        <v>Y</v>
      </c>
      <c r="U35" s="28"/>
      <c r="V35" s="28"/>
      <c r="W35" s="28" t="s">
        <v>3532</v>
      </c>
      <c r="X35" s="28" t="s">
        <v>339</v>
      </c>
      <c r="Y35" s="28" t="str">
        <f t="shared" si="0"/>
        <v>4002936829 GID 06 P3 08 Y</v>
      </c>
      <c r="Z35" s="19" t="s">
        <v>3587</v>
      </c>
      <c r="AA35" s="19"/>
      <c r="AB35" s="19"/>
      <c r="AC35" s="19"/>
      <c r="AD35" s="19"/>
      <c r="AE35" s="19"/>
    </row>
    <row r="36" spans="1:31" x14ac:dyDescent="0.25">
      <c r="A36" s="24">
        <v>4002936830</v>
      </c>
      <c r="B36" s="149" t="s">
        <v>96</v>
      </c>
      <c r="C36" s="149">
        <v>1</v>
      </c>
      <c r="D36" s="24">
        <v>15145628</v>
      </c>
      <c r="E36" s="24" t="s">
        <v>200</v>
      </c>
      <c r="F36" s="24">
        <v>252</v>
      </c>
      <c r="G36" s="24">
        <v>0.27013888888888887</v>
      </c>
      <c r="H36" s="24">
        <v>8.8888888888888892E-2</v>
      </c>
      <c r="I36" s="149" t="s">
        <v>8</v>
      </c>
      <c r="J36" s="24" t="s">
        <v>97</v>
      </c>
      <c r="K36" s="151">
        <v>44322.625694444447</v>
      </c>
      <c r="L36" s="149">
        <v>2</v>
      </c>
      <c r="M36" s="24" t="s">
        <v>126</v>
      </c>
      <c r="N36" s="24" t="s">
        <v>99</v>
      </c>
      <c r="O36" s="24" t="s">
        <v>3539</v>
      </c>
      <c r="P36" s="152">
        <v>44352</v>
      </c>
      <c r="Q36" s="24" t="s">
        <v>100</v>
      </c>
      <c r="R36" s="24" t="s">
        <v>3368</v>
      </c>
      <c r="S36" s="19" t="s">
        <v>101</v>
      </c>
      <c r="T36" s="19" t="str">
        <f>IFERROR(VLOOKUP(D:D,DGILOG!A:C,3,0),"")</f>
        <v>Y</v>
      </c>
      <c r="U36" s="23" t="s">
        <v>3523</v>
      </c>
      <c r="V36" s="19" t="s">
        <v>59</v>
      </c>
      <c r="W36" s="19" t="str">
        <f>VLOOKUP(V:V,MGV!B:E,4,0)</f>
        <v>PT. Mega Antaran Prima</v>
      </c>
      <c r="X36" s="19" t="s">
        <v>339</v>
      </c>
      <c r="Y36" s="23" t="str">
        <f t="shared" si="0"/>
        <v>4002936830 GID 06 ND 05 Y</v>
      </c>
      <c r="Z36" s="19" t="s">
        <v>3588</v>
      </c>
      <c r="AA36" s="148">
        <v>44352</v>
      </c>
      <c r="AB36" s="19" t="str">
        <f>W36</f>
        <v>PT. Mega Antaran Prima</v>
      </c>
      <c r="AC36" s="19" t="str">
        <f>VLOOKUP(V:V,'List Dedicate'!C:F,4,0)</f>
        <v>Ujang Mamun</v>
      </c>
      <c r="AD36" s="19">
        <f>VLOOKUP(AC:AC,'List Dedicate'!F:G,2,0)</f>
        <v>87782171835</v>
      </c>
      <c r="AE36" s="19" t="str">
        <f>V36</f>
        <v>F 8536 AP</v>
      </c>
    </row>
    <row r="37" spans="1:31" x14ac:dyDescent="0.25">
      <c r="A37" s="24">
        <v>4002936830</v>
      </c>
      <c r="B37" s="149" t="s">
        <v>96</v>
      </c>
      <c r="C37" s="149"/>
      <c r="D37" s="24">
        <v>24029001</v>
      </c>
      <c r="E37" s="24" t="s">
        <v>3565</v>
      </c>
      <c r="F37" s="24">
        <v>6</v>
      </c>
      <c r="G37" s="150">
        <v>4.1666666666666666E-3</v>
      </c>
      <c r="H37" s="150">
        <v>1.3888888888888889E-3</v>
      </c>
      <c r="I37" s="149" t="s">
        <v>8</v>
      </c>
      <c r="J37" s="24" t="s">
        <v>97</v>
      </c>
      <c r="K37" s="151">
        <v>44322.625694444447</v>
      </c>
      <c r="L37" s="149">
        <v>2</v>
      </c>
      <c r="M37" s="24" t="s">
        <v>126</v>
      </c>
      <c r="N37" s="24" t="s">
        <v>99</v>
      </c>
      <c r="O37" s="24" t="s">
        <v>3539</v>
      </c>
      <c r="P37" s="152">
        <v>44352</v>
      </c>
      <c r="Q37" s="24" t="s">
        <v>100</v>
      </c>
      <c r="R37" s="24" t="s">
        <v>3566</v>
      </c>
      <c r="S37" s="19" t="s">
        <v>101</v>
      </c>
      <c r="T37" s="19" t="str">
        <f>IFERROR(VLOOKUP(D:D,DGILOG!A:C,3,0),"")</f>
        <v/>
      </c>
      <c r="U37" s="23"/>
      <c r="V37" s="19"/>
      <c r="W37" s="19" t="e">
        <f>VLOOKUP(V:V,MGV!B:E,4,0)</f>
        <v>#N/A</v>
      </c>
      <c r="X37" s="19" t="s">
        <v>339</v>
      </c>
      <c r="Y37" s="23" t="str">
        <f t="shared" si="0"/>
        <v xml:space="preserve">4002936830 GID 06 ND 05 </v>
      </c>
      <c r="Z37" s="19" t="s">
        <v>3588</v>
      </c>
      <c r="AA37" s="148">
        <v>44352</v>
      </c>
      <c r="AB37" s="19" t="e">
        <f>W37</f>
        <v>#N/A</v>
      </c>
      <c r="AC37" s="19" t="e">
        <f>VLOOKUP(V:V,'List Dedicate'!C:F,4,0)</f>
        <v>#N/A</v>
      </c>
      <c r="AD37" s="19" t="e">
        <f>VLOOKUP(AC:AC,'List Dedicate'!F:G,2,0)</f>
        <v>#N/A</v>
      </c>
      <c r="AE37" s="19">
        <f>V37</f>
        <v>0</v>
      </c>
    </row>
  </sheetData>
  <autoFilter ref="A1:AE37" xr:uid="{00000000-0009-0000-0000-000017000000}"/>
  <conditionalFormatting sqref="V1">
    <cfRule type="duplicateValues" dxfId="205" priority="10"/>
  </conditionalFormatting>
  <conditionalFormatting sqref="V1">
    <cfRule type="duplicateValues" dxfId="204" priority="11"/>
    <cfRule type="duplicateValues" dxfId="203" priority="12"/>
  </conditionalFormatting>
  <conditionalFormatting sqref="V1">
    <cfRule type="duplicateValues" dxfId="202" priority="13"/>
    <cfRule type="duplicateValues" dxfId="201" priority="14"/>
  </conditionalFormatting>
  <conditionalFormatting sqref="V1">
    <cfRule type="duplicateValues" dxfId="200" priority="9"/>
  </conditionalFormatting>
  <conditionalFormatting sqref="V1">
    <cfRule type="duplicateValues" dxfId="199" priority="8"/>
  </conditionalFormatting>
  <conditionalFormatting sqref="V1">
    <cfRule type="duplicateValues" dxfId="198" priority="7"/>
  </conditionalFormatting>
  <conditionalFormatting sqref="A1 V1">
    <cfRule type="duplicateValues" dxfId="197" priority="6"/>
  </conditionalFormatting>
  <conditionalFormatting sqref="A1 V1">
    <cfRule type="duplicateValues" dxfId="196" priority="5"/>
  </conditionalFormatting>
  <conditionalFormatting sqref="Y1">
    <cfRule type="duplicateValues" dxfId="195" priority="15"/>
  </conditionalFormatting>
  <conditionalFormatting sqref="Y2:Y4">
    <cfRule type="duplicateValues" dxfId="194" priority="4"/>
  </conditionalFormatting>
  <conditionalFormatting sqref="V5:V37">
    <cfRule type="duplicateValues" dxfId="193" priority="2"/>
  </conditionalFormatting>
  <conditionalFormatting sqref="V5:V37">
    <cfRule type="duplicateValues" dxfId="192" priority="1"/>
  </conditionalFormatting>
  <conditionalFormatting sqref="Y5:Y37">
    <cfRule type="duplicateValues" dxfId="191" priority="3"/>
  </conditionalFormatting>
  <hyperlinks>
    <hyperlink ref="R9" r:id="rId1" display="https://www.google.com/maps/search/JL+JANTI+NO+262?entry=gmail&amp;source=g" xr:uid="{00000000-0004-0000-1700-000000000000}"/>
    <hyperlink ref="R11" r:id="rId2" display="https://www.google.com/maps/search/JL+RAYA+KALIGAWE+38+KM+5+1?entry=gmail&amp;source=g" xr:uid="{00000000-0004-0000-1700-000001000000}"/>
    <hyperlink ref="R12" r:id="rId3" display="https://www.google.com/maps/search/JL.BRIGJEN+SUDIARTO+NO.132?entry=gmail&amp;source=g" xr:uid="{00000000-0004-0000-1700-000002000000}"/>
    <hyperlink ref="R16" r:id="rId4" display="https://www.google.com/maps/search/TEMULAWAK+NO+14+%2F+55515+SLEMAN?entry=gmail&amp;source=g" xr:uid="{00000000-0004-0000-1700-000003000000}"/>
    <hyperlink ref="R17" r:id="rId5" display="https://www.google.com/maps/search/TEMULAWAK+NO+14+%2F+55515+SLEMAN?entry=gmail&amp;source=g" xr:uid="{00000000-0004-0000-1700-000004000000}"/>
    <hyperlink ref="R21" r:id="rId6" display="https://www.google.com/maps/search/BALAI+PUSTAKA+TIMUR+35?entry=gmail&amp;source=g" xr:uid="{00000000-0004-0000-1700-000005000000}"/>
    <hyperlink ref="R22" r:id="rId7" display="https://www.google.com/maps/search/JL.RAYA+KALIGAWE+NO.38?entry=gmail&amp;source=g" xr:uid="{00000000-0004-0000-1700-000006000000}"/>
    <hyperlink ref="R25" r:id="rId8" display="https://www.google.com/maps/search/JL.+IBRAHIM+ADJIE+NO+416+-A?entry=gmail&amp;source=g" xr:uid="{00000000-0004-0000-1700-000007000000}"/>
    <hyperlink ref="R26" r:id="rId9" display="https://www.google.com/maps/search/JL.+IBRAHIM+ADJIE+NO+416+-A?entry=gmail&amp;source=g" xr:uid="{00000000-0004-0000-1700-000008000000}"/>
  </hyperlinks>
  <pageMargins left="0.7" right="0.7" top="0.75" bottom="0.75" header="0.3" footer="0.3"/>
  <pageSetup orientation="portrait" horizontalDpi="360" verticalDpi="360" r:id="rId1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67"/>
  <dimension ref="A1:AE37"/>
  <sheetViews>
    <sheetView zoomScale="112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S6" sqref="S6"/>
    </sheetView>
  </sheetViews>
  <sheetFormatPr defaultRowHeight="15" x14ac:dyDescent="0.25"/>
  <cols>
    <col min="1" max="1" width="9.5703125" bestFit="1" customWidth="1"/>
    <col min="2" max="2" width="9.5703125" hidden="1" customWidth="1"/>
    <col min="3" max="3" width="5" bestFit="1" customWidth="1"/>
    <col min="4" max="4" width="7.85546875" hidden="1" customWidth="1"/>
    <col min="5" max="5" width="34" bestFit="1" customWidth="1"/>
    <col min="6" max="6" width="4.42578125" bestFit="1" customWidth="1"/>
    <col min="7" max="7" width="6.85546875" bestFit="1" customWidth="1"/>
    <col min="8" max="8" width="6.5703125" bestFit="1" customWidth="1"/>
    <col min="9" max="9" width="8.7109375" bestFit="1" customWidth="1"/>
    <col min="10" max="10" width="10.140625" hidden="1" customWidth="1"/>
    <col min="11" max="11" width="11.85546875" hidden="1" customWidth="1"/>
    <col min="12" max="12" width="7.42578125" hidden="1" customWidth="1"/>
    <col min="13" max="13" width="11.28515625" bestFit="1" customWidth="1"/>
    <col min="14" max="14" width="12.28515625" hidden="1" customWidth="1"/>
    <col min="15" max="15" width="12.140625" bestFit="1" customWidth="1"/>
    <col min="16" max="16" width="8" bestFit="1" customWidth="1"/>
    <col min="17" max="17" width="20.140625" hidden="1" customWidth="1"/>
    <col min="18" max="18" width="33.42578125" hidden="1" customWidth="1"/>
    <col min="19" max="21" width="9.140625" customWidth="1"/>
    <col min="22" max="22" width="13.85546875" bestFit="1" customWidth="1"/>
    <col min="23" max="23" width="27.28515625" bestFit="1" customWidth="1"/>
    <col min="24" max="24" width="9.140625" customWidth="1"/>
    <col min="25" max="25" width="22.7109375" customWidth="1"/>
    <col min="26" max="26" width="29" customWidth="1"/>
    <col min="27" max="27" width="9.42578125" style="12" bestFit="1" customWidth="1"/>
    <col min="28" max="28" width="23.140625" style="12" bestFit="1" customWidth="1"/>
    <col min="29" max="29" width="21.42578125" style="12" bestFit="1" customWidth="1"/>
    <col min="30" max="30" width="9.140625" style="12"/>
    <col min="31" max="31" width="10.7109375" style="12" bestFit="1" customWidth="1"/>
  </cols>
  <sheetData>
    <row r="1" spans="1:31" x14ac:dyDescent="0.25">
      <c r="A1" s="102" t="s">
        <v>0</v>
      </c>
      <c r="B1" s="102" t="s">
        <v>3</v>
      </c>
      <c r="C1" s="102" t="s">
        <v>79</v>
      </c>
      <c r="D1" s="102" t="s">
        <v>80</v>
      </c>
      <c r="E1" s="102" t="s">
        <v>81</v>
      </c>
      <c r="F1" s="102" t="s">
        <v>82</v>
      </c>
      <c r="G1" s="102" t="s">
        <v>83</v>
      </c>
      <c r="H1" s="102" t="s">
        <v>84</v>
      </c>
      <c r="I1" s="102" t="s">
        <v>229</v>
      </c>
      <c r="J1" s="102" t="s">
        <v>85</v>
      </c>
      <c r="K1" s="102" t="s">
        <v>86</v>
      </c>
      <c r="L1" s="102" t="s">
        <v>87</v>
      </c>
      <c r="M1" s="102" t="s">
        <v>88</v>
      </c>
      <c r="N1" s="102" t="s">
        <v>89</v>
      </c>
      <c r="O1" s="102" t="s">
        <v>90</v>
      </c>
      <c r="P1" s="102" t="s">
        <v>91</v>
      </c>
      <c r="Q1" s="102" t="s">
        <v>92</v>
      </c>
      <c r="R1" s="102" t="s">
        <v>93</v>
      </c>
      <c r="S1" s="47" t="s">
        <v>2454</v>
      </c>
      <c r="T1" s="83" t="s">
        <v>611</v>
      </c>
      <c r="U1" s="47" t="s">
        <v>94</v>
      </c>
      <c r="V1" s="35" t="s">
        <v>625</v>
      </c>
      <c r="W1" s="47" t="s">
        <v>529</v>
      </c>
      <c r="X1" s="47" t="s">
        <v>95</v>
      </c>
      <c r="Y1" s="47" t="s">
        <v>254</v>
      </c>
      <c r="Z1" s="29"/>
      <c r="AA1" s="100"/>
      <c r="AB1" s="100"/>
      <c r="AC1" s="100"/>
    </row>
    <row r="2" spans="1:31" x14ac:dyDescent="0.25">
      <c r="A2" s="78">
        <v>4002935782</v>
      </c>
      <c r="B2" s="103" t="s">
        <v>96</v>
      </c>
      <c r="C2" s="103">
        <v>1</v>
      </c>
      <c r="D2" s="78">
        <v>15541347</v>
      </c>
      <c r="E2" s="78" t="s">
        <v>949</v>
      </c>
      <c r="F2" s="78">
        <v>296</v>
      </c>
      <c r="G2" s="78">
        <v>4.9800000000000004</v>
      </c>
      <c r="H2" s="78">
        <v>1.66</v>
      </c>
      <c r="I2" s="103" t="s">
        <v>8</v>
      </c>
      <c r="J2" s="78" t="s">
        <v>97</v>
      </c>
      <c r="K2" s="104">
        <v>44349.436111111114</v>
      </c>
      <c r="L2" s="78">
        <v>1</v>
      </c>
      <c r="M2" s="78" t="s">
        <v>104</v>
      </c>
      <c r="N2" s="78" t="s">
        <v>99</v>
      </c>
      <c r="O2" s="78" t="s">
        <v>324</v>
      </c>
      <c r="P2" s="105">
        <v>44350</v>
      </c>
      <c r="Q2" s="78" t="s">
        <v>100</v>
      </c>
      <c r="R2" s="78" t="s">
        <v>1660</v>
      </c>
      <c r="S2" s="19" t="s">
        <v>101</v>
      </c>
      <c r="T2" s="19" t="str">
        <f>IFERROR(VLOOKUP(D:D,DGILOG!A:C,3,0),"")</f>
        <v/>
      </c>
      <c r="U2" s="29" t="s">
        <v>3344</v>
      </c>
      <c r="V2" s="29" t="s">
        <v>436</v>
      </c>
      <c r="W2" s="19" t="str">
        <f>IFERROR(VLOOKUP(V:V,MGV!B:E,4,0),"")</f>
        <v>PT. Kabut Halim Mandiri</v>
      </c>
      <c r="X2" s="29" t="s">
        <v>324</v>
      </c>
      <c r="Y2" s="23" t="str">
        <f t="shared" ref="Y2:Y7" si="0">A2&amp;" "&amp;X2&amp;" "&amp;S2&amp;" "&amp;TEXT(P2,"DD")&amp;" "&amp;T2</f>
        <v xml:space="preserve">4002935782 GID 03 ND 03 </v>
      </c>
      <c r="Z2" s="29" t="s">
        <v>3327</v>
      </c>
      <c r="AA2" s="99">
        <v>44349</v>
      </c>
      <c r="AB2" s="100" t="str">
        <f>W2</f>
        <v>PT. Kabut Halim Mandiri</v>
      </c>
      <c r="AC2" s="100" t="str">
        <f>+VLOOKUP(V2,'List Dedicate'!C:F,4,0)</f>
        <v>iwan deni suhendar</v>
      </c>
      <c r="AD2" s="101"/>
      <c r="AE2" s="100" t="str">
        <f>V2</f>
        <v>F 9287 FG</v>
      </c>
    </row>
    <row r="3" spans="1:31" x14ac:dyDescent="0.25">
      <c r="A3" s="111">
        <v>4002935821</v>
      </c>
      <c r="B3" s="103" t="s">
        <v>96</v>
      </c>
      <c r="C3" s="112">
        <v>1</v>
      </c>
      <c r="D3" s="78">
        <v>20820001</v>
      </c>
      <c r="E3" s="111" t="s">
        <v>185</v>
      </c>
      <c r="F3" s="111">
        <v>2000</v>
      </c>
      <c r="G3" s="111">
        <v>39.78</v>
      </c>
      <c r="H3" s="111">
        <v>11.28</v>
      </c>
      <c r="I3" s="112" t="s">
        <v>473</v>
      </c>
      <c r="J3" s="78" t="s">
        <v>116</v>
      </c>
      <c r="K3" s="104">
        <v>44349.436111111114</v>
      </c>
      <c r="L3" s="78">
        <v>1</v>
      </c>
      <c r="M3" s="111" t="s">
        <v>124</v>
      </c>
      <c r="N3" s="78" t="s">
        <v>118</v>
      </c>
      <c r="O3" s="111" t="s">
        <v>324</v>
      </c>
      <c r="P3" s="113">
        <v>44352</v>
      </c>
      <c r="Q3" s="78" t="s">
        <v>112</v>
      </c>
      <c r="R3" s="78" t="s">
        <v>186</v>
      </c>
      <c r="S3" s="111" t="s">
        <v>113</v>
      </c>
      <c r="T3" s="28" t="str">
        <f>IFERROR(VLOOKUP(D:D,DGILOG!A:C,3,0),"")</f>
        <v/>
      </c>
      <c r="U3" s="114" t="str">
        <f>+IFERROR(IF(S3="P3",VLOOKUP(V:V,MGV!B:E,4,0),""),"")</f>
        <v/>
      </c>
      <c r="V3" s="114"/>
      <c r="W3" s="28" t="s">
        <v>3297</v>
      </c>
      <c r="X3" s="114" t="s">
        <v>324</v>
      </c>
      <c r="Y3" s="28" t="str">
        <f t="shared" si="0"/>
        <v xml:space="preserve">4002935821 GID 03 P3 05 </v>
      </c>
      <c r="Z3" s="114" t="s">
        <v>3328</v>
      </c>
      <c r="AA3" s="29"/>
      <c r="AB3" s="29"/>
      <c r="AC3" s="29"/>
      <c r="AD3"/>
      <c r="AE3"/>
    </row>
    <row r="4" spans="1:31" x14ac:dyDescent="0.25">
      <c r="A4" s="111">
        <v>4002935822</v>
      </c>
      <c r="B4" s="103" t="s">
        <v>96</v>
      </c>
      <c r="C4" s="112">
        <v>1</v>
      </c>
      <c r="D4" s="78">
        <v>20802001</v>
      </c>
      <c r="E4" s="111" t="s">
        <v>183</v>
      </c>
      <c r="F4" s="111">
        <v>2000</v>
      </c>
      <c r="G4" s="111">
        <v>39.78</v>
      </c>
      <c r="H4" s="111">
        <v>11.28</v>
      </c>
      <c r="I4" s="112" t="s">
        <v>473</v>
      </c>
      <c r="J4" s="78" t="s">
        <v>116</v>
      </c>
      <c r="K4" s="104">
        <v>44349.436111111114</v>
      </c>
      <c r="L4" s="78">
        <v>1</v>
      </c>
      <c r="M4" s="111" t="s">
        <v>130</v>
      </c>
      <c r="N4" s="78" t="s">
        <v>118</v>
      </c>
      <c r="O4" s="111" t="s">
        <v>324</v>
      </c>
      <c r="P4" s="113">
        <v>44352</v>
      </c>
      <c r="Q4" s="78" t="s">
        <v>112</v>
      </c>
      <c r="R4" s="78" t="s">
        <v>184</v>
      </c>
      <c r="S4" s="111" t="s">
        <v>113</v>
      </c>
      <c r="T4" s="28" t="str">
        <f>IFERROR(VLOOKUP(D:D,DGILOG!A:C,3,0),"")</f>
        <v/>
      </c>
      <c r="U4" s="114"/>
      <c r="V4" s="114" t="s">
        <v>483</v>
      </c>
      <c r="W4" s="28" t="s">
        <v>3326</v>
      </c>
      <c r="X4" s="114" t="s">
        <v>324</v>
      </c>
      <c r="Y4" s="28" t="str">
        <f t="shared" si="0"/>
        <v xml:space="preserve">4002935822 GID 03 P3 05 </v>
      </c>
      <c r="Z4" s="114" t="s">
        <v>3329</v>
      </c>
      <c r="AA4" s="29"/>
      <c r="AB4" s="29"/>
      <c r="AC4" s="29"/>
      <c r="AD4"/>
      <c r="AE4"/>
    </row>
    <row r="5" spans="1:31" x14ac:dyDescent="0.25">
      <c r="A5" s="78">
        <v>4002935878</v>
      </c>
      <c r="B5" s="103" t="s">
        <v>96</v>
      </c>
      <c r="C5" s="103">
        <v>1</v>
      </c>
      <c r="D5" s="78">
        <v>15075082</v>
      </c>
      <c r="E5" s="78" t="s">
        <v>178</v>
      </c>
      <c r="F5" s="78">
        <v>437</v>
      </c>
      <c r="G5" s="78">
        <v>5.33</v>
      </c>
      <c r="H5" s="78">
        <v>2.76</v>
      </c>
      <c r="I5" s="103" t="s">
        <v>8</v>
      </c>
      <c r="J5" s="78" t="s">
        <v>97</v>
      </c>
      <c r="K5" s="104">
        <v>44349.436111111114</v>
      </c>
      <c r="L5" s="78">
        <v>1</v>
      </c>
      <c r="M5" s="78" t="s">
        <v>134</v>
      </c>
      <c r="N5" s="78" t="s">
        <v>99</v>
      </c>
      <c r="O5" s="78" t="s">
        <v>324</v>
      </c>
      <c r="P5" s="105">
        <v>44350</v>
      </c>
      <c r="Q5" s="78" t="s">
        <v>100</v>
      </c>
      <c r="R5" s="78" t="s">
        <v>179</v>
      </c>
      <c r="S5" s="78" t="s">
        <v>101</v>
      </c>
      <c r="T5" s="19" t="str">
        <f>IFERROR(VLOOKUP(D:D,DGILOG!A:C,3,0),"")</f>
        <v>Y</v>
      </c>
      <c r="U5" s="29" t="s">
        <v>3344</v>
      </c>
      <c r="V5" s="29" t="s">
        <v>276</v>
      </c>
      <c r="W5" s="19" t="str">
        <f>IFERROR(VLOOKUP(V:V,MGV!B:E,4,0),"")</f>
        <v>PT. Mega Antaran Prima</v>
      </c>
      <c r="X5" s="29" t="s">
        <v>324</v>
      </c>
      <c r="Y5" s="23" t="str">
        <f t="shared" si="0"/>
        <v>4002935878 GID 03 ND 03 Y</v>
      </c>
      <c r="Z5" s="29" t="s">
        <v>3330</v>
      </c>
      <c r="AA5" s="99">
        <v>44349</v>
      </c>
      <c r="AB5" s="100" t="str">
        <f>W5</f>
        <v>PT. Mega Antaran Prima</v>
      </c>
      <c r="AC5" s="100" t="str">
        <f>+VLOOKUP(V5,'List Dedicate'!C:F,4,0)</f>
        <v>Jaelani</v>
      </c>
      <c r="AD5" s="101"/>
      <c r="AE5" s="100" t="str">
        <f>V5</f>
        <v>B 9166 KXU</v>
      </c>
    </row>
    <row r="6" spans="1:31" x14ac:dyDescent="0.25">
      <c r="A6" s="111">
        <v>4002935923</v>
      </c>
      <c r="B6" s="103" t="s">
        <v>96</v>
      </c>
      <c r="C6" s="112">
        <v>1</v>
      </c>
      <c r="D6" s="78">
        <v>20817001</v>
      </c>
      <c r="E6" s="111" t="s">
        <v>216</v>
      </c>
      <c r="F6" s="111">
        <v>2000</v>
      </c>
      <c r="G6" s="111">
        <v>39.78</v>
      </c>
      <c r="H6" s="111">
        <v>11.28</v>
      </c>
      <c r="I6" s="112" t="s">
        <v>473</v>
      </c>
      <c r="J6" s="78" t="s">
        <v>116</v>
      </c>
      <c r="K6" s="104">
        <v>44349.436111111114</v>
      </c>
      <c r="L6" s="78">
        <v>1</v>
      </c>
      <c r="M6" s="111" t="s">
        <v>117</v>
      </c>
      <c r="N6" s="78" t="s">
        <v>118</v>
      </c>
      <c r="O6" s="111" t="s">
        <v>324</v>
      </c>
      <c r="P6" s="113">
        <v>44352</v>
      </c>
      <c r="Q6" s="78" t="s">
        <v>112</v>
      </c>
      <c r="R6" s="78" t="s">
        <v>217</v>
      </c>
      <c r="S6" s="111" t="s">
        <v>113</v>
      </c>
      <c r="T6" s="28" t="str">
        <f>IFERROR(VLOOKUP(D:D,DGILOG!A:C,3,0),"")</f>
        <v/>
      </c>
      <c r="U6" s="114"/>
      <c r="V6" s="114" t="s">
        <v>348</v>
      </c>
      <c r="W6" s="28" t="s">
        <v>3393</v>
      </c>
      <c r="X6" s="114" t="s">
        <v>324</v>
      </c>
      <c r="Y6" s="28" t="str">
        <f t="shared" si="0"/>
        <v xml:space="preserve">4002935923 GID 03 P3 05 </v>
      </c>
      <c r="Z6" s="114" t="s">
        <v>3331</v>
      </c>
      <c r="AA6" s="29"/>
      <c r="AB6" s="29"/>
      <c r="AC6" s="29"/>
      <c r="AD6"/>
      <c r="AE6"/>
    </row>
    <row r="7" spans="1:31" x14ac:dyDescent="0.25">
      <c r="A7" s="106">
        <v>4002935589</v>
      </c>
      <c r="B7" s="107" t="s">
        <v>96</v>
      </c>
      <c r="C7" s="107"/>
      <c r="D7" s="106">
        <v>15167475</v>
      </c>
      <c r="E7" s="106" t="s">
        <v>3298</v>
      </c>
      <c r="F7" s="106">
        <v>30</v>
      </c>
      <c r="G7" s="106">
        <v>0.35</v>
      </c>
      <c r="H7" s="106">
        <v>0.16</v>
      </c>
      <c r="I7" s="107" t="s">
        <v>8</v>
      </c>
      <c r="J7" s="106" t="s">
        <v>97</v>
      </c>
      <c r="K7" s="108">
        <v>44233.643055555556</v>
      </c>
      <c r="L7" s="107">
        <v>2</v>
      </c>
      <c r="M7" s="106" t="s">
        <v>134</v>
      </c>
      <c r="N7" s="106" t="s">
        <v>99</v>
      </c>
      <c r="O7" s="106" t="s">
        <v>3299</v>
      </c>
      <c r="P7" s="109">
        <v>44350</v>
      </c>
      <c r="Q7" s="106" t="s">
        <v>100</v>
      </c>
      <c r="R7" s="106" t="s">
        <v>3300</v>
      </c>
      <c r="S7" s="19" t="s">
        <v>101</v>
      </c>
      <c r="T7" s="19" t="str">
        <f>IFERROR(VLOOKUP(D:D,DGILOG!A:C,3,0),"")</f>
        <v/>
      </c>
      <c r="U7" s="29"/>
      <c r="V7" s="29"/>
      <c r="W7" s="19" t="str">
        <f>IFERROR(VLOOKUP(V:V,MGV!B:E,4,0),"")</f>
        <v/>
      </c>
      <c r="X7" s="29" t="s">
        <v>324</v>
      </c>
      <c r="Y7" s="23" t="str">
        <f t="shared" si="0"/>
        <v xml:space="preserve">4002935589 GID 03 ND 03 </v>
      </c>
      <c r="Z7" s="29" t="s">
        <v>3332</v>
      </c>
      <c r="AA7" s="99">
        <v>44349</v>
      </c>
      <c r="AB7" s="100" t="str">
        <f t="shared" ref="AB7:AB19" si="1">W7</f>
        <v/>
      </c>
      <c r="AC7" s="100" t="e">
        <f>+VLOOKUP(V7,'List Dedicate'!C:F,4,0)</f>
        <v>#N/A</v>
      </c>
      <c r="AD7" s="101"/>
      <c r="AE7" s="100">
        <f t="shared" ref="AE7:AE19" si="2">V7</f>
        <v>0</v>
      </c>
    </row>
    <row r="8" spans="1:31" x14ac:dyDescent="0.25">
      <c r="A8" s="106">
        <v>4002935589</v>
      </c>
      <c r="B8" s="107" t="s">
        <v>96</v>
      </c>
      <c r="C8" s="107">
        <v>1</v>
      </c>
      <c r="D8" s="106">
        <v>15181929</v>
      </c>
      <c r="E8" s="106" t="s">
        <v>303</v>
      </c>
      <c r="F8" s="106">
        <v>128</v>
      </c>
      <c r="G8" s="106">
        <v>2.7</v>
      </c>
      <c r="H8" s="106">
        <v>1.0900000000000001</v>
      </c>
      <c r="I8" s="107" t="s">
        <v>8</v>
      </c>
      <c r="J8" s="106" t="s">
        <v>97</v>
      </c>
      <c r="K8" s="108">
        <v>44233.643055555556</v>
      </c>
      <c r="L8" s="107">
        <v>2</v>
      </c>
      <c r="M8" s="106" t="s">
        <v>134</v>
      </c>
      <c r="N8" s="106" t="s">
        <v>99</v>
      </c>
      <c r="O8" s="106" t="s">
        <v>3299</v>
      </c>
      <c r="P8" s="109">
        <v>44350</v>
      </c>
      <c r="Q8" s="106" t="s">
        <v>100</v>
      </c>
      <c r="R8" s="106" t="s">
        <v>304</v>
      </c>
      <c r="S8" s="19" t="s">
        <v>101</v>
      </c>
      <c r="T8" s="19" t="str">
        <f>IFERROR(VLOOKUP(D:D,DGILOG!A:C,3,0),"")</f>
        <v>Y</v>
      </c>
      <c r="U8" s="29" t="s">
        <v>3344</v>
      </c>
      <c r="V8" s="29" t="s">
        <v>40</v>
      </c>
      <c r="W8" s="19" t="str">
        <f>IFERROR(VLOOKUP(V:V,MGV!B:E,4,0),"")</f>
        <v>PT. Kabut Halim Mandiri</v>
      </c>
      <c r="X8" s="29" t="s">
        <v>324</v>
      </c>
      <c r="Y8" s="23" t="str">
        <f t="shared" ref="Y8:Y20" si="3">A8&amp;" "&amp;X8&amp;" "&amp;S8&amp;" "&amp;TEXT(P8,"DD")&amp;" "&amp;T8</f>
        <v>4002935589 GID 03 ND 03 Y</v>
      </c>
      <c r="Z8" s="29" t="s">
        <v>3332</v>
      </c>
      <c r="AA8" s="99">
        <v>44349</v>
      </c>
      <c r="AB8" s="100" t="s">
        <v>18</v>
      </c>
      <c r="AC8" s="100" t="s">
        <v>2262</v>
      </c>
      <c r="AD8" s="101"/>
      <c r="AE8" s="100" t="s">
        <v>40</v>
      </c>
    </row>
    <row r="9" spans="1:31" x14ac:dyDescent="0.25">
      <c r="A9" s="106">
        <v>4002935792</v>
      </c>
      <c r="B9" s="107" t="s">
        <v>96</v>
      </c>
      <c r="C9" s="107">
        <v>1</v>
      </c>
      <c r="D9" s="106">
        <v>15366916</v>
      </c>
      <c r="E9" s="106" t="s">
        <v>3301</v>
      </c>
      <c r="F9" s="106">
        <v>250</v>
      </c>
      <c r="G9" s="106">
        <v>4.28</v>
      </c>
      <c r="H9" s="106">
        <v>1.53</v>
      </c>
      <c r="I9" s="107" t="s">
        <v>8</v>
      </c>
      <c r="J9" s="106" t="s">
        <v>97</v>
      </c>
      <c r="K9" s="108">
        <v>44233.643055555556</v>
      </c>
      <c r="L9" s="107">
        <v>2</v>
      </c>
      <c r="M9" s="106" t="s">
        <v>104</v>
      </c>
      <c r="N9" s="106" t="s">
        <v>99</v>
      </c>
      <c r="O9" s="106" t="s">
        <v>324</v>
      </c>
      <c r="P9" s="109">
        <v>44350</v>
      </c>
      <c r="Q9" s="106" t="s">
        <v>120</v>
      </c>
      <c r="R9" s="106" t="s">
        <v>3302</v>
      </c>
      <c r="S9" s="78" t="s">
        <v>122</v>
      </c>
      <c r="T9" s="19" t="str">
        <f>IFERROR(VLOOKUP(D:D,DGILOG!A:C,3,0),"")</f>
        <v/>
      </c>
      <c r="U9" s="29" t="s">
        <v>3344</v>
      </c>
      <c r="V9" s="29" t="s">
        <v>45</v>
      </c>
      <c r="W9" s="19" t="str">
        <f>IFERROR(VLOOKUP(V:V,MGV!B:E,4,0),"")</f>
        <v>PT. Kabut Halim Mandiri</v>
      </c>
      <c r="X9" s="29" t="s">
        <v>324</v>
      </c>
      <c r="Y9" s="23" t="str">
        <f t="shared" si="3"/>
        <v xml:space="preserve">4002935792 GID 03 P1 03 </v>
      </c>
      <c r="Z9" s="29" t="s">
        <v>3333</v>
      </c>
      <c r="AA9" s="99">
        <v>44349</v>
      </c>
      <c r="AB9" s="100" t="str">
        <f t="shared" si="1"/>
        <v>PT. Kabut Halim Mandiri</v>
      </c>
      <c r="AC9" s="100" t="str">
        <f>+VLOOKUP(V9,'List Dedicate'!C:F,4,0)</f>
        <v>ali</v>
      </c>
      <c r="AD9" s="101"/>
      <c r="AE9" s="100" t="str">
        <f t="shared" si="2"/>
        <v>B 9691 ECB</v>
      </c>
    </row>
    <row r="10" spans="1:31" x14ac:dyDescent="0.25">
      <c r="A10" s="106">
        <v>4002935996</v>
      </c>
      <c r="B10" s="107" t="s">
        <v>96</v>
      </c>
      <c r="C10" s="107">
        <v>1</v>
      </c>
      <c r="D10" s="106">
        <v>15451699</v>
      </c>
      <c r="E10" s="106" t="s">
        <v>3303</v>
      </c>
      <c r="F10" s="106">
        <v>188</v>
      </c>
      <c r="G10" s="106">
        <v>3.1</v>
      </c>
      <c r="H10" s="106">
        <v>1.21</v>
      </c>
      <c r="I10" s="107" t="s">
        <v>8</v>
      </c>
      <c r="J10" s="106" t="s">
        <v>97</v>
      </c>
      <c r="K10" s="108">
        <v>44233.643055555556</v>
      </c>
      <c r="L10" s="107">
        <v>2</v>
      </c>
      <c r="M10" s="106" t="s">
        <v>3304</v>
      </c>
      <c r="N10" s="106" t="s">
        <v>110</v>
      </c>
      <c r="O10" s="106" t="s">
        <v>324</v>
      </c>
      <c r="P10" s="109">
        <v>44351</v>
      </c>
      <c r="Q10" s="106" t="s">
        <v>105</v>
      </c>
      <c r="R10" s="106" t="s">
        <v>3305</v>
      </c>
      <c r="S10" s="78" t="s">
        <v>107</v>
      </c>
      <c r="T10" s="19" t="str">
        <f>IFERROR(VLOOKUP(D:D,DGILOG!A:C,3,0),"")</f>
        <v/>
      </c>
      <c r="U10" s="29" t="s">
        <v>3344</v>
      </c>
      <c r="V10" s="29" t="s">
        <v>48</v>
      </c>
      <c r="W10" s="19" t="str">
        <f>IFERROR(VLOOKUP(V:V,MGV!B:E,4,0),"")</f>
        <v>PT. Kabut Halim Mandiri</v>
      </c>
      <c r="X10" s="29" t="s">
        <v>324</v>
      </c>
      <c r="Y10" s="23" t="str">
        <f t="shared" si="3"/>
        <v xml:space="preserve">4002935996 GID 03 P2 04 </v>
      </c>
      <c r="Z10" s="29" t="s">
        <v>3334</v>
      </c>
      <c r="AA10" s="99">
        <v>44349</v>
      </c>
      <c r="AB10" s="100" t="str">
        <f t="shared" si="1"/>
        <v>PT. Kabut Halim Mandiri</v>
      </c>
      <c r="AC10" s="100" t="str">
        <f>+VLOOKUP(V10,'List Dedicate'!C:F,4,0)</f>
        <v>ANAN</v>
      </c>
      <c r="AD10" s="101"/>
      <c r="AE10" s="100" t="str">
        <f t="shared" si="2"/>
        <v>B 9029 EXR</v>
      </c>
    </row>
    <row r="11" spans="1:31" x14ac:dyDescent="0.25">
      <c r="A11" s="106">
        <v>4002936017</v>
      </c>
      <c r="B11" s="107" t="s">
        <v>96</v>
      </c>
      <c r="C11" s="107">
        <v>1</v>
      </c>
      <c r="D11" s="106">
        <v>15078121</v>
      </c>
      <c r="E11" s="106" t="s">
        <v>3306</v>
      </c>
      <c r="F11" s="106">
        <v>267</v>
      </c>
      <c r="G11" s="106">
        <v>5.31</v>
      </c>
      <c r="H11" s="106">
        <v>2.2400000000000002</v>
      </c>
      <c r="I11" s="107" t="s">
        <v>8</v>
      </c>
      <c r="J11" s="106" t="s">
        <v>97</v>
      </c>
      <c r="K11" s="108">
        <v>44233.643055555556</v>
      </c>
      <c r="L11" s="107">
        <v>2</v>
      </c>
      <c r="M11" s="106" t="s">
        <v>3307</v>
      </c>
      <c r="N11" s="106" t="s">
        <v>110</v>
      </c>
      <c r="O11" s="106" t="s">
        <v>324</v>
      </c>
      <c r="P11" s="109">
        <v>44351</v>
      </c>
      <c r="Q11" s="106" t="s">
        <v>105</v>
      </c>
      <c r="R11" s="106" t="s">
        <v>3308</v>
      </c>
      <c r="S11" s="78" t="s">
        <v>107</v>
      </c>
      <c r="T11" s="19" t="str">
        <f>IFERROR(VLOOKUP(D:D,DGILOG!A:C,3,0),"")</f>
        <v/>
      </c>
      <c r="U11" s="29" t="s">
        <v>3344</v>
      </c>
      <c r="V11" s="29" t="s">
        <v>29</v>
      </c>
      <c r="W11" s="19" t="str">
        <f>IFERROR(VLOOKUP(V:V,MGV!B:E,4,0),"")</f>
        <v>PT. Darsindo Cipta Putra Mandiri</v>
      </c>
      <c r="X11" s="29" t="s">
        <v>324</v>
      </c>
      <c r="Y11" s="23" t="str">
        <f t="shared" si="3"/>
        <v xml:space="preserve">4002936017 GID 03 P2 04 </v>
      </c>
      <c r="Z11" s="29" t="s">
        <v>3335</v>
      </c>
      <c r="AA11" s="99">
        <v>44349</v>
      </c>
      <c r="AB11" s="100" t="str">
        <f t="shared" si="1"/>
        <v>PT. Darsindo Cipta Putra Mandiri</v>
      </c>
      <c r="AC11" s="100" t="str">
        <f>+VLOOKUP(V11,'List Dedicate'!C:F,4,0)</f>
        <v>FERI</v>
      </c>
      <c r="AD11" s="101"/>
      <c r="AE11" s="100" t="str">
        <f t="shared" si="2"/>
        <v>B 9146 FXU</v>
      </c>
    </row>
    <row r="12" spans="1:31" x14ac:dyDescent="0.25">
      <c r="A12" s="106">
        <v>4002936020</v>
      </c>
      <c r="B12" s="107" t="s">
        <v>96</v>
      </c>
      <c r="C12" s="107">
        <v>1</v>
      </c>
      <c r="D12" s="106">
        <v>15077893</v>
      </c>
      <c r="E12" s="106" t="s">
        <v>180</v>
      </c>
      <c r="F12" s="106">
        <v>90</v>
      </c>
      <c r="G12" s="106">
        <v>1.46</v>
      </c>
      <c r="H12" s="106">
        <v>0.99</v>
      </c>
      <c r="I12" s="107" t="s">
        <v>8</v>
      </c>
      <c r="J12" s="106" t="s">
        <v>97</v>
      </c>
      <c r="K12" s="108">
        <v>44233.643055555556</v>
      </c>
      <c r="L12" s="107">
        <v>2</v>
      </c>
      <c r="M12" s="106" t="s">
        <v>171</v>
      </c>
      <c r="N12" s="106" t="s">
        <v>110</v>
      </c>
      <c r="O12" s="106" t="s">
        <v>3299</v>
      </c>
      <c r="P12" s="109">
        <v>44351</v>
      </c>
      <c r="Q12" s="106" t="s">
        <v>105</v>
      </c>
      <c r="R12" s="106" t="s">
        <v>3309</v>
      </c>
      <c r="S12" s="78" t="s">
        <v>107</v>
      </c>
      <c r="T12" s="19" t="str">
        <f>IFERROR(VLOOKUP(D:D,DGILOG!A:C,3,0),"")</f>
        <v>Y</v>
      </c>
      <c r="U12" s="29" t="s">
        <v>3344</v>
      </c>
      <c r="V12" s="29" t="s">
        <v>434</v>
      </c>
      <c r="W12" s="19" t="str">
        <f>IFERROR(VLOOKUP(V:V,MGV!B:E,4,0),"")</f>
        <v>PT. Kabut Halim Mandiri</v>
      </c>
      <c r="X12" s="29" t="s">
        <v>324</v>
      </c>
      <c r="Y12" s="23" t="str">
        <f t="shared" si="3"/>
        <v>4002936020 GID 03 P2 04 Y</v>
      </c>
      <c r="Z12" s="29" t="s">
        <v>3336</v>
      </c>
      <c r="AA12" s="99">
        <v>44349</v>
      </c>
      <c r="AB12" s="100" t="str">
        <f t="shared" si="1"/>
        <v>PT. Kabut Halim Mandiri</v>
      </c>
      <c r="AC12" s="100" t="s">
        <v>3375</v>
      </c>
      <c r="AD12" s="101"/>
      <c r="AE12" s="100" t="str">
        <f t="shared" si="2"/>
        <v>B 9020 EXR</v>
      </c>
    </row>
    <row r="13" spans="1:31" x14ac:dyDescent="0.25">
      <c r="A13" s="106">
        <v>4002936020</v>
      </c>
      <c r="B13" s="107" t="s">
        <v>96</v>
      </c>
      <c r="C13" s="107"/>
      <c r="D13" s="106">
        <v>15118476</v>
      </c>
      <c r="E13" s="106" t="s">
        <v>3310</v>
      </c>
      <c r="F13" s="106">
        <v>110</v>
      </c>
      <c r="G13" s="106">
        <v>1.79</v>
      </c>
      <c r="H13" s="106">
        <v>0.61</v>
      </c>
      <c r="I13" s="107" t="s">
        <v>8</v>
      </c>
      <c r="J13" s="106" t="s">
        <v>97</v>
      </c>
      <c r="K13" s="108">
        <v>44233.643055555556</v>
      </c>
      <c r="L13" s="107">
        <v>2</v>
      </c>
      <c r="M13" s="106" t="s">
        <v>171</v>
      </c>
      <c r="N13" s="106" t="s">
        <v>110</v>
      </c>
      <c r="O13" s="106" t="s">
        <v>3299</v>
      </c>
      <c r="P13" s="109">
        <v>44351</v>
      </c>
      <c r="Q13" s="106" t="s">
        <v>105</v>
      </c>
      <c r="R13" s="106" t="s">
        <v>3311</v>
      </c>
      <c r="S13" s="78" t="s">
        <v>107</v>
      </c>
      <c r="T13" s="19" t="str">
        <f>IFERROR(VLOOKUP(D:D,DGILOG!A:C,3,0),"")</f>
        <v/>
      </c>
      <c r="U13" s="29" t="str">
        <f>+IFERROR(IF(S13="P3",VLOOKUP(V:V,MGV!B:E,4,0),""),"")</f>
        <v/>
      </c>
      <c r="V13" s="29"/>
      <c r="W13" s="19" t="str">
        <f>IFERROR(VLOOKUP(V:V,MGV!B:E,4,0),"")</f>
        <v/>
      </c>
      <c r="X13" s="29" t="s">
        <v>324</v>
      </c>
      <c r="Y13" s="23" t="str">
        <f t="shared" si="3"/>
        <v xml:space="preserve">4002936020 GID 03 P2 04 </v>
      </c>
      <c r="Z13" s="29" t="s">
        <v>3336</v>
      </c>
      <c r="AA13" s="99">
        <v>44349</v>
      </c>
      <c r="AB13" s="100" t="s">
        <v>18</v>
      </c>
      <c r="AC13" s="100" t="s">
        <v>3375</v>
      </c>
      <c r="AD13" s="101"/>
      <c r="AE13" s="100" t="s">
        <v>434</v>
      </c>
    </row>
    <row r="14" spans="1:31" x14ac:dyDescent="0.25">
      <c r="A14" s="106">
        <v>4002936031</v>
      </c>
      <c r="B14" s="107" t="s">
        <v>96</v>
      </c>
      <c r="C14" s="107">
        <v>1</v>
      </c>
      <c r="D14" s="106">
        <v>15485544</v>
      </c>
      <c r="E14" s="106" t="s">
        <v>482</v>
      </c>
      <c r="F14" s="106">
        <v>125</v>
      </c>
      <c r="G14" s="106">
        <v>2.67</v>
      </c>
      <c r="H14" s="106">
        <v>1.02</v>
      </c>
      <c r="I14" s="107" t="s">
        <v>8</v>
      </c>
      <c r="J14" s="106" t="s">
        <v>97</v>
      </c>
      <c r="K14" s="108">
        <v>44233.643055555556</v>
      </c>
      <c r="L14" s="107">
        <v>2</v>
      </c>
      <c r="M14" s="106" t="s">
        <v>134</v>
      </c>
      <c r="N14" s="106" t="s">
        <v>99</v>
      </c>
      <c r="O14" s="106" t="s">
        <v>3299</v>
      </c>
      <c r="P14" s="109">
        <v>44350</v>
      </c>
      <c r="Q14" s="106" t="s">
        <v>120</v>
      </c>
      <c r="R14" s="106" t="s">
        <v>3312</v>
      </c>
      <c r="S14" s="78" t="s">
        <v>122</v>
      </c>
      <c r="T14" s="19" t="str">
        <f>IFERROR(VLOOKUP(D:D,DGILOG!A:C,3,0),"")</f>
        <v/>
      </c>
      <c r="U14" s="29" t="s">
        <v>3344</v>
      </c>
      <c r="V14" s="29" t="s">
        <v>58</v>
      </c>
      <c r="W14" s="19" t="str">
        <f>IFERROR(VLOOKUP(V:V,MGV!B:E,4,0),"")</f>
        <v>PT. Mega Antaran Prima</v>
      </c>
      <c r="X14" s="29" t="s">
        <v>324</v>
      </c>
      <c r="Y14" s="23" t="str">
        <f t="shared" si="3"/>
        <v xml:space="preserve">4002936031 GID 03 P1 03 </v>
      </c>
      <c r="Z14" s="29" t="s">
        <v>3337</v>
      </c>
      <c r="AA14" s="99">
        <v>44349</v>
      </c>
      <c r="AB14" s="100" t="str">
        <f t="shared" si="1"/>
        <v>PT. Mega Antaran Prima</v>
      </c>
      <c r="AC14" s="100" t="str">
        <f>+VLOOKUP(V14,'List Dedicate'!C:F,4,0)</f>
        <v>Deni Growok</v>
      </c>
      <c r="AD14" s="101"/>
      <c r="AE14" s="100" t="str">
        <f t="shared" si="2"/>
        <v>B 9782 KRU</v>
      </c>
    </row>
    <row r="15" spans="1:31" x14ac:dyDescent="0.25">
      <c r="A15" s="106">
        <v>4002936031</v>
      </c>
      <c r="B15" s="107" t="s">
        <v>96</v>
      </c>
      <c r="C15" s="107"/>
      <c r="D15" s="106">
        <v>15536133</v>
      </c>
      <c r="E15" s="106" t="s">
        <v>3313</v>
      </c>
      <c r="F15" s="106">
        <v>82</v>
      </c>
      <c r="G15" s="106">
        <v>1.06</v>
      </c>
      <c r="H15" s="106">
        <v>0.4</v>
      </c>
      <c r="I15" s="107" t="s">
        <v>8</v>
      </c>
      <c r="J15" s="106" t="s">
        <v>97</v>
      </c>
      <c r="K15" s="108">
        <v>44233.643055555556</v>
      </c>
      <c r="L15" s="107">
        <v>2</v>
      </c>
      <c r="M15" s="106" t="s">
        <v>134</v>
      </c>
      <c r="N15" s="106" t="s">
        <v>99</v>
      </c>
      <c r="O15" s="106" t="s">
        <v>3299</v>
      </c>
      <c r="P15" s="109">
        <v>44350</v>
      </c>
      <c r="Q15" s="106" t="s">
        <v>120</v>
      </c>
      <c r="R15" s="106" t="s">
        <v>3314</v>
      </c>
      <c r="S15" s="78" t="s">
        <v>122</v>
      </c>
      <c r="T15" s="19" t="str">
        <f>IFERROR(VLOOKUP(D:D,DGILOG!A:C,3,0),"")</f>
        <v/>
      </c>
      <c r="U15" s="29" t="str">
        <f>+IFERROR(IF(S15="P3",VLOOKUP(V:V,MGV!B:E,4,0),""),"")</f>
        <v/>
      </c>
      <c r="V15" s="29"/>
      <c r="W15" s="19" t="str">
        <f>IFERROR(VLOOKUP(V:V,MGV!B:E,4,0),"")</f>
        <v/>
      </c>
      <c r="X15" s="29" t="s">
        <v>324</v>
      </c>
      <c r="Y15" s="23" t="str">
        <f t="shared" si="3"/>
        <v xml:space="preserve">4002936031 GID 03 P1 03 </v>
      </c>
      <c r="Z15" s="29" t="s">
        <v>3337</v>
      </c>
      <c r="AA15" s="99">
        <v>44349</v>
      </c>
      <c r="AB15" s="100" t="s">
        <v>43</v>
      </c>
      <c r="AC15" s="100" t="s">
        <v>442</v>
      </c>
      <c r="AD15" s="101"/>
      <c r="AE15" s="100" t="s">
        <v>58</v>
      </c>
    </row>
    <row r="16" spans="1:31" x14ac:dyDescent="0.25">
      <c r="A16" s="106">
        <v>4002936035</v>
      </c>
      <c r="B16" s="107" t="s">
        <v>96</v>
      </c>
      <c r="C16" s="107">
        <v>1</v>
      </c>
      <c r="D16" s="106">
        <v>20809001</v>
      </c>
      <c r="E16" s="106" t="s">
        <v>3315</v>
      </c>
      <c r="F16" s="106">
        <v>285</v>
      </c>
      <c r="G16" s="106">
        <v>5.49</v>
      </c>
      <c r="H16" s="106">
        <v>1.95</v>
      </c>
      <c r="I16" s="107" t="s">
        <v>8</v>
      </c>
      <c r="J16" s="106" t="s">
        <v>97</v>
      </c>
      <c r="K16" s="108">
        <v>44233.643055555556</v>
      </c>
      <c r="L16" s="107">
        <v>2</v>
      </c>
      <c r="M16" s="106" t="s">
        <v>104</v>
      </c>
      <c r="N16" s="106" t="s">
        <v>99</v>
      </c>
      <c r="O16" s="106" t="s">
        <v>324</v>
      </c>
      <c r="P16" s="109">
        <v>44350</v>
      </c>
      <c r="Q16" s="106" t="s">
        <v>120</v>
      </c>
      <c r="R16" s="106" t="s">
        <v>3316</v>
      </c>
      <c r="S16" s="78" t="s">
        <v>122</v>
      </c>
      <c r="T16" s="19" t="str">
        <f>IFERROR(VLOOKUP(D:D,DGILOG!A:C,3,0),"")</f>
        <v/>
      </c>
      <c r="U16" s="29" t="s">
        <v>3344</v>
      </c>
      <c r="V16" s="29" t="s">
        <v>72</v>
      </c>
      <c r="W16" s="19" t="str">
        <f>IFERROR(VLOOKUP(V:V,MGV!B:E,4,0),"")</f>
        <v>PT. Prima Sarana Ekspres</v>
      </c>
      <c r="X16" s="29" t="s">
        <v>324</v>
      </c>
      <c r="Y16" s="23" t="str">
        <f t="shared" si="3"/>
        <v xml:space="preserve">4002936035 GID 03 P1 03 </v>
      </c>
      <c r="Z16" s="29" t="s">
        <v>3338</v>
      </c>
      <c r="AA16" s="99">
        <v>44349</v>
      </c>
      <c r="AB16" s="100" t="str">
        <f t="shared" si="1"/>
        <v>PT. Prima Sarana Ekspres</v>
      </c>
      <c r="AC16" s="100" t="str">
        <f>+VLOOKUP(V16,'List Dedicate'!C:F,4,0)</f>
        <v>Edi Efendi</v>
      </c>
      <c r="AD16" s="101"/>
      <c r="AE16" s="100" t="str">
        <f t="shared" si="2"/>
        <v>B 9475 TXS</v>
      </c>
    </row>
    <row r="17" spans="1:31" x14ac:dyDescent="0.25">
      <c r="A17" s="106">
        <v>4002936036</v>
      </c>
      <c r="B17" s="107" t="s">
        <v>96</v>
      </c>
      <c r="C17" s="107">
        <v>1</v>
      </c>
      <c r="D17" s="106">
        <v>20810001</v>
      </c>
      <c r="E17" s="106" t="s">
        <v>3317</v>
      </c>
      <c r="F17" s="106">
        <v>203</v>
      </c>
      <c r="G17" s="106">
        <v>4.29</v>
      </c>
      <c r="H17" s="106">
        <v>1.79</v>
      </c>
      <c r="I17" s="107" t="s">
        <v>8</v>
      </c>
      <c r="J17" s="106" t="s">
        <v>97</v>
      </c>
      <c r="K17" s="108">
        <v>44233.643055555556</v>
      </c>
      <c r="L17" s="107">
        <v>2</v>
      </c>
      <c r="M17" s="106" t="s">
        <v>104</v>
      </c>
      <c r="N17" s="106" t="s">
        <v>99</v>
      </c>
      <c r="O17" s="106" t="s">
        <v>324</v>
      </c>
      <c r="P17" s="109">
        <v>44350</v>
      </c>
      <c r="Q17" s="106" t="s">
        <v>120</v>
      </c>
      <c r="R17" s="106" t="s">
        <v>3318</v>
      </c>
      <c r="S17" s="78" t="s">
        <v>122</v>
      </c>
      <c r="T17" s="19" t="str">
        <f>IFERROR(VLOOKUP(D:D,DGILOG!A:C,3,0),"")</f>
        <v/>
      </c>
      <c r="U17" s="29" t="s">
        <v>3344</v>
      </c>
      <c r="V17" s="29" t="s">
        <v>32</v>
      </c>
      <c r="W17" s="19" t="str">
        <f>IFERROR(VLOOKUP(V:V,MGV!B:E,4,0),"")</f>
        <v>PT. Kabut Halim Mandiri</v>
      </c>
      <c r="X17" s="29" t="s">
        <v>324</v>
      </c>
      <c r="Y17" s="23" t="str">
        <f t="shared" si="3"/>
        <v xml:space="preserve">4002936036 GID 03 P1 03 </v>
      </c>
      <c r="Z17" s="29" t="s">
        <v>3339</v>
      </c>
      <c r="AA17" s="99">
        <v>44349</v>
      </c>
      <c r="AB17" s="100" t="str">
        <f t="shared" si="1"/>
        <v>PT. Kabut Halim Mandiri</v>
      </c>
      <c r="AC17" s="100" t="str">
        <f>+VLOOKUP(V17,'List Dedicate'!C:F,4,0)</f>
        <v>suryanto</v>
      </c>
      <c r="AD17" s="101"/>
      <c r="AE17" s="100" t="str">
        <f t="shared" si="2"/>
        <v>B 9481 TCD</v>
      </c>
    </row>
    <row r="18" spans="1:31" x14ac:dyDescent="0.25">
      <c r="A18" s="106">
        <v>4002936039</v>
      </c>
      <c r="B18" s="107" t="s">
        <v>96</v>
      </c>
      <c r="C18" s="107">
        <v>1</v>
      </c>
      <c r="D18" s="106">
        <v>34246001</v>
      </c>
      <c r="E18" s="106" t="s">
        <v>3319</v>
      </c>
      <c r="F18" s="106">
        <v>168</v>
      </c>
      <c r="G18" s="106">
        <v>3.23</v>
      </c>
      <c r="H18" s="106">
        <v>1.52</v>
      </c>
      <c r="I18" s="107" t="s">
        <v>8</v>
      </c>
      <c r="J18" s="106" t="s">
        <v>97</v>
      </c>
      <c r="K18" s="108">
        <v>44233.643055555556</v>
      </c>
      <c r="L18" s="107">
        <v>2</v>
      </c>
      <c r="M18" s="106" t="s">
        <v>3320</v>
      </c>
      <c r="N18" s="106" t="s">
        <v>110</v>
      </c>
      <c r="O18" s="106" t="s">
        <v>324</v>
      </c>
      <c r="P18" s="109">
        <v>44351</v>
      </c>
      <c r="Q18" s="106" t="s">
        <v>105</v>
      </c>
      <c r="R18" s="106" t="s">
        <v>3321</v>
      </c>
      <c r="S18" s="78" t="s">
        <v>107</v>
      </c>
      <c r="T18" s="19" t="str">
        <f>IFERROR(VLOOKUP(D:D,DGILOG!A:C,3,0),"")</f>
        <v/>
      </c>
      <c r="U18" s="29" t="s">
        <v>3344</v>
      </c>
      <c r="V18" s="29" t="s">
        <v>68</v>
      </c>
      <c r="W18" s="19" t="str">
        <f>IFERROR(VLOOKUP(V:V,MGV!B:E,4,0),"")</f>
        <v>PT. Prima Sarana Ekspres</v>
      </c>
      <c r="X18" s="29" t="s">
        <v>324</v>
      </c>
      <c r="Y18" s="23" t="str">
        <f t="shared" si="3"/>
        <v xml:space="preserve">4002936039 GID 03 P2 04 </v>
      </c>
      <c r="Z18" s="29" t="s">
        <v>3340</v>
      </c>
      <c r="AA18" s="99">
        <v>44349</v>
      </c>
      <c r="AB18" s="100" t="str">
        <f t="shared" si="1"/>
        <v>PT. Prima Sarana Ekspres</v>
      </c>
      <c r="AC18" s="100" t="str">
        <f>+VLOOKUP(V18,'List Dedicate'!C:F,4,0)</f>
        <v>Masadon</v>
      </c>
      <c r="AD18" s="101"/>
      <c r="AE18" s="100" t="str">
        <f t="shared" si="2"/>
        <v>B 9061 TXS</v>
      </c>
    </row>
    <row r="19" spans="1:31" x14ac:dyDescent="0.25">
      <c r="A19" s="106">
        <v>4002936044</v>
      </c>
      <c r="B19" s="107" t="s">
        <v>96</v>
      </c>
      <c r="C19" s="107">
        <v>1</v>
      </c>
      <c r="D19" s="106">
        <v>15482674</v>
      </c>
      <c r="E19" s="106" t="s">
        <v>3322</v>
      </c>
      <c r="F19" s="106">
        <v>55</v>
      </c>
      <c r="G19" s="106">
        <v>0.62</v>
      </c>
      <c r="H19" s="106">
        <v>0.31</v>
      </c>
      <c r="I19" s="107" t="s">
        <v>8</v>
      </c>
      <c r="J19" s="106" t="s">
        <v>97</v>
      </c>
      <c r="K19" s="108">
        <v>44233.643055555556</v>
      </c>
      <c r="L19" s="107">
        <v>2</v>
      </c>
      <c r="M19" s="106" t="s">
        <v>104</v>
      </c>
      <c r="N19" s="106" t="s">
        <v>99</v>
      </c>
      <c r="O19" s="106" t="s">
        <v>3299</v>
      </c>
      <c r="P19" s="109">
        <v>44350</v>
      </c>
      <c r="Q19" s="106" t="s">
        <v>120</v>
      </c>
      <c r="R19" s="106" t="s">
        <v>3323</v>
      </c>
      <c r="S19" s="78" t="s">
        <v>122</v>
      </c>
      <c r="T19" s="19" t="str">
        <f>IFERROR(VLOOKUP(D:D,DGILOG!A:C,3,0),"")</f>
        <v/>
      </c>
      <c r="U19" s="29" t="s">
        <v>3344</v>
      </c>
      <c r="V19" s="29" t="s">
        <v>57</v>
      </c>
      <c r="W19" s="19" t="str">
        <f>IFERROR(VLOOKUP(V:V,MGV!B:E,4,0),"")</f>
        <v>PT. Mega Antaran Prima</v>
      </c>
      <c r="X19" s="29" t="s">
        <v>324</v>
      </c>
      <c r="Y19" s="23" t="str">
        <f t="shared" si="3"/>
        <v xml:space="preserve">4002936044 GID 03 P1 03 </v>
      </c>
      <c r="Z19" s="29" t="s">
        <v>3341</v>
      </c>
      <c r="AA19" s="99">
        <v>44349</v>
      </c>
      <c r="AB19" s="100" t="str">
        <f t="shared" si="1"/>
        <v>PT. Mega Antaran Prima</v>
      </c>
      <c r="AC19" s="100" t="str">
        <f>+VLOOKUP(V19,'List Dedicate'!C:F,4,0)</f>
        <v>Kardiman</v>
      </c>
      <c r="AD19" s="101"/>
      <c r="AE19" s="100" t="str">
        <f t="shared" si="2"/>
        <v>B 9113 KRO</v>
      </c>
    </row>
    <row r="20" spans="1:31" x14ac:dyDescent="0.25">
      <c r="A20" s="106">
        <v>4002936044</v>
      </c>
      <c r="B20" s="107" t="s">
        <v>96</v>
      </c>
      <c r="C20" s="107"/>
      <c r="D20" s="106">
        <v>24043001</v>
      </c>
      <c r="E20" s="106" t="s">
        <v>3324</v>
      </c>
      <c r="F20" s="106">
        <v>521</v>
      </c>
      <c r="G20" s="106">
        <v>5.05</v>
      </c>
      <c r="H20" s="106">
        <v>2.44</v>
      </c>
      <c r="I20" s="107" t="s">
        <v>8</v>
      </c>
      <c r="J20" s="106" t="s">
        <v>97</v>
      </c>
      <c r="K20" s="108">
        <v>44233.643055555556</v>
      </c>
      <c r="L20" s="107">
        <v>2</v>
      </c>
      <c r="M20" s="106" t="s">
        <v>104</v>
      </c>
      <c r="N20" s="106" t="s">
        <v>99</v>
      </c>
      <c r="O20" s="106" t="s">
        <v>3299</v>
      </c>
      <c r="P20" s="109">
        <v>44350</v>
      </c>
      <c r="Q20" s="106" t="s">
        <v>120</v>
      </c>
      <c r="R20" s="106" t="s">
        <v>3325</v>
      </c>
      <c r="S20" s="78" t="s">
        <v>122</v>
      </c>
      <c r="T20" s="19" t="str">
        <f>IFERROR(VLOOKUP(D:D,DGILOG!A:C,3,0),"")</f>
        <v/>
      </c>
      <c r="U20" s="29" t="str">
        <f>+IFERROR(IF(S20="P3",VLOOKUP(V:V,MGV!B:E,4,0),""),"")</f>
        <v/>
      </c>
      <c r="V20" s="29"/>
      <c r="W20" s="19" t="str">
        <f>IFERROR(VLOOKUP(V:V,MGV!B:E,4,0),"")</f>
        <v/>
      </c>
      <c r="X20" s="29" t="s">
        <v>324</v>
      </c>
      <c r="Y20" s="23" t="str">
        <f t="shared" si="3"/>
        <v xml:space="preserve">4002936044 GID 03 P1 03 </v>
      </c>
      <c r="Z20" s="29" t="s">
        <v>3341</v>
      </c>
      <c r="AA20" s="99">
        <v>44349</v>
      </c>
      <c r="AB20" s="100" t="s">
        <v>43</v>
      </c>
      <c r="AC20" s="100" t="s">
        <v>3343</v>
      </c>
      <c r="AD20" s="101"/>
      <c r="AE20" s="100" t="s">
        <v>57</v>
      </c>
    </row>
    <row r="21" spans="1:31" x14ac:dyDescent="0.25">
      <c r="A21" s="115">
        <v>4002935473</v>
      </c>
      <c r="B21" s="107" t="s">
        <v>96</v>
      </c>
      <c r="C21" s="116"/>
      <c r="D21" s="106">
        <v>20804001</v>
      </c>
      <c r="E21" s="115" t="s">
        <v>3345</v>
      </c>
      <c r="F21" s="115">
        <v>1527</v>
      </c>
      <c r="G21" s="115">
        <v>35.32</v>
      </c>
      <c r="H21" s="115">
        <v>8.0500000000000007</v>
      </c>
      <c r="I21" s="116" t="s">
        <v>473</v>
      </c>
      <c r="J21" s="106" t="s">
        <v>116</v>
      </c>
      <c r="K21" s="108">
        <v>44233.81527777778</v>
      </c>
      <c r="L21" s="107">
        <v>3</v>
      </c>
      <c r="M21" s="115" t="s">
        <v>3346</v>
      </c>
      <c r="N21" s="106" t="s">
        <v>3347</v>
      </c>
      <c r="O21" s="115" t="s">
        <v>324</v>
      </c>
      <c r="P21" s="117">
        <v>44355</v>
      </c>
      <c r="Q21" s="106" t="s">
        <v>112</v>
      </c>
      <c r="R21" s="110" t="s">
        <v>3348</v>
      </c>
      <c r="S21" s="111" t="s">
        <v>113</v>
      </c>
      <c r="T21" s="28" t="str">
        <f>IFERROR(VLOOKUP(D:D,DGILOG!A:C,3,0),"")</f>
        <v/>
      </c>
      <c r="U21" s="114" t="str">
        <f>+IFERROR(IF(S21="P3",VLOOKUP(V:V,MGV!B:E,4,0),""),"")</f>
        <v/>
      </c>
      <c r="V21" s="114"/>
      <c r="W21" s="28" t="s">
        <v>3434</v>
      </c>
      <c r="X21" s="114" t="s">
        <v>324</v>
      </c>
      <c r="Y21" s="28" t="str">
        <f>A21&amp;" "&amp;X21&amp;" "&amp;S21&amp;" "&amp;TEXT(P21,"DD")&amp;" "&amp;T21</f>
        <v xml:space="preserve">4002935473 GID 03 P3 08 </v>
      </c>
      <c r="Z21" s="114" t="s">
        <v>3376</v>
      </c>
      <c r="AA21" s="100"/>
      <c r="AB21" s="100"/>
      <c r="AC21" s="100"/>
    </row>
    <row r="22" spans="1:31" x14ac:dyDescent="0.25">
      <c r="A22" s="106">
        <v>4002935806</v>
      </c>
      <c r="B22" s="107" t="s">
        <v>96</v>
      </c>
      <c r="C22" s="107">
        <v>1</v>
      </c>
      <c r="D22" s="106">
        <v>24059001</v>
      </c>
      <c r="E22" s="106" t="s">
        <v>250</v>
      </c>
      <c r="F22" s="106">
        <v>165</v>
      </c>
      <c r="G22" s="106">
        <v>2.97</v>
      </c>
      <c r="H22" s="106">
        <v>1.53</v>
      </c>
      <c r="I22" s="107" t="s">
        <v>8</v>
      </c>
      <c r="J22" s="106" t="s">
        <v>116</v>
      </c>
      <c r="K22" s="108">
        <v>44233.81527777778</v>
      </c>
      <c r="L22" s="107">
        <v>3</v>
      </c>
      <c r="M22" s="106" t="s">
        <v>252</v>
      </c>
      <c r="N22" s="106" t="s">
        <v>110</v>
      </c>
      <c r="O22" s="106" t="s">
        <v>324</v>
      </c>
      <c r="P22" s="109">
        <v>44351</v>
      </c>
      <c r="Q22" s="106" t="s">
        <v>105</v>
      </c>
      <c r="R22" s="106" t="s">
        <v>253</v>
      </c>
      <c r="S22" s="78" t="s">
        <v>107</v>
      </c>
      <c r="T22" s="19" t="str">
        <f>IFERROR(VLOOKUP(D:D,DGILOG!A:C,3,0),"")</f>
        <v/>
      </c>
      <c r="U22" s="29" t="s">
        <v>3344</v>
      </c>
      <c r="V22" s="29" t="s">
        <v>53</v>
      </c>
      <c r="W22" s="19" t="str">
        <f>IFERROR(VLOOKUP(V:V,MGV!B:E,4,0),"")</f>
        <v>PT. Mega Antaran Prima</v>
      </c>
      <c r="X22" s="29" t="s">
        <v>324</v>
      </c>
      <c r="Y22" s="23" t="str">
        <f t="shared" ref="Y22:Y36" si="4">A22&amp;" "&amp;X22&amp;" "&amp;S22&amp;" "&amp;TEXT(P22,"DD")&amp;" "&amp;T22</f>
        <v xml:space="preserve">4002935806 GID 03 P2 04 </v>
      </c>
      <c r="Z22" s="29" t="s">
        <v>3377</v>
      </c>
      <c r="AA22" s="99">
        <v>44349</v>
      </c>
      <c r="AB22" s="100" t="str">
        <f t="shared" ref="AB22:AB36" si="5">W22</f>
        <v>PT. Mega Antaran Prima</v>
      </c>
      <c r="AC22" s="100" t="str">
        <f>+VLOOKUP(V22,'List Dedicate'!C:F,4,0)</f>
        <v>TALANI</v>
      </c>
      <c r="AD22" s="101"/>
      <c r="AE22" s="100" t="str">
        <f t="shared" ref="AE22:AE36" si="6">V22</f>
        <v>B 9532 KRV</v>
      </c>
    </row>
    <row r="23" spans="1:31" x14ac:dyDescent="0.25">
      <c r="A23" s="106">
        <v>4002935928</v>
      </c>
      <c r="B23" s="107" t="s">
        <v>96</v>
      </c>
      <c r="C23" s="107">
        <v>1</v>
      </c>
      <c r="D23" s="106">
        <v>24042001</v>
      </c>
      <c r="E23" s="106" t="s">
        <v>3349</v>
      </c>
      <c r="F23" s="106">
        <v>257</v>
      </c>
      <c r="G23" s="106">
        <v>4.96</v>
      </c>
      <c r="H23" s="106">
        <v>1.54</v>
      </c>
      <c r="I23" s="107" t="s">
        <v>8</v>
      </c>
      <c r="J23" s="106" t="s">
        <v>116</v>
      </c>
      <c r="K23" s="108">
        <v>44233.81527777778</v>
      </c>
      <c r="L23" s="107">
        <v>3</v>
      </c>
      <c r="M23" s="106" t="s">
        <v>104</v>
      </c>
      <c r="N23" s="106" t="s">
        <v>99</v>
      </c>
      <c r="O23" s="106" t="s">
        <v>324</v>
      </c>
      <c r="P23" s="109">
        <v>44350</v>
      </c>
      <c r="Q23" s="106" t="s">
        <v>120</v>
      </c>
      <c r="R23" s="106" t="s">
        <v>3350</v>
      </c>
      <c r="S23" s="78" t="s">
        <v>122</v>
      </c>
      <c r="T23" s="19" t="str">
        <f>IFERROR(VLOOKUP(D:D,DGILOG!A:C,3,0),"")</f>
        <v/>
      </c>
      <c r="U23" s="29" t="s">
        <v>3344</v>
      </c>
      <c r="V23" s="29" t="s">
        <v>61</v>
      </c>
      <c r="W23" s="19" t="str">
        <f>IFERROR(VLOOKUP(V:V,MGV!B:E,4,0),"")</f>
        <v>PT. Mega Antaran Prima</v>
      </c>
      <c r="X23" s="29" t="s">
        <v>324</v>
      </c>
      <c r="Y23" s="23" t="str">
        <f t="shared" si="4"/>
        <v xml:space="preserve">4002935928 GID 03 P1 03 </v>
      </c>
      <c r="Z23" s="29" t="s">
        <v>3378</v>
      </c>
      <c r="AA23" s="99">
        <v>44349</v>
      </c>
      <c r="AB23" s="100" t="str">
        <f t="shared" si="5"/>
        <v>PT. Mega Antaran Prima</v>
      </c>
      <c r="AC23" s="100" t="str">
        <f>+VLOOKUP(V23,'List Dedicate'!C:F,4,0)</f>
        <v>H. Dalla</v>
      </c>
      <c r="AD23" s="101"/>
      <c r="AE23" s="100" t="str">
        <f t="shared" si="6"/>
        <v>B 9148 KXU</v>
      </c>
    </row>
    <row r="24" spans="1:31" x14ac:dyDescent="0.25">
      <c r="A24" s="106">
        <v>4002936021</v>
      </c>
      <c r="B24" s="107" t="s">
        <v>96</v>
      </c>
      <c r="C24" s="107">
        <v>1</v>
      </c>
      <c r="D24" s="106">
        <v>15121139</v>
      </c>
      <c r="E24" s="106" t="s">
        <v>3351</v>
      </c>
      <c r="F24" s="106">
        <v>187</v>
      </c>
      <c r="G24" s="106">
        <v>3.73</v>
      </c>
      <c r="H24" s="106">
        <v>1.58</v>
      </c>
      <c r="I24" s="107" t="s">
        <v>8</v>
      </c>
      <c r="J24" s="106" t="s">
        <v>116</v>
      </c>
      <c r="K24" s="108">
        <v>44233.81527777778</v>
      </c>
      <c r="L24" s="107">
        <v>3</v>
      </c>
      <c r="M24" s="106" t="s">
        <v>104</v>
      </c>
      <c r="N24" s="106" t="s">
        <v>99</v>
      </c>
      <c r="O24" s="106" t="s">
        <v>324</v>
      </c>
      <c r="P24" s="109">
        <v>44350</v>
      </c>
      <c r="Q24" s="106" t="s">
        <v>120</v>
      </c>
      <c r="R24" s="106" t="s">
        <v>3352</v>
      </c>
      <c r="S24" s="78" t="s">
        <v>122</v>
      </c>
      <c r="T24" s="19" t="str">
        <f>IFERROR(VLOOKUP(D:D,DGILOG!A:C,3,0),"")</f>
        <v/>
      </c>
      <c r="U24" s="29" t="s">
        <v>3344</v>
      </c>
      <c r="V24" s="29" t="s">
        <v>60</v>
      </c>
      <c r="W24" s="19" t="str">
        <f>IFERROR(VLOOKUP(V:V,MGV!B:E,4,0),"")</f>
        <v>PT. Mega Antaran Prima</v>
      </c>
      <c r="X24" s="29" t="s">
        <v>324</v>
      </c>
      <c r="Y24" s="23" t="str">
        <f t="shared" si="4"/>
        <v xml:space="preserve">4002936021 GID 03 P1 03 </v>
      </c>
      <c r="Z24" s="29" t="s">
        <v>3379</v>
      </c>
      <c r="AA24" s="99">
        <v>44349</v>
      </c>
      <c r="AB24" s="100" t="str">
        <f t="shared" si="5"/>
        <v>PT. Mega Antaran Prima</v>
      </c>
      <c r="AC24" s="100" t="str">
        <f>+VLOOKUP(V24,'List Dedicate'!C:F,4,0)</f>
        <v>Dadan Darmawan</v>
      </c>
      <c r="AD24" s="101"/>
      <c r="AE24" s="100" t="str">
        <f t="shared" si="6"/>
        <v>B 9064 KXU</v>
      </c>
    </row>
    <row r="25" spans="1:31" x14ac:dyDescent="0.25">
      <c r="A25" s="106">
        <v>4002936027</v>
      </c>
      <c r="B25" s="107" t="s">
        <v>96</v>
      </c>
      <c r="C25" s="107">
        <v>1</v>
      </c>
      <c r="D25" s="106">
        <v>15344086</v>
      </c>
      <c r="E25" s="106" t="s">
        <v>3353</v>
      </c>
      <c r="F25" s="106">
        <v>122</v>
      </c>
      <c r="G25" s="106">
        <v>2.06</v>
      </c>
      <c r="H25" s="106">
        <v>0.92</v>
      </c>
      <c r="I25" s="107" t="s">
        <v>8</v>
      </c>
      <c r="J25" s="106" t="s">
        <v>97</v>
      </c>
      <c r="K25" s="108">
        <v>44233.81527777778</v>
      </c>
      <c r="L25" s="107">
        <v>3</v>
      </c>
      <c r="M25" s="106" t="s">
        <v>104</v>
      </c>
      <c r="N25" s="106" t="s">
        <v>99</v>
      </c>
      <c r="O25" s="106" t="s">
        <v>3299</v>
      </c>
      <c r="P25" s="109">
        <v>44350</v>
      </c>
      <c r="Q25" s="106" t="s">
        <v>120</v>
      </c>
      <c r="R25" s="106" t="s">
        <v>3354</v>
      </c>
      <c r="S25" s="78" t="s">
        <v>122</v>
      </c>
      <c r="T25" s="19" t="str">
        <f>IFERROR(VLOOKUP(D:D,DGILOG!A:C,3,0),"")</f>
        <v/>
      </c>
      <c r="U25" s="29" t="s">
        <v>3344</v>
      </c>
      <c r="V25" s="29" t="s">
        <v>39</v>
      </c>
      <c r="W25" s="19" t="str">
        <f>IFERROR(VLOOKUP(V:V,MGV!B:E,4,0),"")</f>
        <v>PT. Kabut Halim Mandiri</v>
      </c>
      <c r="X25" s="29" t="s">
        <v>324</v>
      </c>
      <c r="Y25" s="23" t="str">
        <f t="shared" si="4"/>
        <v xml:space="preserve">4002936027 GID 03 P1 03 </v>
      </c>
      <c r="Z25" s="29" t="s">
        <v>3380</v>
      </c>
      <c r="AA25" s="99">
        <v>44349</v>
      </c>
      <c r="AB25" s="100" t="str">
        <f t="shared" si="5"/>
        <v>PT. Kabut Halim Mandiri</v>
      </c>
      <c r="AC25" s="100" t="s">
        <v>2331</v>
      </c>
      <c r="AD25" s="101"/>
      <c r="AE25" s="100" t="str">
        <f t="shared" si="6"/>
        <v>F 9284 FG</v>
      </c>
    </row>
    <row r="26" spans="1:31" x14ac:dyDescent="0.25">
      <c r="A26" s="106">
        <v>4002936027</v>
      </c>
      <c r="B26" s="107" t="s">
        <v>96</v>
      </c>
      <c r="C26" s="107"/>
      <c r="D26" s="106">
        <v>24005001</v>
      </c>
      <c r="E26" s="106" t="s">
        <v>3355</v>
      </c>
      <c r="F26" s="106">
        <v>20</v>
      </c>
      <c r="G26" s="106">
        <v>0.4</v>
      </c>
      <c r="H26" s="106">
        <v>0.17</v>
      </c>
      <c r="I26" s="107" t="s">
        <v>8</v>
      </c>
      <c r="J26" s="106" t="s">
        <v>97</v>
      </c>
      <c r="K26" s="108">
        <v>44233.81527777778</v>
      </c>
      <c r="L26" s="107">
        <v>3</v>
      </c>
      <c r="M26" s="106" t="s">
        <v>104</v>
      </c>
      <c r="N26" s="106" t="s">
        <v>99</v>
      </c>
      <c r="O26" s="106" t="s">
        <v>3299</v>
      </c>
      <c r="P26" s="109">
        <v>44350</v>
      </c>
      <c r="Q26" s="106" t="s">
        <v>120</v>
      </c>
      <c r="R26" s="106" t="s">
        <v>3356</v>
      </c>
      <c r="S26" s="78" t="s">
        <v>122</v>
      </c>
      <c r="T26" s="19" t="str">
        <f>IFERROR(VLOOKUP(D:D,DGILOG!A:C,3,0),"")</f>
        <v/>
      </c>
      <c r="U26" s="29" t="str">
        <f>+IFERROR(IF(S26="P3",VLOOKUP(V:V,MGV!B:E,4,0),""),"")</f>
        <v/>
      </c>
      <c r="V26" s="29"/>
      <c r="W26" s="19" t="str">
        <f>IFERROR(VLOOKUP(V:V,MGV!B:E,4,0),"")</f>
        <v/>
      </c>
      <c r="X26" s="29" t="s">
        <v>324</v>
      </c>
      <c r="Y26" s="23" t="str">
        <f t="shared" si="4"/>
        <v xml:space="preserve">4002936027 GID 03 P1 03 </v>
      </c>
      <c r="Z26" s="29" t="s">
        <v>3380</v>
      </c>
      <c r="AA26" s="99">
        <v>44349</v>
      </c>
      <c r="AB26" s="100" t="s">
        <v>18</v>
      </c>
      <c r="AC26" s="100" t="s">
        <v>2331</v>
      </c>
      <c r="AD26" s="101"/>
      <c r="AE26" s="100" t="s">
        <v>39</v>
      </c>
    </row>
    <row r="27" spans="1:31" x14ac:dyDescent="0.25">
      <c r="A27" s="106">
        <v>4002936028</v>
      </c>
      <c r="B27" s="107" t="s">
        <v>96</v>
      </c>
      <c r="C27" s="107">
        <v>1</v>
      </c>
      <c r="D27" s="106">
        <v>15370412</v>
      </c>
      <c r="E27" s="106" t="s">
        <v>3357</v>
      </c>
      <c r="F27" s="106">
        <v>152</v>
      </c>
      <c r="G27" s="106">
        <v>2.2000000000000002</v>
      </c>
      <c r="H27" s="106">
        <v>1.1200000000000001</v>
      </c>
      <c r="I27" s="107" t="s">
        <v>8</v>
      </c>
      <c r="J27" s="106" t="s">
        <v>116</v>
      </c>
      <c r="K27" s="108">
        <v>44233.81527777778</v>
      </c>
      <c r="L27" s="107">
        <v>3</v>
      </c>
      <c r="M27" s="106" t="s">
        <v>3304</v>
      </c>
      <c r="N27" s="106" t="s">
        <v>110</v>
      </c>
      <c r="O27" s="106" t="s">
        <v>324</v>
      </c>
      <c r="P27" s="109">
        <v>44351</v>
      </c>
      <c r="Q27" s="106" t="s">
        <v>105</v>
      </c>
      <c r="R27" s="106" t="s">
        <v>3358</v>
      </c>
      <c r="S27" s="78" t="s">
        <v>107</v>
      </c>
      <c r="T27" s="19" t="str">
        <f>IFERROR(VLOOKUP(D:D,DGILOG!A:C,3,0),"")</f>
        <v/>
      </c>
      <c r="U27" s="29" t="s">
        <v>3344</v>
      </c>
      <c r="V27" s="29" t="s">
        <v>67</v>
      </c>
      <c r="W27" s="19" t="str">
        <f>IFERROR(VLOOKUP(V:V,MGV!B:E,4,0),"")</f>
        <v>PT. Mega Antaran Prima</v>
      </c>
      <c r="X27" s="29" t="s">
        <v>324</v>
      </c>
      <c r="Y27" s="23" t="str">
        <f t="shared" si="4"/>
        <v xml:space="preserve">4002936028 GID 03 P2 04 </v>
      </c>
      <c r="Z27" s="29" t="s">
        <v>3381</v>
      </c>
      <c r="AA27" s="99">
        <v>44349</v>
      </c>
      <c r="AB27" s="100" t="str">
        <f t="shared" si="5"/>
        <v>PT. Mega Antaran Prima</v>
      </c>
      <c r="AC27" s="100" t="str">
        <f>+VLOOKUP(V27,'List Dedicate'!C:F,4,0)</f>
        <v>VIJAY ABDUL ROHMAN</v>
      </c>
      <c r="AD27" s="101"/>
      <c r="AE27" s="100" t="str">
        <f t="shared" si="6"/>
        <v>B 9062 KXU</v>
      </c>
    </row>
    <row r="28" spans="1:31" x14ac:dyDescent="0.25">
      <c r="A28" s="106">
        <v>4002936032</v>
      </c>
      <c r="B28" s="107" t="s">
        <v>96</v>
      </c>
      <c r="C28" s="107">
        <v>1</v>
      </c>
      <c r="D28" s="106">
        <v>15076929</v>
      </c>
      <c r="E28" s="106" t="s">
        <v>189</v>
      </c>
      <c r="F28" s="106">
        <v>182</v>
      </c>
      <c r="G28" s="106">
        <v>2.34</v>
      </c>
      <c r="H28" s="106">
        <v>1</v>
      </c>
      <c r="I28" s="107" t="s">
        <v>8</v>
      </c>
      <c r="J28" s="106" t="s">
        <v>97</v>
      </c>
      <c r="K28" s="108">
        <v>44233.81527777778</v>
      </c>
      <c r="L28" s="107">
        <v>3</v>
      </c>
      <c r="M28" s="106" t="s">
        <v>134</v>
      </c>
      <c r="N28" s="106" t="s">
        <v>99</v>
      </c>
      <c r="O28" s="106" t="s">
        <v>3299</v>
      </c>
      <c r="P28" s="109">
        <v>44350</v>
      </c>
      <c r="Q28" s="106" t="s">
        <v>100</v>
      </c>
      <c r="R28" s="106" t="s">
        <v>3359</v>
      </c>
      <c r="S28" s="19" t="s">
        <v>101</v>
      </c>
      <c r="T28" s="19" t="str">
        <f>IFERROR(VLOOKUP(D:D,DGILOG!A:C,3,0),"")</f>
        <v>Y</v>
      </c>
      <c r="U28" s="29" t="s">
        <v>3344</v>
      </c>
      <c r="V28" s="29" t="s">
        <v>21</v>
      </c>
      <c r="W28" s="19" t="str">
        <f>IFERROR(VLOOKUP(V:V,MGV!B:E,4,0),"")</f>
        <v>PT. Brilliant Cargo International</v>
      </c>
      <c r="X28" s="29" t="s">
        <v>324</v>
      </c>
      <c r="Y28" s="23" t="str">
        <f t="shared" si="4"/>
        <v>4002936032 GID 03 ND 03 Y</v>
      </c>
      <c r="Z28" s="29" t="s">
        <v>3382</v>
      </c>
      <c r="AA28" s="99">
        <v>44349</v>
      </c>
      <c r="AB28" s="100" t="str">
        <f t="shared" si="5"/>
        <v>PT. Brilliant Cargo International</v>
      </c>
      <c r="AC28" s="100" t="str">
        <f>+VLOOKUP(V28,'List Dedicate'!C:F,4,0)</f>
        <v>Waskito</v>
      </c>
      <c r="AD28" s="101"/>
      <c r="AE28" s="100" t="str">
        <f t="shared" si="6"/>
        <v>B 9408 OI</v>
      </c>
    </row>
    <row r="29" spans="1:31" x14ac:dyDescent="0.25">
      <c r="A29" s="106">
        <v>4002936032</v>
      </c>
      <c r="B29" s="107" t="s">
        <v>96</v>
      </c>
      <c r="C29" s="107"/>
      <c r="D29" s="106">
        <v>15485545</v>
      </c>
      <c r="E29" s="106" t="s">
        <v>3360</v>
      </c>
      <c r="F29" s="106">
        <v>31</v>
      </c>
      <c r="G29" s="106">
        <v>0.59</v>
      </c>
      <c r="H29" s="106">
        <v>0.25</v>
      </c>
      <c r="I29" s="107" t="s">
        <v>8</v>
      </c>
      <c r="J29" s="106" t="s">
        <v>97</v>
      </c>
      <c r="K29" s="108">
        <v>44233.81527777778</v>
      </c>
      <c r="L29" s="107">
        <v>3</v>
      </c>
      <c r="M29" s="106" t="s">
        <v>134</v>
      </c>
      <c r="N29" s="106" t="s">
        <v>99</v>
      </c>
      <c r="O29" s="106" t="s">
        <v>3299</v>
      </c>
      <c r="P29" s="109">
        <v>44350</v>
      </c>
      <c r="Q29" s="106" t="s">
        <v>100</v>
      </c>
      <c r="R29" s="106" t="s">
        <v>3361</v>
      </c>
      <c r="S29" s="19" t="s">
        <v>101</v>
      </c>
      <c r="T29" s="19" t="str">
        <f>IFERROR(VLOOKUP(D:D,DGILOG!A:C,3,0),"")</f>
        <v/>
      </c>
      <c r="U29" s="29" t="str">
        <f>+IFERROR(IF(S29="P3",VLOOKUP(V:V,MGV!B:E,4,0),""),"")</f>
        <v/>
      </c>
      <c r="V29" s="29"/>
      <c r="W29" s="19" t="str">
        <f>IFERROR(VLOOKUP(V:V,MGV!B:E,4,0),"")</f>
        <v/>
      </c>
      <c r="X29" s="29" t="s">
        <v>324</v>
      </c>
      <c r="Y29" s="23" t="str">
        <f t="shared" si="4"/>
        <v xml:space="preserve">4002936032 GID 03 ND 03 </v>
      </c>
      <c r="Z29" s="29" t="s">
        <v>3382</v>
      </c>
      <c r="AA29" s="99">
        <v>44349</v>
      </c>
      <c r="AB29" s="100" t="s">
        <v>22</v>
      </c>
      <c r="AC29" s="100" t="s">
        <v>294</v>
      </c>
      <c r="AD29" s="101"/>
      <c r="AE29" s="100" t="s">
        <v>21</v>
      </c>
    </row>
    <row r="30" spans="1:31" x14ac:dyDescent="0.25">
      <c r="A30" s="106">
        <v>4002936085</v>
      </c>
      <c r="B30" s="107" t="s">
        <v>96</v>
      </c>
      <c r="C30" s="107">
        <v>1</v>
      </c>
      <c r="D30" s="106">
        <v>15086204</v>
      </c>
      <c r="E30" s="106" t="s">
        <v>3362</v>
      </c>
      <c r="F30" s="106">
        <v>287</v>
      </c>
      <c r="G30" s="106">
        <v>5.0599999999999996</v>
      </c>
      <c r="H30" s="106">
        <v>2.1800000000000002</v>
      </c>
      <c r="I30" s="107" t="s">
        <v>8</v>
      </c>
      <c r="J30" s="106" t="s">
        <v>116</v>
      </c>
      <c r="K30" s="108">
        <v>44233.81527777778</v>
      </c>
      <c r="L30" s="107">
        <v>3</v>
      </c>
      <c r="M30" s="106" t="s">
        <v>3304</v>
      </c>
      <c r="N30" s="106" t="s">
        <v>110</v>
      </c>
      <c r="O30" s="106" t="s">
        <v>324</v>
      </c>
      <c r="P30" s="109">
        <v>44351</v>
      </c>
      <c r="Q30" s="106" t="s">
        <v>105</v>
      </c>
      <c r="R30" s="106" t="s">
        <v>3363</v>
      </c>
      <c r="S30" s="78" t="s">
        <v>107</v>
      </c>
      <c r="T30" s="19" t="str">
        <f>IFERROR(VLOOKUP(D:D,DGILOG!A:C,3,0),"")</f>
        <v/>
      </c>
      <c r="U30" s="29" t="s">
        <v>3344</v>
      </c>
      <c r="V30" s="29" t="s">
        <v>30</v>
      </c>
      <c r="W30" s="19" t="str">
        <f>IFERROR(VLOOKUP(V:V,MGV!B:E,4,0),"")</f>
        <v>PT. Darsindo Cipta Putra Mandiri</v>
      </c>
      <c r="X30" s="29" t="s">
        <v>324</v>
      </c>
      <c r="Y30" s="23" t="str">
        <f t="shared" si="4"/>
        <v xml:space="preserve">4002936085 GID 03 P2 04 </v>
      </c>
      <c r="Z30" s="29" t="s">
        <v>3383</v>
      </c>
      <c r="AA30" s="99">
        <v>44349</v>
      </c>
      <c r="AB30" s="100" t="str">
        <f t="shared" si="5"/>
        <v>PT. Darsindo Cipta Putra Mandiri</v>
      </c>
      <c r="AC30" s="100" t="str">
        <f>+VLOOKUP(V30,'List Dedicate'!C:F,4,0)</f>
        <v>Dasan Budiyansyah</v>
      </c>
      <c r="AD30" s="101"/>
      <c r="AE30" s="100" t="str">
        <f t="shared" si="6"/>
        <v>B 9035 FXU</v>
      </c>
    </row>
    <row r="31" spans="1:31" x14ac:dyDescent="0.25">
      <c r="A31" s="106">
        <v>4002936086</v>
      </c>
      <c r="B31" s="107" t="s">
        <v>96</v>
      </c>
      <c r="C31" s="107">
        <v>1</v>
      </c>
      <c r="D31" s="106">
        <v>15086206</v>
      </c>
      <c r="E31" s="106" t="s">
        <v>3364</v>
      </c>
      <c r="F31" s="106">
        <v>197</v>
      </c>
      <c r="G31" s="106">
        <v>2.5299999999999998</v>
      </c>
      <c r="H31" s="106">
        <v>1.04</v>
      </c>
      <c r="I31" s="107" t="s">
        <v>8</v>
      </c>
      <c r="J31" s="106" t="s">
        <v>97</v>
      </c>
      <c r="K31" s="108">
        <v>44233.81527777778</v>
      </c>
      <c r="L31" s="107">
        <v>3</v>
      </c>
      <c r="M31" s="106" t="s">
        <v>3304</v>
      </c>
      <c r="N31" s="106" t="s">
        <v>110</v>
      </c>
      <c r="O31" s="106" t="s">
        <v>3299</v>
      </c>
      <c r="P31" s="109">
        <v>44351</v>
      </c>
      <c r="Q31" s="106" t="s">
        <v>105</v>
      </c>
      <c r="R31" s="106" t="s">
        <v>3365</v>
      </c>
      <c r="S31" s="78" t="s">
        <v>107</v>
      </c>
      <c r="T31" s="19" t="str">
        <f>IFERROR(VLOOKUP(D:D,DGILOG!A:C,3,0),"")</f>
        <v/>
      </c>
      <c r="U31" s="29" t="s">
        <v>3344</v>
      </c>
      <c r="V31" s="29" t="s">
        <v>59</v>
      </c>
      <c r="W31" s="19" t="str">
        <f>IFERROR(VLOOKUP(V:V,MGV!B:E,4,0),"")</f>
        <v>PT. Mega Antaran Prima</v>
      </c>
      <c r="X31" s="29" t="s">
        <v>324</v>
      </c>
      <c r="Y31" s="23" t="str">
        <f t="shared" si="4"/>
        <v xml:space="preserve">4002936086 GID 03 P2 04 </v>
      </c>
      <c r="Z31" s="29" t="s">
        <v>3384</v>
      </c>
      <c r="AA31" s="99">
        <v>44349</v>
      </c>
      <c r="AB31" s="100" t="str">
        <f t="shared" si="5"/>
        <v>PT. Mega Antaran Prima</v>
      </c>
      <c r="AC31" s="100" t="str">
        <f>+VLOOKUP(V31,'List Dedicate'!C:F,4,0)</f>
        <v>Ujang Mamun</v>
      </c>
      <c r="AD31" s="101"/>
      <c r="AE31" s="100" t="str">
        <f t="shared" si="6"/>
        <v>F 8536 AP</v>
      </c>
    </row>
    <row r="32" spans="1:31" x14ac:dyDescent="0.25">
      <c r="A32" s="106">
        <v>4002936086</v>
      </c>
      <c r="B32" s="107" t="s">
        <v>96</v>
      </c>
      <c r="C32" s="107"/>
      <c r="D32" s="106">
        <v>15086212</v>
      </c>
      <c r="E32" s="106" t="s">
        <v>3366</v>
      </c>
      <c r="F32" s="106">
        <v>178</v>
      </c>
      <c r="G32" s="106">
        <v>2.59</v>
      </c>
      <c r="H32" s="106">
        <v>1.23</v>
      </c>
      <c r="I32" s="107" t="s">
        <v>8</v>
      </c>
      <c r="J32" s="106" t="s">
        <v>97</v>
      </c>
      <c r="K32" s="108">
        <v>44233.81527777778</v>
      </c>
      <c r="L32" s="107">
        <v>3</v>
      </c>
      <c r="M32" s="106" t="s">
        <v>3304</v>
      </c>
      <c r="N32" s="106" t="s">
        <v>110</v>
      </c>
      <c r="O32" s="106" t="s">
        <v>3299</v>
      </c>
      <c r="P32" s="109">
        <v>44351</v>
      </c>
      <c r="Q32" s="106" t="s">
        <v>105</v>
      </c>
      <c r="R32" s="106" t="s">
        <v>3367</v>
      </c>
      <c r="S32" s="78" t="s">
        <v>107</v>
      </c>
      <c r="T32" s="19" t="str">
        <f>IFERROR(VLOOKUP(D:D,DGILOG!A:C,3,0),"")</f>
        <v/>
      </c>
      <c r="U32" s="29" t="str">
        <f>+IFERROR(IF(S32="P3",VLOOKUP(V:V,MGV!B:E,4,0),""),"")</f>
        <v/>
      </c>
      <c r="V32" s="29"/>
      <c r="W32" s="19" t="str">
        <f>IFERROR(VLOOKUP(V:V,MGV!B:E,4,0),"")</f>
        <v/>
      </c>
      <c r="X32" s="29" t="s">
        <v>324</v>
      </c>
      <c r="Y32" s="23" t="str">
        <f t="shared" si="4"/>
        <v xml:space="preserve">4002936086 GID 03 P2 04 </v>
      </c>
      <c r="Z32" s="29" t="s">
        <v>3384</v>
      </c>
      <c r="AA32" s="99">
        <v>44349</v>
      </c>
      <c r="AB32" s="100" t="s">
        <v>43</v>
      </c>
      <c r="AC32" s="100" t="s">
        <v>272</v>
      </c>
      <c r="AD32" s="101"/>
      <c r="AE32" s="100" t="s">
        <v>59</v>
      </c>
    </row>
    <row r="33" spans="1:31" x14ac:dyDescent="0.25">
      <c r="A33" s="106">
        <v>4002936093</v>
      </c>
      <c r="B33" s="107" t="s">
        <v>96</v>
      </c>
      <c r="C33" s="107">
        <v>1</v>
      </c>
      <c r="D33" s="106">
        <v>15145628</v>
      </c>
      <c r="E33" s="106" t="s">
        <v>200</v>
      </c>
      <c r="F33" s="106">
        <v>288</v>
      </c>
      <c r="G33" s="106">
        <v>5.73</v>
      </c>
      <c r="H33" s="106">
        <v>1.71</v>
      </c>
      <c r="I33" s="107" t="s">
        <v>8</v>
      </c>
      <c r="J33" s="106" t="s">
        <v>97</v>
      </c>
      <c r="K33" s="108">
        <v>44233.81527777778</v>
      </c>
      <c r="L33" s="107">
        <v>3</v>
      </c>
      <c r="M33" s="106" t="s">
        <v>126</v>
      </c>
      <c r="N33" s="106" t="s">
        <v>99</v>
      </c>
      <c r="O33" s="106" t="s">
        <v>324</v>
      </c>
      <c r="P33" s="109">
        <v>44350</v>
      </c>
      <c r="Q33" s="106" t="s">
        <v>100</v>
      </c>
      <c r="R33" s="106" t="s">
        <v>3368</v>
      </c>
      <c r="S33" s="19" t="s">
        <v>101</v>
      </c>
      <c r="T33" s="19" t="str">
        <f>IFERROR(VLOOKUP(D:D,DGILOG!A:C,3,0),"")</f>
        <v>Y</v>
      </c>
      <c r="U33" s="29" t="s">
        <v>3344</v>
      </c>
      <c r="V33" s="29" t="s">
        <v>56</v>
      </c>
      <c r="W33" s="19" t="str">
        <f>IFERROR(VLOOKUP(V:V,MGV!B:E,4,0),"")</f>
        <v>PT. Mega Antaran Prima</v>
      </c>
      <c r="X33" s="29" t="s">
        <v>324</v>
      </c>
      <c r="Y33" s="23" t="str">
        <f t="shared" si="4"/>
        <v>4002936093 GID 03 ND 03 Y</v>
      </c>
      <c r="Z33" s="29" t="s">
        <v>3385</v>
      </c>
      <c r="AA33" s="99">
        <v>44349</v>
      </c>
      <c r="AB33" s="100" t="str">
        <f t="shared" si="5"/>
        <v>PT. Mega Antaran Prima</v>
      </c>
      <c r="AC33" s="100" t="str">
        <f>+VLOOKUP(V33,'List Dedicate'!C:F,4,0)</f>
        <v>Adi Purbantara</v>
      </c>
      <c r="AD33" s="101"/>
      <c r="AE33" s="100" t="str">
        <f t="shared" si="6"/>
        <v>B 9019 KXR</v>
      </c>
    </row>
    <row r="34" spans="1:31" x14ac:dyDescent="0.25">
      <c r="A34" s="106">
        <v>4002936099</v>
      </c>
      <c r="B34" s="107" t="s">
        <v>96</v>
      </c>
      <c r="C34" s="107">
        <v>1</v>
      </c>
      <c r="D34" s="106">
        <v>15260313</v>
      </c>
      <c r="E34" s="106" t="s">
        <v>102</v>
      </c>
      <c r="F34" s="106">
        <v>201</v>
      </c>
      <c r="G34" s="106">
        <v>3.72</v>
      </c>
      <c r="H34" s="106">
        <v>1.1200000000000001</v>
      </c>
      <c r="I34" s="107" t="s">
        <v>8</v>
      </c>
      <c r="J34" s="106" t="s">
        <v>97</v>
      </c>
      <c r="K34" s="108">
        <v>44233.81527777778</v>
      </c>
      <c r="L34" s="107">
        <v>3</v>
      </c>
      <c r="M34" s="106" t="s">
        <v>3369</v>
      </c>
      <c r="N34" s="106" t="s">
        <v>99</v>
      </c>
      <c r="O34" s="106" t="s">
        <v>324</v>
      </c>
      <c r="P34" s="109">
        <v>44350</v>
      </c>
      <c r="Q34" s="106" t="s">
        <v>100</v>
      </c>
      <c r="R34" s="106" t="s">
        <v>3370</v>
      </c>
      <c r="S34" s="19" t="s">
        <v>101</v>
      </c>
      <c r="T34" s="19" t="str">
        <f>IFERROR(VLOOKUP(D:D,DGILOG!A:C,3,0),"")</f>
        <v>Y</v>
      </c>
      <c r="U34" s="29" t="s">
        <v>3344</v>
      </c>
      <c r="V34" s="29" t="s">
        <v>65</v>
      </c>
      <c r="W34" s="19" t="str">
        <f>IFERROR(VLOOKUP(V:V,MGV!B:E,4,0),"")</f>
        <v>PT. Mega Antaran Prima</v>
      </c>
      <c r="X34" s="29" t="s">
        <v>324</v>
      </c>
      <c r="Y34" s="23" t="str">
        <f t="shared" si="4"/>
        <v>4002936099 GID 03 ND 03 Y</v>
      </c>
      <c r="Z34" s="29" t="s">
        <v>3386</v>
      </c>
      <c r="AA34" s="99">
        <v>44349</v>
      </c>
      <c r="AB34" s="100" t="str">
        <f t="shared" si="5"/>
        <v>PT. Mega Antaran Prima</v>
      </c>
      <c r="AC34" s="100" t="str">
        <f>+VLOOKUP(V34,'List Dedicate'!C:F,4,0)</f>
        <v>Tion Daniel Tirukan</v>
      </c>
      <c r="AD34" s="101"/>
      <c r="AE34" s="100" t="str">
        <f t="shared" si="6"/>
        <v>B 9140 KXU</v>
      </c>
    </row>
    <row r="35" spans="1:31" x14ac:dyDescent="0.25">
      <c r="A35" s="106">
        <v>4002936105</v>
      </c>
      <c r="B35" s="107" t="s">
        <v>96</v>
      </c>
      <c r="C35" s="107">
        <v>1</v>
      </c>
      <c r="D35" s="106">
        <v>24304001</v>
      </c>
      <c r="E35" s="106" t="s">
        <v>3371</v>
      </c>
      <c r="F35" s="106">
        <v>190</v>
      </c>
      <c r="G35" s="106">
        <v>4.1900000000000004</v>
      </c>
      <c r="H35" s="106">
        <v>1.77</v>
      </c>
      <c r="I35" s="107" t="s">
        <v>8</v>
      </c>
      <c r="J35" s="106" t="s">
        <v>3372</v>
      </c>
      <c r="K35" s="108">
        <v>44233.81527777778</v>
      </c>
      <c r="L35" s="107">
        <v>3</v>
      </c>
      <c r="M35" s="106" t="s">
        <v>104</v>
      </c>
      <c r="N35" s="106" t="s">
        <v>99</v>
      </c>
      <c r="O35" s="106" t="s">
        <v>324</v>
      </c>
      <c r="P35" s="109">
        <v>44350</v>
      </c>
      <c r="Q35" s="106" t="s">
        <v>100</v>
      </c>
      <c r="R35" s="106" t="s">
        <v>3373</v>
      </c>
      <c r="S35" s="19" t="s">
        <v>101</v>
      </c>
      <c r="T35" s="19" t="str">
        <f>IFERROR(VLOOKUP(D:D,DGILOG!A:C,3,0),"")</f>
        <v/>
      </c>
      <c r="U35" s="29" t="s">
        <v>3344</v>
      </c>
      <c r="V35" s="29" t="s">
        <v>66</v>
      </c>
      <c r="W35" s="19" t="str">
        <f>IFERROR(VLOOKUP(V:V,MGV!B:E,4,0),"")</f>
        <v>PT. Mega Antaran Prima</v>
      </c>
      <c r="X35" s="29" t="s">
        <v>324</v>
      </c>
      <c r="Y35" s="23" t="str">
        <f t="shared" si="4"/>
        <v xml:space="preserve">4002936105 GID 03 ND 03 </v>
      </c>
      <c r="Z35" s="29" t="s">
        <v>3387</v>
      </c>
      <c r="AA35" s="99">
        <v>44349</v>
      </c>
      <c r="AB35" s="100" t="str">
        <f t="shared" si="5"/>
        <v>PT. Mega Antaran Prima</v>
      </c>
      <c r="AC35" s="100" t="s">
        <v>282</v>
      </c>
      <c r="AD35" s="101"/>
      <c r="AE35" s="100" t="str">
        <f t="shared" si="6"/>
        <v>B 9143 KXU</v>
      </c>
    </row>
    <row r="36" spans="1:31" x14ac:dyDescent="0.25">
      <c r="A36" s="106">
        <v>4002936110</v>
      </c>
      <c r="B36" s="107" t="s">
        <v>96</v>
      </c>
      <c r="C36" s="107">
        <v>1</v>
      </c>
      <c r="D36" s="106">
        <v>29000001</v>
      </c>
      <c r="E36" s="106" t="s">
        <v>137</v>
      </c>
      <c r="F36" s="106">
        <v>175</v>
      </c>
      <c r="G36" s="106">
        <v>4.3499999999999996</v>
      </c>
      <c r="H36" s="106">
        <v>1.21</v>
      </c>
      <c r="I36" s="107" t="s">
        <v>8</v>
      </c>
      <c r="J36" s="106" t="s">
        <v>97</v>
      </c>
      <c r="K36" s="108">
        <v>44233.81527777778</v>
      </c>
      <c r="L36" s="107">
        <v>3</v>
      </c>
      <c r="M36" s="106" t="s">
        <v>126</v>
      </c>
      <c r="N36" s="106" t="s">
        <v>99</v>
      </c>
      <c r="O36" s="106" t="s">
        <v>324</v>
      </c>
      <c r="P36" s="109">
        <v>44350</v>
      </c>
      <c r="Q36" s="106" t="s">
        <v>100</v>
      </c>
      <c r="R36" s="106" t="s">
        <v>3374</v>
      </c>
      <c r="S36" s="19" t="s">
        <v>101</v>
      </c>
      <c r="T36" s="19" t="str">
        <f>IFERROR(VLOOKUP(D:D,DGILOG!A:C,3,0),"")</f>
        <v>Y</v>
      </c>
      <c r="U36" s="29" t="s">
        <v>3344</v>
      </c>
      <c r="V36" s="29" t="s">
        <v>14</v>
      </c>
      <c r="W36" s="19" t="str">
        <f>IFERROR(VLOOKUP(V:V,MGV!B:E,4,0),"")</f>
        <v>CV. Global Synergi Abadi</v>
      </c>
      <c r="X36" s="29" t="s">
        <v>324</v>
      </c>
      <c r="Y36" s="23" t="str">
        <f t="shared" si="4"/>
        <v>4002936110 GID 03 ND 03 Y</v>
      </c>
      <c r="Z36" s="29" t="s">
        <v>3388</v>
      </c>
      <c r="AA36" s="99">
        <v>44349</v>
      </c>
      <c r="AB36" s="100" t="str">
        <f t="shared" si="5"/>
        <v>CV. Global Synergi Abadi</v>
      </c>
      <c r="AC36" s="100" t="str">
        <f>+VLOOKUP(V36,'List Dedicate'!C:F,4,0)</f>
        <v>Beni</v>
      </c>
      <c r="AD36" s="101"/>
      <c r="AE36" s="100" t="str">
        <f t="shared" si="6"/>
        <v>B 9054 NO</v>
      </c>
    </row>
    <row r="37" spans="1:31" ht="16.5" thickBot="1" x14ac:dyDescent="0.3">
      <c r="A37" s="118">
        <v>4002935606</v>
      </c>
      <c r="B37" s="119" t="s">
        <v>96</v>
      </c>
      <c r="C37" s="119">
        <v>1</v>
      </c>
      <c r="D37" s="120">
        <v>15335180</v>
      </c>
      <c r="E37" s="120" t="s">
        <v>3389</v>
      </c>
      <c r="F37" s="120">
        <v>2554</v>
      </c>
      <c r="G37" s="120">
        <v>40.61</v>
      </c>
      <c r="H37" s="120">
        <v>15.64</v>
      </c>
      <c r="I37" s="119" t="s">
        <v>473</v>
      </c>
      <c r="J37" s="120" t="s">
        <v>116</v>
      </c>
      <c r="K37" s="121">
        <v>44349.81527777778</v>
      </c>
      <c r="L37" s="119">
        <v>3</v>
      </c>
      <c r="M37" s="120" t="s">
        <v>3390</v>
      </c>
      <c r="N37" s="120" t="s">
        <v>3391</v>
      </c>
      <c r="O37" s="120" t="s">
        <v>324</v>
      </c>
      <c r="P37" s="122">
        <v>44355</v>
      </c>
      <c r="Q37" s="120" t="s">
        <v>112</v>
      </c>
      <c r="R37" s="123" t="s">
        <v>3392</v>
      </c>
      <c r="S37" s="124" t="s">
        <v>113</v>
      </c>
      <c r="T37" s="19" t="str">
        <f>IFERROR(VLOOKUP(D:D,DGILOG!A:C,3,0),"")</f>
        <v/>
      </c>
      <c r="V37" t="s">
        <v>3432</v>
      </c>
      <c r="W37" t="s">
        <v>3433</v>
      </c>
      <c r="X37" s="29" t="s">
        <v>324</v>
      </c>
      <c r="Y37" s="23" t="str">
        <f>A37&amp;" "&amp;X37&amp;" "&amp;S37&amp;" "&amp;TEXT(P37,"DD")&amp;" "&amp;T37</f>
        <v xml:space="preserve">4002935606 GID 03 P3 08 </v>
      </c>
    </row>
  </sheetData>
  <autoFilter ref="A1:AE36" xr:uid="{00000000-0009-0000-0000-000018000000}"/>
  <conditionalFormatting sqref="V1">
    <cfRule type="duplicateValues" dxfId="190" priority="16"/>
  </conditionalFormatting>
  <conditionalFormatting sqref="V1">
    <cfRule type="duplicateValues" dxfId="189" priority="17"/>
    <cfRule type="duplicateValues" dxfId="188" priority="18"/>
  </conditionalFormatting>
  <conditionalFormatting sqref="V1">
    <cfRule type="duplicateValues" dxfId="187" priority="19"/>
    <cfRule type="duplicateValues" dxfId="186" priority="20"/>
  </conditionalFormatting>
  <conditionalFormatting sqref="V22:V1048576 V1:V20">
    <cfRule type="duplicateValues" dxfId="185" priority="12"/>
  </conditionalFormatting>
  <conditionalFormatting sqref="A1:A20 A38:A1048576 V22:V1048576 V1:V20">
    <cfRule type="duplicateValues" dxfId="184" priority="11"/>
  </conditionalFormatting>
  <conditionalFormatting sqref="V21:V36">
    <cfRule type="duplicateValues" dxfId="183" priority="8"/>
  </conditionalFormatting>
  <conditionalFormatting sqref="V21:V36">
    <cfRule type="duplicateValues" dxfId="182" priority="7"/>
  </conditionalFormatting>
  <conditionalFormatting sqref="V1:V1048576">
    <cfRule type="duplicateValues" dxfId="181" priority="5"/>
  </conditionalFormatting>
  <conditionalFormatting sqref="Y1">
    <cfRule type="duplicateValues" dxfId="180" priority="7346"/>
  </conditionalFormatting>
  <conditionalFormatting sqref="Y2:Y6">
    <cfRule type="duplicateValues" dxfId="179" priority="7347"/>
  </conditionalFormatting>
  <conditionalFormatting sqref="Y6:Y20">
    <cfRule type="duplicateValues" dxfId="178" priority="7348"/>
  </conditionalFormatting>
  <conditionalFormatting sqref="Y1:Y20 Y22:Y1048576">
    <cfRule type="duplicateValues" dxfId="177" priority="7349"/>
  </conditionalFormatting>
  <conditionalFormatting sqref="Y21:Y37">
    <cfRule type="duplicateValues" dxfId="176" priority="7351"/>
  </conditionalFormatting>
  <conditionalFormatting sqref="A1:A36 A38:A1048576">
    <cfRule type="duplicateValues" dxfId="175" priority="4"/>
  </conditionalFormatting>
  <conditionalFormatting sqref="W37">
    <cfRule type="duplicateValues" dxfId="174" priority="3"/>
  </conditionalFormatting>
  <conditionalFormatting sqref="W37">
    <cfRule type="duplicateValues" dxfId="173" priority="2"/>
  </conditionalFormatting>
  <conditionalFormatting sqref="W37">
    <cfRule type="duplicateValues" dxfId="172" priority="1"/>
  </conditionalFormatting>
  <hyperlinks>
    <hyperlink ref="R21" r:id="rId1" display="http://jl.by/" xr:uid="{00000000-0004-0000-1800-000000000000}"/>
  </hyperlinks>
  <pageMargins left="0.7" right="0.7" top="0.75" bottom="0.75" header="0.3" footer="0.3"/>
  <pageSetup orientation="portrait" horizontalDpi="360" verticalDpi="360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E25"/>
  <sheetViews>
    <sheetView workbookViewId="0">
      <pane xSplit="5" ySplit="1" topLeftCell="V9" activePane="bottomRight" state="frozen"/>
      <selection pane="topRight" activeCell="F1" sqref="F1"/>
      <selection pane="bottomLeft" activeCell="A2" sqref="A2"/>
      <selection pane="bottomRight" activeCell="S2" sqref="S2:Y2"/>
    </sheetView>
  </sheetViews>
  <sheetFormatPr defaultRowHeight="15" x14ac:dyDescent="0.25"/>
  <cols>
    <col min="1" max="1" width="12.85546875" bestFit="1" customWidth="1"/>
    <col min="2" max="2" width="14.140625" bestFit="1" customWidth="1"/>
    <col min="3" max="3" width="9.5703125" bestFit="1" customWidth="1"/>
    <col min="4" max="4" width="10.5703125" bestFit="1" customWidth="1"/>
    <col min="5" max="5" width="31.85546875" bestFit="1" customWidth="1"/>
    <col min="6" max="6" width="8.140625" bestFit="1" customWidth="1"/>
    <col min="7" max="7" width="11.42578125" bestFit="1" customWidth="1"/>
    <col min="8" max="8" width="11.140625" bestFit="1" customWidth="1"/>
    <col min="9" max="9" width="13.28515625" bestFit="1" customWidth="1"/>
    <col min="10" max="10" width="11" bestFit="1" customWidth="1"/>
    <col min="11" max="11" width="13.7109375" bestFit="1" customWidth="1"/>
    <col min="12" max="12" width="12" bestFit="1" customWidth="1"/>
    <col min="13" max="13" width="11.85546875" bestFit="1" customWidth="1"/>
    <col min="14" max="14" width="11.7109375" bestFit="1" customWidth="1"/>
    <col min="15" max="15" width="12.28515625" bestFit="1" customWidth="1"/>
    <col min="16" max="16" width="8.85546875" bestFit="1" customWidth="1"/>
    <col min="17" max="17" width="20.140625" bestFit="1" customWidth="1"/>
    <col min="18" max="18" width="39.42578125" bestFit="1" customWidth="1"/>
    <col min="19" max="19" width="7.5703125" bestFit="1" customWidth="1"/>
    <col min="20" max="20" width="12" bestFit="1" customWidth="1"/>
    <col min="21" max="21" width="30.140625" bestFit="1" customWidth="1"/>
    <col min="22" max="22" width="18.42578125" bestFit="1" customWidth="1"/>
    <col min="23" max="23" width="31.7109375" bestFit="1" customWidth="1"/>
    <col min="24" max="24" width="8.28515625" bestFit="1" customWidth="1"/>
    <col min="25" max="25" width="23.28515625" bestFit="1" customWidth="1"/>
    <col min="26" max="26" width="29" bestFit="1" customWidth="1"/>
    <col min="27" max="27" width="9.42578125" bestFit="1" customWidth="1"/>
    <col min="28" max="28" width="30.140625" bestFit="1" customWidth="1"/>
    <col min="29" max="29" width="16.5703125" bestFit="1" customWidth="1"/>
    <col min="31" max="31" width="10.5703125" bestFit="1" customWidth="1"/>
  </cols>
  <sheetData>
    <row r="1" spans="1:31" x14ac:dyDescent="0.25">
      <c r="A1" s="102" t="s">
        <v>0</v>
      </c>
      <c r="B1" s="102" t="s">
        <v>3</v>
      </c>
      <c r="C1" s="102" t="s">
        <v>79</v>
      </c>
      <c r="D1" s="102" t="s">
        <v>80</v>
      </c>
      <c r="E1" s="102" t="s">
        <v>81</v>
      </c>
      <c r="F1" s="102" t="s">
        <v>82</v>
      </c>
      <c r="G1" s="102" t="s">
        <v>83</v>
      </c>
      <c r="H1" s="102" t="s">
        <v>84</v>
      </c>
      <c r="I1" s="102" t="s">
        <v>229</v>
      </c>
      <c r="J1" s="102" t="s">
        <v>85</v>
      </c>
      <c r="K1" s="102" t="s">
        <v>86</v>
      </c>
      <c r="L1" s="102" t="s">
        <v>87</v>
      </c>
      <c r="M1" s="102" t="s">
        <v>88</v>
      </c>
      <c r="N1" s="102" t="s">
        <v>89</v>
      </c>
      <c r="O1" s="102" t="s">
        <v>90</v>
      </c>
      <c r="P1" s="102" t="s">
        <v>91</v>
      </c>
      <c r="Q1" s="102" t="s">
        <v>92</v>
      </c>
      <c r="R1" s="102" t="s">
        <v>93</v>
      </c>
      <c r="S1" s="47" t="s">
        <v>2454</v>
      </c>
      <c r="T1" s="83" t="s">
        <v>611</v>
      </c>
      <c r="U1" s="47" t="s">
        <v>94</v>
      </c>
      <c r="V1" s="35" t="s">
        <v>625</v>
      </c>
      <c r="W1" s="47" t="s">
        <v>529</v>
      </c>
      <c r="X1" s="47" t="s">
        <v>95</v>
      </c>
      <c r="Y1" s="47" t="s">
        <v>254</v>
      </c>
      <c r="Z1" s="126"/>
      <c r="AA1" s="126"/>
      <c r="AB1" s="126"/>
      <c r="AC1" s="126"/>
    </row>
    <row r="2" spans="1:31" x14ac:dyDescent="0.25">
      <c r="A2" s="130">
        <v>4002936018</v>
      </c>
      <c r="B2" s="131" t="s">
        <v>96</v>
      </c>
      <c r="C2" s="131">
        <v>1</v>
      </c>
      <c r="D2" s="130">
        <v>15064043</v>
      </c>
      <c r="E2" s="130" t="s">
        <v>3394</v>
      </c>
      <c r="F2" s="130">
        <v>268</v>
      </c>
      <c r="G2" s="130">
        <v>4.29</v>
      </c>
      <c r="H2" s="130">
        <v>1.79</v>
      </c>
      <c r="I2" s="131" t="s">
        <v>8</v>
      </c>
      <c r="J2" s="130" t="s">
        <v>97</v>
      </c>
      <c r="K2" s="132">
        <v>44350.612500000003</v>
      </c>
      <c r="L2" s="130">
        <v>2</v>
      </c>
      <c r="M2" s="130" t="s">
        <v>3395</v>
      </c>
      <c r="N2" s="130" t="s">
        <v>110</v>
      </c>
      <c r="O2" s="130" t="s">
        <v>3396</v>
      </c>
      <c r="P2" s="133">
        <v>44351</v>
      </c>
      <c r="Q2" s="130" t="s">
        <v>100</v>
      </c>
      <c r="R2" s="134" t="s">
        <v>3397</v>
      </c>
      <c r="S2" s="19" t="s">
        <v>101</v>
      </c>
      <c r="T2" s="19" t="str">
        <f>IFERROR(VLOOKUP(D:D,DGILOG!A:C,3,0),"")</f>
        <v/>
      </c>
      <c r="U2" s="128" t="s">
        <v>3344</v>
      </c>
      <c r="V2" s="126" t="s">
        <v>49</v>
      </c>
      <c r="W2" s="19" t="str">
        <f>IFERROR(VLOOKUP(V:V,MGV!B:E,4,0),"")</f>
        <v>PT. Kabut Halim Mandiri</v>
      </c>
      <c r="X2" s="126" t="s">
        <v>330</v>
      </c>
      <c r="Y2" s="23" t="str">
        <f>A2&amp;" "&amp;X2&amp;" "&amp;S2&amp;" "&amp;TEXT(P2,"DD")&amp;" "&amp;T2</f>
        <v xml:space="preserve">4002936018 GID 04 ND 04 </v>
      </c>
      <c r="Z2" s="126" t="s">
        <v>3435</v>
      </c>
      <c r="AA2" s="127">
        <v>44350</v>
      </c>
      <c r="AB2" s="126" t="str">
        <f>W2</f>
        <v>PT. Kabut Halim Mandiri</v>
      </c>
      <c r="AC2" s="126" t="str">
        <f>+VLOOKUP(V2,'List Dedicate'!C:F,4,0)</f>
        <v>AHMIN</v>
      </c>
      <c r="AD2" s="129"/>
      <c r="AE2" s="126" t="str">
        <f>V2</f>
        <v>B 9542 TXS</v>
      </c>
    </row>
    <row r="3" spans="1:31" x14ac:dyDescent="0.25">
      <c r="A3" s="130">
        <v>4002936018</v>
      </c>
      <c r="B3" s="131" t="s">
        <v>96</v>
      </c>
      <c r="C3" s="131"/>
      <c r="D3" s="130">
        <v>15444861</v>
      </c>
      <c r="E3" s="130" t="s">
        <v>3398</v>
      </c>
      <c r="F3" s="130">
        <v>30</v>
      </c>
      <c r="G3" s="130">
        <v>0.38</v>
      </c>
      <c r="H3" s="130">
        <v>0.15</v>
      </c>
      <c r="I3" s="131" t="s">
        <v>8</v>
      </c>
      <c r="J3" s="130" t="s">
        <v>97</v>
      </c>
      <c r="K3" s="132">
        <v>44350.612500000003</v>
      </c>
      <c r="L3" s="130">
        <v>2</v>
      </c>
      <c r="M3" s="130" t="s">
        <v>3399</v>
      </c>
      <c r="N3" s="130" t="s">
        <v>110</v>
      </c>
      <c r="O3" s="130" t="s">
        <v>3396</v>
      </c>
      <c r="P3" s="133">
        <v>44351</v>
      </c>
      <c r="Q3" s="130" t="s">
        <v>100</v>
      </c>
      <c r="R3" s="130" t="s">
        <v>3400</v>
      </c>
      <c r="S3" s="19" t="s">
        <v>101</v>
      </c>
      <c r="T3" s="19" t="str">
        <f>IFERROR(VLOOKUP(D:D,DGILOG!A:C,3,0),"")</f>
        <v/>
      </c>
      <c r="U3" s="128" t="str">
        <f>+IFERROR(IF(S3="P3",VLOOKUP(V:V,MGV!B:E,4,0),""),"")</f>
        <v/>
      </c>
      <c r="V3" s="126"/>
      <c r="W3" s="19" t="str">
        <f>IFERROR(VLOOKUP(V:V,MGV!B:E,4,0),"")</f>
        <v/>
      </c>
      <c r="X3" s="126" t="s">
        <v>330</v>
      </c>
      <c r="Y3" s="23" t="str">
        <f t="shared" ref="Y3:Y21" si="0">A3&amp;" "&amp;X3&amp;" "&amp;S3&amp;" "&amp;TEXT(P3,"DD")&amp;" "&amp;T3</f>
        <v xml:space="preserve">4002936018 GID 04 ND 04 </v>
      </c>
      <c r="Z3" s="126" t="s">
        <v>3435</v>
      </c>
      <c r="AA3" s="127">
        <v>44350</v>
      </c>
      <c r="AB3" s="126" t="s">
        <v>18</v>
      </c>
      <c r="AC3" s="126" t="s">
        <v>1641</v>
      </c>
      <c r="AD3" s="129"/>
      <c r="AE3" s="126" t="s">
        <v>49</v>
      </c>
    </row>
    <row r="4" spans="1:31" x14ac:dyDescent="0.25">
      <c r="A4" s="130">
        <v>4002936137</v>
      </c>
      <c r="B4" s="131" t="s">
        <v>96</v>
      </c>
      <c r="C4" s="131">
        <v>1</v>
      </c>
      <c r="D4" s="130">
        <v>15080433</v>
      </c>
      <c r="E4" s="130" t="s">
        <v>3401</v>
      </c>
      <c r="F4" s="130">
        <v>2257</v>
      </c>
      <c r="G4" s="130">
        <v>42.52</v>
      </c>
      <c r="H4" s="130">
        <v>15.98</v>
      </c>
      <c r="I4" s="131" t="s">
        <v>473</v>
      </c>
      <c r="J4" s="130" t="s">
        <v>116</v>
      </c>
      <c r="K4" s="132">
        <v>44350.612500000003</v>
      </c>
      <c r="L4" s="130">
        <v>2</v>
      </c>
      <c r="M4" s="130" t="s">
        <v>3402</v>
      </c>
      <c r="N4" s="130" t="s">
        <v>3391</v>
      </c>
      <c r="O4" s="130" t="s">
        <v>330</v>
      </c>
      <c r="P4" s="133">
        <v>44352</v>
      </c>
      <c r="Q4" s="130" t="s">
        <v>112</v>
      </c>
      <c r="R4" s="130" t="s">
        <v>3403</v>
      </c>
      <c r="S4" s="19" t="s">
        <v>113</v>
      </c>
      <c r="T4" s="19" t="str">
        <f>IFERROR(VLOOKUP(D:D,DGILOG!A:C,3,0),"")</f>
        <v/>
      </c>
      <c r="U4" s="128" t="str">
        <f>+IFERROR(IF(S4="P3",VLOOKUP(V:V,MGV!B:E,4,0),""),"")</f>
        <v>MBL</v>
      </c>
      <c r="V4" s="126" t="s">
        <v>2259</v>
      </c>
      <c r="W4" s="19" t="s">
        <v>3459</v>
      </c>
      <c r="X4" s="126" t="s">
        <v>330</v>
      </c>
      <c r="Y4" s="23" t="str">
        <f t="shared" si="0"/>
        <v xml:space="preserve">4002936137 GID 04 P3 05 </v>
      </c>
      <c r="Z4" s="126" t="s">
        <v>3436</v>
      </c>
      <c r="AA4" s="127"/>
      <c r="AB4" s="126"/>
      <c r="AC4" s="126"/>
    </row>
    <row r="5" spans="1:31" x14ac:dyDescent="0.25">
      <c r="A5" s="130">
        <v>4002936167</v>
      </c>
      <c r="B5" s="131" t="s">
        <v>96</v>
      </c>
      <c r="C5" s="131">
        <v>1</v>
      </c>
      <c r="D5" s="130">
        <v>15148351</v>
      </c>
      <c r="E5" s="130" t="s">
        <v>3404</v>
      </c>
      <c r="F5" s="130">
        <v>227</v>
      </c>
      <c r="G5" s="130">
        <v>5.54</v>
      </c>
      <c r="H5" s="130">
        <v>1.64</v>
      </c>
      <c r="I5" s="131" t="s">
        <v>8</v>
      </c>
      <c r="J5" s="130" t="s">
        <v>97</v>
      </c>
      <c r="K5" s="132">
        <v>44350.612500000003</v>
      </c>
      <c r="L5" s="130">
        <v>2</v>
      </c>
      <c r="M5" s="130" t="s">
        <v>104</v>
      </c>
      <c r="N5" s="130" t="s">
        <v>99</v>
      </c>
      <c r="O5" s="130" t="s">
        <v>3396</v>
      </c>
      <c r="P5" s="133">
        <v>44344</v>
      </c>
      <c r="Q5" s="130" t="s">
        <v>120</v>
      </c>
      <c r="R5" s="130" t="s">
        <v>3405</v>
      </c>
      <c r="S5" s="19" t="s">
        <v>122</v>
      </c>
      <c r="T5" s="19" t="str">
        <f>IFERROR(VLOOKUP(D:D,DGILOG!A:C,3,0),"")</f>
        <v/>
      </c>
      <c r="U5" s="128" t="s">
        <v>3344</v>
      </c>
      <c r="V5" s="126" t="s">
        <v>15</v>
      </c>
      <c r="W5" s="19" t="str">
        <f>IFERROR(VLOOKUP(V:V,MGV!B:E,4,0),"")</f>
        <v>CV. Global Synergi Abadi</v>
      </c>
      <c r="X5" s="126" t="s">
        <v>330</v>
      </c>
      <c r="Y5" s="23" t="str">
        <f t="shared" si="0"/>
        <v xml:space="preserve">4002936167 GID 04 P1 28 </v>
      </c>
      <c r="Z5" s="126" t="s">
        <v>3437</v>
      </c>
      <c r="AA5" s="127">
        <v>44350</v>
      </c>
      <c r="AB5" s="126" t="str">
        <f t="shared" ref="AB5:AB19" si="1">W5</f>
        <v>CV. Global Synergi Abadi</v>
      </c>
      <c r="AC5" s="126" t="str">
        <f>+VLOOKUP(V5,'List Dedicate'!C:F,4,0)</f>
        <v>Rohim</v>
      </c>
      <c r="AD5" s="129"/>
      <c r="AE5" s="126" t="str">
        <f t="shared" ref="AE5:AE19" si="2">V5</f>
        <v>B 9653 DD</v>
      </c>
    </row>
    <row r="6" spans="1:31" x14ac:dyDescent="0.25">
      <c r="A6" s="130">
        <v>4002936167</v>
      </c>
      <c r="B6" s="131" t="s">
        <v>96</v>
      </c>
      <c r="C6" s="131"/>
      <c r="D6" s="130">
        <v>24007001</v>
      </c>
      <c r="E6" s="130" t="s">
        <v>3406</v>
      </c>
      <c r="F6" s="130">
        <v>12</v>
      </c>
      <c r="G6" s="130">
        <v>0.16</v>
      </c>
      <c r="H6" s="130">
        <v>0.08</v>
      </c>
      <c r="I6" s="131" t="s">
        <v>8</v>
      </c>
      <c r="J6" s="130" t="s">
        <v>97</v>
      </c>
      <c r="K6" s="132">
        <v>44350.612500000003</v>
      </c>
      <c r="L6" s="130">
        <v>2</v>
      </c>
      <c r="M6" s="130" t="s">
        <v>104</v>
      </c>
      <c r="N6" s="130" t="s">
        <v>99</v>
      </c>
      <c r="O6" s="130" t="s">
        <v>3396</v>
      </c>
      <c r="P6" s="133">
        <v>44344</v>
      </c>
      <c r="Q6" s="130" t="s">
        <v>120</v>
      </c>
      <c r="R6" s="130" t="s">
        <v>3407</v>
      </c>
      <c r="S6" s="19" t="s">
        <v>122</v>
      </c>
      <c r="T6" s="19" t="str">
        <f>IFERROR(VLOOKUP(D:D,DGILOG!A:C,3,0),"")</f>
        <v/>
      </c>
      <c r="U6" s="128" t="str">
        <f>+IFERROR(IF(S6="P3",VLOOKUP(V:V,MGV!B:E,4,0),""),"")</f>
        <v/>
      </c>
      <c r="V6" s="126"/>
      <c r="W6" s="19" t="str">
        <f>IFERROR(VLOOKUP(V:V,MGV!B:E,4,0),"")</f>
        <v/>
      </c>
      <c r="X6" s="126" t="s">
        <v>330</v>
      </c>
      <c r="Y6" s="23" t="str">
        <f t="shared" si="0"/>
        <v xml:space="preserve">4002936167 GID 04 P1 28 </v>
      </c>
      <c r="Z6" s="126" t="s">
        <v>3437</v>
      </c>
      <c r="AA6" s="127">
        <v>44350</v>
      </c>
      <c r="AB6" s="126" t="s">
        <v>9</v>
      </c>
      <c r="AC6" s="126" t="s">
        <v>16</v>
      </c>
      <c r="AD6" s="129"/>
      <c r="AE6" s="126" t="s">
        <v>15</v>
      </c>
    </row>
    <row r="7" spans="1:31" x14ac:dyDescent="0.25">
      <c r="A7" s="130">
        <v>4002936204</v>
      </c>
      <c r="B7" s="131" t="s">
        <v>96</v>
      </c>
      <c r="C7" s="131">
        <v>1</v>
      </c>
      <c r="D7" s="130">
        <v>15067787</v>
      </c>
      <c r="E7" s="130" t="s">
        <v>211</v>
      </c>
      <c r="F7" s="130">
        <v>148</v>
      </c>
      <c r="G7" s="130">
        <v>2.56</v>
      </c>
      <c r="H7" s="130">
        <v>1.0900000000000001</v>
      </c>
      <c r="I7" s="131" t="s">
        <v>8</v>
      </c>
      <c r="J7" s="130" t="s">
        <v>97</v>
      </c>
      <c r="K7" s="132">
        <v>44350.612500000003</v>
      </c>
      <c r="L7" s="130">
        <v>2</v>
      </c>
      <c r="M7" s="130" t="s">
        <v>104</v>
      </c>
      <c r="N7" s="130" t="s">
        <v>99</v>
      </c>
      <c r="O7" s="130" t="s">
        <v>3396</v>
      </c>
      <c r="P7" s="133">
        <v>44351</v>
      </c>
      <c r="Q7" s="130" t="s">
        <v>120</v>
      </c>
      <c r="R7" s="134" t="s">
        <v>212</v>
      </c>
      <c r="S7" s="19" t="s">
        <v>122</v>
      </c>
      <c r="T7" s="19" t="str">
        <f>IFERROR(VLOOKUP(D:D,DGILOG!A:C,3,0),"")</f>
        <v/>
      </c>
      <c r="U7" s="128" t="s">
        <v>3344</v>
      </c>
      <c r="V7" s="126" t="s">
        <v>38</v>
      </c>
      <c r="W7" s="19" t="str">
        <f>IFERROR(VLOOKUP(V:V,MGV!B:E,4,0),"")</f>
        <v>PT. Kabut Halim Mandiri</v>
      </c>
      <c r="X7" s="126" t="s">
        <v>330</v>
      </c>
      <c r="Y7" s="23" t="str">
        <f t="shared" si="0"/>
        <v xml:space="preserve">4002936204 GID 04 P1 04 </v>
      </c>
      <c r="Z7" s="126" t="s">
        <v>3438</v>
      </c>
      <c r="AA7" s="127">
        <v>44350</v>
      </c>
      <c r="AB7" s="126" t="str">
        <f t="shared" si="1"/>
        <v>PT. Kabut Halim Mandiri</v>
      </c>
      <c r="AC7" s="126" t="str">
        <f>+VLOOKUP(V7,'List Dedicate'!C:F,4,0)</f>
        <v>HADI MAS RENOL</v>
      </c>
      <c r="AD7" s="129"/>
      <c r="AE7" s="126" t="str">
        <f t="shared" si="2"/>
        <v>F 9282 FG</v>
      </c>
    </row>
    <row r="8" spans="1:31" x14ac:dyDescent="0.25">
      <c r="A8" s="130">
        <v>4002936204</v>
      </c>
      <c r="B8" s="131" t="s">
        <v>96</v>
      </c>
      <c r="C8" s="131"/>
      <c r="D8" s="130">
        <v>15103172</v>
      </c>
      <c r="E8" s="130" t="s">
        <v>119</v>
      </c>
      <c r="F8" s="130">
        <v>44</v>
      </c>
      <c r="G8" s="130">
        <v>1.02</v>
      </c>
      <c r="H8" s="130">
        <v>0.39</v>
      </c>
      <c r="I8" s="131" t="s">
        <v>8</v>
      </c>
      <c r="J8" s="130" t="s">
        <v>97</v>
      </c>
      <c r="K8" s="132">
        <v>44350.612500000003</v>
      </c>
      <c r="L8" s="130">
        <v>2</v>
      </c>
      <c r="M8" s="130" t="s">
        <v>104</v>
      </c>
      <c r="N8" s="130" t="s">
        <v>99</v>
      </c>
      <c r="O8" s="130" t="s">
        <v>3396</v>
      </c>
      <c r="P8" s="133">
        <v>44351</v>
      </c>
      <c r="Q8" s="130" t="s">
        <v>120</v>
      </c>
      <c r="R8" s="130" t="s">
        <v>121</v>
      </c>
      <c r="S8" s="19" t="s">
        <v>122</v>
      </c>
      <c r="T8" s="19" t="str">
        <f>IFERROR(VLOOKUP(D:D,DGILOG!A:C,3,0),"")</f>
        <v/>
      </c>
      <c r="U8" s="128" t="str">
        <f>+IFERROR(IF(S8="P3",VLOOKUP(V:V,MGV!B:E,4,0),""),"")</f>
        <v/>
      </c>
      <c r="V8" s="126"/>
      <c r="W8" s="19" t="str">
        <f>IFERROR(VLOOKUP(V:V,MGV!B:E,4,0),"")</f>
        <v/>
      </c>
      <c r="X8" s="126" t="s">
        <v>330</v>
      </c>
      <c r="Y8" s="23" t="str">
        <f t="shared" si="0"/>
        <v xml:space="preserve">4002936204 GID 04 P1 04 </v>
      </c>
      <c r="Z8" s="126" t="s">
        <v>3438</v>
      </c>
      <c r="AA8" s="127">
        <v>44350</v>
      </c>
      <c r="AB8" s="126" t="s">
        <v>18</v>
      </c>
      <c r="AC8" s="126" t="s">
        <v>2327</v>
      </c>
      <c r="AD8" s="129"/>
      <c r="AE8" s="126" t="s">
        <v>38</v>
      </c>
    </row>
    <row r="9" spans="1:31" x14ac:dyDescent="0.25">
      <c r="A9" s="130">
        <v>4002936222</v>
      </c>
      <c r="B9" s="131" t="s">
        <v>96</v>
      </c>
      <c r="C9" s="131">
        <v>1</v>
      </c>
      <c r="D9" s="130">
        <v>15543117</v>
      </c>
      <c r="E9" s="130" t="s">
        <v>3408</v>
      </c>
      <c r="F9" s="130">
        <v>196</v>
      </c>
      <c r="G9" s="130">
        <v>3.48</v>
      </c>
      <c r="H9" s="130">
        <v>1.93</v>
      </c>
      <c r="I9" s="131" t="s">
        <v>8</v>
      </c>
      <c r="J9" s="130" t="s">
        <v>97</v>
      </c>
      <c r="K9" s="132">
        <v>44350.612500000003</v>
      </c>
      <c r="L9" s="130">
        <v>2</v>
      </c>
      <c r="M9" s="130" t="s">
        <v>126</v>
      </c>
      <c r="N9" s="130" t="s">
        <v>99</v>
      </c>
      <c r="O9" s="130" t="s">
        <v>330</v>
      </c>
      <c r="P9" s="133">
        <v>44351</v>
      </c>
      <c r="Q9" s="130" t="s">
        <v>100</v>
      </c>
      <c r="R9" s="134" t="s">
        <v>3409</v>
      </c>
      <c r="S9" s="19" t="s">
        <v>101</v>
      </c>
      <c r="T9" s="19" t="str">
        <f>IFERROR(VLOOKUP(D:D,DGILOG!A:C,3,0),"")</f>
        <v/>
      </c>
      <c r="U9" s="128" t="s">
        <v>3344</v>
      </c>
      <c r="V9" s="126" t="s">
        <v>26</v>
      </c>
      <c r="W9" s="19" t="str">
        <f>IFERROR(VLOOKUP(V:V,MGV!B:E,4,0),"")</f>
        <v>PT. Darsindo Cipta Putra Mandiri</v>
      </c>
      <c r="X9" s="126" t="s">
        <v>330</v>
      </c>
      <c r="Y9" s="23" t="str">
        <f t="shared" si="0"/>
        <v xml:space="preserve">4002936222 GID 04 ND 04 </v>
      </c>
      <c r="Z9" s="126" t="s">
        <v>3439</v>
      </c>
      <c r="AA9" s="127">
        <v>44350</v>
      </c>
      <c r="AB9" s="126" t="str">
        <f t="shared" si="1"/>
        <v>PT. Darsindo Cipta Putra Mandiri</v>
      </c>
      <c r="AC9" s="126" t="str">
        <f>+VLOOKUP(V9,'List Dedicate'!C:F,4,0)</f>
        <v>Suryadi</v>
      </c>
      <c r="AD9" s="129"/>
      <c r="AE9" s="126" t="str">
        <f t="shared" si="2"/>
        <v>B 9196 FXV</v>
      </c>
    </row>
    <row r="10" spans="1:31" x14ac:dyDescent="0.25">
      <c r="A10" s="130">
        <v>4002936288</v>
      </c>
      <c r="B10" s="131" t="s">
        <v>96</v>
      </c>
      <c r="C10" s="131">
        <v>1</v>
      </c>
      <c r="D10" s="130">
        <v>15440973</v>
      </c>
      <c r="E10" s="130" t="s">
        <v>3410</v>
      </c>
      <c r="F10" s="130">
        <v>287</v>
      </c>
      <c r="G10" s="130">
        <v>4.91</v>
      </c>
      <c r="H10" s="130">
        <v>2.1</v>
      </c>
      <c r="I10" s="131" t="s">
        <v>8</v>
      </c>
      <c r="J10" s="130" t="s">
        <v>97</v>
      </c>
      <c r="K10" s="132">
        <v>44350.612500000003</v>
      </c>
      <c r="L10" s="130">
        <v>2</v>
      </c>
      <c r="M10" s="130" t="s">
        <v>3304</v>
      </c>
      <c r="N10" s="130" t="s">
        <v>110</v>
      </c>
      <c r="O10" s="130" t="s">
        <v>3411</v>
      </c>
      <c r="P10" s="133">
        <v>44352</v>
      </c>
      <c r="Q10" s="130" t="s">
        <v>105</v>
      </c>
      <c r="R10" s="130" t="s">
        <v>3412</v>
      </c>
      <c r="S10" s="19" t="s">
        <v>107</v>
      </c>
      <c r="T10" s="19" t="str">
        <f>IFERROR(VLOOKUP(D:D,DGILOG!A:C,3,0),"")</f>
        <v/>
      </c>
      <c r="U10" s="128" t="s">
        <v>3344</v>
      </c>
      <c r="V10" s="126" t="s">
        <v>64</v>
      </c>
      <c r="W10" s="19" t="str">
        <f>IFERROR(VLOOKUP(V:V,MGV!B:E,4,0),"")</f>
        <v>Gading Global Logistic</v>
      </c>
      <c r="X10" s="126" t="s">
        <v>330</v>
      </c>
      <c r="Y10" s="23" t="str">
        <f t="shared" si="0"/>
        <v xml:space="preserve">4002936288 GID 04 P2 05 </v>
      </c>
      <c r="Z10" s="126" t="s">
        <v>3440</v>
      </c>
      <c r="AA10" s="127">
        <v>44350</v>
      </c>
      <c r="AB10" s="126" t="str">
        <f t="shared" si="1"/>
        <v>Gading Global Logistic</v>
      </c>
      <c r="AC10" s="126" t="str">
        <f>+VLOOKUP(V10,'List Dedicate'!C:F,4,0)</f>
        <v>JAMALUDIN</v>
      </c>
      <c r="AD10" s="129"/>
      <c r="AE10" s="126" t="str">
        <f t="shared" si="2"/>
        <v>B 9838 SYK</v>
      </c>
    </row>
    <row r="11" spans="1:31" x14ac:dyDescent="0.25">
      <c r="A11" s="130">
        <v>4002936293</v>
      </c>
      <c r="B11" s="131" t="s">
        <v>96</v>
      </c>
      <c r="C11" s="131">
        <v>1</v>
      </c>
      <c r="D11" s="130">
        <v>15267739</v>
      </c>
      <c r="E11" s="130" t="s">
        <v>3413</v>
      </c>
      <c r="F11" s="130">
        <v>253</v>
      </c>
      <c r="G11" s="130">
        <v>1.45</v>
      </c>
      <c r="H11" s="130">
        <v>0.56000000000000005</v>
      </c>
      <c r="I11" s="131" t="s">
        <v>8</v>
      </c>
      <c r="J11" s="130" t="s">
        <v>97</v>
      </c>
      <c r="K11" s="132">
        <v>44350.612500000003</v>
      </c>
      <c r="L11" s="130">
        <v>2</v>
      </c>
      <c r="M11" s="130" t="s">
        <v>134</v>
      </c>
      <c r="N11" s="130" t="s">
        <v>99</v>
      </c>
      <c r="O11" s="130" t="s">
        <v>3396</v>
      </c>
      <c r="P11" s="133">
        <v>44351</v>
      </c>
      <c r="Q11" s="130" t="s">
        <v>100</v>
      </c>
      <c r="R11" s="130" t="s">
        <v>3414</v>
      </c>
      <c r="S11" s="19" t="s">
        <v>101</v>
      </c>
      <c r="T11" s="19" t="str">
        <f>IFERROR(VLOOKUP(D:D,DGILOG!A:C,3,0),"")</f>
        <v/>
      </c>
      <c r="U11" s="128" t="s">
        <v>3344</v>
      </c>
      <c r="V11" s="126" t="s">
        <v>47</v>
      </c>
      <c r="W11" s="19" t="str">
        <f>IFERROR(VLOOKUP(V:V,MGV!B:E,4,0),"")</f>
        <v>PT. Kabut Halim Mandiri</v>
      </c>
      <c r="X11" s="126" t="s">
        <v>330</v>
      </c>
      <c r="Y11" s="23" t="str">
        <f t="shared" si="0"/>
        <v xml:space="preserve">4002936293 GID 04 ND 04 </v>
      </c>
      <c r="Z11" s="126" t="s">
        <v>3441</v>
      </c>
      <c r="AA11" s="127">
        <v>44350</v>
      </c>
      <c r="AB11" s="126" t="str">
        <f t="shared" si="1"/>
        <v>PT. Kabut Halim Mandiri</v>
      </c>
      <c r="AC11" s="126">
        <f>+VLOOKUP(V11,'List Dedicate'!C:F,4,0)</f>
        <v>0</v>
      </c>
      <c r="AD11" s="129"/>
      <c r="AE11" s="126" t="str">
        <f t="shared" si="2"/>
        <v>B 9242 BRV</v>
      </c>
    </row>
    <row r="12" spans="1:31" x14ac:dyDescent="0.25">
      <c r="A12" s="130">
        <v>4002936293</v>
      </c>
      <c r="B12" s="131" t="s">
        <v>96</v>
      </c>
      <c r="C12" s="131"/>
      <c r="D12" s="130">
        <v>15499387</v>
      </c>
      <c r="E12" s="130" t="s">
        <v>3415</v>
      </c>
      <c r="F12" s="130">
        <v>152</v>
      </c>
      <c r="G12" s="130">
        <v>2.42</v>
      </c>
      <c r="H12" s="130">
        <v>0.91</v>
      </c>
      <c r="I12" s="131" t="s">
        <v>8</v>
      </c>
      <c r="J12" s="130" t="s">
        <v>97</v>
      </c>
      <c r="K12" s="132">
        <v>44350.612500000003</v>
      </c>
      <c r="L12" s="130">
        <v>2</v>
      </c>
      <c r="M12" s="130" t="s">
        <v>134</v>
      </c>
      <c r="N12" s="130" t="s">
        <v>99</v>
      </c>
      <c r="O12" s="130" t="s">
        <v>3396</v>
      </c>
      <c r="P12" s="133">
        <v>44351</v>
      </c>
      <c r="Q12" s="130" t="s">
        <v>100</v>
      </c>
      <c r="R12" s="134" t="s">
        <v>3416</v>
      </c>
      <c r="S12" s="19" t="s">
        <v>101</v>
      </c>
      <c r="T12" s="19" t="str">
        <f>IFERROR(VLOOKUP(D:D,DGILOG!A:C,3,0),"")</f>
        <v/>
      </c>
      <c r="U12" s="128" t="str">
        <f>+IFERROR(IF(S12="P3",VLOOKUP(V:V,MGV!B:E,4,0),""),"")</f>
        <v/>
      </c>
      <c r="V12" s="126"/>
      <c r="W12" s="19" t="str">
        <f>IFERROR(VLOOKUP(V:V,MGV!B:E,4,0),"")</f>
        <v/>
      </c>
      <c r="X12" s="126" t="s">
        <v>330</v>
      </c>
      <c r="Y12" s="23" t="str">
        <f t="shared" si="0"/>
        <v xml:space="preserve">4002936293 GID 04 ND 04 </v>
      </c>
      <c r="Z12" s="126" t="s">
        <v>3441</v>
      </c>
      <c r="AA12" s="127">
        <v>44350</v>
      </c>
      <c r="AB12" s="126" t="s">
        <v>18</v>
      </c>
      <c r="AC12" s="126" t="s">
        <v>2517</v>
      </c>
      <c r="AD12" s="129"/>
      <c r="AE12" s="126" t="s">
        <v>47</v>
      </c>
    </row>
    <row r="13" spans="1:31" x14ac:dyDescent="0.25">
      <c r="A13" s="130">
        <v>4002936306</v>
      </c>
      <c r="B13" s="131" t="s">
        <v>96</v>
      </c>
      <c r="C13" s="131">
        <v>1</v>
      </c>
      <c r="D13" s="130">
        <v>20923001</v>
      </c>
      <c r="E13" s="130" t="s">
        <v>3417</v>
      </c>
      <c r="F13" s="130">
        <v>322</v>
      </c>
      <c r="G13" s="130">
        <v>5.65</v>
      </c>
      <c r="H13" s="130">
        <v>2.29</v>
      </c>
      <c r="I13" s="131" t="s">
        <v>8</v>
      </c>
      <c r="J13" s="130" t="s">
        <v>97</v>
      </c>
      <c r="K13" s="132">
        <v>44350.612500000003</v>
      </c>
      <c r="L13" s="130">
        <v>2</v>
      </c>
      <c r="M13" s="130" t="s">
        <v>3418</v>
      </c>
      <c r="N13" s="130" t="s">
        <v>99</v>
      </c>
      <c r="O13" s="130" t="s">
        <v>330</v>
      </c>
      <c r="P13" s="133">
        <v>44351</v>
      </c>
      <c r="Q13" s="130" t="s">
        <v>100</v>
      </c>
      <c r="R13" s="130" t="s">
        <v>3419</v>
      </c>
      <c r="S13" s="19" t="s">
        <v>101</v>
      </c>
      <c r="T13" s="19" t="str">
        <f>IFERROR(VLOOKUP(D:D,DGILOG!A:C,3,0),"")</f>
        <v/>
      </c>
      <c r="U13" s="128" t="s">
        <v>3344</v>
      </c>
      <c r="V13" s="126" t="s">
        <v>37</v>
      </c>
      <c r="W13" s="19" t="str">
        <f>IFERROR(VLOOKUP(V:V,MGV!B:E,4,0),"")</f>
        <v>PT. Kabut Halim Mandiri</v>
      </c>
      <c r="X13" s="126" t="s">
        <v>330</v>
      </c>
      <c r="Y13" s="23" t="str">
        <f t="shared" si="0"/>
        <v xml:space="preserve">4002936306 GID 04 ND 04 </v>
      </c>
      <c r="Z13" s="126" t="s">
        <v>3442</v>
      </c>
      <c r="AA13" s="127">
        <v>44350</v>
      </c>
      <c r="AB13" s="126" t="str">
        <f t="shared" si="1"/>
        <v>PT. Kabut Halim Mandiri</v>
      </c>
      <c r="AC13" s="126" t="str">
        <f>+VLOOKUP(V13,'List Dedicate'!C:F,4,0)</f>
        <v>YUSHENDRI</v>
      </c>
      <c r="AD13" s="129"/>
      <c r="AE13" s="126" t="str">
        <f t="shared" si="2"/>
        <v>B 9643 BXS</v>
      </c>
    </row>
    <row r="14" spans="1:31" x14ac:dyDescent="0.25">
      <c r="A14" s="130">
        <v>4002936315</v>
      </c>
      <c r="B14" s="131" t="s">
        <v>96</v>
      </c>
      <c r="C14" s="131">
        <v>1</v>
      </c>
      <c r="D14" s="130">
        <v>15073975</v>
      </c>
      <c r="E14" s="130" t="s">
        <v>3420</v>
      </c>
      <c r="F14" s="130">
        <v>254</v>
      </c>
      <c r="G14" s="130">
        <v>5.53</v>
      </c>
      <c r="H14" s="130">
        <v>2.36</v>
      </c>
      <c r="I14" s="131" t="s">
        <v>8</v>
      </c>
      <c r="J14" s="130" t="s">
        <v>116</v>
      </c>
      <c r="K14" s="132">
        <v>44350.612500000003</v>
      </c>
      <c r="L14" s="130">
        <v>2</v>
      </c>
      <c r="M14" s="130" t="s">
        <v>3304</v>
      </c>
      <c r="N14" s="130" t="s">
        <v>110</v>
      </c>
      <c r="O14" s="130" t="s">
        <v>3411</v>
      </c>
      <c r="P14" s="133">
        <v>44352</v>
      </c>
      <c r="Q14" s="130" t="s">
        <v>105</v>
      </c>
      <c r="R14" s="134" t="s">
        <v>3421</v>
      </c>
      <c r="S14" s="19" t="s">
        <v>107</v>
      </c>
      <c r="T14" s="19" t="str">
        <f>IFERROR(VLOOKUP(D:D,DGILOG!A:C,3,0),"")</f>
        <v/>
      </c>
      <c r="U14" s="128" t="s">
        <v>3344</v>
      </c>
      <c r="V14" s="126" t="s">
        <v>437</v>
      </c>
      <c r="W14" s="19" t="str">
        <f>IFERROR(VLOOKUP(V:V,MGV!B:E,4,0),"")</f>
        <v>PT. Kabut Halim Mandiri</v>
      </c>
      <c r="X14" s="126" t="s">
        <v>330</v>
      </c>
      <c r="Y14" s="23" t="str">
        <f t="shared" si="0"/>
        <v xml:space="preserve">4002936315 GID 04 P2 05 </v>
      </c>
      <c r="Z14" s="126" t="s">
        <v>3443</v>
      </c>
      <c r="AA14" s="127">
        <v>44350</v>
      </c>
      <c r="AB14" s="126" t="str">
        <f t="shared" si="1"/>
        <v>PT. Kabut Halim Mandiri</v>
      </c>
      <c r="AC14" s="126" t="str">
        <f>+VLOOKUP(V14,'List Dedicate'!C:F,4,0)</f>
        <v>ARIF NURAHMAD</v>
      </c>
      <c r="AD14" s="129"/>
      <c r="AE14" s="126" t="str">
        <f t="shared" si="2"/>
        <v>B 9028 EXR</v>
      </c>
    </row>
    <row r="15" spans="1:31" x14ac:dyDescent="0.25">
      <c r="A15" s="130">
        <v>4002936317</v>
      </c>
      <c r="B15" s="131" t="s">
        <v>96</v>
      </c>
      <c r="C15" s="131">
        <v>1</v>
      </c>
      <c r="D15" s="130">
        <v>15073980</v>
      </c>
      <c r="E15" s="130" t="s">
        <v>3422</v>
      </c>
      <c r="F15" s="130">
        <v>317</v>
      </c>
      <c r="G15" s="130">
        <v>5.6</v>
      </c>
      <c r="H15" s="130">
        <v>2.42</v>
      </c>
      <c r="I15" s="131" t="s">
        <v>8</v>
      </c>
      <c r="J15" s="130" t="s">
        <v>97</v>
      </c>
      <c r="K15" s="132">
        <v>44350.612500000003</v>
      </c>
      <c r="L15" s="130">
        <v>2</v>
      </c>
      <c r="M15" s="130" t="s">
        <v>3304</v>
      </c>
      <c r="N15" s="130" t="s">
        <v>110</v>
      </c>
      <c r="O15" s="130" t="s">
        <v>3396</v>
      </c>
      <c r="P15" s="133">
        <v>44352</v>
      </c>
      <c r="Q15" s="130" t="s">
        <v>105</v>
      </c>
      <c r="R15" s="134" t="s">
        <v>3423</v>
      </c>
      <c r="S15" s="19" t="s">
        <v>107</v>
      </c>
      <c r="T15" s="19" t="str">
        <f>IFERROR(VLOOKUP(D:D,DGILOG!A:C,3,0),"")</f>
        <v/>
      </c>
      <c r="U15" s="128" t="s">
        <v>3344</v>
      </c>
      <c r="V15" s="126" t="s">
        <v>12</v>
      </c>
      <c r="W15" s="19" t="str">
        <f>IFERROR(VLOOKUP(V:V,MGV!B:E,4,0),"")</f>
        <v>CV. Global Synergi Abadi</v>
      </c>
      <c r="X15" s="126" t="s">
        <v>330</v>
      </c>
      <c r="Y15" s="23" t="str">
        <f t="shared" si="0"/>
        <v xml:space="preserve">4002936317 GID 04 P2 05 </v>
      </c>
      <c r="Z15" s="126" t="s">
        <v>3444</v>
      </c>
      <c r="AA15" s="127">
        <v>44350</v>
      </c>
      <c r="AB15" s="126" t="str">
        <f t="shared" si="1"/>
        <v>CV. Global Synergi Abadi</v>
      </c>
      <c r="AC15" s="126" t="str">
        <f>+VLOOKUP(V15,'List Dedicate'!C:F,4,0)</f>
        <v>Nissan Susilo</v>
      </c>
      <c r="AD15" s="129"/>
      <c r="AE15" s="126" t="str">
        <f t="shared" si="2"/>
        <v>B 9556 HA</v>
      </c>
    </row>
    <row r="16" spans="1:31" x14ac:dyDescent="0.25">
      <c r="A16" s="130">
        <v>4002936317</v>
      </c>
      <c r="B16" s="131" t="s">
        <v>96</v>
      </c>
      <c r="C16" s="131"/>
      <c r="D16" s="130">
        <v>15463457</v>
      </c>
      <c r="E16" s="130" t="s">
        <v>3424</v>
      </c>
      <c r="F16" s="130">
        <v>30</v>
      </c>
      <c r="G16" s="130">
        <v>0.26</v>
      </c>
      <c r="H16" s="130">
        <v>7.0000000000000007E-2</v>
      </c>
      <c r="I16" s="131" t="s">
        <v>8</v>
      </c>
      <c r="J16" s="130" t="s">
        <v>97</v>
      </c>
      <c r="K16" s="132">
        <v>44350.612500000003</v>
      </c>
      <c r="L16" s="130">
        <v>2</v>
      </c>
      <c r="M16" s="130" t="s">
        <v>3425</v>
      </c>
      <c r="N16" s="130" t="s">
        <v>110</v>
      </c>
      <c r="O16" s="130" t="s">
        <v>3396</v>
      </c>
      <c r="P16" s="133">
        <v>44352</v>
      </c>
      <c r="Q16" s="130" t="s">
        <v>105</v>
      </c>
      <c r="R16" s="134" t="s">
        <v>3426</v>
      </c>
      <c r="S16" s="19" t="s">
        <v>107</v>
      </c>
      <c r="T16" s="19" t="str">
        <f>IFERROR(VLOOKUP(D:D,DGILOG!A:C,3,0),"")</f>
        <v/>
      </c>
      <c r="U16" s="128" t="str">
        <f>+IFERROR(IF(S16="P3",VLOOKUP(V:V,MGV!B:E,4,0),""),"")</f>
        <v/>
      </c>
      <c r="V16" s="126"/>
      <c r="W16" s="19" t="str">
        <f>IFERROR(VLOOKUP(V:V,MGV!B:E,4,0),"")</f>
        <v/>
      </c>
      <c r="X16" s="126" t="s">
        <v>330</v>
      </c>
      <c r="Y16" s="23" t="str">
        <f t="shared" si="0"/>
        <v xml:space="preserve">4002936317 GID 04 P2 05 </v>
      </c>
      <c r="Z16" s="126" t="s">
        <v>3444</v>
      </c>
      <c r="AA16" s="127">
        <v>44350</v>
      </c>
      <c r="AB16" s="126" t="s">
        <v>9</v>
      </c>
      <c r="AC16" s="126" t="s">
        <v>265</v>
      </c>
      <c r="AD16" s="129"/>
      <c r="AE16" s="126" t="s">
        <v>12</v>
      </c>
    </row>
    <row r="17" spans="1:31" x14ac:dyDescent="0.25">
      <c r="A17" s="130">
        <v>4002936320</v>
      </c>
      <c r="B17" s="131" t="s">
        <v>96</v>
      </c>
      <c r="C17" s="131">
        <v>1</v>
      </c>
      <c r="D17" s="130">
        <v>15073975</v>
      </c>
      <c r="E17" s="130" t="s">
        <v>3420</v>
      </c>
      <c r="F17" s="130">
        <v>128</v>
      </c>
      <c r="G17" s="130">
        <v>1.45</v>
      </c>
      <c r="H17" s="130">
        <v>0.56000000000000005</v>
      </c>
      <c r="I17" s="131" t="s">
        <v>8</v>
      </c>
      <c r="J17" s="130" t="s">
        <v>97</v>
      </c>
      <c r="K17" s="132">
        <v>44350.612500000003</v>
      </c>
      <c r="L17" s="130">
        <v>2</v>
      </c>
      <c r="M17" s="130" t="s">
        <v>3304</v>
      </c>
      <c r="N17" s="130" t="s">
        <v>110</v>
      </c>
      <c r="O17" s="130" t="s">
        <v>3396</v>
      </c>
      <c r="P17" s="133">
        <v>44352</v>
      </c>
      <c r="Q17" s="130" t="s">
        <v>105</v>
      </c>
      <c r="R17" s="134" t="s">
        <v>3421</v>
      </c>
      <c r="S17" s="19" t="s">
        <v>107</v>
      </c>
      <c r="T17" s="19" t="str">
        <f>IFERROR(VLOOKUP(D:D,DGILOG!A:C,3,0),"")</f>
        <v/>
      </c>
      <c r="U17" s="128" t="s">
        <v>3344</v>
      </c>
      <c r="V17" s="126" t="s">
        <v>2308</v>
      </c>
      <c r="W17" s="19" t="str">
        <f>IFERROR(VLOOKUP(V:V,MGV!B:E,4,0),"")</f>
        <v>Medikar Sarana Utama</v>
      </c>
      <c r="X17" s="126" t="s">
        <v>330</v>
      </c>
      <c r="Y17" s="23" t="str">
        <f t="shared" si="0"/>
        <v xml:space="preserve">4002936320 GID 04 P2 05 </v>
      </c>
      <c r="Z17" s="126" t="s">
        <v>3445</v>
      </c>
      <c r="AA17" s="127">
        <v>44350</v>
      </c>
      <c r="AB17" s="126" t="str">
        <f t="shared" si="1"/>
        <v>Medikar Sarana Utama</v>
      </c>
      <c r="AC17" s="126" t="s">
        <v>3454</v>
      </c>
      <c r="AD17" s="129"/>
      <c r="AE17" s="126" t="str">
        <f t="shared" si="2"/>
        <v>B 9766 UXR</v>
      </c>
    </row>
    <row r="18" spans="1:31" x14ac:dyDescent="0.25">
      <c r="A18" s="130">
        <v>4002936320</v>
      </c>
      <c r="B18" s="131" t="s">
        <v>96</v>
      </c>
      <c r="C18" s="131"/>
      <c r="D18" s="130">
        <v>15073988</v>
      </c>
      <c r="E18" s="130" t="s">
        <v>3427</v>
      </c>
      <c r="F18" s="130">
        <v>177</v>
      </c>
      <c r="G18" s="130">
        <v>2.0499999999999998</v>
      </c>
      <c r="H18" s="130">
        <v>1</v>
      </c>
      <c r="I18" s="131" t="s">
        <v>8</v>
      </c>
      <c r="J18" s="130" t="s">
        <v>97</v>
      </c>
      <c r="K18" s="132">
        <v>44350.612500000003</v>
      </c>
      <c r="L18" s="130">
        <v>2</v>
      </c>
      <c r="M18" s="130" t="s">
        <v>3304</v>
      </c>
      <c r="N18" s="130" t="s">
        <v>110</v>
      </c>
      <c r="O18" s="130" t="s">
        <v>3396</v>
      </c>
      <c r="P18" s="133">
        <v>44352</v>
      </c>
      <c r="Q18" s="130" t="s">
        <v>105</v>
      </c>
      <c r="R18" s="134" t="s">
        <v>3428</v>
      </c>
      <c r="S18" s="19" t="s">
        <v>107</v>
      </c>
      <c r="T18" s="19" t="str">
        <f>IFERROR(VLOOKUP(D:D,DGILOG!A:C,3,0),"")</f>
        <v/>
      </c>
      <c r="U18" s="128" t="str">
        <f>+IFERROR(IF(S18="P3",VLOOKUP(V:V,MGV!B:E,4,0),""),"")</f>
        <v/>
      </c>
      <c r="V18" s="126"/>
      <c r="W18" s="19" t="str">
        <f>IFERROR(VLOOKUP(V:V,MGV!B:E,4,0),"")</f>
        <v/>
      </c>
      <c r="X18" s="126" t="s">
        <v>330</v>
      </c>
      <c r="Y18" s="23" t="str">
        <f t="shared" si="0"/>
        <v xml:space="preserve">4002936320 GID 04 P2 05 </v>
      </c>
      <c r="Z18" s="126" t="s">
        <v>3445</v>
      </c>
      <c r="AA18" s="127">
        <v>44350</v>
      </c>
      <c r="AB18" s="126" t="s">
        <v>460</v>
      </c>
      <c r="AC18" s="126" t="s">
        <v>3454</v>
      </c>
      <c r="AD18" s="129"/>
      <c r="AE18" s="126" t="s">
        <v>2308</v>
      </c>
    </row>
    <row r="19" spans="1:31" x14ac:dyDescent="0.25">
      <c r="A19" s="130">
        <v>4002936321</v>
      </c>
      <c r="B19" s="131" t="s">
        <v>96</v>
      </c>
      <c r="C19" s="131">
        <v>1</v>
      </c>
      <c r="D19" s="130">
        <v>15061017</v>
      </c>
      <c r="E19" s="130" t="s">
        <v>246</v>
      </c>
      <c r="F19" s="130">
        <v>5</v>
      </c>
      <c r="G19" s="130">
        <v>0.04</v>
      </c>
      <c r="H19" s="130">
        <v>0.01</v>
      </c>
      <c r="I19" s="131" t="s">
        <v>8</v>
      </c>
      <c r="J19" s="130" t="s">
        <v>97</v>
      </c>
      <c r="K19" s="132">
        <v>44350.612500000003</v>
      </c>
      <c r="L19" s="130">
        <v>2</v>
      </c>
      <c r="M19" s="130" t="s">
        <v>3304</v>
      </c>
      <c r="N19" s="130" t="s">
        <v>110</v>
      </c>
      <c r="O19" s="130" t="s">
        <v>3396</v>
      </c>
      <c r="P19" s="133">
        <v>44349</v>
      </c>
      <c r="Q19" s="130" t="s">
        <v>105</v>
      </c>
      <c r="R19" s="134" t="s">
        <v>3429</v>
      </c>
      <c r="S19" s="19" t="s">
        <v>107</v>
      </c>
      <c r="T19" s="19" t="str">
        <f>IFERROR(VLOOKUP(D:D,DGILOG!A:C,3,0),"")</f>
        <v>Y</v>
      </c>
      <c r="U19" s="128" t="s">
        <v>3344</v>
      </c>
      <c r="V19" s="126" t="s">
        <v>66</v>
      </c>
      <c r="W19" s="19" t="str">
        <f>IFERROR(VLOOKUP(V:V,MGV!B:E,4,0),"")</f>
        <v>PT. Mega Antaran Prima</v>
      </c>
      <c r="X19" s="126" t="s">
        <v>330</v>
      </c>
      <c r="Y19" s="23" t="str">
        <f t="shared" si="0"/>
        <v>4002936321 GID 04 P2 02 Y</v>
      </c>
      <c r="Z19" s="126" t="s">
        <v>3446</v>
      </c>
      <c r="AA19" s="127">
        <v>44350</v>
      </c>
      <c r="AB19" s="126" t="str">
        <f t="shared" si="1"/>
        <v>PT. Mega Antaran Prima</v>
      </c>
      <c r="AC19" s="126" t="str">
        <f>+VLOOKUP(V19,'List Dedicate'!C:F,4,0)</f>
        <v>Tarsana</v>
      </c>
      <c r="AD19" s="129"/>
      <c r="AE19" s="126" t="str">
        <f t="shared" si="2"/>
        <v>B 9143 KXU</v>
      </c>
    </row>
    <row r="20" spans="1:31" x14ac:dyDescent="0.25">
      <c r="A20" s="130">
        <v>4002936321</v>
      </c>
      <c r="B20" s="131" t="s">
        <v>96</v>
      </c>
      <c r="C20" s="131"/>
      <c r="D20" s="130">
        <v>15086207</v>
      </c>
      <c r="E20" s="130" t="s">
        <v>3430</v>
      </c>
      <c r="F20" s="130">
        <v>246</v>
      </c>
      <c r="G20" s="130">
        <v>4.66</v>
      </c>
      <c r="H20" s="130">
        <v>1.86</v>
      </c>
      <c r="I20" s="131" t="s">
        <v>8</v>
      </c>
      <c r="J20" s="130" t="s">
        <v>97</v>
      </c>
      <c r="K20" s="132">
        <v>44350.612500000003</v>
      </c>
      <c r="L20" s="130">
        <v>2</v>
      </c>
      <c r="M20" s="130" t="s">
        <v>3304</v>
      </c>
      <c r="N20" s="130" t="s">
        <v>110</v>
      </c>
      <c r="O20" s="130" t="s">
        <v>3396</v>
      </c>
      <c r="P20" s="133">
        <v>44349</v>
      </c>
      <c r="Q20" s="130" t="s">
        <v>105</v>
      </c>
      <c r="R20" s="134" t="s">
        <v>3431</v>
      </c>
      <c r="S20" s="19" t="s">
        <v>107</v>
      </c>
      <c r="T20" s="19" t="str">
        <f>IFERROR(VLOOKUP(D:D,DGILOG!A:C,3,0),"")</f>
        <v/>
      </c>
      <c r="U20" s="128" t="str">
        <f>+IFERROR(IF(S20="P3",VLOOKUP(V:V,MGV!B:E,4,0),""),"")</f>
        <v/>
      </c>
      <c r="V20" s="126"/>
      <c r="W20" s="19" t="str">
        <f>IFERROR(VLOOKUP(V:V,MGV!B:E,4,0),"")</f>
        <v/>
      </c>
      <c r="X20" s="126" t="s">
        <v>330</v>
      </c>
      <c r="Y20" s="23" t="str">
        <f t="shared" si="0"/>
        <v xml:space="preserve">4002936321 GID 04 P2 02 </v>
      </c>
      <c r="Z20" s="126" t="s">
        <v>3446</v>
      </c>
      <c r="AA20" s="127">
        <v>44350</v>
      </c>
      <c r="AB20" s="126" t="s">
        <v>43</v>
      </c>
      <c r="AC20" s="126" t="s">
        <v>42</v>
      </c>
      <c r="AD20" s="129"/>
      <c r="AE20" s="126" t="s">
        <v>66</v>
      </c>
    </row>
    <row r="21" spans="1:31" x14ac:dyDescent="0.25">
      <c r="A21" s="111">
        <v>4002935821</v>
      </c>
      <c r="B21" s="103" t="s">
        <v>96</v>
      </c>
      <c r="C21" s="112">
        <v>1</v>
      </c>
      <c r="D21" s="78">
        <v>20820001</v>
      </c>
      <c r="E21" s="111" t="s">
        <v>185</v>
      </c>
      <c r="F21" s="111">
        <v>2000</v>
      </c>
      <c r="G21" s="111">
        <v>39.78</v>
      </c>
      <c r="H21" s="111">
        <v>11.28</v>
      </c>
      <c r="I21" s="112" t="s">
        <v>473</v>
      </c>
      <c r="J21" s="78" t="s">
        <v>116</v>
      </c>
      <c r="K21" s="104">
        <v>44349.436111111114</v>
      </c>
      <c r="L21" s="78">
        <v>1</v>
      </c>
      <c r="M21" s="111" t="s">
        <v>124</v>
      </c>
      <c r="N21" s="78" t="s">
        <v>118</v>
      </c>
      <c r="O21" s="111" t="s">
        <v>324</v>
      </c>
      <c r="P21" s="113">
        <v>44352</v>
      </c>
      <c r="Q21" s="78" t="s">
        <v>112</v>
      </c>
      <c r="R21" s="78" t="s">
        <v>186</v>
      </c>
      <c r="S21" s="111" t="s">
        <v>113</v>
      </c>
      <c r="T21" s="28" t="str">
        <f>IFERROR(VLOOKUP(D:D,DGILOG!A:C,3,0),"")</f>
        <v/>
      </c>
      <c r="U21" s="128" t="s">
        <v>28</v>
      </c>
      <c r="V21" s="114" t="s">
        <v>494</v>
      </c>
      <c r="W21" s="28" t="s">
        <v>3458</v>
      </c>
      <c r="X21" s="114" t="s">
        <v>324</v>
      </c>
      <c r="Y21" s="28" t="str">
        <f t="shared" si="0"/>
        <v xml:space="preserve">4002935821 GID 03 P3 05 </v>
      </c>
      <c r="Z21" s="126" t="e">
        <v>#N/A</v>
      </c>
      <c r="AA21" s="127"/>
      <c r="AB21" s="126"/>
      <c r="AC21" s="126"/>
    </row>
    <row r="22" spans="1:31" x14ac:dyDescent="0.25">
      <c r="A22" s="106">
        <v>4002936153</v>
      </c>
      <c r="B22" s="107" t="s">
        <v>96</v>
      </c>
      <c r="C22" s="107">
        <v>1</v>
      </c>
      <c r="D22" s="106">
        <v>15169525</v>
      </c>
      <c r="E22" s="106" t="s">
        <v>3447</v>
      </c>
      <c r="F22" s="106">
        <v>196</v>
      </c>
      <c r="G22" s="106">
        <v>2.72</v>
      </c>
      <c r="H22" s="106">
        <v>1.44</v>
      </c>
      <c r="I22" s="107" t="s">
        <v>8</v>
      </c>
      <c r="J22" s="106" t="s">
        <v>97</v>
      </c>
      <c r="K22" s="108">
        <v>44261.773611111108</v>
      </c>
      <c r="L22" s="107">
        <v>3</v>
      </c>
      <c r="M22" s="106" t="s">
        <v>171</v>
      </c>
      <c r="N22" s="106" t="s">
        <v>110</v>
      </c>
      <c r="O22" s="106" t="s">
        <v>3448</v>
      </c>
      <c r="P22" s="109">
        <v>44352</v>
      </c>
      <c r="Q22" s="106" t="s">
        <v>105</v>
      </c>
      <c r="R22" s="106" t="s">
        <v>3449</v>
      </c>
      <c r="S22" s="19" t="s">
        <v>107</v>
      </c>
      <c r="T22" s="19" t="str">
        <f>IFERROR(VLOOKUP(D:D,DGILOG!A:C,3,0),"")</f>
        <v/>
      </c>
      <c r="U22" s="128" t="s">
        <v>3344</v>
      </c>
      <c r="V22" s="126" t="s">
        <v>13</v>
      </c>
      <c r="W22" s="19" t="str">
        <f>IFERROR(VLOOKUP(V:V,MGV!B:E,4,0),"")</f>
        <v>CV. Global Synergi Abadi</v>
      </c>
      <c r="X22" s="126" t="s">
        <v>330</v>
      </c>
      <c r="Y22" s="23" t="str">
        <f>A22&amp;" "&amp;X22&amp;" "&amp;S22&amp;" "&amp;TEXT(P22,"DD")&amp;" "&amp;T22</f>
        <v xml:space="preserve">4002936153 GID 04 P2 05 </v>
      </c>
      <c r="Z22" s="126" t="s">
        <v>3455</v>
      </c>
      <c r="AA22" s="127">
        <v>44350</v>
      </c>
      <c r="AB22" s="126" t="str">
        <f>W22</f>
        <v>CV. Global Synergi Abadi</v>
      </c>
      <c r="AC22" s="126" t="str">
        <f>+VLOOKUP(V22,'List Dedicate'!C:F,4,0)</f>
        <v>Ujang Suryana</v>
      </c>
      <c r="AD22" s="129"/>
      <c r="AE22" s="126" t="str">
        <f>V22</f>
        <v>B 9073 AR</v>
      </c>
    </row>
    <row r="23" spans="1:31" x14ac:dyDescent="0.25">
      <c r="A23" s="106">
        <v>4002936153</v>
      </c>
      <c r="B23" s="107" t="s">
        <v>96</v>
      </c>
      <c r="C23" s="107"/>
      <c r="D23" s="106">
        <v>34240001</v>
      </c>
      <c r="E23" s="106" t="s">
        <v>3450</v>
      </c>
      <c r="F23" s="106">
        <v>8</v>
      </c>
      <c r="G23" s="106">
        <v>0.09</v>
      </c>
      <c r="H23" s="106">
        <v>0.04</v>
      </c>
      <c r="I23" s="107" t="s">
        <v>8</v>
      </c>
      <c r="J23" s="106" t="s">
        <v>97</v>
      </c>
      <c r="K23" s="108">
        <v>44261.773611111108</v>
      </c>
      <c r="L23" s="107">
        <v>3</v>
      </c>
      <c r="M23" s="106" t="s">
        <v>171</v>
      </c>
      <c r="N23" s="106" t="s">
        <v>110</v>
      </c>
      <c r="O23" s="106" t="s">
        <v>3448</v>
      </c>
      <c r="P23" s="109">
        <v>44352</v>
      </c>
      <c r="Q23" s="106" t="s">
        <v>105</v>
      </c>
      <c r="R23" s="106" t="s">
        <v>3451</v>
      </c>
      <c r="S23" s="19" t="s">
        <v>107</v>
      </c>
      <c r="T23" s="19" t="str">
        <f>IFERROR(VLOOKUP(D:D,DGILOG!A:C,3,0),"")</f>
        <v/>
      </c>
      <c r="U23" s="128" t="str">
        <f>+IFERROR(IF(S23="P3",VLOOKUP(V:V,MGV!B:E,4,0),""),"")</f>
        <v/>
      </c>
      <c r="V23" s="126"/>
      <c r="W23" s="19" t="str">
        <f>IFERROR(VLOOKUP(V:V,MGV!B:E,4,0),"")</f>
        <v/>
      </c>
      <c r="X23" s="126" t="s">
        <v>330</v>
      </c>
      <c r="Y23" s="23" t="str">
        <f>A23&amp;" "&amp;X23&amp;" "&amp;S23&amp;" "&amp;TEXT(P23,"DD")&amp;" "&amp;T23</f>
        <v xml:space="preserve">4002936153 GID 04 P2 05 </v>
      </c>
      <c r="Z23" s="126" t="s">
        <v>3455</v>
      </c>
      <c r="AA23" s="127">
        <v>44350</v>
      </c>
      <c r="AB23" s="126" t="s">
        <v>9</v>
      </c>
      <c r="AC23" s="126" t="s">
        <v>372</v>
      </c>
      <c r="AD23" s="129"/>
      <c r="AE23" s="126" t="s">
        <v>13</v>
      </c>
    </row>
    <row r="24" spans="1:31" x14ac:dyDescent="0.25">
      <c r="A24" s="106">
        <v>4002936346</v>
      </c>
      <c r="B24" s="107" t="s">
        <v>96</v>
      </c>
      <c r="C24" s="107">
        <v>1</v>
      </c>
      <c r="D24" s="106">
        <v>15086210</v>
      </c>
      <c r="E24" s="106" t="s">
        <v>3452</v>
      </c>
      <c r="F24" s="106">
        <v>260</v>
      </c>
      <c r="G24" s="106">
        <v>3.73</v>
      </c>
      <c r="H24" s="106">
        <v>1.63</v>
      </c>
      <c r="I24" s="107" t="s">
        <v>8</v>
      </c>
      <c r="J24" s="106" t="s">
        <v>116</v>
      </c>
      <c r="K24" s="108">
        <v>44261.773611111108</v>
      </c>
      <c r="L24" s="107">
        <v>3</v>
      </c>
      <c r="M24" s="106" t="s">
        <v>3304</v>
      </c>
      <c r="N24" s="106" t="s">
        <v>110</v>
      </c>
      <c r="O24" s="106" t="s">
        <v>330</v>
      </c>
      <c r="P24" s="109">
        <v>44352</v>
      </c>
      <c r="Q24" s="106" t="s">
        <v>105</v>
      </c>
      <c r="R24" s="106" t="s">
        <v>3453</v>
      </c>
      <c r="S24" s="19" t="s">
        <v>107</v>
      </c>
      <c r="T24" s="19" t="str">
        <f>IFERROR(VLOOKUP(D:D,DGILOG!A:C,3,0),"")</f>
        <v/>
      </c>
      <c r="U24" s="128" t="s">
        <v>3344</v>
      </c>
      <c r="V24" s="126" t="s">
        <v>72</v>
      </c>
      <c r="W24" s="19" t="str">
        <f>IFERROR(VLOOKUP(V:V,MGV!B:E,4,0),"")</f>
        <v>PT. Prima Sarana Ekspres</v>
      </c>
      <c r="X24" s="126" t="s">
        <v>330</v>
      </c>
      <c r="Y24" s="23" t="str">
        <f>A24&amp;" "&amp;X24&amp;" "&amp;S24&amp;" "&amp;TEXT(P24,"DD")&amp;" "&amp;T24</f>
        <v xml:space="preserve">4002936346 GID 04 P2 05 </v>
      </c>
      <c r="Z24" s="126" t="s">
        <v>3456</v>
      </c>
      <c r="AA24" s="127">
        <v>44350</v>
      </c>
      <c r="AB24" s="126" t="str">
        <f>W24</f>
        <v>PT. Prima Sarana Ekspres</v>
      </c>
      <c r="AC24" s="126" t="str">
        <f>+VLOOKUP(V24,'List Dedicate'!C:F,4,0)</f>
        <v>Edi Efendi</v>
      </c>
      <c r="AD24" s="129"/>
      <c r="AE24" s="126" t="str">
        <f>V24</f>
        <v>B 9475 TXS</v>
      </c>
    </row>
    <row r="25" spans="1:31" x14ac:dyDescent="0.25">
      <c r="A25" s="106">
        <v>4002936367</v>
      </c>
      <c r="B25" s="107" t="s">
        <v>96</v>
      </c>
      <c r="C25" s="107">
        <v>1</v>
      </c>
      <c r="D25" s="106">
        <v>15086210</v>
      </c>
      <c r="E25" s="106" t="s">
        <v>3452</v>
      </c>
      <c r="F25" s="106">
        <v>152</v>
      </c>
      <c r="G25" s="106">
        <v>3.42</v>
      </c>
      <c r="H25" s="106">
        <v>1.45</v>
      </c>
      <c r="I25" s="107" t="s">
        <v>8</v>
      </c>
      <c r="J25" s="106" t="s">
        <v>116</v>
      </c>
      <c r="K25" s="108">
        <v>44261.773611111108</v>
      </c>
      <c r="L25" s="107">
        <v>3</v>
      </c>
      <c r="M25" s="106" t="s">
        <v>3304</v>
      </c>
      <c r="N25" s="106" t="s">
        <v>110</v>
      </c>
      <c r="O25" s="106" t="s">
        <v>330</v>
      </c>
      <c r="P25" s="109">
        <v>44352</v>
      </c>
      <c r="Q25" s="106" t="s">
        <v>105</v>
      </c>
      <c r="R25" s="106" t="s">
        <v>3453</v>
      </c>
      <c r="S25" s="19" t="s">
        <v>107</v>
      </c>
      <c r="T25" s="19" t="str">
        <f>IFERROR(VLOOKUP(D:D,DGILOG!A:C,3,0),"")</f>
        <v/>
      </c>
      <c r="U25" s="128" t="s">
        <v>3344</v>
      </c>
      <c r="V25" s="126" t="s">
        <v>40</v>
      </c>
      <c r="W25" s="19" t="str">
        <f>IFERROR(VLOOKUP(V:V,MGV!B:E,4,0),"")</f>
        <v>PT. Kabut Halim Mandiri</v>
      </c>
      <c r="X25" s="126" t="s">
        <v>330</v>
      </c>
      <c r="Y25" s="23" t="str">
        <f>A25&amp;" "&amp;X25&amp;" "&amp;S25&amp;" "&amp;TEXT(P25,"DD")&amp;" "&amp;T25</f>
        <v xml:space="preserve">4002936367 GID 04 P2 05 </v>
      </c>
      <c r="Z25" s="126" t="s">
        <v>3457</v>
      </c>
      <c r="AA25" s="127">
        <v>44350</v>
      </c>
      <c r="AB25" s="126" t="str">
        <f>W25</f>
        <v>PT. Kabut Halim Mandiri</v>
      </c>
      <c r="AC25" s="126" t="str">
        <f>+VLOOKUP(V25,'List Dedicate'!C:F,4,0)</f>
        <v>ANGGI</v>
      </c>
      <c r="AD25" s="129"/>
      <c r="AE25" s="126" t="str">
        <f>V25</f>
        <v>F 9285 FG</v>
      </c>
    </row>
  </sheetData>
  <autoFilter ref="A1:AE1" xr:uid="{00000000-0009-0000-0000-000019000000}"/>
  <conditionalFormatting sqref="V1">
    <cfRule type="duplicateValues" dxfId="171" priority="19"/>
  </conditionalFormatting>
  <conditionalFormatting sqref="V1">
    <cfRule type="duplicateValues" dxfId="170" priority="20"/>
    <cfRule type="duplicateValues" dxfId="169" priority="21"/>
  </conditionalFormatting>
  <conditionalFormatting sqref="V1">
    <cfRule type="duplicateValues" dxfId="168" priority="22"/>
    <cfRule type="duplicateValues" dxfId="167" priority="23"/>
  </conditionalFormatting>
  <conditionalFormatting sqref="V1">
    <cfRule type="duplicateValues" dxfId="166" priority="18"/>
  </conditionalFormatting>
  <conditionalFormatting sqref="V1">
    <cfRule type="duplicateValues" dxfId="165" priority="17"/>
  </conditionalFormatting>
  <conditionalFormatting sqref="V1">
    <cfRule type="duplicateValues" dxfId="164" priority="16"/>
  </conditionalFormatting>
  <conditionalFormatting sqref="V21">
    <cfRule type="duplicateValues" dxfId="163" priority="11"/>
  </conditionalFormatting>
  <conditionalFormatting sqref="A21 V21">
    <cfRule type="duplicateValues" dxfId="162" priority="10"/>
  </conditionalFormatting>
  <conditionalFormatting sqref="V21">
    <cfRule type="duplicateValues" dxfId="161" priority="9"/>
  </conditionalFormatting>
  <conditionalFormatting sqref="A21">
    <cfRule type="duplicateValues" dxfId="160" priority="8"/>
  </conditionalFormatting>
  <conditionalFormatting sqref="A1:A21 A26:A1048576 V26:V1048576 V1:V21">
    <cfRule type="duplicateValues" dxfId="159" priority="7"/>
  </conditionalFormatting>
  <conditionalFormatting sqref="V23">
    <cfRule type="duplicateValues" dxfId="158" priority="3"/>
  </conditionalFormatting>
  <conditionalFormatting sqref="V24:V25 V22">
    <cfRule type="duplicateValues" dxfId="157" priority="2"/>
  </conditionalFormatting>
  <conditionalFormatting sqref="A1:A1048576 V1:V1048576">
    <cfRule type="duplicateValues" dxfId="156" priority="1"/>
  </conditionalFormatting>
  <conditionalFormatting sqref="Y1">
    <cfRule type="duplicateValues" dxfId="155" priority="7363"/>
  </conditionalFormatting>
  <conditionalFormatting sqref="Y2:Y20">
    <cfRule type="duplicateValues" dxfId="154" priority="7364"/>
  </conditionalFormatting>
  <conditionalFormatting sqref="Y21">
    <cfRule type="duplicateValues" dxfId="153" priority="7365"/>
  </conditionalFormatting>
  <conditionalFormatting sqref="Y22">
    <cfRule type="duplicateValues" dxfId="152" priority="7366"/>
  </conditionalFormatting>
  <conditionalFormatting sqref="Y23:Y25">
    <cfRule type="duplicateValues" dxfId="151" priority="7367"/>
  </conditionalFormatting>
  <hyperlinks>
    <hyperlink ref="R2" r:id="rId1" display="https://www.google.com/maps/search/JL+NASIONAL+III+NO+333+409+MARGALUYU?entry=gmail&amp;source=g" xr:uid="{00000000-0004-0000-1900-000000000000}"/>
    <hyperlink ref="R7" r:id="rId2" display="http://jl.kh/" xr:uid="{00000000-0004-0000-1900-000001000000}"/>
    <hyperlink ref="R9" r:id="rId3" display="https://www.google.com/maps/search/JL+BRIGJEN+SAPTADJI+HADIPRAWIRA+NO+68?entry=gmail&amp;source=g" xr:uid="{00000000-0004-0000-1900-000002000000}"/>
    <hyperlink ref="R12" r:id="rId4" display="https://www.google.com/maps/search/JL+PRANCIS+BLOK+A6+NO+11?entry=gmail&amp;source=g" xr:uid="{00000000-0004-0000-1900-000003000000}"/>
    <hyperlink ref="R14" r:id="rId5" display="https://www.google.com/maps/search/JL.+RAYA+CARINGIN+NO.+175?entry=gmail&amp;source=g" xr:uid="{00000000-0004-0000-1900-000004000000}"/>
    <hyperlink ref="R15" r:id="rId6" display="https://www.google.com/maps/search/JL.+KOPO+SAYATI+NO+102?entry=gmail&amp;source=g" xr:uid="{00000000-0004-0000-1900-000005000000}"/>
    <hyperlink ref="R16" r:id="rId7" display="https://www.google.com/maps/search/JALAN+RAYA+PADALARANG+NO+476?entry=gmail&amp;source=g" xr:uid="{00000000-0004-0000-1900-000006000000}"/>
    <hyperlink ref="R17" r:id="rId8" display="https://www.google.com/maps/search/JL.+RAYA+CARINGIN+NO.+175?entry=gmail&amp;source=g" xr:uid="{00000000-0004-0000-1900-000007000000}"/>
    <hyperlink ref="R18" r:id="rId9" display="https://www.google.com/maps/search/JL.+CIWASTRA+NO.+220?entry=gmail&amp;source=g" xr:uid="{00000000-0004-0000-1900-000008000000}"/>
    <hyperlink ref="R19" r:id="rId10" display="https://www.google.com/maps/search/JL.NANJUNG+NO.153?entry=gmail&amp;source=g" xr:uid="{00000000-0004-0000-1900-000009000000}"/>
    <hyperlink ref="R20" r:id="rId11" display="https://www.google.com/maps/search/JL.+TERUSAN+CIBADUYUT+NO.+9?entry=gmail&amp;source=g" xr:uid="{00000000-0004-0000-1900-00000A000000}"/>
  </hyperlinks>
  <pageMargins left="0.7" right="0.7" top="0.75" bottom="0.75" header="0.3" footer="0.3"/>
  <pageSetup orientation="portrait" horizontalDpi="360" verticalDpi="360" r:id="rId1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E37"/>
  <sheetViews>
    <sheetView workbookViewId="0">
      <pane xSplit="5" ySplit="1" topLeftCell="T22" activePane="bottomRight" state="frozen"/>
      <selection pane="topRight" activeCell="F1" sqref="F1"/>
      <selection pane="bottomLeft" activeCell="A2" sqref="A2"/>
      <selection pane="bottomRight" activeCell="T2" sqref="T2:Y2"/>
    </sheetView>
  </sheetViews>
  <sheetFormatPr defaultRowHeight="15" x14ac:dyDescent="0.25"/>
  <cols>
    <col min="1" max="1" width="12.85546875" style="12" bestFit="1" customWidth="1"/>
    <col min="2" max="2" width="14.140625" style="12" bestFit="1" customWidth="1"/>
    <col min="3" max="3" width="9.5703125" style="12" bestFit="1" customWidth="1"/>
    <col min="4" max="4" width="10.5703125" style="12" bestFit="1" customWidth="1"/>
    <col min="5" max="5" width="34.140625" style="12" bestFit="1" customWidth="1"/>
    <col min="6" max="6" width="8.140625" style="12" bestFit="1" customWidth="1"/>
    <col min="7" max="7" width="11.42578125" style="12" bestFit="1" customWidth="1"/>
    <col min="8" max="8" width="11.140625" style="12" bestFit="1" customWidth="1"/>
    <col min="9" max="9" width="13.28515625" style="12" bestFit="1" customWidth="1"/>
    <col min="10" max="10" width="11" style="12" bestFit="1" customWidth="1"/>
    <col min="11" max="11" width="13.7109375" style="12" bestFit="1" customWidth="1"/>
    <col min="12" max="12" width="12" style="12" bestFit="1" customWidth="1"/>
    <col min="13" max="13" width="11.28515625" style="12" bestFit="1" customWidth="1"/>
    <col min="14" max="14" width="12.28515625" style="12" bestFit="1" customWidth="1"/>
    <col min="15" max="15" width="14" style="12" bestFit="1" customWidth="1"/>
    <col min="16" max="16" width="8.85546875" style="12" bestFit="1" customWidth="1"/>
    <col min="17" max="17" width="20.140625" style="12" bestFit="1" customWidth="1"/>
    <col min="18" max="18" width="65.140625" style="12" bestFit="1" customWidth="1"/>
    <col min="19" max="19" width="7.5703125" style="12" bestFit="1" customWidth="1"/>
    <col min="20" max="20" width="12" style="12" bestFit="1" customWidth="1"/>
    <col min="21" max="21" width="8.7109375" style="12" bestFit="1" customWidth="1"/>
    <col min="22" max="22" width="18.42578125" style="12" bestFit="1" customWidth="1"/>
    <col min="23" max="23" width="29.7109375" style="12" bestFit="1" customWidth="1"/>
    <col min="24" max="24" width="8.28515625" style="12" bestFit="1" customWidth="1"/>
    <col min="25" max="25" width="23.5703125" style="12" bestFit="1" customWidth="1"/>
    <col min="26" max="26" width="29" style="12" bestFit="1" customWidth="1"/>
    <col min="27" max="27" width="6.7109375" style="12" bestFit="1" customWidth="1"/>
    <col min="28" max="28" width="29.140625" style="12" bestFit="1" customWidth="1"/>
    <col min="29" max="29" width="21.42578125" style="12" bestFit="1" customWidth="1"/>
    <col min="30" max="30" width="16" style="12" bestFit="1" customWidth="1"/>
    <col min="31" max="31" width="10.7109375" style="12" bestFit="1" customWidth="1"/>
    <col min="32" max="16384" width="9.140625" style="12"/>
  </cols>
  <sheetData>
    <row r="1" spans="1:31" x14ac:dyDescent="0.25">
      <c r="A1" s="102" t="s">
        <v>0</v>
      </c>
      <c r="B1" s="102" t="s">
        <v>3</v>
      </c>
      <c r="C1" s="102" t="s">
        <v>79</v>
      </c>
      <c r="D1" s="102" t="s">
        <v>80</v>
      </c>
      <c r="E1" s="102" t="s">
        <v>81</v>
      </c>
      <c r="F1" s="102" t="s">
        <v>82</v>
      </c>
      <c r="G1" s="102" t="s">
        <v>83</v>
      </c>
      <c r="H1" s="102" t="s">
        <v>84</v>
      </c>
      <c r="I1" s="102" t="s">
        <v>229</v>
      </c>
      <c r="J1" s="102" t="s">
        <v>85</v>
      </c>
      <c r="K1" s="102" t="s">
        <v>86</v>
      </c>
      <c r="L1" s="102" t="s">
        <v>87</v>
      </c>
      <c r="M1" s="102" t="s">
        <v>88</v>
      </c>
      <c r="N1" s="102" t="s">
        <v>89</v>
      </c>
      <c r="O1" s="102" t="s">
        <v>90</v>
      </c>
      <c r="P1" s="102" t="s">
        <v>91</v>
      </c>
      <c r="Q1" s="102" t="s">
        <v>92</v>
      </c>
      <c r="R1" s="102" t="s">
        <v>93</v>
      </c>
      <c r="S1" s="47" t="s">
        <v>2454</v>
      </c>
      <c r="T1" s="83" t="s">
        <v>611</v>
      </c>
      <c r="U1" s="47" t="s">
        <v>94</v>
      </c>
      <c r="V1" s="35" t="s">
        <v>625</v>
      </c>
      <c r="W1" s="47" t="s">
        <v>529</v>
      </c>
      <c r="X1" s="47" t="s">
        <v>95</v>
      </c>
      <c r="Y1" s="47" t="s">
        <v>254</v>
      </c>
      <c r="AB1" s="12" t="s">
        <v>3480</v>
      </c>
    </row>
    <row r="2" spans="1:31" ht="15.75" thickBot="1" x14ac:dyDescent="0.3">
      <c r="A2" s="118">
        <v>4002936178</v>
      </c>
      <c r="B2" s="119" t="s">
        <v>96</v>
      </c>
      <c r="C2" s="119">
        <v>1</v>
      </c>
      <c r="D2" s="120">
        <v>15207375</v>
      </c>
      <c r="E2" s="120" t="s">
        <v>240</v>
      </c>
      <c r="F2" s="120">
        <v>2000</v>
      </c>
      <c r="G2" s="135">
        <v>1.1222222222222222</v>
      </c>
      <c r="H2" s="136">
        <v>0.63124999999999998</v>
      </c>
      <c r="I2" s="119" t="s">
        <v>473</v>
      </c>
      <c r="J2" s="120" t="s">
        <v>97</v>
      </c>
      <c r="K2" s="121">
        <v>44261.773611111108</v>
      </c>
      <c r="L2" s="119">
        <v>3</v>
      </c>
      <c r="M2" s="120" t="s">
        <v>3460</v>
      </c>
      <c r="N2" s="120" t="s">
        <v>3391</v>
      </c>
      <c r="O2" s="120" t="s">
        <v>3396</v>
      </c>
      <c r="P2" s="122">
        <v>44355</v>
      </c>
      <c r="Q2" s="120" t="s">
        <v>112</v>
      </c>
      <c r="R2" s="120" t="s">
        <v>3461</v>
      </c>
      <c r="S2" s="19" t="s">
        <v>113</v>
      </c>
      <c r="T2" s="19" t="str">
        <f>IFERROR(VLOOKUP(D:D,DGILOG!A:C,3,0),"")</f>
        <v>Y</v>
      </c>
      <c r="U2" s="139"/>
      <c r="V2" s="100" t="s">
        <v>3478</v>
      </c>
      <c r="W2" s="19" t="s">
        <v>3507</v>
      </c>
      <c r="X2" s="100" t="s">
        <v>330</v>
      </c>
      <c r="Y2" s="23" t="str">
        <f>A2&amp;" "&amp;X2&amp;" "&amp;S2&amp;" "&amp;TEXT(P2,"DD")&amp;" "&amp;T2</f>
        <v>4002936178 GID 04 P3 08 Y</v>
      </c>
      <c r="Z2" s="12" t="s">
        <v>3491</v>
      </c>
      <c r="AA2" s="140">
        <v>44351</v>
      </c>
      <c r="AB2" s="12" t="s">
        <v>3479</v>
      </c>
      <c r="AE2" s="12">
        <v>0</v>
      </c>
    </row>
    <row r="3" spans="1:31" ht="15.75" thickBot="1" x14ac:dyDescent="0.3">
      <c r="A3" s="118">
        <v>4002936178</v>
      </c>
      <c r="B3" s="119" t="s">
        <v>96</v>
      </c>
      <c r="C3" s="119"/>
      <c r="D3" s="120">
        <v>32800001</v>
      </c>
      <c r="E3" s="120" t="s">
        <v>111</v>
      </c>
      <c r="F3" s="120">
        <v>572</v>
      </c>
      <c r="G3" s="120">
        <v>0.43333333333333335</v>
      </c>
      <c r="H3" s="120">
        <v>0.1763888888888889</v>
      </c>
      <c r="I3" s="119" t="s">
        <v>473</v>
      </c>
      <c r="J3" s="120" t="s">
        <v>97</v>
      </c>
      <c r="K3" s="121">
        <v>44261.773611111108</v>
      </c>
      <c r="L3" s="119">
        <v>3</v>
      </c>
      <c r="M3" s="120" t="s">
        <v>3460</v>
      </c>
      <c r="N3" s="120" t="s">
        <v>3391</v>
      </c>
      <c r="O3" s="120" t="s">
        <v>3396</v>
      </c>
      <c r="P3" s="122">
        <v>44355</v>
      </c>
      <c r="Q3" s="120" t="s">
        <v>112</v>
      </c>
      <c r="R3" s="120" t="s">
        <v>3461</v>
      </c>
      <c r="S3" s="19" t="s">
        <v>113</v>
      </c>
      <c r="T3" s="19" t="str">
        <f>IFERROR(VLOOKUP(D:D,DGILOG!A:C,3,0),"")</f>
        <v>Y</v>
      </c>
      <c r="U3" s="139"/>
      <c r="V3" s="100"/>
      <c r="W3" s="19" t="s">
        <v>3507</v>
      </c>
      <c r="X3" s="100" t="s">
        <v>330</v>
      </c>
      <c r="Y3" s="23" t="str">
        <f>A3&amp;" "&amp;X3&amp;" "&amp;S3&amp;" "&amp;TEXT(P3,"DD")&amp;" "&amp;T3</f>
        <v>4002936178 GID 04 P3 08 Y</v>
      </c>
      <c r="Z3" s="12" t="s">
        <v>3491</v>
      </c>
      <c r="AA3" s="140">
        <v>44351</v>
      </c>
      <c r="AB3" s="12" t="s">
        <v>3479</v>
      </c>
      <c r="AE3" s="12">
        <v>0</v>
      </c>
    </row>
    <row r="4" spans="1:31" ht="15.75" thickBot="1" x14ac:dyDescent="0.3">
      <c r="A4" s="118">
        <v>4002936388</v>
      </c>
      <c r="B4" s="119" t="s">
        <v>96</v>
      </c>
      <c r="C4" s="119">
        <v>1</v>
      </c>
      <c r="D4" s="120">
        <v>25507001</v>
      </c>
      <c r="E4" s="120" t="s">
        <v>3462</v>
      </c>
      <c r="F4" s="120">
        <v>200</v>
      </c>
      <c r="G4" s="136">
        <v>0.23958333333333334</v>
      </c>
      <c r="H4" s="136">
        <v>9.4444444444444442E-2</v>
      </c>
      <c r="I4" s="119" t="s">
        <v>8</v>
      </c>
      <c r="J4" s="120" t="s">
        <v>116</v>
      </c>
      <c r="K4" s="121">
        <v>44292.047222222223</v>
      </c>
      <c r="L4" s="119">
        <v>1</v>
      </c>
      <c r="M4" s="120" t="s">
        <v>104</v>
      </c>
      <c r="N4" s="120" t="s">
        <v>99</v>
      </c>
      <c r="O4" s="120" t="s">
        <v>331</v>
      </c>
      <c r="P4" s="122">
        <v>44352</v>
      </c>
      <c r="Q4" s="120" t="s">
        <v>120</v>
      </c>
      <c r="R4" s="120" t="s">
        <v>3463</v>
      </c>
      <c r="S4" s="137" t="s">
        <v>122</v>
      </c>
      <c r="T4" s="19" t="str">
        <f>IFERROR(VLOOKUP(D:D,DGILOG!A:C,3,0),"")</f>
        <v/>
      </c>
      <c r="U4" s="139" t="s">
        <v>3490</v>
      </c>
      <c r="V4" s="100" t="s">
        <v>7</v>
      </c>
      <c r="W4" s="19" t="str">
        <f>VLOOKUP(V:V,MGV!B:E,4,0)</f>
        <v>CV. Global Synergi Abadi</v>
      </c>
      <c r="X4" s="12" t="s">
        <v>331</v>
      </c>
      <c r="Y4" s="23" t="str">
        <f>A4&amp;" "&amp;X4&amp;" "&amp;S4&amp;" "&amp;TEXT(P4,"DD")&amp;" "&amp;T4</f>
        <v xml:space="preserve">4002936388 GID 05 P1 05 </v>
      </c>
      <c r="Z4" s="12" t="s">
        <v>3492</v>
      </c>
      <c r="AA4" s="140">
        <v>44351</v>
      </c>
      <c r="AB4" s="12" t="s">
        <v>9</v>
      </c>
      <c r="AC4" s="12" t="s">
        <v>266</v>
      </c>
      <c r="AD4" s="12">
        <v>85723961471</v>
      </c>
      <c r="AE4" s="12" t="s">
        <v>7</v>
      </c>
    </row>
    <row r="5" spans="1:31" ht="15.75" thickBot="1" x14ac:dyDescent="0.3">
      <c r="A5" s="118">
        <v>4002936389</v>
      </c>
      <c r="B5" s="119" t="s">
        <v>96</v>
      </c>
      <c r="C5" s="119">
        <v>1</v>
      </c>
      <c r="D5" s="120">
        <v>25507001</v>
      </c>
      <c r="E5" s="120" t="s">
        <v>3462</v>
      </c>
      <c r="F5" s="120">
        <v>195</v>
      </c>
      <c r="G5" s="136">
        <v>0.20347222222222219</v>
      </c>
      <c r="H5" s="136">
        <v>8.6111111111111124E-2</v>
      </c>
      <c r="I5" s="119" t="s">
        <v>8</v>
      </c>
      <c r="J5" s="120" t="s">
        <v>116</v>
      </c>
      <c r="K5" s="121">
        <v>44292.047222222223</v>
      </c>
      <c r="L5" s="119">
        <v>1</v>
      </c>
      <c r="M5" s="120" t="s">
        <v>104</v>
      </c>
      <c r="N5" s="120" t="s">
        <v>99</v>
      </c>
      <c r="O5" s="120" t="s">
        <v>331</v>
      </c>
      <c r="P5" s="122">
        <v>44352</v>
      </c>
      <c r="Q5" s="120" t="s">
        <v>120</v>
      </c>
      <c r="R5" s="120" t="s">
        <v>3463</v>
      </c>
      <c r="S5" s="137" t="s">
        <v>122</v>
      </c>
      <c r="T5" s="19" t="str">
        <f>IFERROR(VLOOKUP(D:D,DGILOG!A:C,3,0),"")</f>
        <v/>
      </c>
      <c r="U5" s="139" t="s">
        <v>3490</v>
      </c>
      <c r="V5" s="100" t="s">
        <v>508</v>
      </c>
      <c r="W5" s="19" t="str">
        <f>VLOOKUP(V:V,MGV!B:E,4,0)</f>
        <v>Medikar Sarana Utama</v>
      </c>
      <c r="X5" s="12" t="s">
        <v>331</v>
      </c>
      <c r="Y5" s="23" t="str">
        <f t="shared" ref="Y5:Y19" si="0">A5&amp;" "&amp;X5&amp;" "&amp;S5&amp;" "&amp;TEXT(P5,"DD")&amp;" "&amp;T5</f>
        <v xml:space="preserve">4002936389 GID 05 P1 05 </v>
      </c>
      <c r="Z5" s="12" t="s">
        <v>3493</v>
      </c>
      <c r="AA5" s="140">
        <v>44351</v>
      </c>
      <c r="AB5" s="12" t="s">
        <v>460</v>
      </c>
      <c r="AC5" s="12" t="s">
        <v>2416</v>
      </c>
      <c r="AD5" s="12" t="s">
        <v>2417</v>
      </c>
      <c r="AE5" s="12" t="s">
        <v>508</v>
      </c>
    </row>
    <row r="6" spans="1:31" ht="15.75" thickBot="1" x14ac:dyDescent="0.3">
      <c r="A6" s="118">
        <v>4002936390</v>
      </c>
      <c r="B6" s="119" t="s">
        <v>96</v>
      </c>
      <c r="C6" s="119">
        <v>1</v>
      </c>
      <c r="D6" s="120">
        <v>25507001</v>
      </c>
      <c r="E6" s="120" t="s">
        <v>3462</v>
      </c>
      <c r="F6" s="120">
        <v>265</v>
      </c>
      <c r="G6" s="136">
        <v>0.18819444444444444</v>
      </c>
      <c r="H6" s="136">
        <v>9.6527777777777768E-2</v>
      </c>
      <c r="I6" s="119" t="s">
        <v>8</v>
      </c>
      <c r="J6" s="120" t="s">
        <v>116</v>
      </c>
      <c r="K6" s="121">
        <v>44292.047222222223</v>
      </c>
      <c r="L6" s="119">
        <v>1</v>
      </c>
      <c r="M6" s="120" t="s">
        <v>104</v>
      </c>
      <c r="N6" s="120" t="s">
        <v>99</v>
      </c>
      <c r="O6" s="120" t="s">
        <v>331</v>
      </c>
      <c r="P6" s="122">
        <v>44352</v>
      </c>
      <c r="Q6" s="120" t="s">
        <v>120</v>
      </c>
      <c r="R6" s="120" t="s">
        <v>3463</v>
      </c>
      <c r="S6" s="137" t="s">
        <v>122</v>
      </c>
      <c r="T6" s="19" t="str">
        <f>IFERROR(VLOOKUP(D:D,DGILOG!A:C,3,0),"")</f>
        <v/>
      </c>
      <c r="U6" s="139" t="s">
        <v>3490</v>
      </c>
      <c r="V6" s="100" t="s">
        <v>14</v>
      </c>
      <c r="W6" s="19" t="str">
        <f>VLOOKUP(V:V,MGV!B:E,4,0)</f>
        <v>CV. Global Synergi Abadi</v>
      </c>
      <c r="X6" s="12" t="s">
        <v>331</v>
      </c>
      <c r="Y6" s="23" t="str">
        <f t="shared" si="0"/>
        <v xml:space="preserve">4002936390 GID 05 P1 05 </v>
      </c>
      <c r="Z6" s="12" t="s">
        <v>3494</v>
      </c>
      <c r="AA6" s="140">
        <v>44351</v>
      </c>
      <c r="AB6" s="12" t="s">
        <v>9</v>
      </c>
      <c r="AC6" s="12" t="s">
        <v>297</v>
      </c>
      <c r="AD6" s="12">
        <v>85774120091</v>
      </c>
      <c r="AE6" s="12" t="s">
        <v>14</v>
      </c>
    </row>
    <row r="7" spans="1:31" ht="15.75" thickBot="1" x14ac:dyDescent="0.3">
      <c r="A7" s="118">
        <v>4002936402</v>
      </c>
      <c r="B7" s="119" t="s">
        <v>96</v>
      </c>
      <c r="C7" s="119">
        <v>1</v>
      </c>
      <c r="D7" s="120">
        <v>15538177</v>
      </c>
      <c r="E7" s="120" t="s">
        <v>509</v>
      </c>
      <c r="F7" s="120">
        <v>289</v>
      </c>
      <c r="G7" s="136">
        <v>0.22291666666666665</v>
      </c>
      <c r="H7" s="136">
        <v>0.11527777777777777</v>
      </c>
      <c r="I7" s="119" t="s">
        <v>8</v>
      </c>
      <c r="J7" s="120" t="s">
        <v>97</v>
      </c>
      <c r="K7" s="121">
        <v>44292.047222222223</v>
      </c>
      <c r="L7" s="119">
        <v>1</v>
      </c>
      <c r="M7" s="120" t="s">
        <v>134</v>
      </c>
      <c r="N7" s="120" t="s">
        <v>99</v>
      </c>
      <c r="O7" s="120" t="s">
        <v>3464</v>
      </c>
      <c r="P7" s="122">
        <v>44352</v>
      </c>
      <c r="Q7" s="120" t="s">
        <v>100</v>
      </c>
      <c r="R7" s="120" t="s">
        <v>3465</v>
      </c>
      <c r="S7" s="138" t="s">
        <v>101</v>
      </c>
      <c r="T7" s="19" t="str">
        <f>IFERROR(VLOOKUP(D:D,DGILOG!A:C,3,0),"")</f>
        <v>Y</v>
      </c>
      <c r="U7" s="139" t="s">
        <v>3490</v>
      </c>
      <c r="V7" s="100" t="s">
        <v>63</v>
      </c>
      <c r="W7" s="19" t="str">
        <f>VLOOKUP(V:V,MGV!B:E,4,0)</f>
        <v>PT. Mega Antaran Prima</v>
      </c>
      <c r="X7" s="12" t="s">
        <v>331</v>
      </c>
      <c r="Y7" s="23" t="str">
        <f t="shared" si="0"/>
        <v>4002936402 GID 05 ND 05 Y</v>
      </c>
      <c r="Z7" s="12" t="s">
        <v>3495</v>
      </c>
      <c r="AA7" s="140">
        <v>44351</v>
      </c>
      <c r="AB7" s="12" t="s">
        <v>43</v>
      </c>
      <c r="AC7" s="12" t="s">
        <v>269</v>
      </c>
      <c r="AD7" s="12">
        <v>85714999413</v>
      </c>
      <c r="AE7" s="12" t="s">
        <v>63</v>
      </c>
    </row>
    <row r="8" spans="1:31" ht="15.75" thickBot="1" x14ac:dyDescent="0.3">
      <c r="A8" s="118">
        <v>4002936404</v>
      </c>
      <c r="B8" s="119" t="s">
        <v>96</v>
      </c>
      <c r="C8" s="119">
        <v>1</v>
      </c>
      <c r="D8" s="120">
        <v>15453978</v>
      </c>
      <c r="E8" s="120" t="s">
        <v>3466</v>
      </c>
      <c r="F8" s="120">
        <v>251</v>
      </c>
      <c r="G8" s="136">
        <v>0.18958333333333333</v>
      </c>
      <c r="H8" s="136">
        <v>8.0555555555555561E-2</v>
      </c>
      <c r="I8" s="119" t="s">
        <v>8</v>
      </c>
      <c r="J8" s="120" t="s">
        <v>97</v>
      </c>
      <c r="K8" s="121">
        <v>44292.047222222223</v>
      </c>
      <c r="L8" s="119">
        <v>1</v>
      </c>
      <c r="M8" s="120" t="s">
        <v>3467</v>
      </c>
      <c r="N8" s="120" t="s">
        <v>99</v>
      </c>
      <c r="O8" s="120" t="s">
        <v>331</v>
      </c>
      <c r="P8" s="122">
        <v>44352</v>
      </c>
      <c r="Q8" s="120" t="s">
        <v>100</v>
      </c>
      <c r="R8" s="120" t="s">
        <v>3468</v>
      </c>
      <c r="S8" s="138" t="s">
        <v>101</v>
      </c>
      <c r="T8" s="19" t="str">
        <f>IFERROR(VLOOKUP(D:D,DGILOG!A:C,3,0),"")</f>
        <v/>
      </c>
      <c r="U8" s="139" t="s">
        <v>3490</v>
      </c>
      <c r="V8" s="100" t="s">
        <v>270</v>
      </c>
      <c r="W8" s="19" t="str">
        <f>VLOOKUP(V:V,MGV!B:E,4,0)</f>
        <v>PT. Mega Antaran Prima</v>
      </c>
      <c r="X8" s="12" t="s">
        <v>331</v>
      </c>
      <c r="Y8" s="23" t="str">
        <f t="shared" si="0"/>
        <v xml:space="preserve">4002936404 GID 05 ND 05 </v>
      </c>
      <c r="Z8" s="12" t="s">
        <v>3496</v>
      </c>
      <c r="AA8" s="140">
        <v>44351</v>
      </c>
      <c r="AB8" s="12" t="s">
        <v>43</v>
      </c>
      <c r="AC8" s="12" t="s">
        <v>271</v>
      </c>
      <c r="AD8" s="12">
        <v>87851750511</v>
      </c>
      <c r="AE8" s="12" t="s">
        <v>270</v>
      </c>
    </row>
    <row r="9" spans="1:31" ht="15.75" thickBot="1" x14ac:dyDescent="0.3">
      <c r="A9" s="118">
        <v>4002936387</v>
      </c>
      <c r="B9" s="119" t="s">
        <v>96</v>
      </c>
      <c r="C9" s="119">
        <v>1</v>
      </c>
      <c r="D9" s="120">
        <v>15075083</v>
      </c>
      <c r="E9" s="120" t="s">
        <v>3469</v>
      </c>
      <c r="F9" s="120">
        <v>87</v>
      </c>
      <c r="G9" s="120">
        <v>5.9027777777777783E-2</v>
      </c>
      <c r="H9" s="136">
        <v>2.8472222222222222E-2</v>
      </c>
      <c r="I9" s="119" t="s">
        <v>8</v>
      </c>
      <c r="J9" s="120" t="s">
        <v>97</v>
      </c>
      <c r="K9" s="121">
        <v>44292.453472222223</v>
      </c>
      <c r="L9" s="119">
        <v>1</v>
      </c>
      <c r="M9" s="120" t="s">
        <v>3470</v>
      </c>
      <c r="N9" s="120" t="s">
        <v>99</v>
      </c>
      <c r="O9" s="120" t="s">
        <v>3471</v>
      </c>
      <c r="P9" s="122">
        <v>44352</v>
      </c>
      <c r="Q9" s="120" t="s">
        <v>120</v>
      </c>
      <c r="R9" s="120" t="s">
        <v>3472</v>
      </c>
      <c r="S9" s="138" t="s">
        <v>122</v>
      </c>
      <c r="T9" s="19" t="str">
        <f>IFERROR(VLOOKUP(D:D,DGILOG!A:C,3,0),"")</f>
        <v/>
      </c>
      <c r="U9" s="139" t="s">
        <v>3490</v>
      </c>
      <c r="V9" s="100" t="s">
        <v>435</v>
      </c>
      <c r="W9" s="19" t="str">
        <f>VLOOKUP(V:V,MGV!B:E,4,0)</f>
        <v>PT. Kabut Halim Mandiri</v>
      </c>
      <c r="X9" s="12" t="s">
        <v>331</v>
      </c>
      <c r="Y9" s="23" t="str">
        <f t="shared" si="0"/>
        <v xml:space="preserve">4002936387 GID 05 P1 05 </v>
      </c>
      <c r="Z9" s="12" t="s">
        <v>3497</v>
      </c>
      <c r="AA9" s="140">
        <v>44351</v>
      </c>
      <c r="AB9" s="12" t="s">
        <v>18</v>
      </c>
      <c r="AC9" s="12" t="s">
        <v>3481</v>
      </c>
      <c r="AD9" s="12" t="s">
        <v>3482</v>
      </c>
      <c r="AE9" s="12" t="s">
        <v>435</v>
      </c>
    </row>
    <row r="10" spans="1:31" ht="15.75" thickBot="1" x14ac:dyDescent="0.3">
      <c r="A10" s="118">
        <v>4002936387</v>
      </c>
      <c r="B10" s="119" t="s">
        <v>96</v>
      </c>
      <c r="C10" s="119"/>
      <c r="D10" s="120">
        <v>15499269</v>
      </c>
      <c r="E10" s="120" t="s">
        <v>3473</v>
      </c>
      <c r="F10" s="120">
        <v>155</v>
      </c>
      <c r="G10" s="136">
        <v>0.14652777777777778</v>
      </c>
      <c r="H10" s="120">
        <v>9.7916666666666666E-2</v>
      </c>
      <c r="I10" s="119" t="s">
        <v>8</v>
      </c>
      <c r="J10" s="120" t="s">
        <v>97</v>
      </c>
      <c r="K10" s="121">
        <v>44292.453472222223</v>
      </c>
      <c r="L10" s="119">
        <v>1</v>
      </c>
      <c r="M10" s="120" t="s">
        <v>104</v>
      </c>
      <c r="N10" s="120" t="s">
        <v>99</v>
      </c>
      <c r="O10" s="120" t="s">
        <v>3471</v>
      </c>
      <c r="P10" s="122">
        <v>44352</v>
      </c>
      <c r="Q10" s="120" t="s">
        <v>120</v>
      </c>
      <c r="R10" s="120" t="s">
        <v>3474</v>
      </c>
      <c r="S10" s="138" t="s">
        <v>122</v>
      </c>
      <c r="T10" s="19" t="str">
        <f>IFERROR(VLOOKUP(D:D,DGILOG!A:C,3,0),"")</f>
        <v/>
      </c>
      <c r="U10" s="139"/>
      <c r="V10" s="100"/>
      <c r="W10" s="19" t="s">
        <v>11</v>
      </c>
      <c r="X10" s="12" t="s">
        <v>331</v>
      </c>
      <c r="Y10" s="23" t="str">
        <f t="shared" si="0"/>
        <v xml:space="preserve">4002936387 GID 05 P1 05 </v>
      </c>
      <c r="Z10" s="12" t="s">
        <v>3497</v>
      </c>
      <c r="AA10" s="140">
        <v>44351</v>
      </c>
      <c r="AB10" s="12" t="s">
        <v>11</v>
      </c>
      <c r="AC10" s="12" t="s">
        <v>3481</v>
      </c>
      <c r="AD10" s="12" t="s">
        <v>3482</v>
      </c>
      <c r="AE10" s="12">
        <v>0</v>
      </c>
    </row>
    <row r="11" spans="1:31" ht="15.75" thickBot="1" x14ac:dyDescent="0.3">
      <c r="A11" s="118">
        <v>4002936481</v>
      </c>
      <c r="B11" s="119" t="s">
        <v>96</v>
      </c>
      <c r="C11" s="119">
        <v>1</v>
      </c>
      <c r="D11" s="120">
        <v>15103172</v>
      </c>
      <c r="E11" s="120" t="s">
        <v>119</v>
      </c>
      <c r="F11" s="120">
        <v>260</v>
      </c>
      <c r="G11" s="136">
        <v>0.20555555555555557</v>
      </c>
      <c r="H11" s="120">
        <v>0.12569444444444444</v>
      </c>
      <c r="I11" s="119" t="s">
        <v>8</v>
      </c>
      <c r="J11" s="120" t="s">
        <v>116</v>
      </c>
      <c r="K11" s="121">
        <v>44292.453472222223</v>
      </c>
      <c r="L11" s="119">
        <v>1</v>
      </c>
      <c r="M11" s="120" t="s">
        <v>104</v>
      </c>
      <c r="N11" s="120" t="s">
        <v>99</v>
      </c>
      <c r="O11" s="120" t="s">
        <v>3475</v>
      </c>
      <c r="P11" s="122">
        <v>44352</v>
      </c>
      <c r="Q11" s="120" t="s">
        <v>120</v>
      </c>
      <c r="R11" s="120" t="s">
        <v>121</v>
      </c>
      <c r="S11" s="138" t="s">
        <v>122</v>
      </c>
      <c r="T11" s="19" t="str">
        <f>IFERROR(VLOOKUP(D:D,DGILOG!A:C,3,0),"")</f>
        <v/>
      </c>
      <c r="U11" s="139" t="s">
        <v>3490</v>
      </c>
      <c r="V11" s="100" t="s">
        <v>61</v>
      </c>
      <c r="W11" s="19" t="str">
        <f>VLOOKUP(V:V,MGV!B:E,4,0)</f>
        <v>PT. Mega Antaran Prima</v>
      </c>
      <c r="X11" s="12" t="s">
        <v>331</v>
      </c>
      <c r="Y11" s="23" t="str">
        <f t="shared" si="0"/>
        <v xml:space="preserve">4002936481 GID 05 P1 05 </v>
      </c>
      <c r="Z11" s="12" t="s">
        <v>3498</v>
      </c>
      <c r="AA11" s="140">
        <v>44351</v>
      </c>
      <c r="AB11" s="12" t="s">
        <v>43</v>
      </c>
      <c r="AC11" s="12" t="s">
        <v>299</v>
      </c>
      <c r="AD11" s="12">
        <v>85817413022</v>
      </c>
      <c r="AE11" s="12" t="s">
        <v>61</v>
      </c>
    </row>
    <row r="12" spans="1:31" ht="15.75" thickBot="1" x14ac:dyDescent="0.3">
      <c r="A12" s="118">
        <v>4002936482</v>
      </c>
      <c r="B12" s="119" t="s">
        <v>96</v>
      </c>
      <c r="C12" s="119">
        <v>1</v>
      </c>
      <c r="D12" s="120">
        <v>15103172</v>
      </c>
      <c r="E12" s="120" t="s">
        <v>119</v>
      </c>
      <c r="F12" s="120">
        <v>260</v>
      </c>
      <c r="G12" s="136">
        <v>0.20555555555555557</v>
      </c>
      <c r="H12" s="120">
        <v>0.12569444444444444</v>
      </c>
      <c r="I12" s="119" t="s">
        <v>8</v>
      </c>
      <c r="J12" s="120" t="s">
        <v>116</v>
      </c>
      <c r="K12" s="121">
        <v>44292.453472222223</v>
      </c>
      <c r="L12" s="119">
        <v>1</v>
      </c>
      <c r="M12" s="120" t="s">
        <v>104</v>
      </c>
      <c r="N12" s="120" t="s">
        <v>99</v>
      </c>
      <c r="O12" s="120" t="s">
        <v>3475</v>
      </c>
      <c r="P12" s="122">
        <v>44352</v>
      </c>
      <c r="Q12" s="120" t="s">
        <v>120</v>
      </c>
      <c r="R12" s="120" t="s">
        <v>121</v>
      </c>
      <c r="S12" s="138" t="s">
        <v>122</v>
      </c>
      <c r="T12" s="19" t="str">
        <f>IFERROR(VLOOKUP(D:D,DGILOG!A:C,3,0),"")</f>
        <v/>
      </c>
      <c r="U12" s="139" t="s">
        <v>3490</v>
      </c>
      <c r="V12" s="100" t="s">
        <v>55</v>
      </c>
      <c r="W12" s="19" t="str">
        <f>VLOOKUP(V:V,MGV!B:E,4,0)</f>
        <v>PT. Mega Antaran Prima</v>
      </c>
      <c r="X12" s="12" t="s">
        <v>331</v>
      </c>
      <c r="Y12" s="23" t="str">
        <f t="shared" si="0"/>
        <v xml:space="preserve">4002936482 GID 05 P1 05 </v>
      </c>
      <c r="Z12" s="12" t="s">
        <v>3499</v>
      </c>
      <c r="AA12" s="140">
        <v>44351</v>
      </c>
      <c r="AB12" s="12" t="s">
        <v>43</v>
      </c>
      <c r="AC12" s="12" t="s">
        <v>300</v>
      </c>
      <c r="AD12" s="12">
        <v>85217312173</v>
      </c>
      <c r="AE12" s="12" t="s">
        <v>55</v>
      </c>
    </row>
    <row r="13" spans="1:31" ht="15.75" thickBot="1" x14ac:dyDescent="0.3">
      <c r="A13" s="118">
        <v>4002936483</v>
      </c>
      <c r="B13" s="119" t="s">
        <v>96</v>
      </c>
      <c r="C13" s="119">
        <v>1</v>
      </c>
      <c r="D13" s="120">
        <v>15103172</v>
      </c>
      <c r="E13" s="120" t="s">
        <v>119</v>
      </c>
      <c r="F13" s="120">
        <v>260</v>
      </c>
      <c r="G13" s="136">
        <v>0.20555555555555557</v>
      </c>
      <c r="H13" s="120">
        <v>0.12569444444444444</v>
      </c>
      <c r="I13" s="119" t="s">
        <v>8</v>
      </c>
      <c r="J13" s="120" t="s">
        <v>116</v>
      </c>
      <c r="K13" s="121">
        <v>44292.453472222223</v>
      </c>
      <c r="L13" s="119">
        <v>1</v>
      </c>
      <c r="M13" s="120" t="s">
        <v>104</v>
      </c>
      <c r="N13" s="120" t="s">
        <v>99</v>
      </c>
      <c r="O13" s="120" t="s">
        <v>3475</v>
      </c>
      <c r="P13" s="122">
        <v>44352</v>
      </c>
      <c r="Q13" s="120" t="s">
        <v>120</v>
      </c>
      <c r="R13" s="120" t="s">
        <v>121</v>
      </c>
      <c r="S13" s="138" t="s">
        <v>122</v>
      </c>
      <c r="T13" s="19" t="str">
        <f>IFERROR(VLOOKUP(D:D,DGILOG!A:C,3,0),"")</f>
        <v/>
      </c>
      <c r="U13" s="139" t="s">
        <v>3490</v>
      </c>
      <c r="V13" s="100" t="s">
        <v>56</v>
      </c>
      <c r="W13" s="19" t="str">
        <f>VLOOKUP(V:V,MGV!B:E,4,0)</f>
        <v>PT. Mega Antaran Prima</v>
      </c>
      <c r="X13" s="12" t="s">
        <v>331</v>
      </c>
      <c r="Y13" s="23" t="str">
        <f t="shared" si="0"/>
        <v xml:space="preserve">4002936483 GID 05 P1 05 </v>
      </c>
      <c r="Z13" s="12" t="s">
        <v>3500</v>
      </c>
      <c r="AA13" s="140">
        <v>44351</v>
      </c>
      <c r="AB13" s="12" t="s">
        <v>43</v>
      </c>
      <c r="AC13" s="12" t="s">
        <v>295</v>
      </c>
      <c r="AD13" s="12">
        <v>89652314447</v>
      </c>
      <c r="AE13" s="12" t="s">
        <v>56</v>
      </c>
    </row>
    <row r="14" spans="1:31" ht="15.75" thickBot="1" x14ac:dyDescent="0.3">
      <c r="A14" s="118">
        <v>4002936484</v>
      </c>
      <c r="B14" s="119" t="s">
        <v>96</v>
      </c>
      <c r="C14" s="119">
        <v>1</v>
      </c>
      <c r="D14" s="120">
        <v>15103172</v>
      </c>
      <c r="E14" s="120" t="s">
        <v>119</v>
      </c>
      <c r="F14" s="120">
        <v>260</v>
      </c>
      <c r="G14" s="136">
        <v>0.20555555555555557</v>
      </c>
      <c r="H14" s="120">
        <v>0.12569444444444444</v>
      </c>
      <c r="I14" s="119" t="s">
        <v>8</v>
      </c>
      <c r="J14" s="120" t="s">
        <v>116</v>
      </c>
      <c r="K14" s="121">
        <v>44292.453472222223</v>
      </c>
      <c r="L14" s="119">
        <v>1</v>
      </c>
      <c r="M14" s="120" t="s">
        <v>104</v>
      </c>
      <c r="N14" s="120" t="s">
        <v>99</v>
      </c>
      <c r="O14" s="120" t="s">
        <v>3475</v>
      </c>
      <c r="P14" s="122">
        <v>44352</v>
      </c>
      <c r="Q14" s="120" t="s">
        <v>120</v>
      </c>
      <c r="R14" s="120" t="s">
        <v>121</v>
      </c>
      <c r="S14" s="138" t="s">
        <v>122</v>
      </c>
      <c r="T14" s="19" t="str">
        <f>IFERROR(VLOOKUP(D:D,DGILOG!A:C,3,0),"")</f>
        <v/>
      </c>
      <c r="U14" s="139" t="s">
        <v>3490</v>
      </c>
      <c r="V14" s="100" t="s">
        <v>32</v>
      </c>
      <c r="W14" s="19" t="str">
        <f>VLOOKUP(V:V,MGV!B:E,4,0)</f>
        <v>PT. Kabut Halim Mandiri</v>
      </c>
      <c r="X14" s="12" t="s">
        <v>331</v>
      </c>
      <c r="Y14" s="23" t="str">
        <f t="shared" si="0"/>
        <v xml:space="preserve">4002936484 GID 05 P1 05 </v>
      </c>
      <c r="Z14" s="12" t="s">
        <v>3501</v>
      </c>
      <c r="AA14" s="140">
        <v>44351</v>
      </c>
      <c r="AB14" s="12" t="s">
        <v>18</v>
      </c>
      <c r="AC14" s="12" t="s">
        <v>608</v>
      </c>
      <c r="AD14" s="12" t="s">
        <v>3483</v>
      </c>
      <c r="AE14" s="12" t="s">
        <v>32</v>
      </c>
    </row>
    <row r="15" spans="1:31" ht="15.75" thickBot="1" x14ac:dyDescent="0.3">
      <c r="A15" s="118">
        <v>4002936485</v>
      </c>
      <c r="B15" s="119" t="s">
        <v>96</v>
      </c>
      <c r="C15" s="119">
        <v>1</v>
      </c>
      <c r="D15" s="120">
        <v>15103172</v>
      </c>
      <c r="E15" s="120" t="s">
        <v>119</v>
      </c>
      <c r="F15" s="120">
        <v>260</v>
      </c>
      <c r="G15" s="136">
        <v>0.20555555555555557</v>
      </c>
      <c r="H15" s="120">
        <v>0.12569444444444444</v>
      </c>
      <c r="I15" s="119" t="s">
        <v>8</v>
      </c>
      <c r="J15" s="120" t="s">
        <v>116</v>
      </c>
      <c r="K15" s="121">
        <v>44292.453472222223</v>
      </c>
      <c r="L15" s="119">
        <v>1</v>
      </c>
      <c r="M15" s="120" t="s">
        <v>104</v>
      </c>
      <c r="N15" s="120" t="s">
        <v>99</v>
      </c>
      <c r="O15" s="120" t="s">
        <v>3475</v>
      </c>
      <c r="P15" s="122">
        <v>44352</v>
      </c>
      <c r="Q15" s="120" t="s">
        <v>120</v>
      </c>
      <c r="R15" s="120" t="s">
        <v>121</v>
      </c>
      <c r="S15" s="138" t="s">
        <v>122</v>
      </c>
      <c r="T15" s="19" t="str">
        <f>IFERROR(VLOOKUP(D:D,DGILOG!A:C,3,0),"")</f>
        <v/>
      </c>
      <c r="U15" s="139" t="s">
        <v>3490</v>
      </c>
      <c r="V15" s="100" t="s">
        <v>21</v>
      </c>
      <c r="W15" s="19" t="str">
        <f>VLOOKUP(V:V,MGV!B:E,4,0)</f>
        <v>PT. Brilliant Cargo International</v>
      </c>
      <c r="X15" s="12" t="s">
        <v>331</v>
      </c>
      <c r="Y15" s="23" t="str">
        <f t="shared" si="0"/>
        <v xml:space="preserve">4002936485 GID 05 P1 05 </v>
      </c>
      <c r="Z15" s="12" t="s">
        <v>3502</v>
      </c>
      <c r="AA15" s="140">
        <v>44351</v>
      </c>
      <c r="AB15" s="12" t="s">
        <v>22</v>
      </c>
      <c r="AC15" s="12" t="s">
        <v>294</v>
      </c>
      <c r="AD15" s="12">
        <v>81210884940</v>
      </c>
      <c r="AE15" s="12" t="s">
        <v>21</v>
      </c>
    </row>
    <row r="16" spans="1:31" ht="15.75" thickBot="1" x14ac:dyDescent="0.3">
      <c r="A16" s="118">
        <v>4002936486</v>
      </c>
      <c r="B16" s="119" t="s">
        <v>96</v>
      </c>
      <c r="C16" s="119">
        <v>1</v>
      </c>
      <c r="D16" s="120">
        <v>15103172</v>
      </c>
      <c r="E16" s="120" t="s">
        <v>119</v>
      </c>
      <c r="F16" s="120">
        <v>260</v>
      </c>
      <c r="G16" s="136">
        <v>0.20555555555555557</v>
      </c>
      <c r="H16" s="120">
        <v>0.12569444444444444</v>
      </c>
      <c r="I16" s="119" t="s">
        <v>8</v>
      </c>
      <c r="J16" s="120" t="s">
        <v>116</v>
      </c>
      <c r="K16" s="121">
        <v>44292.453472222223</v>
      </c>
      <c r="L16" s="119">
        <v>1</v>
      </c>
      <c r="M16" s="120" t="s">
        <v>104</v>
      </c>
      <c r="N16" s="120" t="s">
        <v>99</v>
      </c>
      <c r="O16" s="120" t="s">
        <v>3475</v>
      </c>
      <c r="P16" s="122">
        <v>44352</v>
      </c>
      <c r="Q16" s="120" t="s">
        <v>120</v>
      </c>
      <c r="R16" s="120" t="s">
        <v>121</v>
      </c>
      <c r="S16" s="138" t="s">
        <v>122</v>
      </c>
      <c r="T16" s="19" t="str">
        <f>IFERROR(VLOOKUP(D:D,DGILOG!A:C,3,0),"")</f>
        <v/>
      </c>
      <c r="U16" s="139" t="s">
        <v>3490</v>
      </c>
      <c r="V16" s="100" t="s">
        <v>39</v>
      </c>
      <c r="W16" s="19" t="str">
        <f>VLOOKUP(V:V,MGV!B:E,4,0)</f>
        <v>PT. Kabut Halim Mandiri</v>
      </c>
      <c r="X16" s="12" t="s">
        <v>331</v>
      </c>
      <c r="Y16" s="23" t="str">
        <f t="shared" si="0"/>
        <v xml:space="preserve">4002936486 GID 05 P1 05 </v>
      </c>
      <c r="Z16" s="12" t="s">
        <v>3503</v>
      </c>
      <c r="AA16" s="140">
        <v>44351</v>
      </c>
      <c r="AB16" s="12" t="s">
        <v>18</v>
      </c>
      <c r="AC16" s="12" t="s">
        <v>3484</v>
      </c>
      <c r="AD16" s="12" t="s">
        <v>3485</v>
      </c>
      <c r="AE16" s="12" t="s">
        <v>39</v>
      </c>
    </row>
    <row r="17" spans="1:31" ht="15.75" thickBot="1" x14ac:dyDescent="0.3">
      <c r="A17" s="118">
        <v>4002936487</v>
      </c>
      <c r="B17" s="119" t="s">
        <v>96</v>
      </c>
      <c r="C17" s="119">
        <v>1</v>
      </c>
      <c r="D17" s="120">
        <v>15103172</v>
      </c>
      <c r="E17" s="120" t="s">
        <v>119</v>
      </c>
      <c r="F17" s="120">
        <v>260</v>
      </c>
      <c r="G17" s="136">
        <v>0.20555555555555557</v>
      </c>
      <c r="H17" s="120">
        <v>0.12569444444444444</v>
      </c>
      <c r="I17" s="119" t="s">
        <v>8</v>
      </c>
      <c r="J17" s="120" t="s">
        <v>116</v>
      </c>
      <c r="K17" s="121">
        <v>44292.453472222223</v>
      </c>
      <c r="L17" s="119">
        <v>1</v>
      </c>
      <c r="M17" s="120" t="s">
        <v>104</v>
      </c>
      <c r="N17" s="120" t="s">
        <v>99</v>
      </c>
      <c r="O17" s="120" t="s">
        <v>3475</v>
      </c>
      <c r="P17" s="122">
        <v>44352</v>
      </c>
      <c r="Q17" s="120" t="s">
        <v>120</v>
      </c>
      <c r="R17" s="120" t="s">
        <v>121</v>
      </c>
      <c r="S17" s="138" t="s">
        <v>122</v>
      </c>
      <c r="T17" s="19" t="str">
        <f>IFERROR(VLOOKUP(D:D,DGILOG!A:C,3,0),"")</f>
        <v/>
      </c>
      <c r="U17" s="139" t="s">
        <v>3490</v>
      </c>
      <c r="V17" s="100" t="s">
        <v>45</v>
      </c>
      <c r="W17" s="19" t="str">
        <f>VLOOKUP(V:V,MGV!B:E,4,0)</f>
        <v>PT. Kabut Halim Mandiri</v>
      </c>
      <c r="X17" s="12" t="s">
        <v>331</v>
      </c>
      <c r="Y17" s="23" t="str">
        <f t="shared" si="0"/>
        <v xml:space="preserve">4002936487 GID 05 P1 05 </v>
      </c>
      <c r="Z17" s="12" t="s">
        <v>3504</v>
      </c>
      <c r="AA17" s="140">
        <v>44351</v>
      </c>
      <c r="AB17" s="12" t="s">
        <v>18</v>
      </c>
      <c r="AC17" s="12" t="s">
        <v>3486</v>
      </c>
      <c r="AD17" s="12" t="s">
        <v>3487</v>
      </c>
      <c r="AE17" s="12" t="s">
        <v>45</v>
      </c>
    </row>
    <row r="18" spans="1:31" ht="15.75" thickBot="1" x14ac:dyDescent="0.3">
      <c r="A18" s="118">
        <v>4002936488</v>
      </c>
      <c r="B18" s="119" t="s">
        <v>96</v>
      </c>
      <c r="C18" s="119">
        <v>1</v>
      </c>
      <c r="D18" s="120">
        <v>15103172</v>
      </c>
      <c r="E18" s="120" t="s">
        <v>119</v>
      </c>
      <c r="F18" s="120">
        <v>230</v>
      </c>
      <c r="G18" s="136">
        <v>0.19791666666666666</v>
      </c>
      <c r="H18" s="136">
        <v>0.10486111111111111</v>
      </c>
      <c r="I18" s="119" t="s">
        <v>8</v>
      </c>
      <c r="J18" s="120" t="s">
        <v>116</v>
      </c>
      <c r="K18" s="121">
        <v>44292.453472222223</v>
      </c>
      <c r="L18" s="119">
        <v>1</v>
      </c>
      <c r="M18" s="120" t="s">
        <v>104</v>
      </c>
      <c r="N18" s="120" t="s">
        <v>99</v>
      </c>
      <c r="O18" s="120" t="s">
        <v>3475</v>
      </c>
      <c r="P18" s="122">
        <v>44352</v>
      </c>
      <c r="Q18" s="120" t="s">
        <v>120</v>
      </c>
      <c r="R18" s="120" t="s">
        <v>121</v>
      </c>
      <c r="S18" s="138" t="s">
        <v>122</v>
      </c>
      <c r="T18" s="142" t="str">
        <f>IFERROR(VLOOKUP(D:D,DGILOG!A:C,3,0),"")</f>
        <v/>
      </c>
      <c r="U18" s="143" t="s">
        <v>3490</v>
      </c>
      <c r="V18" s="144" t="s">
        <v>436</v>
      </c>
      <c r="W18" s="142" t="str">
        <f>VLOOKUP(V:V,MGV!B:E,4,0)</f>
        <v>PT. Kabut Halim Mandiri</v>
      </c>
      <c r="X18" s="12" t="s">
        <v>331</v>
      </c>
      <c r="Y18" s="145" t="str">
        <f t="shared" si="0"/>
        <v xml:space="preserve">4002936488 GID 05 P1 05 </v>
      </c>
      <c r="Z18" s="12" t="s">
        <v>3505</v>
      </c>
      <c r="AA18" s="140">
        <v>44351</v>
      </c>
      <c r="AB18" s="12" t="s">
        <v>18</v>
      </c>
      <c r="AC18" s="12" t="s">
        <v>3488</v>
      </c>
      <c r="AD18" s="12" t="s">
        <v>3489</v>
      </c>
      <c r="AE18" s="12" t="s">
        <v>436</v>
      </c>
    </row>
    <row r="19" spans="1:31" ht="15.75" thickBot="1" x14ac:dyDescent="0.3">
      <c r="A19" s="118">
        <v>4002936548</v>
      </c>
      <c r="B19" s="119" t="s">
        <v>96</v>
      </c>
      <c r="C19" s="119">
        <v>1</v>
      </c>
      <c r="D19" s="120">
        <v>15061017</v>
      </c>
      <c r="E19" s="120" t="s">
        <v>246</v>
      </c>
      <c r="F19" s="120">
        <v>291</v>
      </c>
      <c r="G19" s="136">
        <v>0.23402777777777781</v>
      </c>
      <c r="H19" s="120">
        <v>8.6805555555555539E-2</v>
      </c>
      <c r="I19" s="119" t="s">
        <v>8</v>
      </c>
      <c r="J19" s="120" t="s">
        <v>97</v>
      </c>
      <c r="K19" s="121">
        <v>44292.453472222223</v>
      </c>
      <c r="L19" s="119">
        <v>1</v>
      </c>
      <c r="M19" s="120" t="s">
        <v>3304</v>
      </c>
      <c r="N19" s="120" t="s">
        <v>110</v>
      </c>
      <c r="O19" s="120" t="s">
        <v>3476</v>
      </c>
      <c r="P19" s="122">
        <v>44356</v>
      </c>
      <c r="Q19" s="120" t="s">
        <v>100</v>
      </c>
      <c r="R19" s="120" t="s">
        <v>3477</v>
      </c>
      <c r="S19" s="138" t="s">
        <v>101</v>
      </c>
      <c r="T19" s="19" t="str">
        <f>IFERROR(VLOOKUP(D:D,DGILOG!A:C,3,0),"")</f>
        <v>Y</v>
      </c>
      <c r="U19" s="139" t="s">
        <v>3490</v>
      </c>
      <c r="V19" s="100" t="s">
        <v>273</v>
      </c>
      <c r="W19" s="19" t="str">
        <f>VLOOKUP(V:V,MGV!B:E,4,0)</f>
        <v>PT. Mega Antaran Prima</v>
      </c>
      <c r="X19" s="100" t="s">
        <v>331</v>
      </c>
      <c r="Y19" s="23" t="str">
        <f t="shared" si="0"/>
        <v>4002936548 GID 05 ND 09 Y</v>
      </c>
      <c r="Z19" s="12" t="s">
        <v>3506</v>
      </c>
      <c r="AA19" s="140">
        <v>44351</v>
      </c>
      <c r="AB19" s="12" t="s">
        <v>43</v>
      </c>
      <c r="AC19" s="12" t="s">
        <v>274</v>
      </c>
      <c r="AD19" s="12">
        <v>85889207306</v>
      </c>
      <c r="AE19" s="12" t="s">
        <v>273</v>
      </c>
    </row>
    <row r="20" spans="1:31" ht="15.75" thickBot="1" x14ac:dyDescent="0.3">
      <c r="A20" s="118">
        <v>4002936406</v>
      </c>
      <c r="B20" s="119" t="s">
        <v>96</v>
      </c>
      <c r="C20" s="119">
        <v>1</v>
      </c>
      <c r="D20" s="120">
        <v>20820001</v>
      </c>
      <c r="E20" s="120" t="s">
        <v>185</v>
      </c>
      <c r="F20" s="120">
        <v>2000</v>
      </c>
      <c r="G20" s="120">
        <v>39.78</v>
      </c>
      <c r="H20" s="120">
        <v>11.28</v>
      </c>
      <c r="I20" s="119" t="s">
        <v>473</v>
      </c>
      <c r="J20" s="120" t="s">
        <v>116</v>
      </c>
      <c r="K20" s="121">
        <v>44351.627083333333</v>
      </c>
      <c r="L20" s="119">
        <v>2</v>
      </c>
      <c r="M20" s="120" t="s">
        <v>124</v>
      </c>
      <c r="N20" s="120" t="s">
        <v>118</v>
      </c>
      <c r="O20" s="120" t="s">
        <v>331</v>
      </c>
      <c r="P20" s="122">
        <v>44354</v>
      </c>
      <c r="Q20" s="120" t="s">
        <v>112</v>
      </c>
      <c r="R20" s="120" t="s">
        <v>186</v>
      </c>
      <c r="S20" s="12" t="s">
        <v>113</v>
      </c>
      <c r="T20" s="19" t="str">
        <f>IFERROR(VLOOKUP(D:D,DGILOG!A:C,3,0),"")</f>
        <v/>
      </c>
      <c r="U20" s="100"/>
      <c r="V20" s="100" t="s">
        <v>493</v>
      </c>
      <c r="W20" s="100" t="s">
        <v>3524</v>
      </c>
      <c r="X20" s="100" t="s">
        <v>331</v>
      </c>
      <c r="Y20" s="23" t="str">
        <f>A20&amp;" "&amp;X20&amp;" "&amp;S20&amp;" "&amp;TEXT(P20,"DD")&amp;" "&amp;T20</f>
        <v xml:space="preserve">4002936406 GID 05 P3 07 </v>
      </c>
      <c r="Z20" s="12" t="str">
        <f>VLOOKUP(A:A,[19]Orders!$D:$N,11,0)</f>
        <v>TDS-TRI-20210604122646416819</v>
      </c>
      <c r="AA20" s="140"/>
    </row>
    <row r="21" spans="1:31" ht="15.75" thickBot="1" x14ac:dyDescent="0.3">
      <c r="A21" s="118">
        <v>4002936417</v>
      </c>
      <c r="B21" s="119" t="s">
        <v>96</v>
      </c>
      <c r="C21" s="119">
        <v>1</v>
      </c>
      <c r="D21" s="120">
        <v>15073992</v>
      </c>
      <c r="E21" s="120" t="s">
        <v>3508</v>
      </c>
      <c r="F21" s="120">
        <v>2257</v>
      </c>
      <c r="G21" s="120">
        <v>39.590000000000003</v>
      </c>
      <c r="H21" s="120">
        <v>19.5</v>
      </c>
      <c r="I21" s="119" t="s">
        <v>473</v>
      </c>
      <c r="J21" s="120" t="s">
        <v>116</v>
      </c>
      <c r="K21" s="121">
        <v>44351.627083333333</v>
      </c>
      <c r="L21" s="119">
        <v>2</v>
      </c>
      <c r="M21" s="120" t="s">
        <v>3402</v>
      </c>
      <c r="N21" s="120" t="s">
        <v>3391</v>
      </c>
      <c r="O21" s="120" t="s">
        <v>331</v>
      </c>
      <c r="P21" s="122">
        <v>44356</v>
      </c>
      <c r="Q21" s="120" t="s">
        <v>112</v>
      </c>
      <c r="R21" s="120" t="s">
        <v>3509</v>
      </c>
      <c r="S21" s="12" t="s">
        <v>113</v>
      </c>
      <c r="T21" s="19" t="str">
        <f>IFERROR(VLOOKUP(D:D,DGILOG!A:C,3,0),"")</f>
        <v>Y</v>
      </c>
      <c r="U21" s="100"/>
      <c r="V21" s="100"/>
      <c r="W21" s="100" t="s">
        <v>3521</v>
      </c>
      <c r="X21" s="100" t="s">
        <v>331</v>
      </c>
      <c r="Y21" s="23" t="str">
        <f>A21&amp;" "&amp;X21&amp;" "&amp;S21&amp;" "&amp;TEXT(P21,"DD")&amp;" "&amp;T21</f>
        <v>4002936417 GID 05 P3 09 Y</v>
      </c>
      <c r="Z21" s="12" t="str">
        <f>VLOOKUP(A:A,[19]Orders!$D:$N,11,0)</f>
        <v>TDS-TRI-20210604122647905733</v>
      </c>
      <c r="AA21" s="140"/>
    </row>
    <row r="22" spans="1:31" ht="15.75" thickBot="1" x14ac:dyDescent="0.3">
      <c r="A22" s="118">
        <v>4002936604</v>
      </c>
      <c r="B22" s="119" t="s">
        <v>96</v>
      </c>
      <c r="C22" s="119">
        <v>1</v>
      </c>
      <c r="D22" s="120">
        <v>35000001</v>
      </c>
      <c r="E22" s="120" t="s">
        <v>193</v>
      </c>
      <c r="F22" s="120">
        <v>278</v>
      </c>
      <c r="G22" s="120">
        <v>4.46</v>
      </c>
      <c r="H22" s="120">
        <v>2.59</v>
      </c>
      <c r="I22" s="119" t="s">
        <v>8</v>
      </c>
      <c r="J22" s="120" t="s">
        <v>97</v>
      </c>
      <c r="K22" s="121">
        <v>44351.627083333333</v>
      </c>
      <c r="L22" s="119">
        <v>2</v>
      </c>
      <c r="M22" s="120" t="s">
        <v>134</v>
      </c>
      <c r="N22" s="120" t="s">
        <v>99</v>
      </c>
      <c r="O22" s="120" t="s">
        <v>331</v>
      </c>
      <c r="P22" s="122">
        <v>44352</v>
      </c>
      <c r="Q22" s="120" t="s">
        <v>100</v>
      </c>
      <c r="R22" s="120" t="s">
        <v>3510</v>
      </c>
      <c r="S22" s="12" t="s">
        <v>101</v>
      </c>
      <c r="T22" s="19" t="str">
        <f>IFERROR(VLOOKUP(D:D,DGILOG!A:C,3,0),"")</f>
        <v>Y</v>
      </c>
      <c r="U22" s="100" t="s">
        <v>3523</v>
      </c>
      <c r="V22" s="100" t="str">
        <f>VLOOKUP(A:A,[20]Sheet1!$A:$N,14,0)</f>
        <v>B 9025 EXR</v>
      </c>
      <c r="W22" s="19" t="str">
        <f>VLOOKUP(V:V,MGV!B:E,4,0)</f>
        <v>PT. Kabut Halim Mandiri</v>
      </c>
      <c r="X22" s="100" t="s">
        <v>331</v>
      </c>
      <c r="Y22" s="23" t="str">
        <f>A22&amp;" "&amp;X22&amp;" "&amp;S22&amp;" "&amp;TEXT(P22,"DD")&amp;" "&amp;T22</f>
        <v>4002936604 GID 05 ND 05 Y</v>
      </c>
      <c r="Z22" s="12" t="str">
        <f>VLOOKUP(A:A,[19]Orders!$D:$N,11,0)</f>
        <v>TDS-TRI-20210604095057043144</v>
      </c>
      <c r="AA22" s="140">
        <v>44351</v>
      </c>
      <c r="AB22" s="12" t="str">
        <f>W22</f>
        <v>PT. Kabut Halim Mandiri</v>
      </c>
      <c r="AC22" s="12" t="str">
        <f>VLOOKUP(AE:AE,'List Dedicate'!C:F,4,0)</f>
        <v>DEDI SUWARDI</v>
      </c>
      <c r="AE22" s="12" t="str">
        <f>V22</f>
        <v>B 9025 EXR</v>
      </c>
    </row>
    <row r="23" spans="1:31" ht="15.75" thickBot="1" x14ac:dyDescent="0.3">
      <c r="A23" s="118">
        <v>4002936605</v>
      </c>
      <c r="B23" s="119" t="s">
        <v>96</v>
      </c>
      <c r="C23" s="119">
        <v>1</v>
      </c>
      <c r="D23" s="120">
        <v>29000001</v>
      </c>
      <c r="E23" s="120" t="s">
        <v>137</v>
      </c>
      <c r="F23" s="120">
        <v>218</v>
      </c>
      <c r="G23" s="120">
        <v>2.2599999999999998</v>
      </c>
      <c r="H23" s="120">
        <v>0.78</v>
      </c>
      <c r="I23" s="119" t="s">
        <v>8</v>
      </c>
      <c r="J23" s="120" t="s">
        <v>97</v>
      </c>
      <c r="K23" s="121">
        <v>44351.627083333333</v>
      </c>
      <c r="L23" s="119">
        <v>2</v>
      </c>
      <c r="M23" s="120" t="s">
        <v>126</v>
      </c>
      <c r="N23" s="120" t="s">
        <v>99</v>
      </c>
      <c r="O23" s="120" t="s">
        <v>331</v>
      </c>
      <c r="P23" s="122">
        <v>44352</v>
      </c>
      <c r="Q23" s="120" t="s">
        <v>100</v>
      </c>
      <c r="R23" s="120" t="s">
        <v>3374</v>
      </c>
      <c r="S23" s="12" t="s">
        <v>101</v>
      </c>
      <c r="T23" s="19" t="str">
        <f>IFERROR(VLOOKUP(D:D,DGILOG!A:C,3,0),"")</f>
        <v>Y</v>
      </c>
      <c r="U23" s="100" t="s">
        <v>3523</v>
      </c>
      <c r="V23" s="100" t="str">
        <f>VLOOKUP(A:A,[20]Sheet1!$A:$N,14,0)</f>
        <v>B 9271 TCD</v>
      </c>
      <c r="W23" s="19" t="str">
        <f>VLOOKUP(V:V,MGV!B:E,4,0)</f>
        <v>PT. Prima Sarana Ekspres</v>
      </c>
      <c r="X23" s="100" t="s">
        <v>331</v>
      </c>
      <c r="Y23" s="23" t="str">
        <f>A23&amp;" "&amp;X23&amp;" "&amp;S23&amp;" "&amp;TEXT(P23,"DD")&amp;" "&amp;T23</f>
        <v>4002936605 GID 05 ND 05 Y</v>
      </c>
      <c r="Z23" s="12" t="str">
        <f>VLOOKUP(A:A,[19]Orders!$D:$N,11,0)</f>
        <v>TDS-TRI-20210604095057944611</v>
      </c>
      <c r="AA23" s="140">
        <v>44351</v>
      </c>
      <c r="AB23" s="12" t="str">
        <f>W23</f>
        <v>PT. Prima Sarana Ekspres</v>
      </c>
      <c r="AC23" s="12" t="s">
        <v>3522</v>
      </c>
      <c r="AE23" s="12" t="str">
        <f>V23</f>
        <v>B 9271 TCD</v>
      </c>
    </row>
    <row r="24" spans="1:31" ht="15.75" thickBot="1" x14ac:dyDescent="0.3">
      <c r="A24" s="118">
        <v>4002936407</v>
      </c>
      <c r="B24" s="119" t="s">
        <v>96</v>
      </c>
      <c r="C24" s="119"/>
      <c r="D24" s="120">
        <v>20820001</v>
      </c>
      <c r="E24" s="120" t="s">
        <v>185</v>
      </c>
      <c r="F24" s="119">
        <v>3012</v>
      </c>
      <c r="G24" s="120">
        <v>36.520000000000003</v>
      </c>
      <c r="H24" s="120">
        <v>15.02</v>
      </c>
      <c r="I24" s="119" t="s">
        <v>473</v>
      </c>
      <c r="J24" s="120" t="s">
        <v>97</v>
      </c>
      <c r="K24" s="121">
        <v>44351.768055555556</v>
      </c>
      <c r="L24" s="120">
        <v>3</v>
      </c>
      <c r="M24" s="120" t="s">
        <v>124</v>
      </c>
      <c r="N24" s="120" t="s">
        <v>118</v>
      </c>
      <c r="O24" s="120" t="s">
        <v>3471</v>
      </c>
      <c r="P24" s="122">
        <v>44354</v>
      </c>
      <c r="Q24" s="120" t="s">
        <v>112</v>
      </c>
      <c r="R24" s="120" t="s">
        <v>186</v>
      </c>
      <c r="S24" s="12" t="s">
        <v>113</v>
      </c>
      <c r="T24" s="19" t="str">
        <f>IFERROR(VLOOKUP(D:D,DGILOG!A:C,3,0),"")</f>
        <v/>
      </c>
      <c r="U24" s="100"/>
      <c r="V24" s="100"/>
      <c r="W24" s="100" t="s">
        <v>505</v>
      </c>
      <c r="X24" s="100" t="s">
        <v>331</v>
      </c>
      <c r="Y24" s="23" t="str">
        <f t="shared" ref="Y24:Y37" si="1">A24&amp;" "&amp;X24&amp;" "&amp;S24&amp;" "&amp;TEXT(P24,"DD")&amp;" "&amp;T24</f>
        <v xml:space="preserve">4002936407 GID 05 P3 07 </v>
      </c>
      <c r="Z24" s="12" t="str">
        <f>VLOOKUP(A:A,[19]Orders!$D:$N,11,0)</f>
        <v>TDS-TRI-20210604123924778739</v>
      </c>
      <c r="AA24" s="140"/>
    </row>
    <row r="25" spans="1:31" ht="15.75" thickBot="1" x14ac:dyDescent="0.3">
      <c r="A25" s="118">
        <v>4002936407</v>
      </c>
      <c r="B25" s="119" t="s">
        <v>96</v>
      </c>
      <c r="C25" s="119"/>
      <c r="D25" s="120">
        <v>95050001</v>
      </c>
      <c r="E25" s="120" t="s">
        <v>327</v>
      </c>
      <c r="F25" s="119">
        <v>155</v>
      </c>
      <c r="G25" s="120">
        <v>2.93</v>
      </c>
      <c r="H25" s="120">
        <v>0.96</v>
      </c>
      <c r="I25" s="119" t="s">
        <v>473</v>
      </c>
      <c r="J25" s="120" t="s">
        <v>97</v>
      </c>
      <c r="K25" s="121">
        <v>44351.768055555556</v>
      </c>
      <c r="L25" s="120">
        <v>3</v>
      </c>
      <c r="M25" s="120" t="s">
        <v>117</v>
      </c>
      <c r="N25" s="120" t="s">
        <v>118</v>
      </c>
      <c r="O25" s="120" t="s">
        <v>3471</v>
      </c>
      <c r="P25" s="122">
        <v>44354</v>
      </c>
      <c r="Q25" s="120" t="s">
        <v>112</v>
      </c>
      <c r="R25" s="120" t="s">
        <v>328</v>
      </c>
      <c r="S25" s="12" t="s">
        <v>113</v>
      </c>
      <c r="T25" s="19" t="str">
        <f>IFERROR(VLOOKUP(D:D,DGILOG!A:C,3,0),"")</f>
        <v/>
      </c>
      <c r="U25" s="100"/>
      <c r="V25" s="100"/>
      <c r="W25" s="100" t="s">
        <v>505</v>
      </c>
      <c r="X25" s="100" t="s">
        <v>331</v>
      </c>
      <c r="Y25" s="23" t="str">
        <f t="shared" si="1"/>
        <v xml:space="preserve">4002936407 GID 05 P3 07 </v>
      </c>
      <c r="Z25" s="12" t="str">
        <f>VLOOKUP(A:A,[19]Orders!$D:$N,11,0)</f>
        <v>TDS-TRI-20210604123924778739</v>
      </c>
      <c r="AA25" s="140"/>
    </row>
    <row r="26" spans="1:31" ht="15.75" thickBot="1" x14ac:dyDescent="0.3">
      <c r="A26" s="118">
        <v>4002936408</v>
      </c>
      <c r="B26" s="119" t="s">
        <v>96</v>
      </c>
      <c r="C26" s="119"/>
      <c r="D26" s="120">
        <v>15339296</v>
      </c>
      <c r="E26" s="120" t="s">
        <v>235</v>
      </c>
      <c r="F26" s="119">
        <v>2157</v>
      </c>
      <c r="G26" s="120">
        <v>33.94</v>
      </c>
      <c r="H26" s="120">
        <v>15.28</v>
      </c>
      <c r="I26" s="119" t="s">
        <v>473</v>
      </c>
      <c r="J26" s="120" t="s">
        <v>97</v>
      </c>
      <c r="K26" s="121">
        <v>44351.768055555556</v>
      </c>
      <c r="L26" s="120">
        <v>3</v>
      </c>
      <c r="M26" s="120" t="s">
        <v>117</v>
      </c>
      <c r="N26" s="120" t="s">
        <v>118</v>
      </c>
      <c r="O26" s="120" t="s">
        <v>3511</v>
      </c>
      <c r="P26" s="122">
        <v>44354</v>
      </c>
      <c r="Q26" s="120" t="s">
        <v>112</v>
      </c>
      <c r="R26" s="120" t="s">
        <v>3512</v>
      </c>
      <c r="S26" s="12" t="s">
        <v>113</v>
      </c>
      <c r="T26" s="19" t="str">
        <f>IFERROR(VLOOKUP(D:D,DGILOG!A:C,3,0),"")</f>
        <v>Y</v>
      </c>
      <c r="U26" s="100"/>
      <c r="V26" s="100"/>
      <c r="W26" s="100" t="s">
        <v>505</v>
      </c>
      <c r="X26" s="100" t="s">
        <v>331</v>
      </c>
      <c r="Y26" s="23" t="str">
        <f t="shared" si="1"/>
        <v>4002936408 GID 05 P3 07 Y</v>
      </c>
      <c r="Z26" s="12" t="str">
        <f>VLOOKUP(A:A,[19]Orders!$D:$N,11,0)</f>
        <v>TDS-TRI-20210604123926654758</v>
      </c>
      <c r="AA26" s="140"/>
    </row>
    <row r="27" spans="1:31" ht="15.75" thickBot="1" x14ac:dyDescent="0.3">
      <c r="A27" s="118">
        <v>4002936408</v>
      </c>
      <c r="B27" s="119" t="s">
        <v>96</v>
      </c>
      <c r="C27" s="119"/>
      <c r="D27" s="120">
        <v>20817001</v>
      </c>
      <c r="E27" s="120" t="s">
        <v>216</v>
      </c>
      <c r="F27" s="119">
        <v>616</v>
      </c>
      <c r="G27" s="120">
        <v>4.8</v>
      </c>
      <c r="H27" s="120">
        <v>3.02</v>
      </c>
      <c r="I27" s="119" t="s">
        <v>473</v>
      </c>
      <c r="J27" s="120" t="s">
        <v>97</v>
      </c>
      <c r="K27" s="121">
        <v>44351.768055555556</v>
      </c>
      <c r="L27" s="120">
        <v>3</v>
      </c>
      <c r="M27" s="120" t="s">
        <v>117</v>
      </c>
      <c r="N27" s="120" t="s">
        <v>118</v>
      </c>
      <c r="O27" s="120" t="s">
        <v>3511</v>
      </c>
      <c r="P27" s="122">
        <v>44354</v>
      </c>
      <c r="Q27" s="120" t="s">
        <v>112</v>
      </c>
      <c r="R27" s="120" t="s">
        <v>217</v>
      </c>
      <c r="S27" s="12" t="s">
        <v>113</v>
      </c>
      <c r="T27" s="19" t="str">
        <f>IFERROR(VLOOKUP(D:D,DGILOG!A:C,3,0),"")</f>
        <v/>
      </c>
      <c r="U27" s="100"/>
      <c r="V27" s="100"/>
      <c r="W27" s="100" t="s">
        <v>505</v>
      </c>
      <c r="X27" s="100" t="s">
        <v>331</v>
      </c>
      <c r="Y27" s="23" t="str">
        <f t="shared" si="1"/>
        <v xml:space="preserve">4002936408 GID 05 P3 07 </v>
      </c>
      <c r="Z27" s="12" t="str">
        <f>VLOOKUP(A:A,[19]Orders!$D:$N,11,0)</f>
        <v>TDS-TRI-20210604123926654758</v>
      </c>
      <c r="AA27" s="140"/>
    </row>
    <row r="28" spans="1:31" ht="15.75" thickBot="1" x14ac:dyDescent="0.3">
      <c r="A28" s="118">
        <v>4002936409</v>
      </c>
      <c r="B28" s="119" t="s">
        <v>96</v>
      </c>
      <c r="C28" s="119"/>
      <c r="D28" s="120">
        <v>20817001</v>
      </c>
      <c r="E28" s="120" t="s">
        <v>216</v>
      </c>
      <c r="F28" s="119">
        <v>3400</v>
      </c>
      <c r="G28" s="120">
        <v>39.4</v>
      </c>
      <c r="H28" s="120">
        <v>16.89</v>
      </c>
      <c r="I28" s="119" t="s">
        <v>473</v>
      </c>
      <c r="J28" s="120" t="s">
        <v>116</v>
      </c>
      <c r="K28" s="121">
        <v>44351.768055555556</v>
      </c>
      <c r="L28" s="120">
        <v>3</v>
      </c>
      <c r="M28" s="120" t="s">
        <v>117</v>
      </c>
      <c r="N28" s="120" t="s">
        <v>118</v>
      </c>
      <c r="O28" s="120" t="s">
        <v>3513</v>
      </c>
      <c r="P28" s="122">
        <v>44354</v>
      </c>
      <c r="Q28" s="120" t="s">
        <v>112</v>
      </c>
      <c r="R28" s="120" t="s">
        <v>217</v>
      </c>
      <c r="S28" s="12" t="s">
        <v>113</v>
      </c>
      <c r="T28" s="19" t="str">
        <f>IFERROR(VLOOKUP(D:D,DGILOG!A:C,3,0),"")</f>
        <v/>
      </c>
      <c r="U28" s="100"/>
      <c r="V28" s="100"/>
      <c r="W28" s="100" t="s">
        <v>505</v>
      </c>
      <c r="X28" s="100" t="s">
        <v>331</v>
      </c>
      <c r="Y28" s="23" t="str">
        <f t="shared" si="1"/>
        <v xml:space="preserve">4002936409 GID 05 P3 07 </v>
      </c>
      <c r="Z28" s="12" t="str">
        <f>VLOOKUP(A:A,[19]Orders!$D:$N,11,0)</f>
        <v>TDS-TRI-20210604123919201499</v>
      </c>
      <c r="AA28" s="140"/>
    </row>
    <row r="29" spans="1:31" ht="15.75" thickBot="1" x14ac:dyDescent="0.3">
      <c r="A29" s="118">
        <v>4002936416</v>
      </c>
      <c r="B29" s="119" t="s">
        <v>96</v>
      </c>
      <c r="C29" s="119">
        <v>1</v>
      </c>
      <c r="D29" s="120">
        <v>15073992</v>
      </c>
      <c r="E29" s="120" t="s">
        <v>3508</v>
      </c>
      <c r="F29" s="119">
        <v>1982</v>
      </c>
      <c r="G29" s="120">
        <v>29.98</v>
      </c>
      <c r="H29" s="120">
        <v>13.38</v>
      </c>
      <c r="I29" s="119" t="s">
        <v>473</v>
      </c>
      <c r="J29" s="120" t="s">
        <v>97</v>
      </c>
      <c r="K29" s="121">
        <v>44351.768055555556</v>
      </c>
      <c r="L29" s="120">
        <v>3</v>
      </c>
      <c r="M29" s="120" t="s">
        <v>3402</v>
      </c>
      <c r="N29" s="120" t="s">
        <v>3391</v>
      </c>
      <c r="O29" s="120" t="s">
        <v>3514</v>
      </c>
      <c r="P29" s="122">
        <v>44356</v>
      </c>
      <c r="Q29" s="120" t="s">
        <v>112</v>
      </c>
      <c r="R29" s="120" t="s">
        <v>3509</v>
      </c>
      <c r="S29" s="12" t="s">
        <v>113</v>
      </c>
      <c r="T29" s="19" t="str">
        <f>IFERROR(VLOOKUP(D:D,DGILOG!A:C,3,0),"")</f>
        <v>Y</v>
      </c>
      <c r="U29" s="100"/>
      <c r="V29" s="100"/>
      <c r="W29" s="100" t="s">
        <v>3525</v>
      </c>
      <c r="X29" s="100" t="s">
        <v>331</v>
      </c>
      <c r="Y29" s="23" t="str">
        <f t="shared" si="1"/>
        <v>4002936416 GID 05 P3 09 Y</v>
      </c>
      <c r="Z29" s="12" t="str">
        <f>VLOOKUP(A:A,[19]Orders!$D:$N,11,0)</f>
        <v>TDS-TRI-20210604123928456921</v>
      </c>
      <c r="AA29" s="140"/>
    </row>
    <row r="30" spans="1:31" ht="15.75" thickBot="1" x14ac:dyDescent="0.3">
      <c r="A30" s="118">
        <v>4002936416</v>
      </c>
      <c r="B30" s="119" t="s">
        <v>96</v>
      </c>
      <c r="C30" s="119"/>
      <c r="D30" s="120">
        <v>15093315</v>
      </c>
      <c r="E30" s="120" t="s">
        <v>386</v>
      </c>
      <c r="F30" s="119">
        <v>690</v>
      </c>
      <c r="G30" s="120">
        <v>10.67</v>
      </c>
      <c r="H30" s="120">
        <v>4.3499999999999996</v>
      </c>
      <c r="I30" s="119" t="s">
        <v>473</v>
      </c>
      <c r="J30" s="120" t="s">
        <v>97</v>
      </c>
      <c r="K30" s="121">
        <v>44351.768055555556</v>
      </c>
      <c r="L30" s="120">
        <v>3</v>
      </c>
      <c r="M30" s="120" t="s">
        <v>3402</v>
      </c>
      <c r="N30" s="120" t="s">
        <v>3391</v>
      </c>
      <c r="O30" s="120" t="s">
        <v>3514</v>
      </c>
      <c r="P30" s="122">
        <v>44356</v>
      </c>
      <c r="Q30" s="120" t="s">
        <v>112</v>
      </c>
      <c r="R30" s="120" t="s">
        <v>3515</v>
      </c>
      <c r="S30" s="12" t="s">
        <v>113</v>
      </c>
      <c r="T30" s="19" t="str">
        <f>IFERROR(VLOOKUP(D:D,DGILOG!A:C,3,0),"")</f>
        <v>Y</v>
      </c>
      <c r="U30" s="100"/>
      <c r="V30" s="100"/>
      <c r="W30" s="100" t="s">
        <v>3525</v>
      </c>
      <c r="X30" s="100" t="s">
        <v>331</v>
      </c>
      <c r="Y30" s="23" t="str">
        <f t="shared" si="1"/>
        <v>4002936416 GID 05 P3 09 Y</v>
      </c>
      <c r="Z30" s="12" t="str">
        <f>VLOOKUP(A:A,[19]Orders!$D:$N,11,0)</f>
        <v>TDS-TRI-20210604123928456921</v>
      </c>
      <c r="AA30" s="140"/>
    </row>
    <row r="31" spans="1:31" ht="15.75" thickBot="1" x14ac:dyDescent="0.3">
      <c r="A31" s="118">
        <v>4002936420</v>
      </c>
      <c r="B31" s="119" t="s">
        <v>96</v>
      </c>
      <c r="C31" s="119"/>
      <c r="D31" s="120">
        <v>15420635</v>
      </c>
      <c r="E31" s="120" t="s">
        <v>219</v>
      </c>
      <c r="F31" s="119">
        <v>2053</v>
      </c>
      <c r="G31" s="120">
        <v>33.04</v>
      </c>
      <c r="H31" s="120">
        <v>13.57</v>
      </c>
      <c r="I31" s="119" t="s">
        <v>473</v>
      </c>
      <c r="J31" s="120" t="s">
        <v>97</v>
      </c>
      <c r="K31" s="121">
        <v>44351.768055555556</v>
      </c>
      <c r="L31" s="120">
        <v>3</v>
      </c>
      <c r="M31" s="120" t="s">
        <v>124</v>
      </c>
      <c r="N31" s="120" t="s">
        <v>118</v>
      </c>
      <c r="O31" s="120" t="s">
        <v>3471</v>
      </c>
      <c r="P31" s="122">
        <v>44353</v>
      </c>
      <c r="Q31" s="120" t="s">
        <v>112</v>
      </c>
      <c r="R31" s="120" t="s">
        <v>220</v>
      </c>
      <c r="S31" s="12" t="s">
        <v>113</v>
      </c>
      <c r="T31" s="19" t="str">
        <f>IFERROR(VLOOKUP(D:D,DGILOG!A:C,3,0),"")</f>
        <v>Y</v>
      </c>
      <c r="U31" s="100"/>
      <c r="V31" s="100"/>
      <c r="W31" s="100" t="s">
        <v>505</v>
      </c>
      <c r="X31" s="100" t="s">
        <v>331</v>
      </c>
      <c r="Y31" s="23" t="str">
        <f t="shared" si="1"/>
        <v>4002936420 GID 05 P3 06 Y</v>
      </c>
      <c r="Z31" s="12" t="str">
        <f>VLOOKUP(A:A,[19]Orders!$D:$N,11,0)</f>
        <v>TDS-TRI-20210604123929889000</v>
      </c>
      <c r="AA31" s="140"/>
    </row>
    <row r="32" spans="1:31" ht="15.75" thickBot="1" x14ac:dyDescent="0.3">
      <c r="A32" s="118">
        <v>4002936420</v>
      </c>
      <c r="B32" s="119" t="s">
        <v>96</v>
      </c>
      <c r="C32" s="119"/>
      <c r="D32" s="120">
        <v>20817001</v>
      </c>
      <c r="E32" s="120" t="s">
        <v>216</v>
      </c>
      <c r="F32" s="119">
        <v>1000</v>
      </c>
      <c r="G32" s="120">
        <v>7.58</v>
      </c>
      <c r="H32" s="120">
        <v>4.8499999999999996</v>
      </c>
      <c r="I32" s="119" t="s">
        <v>473</v>
      </c>
      <c r="J32" s="120" t="s">
        <v>97</v>
      </c>
      <c r="K32" s="121">
        <v>44351.768055555556</v>
      </c>
      <c r="L32" s="120">
        <v>3</v>
      </c>
      <c r="M32" s="120" t="s">
        <v>117</v>
      </c>
      <c r="N32" s="120" t="s">
        <v>118</v>
      </c>
      <c r="O32" s="120" t="s">
        <v>3471</v>
      </c>
      <c r="P32" s="122">
        <v>44353</v>
      </c>
      <c r="Q32" s="120" t="s">
        <v>112</v>
      </c>
      <c r="R32" s="120" t="s">
        <v>217</v>
      </c>
      <c r="S32" s="12" t="s">
        <v>113</v>
      </c>
      <c r="T32" s="19" t="str">
        <f>IFERROR(VLOOKUP(D:D,DGILOG!A:C,3,0),"")</f>
        <v/>
      </c>
      <c r="U32" s="100"/>
      <c r="V32" s="100"/>
      <c r="W32" s="100" t="s">
        <v>505</v>
      </c>
      <c r="X32" s="100" t="s">
        <v>331</v>
      </c>
      <c r="Y32" s="23" t="str">
        <f t="shared" si="1"/>
        <v xml:space="preserve">4002936420 GID 05 P3 06 </v>
      </c>
      <c r="Z32" s="12" t="str">
        <f>VLOOKUP(A:A,[19]Orders!$D:$N,11,0)</f>
        <v>TDS-TRI-20210604123929889000</v>
      </c>
      <c r="AA32" s="140"/>
    </row>
    <row r="33" spans="1:31" ht="15.75" thickBot="1" x14ac:dyDescent="0.3">
      <c r="A33" s="118">
        <v>4002936500</v>
      </c>
      <c r="B33" s="119" t="s">
        <v>96</v>
      </c>
      <c r="C33" s="119">
        <v>1</v>
      </c>
      <c r="D33" s="120">
        <v>20802001</v>
      </c>
      <c r="E33" s="120" t="s">
        <v>183</v>
      </c>
      <c r="F33" s="119">
        <v>1500</v>
      </c>
      <c r="G33" s="120">
        <v>29.18</v>
      </c>
      <c r="H33" s="120">
        <v>9.08</v>
      </c>
      <c r="I33" s="119" t="s">
        <v>473</v>
      </c>
      <c r="J33" s="120" t="s">
        <v>116</v>
      </c>
      <c r="K33" s="121">
        <v>44351.768055555556</v>
      </c>
      <c r="L33" s="120">
        <v>3</v>
      </c>
      <c r="M33" s="120" t="s">
        <v>130</v>
      </c>
      <c r="N33" s="120" t="s">
        <v>118</v>
      </c>
      <c r="O33" s="120" t="s">
        <v>3516</v>
      </c>
      <c r="P33" s="122">
        <v>44354</v>
      </c>
      <c r="Q33" s="120" t="s">
        <v>112</v>
      </c>
      <c r="R33" s="120" t="s">
        <v>184</v>
      </c>
      <c r="S33" s="12" t="s">
        <v>113</v>
      </c>
      <c r="T33" s="19" t="str">
        <f>IFERROR(VLOOKUP(D:D,DGILOG!A:C,3,0),"")</f>
        <v/>
      </c>
      <c r="U33" s="100"/>
      <c r="V33" s="100" t="s">
        <v>528</v>
      </c>
      <c r="W33" s="100" t="s">
        <v>3526</v>
      </c>
      <c r="X33" s="100" t="s">
        <v>331</v>
      </c>
      <c r="Y33" s="23" t="str">
        <f t="shared" si="1"/>
        <v xml:space="preserve">4002936500 GID 05 P3 07 </v>
      </c>
      <c r="Z33" s="12" t="str">
        <f>VLOOKUP(A:A,[19]Orders!$D:$N,11,0)</f>
        <v>TDS-TRI-20210604123920839899</v>
      </c>
      <c r="AA33" s="140"/>
    </row>
    <row r="34" spans="1:31" ht="15.75" thickBot="1" x14ac:dyDescent="0.3">
      <c r="A34" s="118">
        <v>4002936501</v>
      </c>
      <c r="B34" s="119" t="s">
        <v>96</v>
      </c>
      <c r="C34" s="119">
        <v>1</v>
      </c>
      <c r="D34" s="120">
        <v>20802001</v>
      </c>
      <c r="E34" s="120" t="s">
        <v>183</v>
      </c>
      <c r="F34" s="119">
        <v>757</v>
      </c>
      <c r="G34" s="120">
        <v>14.29</v>
      </c>
      <c r="H34" s="120">
        <v>4.96</v>
      </c>
      <c r="I34" s="119" t="s">
        <v>473</v>
      </c>
      <c r="J34" s="120" t="s">
        <v>97</v>
      </c>
      <c r="K34" s="121">
        <v>44351.768055555556</v>
      </c>
      <c r="L34" s="120">
        <v>3</v>
      </c>
      <c r="M34" s="120" t="s">
        <v>130</v>
      </c>
      <c r="N34" s="120" t="s">
        <v>118</v>
      </c>
      <c r="O34" s="120" t="s">
        <v>3511</v>
      </c>
      <c r="P34" s="122">
        <v>44354</v>
      </c>
      <c r="Q34" s="120" t="s">
        <v>112</v>
      </c>
      <c r="R34" s="120" t="s">
        <v>184</v>
      </c>
      <c r="S34" s="12" t="s">
        <v>113</v>
      </c>
      <c r="T34" s="19" t="str">
        <f>IFERROR(VLOOKUP(D:D,DGILOG!A:C,3,0),"")</f>
        <v/>
      </c>
      <c r="U34" s="100"/>
      <c r="V34" s="100" t="s">
        <v>419</v>
      </c>
      <c r="W34" s="100" t="s">
        <v>3528</v>
      </c>
      <c r="X34" s="100" t="s">
        <v>331</v>
      </c>
      <c r="Y34" s="23" t="str">
        <f t="shared" si="1"/>
        <v xml:space="preserve">4002936501 GID 05 P3 07 </v>
      </c>
      <c r="Z34" s="12" t="str">
        <f>VLOOKUP(A:A,[19]Orders!$D:$N,11,0)</f>
        <v>TDS-TRI-20210604123931334444</v>
      </c>
      <c r="AA34" s="140"/>
    </row>
    <row r="35" spans="1:31" ht="15.75" thickBot="1" x14ac:dyDescent="0.3">
      <c r="A35" s="118">
        <v>4002936501</v>
      </c>
      <c r="B35" s="119" t="s">
        <v>96</v>
      </c>
      <c r="C35" s="119"/>
      <c r="D35" s="120">
        <v>32600001</v>
      </c>
      <c r="E35" s="120" t="s">
        <v>239</v>
      </c>
      <c r="F35" s="119">
        <v>1575</v>
      </c>
      <c r="G35" s="120">
        <v>26.05</v>
      </c>
      <c r="H35" s="120">
        <v>11.13</v>
      </c>
      <c r="I35" s="119" t="s">
        <v>473</v>
      </c>
      <c r="J35" s="120" t="s">
        <v>97</v>
      </c>
      <c r="K35" s="121">
        <v>44351.768055555556</v>
      </c>
      <c r="L35" s="120">
        <v>3</v>
      </c>
      <c r="M35" s="120" t="s">
        <v>130</v>
      </c>
      <c r="N35" s="120" t="s">
        <v>118</v>
      </c>
      <c r="O35" s="120" t="s">
        <v>3511</v>
      </c>
      <c r="P35" s="122">
        <v>44354</v>
      </c>
      <c r="Q35" s="120" t="s">
        <v>112</v>
      </c>
      <c r="R35" s="120" t="s">
        <v>3517</v>
      </c>
      <c r="S35" s="12" t="s">
        <v>113</v>
      </c>
      <c r="T35" s="19" t="str">
        <f>IFERROR(VLOOKUP(D:D,DGILOG!A:C,3,0),"")</f>
        <v>Y</v>
      </c>
      <c r="U35" s="100"/>
      <c r="V35" s="100"/>
      <c r="W35" s="100" t="s">
        <v>3528</v>
      </c>
      <c r="X35" s="100" t="s">
        <v>331</v>
      </c>
      <c r="Y35" s="23" t="str">
        <f t="shared" si="1"/>
        <v>4002936501 GID 05 P3 07 Y</v>
      </c>
      <c r="Z35" s="12" t="str">
        <f>VLOOKUP(A:A,[19]Orders!$D:$N,11,0)</f>
        <v>TDS-TRI-20210604123931334444</v>
      </c>
      <c r="AA35" s="140"/>
    </row>
    <row r="36" spans="1:31" ht="15.75" thickBot="1" x14ac:dyDescent="0.3">
      <c r="A36" s="118">
        <v>4002936647</v>
      </c>
      <c r="B36" s="119" t="s">
        <v>96</v>
      </c>
      <c r="C36" s="119">
        <v>1</v>
      </c>
      <c r="D36" s="120">
        <v>15182015</v>
      </c>
      <c r="E36" s="120" t="s">
        <v>136</v>
      </c>
      <c r="F36" s="119">
        <v>249</v>
      </c>
      <c r="G36" s="120">
        <v>4.96</v>
      </c>
      <c r="H36" s="120">
        <v>1.36</v>
      </c>
      <c r="I36" s="119" t="s">
        <v>8</v>
      </c>
      <c r="J36" s="120" t="s">
        <v>97</v>
      </c>
      <c r="K36" s="121">
        <v>44351.768055555556</v>
      </c>
      <c r="L36" s="120">
        <v>3</v>
      </c>
      <c r="M36" s="120" t="s">
        <v>98</v>
      </c>
      <c r="N36" s="120" t="s">
        <v>99</v>
      </c>
      <c r="O36" s="120" t="s">
        <v>331</v>
      </c>
      <c r="P36" s="122">
        <v>44352</v>
      </c>
      <c r="Q36" s="120" t="s">
        <v>100</v>
      </c>
      <c r="R36" s="141" t="s">
        <v>3518</v>
      </c>
      <c r="S36" s="12" t="s">
        <v>101</v>
      </c>
      <c r="T36" s="19" t="str">
        <f>IFERROR(VLOOKUP(D:D,DGILOG!A:C,3,0),"")</f>
        <v>Y</v>
      </c>
      <c r="U36" s="100" t="s">
        <v>3523</v>
      </c>
      <c r="V36" s="100" t="s">
        <v>57</v>
      </c>
      <c r="W36" s="19" t="str">
        <f>VLOOKUP(V:V,MGV!B:E,4,0)</f>
        <v>PT. Mega Antaran Prima</v>
      </c>
      <c r="X36" s="100" t="s">
        <v>331</v>
      </c>
      <c r="Y36" s="23" t="str">
        <f t="shared" si="1"/>
        <v>4002936647 GID 05 ND 05 Y</v>
      </c>
      <c r="Z36" s="12" t="str">
        <f>VLOOKUP(A:A,[19]Orders!$D:$N,11,0)</f>
        <v>TDS-TRI-20210604123922385331</v>
      </c>
      <c r="AA36" s="140">
        <v>44351</v>
      </c>
      <c r="AB36" s="12" t="str">
        <f>W36</f>
        <v>PT. Mega Antaran Prima</v>
      </c>
      <c r="AC36" s="12" t="str">
        <f>VLOOKUP(AE:AE,'List Dedicate'!C:F,4,0)</f>
        <v>Kardiman</v>
      </c>
      <c r="AE36" s="12" t="str">
        <f>V36</f>
        <v>B 9113 KRO</v>
      </c>
    </row>
    <row r="37" spans="1:31" ht="15.75" thickBot="1" x14ac:dyDescent="0.3">
      <c r="A37" s="118">
        <v>4002936650</v>
      </c>
      <c r="B37" s="119" t="s">
        <v>96</v>
      </c>
      <c r="C37" s="119">
        <v>1</v>
      </c>
      <c r="D37" s="120">
        <v>24301001</v>
      </c>
      <c r="E37" s="120" t="s">
        <v>3519</v>
      </c>
      <c r="F37" s="119">
        <v>125</v>
      </c>
      <c r="G37" s="120">
        <v>2.96</v>
      </c>
      <c r="H37" s="120">
        <v>0.95</v>
      </c>
      <c r="I37" s="119" t="s">
        <v>8</v>
      </c>
      <c r="J37" s="120" t="s">
        <v>97</v>
      </c>
      <c r="K37" s="121">
        <v>44351.768055555556</v>
      </c>
      <c r="L37" s="120">
        <v>3</v>
      </c>
      <c r="M37" s="120" t="s">
        <v>104</v>
      </c>
      <c r="N37" s="120" t="s">
        <v>99</v>
      </c>
      <c r="O37" s="120" t="s">
        <v>331</v>
      </c>
      <c r="P37" s="122">
        <v>44352</v>
      </c>
      <c r="Q37" s="120" t="s">
        <v>100</v>
      </c>
      <c r="R37" s="120" t="s">
        <v>3520</v>
      </c>
      <c r="S37" s="12" t="s">
        <v>101</v>
      </c>
      <c r="T37" s="19" t="str">
        <f>IFERROR(VLOOKUP(D:D,DGILOG!A:C,3,0),"")</f>
        <v/>
      </c>
      <c r="U37" s="100" t="s">
        <v>3523</v>
      </c>
      <c r="V37" s="100" t="s">
        <v>41</v>
      </c>
      <c r="W37" s="19" t="str">
        <f>VLOOKUP(V:V,MGV!B:E,4,0)</f>
        <v>PT. Mega Antaran Prima</v>
      </c>
      <c r="X37" s="100" t="s">
        <v>331</v>
      </c>
      <c r="Y37" s="23" t="str">
        <f t="shared" si="1"/>
        <v xml:space="preserve">4002936650 GID 05 ND 05 </v>
      </c>
      <c r="Z37" s="12" t="str">
        <f>VLOOKUP(A:A,[19]Orders!$D:$N,11,0)</f>
        <v>TDS-TRI-20210604123923039248</v>
      </c>
      <c r="AA37" s="140">
        <v>44351</v>
      </c>
      <c r="AB37" s="12" t="str">
        <f>W37</f>
        <v>PT. Mega Antaran Prima</v>
      </c>
      <c r="AC37" s="12" t="str">
        <f>VLOOKUP(AE:AE,'List Dedicate'!C:F,4,0)</f>
        <v>Casmita</v>
      </c>
      <c r="AE37" s="12" t="str">
        <f>V37</f>
        <v>B 9060 KXU</v>
      </c>
    </row>
  </sheetData>
  <autoFilter ref="A1:AE37" xr:uid="{00000000-0009-0000-0000-00001A000000}"/>
  <conditionalFormatting sqref="V1">
    <cfRule type="duplicateValues" dxfId="150" priority="9"/>
  </conditionalFormatting>
  <conditionalFormatting sqref="V1">
    <cfRule type="duplicateValues" dxfId="149" priority="10"/>
    <cfRule type="duplicateValues" dxfId="148" priority="11"/>
  </conditionalFormatting>
  <conditionalFormatting sqref="V1">
    <cfRule type="duplicateValues" dxfId="147" priority="12"/>
    <cfRule type="duplicateValues" dxfId="146" priority="13"/>
  </conditionalFormatting>
  <conditionalFormatting sqref="V1">
    <cfRule type="duplicateValues" dxfId="145" priority="8"/>
  </conditionalFormatting>
  <conditionalFormatting sqref="V1">
    <cfRule type="duplicateValues" dxfId="144" priority="7"/>
  </conditionalFormatting>
  <conditionalFormatting sqref="V1">
    <cfRule type="duplicateValues" dxfId="143" priority="6"/>
  </conditionalFormatting>
  <conditionalFormatting sqref="A1 V1">
    <cfRule type="duplicateValues" dxfId="142" priority="5"/>
  </conditionalFormatting>
  <conditionalFormatting sqref="A1 V1">
    <cfRule type="duplicateValues" dxfId="141" priority="4"/>
  </conditionalFormatting>
  <conditionalFormatting sqref="V2:V19">
    <cfRule type="duplicateValues" dxfId="140" priority="2"/>
  </conditionalFormatting>
  <conditionalFormatting sqref="V2:V19">
    <cfRule type="duplicateValues" dxfId="139" priority="1"/>
  </conditionalFormatting>
  <conditionalFormatting sqref="Y1">
    <cfRule type="duplicateValues" dxfId="138" priority="7374"/>
  </conditionalFormatting>
  <conditionalFormatting sqref="Y2:Y37">
    <cfRule type="duplicateValues" dxfId="137" priority="7375"/>
  </conditionalFormatting>
  <hyperlinks>
    <hyperlink ref="R36" r:id="rId1" display="http://jl.by/" xr:uid="{00000000-0004-0000-1A00-000000000000}"/>
  </hyperlinks>
  <pageMargins left="0.7" right="0.7" top="0.75" bottom="0.75" header="0.3" footer="0.3"/>
  <pageSetup orientation="portrait" horizontalDpi="360" verticalDpi="360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66"/>
  <dimension ref="A1:AE42"/>
  <sheetViews>
    <sheetView workbookViewId="0">
      <pane xSplit="5" ySplit="1" topLeftCell="T2" activePane="bottomRight" state="frozen"/>
      <selection pane="topRight" activeCell="F1" sqref="F1"/>
      <selection pane="bottomLeft" activeCell="A2" sqref="A2"/>
      <selection pane="bottomRight" activeCell="E25" sqref="E25"/>
    </sheetView>
  </sheetViews>
  <sheetFormatPr defaultRowHeight="12" x14ac:dyDescent="0.2"/>
  <cols>
    <col min="1" max="1" width="13.140625" style="95" bestFit="1" customWidth="1"/>
    <col min="2" max="2" width="14.85546875" style="95" bestFit="1" customWidth="1"/>
    <col min="3" max="3" width="9.7109375" style="95" bestFit="1" customWidth="1"/>
    <col min="4" max="4" width="10.5703125" style="95" bestFit="1" customWidth="1"/>
    <col min="5" max="5" width="34.140625" style="95" bestFit="1" customWidth="1"/>
    <col min="6" max="6" width="8.42578125" style="95" bestFit="1" customWidth="1"/>
    <col min="7" max="7" width="11.7109375" style="95" bestFit="1" customWidth="1"/>
    <col min="8" max="8" width="11.28515625" style="95" bestFit="1" customWidth="1"/>
    <col min="9" max="9" width="14" style="95" customWidth="1"/>
    <col min="10" max="10" width="15.140625" style="95" bestFit="1" customWidth="1"/>
    <col min="11" max="11" width="14.42578125" style="95" bestFit="1" customWidth="1"/>
    <col min="12" max="12" width="12.28515625" style="95" bestFit="1" customWidth="1"/>
    <col min="13" max="13" width="11" style="95" bestFit="1" customWidth="1"/>
    <col min="14" max="14" width="13.140625" style="95" bestFit="1" customWidth="1"/>
    <col min="15" max="15" width="16.28515625" style="95" bestFit="1" customWidth="1"/>
    <col min="16" max="16" width="8.85546875" style="95" customWidth="1"/>
    <col min="17" max="17" width="22.28515625" style="95" bestFit="1" customWidth="1"/>
    <col min="18" max="18" width="45.85546875" style="95" bestFit="1" customWidth="1"/>
    <col min="19" max="19" width="7.5703125" style="95" bestFit="1" customWidth="1"/>
    <col min="20" max="20" width="12" style="95" bestFit="1" customWidth="1"/>
    <col min="21" max="21" width="8.7109375" style="95" bestFit="1" customWidth="1"/>
    <col min="22" max="22" width="18.42578125" style="95" bestFit="1" customWidth="1"/>
    <col min="23" max="23" width="28.7109375" style="95" bestFit="1" customWidth="1"/>
    <col min="24" max="24" width="8.28515625" style="95" customWidth="1"/>
    <col min="25" max="25" width="23.5703125" style="95" bestFit="1" customWidth="1"/>
    <col min="26" max="26" width="28" style="96" customWidth="1"/>
    <col min="27" max="27" width="9.28515625" style="95" bestFit="1" customWidth="1"/>
    <col min="28" max="28" width="27.28515625" style="95" bestFit="1" customWidth="1"/>
    <col min="29" max="29" width="17.85546875" style="95" bestFit="1" customWidth="1"/>
    <col min="30" max="30" width="14.140625" style="95" bestFit="1" customWidth="1"/>
    <col min="31" max="31" width="13.85546875" style="95" bestFit="1" customWidth="1"/>
    <col min="32" max="16384" width="9.140625" style="95"/>
  </cols>
  <sheetData>
    <row r="1" spans="1:31" ht="12.75" x14ac:dyDescent="0.2">
      <c r="A1" s="18" t="s">
        <v>0</v>
      </c>
      <c r="B1" s="18" t="s">
        <v>3</v>
      </c>
      <c r="C1" s="18" t="s">
        <v>79</v>
      </c>
      <c r="D1" s="18" t="s">
        <v>80</v>
      </c>
      <c r="E1" s="18" t="s">
        <v>81</v>
      </c>
      <c r="F1" s="18" t="s">
        <v>82</v>
      </c>
      <c r="G1" s="18" t="s">
        <v>83</v>
      </c>
      <c r="H1" s="18" t="s">
        <v>84</v>
      </c>
      <c r="I1" s="18" t="s">
        <v>229</v>
      </c>
      <c r="J1" s="18" t="s">
        <v>85</v>
      </c>
      <c r="K1" s="18" t="s">
        <v>86</v>
      </c>
      <c r="L1" s="18" t="s">
        <v>87</v>
      </c>
      <c r="M1" s="18" t="s">
        <v>88</v>
      </c>
      <c r="N1" s="18" t="s">
        <v>89</v>
      </c>
      <c r="O1" s="18" t="s">
        <v>90</v>
      </c>
      <c r="P1" s="18" t="s">
        <v>91</v>
      </c>
      <c r="Q1" s="18" t="s">
        <v>92</v>
      </c>
      <c r="R1" s="18" t="s">
        <v>93</v>
      </c>
      <c r="S1" s="47" t="s">
        <v>2454</v>
      </c>
      <c r="T1" s="83" t="s">
        <v>611</v>
      </c>
      <c r="U1" s="47" t="s">
        <v>94</v>
      </c>
      <c r="V1" s="35" t="s">
        <v>625</v>
      </c>
      <c r="W1" s="47" t="s">
        <v>529</v>
      </c>
      <c r="X1" s="47" t="s">
        <v>95</v>
      </c>
      <c r="Y1" s="47" t="s">
        <v>254</v>
      </c>
      <c r="Z1" s="31"/>
      <c r="AE1" s="42" t="s">
        <v>625</v>
      </c>
    </row>
    <row r="2" spans="1:31" ht="12.75" x14ac:dyDescent="0.2">
      <c r="A2" s="25">
        <v>4002934813</v>
      </c>
      <c r="B2" s="26" t="s">
        <v>96</v>
      </c>
      <c r="C2" s="26"/>
      <c r="D2" s="25">
        <v>15479868</v>
      </c>
      <c r="E2" s="25" t="s">
        <v>325</v>
      </c>
      <c r="F2" s="25">
        <v>1570</v>
      </c>
      <c r="G2" s="25" t="s">
        <v>3252</v>
      </c>
      <c r="H2" s="25" t="s">
        <v>3253</v>
      </c>
      <c r="I2" s="26" t="s">
        <v>73</v>
      </c>
      <c r="J2" s="25" t="s">
        <v>97</v>
      </c>
      <c r="K2" s="25" t="s">
        <v>3251</v>
      </c>
      <c r="L2" s="26">
        <v>3</v>
      </c>
      <c r="M2" s="25" t="s">
        <v>124</v>
      </c>
      <c r="N2" s="25" t="s">
        <v>118</v>
      </c>
      <c r="O2" s="25" t="s">
        <v>1638</v>
      </c>
      <c r="P2" s="27">
        <v>44349</v>
      </c>
      <c r="Q2" s="25" t="s">
        <v>112</v>
      </c>
      <c r="R2" s="24" t="s">
        <v>326</v>
      </c>
      <c r="S2" s="28" t="s">
        <v>113</v>
      </c>
      <c r="T2" s="28" t="str">
        <f>IFERROR(VLOOKUP(D:D,DGILOG!A:C,3,0),"")</f>
        <v/>
      </c>
      <c r="U2" s="28"/>
      <c r="V2" s="26"/>
      <c r="W2" s="28" t="s">
        <v>505</v>
      </c>
      <c r="X2" s="28" t="s">
        <v>958</v>
      </c>
      <c r="Y2" s="28" t="str">
        <f t="shared" ref="Y2:Y42" si="0">A2&amp;" "&amp;X2&amp;" "&amp;S2&amp;" "&amp;TEXT(P2,"DD")&amp;" "&amp;T2</f>
        <v xml:space="preserve">4002934813 GID 31 P3 02 </v>
      </c>
      <c r="Z2" s="31" t="e">
        <f>VLOOKUP(A:A,[21]Sheet1!$D:$AV,11,0)</f>
        <v>#N/A</v>
      </c>
      <c r="AA2" s="98">
        <v>44347</v>
      </c>
      <c r="AB2" s="44" t="e">
        <f>VLOOKUP(A:A,[12]Sheet1!$E:$BD,5,0)</f>
        <v>#N/A</v>
      </c>
      <c r="AC2" s="44" t="e">
        <f>VLOOKUP(A:A,[12]Sheet1!$E:$BD,25,0)</f>
        <v>#N/A</v>
      </c>
      <c r="AD2" s="44" t="e">
        <f>VLOOKUP(A:A,[12]Sheet1!$E:$BD,26,0)</f>
        <v>#N/A</v>
      </c>
      <c r="AE2" s="44"/>
    </row>
    <row r="3" spans="1:31" ht="12.75" x14ac:dyDescent="0.2">
      <c r="A3" s="25">
        <v>4002934813</v>
      </c>
      <c r="B3" s="26" t="s">
        <v>96</v>
      </c>
      <c r="C3" s="26"/>
      <c r="D3" s="25">
        <v>20817001</v>
      </c>
      <c r="E3" s="25" t="s">
        <v>216</v>
      </c>
      <c r="F3" s="25">
        <v>1000</v>
      </c>
      <c r="G3" s="25" t="s">
        <v>3254</v>
      </c>
      <c r="H3" s="25" t="s">
        <v>524</v>
      </c>
      <c r="I3" s="26" t="s">
        <v>73</v>
      </c>
      <c r="J3" s="25" t="s">
        <v>97</v>
      </c>
      <c r="K3" s="25" t="s">
        <v>3251</v>
      </c>
      <c r="L3" s="26">
        <v>3</v>
      </c>
      <c r="M3" s="25" t="s">
        <v>117</v>
      </c>
      <c r="N3" s="25" t="s">
        <v>118</v>
      </c>
      <c r="O3" s="25" t="s">
        <v>1638</v>
      </c>
      <c r="P3" s="27">
        <v>44349</v>
      </c>
      <c r="Q3" s="25" t="s">
        <v>112</v>
      </c>
      <c r="R3" s="24" t="s">
        <v>217</v>
      </c>
      <c r="S3" s="28" t="s">
        <v>113</v>
      </c>
      <c r="T3" s="28" t="str">
        <f>IFERROR(VLOOKUP(D:D,DGILOG!A:C,3,0),"")</f>
        <v/>
      </c>
      <c r="U3" s="28"/>
      <c r="V3" s="26"/>
      <c r="W3" s="28" t="s">
        <v>505</v>
      </c>
      <c r="X3" s="28" t="s">
        <v>958</v>
      </c>
      <c r="Y3" s="28" t="str">
        <f t="shared" si="0"/>
        <v xml:space="preserve">4002934813 GID 31 P3 02 </v>
      </c>
      <c r="Z3" s="31" t="e">
        <f>VLOOKUP(A:A,[21]Sheet1!$D:$AV,11,0)</f>
        <v>#N/A</v>
      </c>
      <c r="AA3" s="36">
        <v>44347</v>
      </c>
      <c r="AB3" s="44" t="e">
        <f>VLOOKUP(A:A,[12]Sheet1!$E:$BD,5,0)</f>
        <v>#N/A</v>
      </c>
      <c r="AC3" s="44" t="e">
        <f>VLOOKUP(A:A,[12]Sheet1!$E:$BD,25,0)</f>
        <v>#N/A</v>
      </c>
      <c r="AD3" s="44" t="e">
        <f>VLOOKUP(A:A,[12]Sheet1!$E:$BD,26,0)</f>
        <v>#N/A</v>
      </c>
      <c r="AE3" s="44"/>
    </row>
    <row r="4" spans="1:31" ht="12.75" x14ac:dyDescent="0.2">
      <c r="A4" s="25">
        <v>4002935238</v>
      </c>
      <c r="B4" s="26" t="s">
        <v>96</v>
      </c>
      <c r="C4" s="26">
        <v>1</v>
      </c>
      <c r="D4" s="25">
        <v>15420635</v>
      </c>
      <c r="E4" s="25" t="s">
        <v>219</v>
      </c>
      <c r="F4" s="25">
        <v>2487</v>
      </c>
      <c r="G4" s="25" t="s">
        <v>3255</v>
      </c>
      <c r="H4" s="25" t="s">
        <v>3256</v>
      </c>
      <c r="I4" s="26" t="s">
        <v>73</v>
      </c>
      <c r="J4" s="25" t="s">
        <v>116</v>
      </c>
      <c r="K4" s="25" t="s">
        <v>3251</v>
      </c>
      <c r="L4" s="26">
        <v>3</v>
      </c>
      <c r="M4" s="25" t="s">
        <v>124</v>
      </c>
      <c r="N4" s="25" t="s">
        <v>118</v>
      </c>
      <c r="O4" s="25" t="s">
        <v>958</v>
      </c>
      <c r="P4" s="27">
        <v>44349</v>
      </c>
      <c r="Q4" s="25" t="s">
        <v>112</v>
      </c>
      <c r="R4" s="24" t="s">
        <v>220</v>
      </c>
      <c r="S4" s="28" t="s">
        <v>113</v>
      </c>
      <c r="T4" s="28" t="str">
        <f>IFERROR(VLOOKUP(D:D,DGILOG!A:C,3,0),"")</f>
        <v>Y</v>
      </c>
      <c r="U4" s="28"/>
      <c r="V4" s="26" t="s">
        <v>2452</v>
      </c>
      <c r="W4" s="28" t="s">
        <v>3269</v>
      </c>
      <c r="X4" s="28" t="s">
        <v>958</v>
      </c>
      <c r="Y4" s="28" t="str">
        <f t="shared" si="0"/>
        <v>4002935238 GID 31 P3 02 Y</v>
      </c>
      <c r="Z4" s="31" t="e">
        <f>VLOOKUP(A:A,[21]Sheet1!$D:$AV,11,0)</f>
        <v>#N/A</v>
      </c>
      <c r="AA4" s="36">
        <v>44347</v>
      </c>
      <c r="AB4" s="44" t="e">
        <f>VLOOKUP(A:A,[12]Sheet1!$E:$BD,5,0)</f>
        <v>#N/A</v>
      </c>
      <c r="AC4" s="44" t="e">
        <f>VLOOKUP(A:A,[12]Sheet1!$E:$BD,25,0)</f>
        <v>#N/A</v>
      </c>
      <c r="AD4" s="44" t="e">
        <f>VLOOKUP(A:A,[12]Sheet1!$E:$BD,26,0)</f>
        <v>#N/A</v>
      </c>
      <c r="AE4" s="44" t="s">
        <v>2452</v>
      </c>
    </row>
    <row r="5" spans="1:31" ht="12.75" x14ac:dyDescent="0.2">
      <c r="A5" s="25">
        <v>4002935520</v>
      </c>
      <c r="B5" s="26" t="s">
        <v>96</v>
      </c>
      <c r="C5" s="26">
        <v>1</v>
      </c>
      <c r="D5" s="25">
        <v>15178585</v>
      </c>
      <c r="E5" s="25" t="s">
        <v>376</v>
      </c>
      <c r="F5" s="25">
        <v>1142</v>
      </c>
      <c r="G5" s="25">
        <v>22.21</v>
      </c>
      <c r="H5" s="25">
        <v>6.91</v>
      </c>
      <c r="I5" s="26" t="s">
        <v>73</v>
      </c>
      <c r="J5" s="25" t="s">
        <v>116</v>
      </c>
      <c r="K5" s="25" t="s">
        <v>3264</v>
      </c>
      <c r="L5" s="26">
        <v>1</v>
      </c>
      <c r="M5" s="25" t="s">
        <v>130</v>
      </c>
      <c r="N5" s="25" t="s">
        <v>118</v>
      </c>
      <c r="O5" s="25" t="s">
        <v>3265</v>
      </c>
      <c r="P5" s="27">
        <v>44350</v>
      </c>
      <c r="Q5" s="25" t="s">
        <v>112</v>
      </c>
      <c r="R5" s="20" t="s">
        <v>377</v>
      </c>
      <c r="S5" s="28" t="s">
        <v>113</v>
      </c>
      <c r="T5" s="28" t="str">
        <f>IFERROR(VLOOKUP(D:D,DGILOG!A:C,3,0),"")</f>
        <v/>
      </c>
      <c r="U5" s="28"/>
      <c r="V5" s="28" t="s">
        <v>420</v>
      </c>
      <c r="W5" s="28" t="s">
        <v>3275</v>
      </c>
      <c r="X5" s="28" t="s">
        <v>308</v>
      </c>
      <c r="Y5" s="28" t="str">
        <f t="shared" si="0"/>
        <v xml:space="preserve">4002935520 GID 01 P3 03 </v>
      </c>
      <c r="Z5" s="31" t="e">
        <f>VLOOKUP(A:A,[21]Sheet1!$D:$AV,11,0)</f>
        <v>#N/A</v>
      </c>
      <c r="AA5" s="36">
        <v>44347</v>
      </c>
      <c r="AB5" s="44" t="e">
        <f>VLOOKUP(A:A,[12]Sheet1!$E:$BD,5,0)</f>
        <v>#N/A</v>
      </c>
      <c r="AC5" s="44" t="e">
        <f>VLOOKUP(A:A,[12]Sheet1!$E:$BD,25,0)</f>
        <v>#N/A</v>
      </c>
      <c r="AD5" s="44" t="e">
        <f>VLOOKUP(A:A,[12]Sheet1!$E:$BD,26,0)</f>
        <v>#N/A</v>
      </c>
      <c r="AE5" s="23" t="s">
        <v>420</v>
      </c>
    </row>
    <row r="6" spans="1:31" ht="12.75" x14ac:dyDescent="0.2">
      <c r="A6" s="25">
        <v>4002935521</v>
      </c>
      <c r="B6" s="26" t="s">
        <v>96</v>
      </c>
      <c r="C6" s="26">
        <v>1</v>
      </c>
      <c r="D6" s="25">
        <v>15178585</v>
      </c>
      <c r="E6" s="25" t="s">
        <v>376</v>
      </c>
      <c r="F6" s="25">
        <v>2331</v>
      </c>
      <c r="G6" s="25">
        <v>39.42</v>
      </c>
      <c r="H6" s="25">
        <v>11.27</v>
      </c>
      <c r="I6" s="26" t="s">
        <v>73</v>
      </c>
      <c r="J6" s="25" t="s">
        <v>116</v>
      </c>
      <c r="K6" s="25" t="s">
        <v>3264</v>
      </c>
      <c r="L6" s="26">
        <v>1</v>
      </c>
      <c r="M6" s="25" t="s">
        <v>130</v>
      </c>
      <c r="N6" s="25" t="s">
        <v>118</v>
      </c>
      <c r="O6" s="25" t="s">
        <v>3266</v>
      </c>
      <c r="P6" s="27">
        <v>44350</v>
      </c>
      <c r="Q6" s="25" t="s">
        <v>112</v>
      </c>
      <c r="R6" s="20" t="s">
        <v>377</v>
      </c>
      <c r="S6" s="28" t="s">
        <v>113</v>
      </c>
      <c r="T6" s="28" t="str">
        <f>IFERROR(VLOOKUP(D:D,DGILOG!A:C,3,0),"")</f>
        <v/>
      </c>
      <c r="U6" s="28"/>
      <c r="V6" s="28" t="s">
        <v>383</v>
      </c>
      <c r="W6" s="28" t="s">
        <v>3276</v>
      </c>
      <c r="X6" s="28" t="s">
        <v>308</v>
      </c>
      <c r="Y6" s="28" t="str">
        <f t="shared" si="0"/>
        <v xml:space="preserve">4002935521 GID 01 P3 03 </v>
      </c>
      <c r="Z6" s="31" t="e">
        <f>VLOOKUP(A:A,[21]Sheet1!$D:$AV,11,0)</f>
        <v>#N/A</v>
      </c>
      <c r="AA6" s="36">
        <v>44347</v>
      </c>
      <c r="AB6" s="44" t="e">
        <f>VLOOKUP(A:A,[12]Sheet1!$E:$BD,5,0)</f>
        <v>#N/A</v>
      </c>
      <c r="AC6" s="44" t="e">
        <f>VLOOKUP(A:A,[12]Sheet1!$E:$BD,25,0)</f>
        <v>#N/A</v>
      </c>
      <c r="AD6" s="44" t="e">
        <f>VLOOKUP(A:A,[12]Sheet1!$E:$BD,26,0)</f>
        <v>#N/A</v>
      </c>
      <c r="AE6" s="23" t="s">
        <v>383</v>
      </c>
    </row>
    <row r="7" spans="1:31" ht="12.75" x14ac:dyDescent="0.2">
      <c r="A7" s="25">
        <v>4002935524</v>
      </c>
      <c r="B7" s="26" t="s">
        <v>96</v>
      </c>
      <c r="C7" s="26">
        <v>1</v>
      </c>
      <c r="D7" s="25">
        <v>15475742</v>
      </c>
      <c r="E7" s="25" t="s">
        <v>345</v>
      </c>
      <c r="F7" s="25">
        <v>2000</v>
      </c>
      <c r="G7" s="25">
        <v>36.04</v>
      </c>
      <c r="H7" s="25">
        <v>17.04</v>
      </c>
      <c r="I7" s="26" t="s">
        <v>73</v>
      </c>
      <c r="J7" s="25" t="s">
        <v>116</v>
      </c>
      <c r="K7" s="25" t="s">
        <v>3264</v>
      </c>
      <c r="L7" s="26">
        <v>1</v>
      </c>
      <c r="M7" s="25" t="s">
        <v>346</v>
      </c>
      <c r="N7" s="25" t="s">
        <v>118</v>
      </c>
      <c r="O7" s="25" t="s">
        <v>308</v>
      </c>
      <c r="P7" s="27">
        <v>44350</v>
      </c>
      <c r="Q7" s="25" t="s">
        <v>112</v>
      </c>
      <c r="R7" s="20" t="s">
        <v>347</v>
      </c>
      <c r="S7" s="28" t="s">
        <v>113</v>
      </c>
      <c r="T7" s="28" t="str">
        <f>IFERROR(VLOOKUP(D:D,DGILOG!A:C,3,0),"")</f>
        <v/>
      </c>
      <c r="U7" s="28"/>
      <c r="V7" s="28" t="s">
        <v>78</v>
      </c>
      <c r="W7" s="28" t="s">
        <v>3292</v>
      </c>
      <c r="X7" s="28" t="s">
        <v>308</v>
      </c>
      <c r="Y7" s="28" t="str">
        <f t="shared" si="0"/>
        <v xml:space="preserve">4002935524 GID 01 P3 03 </v>
      </c>
      <c r="Z7" s="31" t="e">
        <f>VLOOKUP(A:A,[21]Sheet1!$D:$AV,11,0)</f>
        <v>#N/A</v>
      </c>
      <c r="AA7" s="36">
        <v>44347</v>
      </c>
      <c r="AB7" s="44" t="e">
        <f>VLOOKUP(A:A,[12]Sheet1!$E:$BD,5,0)</f>
        <v>#N/A</v>
      </c>
      <c r="AC7" s="44" t="e">
        <f>VLOOKUP(A:A,[12]Sheet1!$E:$BD,25,0)</f>
        <v>#N/A</v>
      </c>
      <c r="AD7" s="44" t="e">
        <f>VLOOKUP(A:A,[12]Sheet1!$E:$BD,26,0)</f>
        <v>#N/A</v>
      </c>
      <c r="AE7" s="23"/>
    </row>
    <row r="8" spans="1:31" ht="12.75" x14ac:dyDescent="0.2">
      <c r="A8" s="20">
        <v>4002935493</v>
      </c>
      <c r="B8" s="21" t="s">
        <v>96</v>
      </c>
      <c r="C8" s="21"/>
      <c r="D8" s="20">
        <v>15244643</v>
      </c>
      <c r="E8" s="37" t="s">
        <v>247</v>
      </c>
      <c r="F8" s="20">
        <v>62</v>
      </c>
      <c r="G8" s="20">
        <v>0.79</v>
      </c>
      <c r="H8" s="20">
        <v>0.36</v>
      </c>
      <c r="I8" s="21" t="s">
        <v>8</v>
      </c>
      <c r="J8" s="20" t="s">
        <v>97</v>
      </c>
      <c r="K8" s="20" t="s">
        <v>3267</v>
      </c>
      <c r="L8" s="20">
        <v>1</v>
      </c>
      <c r="M8" s="20" t="s">
        <v>171</v>
      </c>
      <c r="N8" s="20" t="s">
        <v>110</v>
      </c>
      <c r="O8" s="20" t="s">
        <v>311</v>
      </c>
      <c r="P8" s="22">
        <v>44349</v>
      </c>
      <c r="Q8" s="20" t="s">
        <v>105</v>
      </c>
      <c r="R8" s="20" t="s">
        <v>248</v>
      </c>
      <c r="S8" s="19" t="s">
        <v>107</v>
      </c>
      <c r="T8" s="19" t="str">
        <f>IFERROR(VLOOKUP(D:D,DGILOG!A:C,3,0),"")</f>
        <v/>
      </c>
      <c r="U8" s="19"/>
      <c r="V8" s="19"/>
      <c r="W8" s="19" t="s">
        <v>505</v>
      </c>
      <c r="X8" s="19" t="s">
        <v>308</v>
      </c>
      <c r="Y8" s="23" t="str">
        <f t="shared" si="0"/>
        <v xml:space="preserve">4002935493 GID 01 P2 02 </v>
      </c>
      <c r="Z8" s="31" t="e">
        <f>VLOOKUP(A:A,[21]Sheet1!$D:$AV,11,0)</f>
        <v>#N/A</v>
      </c>
      <c r="AA8" s="36">
        <v>44347</v>
      </c>
      <c r="AB8" s="44" t="e">
        <f>VLOOKUP(A:A,[12]Sheet1!$E:$BD,5,0)</f>
        <v>#N/A</v>
      </c>
      <c r="AC8" s="44" t="e">
        <f>VLOOKUP(A:A,[12]Sheet1!$E:$BD,25,0)</f>
        <v>#N/A</v>
      </c>
      <c r="AD8" s="44" t="e">
        <f>VLOOKUP(A:A,[12]Sheet1!$E:$BD,26,0)</f>
        <v>#N/A</v>
      </c>
      <c r="AE8" s="23"/>
    </row>
    <row r="9" spans="1:31" ht="12.75" x14ac:dyDescent="0.2">
      <c r="A9" s="20">
        <v>4002935493</v>
      </c>
      <c r="B9" s="21" t="s">
        <v>96</v>
      </c>
      <c r="C9" s="21"/>
      <c r="D9" s="20">
        <v>15411086</v>
      </c>
      <c r="E9" s="37" t="s">
        <v>945</v>
      </c>
      <c r="F9" s="20">
        <v>197</v>
      </c>
      <c r="G9" s="20">
        <v>2.96</v>
      </c>
      <c r="H9" s="20">
        <v>1.17</v>
      </c>
      <c r="I9" s="21" t="s">
        <v>8</v>
      </c>
      <c r="J9" s="20" t="s">
        <v>97</v>
      </c>
      <c r="K9" s="20" t="s">
        <v>3267</v>
      </c>
      <c r="L9" s="20">
        <v>1</v>
      </c>
      <c r="M9" s="20" t="s">
        <v>171</v>
      </c>
      <c r="N9" s="20" t="s">
        <v>110</v>
      </c>
      <c r="O9" s="20" t="s">
        <v>311</v>
      </c>
      <c r="P9" s="22">
        <v>44349</v>
      </c>
      <c r="Q9" s="20" t="s">
        <v>105</v>
      </c>
      <c r="R9" s="20" t="s">
        <v>255</v>
      </c>
      <c r="S9" s="19" t="s">
        <v>107</v>
      </c>
      <c r="T9" s="19" t="str">
        <f>IFERROR(VLOOKUP(D:D,DGILOG!A:C,3,0),"")</f>
        <v/>
      </c>
      <c r="U9" s="19"/>
      <c r="V9" s="19"/>
      <c r="W9" s="19" t="s">
        <v>505</v>
      </c>
      <c r="X9" s="19" t="s">
        <v>308</v>
      </c>
      <c r="Y9" s="23" t="str">
        <f t="shared" si="0"/>
        <v xml:space="preserve">4002935493 GID 01 P2 02 </v>
      </c>
      <c r="Z9" s="31" t="e">
        <f>VLOOKUP(A:A,[21]Sheet1!$D:$AV,11,0)</f>
        <v>#N/A</v>
      </c>
      <c r="AA9" s="36">
        <v>44347</v>
      </c>
      <c r="AB9" s="44" t="e">
        <f>VLOOKUP(A:A,[12]Sheet1!$E:$BD,5,0)</f>
        <v>#N/A</v>
      </c>
      <c r="AC9" s="44" t="e">
        <f>VLOOKUP(A:A,[12]Sheet1!$E:$BD,25,0)</f>
        <v>#N/A</v>
      </c>
      <c r="AD9" s="44" t="e">
        <f>VLOOKUP(A:A,[12]Sheet1!$E:$BD,26,0)</f>
        <v>#N/A</v>
      </c>
      <c r="AE9" s="23"/>
    </row>
    <row r="10" spans="1:31" ht="12.75" x14ac:dyDescent="0.2">
      <c r="A10" s="20">
        <v>4002935516</v>
      </c>
      <c r="B10" s="21" t="s">
        <v>96</v>
      </c>
      <c r="C10" s="21">
        <v>1</v>
      </c>
      <c r="D10" s="20">
        <v>15195444</v>
      </c>
      <c r="E10" s="20" t="s">
        <v>241</v>
      </c>
      <c r="F10" s="20">
        <v>301</v>
      </c>
      <c r="G10" s="20">
        <v>5.18</v>
      </c>
      <c r="H10" s="20">
        <v>2.3199999999999998</v>
      </c>
      <c r="I10" s="21" t="s">
        <v>8</v>
      </c>
      <c r="J10" s="20" t="s">
        <v>97</v>
      </c>
      <c r="K10" s="20" t="s">
        <v>3267</v>
      </c>
      <c r="L10" s="20">
        <v>1</v>
      </c>
      <c r="M10" s="20" t="s">
        <v>242</v>
      </c>
      <c r="N10" s="20" t="s">
        <v>110</v>
      </c>
      <c r="O10" s="20" t="s">
        <v>308</v>
      </c>
      <c r="P10" s="22">
        <v>44349</v>
      </c>
      <c r="Q10" s="20" t="s">
        <v>105</v>
      </c>
      <c r="R10" s="20" t="s">
        <v>243</v>
      </c>
      <c r="S10" s="19" t="s">
        <v>107</v>
      </c>
      <c r="T10" s="19" t="str">
        <f>IFERROR(VLOOKUP(D:D,DGILOG!A:C,3,0),"")</f>
        <v/>
      </c>
      <c r="U10" s="19" t="s">
        <v>302</v>
      </c>
      <c r="V10" s="19" t="s">
        <v>37</v>
      </c>
      <c r="W10" s="19" t="str">
        <f>IFERROR(VLOOKUP(V:V,MGV!B:E,4,0),"")</f>
        <v>PT. Kabut Halim Mandiri</v>
      </c>
      <c r="X10" s="19" t="s">
        <v>308</v>
      </c>
      <c r="Y10" s="23" t="str">
        <f t="shared" si="0"/>
        <v xml:space="preserve">4002935516 GID 01 P2 02 </v>
      </c>
      <c r="Z10" s="31" t="e">
        <f>VLOOKUP(A:A,[21]Sheet1!$D:$AV,11,0)</f>
        <v>#N/A</v>
      </c>
      <c r="AA10" s="36">
        <v>44347</v>
      </c>
      <c r="AB10" s="44" t="e">
        <f>VLOOKUP(A:A,[12]Sheet1!$E:$BD,5,0)</f>
        <v>#N/A</v>
      </c>
      <c r="AC10" s="44" t="e">
        <f>VLOOKUP(A:A,[12]Sheet1!$E:$BD,25,0)</f>
        <v>#N/A</v>
      </c>
      <c r="AD10" s="44" t="e">
        <f>VLOOKUP(A:A,[12]Sheet1!$E:$BD,26,0)</f>
        <v>#N/A</v>
      </c>
      <c r="AE10" s="23" t="s">
        <v>37</v>
      </c>
    </row>
    <row r="11" spans="1:31" ht="12.75" x14ac:dyDescent="0.2">
      <c r="A11" s="20">
        <v>4002935580</v>
      </c>
      <c r="B11" s="21" t="s">
        <v>96</v>
      </c>
      <c r="C11" s="21"/>
      <c r="D11" s="20">
        <v>25701001</v>
      </c>
      <c r="E11" s="37" t="s">
        <v>334</v>
      </c>
      <c r="F11" s="20">
        <v>214</v>
      </c>
      <c r="G11" s="20">
        <v>3.87</v>
      </c>
      <c r="H11" s="20">
        <v>1.73</v>
      </c>
      <c r="I11" s="21" t="s">
        <v>8</v>
      </c>
      <c r="J11" s="20" t="s">
        <v>97</v>
      </c>
      <c r="K11" s="20" t="s">
        <v>3267</v>
      </c>
      <c r="L11" s="20">
        <v>1</v>
      </c>
      <c r="M11" s="20" t="s">
        <v>104</v>
      </c>
      <c r="N11" s="20" t="s">
        <v>99</v>
      </c>
      <c r="O11" s="20" t="s">
        <v>316</v>
      </c>
      <c r="P11" s="22">
        <v>44349</v>
      </c>
      <c r="Q11" s="20" t="s">
        <v>100</v>
      </c>
      <c r="R11" s="20" t="s">
        <v>335</v>
      </c>
      <c r="S11" s="19" t="s">
        <v>101</v>
      </c>
      <c r="T11" s="19" t="str">
        <f>IFERROR(VLOOKUP(D:D,DGILOG!A:C,3,0),"")</f>
        <v/>
      </c>
      <c r="U11" s="19"/>
      <c r="V11" s="19"/>
      <c r="W11" s="19" t="s">
        <v>505</v>
      </c>
      <c r="X11" s="19" t="s">
        <v>308</v>
      </c>
      <c r="Y11" s="23" t="str">
        <f t="shared" si="0"/>
        <v xml:space="preserve">4002935580 GID 01 ND 02 </v>
      </c>
      <c r="Z11" s="31" t="e">
        <f>VLOOKUP(A:A,[21]Sheet1!$D:$AV,11,0)</f>
        <v>#N/A</v>
      </c>
      <c r="AA11" s="36">
        <v>44347</v>
      </c>
      <c r="AB11" s="44" t="e">
        <f>VLOOKUP(A:A,[12]Sheet1!$E:$BD,5,0)</f>
        <v>#N/A</v>
      </c>
      <c r="AC11" s="44" t="e">
        <f>VLOOKUP(A:A,[12]Sheet1!$E:$BD,25,0)</f>
        <v>#N/A</v>
      </c>
      <c r="AD11" s="44" t="e">
        <f>VLOOKUP(A:A,[12]Sheet1!$E:$BD,26,0)</f>
        <v>#N/A</v>
      </c>
      <c r="AE11" s="23"/>
    </row>
    <row r="12" spans="1:31" ht="12.75" x14ac:dyDescent="0.2">
      <c r="A12" s="20">
        <v>4002935595</v>
      </c>
      <c r="B12" s="21" t="s">
        <v>96</v>
      </c>
      <c r="C12" s="21">
        <v>1</v>
      </c>
      <c r="D12" s="20">
        <v>23750001</v>
      </c>
      <c r="E12" s="20" t="s">
        <v>337</v>
      </c>
      <c r="F12" s="20">
        <v>292</v>
      </c>
      <c r="G12" s="20">
        <v>5.4</v>
      </c>
      <c r="H12" s="20">
        <v>2.88</v>
      </c>
      <c r="I12" s="21" t="s">
        <v>8</v>
      </c>
      <c r="J12" s="20" t="s">
        <v>109</v>
      </c>
      <c r="K12" s="20" t="s">
        <v>3267</v>
      </c>
      <c r="L12" s="20">
        <v>1</v>
      </c>
      <c r="M12" s="20" t="s">
        <v>215</v>
      </c>
      <c r="N12" s="20" t="s">
        <v>99</v>
      </c>
      <c r="O12" s="20" t="s">
        <v>316</v>
      </c>
      <c r="P12" s="22">
        <v>44349</v>
      </c>
      <c r="Q12" s="20" t="s">
        <v>100</v>
      </c>
      <c r="R12" s="20" t="s">
        <v>338</v>
      </c>
      <c r="S12" s="19" t="s">
        <v>101</v>
      </c>
      <c r="T12" s="19" t="str">
        <f>IFERROR(VLOOKUP(D:D,DGILOG!A:C,3,0),"")</f>
        <v/>
      </c>
      <c r="U12" s="19" t="s">
        <v>322</v>
      </c>
      <c r="V12" s="19" t="s">
        <v>50</v>
      </c>
      <c r="W12" s="19" t="str">
        <f>IFERROR(VLOOKUP(V:V,MGV!B:E,4,0),"")</f>
        <v>PT. Kabut Halim Mandiri</v>
      </c>
      <c r="X12" s="19" t="s">
        <v>316</v>
      </c>
      <c r="Y12" s="23" t="str">
        <f t="shared" si="0"/>
        <v xml:space="preserve">4002935595 GID 02 ND 02 </v>
      </c>
      <c r="Z12" s="31" t="e">
        <f>VLOOKUP(A:A,[21]Sheet1!$D:$AV,11,0)</f>
        <v>#N/A</v>
      </c>
      <c r="AA12" s="36">
        <v>44347</v>
      </c>
      <c r="AB12" s="44" t="e">
        <f>VLOOKUP(A:A,[12]Sheet1!$E:$BD,5,0)</f>
        <v>#N/A</v>
      </c>
      <c r="AC12" s="44" t="e">
        <f>VLOOKUP(A:A,[12]Sheet1!$E:$BD,25,0)</f>
        <v>#N/A</v>
      </c>
      <c r="AD12" s="44" t="e">
        <f>VLOOKUP(A:A,[12]Sheet1!$E:$BD,26,0)</f>
        <v>#N/A</v>
      </c>
      <c r="AE12" s="23" t="s">
        <v>50</v>
      </c>
    </row>
    <row r="13" spans="1:31" ht="12.75" x14ac:dyDescent="0.2">
      <c r="A13" s="20">
        <v>4002935596</v>
      </c>
      <c r="B13" s="21" t="s">
        <v>96</v>
      </c>
      <c r="C13" s="21">
        <v>1</v>
      </c>
      <c r="D13" s="20">
        <v>15334564</v>
      </c>
      <c r="E13" s="20" t="s">
        <v>618</v>
      </c>
      <c r="F13" s="20">
        <v>234</v>
      </c>
      <c r="G13" s="20">
        <v>4.55</v>
      </c>
      <c r="H13" s="20">
        <v>1.42</v>
      </c>
      <c r="I13" s="21" t="s">
        <v>8</v>
      </c>
      <c r="J13" s="20" t="s">
        <v>109</v>
      </c>
      <c r="K13" s="20" t="s">
        <v>3267</v>
      </c>
      <c r="L13" s="20">
        <v>1</v>
      </c>
      <c r="M13" s="20" t="s">
        <v>126</v>
      </c>
      <c r="N13" s="20" t="s">
        <v>99</v>
      </c>
      <c r="O13" s="20" t="s">
        <v>3268</v>
      </c>
      <c r="P13" s="22">
        <v>44349</v>
      </c>
      <c r="Q13" s="20" t="s">
        <v>100</v>
      </c>
      <c r="R13" s="20" t="s">
        <v>3241</v>
      </c>
      <c r="S13" s="19" t="s">
        <v>101</v>
      </c>
      <c r="T13" s="19" t="str">
        <f>IFERROR(VLOOKUP(D:D,DGILOG!A:C,3,0),"")</f>
        <v>Y</v>
      </c>
      <c r="U13" s="19" t="s">
        <v>322</v>
      </c>
      <c r="V13" s="19" t="s">
        <v>47</v>
      </c>
      <c r="W13" s="19" t="str">
        <f>IFERROR(VLOOKUP(V:V,MGV!B:E,4,0),"")</f>
        <v>PT. Kabut Halim Mandiri</v>
      </c>
      <c r="X13" s="19" t="s">
        <v>316</v>
      </c>
      <c r="Y13" s="23" t="str">
        <f t="shared" si="0"/>
        <v>4002935596 GID 02 ND 02 Y</v>
      </c>
      <c r="Z13" s="31" t="e">
        <f>VLOOKUP(A:A,[21]Sheet1!$D:$AV,11,0)</f>
        <v>#N/A</v>
      </c>
      <c r="AA13" s="36">
        <v>44347</v>
      </c>
      <c r="AB13" s="44" t="e">
        <f>VLOOKUP(A:A,[12]Sheet1!$E:$BD,5,0)</f>
        <v>#N/A</v>
      </c>
      <c r="AC13" s="44" t="e">
        <f>VLOOKUP(A:A,[12]Sheet1!$E:$BD,25,0)</f>
        <v>#N/A</v>
      </c>
      <c r="AD13" s="44" t="e">
        <f>VLOOKUP(A:A,[12]Sheet1!$E:$BD,26,0)</f>
        <v>#N/A</v>
      </c>
      <c r="AE13" s="23" t="s">
        <v>47</v>
      </c>
    </row>
    <row r="14" spans="1:31" ht="12.75" x14ac:dyDescent="0.2">
      <c r="A14" s="20">
        <v>4002935621</v>
      </c>
      <c r="B14" s="21" t="s">
        <v>96</v>
      </c>
      <c r="C14" s="21">
        <v>1</v>
      </c>
      <c r="D14" s="20">
        <v>15465349</v>
      </c>
      <c r="E14" s="20" t="s">
        <v>301</v>
      </c>
      <c r="F14" s="20">
        <v>27</v>
      </c>
      <c r="G14" s="20">
        <v>0.46</v>
      </c>
      <c r="H14" s="20">
        <v>0.33</v>
      </c>
      <c r="I14" s="21" t="s">
        <v>8</v>
      </c>
      <c r="J14" s="20" t="s">
        <v>97</v>
      </c>
      <c r="K14" s="20" t="s">
        <v>3267</v>
      </c>
      <c r="L14" s="20">
        <v>1</v>
      </c>
      <c r="M14" s="20" t="s">
        <v>215</v>
      </c>
      <c r="N14" s="20" t="s">
        <v>99</v>
      </c>
      <c r="O14" s="20" t="s">
        <v>317</v>
      </c>
      <c r="P14" s="22">
        <v>44349</v>
      </c>
      <c r="Q14" s="20" t="s">
        <v>100</v>
      </c>
      <c r="R14" s="20" t="s">
        <v>305</v>
      </c>
      <c r="S14" s="19" t="s">
        <v>101</v>
      </c>
      <c r="T14" s="19" t="str">
        <f>IFERROR(VLOOKUP(D:D,DGILOG!A:C,3,0),"")</f>
        <v>Y</v>
      </c>
      <c r="U14" s="19" t="s">
        <v>322</v>
      </c>
      <c r="V14" s="19" t="s">
        <v>38</v>
      </c>
      <c r="W14" s="19" t="str">
        <f>IFERROR(VLOOKUP(V:V,MGV!B:E,4,0),"")</f>
        <v>PT. Kabut Halim Mandiri</v>
      </c>
      <c r="X14" s="19" t="s">
        <v>316</v>
      </c>
      <c r="Y14" s="23" t="str">
        <f t="shared" si="0"/>
        <v>4002935621 GID 02 ND 02 Y</v>
      </c>
      <c r="Z14" s="31" t="e">
        <f>VLOOKUP(A:A,[21]Sheet1!$D:$AV,11,0)</f>
        <v>#N/A</v>
      </c>
      <c r="AA14" s="36">
        <v>44347</v>
      </c>
      <c r="AB14" s="44" t="e">
        <f>VLOOKUP(A:A,[12]Sheet1!$E:$BD,5,0)</f>
        <v>#N/A</v>
      </c>
      <c r="AC14" s="44" t="e">
        <f>VLOOKUP(A:A,[12]Sheet1!$E:$BD,25,0)</f>
        <v>#N/A</v>
      </c>
      <c r="AD14" s="44" t="e">
        <f>VLOOKUP(A:A,[12]Sheet1!$E:$BD,26,0)</f>
        <v>#N/A</v>
      </c>
      <c r="AE14" s="23" t="s">
        <v>38</v>
      </c>
    </row>
    <row r="15" spans="1:31" ht="12.75" x14ac:dyDescent="0.2">
      <c r="A15" s="20">
        <v>4002935621</v>
      </c>
      <c r="B15" s="21" t="s">
        <v>96</v>
      </c>
      <c r="C15" s="21"/>
      <c r="D15" s="20">
        <v>21926001</v>
      </c>
      <c r="E15" s="20" t="s">
        <v>2234</v>
      </c>
      <c r="F15" s="20">
        <v>222</v>
      </c>
      <c r="G15" s="20">
        <v>3.83</v>
      </c>
      <c r="H15" s="20">
        <v>2.31</v>
      </c>
      <c r="I15" s="21" t="s">
        <v>8</v>
      </c>
      <c r="J15" s="20" t="s">
        <v>97</v>
      </c>
      <c r="K15" s="20" t="s">
        <v>3267</v>
      </c>
      <c r="L15" s="20">
        <v>1</v>
      </c>
      <c r="M15" s="20" t="s">
        <v>215</v>
      </c>
      <c r="N15" s="20" t="s">
        <v>99</v>
      </c>
      <c r="O15" s="20" t="s">
        <v>317</v>
      </c>
      <c r="P15" s="22">
        <v>44349</v>
      </c>
      <c r="Q15" s="20" t="s">
        <v>100</v>
      </c>
      <c r="R15" s="20" t="s">
        <v>2235</v>
      </c>
      <c r="S15" s="19" t="s">
        <v>101</v>
      </c>
      <c r="T15" s="19" t="str">
        <f>IFERROR(VLOOKUP(D:D,DGILOG!A:C,3,0),"")</f>
        <v/>
      </c>
      <c r="U15" s="19"/>
      <c r="V15" s="19"/>
      <c r="W15" s="19" t="str">
        <f>IFERROR(VLOOKUP(V:V,MGV!B:E,4,0),"")</f>
        <v/>
      </c>
      <c r="X15" s="19" t="s">
        <v>316</v>
      </c>
      <c r="Y15" s="23" t="str">
        <f t="shared" si="0"/>
        <v xml:space="preserve">4002935621 GID 02 ND 02 </v>
      </c>
      <c r="Z15" s="31" t="e">
        <f>VLOOKUP(A:A,[21]Sheet1!$D:$AV,11,0)</f>
        <v>#N/A</v>
      </c>
      <c r="AA15" s="36">
        <v>44347</v>
      </c>
      <c r="AB15" s="44" t="e">
        <f>VLOOKUP(A:A,[12]Sheet1!$E:$BD,5,0)</f>
        <v>#N/A</v>
      </c>
      <c r="AC15" s="44" t="e">
        <f>VLOOKUP(A:A,[12]Sheet1!$E:$BD,25,0)</f>
        <v>#N/A</v>
      </c>
      <c r="AD15" s="44" t="e">
        <f>VLOOKUP(A:A,[12]Sheet1!$E:$BD,26,0)</f>
        <v>#N/A</v>
      </c>
      <c r="AE15" s="23" t="s">
        <v>38</v>
      </c>
    </row>
    <row r="16" spans="1:31" ht="12.75" x14ac:dyDescent="0.2">
      <c r="A16" s="20">
        <v>4002935349</v>
      </c>
      <c r="B16" s="21" t="s">
        <v>96</v>
      </c>
      <c r="C16" s="21">
        <v>1</v>
      </c>
      <c r="D16" s="20">
        <v>15258897</v>
      </c>
      <c r="E16" s="20" t="s">
        <v>190</v>
      </c>
      <c r="F16" s="20">
        <v>240</v>
      </c>
      <c r="G16" s="20" t="s">
        <v>628</v>
      </c>
      <c r="H16" s="20" t="s">
        <v>192</v>
      </c>
      <c r="I16" s="21" t="s">
        <v>8</v>
      </c>
      <c r="J16" s="20" t="s">
        <v>97</v>
      </c>
      <c r="K16" s="20" t="s">
        <v>3250</v>
      </c>
      <c r="L16" s="21">
        <v>2</v>
      </c>
      <c r="M16" s="20" t="s">
        <v>168</v>
      </c>
      <c r="N16" s="20" t="s">
        <v>110</v>
      </c>
      <c r="O16" s="20" t="s">
        <v>3249</v>
      </c>
      <c r="P16" s="22">
        <v>44348</v>
      </c>
      <c r="Q16" s="20" t="s">
        <v>105</v>
      </c>
      <c r="R16" s="20" t="s">
        <v>191</v>
      </c>
      <c r="S16" s="33" t="s">
        <v>107</v>
      </c>
      <c r="T16" s="19" t="str">
        <f>IFERROR(VLOOKUP(D:D,DGILOG!A:C,3,0),"")</f>
        <v>Y</v>
      </c>
      <c r="U16" s="33" t="s">
        <v>322</v>
      </c>
      <c r="V16" s="33" t="s">
        <v>30</v>
      </c>
      <c r="W16" s="19" t="str">
        <f>IFERROR(VLOOKUP(V:V,MGV!B:E,4,0),"")</f>
        <v>PT. Darsindo Cipta Putra Mandiri</v>
      </c>
      <c r="X16" s="19" t="s">
        <v>316</v>
      </c>
      <c r="Y16" s="23" t="str">
        <f t="shared" si="0"/>
        <v>4002935349 GID 02 P2 01 Y</v>
      </c>
      <c r="Z16" s="31" t="e">
        <f>VLOOKUP(A:A,[21]Sheet1!$D:$AV,11,0)</f>
        <v>#N/A</v>
      </c>
      <c r="AA16" s="36">
        <v>44347</v>
      </c>
      <c r="AB16" s="44" t="e">
        <f>VLOOKUP(A:A,[12]Sheet1!$E:$BD,5,0)</f>
        <v>#N/A</v>
      </c>
      <c r="AC16" s="44" t="e">
        <f>VLOOKUP(A:A,[12]Sheet1!$E:$BD,25,0)</f>
        <v>#N/A</v>
      </c>
      <c r="AD16" s="44" t="e">
        <f>VLOOKUP(A:A,[12]Sheet1!$E:$BD,26,0)</f>
        <v>#N/A</v>
      </c>
      <c r="AE16" s="31" t="s">
        <v>30</v>
      </c>
    </row>
    <row r="17" spans="1:31" ht="12.75" x14ac:dyDescent="0.2">
      <c r="A17" s="20">
        <v>4002935349</v>
      </c>
      <c r="B17" s="21" t="s">
        <v>96</v>
      </c>
      <c r="C17" s="21"/>
      <c r="D17" s="20">
        <v>24059001</v>
      </c>
      <c r="E17" s="20" t="s">
        <v>250</v>
      </c>
      <c r="F17" s="20">
        <v>29</v>
      </c>
      <c r="G17" s="20" t="s">
        <v>522</v>
      </c>
      <c r="H17" s="20" t="s">
        <v>359</v>
      </c>
      <c r="I17" s="21" t="s">
        <v>8</v>
      </c>
      <c r="J17" s="20" t="s">
        <v>97</v>
      </c>
      <c r="K17" s="20" t="s">
        <v>3250</v>
      </c>
      <c r="L17" s="21">
        <v>2</v>
      </c>
      <c r="M17" s="20" t="s">
        <v>252</v>
      </c>
      <c r="N17" s="20" t="s">
        <v>110</v>
      </c>
      <c r="O17" s="20" t="s">
        <v>3249</v>
      </c>
      <c r="P17" s="22">
        <v>44348</v>
      </c>
      <c r="Q17" s="20" t="s">
        <v>105</v>
      </c>
      <c r="R17" s="20" t="s">
        <v>253</v>
      </c>
      <c r="S17" s="33" t="s">
        <v>107</v>
      </c>
      <c r="T17" s="19" t="str">
        <f>IFERROR(VLOOKUP(D:D,DGILOG!A:C,3,0),"")</f>
        <v/>
      </c>
      <c r="U17" s="33"/>
      <c r="V17" s="33"/>
      <c r="W17" s="33"/>
      <c r="X17" s="19" t="s">
        <v>316</v>
      </c>
      <c r="Y17" s="23" t="str">
        <f t="shared" si="0"/>
        <v xml:space="preserve">4002935349 GID 02 P2 01 </v>
      </c>
      <c r="Z17" s="31" t="e">
        <f>VLOOKUP(A:A,[21]Sheet1!$D:$AV,11,0)</f>
        <v>#N/A</v>
      </c>
      <c r="AA17" s="36">
        <v>44347</v>
      </c>
      <c r="AB17" s="44" t="e">
        <f>VLOOKUP(A:A,[12]Sheet1!$E:$BD,5,0)</f>
        <v>#N/A</v>
      </c>
      <c r="AC17" s="44" t="e">
        <f>VLOOKUP(A:A,[12]Sheet1!$E:$BD,25,0)</f>
        <v>#N/A</v>
      </c>
      <c r="AD17" s="44" t="e">
        <f>VLOOKUP(A:A,[12]Sheet1!$E:$BD,26,0)</f>
        <v>#N/A</v>
      </c>
      <c r="AE17" s="31" t="s">
        <v>30</v>
      </c>
    </row>
    <row r="18" spans="1:31" ht="12.75" x14ac:dyDescent="0.2">
      <c r="A18" s="20">
        <v>4002935576</v>
      </c>
      <c r="B18" s="21" t="s">
        <v>96</v>
      </c>
      <c r="C18" s="21">
        <v>1</v>
      </c>
      <c r="D18" s="20">
        <v>15181929</v>
      </c>
      <c r="E18" s="20" t="s">
        <v>303</v>
      </c>
      <c r="F18" s="20">
        <v>112</v>
      </c>
      <c r="G18" s="20" t="s">
        <v>501</v>
      </c>
      <c r="H18" s="20" t="s">
        <v>431</v>
      </c>
      <c r="I18" s="21" t="s">
        <v>8</v>
      </c>
      <c r="J18" s="20" t="s">
        <v>97</v>
      </c>
      <c r="K18" s="20" t="s">
        <v>3270</v>
      </c>
      <c r="L18" s="20">
        <v>2</v>
      </c>
      <c r="M18" s="20" t="s">
        <v>134</v>
      </c>
      <c r="N18" s="20" t="s">
        <v>99</v>
      </c>
      <c r="O18" s="20" t="s">
        <v>317</v>
      </c>
      <c r="P18" s="22">
        <v>44349</v>
      </c>
      <c r="Q18" s="20" t="s">
        <v>100</v>
      </c>
      <c r="R18" s="20" t="s">
        <v>304</v>
      </c>
      <c r="S18" s="33" t="s">
        <v>101</v>
      </c>
      <c r="T18" s="19" t="str">
        <f>IFERROR(VLOOKUP(D:D,DGILOG!A:C,3,0),"")</f>
        <v>Y</v>
      </c>
      <c r="U18" s="33" t="s">
        <v>322</v>
      </c>
      <c r="V18" s="33" t="s">
        <v>435</v>
      </c>
      <c r="W18" s="19" t="str">
        <f>IFERROR(VLOOKUP(V:V,MGV!B:E,4,0),"")</f>
        <v>PT. Kabut Halim Mandiri</v>
      </c>
      <c r="X18" s="19" t="s">
        <v>316</v>
      </c>
      <c r="Y18" s="23" t="str">
        <f t="shared" si="0"/>
        <v>4002935576 GID 02 ND 02 Y</v>
      </c>
      <c r="Z18" s="31" t="e">
        <f>VLOOKUP(A:A,[21]Sheet1!$D:$AV,11,0)</f>
        <v>#N/A</v>
      </c>
      <c r="AA18" s="36">
        <v>44347</v>
      </c>
      <c r="AB18" s="44" t="e">
        <f>VLOOKUP(A:A,[12]Sheet1!$E:$BD,5,0)</f>
        <v>#N/A</v>
      </c>
      <c r="AC18" s="44" t="e">
        <f>VLOOKUP(A:A,[12]Sheet1!$E:$BD,25,0)</f>
        <v>#N/A</v>
      </c>
      <c r="AD18" s="44" t="e">
        <f>VLOOKUP(A:A,[12]Sheet1!$E:$BD,26,0)</f>
        <v>#N/A</v>
      </c>
      <c r="AE18" s="31" t="s">
        <v>435</v>
      </c>
    </row>
    <row r="19" spans="1:31" s="96" customFormat="1" ht="12.75" x14ac:dyDescent="0.2">
      <c r="A19" s="44">
        <v>4002935576</v>
      </c>
      <c r="B19" s="35" t="s">
        <v>96</v>
      </c>
      <c r="C19" s="35"/>
      <c r="D19" s="44">
        <v>15207567</v>
      </c>
      <c r="E19" s="44" t="s">
        <v>257</v>
      </c>
      <c r="F19" s="44">
        <v>102</v>
      </c>
      <c r="G19" s="44" t="s">
        <v>398</v>
      </c>
      <c r="H19" s="44" t="s">
        <v>201</v>
      </c>
      <c r="I19" s="35" t="s">
        <v>8</v>
      </c>
      <c r="J19" s="44" t="s">
        <v>97</v>
      </c>
      <c r="K19" s="44" t="s">
        <v>3270</v>
      </c>
      <c r="L19" s="44">
        <v>2</v>
      </c>
      <c r="M19" s="44" t="s">
        <v>134</v>
      </c>
      <c r="N19" s="44" t="s">
        <v>99</v>
      </c>
      <c r="O19" s="44" t="s">
        <v>317</v>
      </c>
      <c r="P19" s="51">
        <v>44349</v>
      </c>
      <c r="Q19" s="44" t="s">
        <v>100</v>
      </c>
      <c r="R19" s="44" t="s">
        <v>258</v>
      </c>
      <c r="S19" s="33" t="s">
        <v>101</v>
      </c>
      <c r="T19" s="23" t="str">
        <f>IFERROR(VLOOKUP(D:D,DGILOG!A:C,3,0),"")</f>
        <v>Y</v>
      </c>
      <c r="U19" s="31"/>
      <c r="V19" s="31"/>
      <c r="W19" s="31"/>
      <c r="X19" s="23" t="s">
        <v>316</v>
      </c>
      <c r="Y19" s="23" t="str">
        <f t="shared" si="0"/>
        <v>4002935576 GID 02 ND 02 Y</v>
      </c>
      <c r="Z19" s="31" t="e">
        <f>VLOOKUP(A:A,[21]Sheet1!$D:$AV,11,0)</f>
        <v>#N/A</v>
      </c>
      <c r="AA19" s="36">
        <v>44347</v>
      </c>
      <c r="AB19" s="44" t="e">
        <f>VLOOKUP(A:A,[12]Sheet1!$E:$BD,5,0)</f>
        <v>#N/A</v>
      </c>
      <c r="AC19" s="44" t="e">
        <f>VLOOKUP(A:A,[12]Sheet1!$E:$BD,25,0)</f>
        <v>#N/A</v>
      </c>
      <c r="AD19" s="44" t="e">
        <f>VLOOKUP(A:A,[12]Sheet1!$E:$BD,26,0)</f>
        <v>#N/A</v>
      </c>
      <c r="AE19" s="31" t="s">
        <v>435</v>
      </c>
    </row>
    <row r="20" spans="1:31" ht="12.75" x14ac:dyDescent="0.2">
      <c r="A20" s="25">
        <v>4002935615</v>
      </c>
      <c r="B20" s="21" t="s">
        <v>96</v>
      </c>
      <c r="C20" s="26">
        <v>1</v>
      </c>
      <c r="D20" s="20">
        <v>20802001</v>
      </c>
      <c r="E20" s="25" t="s">
        <v>183</v>
      </c>
      <c r="F20" s="25">
        <v>2000</v>
      </c>
      <c r="G20" s="25" t="s">
        <v>2343</v>
      </c>
      <c r="H20" s="25" t="s">
        <v>469</v>
      </c>
      <c r="I20" s="26" t="s">
        <v>73</v>
      </c>
      <c r="J20" s="20" t="s">
        <v>116</v>
      </c>
      <c r="K20" s="20" t="s">
        <v>3270</v>
      </c>
      <c r="L20" s="20">
        <v>2</v>
      </c>
      <c r="M20" s="25" t="s">
        <v>130</v>
      </c>
      <c r="N20" s="20" t="s">
        <v>118</v>
      </c>
      <c r="O20" s="25" t="s">
        <v>316</v>
      </c>
      <c r="P20" s="27">
        <v>44351</v>
      </c>
      <c r="Q20" s="20" t="s">
        <v>112</v>
      </c>
      <c r="R20" s="20" t="s">
        <v>184</v>
      </c>
      <c r="S20" s="32" t="s">
        <v>113</v>
      </c>
      <c r="T20" s="28" t="str">
        <f>IFERROR(VLOOKUP(D:D,DGILOG!A:C,3,0),"")</f>
        <v/>
      </c>
      <c r="U20" s="32"/>
      <c r="V20" s="32" t="s">
        <v>2253</v>
      </c>
      <c r="W20" s="32" t="s">
        <v>3295</v>
      </c>
      <c r="X20" s="28" t="s">
        <v>316</v>
      </c>
      <c r="Y20" s="28" t="str">
        <f t="shared" si="0"/>
        <v xml:space="preserve">4002935615 GID 02 P3 04 </v>
      </c>
      <c r="Z20" s="31" t="e">
        <f>VLOOKUP(A:A,[21]Sheet1!$D:$AV,11,0)</f>
        <v>#N/A</v>
      </c>
      <c r="AA20" s="36">
        <v>44347</v>
      </c>
      <c r="AB20" s="44" t="e">
        <f>VLOOKUP(A:A,[12]Sheet1!$E:$BD,5,0)</f>
        <v>#N/A</v>
      </c>
      <c r="AC20" s="44" t="e">
        <f>VLOOKUP(A:A,[12]Sheet1!$E:$BD,25,0)</f>
        <v>#N/A</v>
      </c>
      <c r="AD20" s="44" t="e">
        <f>VLOOKUP(A:A,[12]Sheet1!$E:$BD,26,0)</f>
        <v>#N/A</v>
      </c>
      <c r="AE20" s="31"/>
    </row>
    <row r="21" spans="1:31" ht="12.75" x14ac:dyDescent="0.2">
      <c r="A21" s="25">
        <v>4002935619</v>
      </c>
      <c r="B21" s="21" t="s">
        <v>96</v>
      </c>
      <c r="C21" s="26"/>
      <c r="D21" s="20">
        <v>20817001</v>
      </c>
      <c r="E21" s="25" t="s">
        <v>216</v>
      </c>
      <c r="F21" s="25">
        <v>2000</v>
      </c>
      <c r="G21" s="25" t="s">
        <v>2343</v>
      </c>
      <c r="H21" s="25" t="s">
        <v>469</v>
      </c>
      <c r="I21" s="26" t="s">
        <v>73</v>
      </c>
      <c r="J21" s="20" t="s">
        <v>116</v>
      </c>
      <c r="K21" s="20" t="s">
        <v>3270</v>
      </c>
      <c r="L21" s="20">
        <v>2</v>
      </c>
      <c r="M21" s="25" t="s">
        <v>117</v>
      </c>
      <c r="N21" s="20" t="s">
        <v>118</v>
      </c>
      <c r="O21" s="25" t="s">
        <v>316</v>
      </c>
      <c r="P21" s="27">
        <v>44351</v>
      </c>
      <c r="Q21" s="20" t="s">
        <v>112</v>
      </c>
      <c r="R21" s="20" t="s">
        <v>217</v>
      </c>
      <c r="S21" s="32" t="s">
        <v>113</v>
      </c>
      <c r="T21" s="28" t="str">
        <f>IFERROR(VLOOKUP(D:D,DGILOG!A:C,3,0),"")</f>
        <v/>
      </c>
      <c r="U21" s="32"/>
      <c r="V21" s="32"/>
      <c r="W21" s="32" t="s">
        <v>3296</v>
      </c>
      <c r="X21" s="28" t="s">
        <v>316</v>
      </c>
      <c r="Y21" s="28" t="str">
        <f t="shared" si="0"/>
        <v xml:space="preserve">4002935619 GID 02 P3 04 </v>
      </c>
      <c r="Z21" s="31" t="e">
        <f>VLOOKUP(A:A,[21]Sheet1!$D:$AV,11,0)</f>
        <v>#N/A</v>
      </c>
      <c r="AA21" s="36">
        <v>44347</v>
      </c>
      <c r="AB21" s="44" t="e">
        <f>VLOOKUP(A:A,[12]Sheet1!$E:$BD,5,0)</f>
        <v>#N/A</v>
      </c>
      <c r="AC21" s="44" t="e">
        <f>VLOOKUP(A:A,[12]Sheet1!$E:$BD,25,0)</f>
        <v>#N/A</v>
      </c>
      <c r="AD21" s="44" t="e">
        <f>VLOOKUP(A:A,[12]Sheet1!$E:$BD,26,0)</f>
        <v>#N/A</v>
      </c>
      <c r="AE21" s="31"/>
    </row>
    <row r="22" spans="1:31" ht="12.75" x14ac:dyDescent="0.2">
      <c r="A22" s="25">
        <v>4002935620</v>
      </c>
      <c r="B22" s="21" t="s">
        <v>96</v>
      </c>
      <c r="C22" s="26"/>
      <c r="D22" s="20">
        <v>20820001</v>
      </c>
      <c r="E22" s="25" t="s">
        <v>185</v>
      </c>
      <c r="F22" s="25">
        <v>2000</v>
      </c>
      <c r="G22" s="25" t="s">
        <v>2343</v>
      </c>
      <c r="H22" s="25" t="s">
        <v>469</v>
      </c>
      <c r="I22" s="26" t="s">
        <v>73</v>
      </c>
      <c r="J22" s="20" t="s">
        <v>116</v>
      </c>
      <c r="K22" s="20" t="s">
        <v>3270</v>
      </c>
      <c r="L22" s="20">
        <v>2</v>
      </c>
      <c r="M22" s="25" t="s">
        <v>124</v>
      </c>
      <c r="N22" s="20" t="s">
        <v>118</v>
      </c>
      <c r="O22" s="25" t="s">
        <v>316</v>
      </c>
      <c r="P22" s="27">
        <v>44351</v>
      </c>
      <c r="Q22" s="20" t="s">
        <v>112</v>
      </c>
      <c r="R22" s="20" t="s">
        <v>186</v>
      </c>
      <c r="S22" s="32" t="s">
        <v>113</v>
      </c>
      <c r="T22" s="28" t="str">
        <f>IFERROR(VLOOKUP(D:D,DGILOG!A:C,3,0),"")</f>
        <v/>
      </c>
      <c r="U22" s="32"/>
      <c r="V22" s="32"/>
      <c r="W22" s="32" t="s">
        <v>3296</v>
      </c>
      <c r="X22" s="28" t="s">
        <v>316</v>
      </c>
      <c r="Y22" s="28" t="str">
        <f t="shared" si="0"/>
        <v xml:space="preserve">4002935620 GID 02 P3 04 </v>
      </c>
      <c r="Z22" s="31" t="e">
        <f>VLOOKUP(A:A,[21]Sheet1!$D:$AV,11,0)</f>
        <v>#N/A</v>
      </c>
      <c r="AA22" s="36">
        <v>44347</v>
      </c>
      <c r="AB22" s="44" t="e">
        <f>VLOOKUP(A:A,[12]Sheet1!$E:$BD,5,0)</f>
        <v>#N/A</v>
      </c>
      <c r="AC22" s="44" t="e">
        <f>VLOOKUP(A:A,[12]Sheet1!$E:$BD,25,0)</f>
        <v>#N/A</v>
      </c>
      <c r="AD22" s="44" t="e">
        <f>VLOOKUP(A:A,[12]Sheet1!$E:$BD,26,0)</f>
        <v>#N/A</v>
      </c>
      <c r="AE22" s="31"/>
    </row>
    <row r="23" spans="1:31" ht="12.75" x14ac:dyDescent="0.2">
      <c r="A23" s="25">
        <v>4002935624</v>
      </c>
      <c r="B23" s="21" t="s">
        <v>96</v>
      </c>
      <c r="C23" s="26">
        <v>1</v>
      </c>
      <c r="D23" s="20">
        <v>15521915</v>
      </c>
      <c r="E23" s="25" t="s">
        <v>3271</v>
      </c>
      <c r="F23" s="25">
        <v>2700</v>
      </c>
      <c r="G23" s="25" t="s">
        <v>616</v>
      </c>
      <c r="H23" s="25" t="s">
        <v>3272</v>
      </c>
      <c r="I23" s="26" t="s">
        <v>73</v>
      </c>
      <c r="J23" s="20" t="s">
        <v>116</v>
      </c>
      <c r="K23" s="20" t="s">
        <v>3270</v>
      </c>
      <c r="L23" s="20">
        <v>2</v>
      </c>
      <c r="M23" s="25" t="s">
        <v>130</v>
      </c>
      <c r="N23" s="20" t="s">
        <v>118</v>
      </c>
      <c r="O23" s="25" t="s">
        <v>316</v>
      </c>
      <c r="P23" s="27">
        <v>44351</v>
      </c>
      <c r="Q23" s="20" t="s">
        <v>112</v>
      </c>
      <c r="R23" s="20" t="s">
        <v>3273</v>
      </c>
      <c r="S23" s="32" t="s">
        <v>113</v>
      </c>
      <c r="T23" s="28" t="str">
        <f>IFERROR(VLOOKUP(D:D,DGILOG!A:C,3,0),"")</f>
        <v/>
      </c>
      <c r="U23" s="32"/>
      <c r="V23" s="32" t="s">
        <v>2228</v>
      </c>
      <c r="W23" s="32" t="s">
        <v>3291</v>
      </c>
      <c r="X23" s="28" t="s">
        <v>316</v>
      </c>
      <c r="Y23" s="28" t="str">
        <f t="shared" si="0"/>
        <v xml:space="preserve">4002935624 GID 02 P3 04 </v>
      </c>
      <c r="Z23" s="31" t="e">
        <f>VLOOKUP(A:A,[21]Sheet1!$D:$AV,11,0)</f>
        <v>#N/A</v>
      </c>
      <c r="AA23" s="36">
        <v>44347</v>
      </c>
      <c r="AB23" s="44" t="e">
        <f>VLOOKUP(A:A,[12]Sheet1!$E:$BD,5,0)</f>
        <v>#N/A</v>
      </c>
      <c r="AC23" s="44" t="e">
        <f>VLOOKUP(A:A,[12]Sheet1!$E:$BD,25,0)</f>
        <v>#N/A</v>
      </c>
      <c r="AD23" s="44" t="e">
        <f>VLOOKUP(A:A,[12]Sheet1!$E:$BD,26,0)</f>
        <v>#N/A</v>
      </c>
      <c r="AE23" s="31" t="s">
        <v>2228</v>
      </c>
    </row>
    <row r="24" spans="1:31" s="96" customFormat="1" ht="12.75" x14ac:dyDescent="0.2">
      <c r="A24" s="44">
        <v>4002935672</v>
      </c>
      <c r="B24" s="21" t="s">
        <v>96</v>
      </c>
      <c r="C24" s="35">
        <v>1</v>
      </c>
      <c r="D24" s="20">
        <v>25701001</v>
      </c>
      <c r="E24" s="44" t="s">
        <v>334</v>
      </c>
      <c r="F24" s="44">
        <v>243</v>
      </c>
      <c r="G24" s="44" t="s">
        <v>443</v>
      </c>
      <c r="H24" s="44" t="s">
        <v>194</v>
      </c>
      <c r="I24" s="35" t="s">
        <v>8</v>
      </c>
      <c r="J24" s="20" t="s">
        <v>97</v>
      </c>
      <c r="K24" s="20" t="s">
        <v>3270</v>
      </c>
      <c r="L24" s="20">
        <v>2</v>
      </c>
      <c r="M24" s="44" t="s">
        <v>104</v>
      </c>
      <c r="N24" s="20" t="s">
        <v>99</v>
      </c>
      <c r="O24" s="44" t="s">
        <v>316</v>
      </c>
      <c r="P24" s="51">
        <v>44349</v>
      </c>
      <c r="Q24" s="20" t="s">
        <v>100</v>
      </c>
      <c r="R24" s="20" t="s">
        <v>335</v>
      </c>
      <c r="S24" s="31" t="s">
        <v>101</v>
      </c>
      <c r="T24" s="23" t="str">
        <f>IFERROR(VLOOKUP(D:D,DGILOG!A:C,3,0),"")</f>
        <v/>
      </c>
      <c r="U24" s="31" t="s">
        <v>302</v>
      </c>
      <c r="V24" s="31" t="s">
        <v>64</v>
      </c>
      <c r="W24" s="23" t="str">
        <f>IFERROR(VLOOKUP(V:V,MGV!B:E,4,0),"")</f>
        <v>Gading Global Logistic</v>
      </c>
      <c r="X24" s="23" t="s">
        <v>316</v>
      </c>
      <c r="Y24" s="23" t="str">
        <f t="shared" si="0"/>
        <v xml:space="preserve">4002935672 GID 02 ND 02 </v>
      </c>
      <c r="Z24" s="31" t="e">
        <f>VLOOKUP(A:A,[21]Sheet1!$D:$AV,11,0)</f>
        <v>#N/A</v>
      </c>
      <c r="AA24" s="36">
        <v>44347</v>
      </c>
      <c r="AB24" s="44" t="e">
        <f>VLOOKUP(A:A,[12]Sheet1!$E:$BD,5,0)</f>
        <v>#N/A</v>
      </c>
      <c r="AC24" s="44" t="e">
        <f>VLOOKUP(A:A,[12]Sheet1!$E:$BD,25,0)</f>
        <v>#N/A</v>
      </c>
      <c r="AD24" s="44" t="e">
        <f>VLOOKUP(A:A,[12]Sheet1!$E:$BD,26,0)</f>
        <v>#N/A</v>
      </c>
      <c r="AE24" s="31" t="s">
        <v>64</v>
      </c>
    </row>
    <row r="25" spans="1:31" ht="12.75" x14ac:dyDescent="0.2">
      <c r="A25" s="20">
        <v>4002935674</v>
      </c>
      <c r="B25" s="21" t="s">
        <v>96</v>
      </c>
      <c r="C25" s="21">
        <v>1</v>
      </c>
      <c r="D25" s="20">
        <v>15244643</v>
      </c>
      <c r="E25" s="20" t="s">
        <v>247</v>
      </c>
      <c r="F25" s="20">
        <v>114</v>
      </c>
      <c r="G25" s="20" t="s">
        <v>399</v>
      </c>
      <c r="H25" s="20" t="s">
        <v>2514</v>
      </c>
      <c r="I25" s="21" t="s">
        <v>8</v>
      </c>
      <c r="J25" s="20" t="s">
        <v>97</v>
      </c>
      <c r="K25" s="20" t="s">
        <v>3270</v>
      </c>
      <c r="L25" s="20">
        <v>2</v>
      </c>
      <c r="M25" s="20" t="s">
        <v>171</v>
      </c>
      <c r="N25" s="20" t="s">
        <v>110</v>
      </c>
      <c r="O25" s="20" t="s">
        <v>311</v>
      </c>
      <c r="P25" s="22">
        <v>44349</v>
      </c>
      <c r="Q25" s="20" t="s">
        <v>105</v>
      </c>
      <c r="R25" s="20" t="s">
        <v>248</v>
      </c>
      <c r="S25" s="33" t="s">
        <v>101</v>
      </c>
      <c r="T25" s="19" t="str">
        <f>IFERROR(VLOOKUP(D:D,DGILOG!A:C,3,0),"")</f>
        <v/>
      </c>
      <c r="U25" s="33" t="s">
        <v>302</v>
      </c>
      <c r="V25" s="19" t="s">
        <v>7</v>
      </c>
      <c r="W25" s="23" t="str">
        <f>IFERROR(VLOOKUP(V:V,MGV!B:E,4,0),"")</f>
        <v>CV. Global Synergi Abadi</v>
      </c>
      <c r="X25" s="19" t="s">
        <v>316</v>
      </c>
      <c r="Y25" s="23" t="str">
        <f t="shared" si="0"/>
        <v xml:space="preserve">4002935674 GID 02 ND 02 </v>
      </c>
      <c r="Z25" s="31" t="e">
        <f>VLOOKUP(A:A,[21]Sheet1!$D:$AV,11,0)</f>
        <v>#N/A</v>
      </c>
      <c r="AA25" s="36">
        <v>44347</v>
      </c>
      <c r="AB25" s="44" t="e">
        <f>VLOOKUP(A:A,[12]Sheet1!$E:$BD,5,0)</f>
        <v>#N/A</v>
      </c>
      <c r="AC25" s="44" t="e">
        <f>VLOOKUP(A:A,[12]Sheet1!$E:$BD,25,0)</f>
        <v>#N/A</v>
      </c>
      <c r="AD25" s="44" t="e">
        <f>VLOOKUP(A:A,[12]Sheet1!$E:$BD,26,0)</f>
        <v>#N/A</v>
      </c>
      <c r="AE25" s="23" t="s">
        <v>7</v>
      </c>
    </row>
    <row r="26" spans="1:31" ht="12.75" x14ac:dyDescent="0.2">
      <c r="A26" s="20">
        <v>4002935674</v>
      </c>
      <c r="B26" s="21" t="s">
        <v>96</v>
      </c>
      <c r="C26" s="21"/>
      <c r="D26" s="20">
        <v>15411086</v>
      </c>
      <c r="E26" s="20" t="s">
        <v>945</v>
      </c>
      <c r="F26" s="20">
        <v>197</v>
      </c>
      <c r="G26" s="20" t="s">
        <v>1692</v>
      </c>
      <c r="H26" s="20" t="s">
        <v>2229</v>
      </c>
      <c r="I26" s="21" t="s">
        <v>8</v>
      </c>
      <c r="J26" s="20" t="s">
        <v>97</v>
      </c>
      <c r="K26" s="20" t="s">
        <v>3270</v>
      </c>
      <c r="L26" s="20">
        <v>2</v>
      </c>
      <c r="M26" s="20" t="s">
        <v>171</v>
      </c>
      <c r="N26" s="20" t="s">
        <v>110</v>
      </c>
      <c r="O26" s="20" t="s">
        <v>311</v>
      </c>
      <c r="P26" s="22">
        <v>44349</v>
      </c>
      <c r="Q26" s="20" t="s">
        <v>105</v>
      </c>
      <c r="R26" s="20" t="s">
        <v>2320</v>
      </c>
      <c r="S26" s="33" t="s">
        <v>107</v>
      </c>
      <c r="T26" s="19" t="str">
        <f>IFERROR(VLOOKUP(D:D,DGILOG!A:C,3,0),"")</f>
        <v/>
      </c>
      <c r="U26" s="33"/>
      <c r="V26" s="33"/>
      <c r="W26" s="33"/>
      <c r="X26" s="19" t="s">
        <v>316</v>
      </c>
      <c r="Y26" s="23" t="str">
        <f t="shared" si="0"/>
        <v xml:space="preserve">4002935674 GID 02 P2 02 </v>
      </c>
      <c r="Z26" s="31" t="e">
        <f>VLOOKUP(A:A,[21]Sheet1!$D:$AV,11,0)</f>
        <v>#N/A</v>
      </c>
      <c r="AA26" s="36">
        <v>44347</v>
      </c>
      <c r="AB26" s="44" t="e">
        <f>VLOOKUP(A:A,[12]Sheet1!$E:$BD,5,0)</f>
        <v>#N/A</v>
      </c>
      <c r="AC26" s="44" t="e">
        <f>VLOOKUP(A:A,[12]Sheet1!$E:$BD,25,0)</f>
        <v>#N/A</v>
      </c>
      <c r="AD26" s="44" t="e">
        <f>VLOOKUP(A:A,[12]Sheet1!$E:$BD,26,0)</f>
        <v>#N/A</v>
      </c>
      <c r="AE26" s="23" t="s">
        <v>7</v>
      </c>
    </row>
    <row r="27" spans="1:31" ht="12.75" x14ac:dyDescent="0.2">
      <c r="A27" s="20">
        <v>4002935686</v>
      </c>
      <c r="B27" s="21" t="s">
        <v>96</v>
      </c>
      <c r="C27" s="21">
        <v>1</v>
      </c>
      <c r="D27" s="20">
        <v>15476627</v>
      </c>
      <c r="E27" s="20" t="s">
        <v>414</v>
      </c>
      <c r="F27" s="20">
        <v>500</v>
      </c>
      <c r="G27" s="20" t="s">
        <v>401</v>
      </c>
      <c r="H27" s="20" t="s">
        <v>192</v>
      </c>
      <c r="I27" s="21" t="s">
        <v>8</v>
      </c>
      <c r="J27" s="20" t="s">
        <v>97</v>
      </c>
      <c r="K27" s="20" t="s">
        <v>3270</v>
      </c>
      <c r="L27" s="20">
        <v>2</v>
      </c>
      <c r="M27" s="20" t="s">
        <v>126</v>
      </c>
      <c r="N27" s="20" t="s">
        <v>99</v>
      </c>
      <c r="O27" s="20" t="s">
        <v>316</v>
      </c>
      <c r="P27" s="22">
        <v>44349</v>
      </c>
      <c r="Q27" s="20" t="s">
        <v>120</v>
      </c>
      <c r="R27" s="20" t="s">
        <v>415</v>
      </c>
      <c r="S27" s="33" t="s">
        <v>122</v>
      </c>
      <c r="T27" s="19" t="str">
        <f>IFERROR(VLOOKUP(D:D,DGILOG!A:C,3,0),"")</f>
        <v/>
      </c>
      <c r="U27" s="33" t="s">
        <v>302</v>
      </c>
      <c r="V27" s="19" t="s">
        <v>270</v>
      </c>
      <c r="W27" s="23" t="str">
        <f>IFERROR(VLOOKUP(V:V,MGV!B:E,4,0),"")</f>
        <v>PT. Mega Antaran Prima</v>
      </c>
      <c r="X27" s="19" t="s">
        <v>316</v>
      </c>
      <c r="Y27" s="23" t="str">
        <f t="shared" si="0"/>
        <v xml:space="preserve">4002935686 GID 02 P1 02 </v>
      </c>
      <c r="Z27" s="31" t="e">
        <f>VLOOKUP(A:A,[21]Sheet1!$D:$AV,11,0)</f>
        <v>#N/A</v>
      </c>
      <c r="AA27" s="36">
        <v>44347</v>
      </c>
      <c r="AB27" s="44" t="e">
        <f>VLOOKUP(A:A,[12]Sheet1!$E:$BD,5,0)</f>
        <v>#N/A</v>
      </c>
      <c r="AC27" s="44" t="e">
        <f>VLOOKUP(A:A,[12]Sheet1!$E:$BD,25,0)</f>
        <v>#N/A</v>
      </c>
      <c r="AD27" s="44" t="e">
        <f>VLOOKUP(A:A,[12]Sheet1!$E:$BD,26,0)</f>
        <v>#N/A</v>
      </c>
      <c r="AE27" s="23" t="s">
        <v>270</v>
      </c>
    </row>
    <row r="28" spans="1:31" ht="12.75" x14ac:dyDescent="0.2">
      <c r="A28" s="20">
        <v>4002935687</v>
      </c>
      <c r="B28" s="21" t="s">
        <v>96</v>
      </c>
      <c r="C28" s="21">
        <v>1</v>
      </c>
      <c r="D28" s="20">
        <v>15406419</v>
      </c>
      <c r="E28" s="20" t="s">
        <v>249</v>
      </c>
      <c r="F28" s="20">
        <v>500</v>
      </c>
      <c r="G28" s="20" t="s">
        <v>401</v>
      </c>
      <c r="H28" s="20" t="s">
        <v>192</v>
      </c>
      <c r="I28" s="21" t="s">
        <v>8</v>
      </c>
      <c r="J28" s="20" t="s">
        <v>97</v>
      </c>
      <c r="K28" s="20" t="s">
        <v>3270</v>
      </c>
      <c r="L28" s="20">
        <v>2</v>
      </c>
      <c r="M28" s="20" t="s">
        <v>98</v>
      </c>
      <c r="N28" s="20" t="s">
        <v>99</v>
      </c>
      <c r="O28" s="20" t="s">
        <v>316</v>
      </c>
      <c r="P28" s="22">
        <v>44349</v>
      </c>
      <c r="Q28" s="20" t="s">
        <v>120</v>
      </c>
      <c r="R28" s="20" t="s">
        <v>256</v>
      </c>
      <c r="S28" s="33" t="s">
        <v>122</v>
      </c>
      <c r="T28" s="19" t="str">
        <f>IFERROR(VLOOKUP(D:D,DGILOG!A:C,3,0),"")</f>
        <v/>
      </c>
      <c r="U28" s="33" t="s">
        <v>302</v>
      </c>
      <c r="V28" s="19" t="s">
        <v>63</v>
      </c>
      <c r="W28" s="23" t="str">
        <f>IFERROR(VLOOKUP(V:V,MGV!B:E,4,0),"")</f>
        <v>PT. Mega Antaran Prima</v>
      </c>
      <c r="X28" s="19" t="s">
        <v>316</v>
      </c>
      <c r="Y28" s="23" t="str">
        <f t="shared" si="0"/>
        <v xml:space="preserve">4002935687 GID 02 P1 02 </v>
      </c>
      <c r="Z28" s="31" t="e">
        <f>VLOOKUP(A:A,[21]Sheet1!$D:$AV,11,0)</f>
        <v>#N/A</v>
      </c>
      <c r="AA28" s="36">
        <v>44347</v>
      </c>
      <c r="AB28" s="44" t="e">
        <f>VLOOKUP(A:A,[12]Sheet1!$E:$BD,5,0)</f>
        <v>#N/A</v>
      </c>
      <c r="AC28" s="44" t="e">
        <f>VLOOKUP(A:A,[12]Sheet1!$E:$BD,25,0)</f>
        <v>#N/A</v>
      </c>
      <c r="AD28" s="44" t="e">
        <f>VLOOKUP(A:A,[12]Sheet1!$E:$BD,26,0)</f>
        <v>#N/A</v>
      </c>
      <c r="AE28" s="23" t="s">
        <v>63</v>
      </c>
    </row>
    <row r="29" spans="1:31" ht="12.75" x14ac:dyDescent="0.2">
      <c r="A29" s="20">
        <v>4002935689</v>
      </c>
      <c r="B29" s="21" t="s">
        <v>96</v>
      </c>
      <c r="C29" s="21">
        <v>1</v>
      </c>
      <c r="D29" s="20">
        <v>15076929</v>
      </c>
      <c r="E29" s="20" t="s">
        <v>189</v>
      </c>
      <c r="F29" s="20">
        <v>180</v>
      </c>
      <c r="G29" s="20" t="s">
        <v>231</v>
      </c>
      <c r="H29" s="20" t="s">
        <v>523</v>
      </c>
      <c r="I29" s="21" t="s">
        <v>8</v>
      </c>
      <c r="J29" s="20" t="s">
        <v>97</v>
      </c>
      <c r="K29" s="20" t="s">
        <v>3270</v>
      </c>
      <c r="L29" s="20">
        <v>2</v>
      </c>
      <c r="M29" s="20" t="s">
        <v>134</v>
      </c>
      <c r="N29" s="20" t="s">
        <v>99</v>
      </c>
      <c r="O29" s="20" t="s">
        <v>3274</v>
      </c>
      <c r="P29" s="22">
        <v>44350</v>
      </c>
      <c r="Q29" s="20" t="s">
        <v>100</v>
      </c>
      <c r="R29" s="97"/>
      <c r="S29" s="33" t="s">
        <v>101</v>
      </c>
      <c r="T29" s="19" t="str">
        <f>IFERROR(VLOOKUP(D:D,DGILOG!A:C,3,0),"")</f>
        <v>Y</v>
      </c>
      <c r="U29" s="33" t="s">
        <v>302</v>
      </c>
      <c r="V29" s="33" t="s">
        <v>41</v>
      </c>
      <c r="W29" s="19" t="str">
        <f>IFERROR(VLOOKUP(V:V,MGV!B:E,4,0),"")</f>
        <v>PT. Mega Antaran Prima</v>
      </c>
      <c r="X29" s="19" t="s">
        <v>316</v>
      </c>
      <c r="Y29" s="23" t="str">
        <f t="shared" si="0"/>
        <v>4002935689 GID 02 ND 03 Y</v>
      </c>
      <c r="Z29" s="31" t="e">
        <f>VLOOKUP(A:A,[21]Sheet1!$D:$AV,11,0)</f>
        <v>#N/A</v>
      </c>
      <c r="AA29" s="36">
        <v>44347</v>
      </c>
      <c r="AB29" s="44" t="e">
        <f>VLOOKUP(A:A,[12]Sheet1!$E:$BD,5,0)</f>
        <v>#N/A</v>
      </c>
      <c r="AC29" s="44" t="e">
        <f>VLOOKUP(A:A,[12]Sheet1!$E:$BD,25,0)</f>
        <v>#N/A</v>
      </c>
      <c r="AD29" s="44" t="e">
        <f>VLOOKUP(A:A,[12]Sheet1!$E:$BD,26,0)</f>
        <v>#N/A</v>
      </c>
      <c r="AE29" s="31" t="s">
        <v>41</v>
      </c>
    </row>
    <row r="30" spans="1:31" ht="12.75" x14ac:dyDescent="0.2">
      <c r="A30" s="25">
        <v>4002935517</v>
      </c>
      <c r="B30" s="21" t="s">
        <v>96</v>
      </c>
      <c r="C30" s="26"/>
      <c r="D30" s="20">
        <v>95050001</v>
      </c>
      <c r="E30" s="25" t="s">
        <v>327</v>
      </c>
      <c r="F30" s="25">
        <v>1808</v>
      </c>
      <c r="G30" s="25" t="s">
        <v>3277</v>
      </c>
      <c r="H30" s="25" t="s">
        <v>3278</v>
      </c>
      <c r="I30" s="26" t="s">
        <v>73</v>
      </c>
      <c r="J30" s="20" t="s">
        <v>97</v>
      </c>
      <c r="K30" s="20" t="s">
        <v>3279</v>
      </c>
      <c r="L30" s="20">
        <v>3</v>
      </c>
      <c r="M30" s="25" t="s">
        <v>117</v>
      </c>
      <c r="N30" s="20" t="s">
        <v>118</v>
      </c>
      <c r="O30" s="25" t="s">
        <v>311</v>
      </c>
      <c r="P30" s="27">
        <v>44350</v>
      </c>
      <c r="Q30" s="20" t="s">
        <v>112</v>
      </c>
      <c r="R30" s="20" t="s">
        <v>328</v>
      </c>
      <c r="S30" s="32" t="s">
        <v>113</v>
      </c>
      <c r="T30" s="28" t="str">
        <f>IFERROR(VLOOKUP(D:D,DGILOG!A:C,3,0),"")</f>
        <v/>
      </c>
      <c r="U30" s="32"/>
      <c r="V30" s="32"/>
      <c r="W30" s="28" t="s">
        <v>3296</v>
      </c>
      <c r="X30" s="28" t="s">
        <v>316</v>
      </c>
      <c r="Y30" s="28" t="str">
        <f t="shared" si="0"/>
        <v xml:space="preserve">4002935517 GID 02 P3 03 </v>
      </c>
      <c r="Z30" s="31" t="e">
        <f>VLOOKUP(A:A,[21]Sheet1!$D:$AV,11,0)</f>
        <v>#N/A</v>
      </c>
      <c r="AA30" s="36">
        <v>44347</v>
      </c>
      <c r="AB30" s="44" t="e">
        <f>VLOOKUP(A:A,[12]Sheet1!$E:$BD,5,0)</f>
        <v>#N/A</v>
      </c>
      <c r="AC30" s="44" t="e">
        <f>VLOOKUP(A:A,[12]Sheet1!$E:$BD,25,0)</f>
        <v>#N/A</v>
      </c>
      <c r="AD30" s="44" t="e">
        <f>VLOOKUP(A:A,[12]Sheet1!$E:$BD,26,0)</f>
        <v>#N/A</v>
      </c>
      <c r="AE30" s="31"/>
    </row>
    <row r="31" spans="1:31" ht="12.75" x14ac:dyDescent="0.2">
      <c r="A31" s="25">
        <v>4002935517</v>
      </c>
      <c r="B31" s="21" t="s">
        <v>96</v>
      </c>
      <c r="C31" s="26"/>
      <c r="D31" s="20">
        <v>95260001</v>
      </c>
      <c r="E31" s="25" t="s">
        <v>237</v>
      </c>
      <c r="F31" s="25">
        <v>499</v>
      </c>
      <c r="G31" s="25" t="s">
        <v>3280</v>
      </c>
      <c r="H31" s="25" t="s">
        <v>3281</v>
      </c>
      <c r="I31" s="26" t="s">
        <v>73</v>
      </c>
      <c r="J31" s="20" t="s">
        <v>97</v>
      </c>
      <c r="K31" s="20" t="s">
        <v>3279</v>
      </c>
      <c r="L31" s="20">
        <v>3</v>
      </c>
      <c r="M31" s="25" t="s">
        <v>117</v>
      </c>
      <c r="N31" s="20" t="s">
        <v>118</v>
      </c>
      <c r="O31" s="25" t="s">
        <v>311</v>
      </c>
      <c r="P31" s="27">
        <v>44350</v>
      </c>
      <c r="Q31" s="20" t="s">
        <v>112</v>
      </c>
      <c r="R31" s="20" t="s">
        <v>238</v>
      </c>
      <c r="S31" s="32" t="s">
        <v>113</v>
      </c>
      <c r="T31" s="28" t="str">
        <f>IFERROR(VLOOKUP(D:D,DGILOG!A:C,3,0),"")</f>
        <v>Y</v>
      </c>
      <c r="U31" s="32"/>
      <c r="V31" s="32"/>
      <c r="W31" s="28" t="s">
        <v>3296</v>
      </c>
      <c r="X31" s="28" t="s">
        <v>316</v>
      </c>
      <c r="Y31" s="28" t="str">
        <f t="shared" si="0"/>
        <v>4002935517 GID 02 P3 03 Y</v>
      </c>
      <c r="Z31" s="31" t="e">
        <f>VLOOKUP(A:A,[21]Sheet1!$D:$AV,11,0)</f>
        <v>#N/A</v>
      </c>
      <c r="AA31" s="36">
        <v>44347</v>
      </c>
      <c r="AB31" s="44" t="e">
        <f>VLOOKUP(A:A,[12]Sheet1!$E:$BD,5,0)</f>
        <v>#N/A</v>
      </c>
      <c r="AC31" s="44" t="e">
        <f>VLOOKUP(A:A,[12]Sheet1!$E:$BD,25,0)</f>
        <v>#N/A</v>
      </c>
      <c r="AD31" s="44" t="e">
        <f>VLOOKUP(A:A,[12]Sheet1!$E:$BD,26,0)</f>
        <v>#N/A</v>
      </c>
      <c r="AE31" s="31"/>
    </row>
    <row r="32" spans="1:31" ht="12.75" x14ac:dyDescent="0.2">
      <c r="A32" s="25">
        <v>4002935522</v>
      </c>
      <c r="B32" s="21" t="s">
        <v>96</v>
      </c>
      <c r="C32" s="26">
        <v>1</v>
      </c>
      <c r="D32" s="20">
        <v>15178585</v>
      </c>
      <c r="E32" s="25" t="s">
        <v>376</v>
      </c>
      <c r="F32" s="25">
        <v>1975</v>
      </c>
      <c r="G32" s="25" t="s">
        <v>3282</v>
      </c>
      <c r="H32" s="25" t="s">
        <v>3283</v>
      </c>
      <c r="I32" s="26" t="s">
        <v>73</v>
      </c>
      <c r="J32" s="20" t="s">
        <v>116</v>
      </c>
      <c r="K32" s="20" t="s">
        <v>3279</v>
      </c>
      <c r="L32" s="20">
        <v>3</v>
      </c>
      <c r="M32" s="25" t="s">
        <v>130</v>
      </c>
      <c r="N32" s="20" t="s">
        <v>118</v>
      </c>
      <c r="O32" s="25" t="s">
        <v>3266</v>
      </c>
      <c r="P32" s="27">
        <v>44350</v>
      </c>
      <c r="Q32" s="20" t="s">
        <v>112</v>
      </c>
      <c r="R32" s="20" t="s">
        <v>377</v>
      </c>
      <c r="S32" s="32" t="s">
        <v>113</v>
      </c>
      <c r="T32" s="28" t="str">
        <f>IFERROR(VLOOKUP(D:D,DGILOG!A:C,3,0),"")</f>
        <v/>
      </c>
      <c r="U32" s="32"/>
      <c r="V32" s="32" t="s">
        <v>3290</v>
      </c>
      <c r="W32" s="28" t="s">
        <v>3294</v>
      </c>
      <c r="X32" s="28" t="s">
        <v>316</v>
      </c>
      <c r="Y32" s="28" t="str">
        <f t="shared" si="0"/>
        <v xml:space="preserve">4002935522 GID 02 P3 03 </v>
      </c>
      <c r="Z32" s="31" t="e">
        <f>VLOOKUP(A:A,[21]Sheet1!$D:$AV,11,0)</f>
        <v>#N/A</v>
      </c>
      <c r="AA32" s="36">
        <v>44347</v>
      </c>
      <c r="AB32" s="44" t="e">
        <f>VLOOKUP(A:A,[12]Sheet1!$E:$BD,5,0)</f>
        <v>#N/A</v>
      </c>
      <c r="AC32" s="44" t="e">
        <f>VLOOKUP(A:A,[12]Sheet1!$E:$BD,25,0)</f>
        <v>#N/A</v>
      </c>
      <c r="AD32" s="44" t="e">
        <f>VLOOKUP(A:A,[12]Sheet1!$E:$BD,26,0)</f>
        <v>#N/A</v>
      </c>
      <c r="AE32" s="31"/>
    </row>
    <row r="33" spans="1:31" ht="12.75" x14ac:dyDescent="0.2">
      <c r="A33" s="25">
        <v>4002935523</v>
      </c>
      <c r="B33" s="21" t="s">
        <v>96</v>
      </c>
      <c r="C33" s="26"/>
      <c r="D33" s="20">
        <v>15178585</v>
      </c>
      <c r="E33" s="25" t="s">
        <v>376</v>
      </c>
      <c r="F33" s="25">
        <v>580</v>
      </c>
      <c r="G33" s="25" t="s">
        <v>3284</v>
      </c>
      <c r="H33" s="25" t="s">
        <v>952</v>
      </c>
      <c r="I33" s="26" t="s">
        <v>73</v>
      </c>
      <c r="J33" s="20" t="s">
        <v>97</v>
      </c>
      <c r="K33" s="20" t="s">
        <v>3279</v>
      </c>
      <c r="L33" s="20">
        <v>3</v>
      </c>
      <c r="M33" s="25" t="s">
        <v>130</v>
      </c>
      <c r="N33" s="20" t="s">
        <v>118</v>
      </c>
      <c r="O33" s="25" t="s">
        <v>3285</v>
      </c>
      <c r="P33" s="27">
        <v>44350</v>
      </c>
      <c r="Q33" s="20" t="s">
        <v>112</v>
      </c>
      <c r="R33" s="20" t="s">
        <v>377</v>
      </c>
      <c r="S33" s="32" t="s">
        <v>113</v>
      </c>
      <c r="T33" s="28" t="str">
        <f>IFERROR(VLOOKUP(D:D,DGILOG!A:C,3,0),"")</f>
        <v/>
      </c>
      <c r="U33" s="32"/>
      <c r="V33" s="32"/>
      <c r="W33" s="28" t="s">
        <v>3293</v>
      </c>
      <c r="X33" s="28" t="s">
        <v>316</v>
      </c>
      <c r="Y33" s="28" t="str">
        <f t="shared" si="0"/>
        <v xml:space="preserve">4002935523 GID 02 P3 03 </v>
      </c>
      <c r="Z33" s="31" t="e">
        <f>VLOOKUP(A:A,[21]Sheet1!$D:$AV,11,0)</f>
        <v>#N/A</v>
      </c>
      <c r="AA33" s="36">
        <v>44347</v>
      </c>
      <c r="AB33" s="44" t="e">
        <f>VLOOKUP(A:A,[12]Sheet1!$E:$BD,5,0)</f>
        <v>#N/A</v>
      </c>
      <c r="AC33" s="44" t="e">
        <f>VLOOKUP(A:A,[12]Sheet1!$E:$BD,25,0)</f>
        <v>#N/A</v>
      </c>
      <c r="AD33" s="44" t="e">
        <f>VLOOKUP(A:A,[12]Sheet1!$E:$BD,26,0)</f>
        <v>#N/A</v>
      </c>
      <c r="AE33" s="31"/>
    </row>
    <row r="34" spans="1:31" ht="12.75" x14ac:dyDescent="0.2">
      <c r="A34" s="25">
        <v>4002935523</v>
      </c>
      <c r="B34" s="21" t="s">
        <v>96</v>
      </c>
      <c r="C34" s="26">
        <v>1</v>
      </c>
      <c r="D34" s="20">
        <v>15360242</v>
      </c>
      <c r="E34" s="25" t="s">
        <v>429</v>
      </c>
      <c r="F34" s="25">
        <v>1509</v>
      </c>
      <c r="G34" s="25" t="s">
        <v>2239</v>
      </c>
      <c r="H34" s="25" t="s">
        <v>858</v>
      </c>
      <c r="I34" s="26" t="s">
        <v>73</v>
      </c>
      <c r="J34" s="20" t="s">
        <v>97</v>
      </c>
      <c r="K34" s="20" t="s">
        <v>3279</v>
      </c>
      <c r="L34" s="20">
        <v>3</v>
      </c>
      <c r="M34" s="25" t="s">
        <v>346</v>
      </c>
      <c r="N34" s="20" t="s">
        <v>118</v>
      </c>
      <c r="O34" s="25" t="s">
        <v>3285</v>
      </c>
      <c r="P34" s="27">
        <v>44350</v>
      </c>
      <c r="Q34" s="20" t="s">
        <v>112</v>
      </c>
      <c r="R34" s="20" t="s">
        <v>430</v>
      </c>
      <c r="S34" s="32" t="s">
        <v>113</v>
      </c>
      <c r="T34" s="28" t="str">
        <f>IFERROR(VLOOKUP(D:D,DGILOG!A:C,3,0),"")</f>
        <v>Y</v>
      </c>
      <c r="U34" s="32"/>
      <c r="V34" s="32" t="s">
        <v>453</v>
      </c>
      <c r="W34" s="28" t="s">
        <v>3293</v>
      </c>
      <c r="X34" s="28" t="s">
        <v>316</v>
      </c>
      <c r="Y34" s="28" t="str">
        <f t="shared" si="0"/>
        <v>4002935523 GID 02 P3 03 Y</v>
      </c>
      <c r="Z34" s="31" t="e">
        <f>VLOOKUP(A:A,[21]Sheet1!$D:$AV,11,0)</f>
        <v>#N/A</v>
      </c>
      <c r="AA34" s="36">
        <v>44347</v>
      </c>
      <c r="AB34" s="44" t="e">
        <f>VLOOKUP(A:A,[12]Sheet1!$E:$BD,5,0)</f>
        <v>#N/A</v>
      </c>
      <c r="AC34" s="44" t="e">
        <f>VLOOKUP(A:A,[12]Sheet1!$E:$BD,25,0)</f>
        <v>#N/A</v>
      </c>
      <c r="AD34" s="44" t="e">
        <f>VLOOKUP(A:A,[12]Sheet1!$E:$BD,26,0)</f>
        <v>#N/A</v>
      </c>
      <c r="AE34" s="31"/>
    </row>
    <row r="35" spans="1:31" ht="12.75" x14ac:dyDescent="0.2">
      <c r="A35" s="25">
        <v>4002935526</v>
      </c>
      <c r="B35" s="21" t="s">
        <v>96</v>
      </c>
      <c r="C35" s="26"/>
      <c r="D35" s="20">
        <v>15360242</v>
      </c>
      <c r="E35" s="25" t="s">
        <v>429</v>
      </c>
      <c r="F35" s="25">
        <v>1138</v>
      </c>
      <c r="G35" s="25" t="s">
        <v>3286</v>
      </c>
      <c r="H35" s="25" t="s">
        <v>3287</v>
      </c>
      <c r="I35" s="26" t="s">
        <v>73</v>
      </c>
      <c r="J35" s="20" t="s">
        <v>97</v>
      </c>
      <c r="K35" s="20" t="s">
        <v>3279</v>
      </c>
      <c r="L35" s="20">
        <v>3</v>
      </c>
      <c r="M35" s="25" t="s">
        <v>346</v>
      </c>
      <c r="N35" s="20" t="s">
        <v>118</v>
      </c>
      <c r="O35" s="25" t="s">
        <v>317</v>
      </c>
      <c r="P35" s="27">
        <v>44350</v>
      </c>
      <c r="Q35" s="20" t="s">
        <v>112</v>
      </c>
      <c r="R35" s="20" t="s">
        <v>430</v>
      </c>
      <c r="S35" s="32" t="s">
        <v>113</v>
      </c>
      <c r="T35" s="28" t="str">
        <f>IFERROR(VLOOKUP(D:D,DGILOG!A:C,3,0),"")</f>
        <v>Y</v>
      </c>
      <c r="U35" s="32"/>
      <c r="V35" s="32"/>
      <c r="W35" s="28" t="s">
        <v>3296</v>
      </c>
      <c r="X35" s="28" t="s">
        <v>316</v>
      </c>
      <c r="Y35" s="28" t="str">
        <f t="shared" si="0"/>
        <v>4002935526 GID 02 P3 03 Y</v>
      </c>
      <c r="Z35" s="31" t="e">
        <f>VLOOKUP(A:A,[21]Sheet1!$D:$AV,11,0)</f>
        <v>#N/A</v>
      </c>
      <c r="AA35" s="36">
        <v>44347</v>
      </c>
      <c r="AB35" s="44" t="e">
        <f>VLOOKUP(A:A,[12]Sheet1!$E:$BD,5,0)</f>
        <v>#N/A</v>
      </c>
      <c r="AC35" s="44" t="e">
        <f>VLOOKUP(A:A,[12]Sheet1!$E:$BD,25,0)</f>
        <v>#N/A</v>
      </c>
      <c r="AD35" s="44" t="e">
        <f>VLOOKUP(A:A,[12]Sheet1!$E:$BD,26,0)</f>
        <v>#N/A</v>
      </c>
      <c r="AE35" s="31"/>
    </row>
    <row r="36" spans="1:31" ht="12.75" x14ac:dyDescent="0.2">
      <c r="A36" s="25">
        <v>4002935526</v>
      </c>
      <c r="B36" s="21" t="s">
        <v>96</v>
      </c>
      <c r="C36" s="26"/>
      <c r="D36" s="20">
        <v>15475742</v>
      </c>
      <c r="E36" s="25" t="s">
        <v>345</v>
      </c>
      <c r="F36" s="25">
        <v>1009</v>
      </c>
      <c r="G36" s="25" t="s">
        <v>1652</v>
      </c>
      <c r="H36" s="25" t="s">
        <v>3288</v>
      </c>
      <c r="I36" s="26" t="s">
        <v>73</v>
      </c>
      <c r="J36" s="20" t="s">
        <v>97</v>
      </c>
      <c r="K36" s="20" t="s">
        <v>3279</v>
      </c>
      <c r="L36" s="20">
        <v>3</v>
      </c>
      <c r="M36" s="25" t="s">
        <v>346</v>
      </c>
      <c r="N36" s="20" t="s">
        <v>118</v>
      </c>
      <c r="O36" s="25" t="s">
        <v>317</v>
      </c>
      <c r="P36" s="27">
        <v>44350</v>
      </c>
      <c r="Q36" s="20" t="s">
        <v>112</v>
      </c>
      <c r="R36" s="20" t="s">
        <v>347</v>
      </c>
      <c r="S36" s="32" t="s">
        <v>113</v>
      </c>
      <c r="T36" s="28" t="str">
        <f>IFERROR(VLOOKUP(D:D,DGILOG!A:C,3,0),"")</f>
        <v/>
      </c>
      <c r="U36" s="32"/>
      <c r="V36" s="32"/>
      <c r="W36" s="28" t="s">
        <v>3296</v>
      </c>
      <c r="X36" s="28" t="s">
        <v>316</v>
      </c>
      <c r="Y36" s="28" t="str">
        <f t="shared" si="0"/>
        <v xml:space="preserve">4002935526 GID 02 P3 03 </v>
      </c>
      <c r="Z36" s="31" t="e">
        <f>VLOOKUP(A:A,[21]Sheet1!$D:$AV,11,0)</f>
        <v>#N/A</v>
      </c>
      <c r="AA36" s="36">
        <v>44347</v>
      </c>
      <c r="AB36" s="44" t="e">
        <f>VLOOKUP(A:A,[12]Sheet1!$E:$BD,5,0)</f>
        <v>#N/A</v>
      </c>
      <c r="AC36" s="44" t="e">
        <f>VLOOKUP(A:A,[12]Sheet1!$E:$BD,25,0)</f>
        <v>#N/A</v>
      </c>
      <c r="AD36" s="44" t="e">
        <f>VLOOKUP(A:A,[12]Sheet1!$E:$BD,26,0)</f>
        <v>#N/A</v>
      </c>
      <c r="AE36" s="31"/>
    </row>
    <row r="37" spans="1:31" ht="12.75" x14ac:dyDescent="0.2">
      <c r="A37" s="20">
        <v>4002935569</v>
      </c>
      <c r="B37" s="21" t="s">
        <v>96</v>
      </c>
      <c r="C37" s="21">
        <v>1</v>
      </c>
      <c r="D37" s="20">
        <v>15471883</v>
      </c>
      <c r="E37" s="20" t="s">
        <v>103</v>
      </c>
      <c r="F37" s="20">
        <v>458</v>
      </c>
      <c r="G37" s="20" t="s">
        <v>3247</v>
      </c>
      <c r="H37" s="20" t="s">
        <v>614</v>
      </c>
      <c r="I37" s="21" t="s">
        <v>8</v>
      </c>
      <c r="J37" s="20" t="s">
        <v>97</v>
      </c>
      <c r="K37" s="20" t="s">
        <v>3279</v>
      </c>
      <c r="L37" s="20">
        <v>3</v>
      </c>
      <c r="M37" s="20" t="s">
        <v>252</v>
      </c>
      <c r="N37" s="20" t="s">
        <v>110</v>
      </c>
      <c r="O37" s="20" t="s">
        <v>316</v>
      </c>
      <c r="P37" s="22">
        <v>44350</v>
      </c>
      <c r="Q37" s="20" t="s">
        <v>105</v>
      </c>
      <c r="R37" s="20" t="s">
        <v>106</v>
      </c>
      <c r="S37" s="33" t="s">
        <v>107</v>
      </c>
      <c r="T37" s="19" t="str">
        <f>IFERROR(VLOOKUP(D:D,DGILOG!A:C,3,0),"")</f>
        <v>Y</v>
      </c>
      <c r="U37" s="33" t="s">
        <v>302</v>
      </c>
      <c r="V37" s="33" t="s">
        <v>273</v>
      </c>
      <c r="W37" s="19" t="str">
        <f>IFERROR(VLOOKUP(V:V,MGV!B:E,4,0),"")</f>
        <v>PT. Mega Antaran Prima</v>
      </c>
      <c r="X37" s="19" t="s">
        <v>316</v>
      </c>
      <c r="Y37" s="23" t="str">
        <f t="shared" si="0"/>
        <v>4002935569 GID 02 P2 03 Y</v>
      </c>
      <c r="Z37" s="31" t="e">
        <f>VLOOKUP(A:A,[21]Sheet1!$D:$AV,11,0)</f>
        <v>#N/A</v>
      </c>
      <c r="AA37" s="36">
        <v>44347</v>
      </c>
      <c r="AB37" s="44" t="e">
        <f>VLOOKUP(A:A,[12]Sheet1!$E:$BD,5,0)</f>
        <v>#N/A</v>
      </c>
      <c r="AC37" s="44" t="e">
        <f>VLOOKUP(A:A,[12]Sheet1!$E:$BD,25,0)</f>
        <v>#N/A</v>
      </c>
      <c r="AD37" s="44" t="e">
        <f>VLOOKUP(A:A,[12]Sheet1!$E:$BD,26,0)</f>
        <v>#N/A</v>
      </c>
      <c r="AE37" s="31" t="s">
        <v>273</v>
      </c>
    </row>
    <row r="38" spans="1:31" ht="12.75" x14ac:dyDescent="0.2">
      <c r="A38" s="20">
        <v>4002935651</v>
      </c>
      <c r="B38" s="21" t="s">
        <v>96</v>
      </c>
      <c r="C38" s="21">
        <v>1</v>
      </c>
      <c r="D38" s="20">
        <v>15067787</v>
      </c>
      <c r="E38" s="20" t="s">
        <v>211</v>
      </c>
      <c r="F38" s="20">
        <v>245</v>
      </c>
      <c r="G38" s="20" t="s">
        <v>3289</v>
      </c>
      <c r="H38" s="20" t="s">
        <v>397</v>
      </c>
      <c r="I38" s="21" t="s">
        <v>8</v>
      </c>
      <c r="J38" s="20" t="s">
        <v>97</v>
      </c>
      <c r="K38" s="20" t="s">
        <v>3279</v>
      </c>
      <c r="L38" s="20">
        <v>3</v>
      </c>
      <c r="M38" s="20" t="s">
        <v>104</v>
      </c>
      <c r="N38" s="20" t="s">
        <v>99</v>
      </c>
      <c r="O38" s="20" t="s">
        <v>316</v>
      </c>
      <c r="P38" s="22">
        <v>44349</v>
      </c>
      <c r="Q38" s="20" t="s">
        <v>120</v>
      </c>
      <c r="R38" s="34" t="s">
        <v>212</v>
      </c>
      <c r="S38" s="33" t="s">
        <v>122</v>
      </c>
      <c r="T38" s="19" t="str">
        <f>IFERROR(VLOOKUP(D:D,DGILOG!A:C,3,0),"")</f>
        <v/>
      </c>
      <c r="U38" s="33" t="s">
        <v>302</v>
      </c>
      <c r="V38" s="33" t="s">
        <v>15</v>
      </c>
      <c r="W38" s="19" t="str">
        <f>IFERROR(VLOOKUP(V:V,MGV!B:E,4,0),"")</f>
        <v>CV. Global Synergi Abadi</v>
      </c>
      <c r="X38" s="19" t="s">
        <v>316</v>
      </c>
      <c r="Y38" s="23" t="str">
        <f t="shared" si="0"/>
        <v xml:space="preserve">4002935651 GID 02 P1 02 </v>
      </c>
      <c r="Z38" s="31" t="e">
        <f>VLOOKUP(A:A,[21]Sheet1!$D:$AV,11,0)</f>
        <v>#N/A</v>
      </c>
      <c r="AA38" s="36">
        <v>44347</v>
      </c>
      <c r="AB38" s="44" t="e">
        <f>VLOOKUP(A:A,[12]Sheet1!$E:$BD,5,0)</f>
        <v>#N/A</v>
      </c>
      <c r="AC38" s="44" t="e">
        <f>VLOOKUP(A:A,[12]Sheet1!$E:$BD,25,0)</f>
        <v>#N/A</v>
      </c>
      <c r="AD38" s="44" t="e">
        <f>VLOOKUP(A:A,[12]Sheet1!$E:$BD,26,0)</f>
        <v>#N/A</v>
      </c>
      <c r="AE38" s="31" t="s">
        <v>15</v>
      </c>
    </row>
    <row r="39" spans="1:31" ht="12.75" x14ac:dyDescent="0.2">
      <c r="A39" s="20">
        <v>4002935744</v>
      </c>
      <c r="B39" s="21" t="s">
        <v>96</v>
      </c>
      <c r="C39" s="21">
        <v>1</v>
      </c>
      <c r="D39" s="20">
        <v>15103172</v>
      </c>
      <c r="E39" s="20" t="s">
        <v>119</v>
      </c>
      <c r="F39" s="20">
        <v>22</v>
      </c>
      <c r="G39" s="20" t="s">
        <v>416</v>
      </c>
      <c r="H39" s="20" t="s">
        <v>2342</v>
      </c>
      <c r="I39" s="21" t="s">
        <v>8</v>
      </c>
      <c r="J39" s="20" t="s">
        <v>97</v>
      </c>
      <c r="K39" s="20" t="s">
        <v>3279</v>
      </c>
      <c r="L39" s="20">
        <v>3</v>
      </c>
      <c r="M39" s="20" t="s">
        <v>104</v>
      </c>
      <c r="N39" s="20" t="s">
        <v>99</v>
      </c>
      <c r="O39" s="20" t="s">
        <v>317</v>
      </c>
      <c r="P39" s="22">
        <v>44349</v>
      </c>
      <c r="Q39" s="20" t="s">
        <v>120</v>
      </c>
      <c r="R39" s="20" t="s">
        <v>121</v>
      </c>
      <c r="S39" s="33" t="s">
        <v>122</v>
      </c>
      <c r="T39" s="19" t="str">
        <f>IFERROR(VLOOKUP(D:D,DGILOG!A:C,3,0),"")</f>
        <v/>
      </c>
      <c r="U39" s="33" t="s">
        <v>302</v>
      </c>
      <c r="V39" s="33" t="s">
        <v>12</v>
      </c>
      <c r="W39" s="19" t="str">
        <f>IFERROR(VLOOKUP(V:V,MGV!B:E,4,0),"")</f>
        <v>CV. Global Synergi Abadi</v>
      </c>
      <c r="X39" s="19" t="s">
        <v>316</v>
      </c>
      <c r="Y39" s="23" t="str">
        <f t="shared" si="0"/>
        <v xml:space="preserve">4002935744 GID 02 P1 02 </v>
      </c>
      <c r="Z39" s="31" t="e">
        <f>VLOOKUP(A:A,[21]Sheet1!$D:$AV,11,0)</f>
        <v>#N/A</v>
      </c>
      <c r="AA39" s="36">
        <v>44347</v>
      </c>
      <c r="AB39" s="44" t="e">
        <f>VLOOKUP(A:A,[12]Sheet1!$E:$BD,5,0)</f>
        <v>#N/A</v>
      </c>
      <c r="AC39" s="44" t="e">
        <f>VLOOKUP(A:A,[12]Sheet1!$E:$BD,25,0)</f>
        <v>#N/A</v>
      </c>
      <c r="AD39" s="44" t="e">
        <f>VLOOKUP(A:A,[12]Sheet1!$E:$BD,26,0)</f>
        <v>#N/A</v>
      </c>
      <c r="AE39" s="31" t="s">
        <v>12</v>
      </c>
    </row>
    <row r="40" spans="1:31" ht="12.75" x14ac:dyDescent="0.2">
      <c r="A40" s="20">
        <v>4002935744</v>
      </c>
      <c r="B40" s="21" t="s">
        <v>96</v>
      </c>
      <c r="C40" s="21"/>
      <c r="D40" s="20">
        <v>15296927</v>
      </c>
      <c r="E40" s="20" t="s">
        <v>319</v>
      </c>
      <c r="F40" s="20">
        <v>90</v>
      </c>
      <c r="G40" s="20" t="s">
        <v>2335</v>
      </c>
      <c r="H40" s="20" t="s">
        <v>1698</v>
      </c>
      <c r="I40" s="21" t="s">
        <v>8</v>
      </c>
      <c r="J40" s="20" t="s">
        <v>97</v>
      </c>
      <c r="K40" s="20" t="s">
        <v>3279</v>
      </c>
      <c r="L40" s="20">
        <v>3</v>
      </c>
      <c r="M40" s="20" t="s">
        <v>104</v>
      </c>
      <c r="N40" s="20" t="s">
        <v>99</v>
      </c>
      <c r="O40" s="20" t="s">
        <v>317</v>
      </c>
      <c r="P40" s="22">
        <v>44349</v>
      </c>
      <c r="Q40" s="20" t="s">
        <v>120</v>
      </c>
      <c r="R40" s="20" t="s">
        <v>320</v>
      </c>
      <c r="S40" s="33" t="s">
        <v>122</v>
      </c>
      <c r="T40" s="19" t="str">
        <f>IFERROR(VLOOKUP(D:D,DGILOG!A:C,3,0),"")</f>
        <v/>
      </c>
      <c r="U40" s="33"/>
      <c r="V40" s="33"/>
      <c r="W40" s="33"/>
      <c r="X40" s="19" t="s">
        <v>316</v>
      </c>
      <c r="Y40" s="23" t="str">
        <f t="shared" si="0"/>
        <v xml:space="preserve">4002935744 GID 02 P1 02 </v>
      </c>
      <c r="Z40" s="31" t="e">
        <f>VLOOKUP(A:A,[21]Sheet1!$D:$AV,11,0)</f>
        <v>#N/A</v>
      </c>
      <c r="AA40" s="36">
        <v>44347</v>
      </c>
      <c r="AB40" s="44" t="e">
        <f>VLOOKUP(A:A,[12]Sheet1!$E:$BD,5,0)</f>
        <v>#N/A</v>
      </c>
      <c r="AC40" s="44" t="e">
        <f>VLOOKUP(A:A,[12]Sheet1!$E:$BD,25,0)</f>
        <v>#N/A</v>
      </c>
      <c r="AD40" s="44" t="e">
        <f>VLOOKUP(A:A,[12]Sheet1!$E:$BD,26,0)</f>
        <v>#N/A</v>
      </c>
      <c r="AE40" s="31" t="s">
        <v>12</v>
      </c>
    </row>
    <row r="41" spans="1:31" ht="12.75" x14ac:dyDescent="0.2">
      <c r="A41" s="20">
        <v>4002935753</v>
      </c>
      <c r="B41" s="21" t="s">
        <v>96</v>
      </c>
      <c r="C41" s="21">
        <v>1</v>
      </c>
      <c r="D41" s="20">
        <v>15463930</v>
      </c>
      <c r="E41" s="20" t="s">
        <v>312</v>
      </c>
      <c r="F41" s="20">
        <v>188</v>
      </c>
      <c r="G41" s="20" t="s">
        <v>785</v>
      </c>
      <c r="H41" s="20" t="s">
        <v>432</v>
      </c>
      <c r="I41" s="21" t="s">
        <v>8</v>
      </c>
      <c r="J41" s="20" t="s">
        <v>97</v>
      </c>
      <c r="K41" s="20" t="s">
        <v>3279</v>
      </c>
      <c r="L41" s="20">
        <v>3</v>
      </c>
      <c r="M41" s="20" t="s">
        <v>313</v>
      </c>
      <c r="N41" s="20" t="s">
        <v>110</v>
      </c>
      <c r="O41" s="20" t="s">
        <v>308</v>
      </c>
      <c r="P41" s="22">
        <v>44349</v>
      </c>
      <c r="Q41" s="20" t="s">
        <v>105</v>
      </c>
      <c r="R41" s="20" t="s">
        <v>314</v>
      </c>
      <c r="S41" s="33" t="s">
        <v>122</v>
      </c>
      <c r="T41" s="19" t="str">
        <f>IFERROR(VLOOKUP(D:D,DGILOG!A:C,3,0),"")</f>
        <v/>
      </c>
      <c r="U41" s="33" t="s">
        <v>302</v>
      </c>
      <c r="V41" s="33" t="s">
        <v>26</v>
      </c>
      <c r="W41" s="19" t="str">
        <f>IFERROR(VLOOKUP(V:V,MGV!B:E,4,0),"")</f>
        <v>PT. Darsindo Cipta Putra Mandiri</v>
      </c>
      <c r="X41" s="19" t="s">
        <v>316</v>
      </c>
      <c r="Y41" s="23" t="str">
        <f t="shared" si="0"/>
        <v xml:space="preserve">4002935753 GID 02 P1 02 </v>
      </c>
      <c r="Z41" s="31" t="e">
        <f>VLOOKUP(A:A,[21]Sheet1!$D:$AV,11,0)</f>
        <v>#N/A</v>
      </c>
      <c r="AA41" s="36">
        <v>44347</v>
      </c>
      <c r="AB41" s="44" t="e">
        <f>VLOOKUP(A:A,[12]Sheet1!$E:$BD,5,0)</f>
        <v>#N/A</v>
      </c>
      <c r="AC41" s="44" t="e">
        <f>VLOOKUP(A:A,[12]Sheet1!$E:$BD,25,0)</f>
        <v>#N/A</v>
      </c>
      <c r="AD41" s="44" t="e">
        <f>VLOOKUP(A:A,[12]Sheet1!$E:$BD,26,0)</f>
        <v>#N/A</v>
      </c>
      <c r="AE41" s="31" t="s">
        <v>26</v>
      </c>
    </row>
    <row r="42" spans="1:31" ht="12.75" x14ac:dyDescent="0.2">
      <c r="A42" s="20">
        <v>4002935754</v>
      </c>
      <c r="B42" s="21" t="s">
        <v>96</v>
      </c>
      <c r="C42" s="21">
        <v>1</v>
      </c>
      <c r="D42" s="20">
        <v>15316787</v>
      </c>
      <c r="E42" s="20" t="s">
        <v>244</v>
      </c>
      <c r="F42" s="20">
        <v>143</v>
      </c>
      <c r="G42" s="20" t="s">
        <v>623</v>
      </c>
      <c r="H42" s="20" t="s">
        <v>417</v>
      </c>
      <c r="I42" s="21" t="s">
        <v>8</v>
      </c>
      <c r="J42" s="20" t="s">
        <v>97</v>
      </c>
      <c r="K42" s="20" t="s">
        <v>3279</v>
      </c>
      <c r="L42" s="20">
        <v>3</v>
      </c>
      <c r="M42" s="20" t="s">
        <v>242</v>
      </c>
      <c r="N42" s="20" t="s">
        <v>110</v>
      </c>
      <c r="O42" s="20" t="s">
        <v>308</v>
      </c>
      <c r="P42" s="22">
        <v>44349</v>
      </c>
      <c r="Q42" s="20" t="s">
        <v>105</v>
      </c>
      <c r="R42" s="20" t="s">
        <v>245</v>
      </c>
      <c r="S42" s="33" t="s">
        <v>122</v>
      </c>
      <c r="T42" s="19" t="str">
        <f>IFERROR(VLOOKUP(D:D,DGILOG!A:C,3,0),"")</f>
        <v/>
      </c>
      <c r="U42" s="33" t="s">
        <v>302</v>
      </c>
      <c r="V42" s="33" t="s">
        <v>49</v>
      </c>
      <c r="W42" s="19" t="str">
        <f>IFERROR(VLOOKUP(V:V,MGV!B:E,4,0),"")</f>
        <v>PT. Kabut Halim Mandiri</v>
      </c>
      <c r="X42" s="19" t="s">
        <v>316</v>
      </c>
      <c r="Y42" s="23" t="str">
        <f t="shared" si="0"/>
        <v xml:space="preserve">4002935754 GID 02 P1 02 </v>
      </c>
      <c r="Z42" s="31" t="e">
        <f>VLOOKUP(A:A,[21]Sheet1!$D:$AV,11,0)</f>
        <v>#N/A</v>
      </c>
      <c r="AA42" s="36">
        <v>44347</v>
      </c>
      <c r="AB42" s="44" t="e">
        <f>VLOOKUP(A:A,[12]Sheet1!$E:$BD,5,0)</f>
        <v>#N/A</v>
      </c>
      <c r="AC42" s="44" t="e">
        <f>VLOOKUP(A:A,[12]Sheet1!$E:$BD,25,0)</f>
        <v>#N/A</v>
      </c>
      <c r="AD42" s="44" t="e">
        <f>VLOOKUP(A:A,[12]Sheet1!$E:$BD,26,0)</f>
        <v>#N/A</v>
      </c>
      <c r="AE42" s="31" t="s">
        <v>49</v>
      </c>
    </row>
  </sheetData>
  <autoFilter ref="A1:Y42" xr:uid="{00000000-0009-0000-0000-00001B000000}"/>
  <conditionalFormatting sqref="A2:A4">
    <cfRule type="duplicateValues" dxfId="136" priority="29"/>
  </conditionalFormatting>
  <conditionalFormatting sqref="Y1">
    <cfRule type="duplicateValues" dxfId="135" priority="7316"/>
  </conditionalFormatting>
  <conditionalFormatting sqref="Y5">
    <cfRule type="duplicateValues" dxfId="134" priority="7317"/>
  </conditionalFormatting>
  <conditionalFormatting sqref="Y6:Y15">
    <cfRule type="duplicateValues" dxfId="133" priority="7318"/>
  </conditionalFormatting>
  <conditionalFormatting sqref="Y2:Y4">
    <cfRule type="duplicateValues" dxfId="132" priority="7319"/>
  </conditionalFormatting>
  <conditionalFormatting sqref="A1:A15">
    <cfRule type="duplicateValues" dxfId="131" priority="7320"/>
  </conditionalFormatting>
  <conditionalFormatting sqref="Y16:Y29">
    <cfRule type="duplicateValues" dxfId="130" priority="26"/>
  </conditionalFormatting>
  <conditionalFormatting sqref="Y30:Y42">
    <cfRule type="duplicateValues" dxfId="129" priority="19"/>
  </conditionalFormatting>
  <conditionalFormatting sqref="V25">
    <cfRule type="duplicateValues" dxfId="128" priority="7329"/>
    <cfRule type="duplicateValues" dxfId="127" priority="7330"/>
  </conditionalFormatting>
  <conditionalFormatting sqref="V27">
    <cfRule type="duplicateValues" dxfId="126" priority="7331"/>
    <cfRule type="duplicateValues" dxfId="125" priority="7332"/>
  </conditionalFormatting>
  <conditionalFormatting sqref="V28">
    <cfRule type="duplicateValues" dxfId="124" priority="7333"/>
    <cfRule type="duplicateValues" dxfId="123" priority="7334"/>
  </conditionalFormatting>
  <conditionalFormatting sqref="V1:V4">
    <cfRule type="duplicateValues" dxfId="122" priority="7335"/>
  </conditionalFormatting>
  <conditionalFormatting sqref="V1:V4">
    <cfRule type="duplicateValues" dxfId="121" priority="7336"/>
    <cfRule type="duplicateValues" dxfId="120" priority="7337"/>
  </conditionalFormatting>
  <conditionalFormatting sqref="V1:V5">
    <cfRule type="duplicateValues" dxfId="119" priority="7338"/>
    <cfRule type="duplicateValues" dxfId="118" priority="7339"/>
  </conditionalFormatting>
  <conditionalFormatting sqref="V6:V15">
    <cfRule type="duplicateValues" dxfId="117" priority="7340"/>
    <cfRule type="duplicateValues" dxfId="116" priority="7341"/>
  </conditionalFormatting>
  <conditionalFormatting sqref="AE1">
    <cfRule type="duplicateValues" dxfId="115" priority="7"/>
  </conditionalFormatting>
  <conditionalFormatting sqref="AE1">
    <cfRule type="duplicateValues" dxfId="114" priority="8"/>
    <cfRule type="duplicateValues" dxfId="113" priority="9"/>
  </conditionalFormatting>
  <conditionalFormatting sqref="AE1">
    <cfRule type="duplicateValues" dxfId="112" priority="10"/>
    <cfRule type="duplicateValues" dxfId="111" priority="11"/>
  </conditionalFormatting>
  <hyperlinks>
    <hyperlink ref="R38" r:id="rId1" display="http://jl.kh/" xr:uid="{00000000-0004-0000-1B00-000000000000}"/>
  </hyperlink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filterMode="1"/>
  <dimension ref="A1:AD33"/>
  <sheetViews>
    <sheetView zoomScale="90" zoomScaleNormal="9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A4" sqref="A4"/>
    </sheetView>
  </sheetViews>
  <sheetFormatPr defaultColWidth="18.42578125" defaultRowHeight="15" x14ac:dyDescent="0.25"/>
  <cols>
    <col min="1" max="1" width="13.5703125" bestFit="1" customWidth="1"/>
    <col min="2" max="2" width="15.28515625" hidden="1" customWidth="1"/>
    <col min="3" max="3" width="10.42578125" bestFit="1" customWidth="1"/>
    <col min="4" max="4" width="11.140625" hidden="1" customWidth="1"/>
    <col min="5" max="5" width="36.85546875" bestFit="1" customWidth="1"/>
    <col min="6" max="6" width="9" bestFit="1" customWidth="1"/>
    <col min="7" max="7" width="12.140625" bestFit="1" customWidth="1"/>
    <col min="8" max="8" width="11.85546875" bestFit="1" customWidth="1"/>
    <col min="9" max="9" width="14.5703125" bestFit="1" customWidth="1"/>
    <col min="10" max="10" width="15.85546875" hidden="1" customWidth="1"/>
    <col min="11" max="11" width="15.42578125" hidden="1" customWidth="1"/>
    <col min="12" max="12" width="13.140625" hidden="1" customWidth="1"/>
    <col min="13" max="13" width="12.5703125" bestFit="1" customWidth="1"/>
    <col min="14" max="14" width="14.28515625" hidden="1" customWidth="1"/>
    <col min="15" max="15" width="16.140625" bestFit="1" customWidth="1"/>
    <col min="16" max="16" width="9.85546875" bestFit="1" customWidth="1"/>
    <col min="17" max="17" width="22.85546875" bestFit="1" customWidth="1"/>
    <col min="18" max="18" width="71.140625" bestFit="1" customWidth="1"/>
    <col min="19" max="19" width="8.140625" bestFit="1" customWidth="1"/>
    <col min="20" max="20" width="13" bestFit="1" customWidth="1"/>
    <col min="21" max="21" width="9.28515625" bestFit="1" customWidth="1"/>
    <col min="22" max="22" width="20" bestFit="1" customWidth="1"/>
    <col min="23" max="23" width="30.5703125" bestFit="1" customWidth="1"/>
    <col min="24" max="24" width="9.140625" bestFit="1" customWidth="1"/>
    <col min="25" max="25" width="24" bestFit="1" customWidth="1"/>
    <col min="26" max="26" width="9" bestFit="1" customWidth="1"/>
    <col min="27" max="27" width="28.5703125" bestFit="1" customWidth="1"/>
    <col min="28" max="28" width="19.85546875" bestFit="1" customWidth="1"/>
    <col min="29" max="29" width="13.140625" bestFit="1" customWidth="1"/>
    <col min="30" max="30" width="20" bestFit="1" customWidth="1"/>
  </cols>
  <sheetData>
    <row r="1" spans="1:30" s="12" customFormat="1" x14ac:dyDescent="0.25">
      <c r="A1" s="18" t="s">
        <v>0</v>
      </c>
      <c r="B1" s="18" t="s">
        <v>3</v>
      </c>
      <c r="C1" s="18" t="s">
        <v>79</v>
      </c>
      <c r="D1" s="18" t="s">
        <v>80</v>
      </c>
      <c r="E1" s="18" t="s">
        <v>81</v>
      </c>
      <c r="F1" s="18" t="s">
        <v>82</v>
      </c>
      <c r="G1" s="18" t="s">
        <v>83</v>
      </c>
      <c r="H1" s="18" t="s">
        <v>84</v>
      </c>
      <c r="I1" s="18" t="s">
        <v>229</v>
      </c>
      <c r="J1" s="18" t="s">
        <v>85</v>
      </c>
      <c r="K1" s="18" t="s">
        <v>86</v>
      </c>
      <c r="L1" s="18" t="s">
        <v>87</v>
      </c>
      <c r="M1" s="18" t="s">
        <v>88</v>
      </c>
      <c r="N1" s="18" t="s">
        <v>89</v>
      </c>
      <c r="O1" s="18" t="s">
        <v>90</v>
      </c>
      <c r="P1" s="18" t="s">
        <v>91</v>
      </c>
      <c r="Q1" s="18" t="s">
        <v>92</v>
      </c>
      <c r="R1" s="18" t="s">
        <v>93</v>
      </c>
      <c r="S1" s="47" t="s">
        <v>2454</v>
      </c>
      <c r="T1" s="83" t="s">
        <v>611</v>
      </c>
      <c r="U1" s="47" t="s">
        <v>94</v>
      </c>
      <c r="V1" s="35" t="s">
        <v>625</v>
      </c>
      <c r="W1" s="47" t="s">
        <v>529</v>
      </c>
      <c r="X1" s="47" t="s">
        <v>95</v>
      </c>
      <c r="Y1" s="47" t="s">
        <v>254</v>
      </c>
      <c r="Z1" s="19"/>
      <c r="AA1" s="19"/>
      <c r="AB1" s="19"/>
      <c r="AC1" s="19"/>
      <c r="AD1" s="35" t="s">
        <v>625</v>
      </c>
    </row>
    <row r="2" spans="1:30" x14ac:dyDescent="0.25">
      <c r="A2" s="25">
        <v>4002936827</v>
      </c>
      <c r="B2" s="149" t="s">
        <v>96</v>
      </c>
      <c r="C2" s="26">
        <v>1</v>
      </c>
      <c r="D2" s="24">
        <v>15420635</v>
      </c>
      <c r="E2" s="25" t="s">
        <v>219</v>
      </c>
      <c r="F2" s="25">
        <v>2349</v>
      </c>
      <c r="G2" s="25" t="s">
        <v>3599</v>
      </c>
      <c r="H2" s="25" t="s">
        <v>3600</v>
      </c>
      <c r="I2" s="26" t="s">
        <v>73</v>
      </c>
      <c r="J2" s="24" t="s">
        <v>116</v>
      </c>
      <c r="K2" s="151">
        <v>44353.018055555556</v>
      </c>
      <c r="L2" s="149">
        <v>1</v>
      </c>
      <c r="M2" s="25" t="s">
        <v>124</v>
      </c>
      <c r="N2" s="24" t="s">
        <v>118</v>
      </c>
      <c r="O2" s="25" t="s">
        <v>3601</v>
      </c>
      <c r="P2" s="27">
        <v>44356</v>
      </c>
      <c r="Q2" s="24" t="s">
        <v>112</v>
      </c>
      <c r="R2" s="24" t="s">
        <v>220</v>
      </c>
      <c r="S2" s="28" t="s">
        <v>113</v>
      </c>
      <c r="T2" s="28" t="str">
        <f>IFERROR(VLOOKUP(D:D,DGILOG!A:C,3,0),"")</f>
        <v>Y</v>
      </c>
      <c r="U2" s="28"/>
      <c r="V2" s="28" t="s">
        <v>1701</v>
      </c>
      <c r="W2" s="28" t="s">
        <v>3715</v>
      </c>
      <c r="X2" s="28" t="s">
        <v>341</v>
      </c>
      <c r="Y2" s="28" t="str">
        <f t="shared" ref="Y2:Y33" si="0">A2&amp;" "&amp;X2&amp;" "&amp;S2&amp;" "&amp;TEXT(P2,"DD")&amp;" "&amp;T2</f>
        <v>4002936827 GID 07 P3 09 Y</v>
      </c>
      <c r="Z2" s="160">
        <v>44353</v>
      </c>
      <c r="AA2" s="28" t="e">
        <f>VLOOKUP(A:A,[21]Sheet1!$D:$AU,5,0)</f>
        <v>#N/A</v>
      </c>
      <c r="AB2" s="28" t="e">
        <f>VLOOKUP(A:A,[21]Sheet1!$D:$AU,25,0)</f>
        <v>#N/A</v>
      </c>
      <c r="AC2" s="28" t="e">
        <f>VLOOKUP(A:A,[21]Sheet1!$D:$AU,26,0)</f>
        <v>#N/A</v>
      </c>
      <c r="AD2" s="28"/>
    </row>
    <row r="3" spans="1:30" hidden="1" x14ac:dyDescent="0.25">
      <c r="A3" s="25">
        <v>4002936828</v>
      </c>
      <c r="B3" s="149" t="s">
        <v>96</v>
      </c>
      <c r="C3" s="26">
        <v>1</v>
      </c>
      <c r="D3" s="24">
        <v>15479868</v>
      </c>
      <c r="E3" s="25" t="s">
        <v>325</v>
      </c>
      <c r="F3" s="25">
        <v>1966</v>
      </c>
      <c r="G3" s="25" t="s">
        <v>3602</v>
      </c>
      <c r="H3" s="25" t="s">
        <v>3603</v>
      </c>
      <c r="I3" s="26" t="s">
        <v>73</v>
      </c>
      <c r="J3" s="24" t="s">
        <v>116</v>
      </c>
      <c r="K3" s="151">
        <v>44353.018055555556</v>
      </c>
      <c r="L3" s="149">
        <v>1</v>
      </c>
      <c r="M3" s="25" t="s">
        <v>124</v>
      </c>
      <c r="N3" s="24" t="s">
        <v>118</v>
      </c>
      <c r="O3" s="25" t="s">
        <v>3601</v>
      </c>
      <c r="P3" s="27">
        <v>44355</v>
      </c>
      <c r="Q3" s="24" t="s">
        <v>112</v>
      </c>
      <c r="R3" s="24" t="s">
        <v>326</v>
      </c>
      <c r="S3" s="28" t="s">
        <v>113</v>
      </c>
      <c r="T3" s="28" t="str">
        <f>IFERROR(VLOOKUP(D:D,DGILOG!A:C,3,0),"")</f>
        <v/>
      </c>
      <c r="U3" s="28"/>
      <c r="V3" s="28" t="s">
        <v>494</v>
      </c>
      <c r="W3" s="28" t="s">
        <v>3714</v>
      </c>
      <c r="X3" s="28" t="s">
        <v>341</v>
      </c>
      <c r="Y3" s="28" t="str">
        <f t="shared" si="0"/>
        <v xml:space="preserve">4002936828 GID 07 P3 08 </v>
      </c>
      <c r="Z3" s="160">
        <v>44353</v>
      </c>
      <c r="AA3" s="28" t="e">
        <f>VLOOKUP(A:A,[21]Sheet1!$D:$AU,5,0)</f>
        <v>#N/A</v>
      </c>
      <c r="AB3" s="28" t="e">
        <f>VLOOKUP(A:A,[21]Sheet1!$D:$AU,25,0)</f>
        <v>#N/A</v>
      </c>
      <c r="AC3" s="28" t="e">
        <f>VLOOKUP(A:A,[21]Sheet1!$D:$AU,26,0)</f>
        <v>#N/A</v>
      </c>
      <c r="AD3" s="28"/>
    </row>
    <row r="4" spans="1:30" x14ac:dyDescent="0.25">
      <c r="A4" s="24">
        <v>4002936887</v>
      </c>
      <c r="B4" s="149" t="s">
        <v>96</v>
      </c>
      <c r="C4" s="149">
        <v>1</v>
      </c>
      <c r="D4" s="24">
        <v>35000001</v>
      </c>
      <c r="E4" s="24" t="s">
        <v>193</v>
      </c>
      <c r="F4" s="24">
        <v>200</v>
      </c>
      <c r="G4" s="24" t="s">
        <v>3604</v>
      </c>
      <c r="H4" s="24" t="s">
        <v>3605</v>
      </c>
      <c r="I4" s="149" t="s">
        <v>8</v>
      </c>
      <c r="J4" s="24" t="s">
        <v>3372</v>
      </c>
      <c r="K4" s="151">
        <v>44353.018055555556</v>
      </c>
      <c r="L4" s="149">
        <v>1</v>
      </c>
      <c r="M4" s="24" t="s">
        <v>134</v>
      </c>
      <c r="N4" s="24" t="s">
        <v>99</v>
      </c>
      <c r="O4" s="24" t="s">
        <v>3606</v>
      </c>
      <c r="P4" s="152">
        <v>44354</v>
      </c>
      <c r="Q4" s="24" t="s">
        <v>100</v>
      </c>
      <c r="R4" s="153" t="s">
        <v>3510</v>
      </c>
      <c r="S4" s="19" t="s">
        <v>101</v>
      </c>
      <c r="T4" s="19" t="str">
        <f>IFERROR(VLOOKUP(D:D,DGILOG!A:C,3,0),"")</f>
        <v>Y</v>
      </c>
      <c r="U4" s="19" t="s">
        <v>302</v>
      </c>
      <c r="V4" s="19" t="s">
        <v>434</v>
      </c>
      <c r="W4" s="23" t="str">
        <f>IFERROR(VLOOKUP(V:V,MGV!B:E,4,0),"")</f>
        <v>PT. Kabut Halim Mandiri</v>
      </c>
      <c r="X4" s="19" t="s">
        <v>341</v>
      </c>
      <c r="Y4" s="23" t="str">
        <f t="shared" si="0"/>
        <v>4002936887 GID 07 ND 07 Y</v>
      </c>
      <c r="Z4" s="157">
        <v>44353</v>
      </c>
      <c r="AA4" s="23" t="e">
        <f>VLOOKUP(A:A,[21]Sheet1!$D:$AU,5,0)</f>
        <v>#N/A</v>
      </c>
      <c r="AB4" s="23" t="s">
        <v>3375</v>
      </c>
      <c r="AC4" s="158" t="s">
        <v>3691</v>
      </c>
      <c r="AD4" s="19" t="s">
        <v>434</v>
      </c>
    </row>
    <row r="5" spans="1:30" hidden="1" x14ac:dyDescent="0.25">
      <c r="A5" s="24">
        <v>4002936835</v>
      </c>
      <c r="B5" s="149" t="s">
        <v>96</v>
      </c>
      <c r="C5" s="149">
        <v>1</v>
      </c>
      <c r="D5" s="24">
        <v>15536781</v>
      </c>
      <c r="E5" s="24" t="s">
        <v>3607</v>
      </c>
      <c r="F5" s="24">
        <v>297</v>
      </c>
      <c r="G5" s="24" t="s">
        <v>3608</v>
      </c>
      <c r="H5" s="24" t="s">
        <v>3609</v>
      </c>
      <c r="I5" s="149" t="s">
        <v>8</v>
      </c>
      <c r="J5" s="24" t="s">
        <v>97</v>
      </c>
      <c r="K5" s="151">
        <v>44353.423611111109</v>
      </c>
      <c r="L5" s="149">
        <v>1</v>
      </c>
      <c r="M5" s="24" t="s">
        <v>126</v>
      </c>
      <c r="N5" s="24" t="s">
        <v>99</v>
      </c>
      <c r="O5" s="24" t="s">
        <v>341</v>
      </c>
      <c r="P5" s="152">
        <v>44354</v>
      </c>
      <c r="Q5" s="24" t="s">
        <v>100</v>
      </c>
      <c r="R5" s="24" t="s">
        <v>3610</v>
      </c>
      <c r="S5" s="19" t="s">
        <v>101</v>
      </c>
      <c r="T5" s="19" t="str">
        <f>IFERROR(VLOOKUP(D:D,DGILOG!A:C,3,0),"")</f>
        <v/>
      </c>
      <c r="U5" s="19" t="s">
        <v>302</v>
      </c>
      <c r="V5" s="19" t="s">
        <v>13</v>
      </c>
      <c r="W5" s="23" t="str">
        <f>IFERROR(VLOOKUP(V:V,MGV!B:E,4,0),"")</f>
        <v>CV. Global Synergi Abadi</v>
      </c>
      <c r="X5" s="19" t="s">
        <v>341</v>
      </c>
      <c r="Y5" s="23" t="str">
        <f t="shared" si="0"/>
        <v xml:space="preserve">4002936835 GID 07 ND 07 </v>
      </c>
      <c r="Z5" s="157">
        <v>44353</v>
      </c>
      <c r="AA5" s="23" t="e">
        <f>VLOOKUP(A:A,[21]Sheet1!$D:$AU,5,0)</f>
        <v>#N/A</v>
      </c>
      <c r="AB5" s="23" t="e">
        <f>VLOOKUP(A:A,[21]Sheet1!$D:$AU,25,0)</f>
        <v>#N/A</v>
      </c>
      <c r="AC5" s="23" t="e">
        <f>VLOOKUP(A:A,[21]Sheet1!$D:$AU,26,0)</f>
        <v>#N/A</v>
      </c>
      <c r="AD5" s="19" t="s">
        <v>13</v>
      </c>
    </row>
    <row r="6" spans="1:30" hidden="1" x14ac:dyDescent="0.25">
      <c r="A6" s="24">
        <v>4002936836</v>
      </c>
      <c r="B6" s="149" t="s">
        <v>96</v>
      </c>
      <c r="C6" s="149">
        <v>1</v>
      </c>
      <c r="D6" s="24">
        <v>15125706</v>
      </c>
      <c r="E6" s="24" t="s">
        <v>3611</v>
      </c>
      <c r="F6" s="24">
        <v>33</v>
      </c>
      <c r="G6" s="24" t="s">
        <v>3612</v>
      </c>
      <c r="H6" s="24" t="s">
        <v>3613</v>
      </c>
      <c r="I6" s="149" t="s">
        <v>8</v>
      </c>
      <c r="J6" s="24" t="s">
        <v>97</v>
      </c>
      <c r="K6" s="151">
        <v>44353.423611111109</v>
      </c>
      <c r="L6" s="149">
        <v>1</v>
      </c>
      <c r="M6" s="24" t="s">
        <v>126</v>
      </c>
      <c r="N6" s="24" t="s">
        <v>99</v>
      </c>
      <c r="O6" s="24" t="s">
        <v>3614</v>
      </c>
      <c r="P6" s="152">
        <v>44352</v>
      </c>
      <c r="Q6" s="24" t="s">
        <v>100</v>
      </c>
      <c r="R6" s="24" t="s">
        <v>3615</v>
      </c>
      <c r="S6" s="19" t="s">
        <v>101</v>
      </c>
      <c r="T6" s="19" t="str">
        <f>IFERROR(VLOOKUP(D:D,DGILOG!A:C,3,0),"")</f>
        <v/>
      </c>
      <c r="U6" s="19" t="s">
        <v>302</v>
      </c>
      <c r="V6" s="19" t="s">
        <v>70</v>
      </c>
      <c r="W6" s="23" t="str">
        <f>IFERROR(VLOOKUP(V:V,MGV!B:E,4,0),"")</f>
        <v>PT. Prima Sarana Ekspres</v>
      </c>
      <c r="X6" s="19" t="s">
        <v>341</v>
      </c>
      <c r="Y6" s="23" t="str">
        <f t="shared" si="0"/>
        <v xml:space="preserve">4002936836 GID 07 ND 05 </v>
      </c>
      <c r="Z6" s="157">
        <v>44353</v>
      </c>
      <c r="AA6" s="23" t="e">
        <f>VLOOKUP(A:A,[21]Sheet1!$D:$AU,5,0)</f>
        <v>#N/A</v>
      </c>
      <c r="AB6" s="23" t="e">
        <f>VLOOKUP(A:A,[21]Sheet1!$D:$AU,25,0)</f>
        <v>#N/A</v>
      </c>
      <c r="AC6" s="23" t="e">
        <f>VLOOKUP(A:A,[21]Sheet1!$D:$AU,26,0)</f>
        <v>#N/A</v>
      </c>
      <c r="AD6" s="19" t="s">
        <v>70</v>
      </c>
    </row>
    <row r="7" spans="1:30" x14ac:dyDescent="0.25">
      <c r="A7" s="24">
        <v>4002936836</v>
      </c>
      <c r="B7" s="149" t="s">
        <v>96</v>
      </c>
      <c r="C7" s="149"/>
      <c r="D7" s="24">
        <v>15207567</v>
      </c>
      <c r="E7" s="24" t="s">
        <v>257</v>
      </c>
      <c r="F7" s="24">
        <v>204</v>
      </c>
      <c r="G7" s="24" t="s">
        <v>3616</v>
      </c>
      <c r="H7" s="24" t="s">
        <v>3617</v>
      </c>
      <c r="I7" s="149" t="s">
        <v>8</v>
      </c>
      <c r="J7" s="24" t="s">
        <v>97</v>
      </c>
      <c r="K7" s="151">
        <v>44353.423611111109</v>
      </c>
      <c r="L7" s="149">
        <v>1</v>
      </c>
      <c r="M7" s="24" t="s">
        <v>134</v>
      </c>
      <c r="N7" s="24" t="s">
        <v>99</v>
      </c>
      <c r="O7" s="24" t="s">
        <v>3614</v>
      </c>
      <c r="P7" s="152">
        <v>44352</v>
      </c>
      <c r="Q7" s="24" t="s">
        <v>100</v>
      </c>
      <c r="R7" s="24" t="s">
        <v>258</v>
      </c>
      <c r="S7" s="19" t="s">
        <v>101</v>
      </c>
      <c r="T7" s="19" t="str">
        <f>IFERROR(VLOOKUP(D:D,DGILOG!A:C,3,0),"")</f>
        <v>Y</v>
      </c>
      <c r="U7" s="19"/>
      <c r="V7" s="19"/>
      <c r="W7" s="23" t="str">
        <f>IFERROR(VLOOKUP(V:V,MGV!B:E,4,0),"")</f>
        <v/>
      </c>
      <c r="X7" s="19" t="s">
        <v>341</v>
      </c>
      <c r="Y7" s="23" t="str">
        <f t="shared" si="0"/>
        <v>4002936836 GID 07 ND 05 Y</v>
      </c>
      <c r="Z7" s="157">
        <v>44353</v>
      </c>
      <c r="AA7" s="23" t="e">
        <f>VLOOKUP(A:A,[21]Sheet1!$D:$AU,5,0)</f>
        <v>#N/A</v>
      </c>
      <c r="AB7" s="23" t="e">
        <f>VLOOKUP(A:A,[21]Sheet1!$D:$AU,25,0)</f>
        <v>#N/A</v>
      </c>
      <c r="AC7" s="23" t="e">
        <f>VLOOKUP(A:A,[21]Sheet1!$D:$AU,26,0)</f>
        <v>#N/A</v>
      </c>
      <c r="AD7" s="19" t="s">
        <v>70</v>
      </c>
    </row>
    <row r="8" spans="1:30" hidden="1" x14ac:dyDescent="0.25">
      <c r="A8" s="24">
        <v>4002936843</v>
      </c>
      <c r="B8" s="149" t="s">
        <v>96</v>
      </c>
      <c r="C8" s="149">
        <v>1</v>
      </c>
      <c r="D8" s="24">
        <v>15485545</v>
      </c>
      <c r="E8" s="24" t="s">
        <v>3360</v>
      </c>
      <c r="F8" s="24">
        <v>54</v>
      </c>
      <c r="G8" s="24" t="s">
        <v>3618</v>
      </c>
      <c r="H8" s="24" t="s">
        <v>3619</v>
      </c>
      <c r="I8" s="149" t="s">
        <v>8</v>
      </c>
      <c r="J8" s="24" t="s">
        <v>97</v>
      </c>
      <c r="K8" s="151">
        <v>44353.423611111109</v>
      </c>
      <c r="L8" s="149">
        <v>1</v>
      </c>
      <c r="M8" s="24" t="s">
        <v>134</v>
      </c>
      <c r="N8" s="24" t="s">
        <v>99</v>
      </c>
      <c r="O8" s="24" t="s">
        <v>3614</v>
      </c>
      <c r="P8" s="152">
        <v>44352</v>
      </c>
      <c r="Q8" s="24" t="s">
        <v>100</v>
      </c>
      <c r="R8" s="153" t="s">
        <v>3620</v>
      </c>
      <c r="S8" s="19" t="s">
        <v>101</v>
      </c>
      <c r="T8" s="19" t="str">
        <f>IFERROR(VLOOKUP(D:D,DGILOG!A:C,3,0),"")</f>
        <v/>
      </c>
      <c r="U8" s="19" t="s">
        <v>302</v>
      </c>
      <c r="V8" s="19" t="s">
        <v>57</v>
      </c>
      <c r="W8" s="23" t="str">
        <f>IFERROR(VLOOKUP(V:V,MGV!B:E,4,0),"")</f>
        <v>PT. Mega Antaran Prima</v>
      </c>
      <c r="X8" s="19" t="s">
        <v>341</v>
      </c>
      <c r="Y8" s="23" t="str">
        <f t="shared" si="0"/>
        <v xml:space="preserve">4002936843 GID 07 ND 05 </v>
      </c>
      <c r="Z8" s="157">
        <v>44353</v>
      </c>
      <c r="AA8" s="23" t="e">
        <f>VLOOKUP(A:A,[21]Sheet1!$D:$AU,5,0)</f>
        <v>#N/A</v>
      </c>
      <c r="AB8" s="23" t="e">
        <f>VLOOKUP(A:A,[21]Sheet1!$D:$AU,25,0)</f>
        <v>#N/A</v>
      </c>
      <c r="AC8" s="23" t="e">
        <f>VLOOKUP(A:A,[21]Sheet1!$D:$AU,26,0)</f>
        <v>#N/A</v>
      </c>
      <c r="AD8" s="19" t="s">
        <v>57</v>
      </c>
    </row>
    <row r="9" spans="1:30" x14ac:dyDescent="0.25">
      <c r="A9" s="24">
        <v>4002936843</v>
      </c>
      <c r="B9" s="149" t="s">
        <v>96</v>
      </c>
      <c r="C9" s="149"/>
      <c r="D9" s="24">
        <v>15538177</v>
      </c>
      <c r="E9" s="24" t="s">
        <v>509</v>
      </c>
      <c r="F9" s="24">
        <v>290</v>
      </c>
      <c r="G9" s="24" t="s">
        <v>3621</v>
      </c>
      <c r="H9" s="24" t="s">
        <v>3622</v>
      </c>
      <c r="I9" s="149" t="s">
        <v>8</v>
      </c>
      <c r="J9" s="24" t="s">
        <v>97</v>
      </c>
      <c r="K9" s="151">
        <v>44353.423611111109</v>
      </c>
      <c r="L9" s="149">
        <v>1</v>
      </c>
      <c r="M9" s="24" t="s">
        <v>134</v>
      </c>
      <c r="N9" s="24" t="s">
        <v>99</v>
      </c>
      <c r="O9" s="24" t="s">
        <v>3614</v>
      </c>
      <c r="P9" s="152">
        <v>44352</v>
      </c>
      <c r="Q9" s="24" t="s">
        <v>100</v>
      </c>
      <c r="R9" s="153" t="s">
        <v>3623</v>
      </c>
      <c r="S9" s="19" t="s">
        <v>101</v>
      </c>
      <c r="T9" s="19" t="str">
        <f>IFERROR(VLOOKUP(D:D,DGILOG!A:C,3,0),"")</f>
        <v>Y</v>
      </c>
      <c r="U9" s="19"/>
      <c r="V9" s="19"/>
      <c r="W9" s="23" t="str">
        <f>IFERROR(VLOOKUP(V:V,MGV!B:E,4,0),"")</f>
        <v/>
      </c>
      <c r="X9" s="19" t="s">
        <v>341</v>
      </c>
      <c r="Y9" s="23" t="str">
        <f t="shared" si="0"/>
        <v>4002936843 GID 07 ND 05 Y</v>
      </c>
      <c r="Z9" s="157">
        <v>44353</v>
      </c>
      <c r="AA9" s="23" t="e">
        <f>VLOOKUP(A:A,[21]Sheet1!$D:$AU,5,0)</f>
        <v>#N/A</v>
      </c>
      <c r="AB9" s="23" t="e">
        <f>VLOOKUP(A:A,[21]Sheet1!$D:$AU,25,0)</f>
        <v>#N/A</v>
      </c>
      <c r="AC9" s="23" t="e">
        <f>VLOOKUP(A:A,[21]Sheet1!$D:$AU,26,0)</f>
        <v>#N/A</v>
      </c>
      <c r="AD9" s="19" t="s">
        <v>57</v>
      </c>
    </row>
    <row r="10" spans="1:30" hidden="1" x14ac:dyDescent="0.25">
      <c r="A10" s="24">
        <v>4002936865</v>
      </c>
      <c r="B10" s="149" t="s">
        <v>96</v>
      </c>
      <c r="C10" s="149">
        <v>1</v>
      </c>
      <c r="D10" s="24">
        <v>24010001</v>
      </c>
      <c r="E10" s="24" t="s">
        <v>3624</v>
      </c>
      <c r="F10" s="24">
        <v>11</v>
      </c>
      <c r="G10" s="24" t="s">
        <v>3625</v>
      </c>
      <c r="H10" s="24" t="s">
        <v>3626</v>
      </c>
      <c r="I10" s="149" t="s">
        <v>8</v>
      </c>
      <c r="J10" s="24" t="s">
        <v>97</v>
      </c>
      <c r="K10" s="151">
        <v>44353.423611111109</v>
      </c>
      <c r="L10" s="149">
        <v>1</v>
      </c>
      <c r="M10" s="24" t="s">
        <v>134</v>
      </c>
      <c r="N10" s="24" t="s">
        <v>99</v>
      </c>
      <c r="O10" s="24" t="s">
        <v>3614</v>
      </c>
      <c r="P10" s="152">
        <v>44352</v>
      </c>
      <c r="Q10" s="24" t="s">
        <v>100</v>
      </c>
      <c r="R10" s="24" t="s">
        <v>3627</v>
      </c>
      <c r="S10" s="19" t="s">
        <v>101</v>
      </c>
      <c r="T10" s="19" t="str">
        <f>IFERROR(VLOOKUP(D:D,DGILOG!A:C,3,0),"")</f>
        <v/>
      </c>
      <c r="U10" s="19" t="s">
        <v>302</v>
      </c>
      <c r="V10" s="19" t="s">
        <v>508</v>
      </c>
      <c r="W10" s="23" t="str">
        <f>IFERROR(VLOOKUP(V:V,MGV!B:E,4,0),"")</f>
        <v>Medikar Sarana Utama</v>
      </c>
      <c r="X10" s="19" t="s">
        <v>341</v>
      </c>
      <c r="Y10" s="23" t="str">
        <f t="shared" si="0"/>
        <v xml:space="preserve">4002936865 GID 07 ND 05 </v>
      </c>
      <c r="Z10" s="157">
        <v>44353</v>
      </c>
      <c r="AA10" s="23" t="e">
        <f>VLOOKUP(A:A,[21]Sheet1!$D:$AU,5,0)</f>
        <v>#N/A</v>
      </c>
      <c r="AB10" s="23" t="e">
        <f>VLOOKUP(A:A,[21]Sheet1!$D:$AU,25,0)</f>
        <v>#N/A</v>
      </c>
      <c r="AC10" s="23" t="e">
        <f>VLOOKUP(A:A,[21]Sheet1!$D:$AU,26,0)</f>
        <v>#N/A</v>
      </c>
      <c r="AD10" s="19" t="s">
        <v>508</v>
      </c>
    </row>
    <row r="11" spans="1:30" hidden="1" x14ac:dyDescent="0.25">
      <c r="A11" s="24">
        <v>4002936865</v>
      </c>
      <c r="B11" s="149" t="s">
        <v>96</v>
      </c>
      <c r="C11" s="149"/>
      <c r="D11" s="24">
        <v>24302001</v>
      </c>
      <c r="E11" s="24" t="s">
        <v>3628</v>
      </c>
      <c r="F11" s="24">
        <v>195</v>
      </c>
      <c r="G11" s="24" t="s">
        <v>3629</v>
      </c>
      <c r="H11" s="24" t="s">
        <v>3630</v>
      </c>
      <c r="I11" s="149" t="s">
        <v>8</v>
      </c>
      <c r="J11" s="24" t="s">
        <v>97</v>
      </c>
      <c r="K11" s="151">
        <v>44353.423611111109</v>
      </c>
      <c r="L11" s="149">
        <v>1</v>
      </c>
      <c r="M11" s="24" t="s">
        <v>134</v>
      </c>
      <c r="N11" s="24" t="s">
        <v>99</v>
      </c>
      <c r="O11" s="24" t="s">
        <v>3614</v>
      </c>
      <c r="P11" s="152">
        <v>44352</v>
      </c>
      <c r="Q11" s="24" t="s">
        <v>100</v>
      </c>
      <c r="R11" s="153" t="s">
        <v>3631</v>
      </c>
      <c r="S11" s="19" t="s">
        <v>101</v>
      </c>
      <c r="T11" s="19" t="str">
        <f>IFERROR(VLOOKUP(D:D,DGILOG!A:C,3,0),"")</f>
        <v/>
      </c>
      <c r="U11" s="19"/>
      <c r="V11" s="19"/>
      <c r="W11" s="23" t="str">
        <f>IFERROR(VLOOKUP(V:V,MGV!B:E,4,0),"")</f>
        <v/>
      </c>
      <c r="X11" s="19" t="s">
        <v>341</v>
      </c>
      <c r="Y11" s="23" t="str">
        <f t="shared" si="0"/>
        <v xml:space="preserve">4002936865 GID 07 ND 05 </v>
      </c>
      <c r="Z11" s="157">
        <v>44353</v>
      </c>
      <c r="AA11" s="23" t="e">
        <f>VLOOKUP(A:A,[21]Sheet1!$D:$AU,5,0)</f>
        <v>#N/A</v>
      </c>
      <c r="AB11" s="23" t="e">
        <f>VLOOKUP(A:A,[21]Sheet1!$D:$AU,25,0)</f>
        <v>#N/A</v>
      </c>
      <c r="AC11" s="23" t="e">
        <f>VLOOKUP(A:A,[21]Sheet1!$D:$AU,26,0)</f>
        <v>#N/A</v>
      </c>
      <c r="AD11" s="19" t="s">
        <v>508</v>
      </c>
    </row>
    <row r="12" spans="1:30" hidden="1" x14ac:dyDescent="0.25">
      <c r="A12" s="24">
        <v>4002936866</v>
      </c>
      <c r="B12" s="149" t="s">
        <v>96</v>
      </c>
      <c r="C12" s="149">
        <v>1</v>
      </c>
      <c r="D12" s="24">
        <v>24301001</v>
      </c>
      <c r="E12" s="24" t="s">
        <v>3519</v>
      </c>
      <c r="F12" s="24">
        <v>296</v>
      </c>
      <c r="G12" s="24" t="s">
        <v>3632</v>
      </c>
      <c r="H12" s="24" t="s">
        <v>194</v>
      </c>
      <c r="I12" s="149" t="s">
        <v>8</v>
      </c>
      <c r="J12" s="24" t="s">
        <v>97</v>
      </c>
      <c r="K12" s="151">
        <v>44353.423611111109</v>
      </c>
      <c r="L12" s="149">
        <v>1</v>
      </c>
      <c r="M12" s="24" t="s">
        <v>104</v>
      </c>
      <c r="N12" s="24" t="s">
        <v>99</v>
      </c>
      <c r="O12" s="24" t="s">
        <v>341</v>
      </c>
      <c r="P12" s="152">
        <v>44354</v>
      </c>
      <c r="Q12" s="24" t="s">
        <v>100</v>
      </c>
      <c r="R12" s="153" t="s">
        <v>3520</v>
      </c>
      <c r="S12" s="19" t="s">
        <v>101</v>
      </c>
      <c r="T12" s="19" t="str">
        <f>IFERROR(VLOOKUP(D:D,DGILOG!A:C,3,0),"")</f>
        <v/>
      </c>
      <c r="U12" s="19" t="s">
        <v>302</v>
      </c>
      <c r="V12" s="19" t="s">
        <v>273</v>
      </c>
      <c r="W12" s="23" t="str">
        <f>IFERROR(VLOOKUP(V:V,MGV!B:E,4,0),"")</f>
        <v>PT. Mega Antaran Prima</v>
      </c>
      <c r="X12" s="19" t="s">
        <v>341</v>
      </c>
      <c r="Y12" s="23" t="str">
        <f t="shared" si="0"/>
        <v xml:space="preserve">4002936866 GID 07 ND 07 </v>
      </c>
      <c r="Z12" s="157">
        <v>44353</v>
      </c>
      <c r="AA12" s="23" t="e">
        <f>VLOOKUP(A:A,[21]Sheet1!$D:$AU,5,0)</f>
        <v>#N/A</v>
      </c>
      <c r="AB12" s="23" t="e">
        <f>VLOOKUP(A:A,[21]Sheet1!$D:$AU,25,0)</f>
        <v>#N/A</v>
      </c>
      <c r="AC12" s="23" t="e">
        <f>VLOOKUP(A:A,[21]Sheet1!$D:$AU,26,0)</f>
        <v>#N/A</v>
      </c>
      <c r="AD12" s="19" t="s">
        <v>273</v>
      </c>
    </row>
    <row r="13" spans="1:30" hidden="1" x14ac:dyDescent="0.25">
      <c r="A13" s="24">
        <v>4002936963</v>
      </c>
      <c r="B13" s="149" t="s">
        <v>96</v>
      </c>
      <c r="C13" s="149">
        <v>1</v>
      </c>
      <c r="D13" s="24">
        <v>15086208</v>
      </c>
      <c r="E13" s="24" t="s">
        <v>3633</v>
      </c>
      <c r="F13" s="24">
        <v>268</v>
      </c>
      <c r="G13" s="24" t="s">
        <v>3634</v>
      </c>
      <c r="H13" s="24" t="s">
        <v>3635</v>
      </c>
      <c r="I13" s="149" t="s">
        <v>8</v>
      </c>
      <c r="J13" s="24" t="s">
        <v>116</v>
      </c>
      <c r="K13" s="151">
        <v>44353.423611111109</v>
      </c>
      <c r="L13" s="149">
        <v>1</v>
      </c>
      <c r="M13" s="24" t="s">
        <v>3304</v>
      </c>
      <c r="N13" s="24" t="s">
        <v>110</v>
      </c>
      <c r="O13" s="24" t="s">
        <v>341</v>
      </c>
      <c r="P13" s="152">
        <v>44355</v>
      </c>
      <c r="Q13" s="24" t="s">
        <v>105</v>
      </c>
      <c r="R13" s="153" t="s">
        <v>3636</v>
      </c>
      <c r="S13" s="19" t="s">
        <v>107</v>
      </c>
      <c r="T13" s="19" t="str">
        <f>IFERROR(VLOOKUP(D:D,DGILOG!A:C,3,0),"")</f>
        <v/>
      </c>
      <c r="U13" s="159" t="s">
        <v>3713</v>
      </c>
      <c r="V13" s="19" t="str">
        <f>IFERROR(VLOOKUP(A:A,[22]GID07!$A:$R,18,0),"")</f>
        <v>B 9173 KXU</v>
      </c>
      <c r="W13" s="23" t="str">
        <f>IFERROR(VLOOKUP(V:V,MGV!B:E,4,0),"")</f>
        <v>PT. Mega Antaran Prima</v>
      </c>
      <c r="X13" s="19" t="s">
        <v>341</v>
      </c>
      <c r="Y13" s="23" t="str">
        <f t="shared" si="0"/>
        <v xml:space="preserve">4002936963 GID 07 P2 08 </v>
      </c>
      <c r="Z13" s="157">
        <v>44353</v>
      </c>
      <c r="AA13" s="23" t="str">
        <f>W13</f>
        <v>PT. Mega Antaran Prima</v>
      </c>
      <c r="AB13" s="23" t="s">
        <v>3705</v>
      </c>
      <c r="AC13" s="23" t="s">
        <v>3706</v>
      </c>
      <c r="AD13" s="19" t="str">
        <f>V13</f>
        <v>B 9173 KXU</v>
      </c>
    </row>
    <row r="14" spans="1:30" hidden="1" x14ac:dyDescent="0.25">
      <c r="A14" s="24">
        <v>4002936964</v>
      </c>
      <c r="B14" s="149" t="s">
        <v>96</v>
      </c>
      <c r="C14" s="149">
        <v>1</v>
      </c>
      <c r="D14" s="24">
        <v>15086208</v>
      </c>
      <c r="E14" s="24" t="s">
        <v>3633</v>
      </c>
      <c r="F14" s="24">
        <v>148</v>
      </c>
      <c r="G14" s="24" t="s">
        <v>3637</v>
      </c>
      <c r="H14" s="24" t="s">
        <v>3638</v>
      </c>
      <c r="I14" s="149" t="s">
        <v>8</v>
      </c>
      <c r="J14" s="24" t="s">
        <v>97</v>
      </c>
      <c r="K14" s="151">
        <v>44353.423611111109</v>
      </c>
      <c r="L14" s="149">
        <v>1</v>
      </c>
      <c r="M14" s="24" t="s">
        <v>3304</v>
      </c>
      <c r="N14" s="24" t="s">
        <v>110</v>
      </c>
      <c r="O14" s="24" t="s">
        <v>3639</v>
      </c>
      <c r="P14" s="152">
        <v>44355</v>
      </c>
      <c r="Q14" s="24" t="s">
        <v>105</v>
      </c>
      <c r="R14" s="153" t="s">
        <v>3636</v>
      </c>
      <c r="S14" s="19" t="s">
        <v>107</v>
      </c>
      <c r="T14" s="19" t="str">
        <f>IFERROR(VLOOKUP(D:D,DGILOG!A:C,3,0),"")</f>
        <v/>
      </c>
      <c r="U14" s="159" t="s">
        <v>3713</v>
      </c>
      <c r="V14" s="19" t="str">
        <f>IFERROR(VLOOKUP(A:A,[22]GID07!$A:$R,18,0),"")</f>
        <v>B 9475 TXS</v>
      </c>
      <c r="W14" s="23" t="str">
        <f>IFERROR(VLOOKUP(V:V,MGV!B:E,4,0),"")</f>
        <v>PT. Prima Sarana Ekspres</v>
      </c>
      <c r="X14" s="19" t="s">
        <v>341</v>
      </c>
      <c r="Y14" s="23" t="str">
        <f t="shared" si="0"/>
        <v xml:space="preserve">4002936964 GID 07 P2 08 </v>
      </c>
      <c r="Z14" s="157">
        <v>44353</v>
      </c>
      <c r="AA14" s="23" t="str">
        <f>W14</f>
        <v>PT. Prima Sarana Ekspres</v>
      </c>
      <c r="AB14" s="23" t="s">
        <v>3707</v>
      </c>
      <c r="AC14" s="23" t="s">
        <v>3708</v>
      </c>
      <c r="AD14" s="19" t="str">
        <f>V14</f>
        <v>B 9475 TXS</v>
      </c>
    </row>
    <row r="15" spans="1:30" hidden="1" x14ac:dyDescent="0.25">
      <c r="A15" s="24">
        <v>4002936964</v>
      </c>
      <c r="B15" s="149" t="s">
        <v>96</v>
      </c>
      <c r="C15" s="149"/>
      <c r="D15" s="24">
        <v>34000001</v>
      </c>
      <c r="E15" s="24" t="s">
        <v>3640</v>
      </c>
      <c r="F15" s="24">
        <v>114</v>
      </c>
      <c r="G15" s="24" t="s">
        <v>3641</v>
      </c>
      <c r="H15" s="24" t="s">
        <v>3642</v>
      </c>
      <c r="I15" s="149" t="s">
        <v>8</v>
      </c>
      <c r="J15" s="24" t="s">
        <v>97</v>
      </c>
      <c r="K15" s="151">
        <v>44353.423611111109</v>
      </c>
      <c r="L15" s="149">
        <v>1</v>
      </c>
      <c r="M15" s="24" t="s">
        <v>3304</v>
      </c>
      <c r="N15" s="24" t="s">
        <v>110</v>
      </c>
      <c r="O15" s="24" t="s">
        <v>3639</v>
      </c>
      <c r="P15" s="152">
        <v>44355</v>
      </c>
      <c r="Q15" s="24" t="s">
        <v>105</v>
      </c>
      <c r="R15" s="24" t="s">
        <v>3643</v>
      </c>
      <c r="S15" s="19" t="s">
        <v>107</v>
      </c>
      <c r="T15" s="19" t="str">
        <f>IFERROR(VLOOKUP(D:D,DGILOG!A:C,3,0),"")</f>
        <v/>
      </c>
      <c r="U15" s="159"/>
      <c r="V15" s="19"/>
      <c r="W15" s="23" t="str">
        <f>IFERROR(VLOOKUP(V:V,MGV!B:E,4,0),"")</f>
        <v/>
      </c>
      <c r="X15" s="19" t="s">
        <v>341</v>
      </c>
      <c r="Y15" s="23" t="str">
        <f t="shared" si="0"/>
        <v xml:space="preserve">4002936964 GID 07 P2 08 </v>
      </c>
      <c r="Z15" s="157">
        <v>44353</v>
      </c>
      <c r="AA15" s="23" t="str">
        <f>W15</f>
        <v/>
      </c>
      <c r="AB15" s="23" t="s">
        <v>3707</v>
      </c>
      <c r="AC15" s="23" t="s">
        <v>3708</v>
      </c>
      <c r="AD15" s="19">
        <f>V15</f>
        <v>0</v>
      </c>
    </row>
    <row r="16" spans="1:30" hidden="1" x14ac:dyDescent="0.25">
      <c r="A16" s="24">
        <v>4002936969</v>
      </c>
      <c r="B16" s="149" t="s">
        <v>96</v>
      </c>
      <c r="C16" s="149">
        <v>1</v>
      </c>
      <c r="D16" s="24">
        <v>15106521</v>
      </c>
      <c r="E16" s="24" t="s">
        <v>3644</v>
      </c>
      <c r="F16" s="24">
        <v>384</v>
      </c>
      <c r="G16" s="24" t="s">
        <v>3645</v>
      </c>
      <c r="H16" s="24" t="s">
        <v>3646</v>
      </c>
      <c r="I16" s="149" t="s">
        <v>8</v>
      </c>
      <c r="J16" s="24" t="s">
        <v>97</v>
      </c>
      <c r="K16" s="151">
        <v>44353.423611111109</v>
      </c>
      <c r="L16" s="149">
        <v>1</v>
      </c>
      <c r="M16" s="24" t="s">
        <v>134</v>
      </c>
      <c r="N16" s="24" t="s">
        <v>99</v>
      </c>
      <c r="O16" s="24" t="s">
        <v>341</v>
      </c>
      <c r="P16" s="152">
        <v>44354</v>
      </c>
      <c r="Q16" s="24" t="s">
        <v>100</v>
      </c>
      <c r="R16" s="24" t="s">
        <v>3647</v>
      </c>
      <c r="S16" s="19" t="s">
        <v>101</v>
      </c>
      <c r="T16" s="19" t="str">
        <f>IFERROR(VLOOKUP(D:D,DGILOG!A:C,3,0),"")</f>
        <v/>
      </c>
      <c r="U16" s="19" t="s">
        <v>302</v>
      </c>
      <c r="V16" s="19" t="s">
        <v>14</v>
      </c>
      <c r="W16" s="23" t="str">
        <f>IFERROR(VLOOKUP(V:V,MGV!B:E,4,0),"")</f>
        <v>CV. Global Synergi Abadi</v>
      </c>
      <c r="X16" s="19" t="s">
        <v>341</v>
      </c>
      <c r="Y16" s="23" t="str">
        <f t="shared" si="0"/>
        <v xml:space="preserve">4002936969 GID 07 ND 07 </v>
      </c>
      <c r="Z16" s="157">
        <v>44353</v>
      </c>
      <c r="AA16" s="23" t="e">
        <f>VLOOKUP(A:A,[21]Sheet1!$D:$AU,5,0)</f>
        <v>#N/A</v>
      </c>
      <c r="AB16" s="23" t="e">
        <f>VLOOKUP(A:A,[21]Sheet1!$D:$AU,25,0)</f>
        <v>#N/A</v>
      </c>
      <c r="AC16" s="23" t="e">
        <f>VLOOKUP(A:A,[21]Sheet1!$D:$AU,26,0)</f>
        <v>#N/A</v>
      </c>
      <c r="AD16" s="19" t="s">
        <v>14</v>
      </c>
    </row>
    <row r="17" spans="1:30" x14ac:dyDescent="0.25">
      <c r="A17" s="24">
        <v>4002936972</v>
      </c>
      <c r="B17" s="149" t="s">
        <v>96</v>
      </c>
      <c r="C17" s="149">
        <v>1</v>
      </c>
      <c r="D17" s="24">
        <v>15175990</v>
      </c>
      <c r="E17" s="37" t="s">
        <v>135</v>
      </c>
      <c r="F17" s="24">
        <v>315</v>
      </c>
      <c r="G17" s="24" t="s">
        <v>3648</v>
      </c>
      <c r="H17" s="24" t="s">
        <v>3649</v>
      </c>
      <c r="I17" s="149" t="s">
        <v>8</v>
      </c>
      <c r="J17" s="24" t="s">
        <v>97</v>
      </c>
      <c r="K17" s="151">
        <v>44353.423611111109</v>
      </c>
      <c r="L17" s="149">
        <v>1</v>
      </c>
      <c r="M17" s="24" t="s">
        <v>3650</v>
      </c>
      <c r="N17" s="24" t="s">
        <v>110</v>
      </c>
      <c r="O17" s="24" t="s">
        <v>341</v>
      </c>
      <c r="P17" s="152">
        <v>44355</v>
      </c>
      <c r="Q17" s="24" t="s">
        <v>105</v>
      </c>
      <c r="R17" s="24" t="s">
        <v>3651</v>
      </c>
      <c r="S17" s="19" t="s">
        <v>107</v>
      </c>
      <c r="T17" s="19" t="str">
        <f>IFERROR(VLOOKUP(D:D,DGILOG!A:C,3,0),"")</f>
        <v>Y</v>
      </c>
      <c r="U17" s="159" t="s">
        <v>3713</v>
      </c>
      <c r="V17" s="19" t="str">
        <f>IFERROR(VLOOKUP(A:A,[22]GID07!$A:$R,18,0),"")</f>
        <v>F 9284 FG</v>
      </c>
      <c r="W17" s="23" t="str">
        <f>IFERROR(VLOOKUP(V:V,MGV!B:E,4,0),"")</f>
        <v>PT. Kabut Halim Mandiri</v>
      </c>
      <c r="X17" s="19" t="s">
        <v>341</v>
      </c>
      <c r="Y17" s="23" t="str">
        <f t="shared" si="0"/>
        <v>4002936972 GID 07 P2 08 Y</v>
      </c>
      <c r="Z17" s="157">
        <v>44353</v>
      </c>
      <c r="AA17" s="23" t="str">
        <f>W17</f>
        <v>PT. Kabut Halim Mandiri</v>
      </c>
      <c r="AB17" s="23" t="s">
        <v>3711</v>
      </c>
      <c r="AC17" s="23" t="s">
        <v>3712</v>
      </c>
      <c r="AD17" s="19" t="str">
        <f>V17</f>
        <v>F 9284 FG</v>
      </c>
    </row>
    <row r="18" spans="1:30" hidden="1" x14ac:dyDescent="0.25">
      <c r="A18" s="24">
        <v>4002936973</v>
      </c>
      <c r="B18" s="149" t="s">
        <v>96</v>
      </c>
      <c r="C18" s="149">
        <v>1</v>
      </c>
      <c r="D18" s="24">
        <v>15184514</v>
      </c>
      <c r="E18" s="24" t="s">
        <v>3652</v>
      </c>
      <c r="F18" s="24">
        <v>512</v>
      </c>
      <c r="G18" s="24" t="s">
        <v>3653</v>
      </c>
      <c r="H18" s="24" t="s">
        <v>3654</v>
      </c>
      <c r="I18" s="149" t="s">
        <v>8</v>
      </c>
      <c r="J18" s="24" t="s">
        <v>97</v>
      </c>
      <c r="K18" s="151">
        <v>44353.423611111109</v>
      </c>
      <c r="L18" s="149">
        <v>1</v>
      </c>
      <c r="M18" s="24" t="s">
        <v>3418</v>
      </c>
      <c r="N18" s="24" t="s">
        <v>99</v>
      </c>
      <c r="O18" s="24" t="s">
        <v>341</v>
      </c>
      <c r="P18" s="152">
        <v>44354</v>
      </c>
      <c r="Q18" s="24" t="s">
        <v>100</v>
      </c>
      <c r="R18" s="24" t="s">
        <v>3655</v>
      </c>
      <c r="S18" s="19" t="s">
        <v>101</v>
      </c>
      <c r="T18" s="19" t="str">
        <f>IFERROR(VLOOKUP(D:D,DGILOG!A:C,3,0),"")</f>
        <v/>
      </c>
      <c r="U18" s="19" t="s">
        <v>302</v>
      </c>
      <c r="V18" s="19" t="s">
        <v>7</v>
      </c>
      <c r="W18" s="23" t="str">
        <f>IFERROR(VLOOKUP(V:V,MGV!B:E,4,0),"")</f>
        <v>CV. Global Synergi Abadi</v>
      </c>
      <c r="X18" s="19" t="s">
        <v>341</v>
      </c>
      <c r="Y18" s="23" t="str">
        <f t="shared" si="0"/>
        <v xml:space="preserve">4002936973 GID 07 ND 07 </v>
      </c>
      <c r="Z18" s="157">
        <v>44353</v>
      </c>
      <c r="AA18" s="23" t="e">
        <f>VLOOKUP(A:A,[21]Sheet1!$D:$AU,5,0)</f>
        <v>#N/A</v>
      </c>
      <c r="AB18" s="23" t="e">
        <f>VLOOKUP(A:A,[21]Sheet1!$D:$AU,25,0)</f>
        <v>#N/A</v>
      </c>
      <c r="AC18" s="23" t="e">
        <f>VLOOKUP(A:A,[21]Sheet1!$D:$AU,26,0)</f>
        <v>#N/A</v>
      </c>
      <c r="AD18" s="19" t="s">
        <v>7</v>
      </c>
    </row>
    <row r="19" spans="1:30" hidden="1" x14ac:dyDescent="0.25">
      <c r="A19" s="24">
        <v>4002936976</v>
      </c>
      <c r="B19" s="149" t="s">
        <v>96</v>
      </c>
      <c r="C19" s="149">
        <v>1</v>
      </c>
      <c r="D19" s="24">
        <v>15293488</v>
      </c>
      <c r="E19" s="24" t="s">
        <v>3656</v>
      </c>
      <c r="F19" s="24">
        <v>89</v>
      </c>
      <c r="G19" s="24" t="s">
        <v>3657</v>
      </c>
      <c r="H19" s="24" t="s">
        <v>3658</v>
      </c>
      <c r="I19" s="149" t="s">
        <v>8</v>
      </c>
      <c r="J19" s="24" t="s">
        <v>97</v>
      </c>
      <c r="K19" s="151">
        <v>44353.423611111109</v>
      </c>
      <c r="L19" s="149">
        <v>1</v>
      </c>
      <c r="M19" s="24" t="s">
        <v>3418</v>
      </c>
      <c r="N19" s="24" t="s">
        <v>99</v>
      </c>
      <c r="O19" s="24" t="s">
        <v>3639</v>
      </c>
      <c r="P19" s="152">
        <v>44354</v>
      </c>
      <c r="Q19" s="24" t="s">
        <v>100</v>
      </c>
      <c r="R19" s="24" t="s">
        <v>3659</v>
      </c>
      <c r="S19" s="19" t="s">
        <v>101</v>
      </c>
      <c r="T19" s="19" t="str">
        <f>IFERROR(VLOOKUP(D:D,DGILOG!A:C,3,0),"")</f>
        <v/>
      </c>
      <c r="U19" s="19" t="s">
        <v>302</v>
      </c>
      <c r="V19" s="19" t="s">
        <v>50</v>
      </c>
      <c r="W19" s="23" t="str">
        <f>IFERROR(VLOOKUP(V:V,MGV!B:E,4,0),"")</f>
        <v>PT. Kabut Halim Mandiri</v>
      </c>
      <c r="X19" s="19" t="s">
        <v>341</v>
      </c>
      <c r="Y19" s="23" t="str">
        <f t="shared" si="0"/>
        <v xml:space="preserve">4002936976 GID 07 ND 07 </v>
      </c>
      <c r="Z19" s="157">
        <v>44353</v>
      </c>
      <c r="AA19" s="23" t="e">
        <f>VLOOKUP(A:A,[21]Sheet1!$D:$AU,5,0)</f>
        <v>#N/A</v>
      </c>
      <c r="AB19" s="23" t="e">
        <f>VLOOKUP(A:A,[21]Sheet1!$D:$AU,25,0)</f>
        <v>#N/A</v>
      </c>
      <c r="AC19" s="23" t="e">
        <f>VLOOKUP(A:A,[21]Sheet1!$D:$AU,26,0)</f>
        <v>#N/A</v>
      </c>
      <c r="AD19" s="19" t="s">
        <v>50</v>
      </c>
    </row>
    <row r="20" spans="1:30" hidden="1" x14ac:dyDescent="0.25">
      <c r="A20" s="24">
        <v>4002936976</v>
      </c>
      <c r="B20" s="149" t="s">
        <v>96</v>
      </c>
      <c r="C20" s="149"/>
      <c r="D20" s="24">
        <v>20923001</v>
      </c>
      <c r="E20" s="24" t="s">
        <v>3417</v>
      </c>
      <c r="F20" s="24">
        <v>78</v>
      </c>
      <c r="G20" s="24" t="s">
        <v>3660</v>
      </c>
      <c r="H20" s="24" t="s">
        <v>3661</v>
      </c>
      <c r="I20" s="149" t="s">
        <v>8</v>
      </c>
      <c r="J20" s="24" t="s">
        <v>97</v>
      </c>
      <c r="K20" s="151">
        <v>44353.423611111109</v>
      </c>
      <c r="L20" s="149">
        <v>1</v>
      </c>
      <c r="M20" s="24" t="s">
        <v>3418</v>
      </c>
      <c r="N20" s="24" t="s">
        <v>99</v>
      </c>
      <c r="O20" s="24" t="s">
        <v>3639</v>
      </c>
      <c r="P20" s="152">
        <v>44354</v>
      </c>
      <c r="Q20" s="24" t="s">
        <v>100</v>
      </c>
      <c r="R20" s="24" t="s">
        <v>3419</v>
      </c>
      <c r="S20" s="19" t="s">
        <v>101</v>
      </c>
      <c r="T20" s="19" t="str">
        <f>IFERROR(VLOOKUP(D:D,DGILOG!A:C,3,0),"")</f>
        <v/>
      </c>
      <c r="U20" s="19"/>
      <c r="V20" s="19"/>
      <c r="W20" s="23" t="str">
        <f>IFERROR(VLOOKUP(V:V,MGV!B:E,4,0),"")</f>
        <v/>
      </c>
      <c r="X20" s="19" t="s">
        <v>341</v>
      </c>
      <c r="Y20" s="23" t="str">
        <f t="shared" si="0"/>
        <v xml:space="preserve">4002936976 GID 07 ND 07 </v>
      </c>
      <c r="Z20" s="157">
        <v>44353</v>
      </c>
      <c r="AA20" s="23" t="e">
        <f>VLOOKUP(A:A,[21]Sheet1!$D:$AU,5,0)</f>
        <v>#N/A</v>
      </c>
      <c r="AB20" s="23" t="e">
        <f>VLOOKUP(A:A,[21]Sheet1!$D:$AU,25,0)</f>
        <v>#N/A</v>
      </c>
      <c r="AC20" s="23" t="e">
        <f>VLOOKUP(A:A,[21]Sheet1!$D:$AU,26,0)</f>
        <v>#N/A</v>
      </c>
      <c r="AD20" s="19" t="s">
        <v>50</v>
      </c>
    </row>
    <row r="21" spans="1:30" hidden="1" x14ac:dyDescent="0.25">
      <c r="A21" s="24">
        <v>4002936980</v>
      </c>
      <c r="B21" s="149" t="s">
        <v>96</v>
      </c>
      <c r="C21" s="149">
        <v>1</v>
      </c>
      <c r="D21" s="24">
        <v>15366916</v>
      </c>
      <c r="E21" s="24" t="s">
        <v>3301</v>
      </c>
      <c r="F21" s="24">
        <v>235</v>
      </c>
      <c r="G21" s="24" t="s">
        <v>401</v>
      </c>
      <c r="H21" s="24" t="s">
        <v>3662</v>
      </c>
      <c r="I21" s="149" t="s">
        <v>8</v>
      </c>
      <c r="J21" s="24" t="s">
        <v>97</v>
      </c>
      <c r="K21" s="151">
        <v>44353.423611111109</v>
      </c>
      <c r="L21" s="149">
        <v>1</v>
      </c>
      <c r="M21" s="24" t="s">
        <v>104</v>
      </c>
      <c r="N21" s="24" t="s">
        <v>99</v>
      </c>
      <c r="O21" s="24" t="s">
        <v>341</v>
      </c>
      <c r="P21" s="152">
        <v>44354</v>
      </c>
      <c r="Q21" s="24" t="s">
        <v>120</v>
      </c>
      <c r="R21" s="24" t="s">
        <v>3302</v>
      </c>
      <c r="S21" s="19" t="s">
        <v>122</v>
      </c>
      <c r="T21" s="19" t="str">
        <f>IFERROR(VLOOKUP(D:D,DGILOG!A:C,3,0),"")</f>
        <v/>
      </c>
      <c r="U21" s="19" t="s">
        <v>302</v>
      </c>
      <c r="V21" s="19" t="s">
        <v>436</v>
      </c>
      <c r="W21" s="23" t="str">
        <f>IFERROR(VLOOKUP(V:V,MGV!B:E,4,0),"")</f>
        <v>PT. Kabut Halim Mandiri</v>
      </c>
      <c r="X21" s="19" t="s">
        <v>341</v>
      </c>
      <c r="Y21" s="23" t="str">
        <f t="shared" si="0"/>
        <v xml:space="preserve">4002936980 GID 07 P1 07 </v>
      </c>
      <c r="Z21" s="157">
        <v>44353</v>
      </c>
      <c r="AA21" s="23" t="e">
        <f>VLOOKUP(A:A,[21]Sheet1!$D:$AU,5,0)</f>
        <v>#N/A</v>
      </c>
      <c r="AB21" s="23" t="e">
        <f>VLOOKUP(A:A,[21]Sheet1!$D:$AU,25,0)</f>
        <v>#N/A</v>
      </c>
      <c r="AC21" s="23" t="e">
        <f>VLOOKUP(A:A,[21]Sheet1!$D:$AU,26,0)</f>
        <v>#N/A</v>
      </c>
      <c r="AD21" s="19" t="s">
        <v>436</v>
      </c>
    </row>
    <row r="22" spans="1:30" hidden="1" x14ac:dyDescent="0.25">
      <c r="A22" s="24">
        <v>4002936984</v>
      </c>
      <c r="B22" s="149" t="s">
        <v>96</v>
      </c>
      <c r="C22" s="149">
        <v>1</v>
      </c>
      <c r="D22" s="24">
        <v>15541347</v>
      </c>
      <c r="E22" s="24" t="s">
        <v>949</v>
      </c>
      <c r="F22" s="24">
        <v>245</v>
      </c>
      <c r="G22" s="24" t="s">
        <v>3663</v>
      </c>
      <c r="H22" s="24" t="s">
        <v>3664</v>
      </c>
      <c r="I22" s="149" t="s">
        <v>8</v>
      </c>
      <c r="J22" s="24" t="s">
        <v>97</v>
      </c>
      <c r="K22" s="151">
        <v>44353.423611111109</v>
      </c>
      <c r="L22" s="149">
        <v>1</v>
      </c>
      <c r="M22" s="24" t="s">
        <v>104</v>
      </c>
      <c r="N22" s="24" t="s">
        <v>99</v>
      </c>
      <c r="O22" s="24" t="s">
        <v>3639</v>
      </c>
      <c r="P22" s="152">
        <v>44354</v>
      </c>
      <c r="Q22" s="24" t="s">
        <v>100</v>
      </c>
      <c r="R22" s="24" t="s">
        <v>1660</v>
      </c>
      <c r="S22" s="19" t="s">
        <v>101</v>
      </c>
      <c r="T22" s="19" t="str">
        <f>IFERROR(VLOOKUP(D:D,DGILOG!A:C,3,0),"")</f>
        <v/>
      </c>
      <c r="U22" s="19" t="s">
        <v>302</v>
      </c>
      <c r="V22" s="19" t="s">
        <v>55</v>
      </c>
      <c r="W22" s="23" t="str">
        <f>IFERROR(VLOOKUP(V:V,MGV!B:E,4,0),"")</f>
        <v>PT. Mega Antaran Prima</v>
      </c>
      <c r="X22" s="19" t="s">
        <v>341</v>
      </c>
      <c r="Y22" s="23" t="str">
        <f t="shared" si="0"/>
        <v xml:space="preserve">4002936984 GID 07 ND 07 </v>
      </c>
      <c r="Z22" s="157">
        <v>44353</v>
      </c>
      <c r="AA22" s="23" t="e">
        <f>VLOOKUP(A:A,[21]Sheet1!$D:$AU,5,0)</f>
        <v>#N/A</v>
      </c>
      <c r="AB22" s="23" t="e">
        <f>VLOOKUP(A:A,[21]Sheet1!$D:$AU,25,0)</f>
        <v>#N/A</v>
      </c>
      <c r="AC22" s="23" t="e">
        <f>VLOOKUP(A:A,[21]Sheet1!$D:$AU,26,0)</f>
        <v>#N/A</v>
      </c>
      <c r="AD22" s="19" t="s">
        <v>55</v>
      </c>
    </row>
    <row r="23" spans="1:30" hidden="1" x14ac:dyDescent="0.25">
      <c r="A23" s="24">
        <v>4002936984</v>
      </c>
      <c r="B23" s="149" t="s">
        <v>96</v>
      </c>
      <c r="C23" s="149"/>
      <c r="D23" s="24">
        <v>26203001</v>
      </c>
      <c r="E23" s="24" t="s">
        <v>3665</v>
      </c>
      <c r="F23" s="24">
        <v>106</v>
      </c>
      <c r="G23" s="24" t="s">
        <v>3662</v>
      </c>
      <c r="H23" s="24" t="s">
        <v>3666</v>
      </c>
      <c r="I23" s="149" t="s">
        <v>8</v>
      </c>
      <c r="J23" s="24" t="s">
        <v>97</v>
      </c>
      <c r="K23" s="151">
        <v>44353.423611111109</v>
      </c>
      <c r="L23" s="149">
        <v>1</v>
      </c>
      <c r="M23" s="24" t="s">
        <v>104</v>
      </c>
      <c r="N23" s="24" t="s">
        <v>99</v>
      </c>
      <c r="O23" s="24" t="s">
        <v>3639</v>
      </c>
      <c r="P23" s="152">
        <v>44354</v>
      </c>
      <c r="Q23" s="24" t="s">
        <v>100</v>
      </c>
      <c r="R23" s="24" t="s">
        <v>3667</v>
      </c>
      <c r="S23" s="19" t="s">
        <v>101</v>
      </c>
      <c r="T23" s="19" t="str">
        <f>IFERROR(VLOOKUP(D:D,DGILOG!A:C,3,0),"")</f>
        <v/>
      </c>
      <c r="U23" s="19"/>
      <c r="V23" s="19"/>
      <c r="W23" s="23" t="str">
        <f>IFERROR(VLOOKUP(V:V,MGV!B:E,4,0),"")</f>
        <v/>
      </c>
      <c r="X23" s="19" t="s">
        <v>341</v>
      </c>
      <c r="Y23" s="23" t="str">
        <f t="shared" si="0"/>
        <v xml:space="preserve">4002936984 GID 07 ND 07 </v>
      </c>
      <c r="Z23" s="157">
        <v>44353</v>
      </c>
      <c r="AA23" s="23" t="e">
        <f>VLOOKUP(A:A,[21]Sheet1!$D:$AU,5,0)</f>
        <v>#N/A</v>
      </c>
      <c r="AB23" s="23" t="e">
        <f>VLOOKUP(A:A,[21]Sheet1!$D:$AU,25,0)</f>
        <v>#N/A</v>
      </c>
      <c r="AC23" s="23" t="e">
        <f>VLOOKUP(A:A,[21]Sheet1!$D:$AU,26,0)</f>
        <v>#N/A</v>
      </c>
      <c r="AD23" s="19" t="s">
        <v>55</v>
      </c>
    </row>
    <row r="24" spans="1:30" hidden="1" x14ac:dyDescent="0.25">
      <c r="A24" s="24">
        <v>4002936985</v>
      </c>
      <c r="B24" s="149" t="s">
        <v>96</v>
      </c>
      <c r="C24" s="149">
        <v>1</v>
      </c>
      <c r="D24" s="24">
        <v>22101001</v>
      </c>
      <c r="E24" s="24" t="s">
        <v>3668</v>
      </c>
      <c r="F24" s="24">
        <v>287</v>
      </c>
      <c r="G24" s="24" t="s">
        <v>3669</v>
      </c>
      <c r="H24" s="24" t="s">
        <v>3670</v>
      </c>
      <c r="I24" s="149" t="s">
        <v>8</v>
      </c>
      <c r="J24" s="24" t="s">
        <v>97</v>
      </c>
      <c r="K24" s="151">
        <v>44353.423611111109</v>
      </c>
      <c r="L24" s="149">
        <v>1</v>
      </c>
      <c r="M24" s="24" t="s">
        <v>104</v>
      </c>
      <c r="N24" s="24" t="s">
        <v>99</v>
      </c>
      <c r="O24" s="24" t="s">
        <v>3639</v>
      </c>
      <c r="P24" s="152">
        <v>44354</v>
      </c>
      <c r="Q24" s="24" t="s">
        <v>120</v>
      </c>
      <c r="R24" s="24" t="s">
        <v>3671</v>
      </c>
      <c r="S24" s="19" t="s">
        <v>122</v>
      </c>
      <c r="T24" s="19" t="str">
        <f>IFERROR(VLOOKUP(D:D,DGILOG!A:C,3,0),"")</f>
        <v/>
      </c>
      <c r="U24" s="19" t="s">
        <v>302</v>
      </c>
      <c r="V24" s="19" t="s">
        <v>41</v>
      </c>
      <c r="W24" s="23" t="str">
        <f>IFERROR(VLOOKUP(V:V,MGV!B:E,4,0),"")</f>
        <v>PT. Mega Antaran Prima</v>
      </c>
      <c r="X24" s="19" t="s">
        <v>341</v>
      </c>
      <c r="Y24" s="23" t="str">
        <f t="shared" si="0"/>
        <v xml:space="preserve">4002936985 GID 07 P1 07 </v>
      </c>
      <c r="Z24" s="157">
        <v>44353</v>
      </c>
      <c r="AA24" s="23" t="e">
        <f>VLOOKUP(A:A,[21]Sheet1!$D:$AU,5,0)</f>
        <v>#N/A</v>
      </c>
      <c r="AB24" s="23" t="e">
        <f>VLOOKUP(A:A,[21]Sheet1!$D:$AU,25,0)</f>
        <v>#N/A</v>
      </c>
      <c r="AC24" s="23" t="e">
        <f>VLOOKUP(A:A,[21]Sheet1!$D:$AU,26,0)</f>
        <v>#N/A</v>
      </c>
      <c r="AD24" s="19" t="s">
        <v>41</v>
      </c>
    </row>
    <row r="25" spans="1:30" hidden="1" x14ac:dyDescent="0.25">
      <c r="A25" s="24">
        <v>4002936985</v>
      </c>
      <c r="B25" s="149" t="s">
        <v>96</v>
      </c>
      <c r="C25" s="149"/>
      <c r="D25" s="24">
        <v>26200001</v>
      </c>
      <c r="E25" s="24" t="s">
        <v>3672</v>
      </c>
      <c r="F25" s="24">
        <v>50</v>
      </c>
      <c r="G25" s="24" t="s">
        <v>3673</v>
      </c>
      <c r="H25" s="24" t="s">
        <v>3674</v>
      </c>
      <c r="I25" s="149" t="s">
        <v>8</v>
      </c>
      <c r="J25" s="24" t="s">
        <v>97</v>
      </c>
      <c r="K25" s="151">
        <v>44353.423611111109</v>
      </c>
      <c r="L25" s="149">
        <v>1</v>
      </c>
      <c r="M25" s="24" t="s">
        <v>104</v>
      </c>
      <c r="N25" s="24" t="s">
        <v>99</v>
      </c>
      <c r="O25" s="24" t="s">
        <v>3639</v>
      </c>
      <c r="P25" s="152">
        <v>44354</v>
      </c>
      <c r="Q25" s="24" t="s">
        <v>120</v>
      </c>
      <c r="R25" s="24" t="s">
        <v>3675</v>
      </c>
      <c r="S25" s="19" t="s">
        <v>122</v>
      </c>
      <c r="T25" s="19" t="str">
        <f>IFERROR(VLOOKUP(D:D,DGILOG!A:C,3,0),"")</f>
        <v/>
      </c>
      <c r="U25" s="19"/>
      <c r="V25" s="19"/>
      <c r="W25" s="23" t="str">
        <f>IFERROR(VLOOKUP(V:V,MGV!B:E,4,0),"")</f>
        <v/>
      </c>
      <c r="X25" s="19" t="s">
        <v>341</v>
      </c>
      <c r="Y25" s="23" t="str">
        <f t="shared" si="0"/>
        <v xml:space="preserve">4002936985 GID 07 P1 07 </v>
      </c>
      <c r="Z25" s="157">
        <v>44353</v>
      </c>
      <c r="AA25" s="23" t="e">
        <f>VLOOKUP(A:A,[21]Sheet1!$D:$AU,5,0)</f>
        <v>#N/A</v>
      </c>
      <c r="AB25" s="23" t="e">
        <f>VLOOKUP(A:A,[21]Sheet1!$D:$AU,25,0)</f>
        <v>#N/A</v>
      </c>
      <c r="AC25" s="23" t="e">
        <f>VLOOKUP(A:A,[21]Sheet1!$D:$AU,26,0)</f>
        <v>#N/A</v>
      </c>
      <c r="AD25" s="19" t="s">
        <v>41</v>
      </c>
    </row>
    <row r="26" spans="1:30" hidden="1" x14ac:dyDescent="0.25">
      <c r="A26" s="24">
        <v>4002936996</v>
      </c>
      <c r="B26" s="149" t="s">
        <v>96</v>
      </c>
      <c r="C26" s="149">
        <v>1</v>
      </c>
      <c r="D26" s="24">
        <v>15411257</v>
      </c>
      <c r="E26" s="24" t="s">
        <v>3676</v>
      </c>
      <c r="F26" s="24">
        <v>95</v>
      </c>
      <c r="G26" s="24" t="s">
        <v>3677</v>
      </c>
      <c r="H26" s="24" t="s">
        <v>3678</v>
      </c>
      <c r="I26" s="149" t="s">
        <v>8</v>
      </c>
      <c r="J26" s="24" t="s">
        <v>97</v>
      </c>
      <c r="K26" s="151">
        <v>44353.423611111109</v>
      </c>
      <c r="L26" s="149">
        <v>1</v>
      </c>
      <c r="M26" s="24" t="s">
        <v>3470</v>
      </c>
      <c r="N26" s="24" t="s">
        <v>99</v>
      </c>
      <c r="O26" s="24" t="s">
        <v>3639</v>
      </c>
      <c r="P26" s="152">
        <v>44354</v>
      </c>
      <c r="Q26" s="24" t="s">
        <v>120</v>
      </c>
      <c r="R26" s="24" t="s">
        <v>3679</v>
      </c>
      <c r="S26" s="19" t="s">
        <v>122</v>
      </c>
      <c r="T26" s="19" t="str">
        <f>IFERROR(VLOOKUP(D:D,DGILOG!A:C,3,0),"")</f>
        <v/>
      </c>
      <c r="U26" s="19" t="s">
        <v>302</v>
      </c>
      <c r="V26" s="19" t="s">
        <v>21</v>
      </c>
      <c r="W26" s="23" t="str">
        <f>IFERROR(VLOOKUP(V:V,MGV!B:E,4,0),"")</f>
        <v>PT. Brilliant Cargo International</v>
      </c>
      <c r="X26" s="19" t="s">
        <v>341</v>
      </c>
      <c r="Y26" s="23" t="str">
        <f t="shared" si="0"/>
        <v xml:space="preserve">4002936996 GID 07 P1 07 </v>
      </c>
      <c r="Z26" s="157">
        <v>44353</v>
      </c>
      <c r="AA26" s="23" t="e">
        <f>VLOOKUP(A:A,[21]Sheet1!$D:$AU,5,0)</f>
        <v>#N/A</v>
      </c>
      <c r="AB26" s="23" t="e">
        <f>VLOOKUP(A:A,[21]Sheet1!$D:$AU,25,0)</f>
        <v>#N/A</v>
      </c>
      <c r="AC26" s="23" t="e">
        <f>VLOOKUP(A:A,[21]Sheet1!$D:$AU,26,0)</f>
        <v>#N/A</v>
      </c>
      <c r="AD26" s="19" t="s">
        <v>21</v>
      </c>
    </row>
    <row r="27" spans="1:30" hidden="1" x14ac:dyDescent="0.25">
      <c r="A27" s="24">
        <v>4002936996</v>
      </c>
      <c r="B27" s="149" t="s">
        <v>96</v>
      </c>
      <c r="C27" s="149"/>
      <c r="D27" s="24">
        <v>26202001</v>
      </c>
      <c r="E27" s="24" t="s">
        <v>3680</v>
      </c>
      <c r="F27" s="24">
        <v>66</v>
      </c>
      <c r="G27" s="24" t="s">
        <v>3681</v>
      </c>
      <c r="H27" s="24" t="s">
        <v>3682</v>
      </c>
      <c r="I27" s="149" t="s">
        <v>8</v>
      </c>
      <c r="J27" s="24" t="s">
        <v>97</v>
      </c>
      <c r="K27" s="151">
        <v>44353.423611111109</v>
      </c>
      <c r="L27" s="149">
        <v>1</v>
      </c>
      <c r="M27" s="24" t="s">
        <v>104</v>
      </c>
      <c r="N27" s="24" t="s">
        <v>99</v>
      </c>
      <c r="O27" s="24" t="s">
        <v>3639</v>
      </c>
      <c r="P27" s="152">
        <v>44354</v>
      </c>
      <c r="Q27" s="24" t="s">
        <v>120</v>
      </c>
      <c r="R27" s="24" t="s">
        <v>3683</v>
      </c>
      <c r="S27" s="19" t="s">
        <v>122</v>
      </c>
      <c r="T27" s="19" t="str">
        <f>IFERROR(VLOOKUP(D:D,DGILOG!A:C,3,0),"")</f>
        <v/>
      </c>
      <c r="U27" s="19"/>
      <c r="V27" s="19"/>
      <c r="W27" s="23" t="str">
        <f>IFERROR(VLOOKUP(V:V,MGV!B:E,4,0),"")</f>
        <v/>
      </c>
      <c r="X27" s="19" t="s">
        <v>341</v>
      </c>
      <c r="Y27" s="23" t="str">
        <f t="shared" si="0"/>
        <v xml:space="preserve">4002936996 GID 07 P1 07 </v>
      </c>
      <c r="Z27" s="157">
        <v>44353</v>
      </c>
      <c r="AA27" s="23" t="e">
        <f>VLOOKUP(A:A,[21]Sheet1!$D:$AU,5,0)</f>
        <v>#N/A</v>
      </c>
      <c r="AB27" s="23" t="e">
        <f>VLOOKUP(A:A,[21]Sheet1!$D:$AU,25,0)</f>
        <v>#N/A</v>
      </c>
      <c r="AC27" s="23" t="e">
        <f>VLOOKUP(A:A,[21]Sheet1!$D:$AU,26,0)</f>
        <v>#N/A</v>
      </c>
      <c r="AD27" s="19" t="s">
        <v>21</v>
      </c>
    </row>
    <row r="28" spans="1:30" hidden="1" x14ac:dyDescent="0.25">
      <c r="A28" s="24">
        <v>4002936997</v>
      </c>
      <c r="B28" s="149" t="s">
        <v>96</v>
      </c>
      <c r="C28" s="149">
        <v>1</v>
      </c>
      <c r="D28" s="24">
        <v>15078042</v>
      </c>
      <c r="E28" s="24" t="s">
        <v>3684</v>
      </c>
      <c r="F28" s="24">
        <v>75</v>
      </c>
      <c r="G28" s="24" t="s">
        <v>3685</v>
      </c>
      <c r="H28" s="24" t="s">
        <v>3686</v>
      </c>
      <c r="I28" s="149" t="s">
        <v>8</v>
      </c>
      <c r="J28" s="24" t="s">
        <v>97</v>
      </c>
      <c r="K28" s="151">
        <v>44353.423611111109</v>
      </c>
      <c r="L28" s="149">
        <v>1</v>
      </c>
      <c r="M28" s="24" t="s">
        <v>3470</v>
      </c>
      <c r="N28" s="24" t="s">
        <v>99</v>
      </c>
      <c r="O28" s="24" t="s">
        <v>3639</v>
      </c>
      <c r="P28" s="152">
        <v>44354</v>
      </c>
      <c r="Q28" s="24" t="s">
        <v>120</v>
      </c>
      <c r="R28" s="24" t="s">
        <v>3687</v>
      </c>
      <c r="S28" s="19" t="s">
        <v>122</v>
      </c>
      <c r="T28" s="19" t="str">
        <f>IFERROR(VLOOKUP(D:D,DGILOG!A:C,3,0),"")</f>
        <v/>
      </c>
      <c r="U28" s="19" t="s">
        <v>302</v>
      </c>
      <c r="V28" s="19" t="s">
        <v>68</v>
      </c>
      <c r="W28" s="23" t="str">
        <f>IFERROR(VLOOKUP(V:V,MGV!B:E,4,0),"")</f>
        <v>PT. Prima Sarana Ekspres</v>
      </c>
      <c r="X28" s="19" t="s">
        <v>341</v>
      </c>
      <c r="Y28" s="23" t="str">
        <f t="shared" si="0"/>
        <v xml:space="preserve">4002936997 GID 07 P1 07 </v>
      </c>
      <c r="Z28" s="157">
        <v>44353</v>
      </c>
      <c r="AA28" s="23" t="e">
        <f>VLOOKUP(A:A,[21]Sheet1!$D:$AU,5,0)</f>
        <v>#N/A</v>
      </c>
      <c r="AB28" s="23" t="e">
        <f>VLOOKUP(A:A,[21]Sheet1!$D:$AU,25,0)</f>
        <v>#N/A</v>
      </c>
      <c r="AC28" s="23" t="e">
        <f>VLOOKUP(A:A,[21]Sheet1!$D:$AU,26,0)</f>
        <v>#N/A</v>
      </c>
      <c r="AD28" s="19" t="s">
        <v>68</v>
      </c>
    </row>
    <row r="29" spans="1:30" hidden="1" x14ac:dyDescent="0.25">
      <c r="A29" s="24">
        <v>4002936997</v>
      </c>
      <c r="B29" s="149" t="s">
        <v>96</v>
      </c>
      <c r="C29" s="149"/>
      <c r="D29" s="24">
        <v>26204001</v>
      </c>
      <c r="E29" s="24" t="s">
        <v>3688</v>
      </c>
      <c r="F29" s="24">
        <v>61</v>
      </c>
      <c r="G29" s="24" t="s">
        <v>3689</v>
      </c>
      <c r="H29" s="24" t="s">
        <v>3686</v>
      </c>
      <c r="I29" s="149" t="s">
        <v>8</v>
      </c>
      <c r="J29" s="24" t="s">
        <v>97</v>
      </c>
      <c r="K29" s="151">
        <v>44353.423611111109</v>
      </c>
      <c r="L29" s="149">
        <v>1</v>
      </c>
      <c r="M29" s="24" t="s">
        <v>3470</v>
      </c>
      <c r="N29" s="24" t="s">
        <v>99</v>
      </c>
      <c r="O29" s="24" t="s">
        <v>3639</v>
      </c>
      <c r="P29" s="152">
        <v>44354</v>
      </c>
      <c r="Q29" s="24" t="s">
        <v>120</v>
      </c>
      <c r="R29" s="24" t="s">
        <v>3690</v>
      </c>
      <c r="S29" s="19" t="s">
        <v>122</v>
      </c>
      <c r="T29" s="19" t="str">
        <f>IFERROR(VLOOKUP(D:D,DGILOG!A:C,3,0),"")</f>
        <v/>
      </c>
      <c r="U29" s="19"/>
      <c r="V29" s="19"/>
      <c r="W29" s="23" t="str">
        <f>IFERROR(VLOOKUP(V:V,MGV!B:E,4,0),"")</f>
        <v/>
      </c>
      <c r="X29" s="19" t="s">
        <v>341</v>
      </c>
      <c r="Y29" s="23" t="str">
        <f t="shared" si="0"/>
        <v xml:space="preserve">4002936997 GID 07 P1 07 </v>
      </c>
      <c r="Z29" s="157">
        <v>44353</v>
      </c>
      <c r="AA29" s="23" t="e">
        <f>VLOOKUP(A:A,[21]Sheet1!$D:$AU,5,0)</f>
        <v>#N/A</v>
      </c>
      <c r="AB29" s="23" t="e">
        <f>VLOOKUP(A:A,[21]Sheet1!$D:$AU,25,0)</f>
        <v>#N/A</v>
      </c>
      <c r="AC29" s="23" t="e">
        <f>VLOOKUP(A:A,[21]Sheet1!$D:$AU,26,0)</f>
        <v>#N/A</v>
      </c>
      <c r="AD29" s="19" t="s">
        <v>68</v>
      </c>
    </row>
    <row r="30" spans="1:30" x14ac:dyDescent="0.25">
      <c r="A30" s="25">
        <v>4002936418</v>
      </c>
      <c r="B30" s="21" t="s">
        <v>96</v>
      </c>
      <c r="C30" s="26">
        <v>1</v>
      </c>
      <c r="D30" s="20">
        <v>15073992</v>
      </c>
      <c r="E30" s="25" t="s">
        <v>3508</v>
      </c>
      <c r="F30" s="25">
        <v>1467</v>
      </c>
      <c r="G30" s="25" t="s">
        <v>3693</v>
      </c>
      <c r="H30" s="25" t="s">
        <v>3694</v>
      </c>
      <c r="I30" s="26" t="s">
        <v>73</v>
      </c>
      <c r="J30" s="20" t="s">
        <v>97</v>
      </c>
      <c r="K30" s="146">
        <v>44353.57916666667</v>
      </c>
      <c r="L30" s="21">
        <v>2</v>
      </c>
      <c r="M30" s="25" t="s">
        <v>3402</v>
      </c>
      <c r="N30" s="20" t="s">
        <v>3391</v>
      </c>
      <c r="O30" s="25" t="s">
        <v>3639</v>
      </c>
      <c r="P30" s="27">
        <v>44357</v>
      </c>
      <c r="Q30" s="20" t="s">
        <v>112</v>
      </c>
      <c r="R30" s="20" t="s">
        <v>3509</v>
      </c>
      <c r="S30" s="28" t="s">
        <v>113</v>
      </c>
      <c r="T30" s="28" t="str">
        <f>IFERROR(VLOOKUP(D:D,DGILOG!A:C,3,0),"")</f>
        <v>Y</v>
      </c>
      <c r="U30" s="28"/>
      <c r="V30" s="28" t="s">
        <v>2455</v>
      </c>
      <c r="W30" s="28" t="s">
        <v>3722</v>
      </c>
      <c r="X30" s="28" t="s">
        <v>341</v>
      </c>
      <c r="Y30" s="28" t="str">
        <f t="shared" si="0"/>
        <v>4002936418 GID 07 P3 10 Y</v>
      </c>
      <c r="Z30" s="28"/>
      <c r="AA30" s="28"/>
      <c r="AB30" s="28"/>
      <c r="AC30" s="28"/>
      <c r="AD30" s="28"/>
    </row>
    <row r="31" spans="1:30" hidden="1" x14ac:dyDescent="0.25">
      <c r="A31" s="25">
        <v>4002936418</v>
      </c>
      <c r="B31" s="21" t="s">
        <v>96</v>
      </c>
      <c r="C31" s="26"/>
      <c r="D31" s="20">
        <v>20815001</v>
      </c>
      <c r="E31" s="25" t="s">
        <v>3695</v>
      </c>
      <c r="F31" s="25">
        <v>261</v>
      </c>
      <c r="G31" s="25" t="s">
        <v>3696</v>
      </c>
      <c r="H31" s="25" t="s">
        <v>3697</v>
      </c>
      <c r="I31" s="26" t="s">
        <v>73</v>
      </c>
      <c r="J31" s="20" t="s">
        <v>97</v>
      </c>
      <c r="K31" s="146">
        <v>44353.57916666667</v>
      </c>
      <c r="L31" s="21">
        <v>2</v>
      </c>
      <c r="M31" s="25" t="s">
        <v>3402</v>
      </c>
      <c r="N31" s="20" t="s">
        <v>3391</v>
      </c>
      <c r="O31" s="25" t="s">
        <v>3639</v>
      </c>
      <c r="P31" s="27">
        <v>44357</v>
      </c>
      <c r="Q31" s="20" t="s">
        <v>112</v>
      </c>
      <c r="R31" s="20" t="s">
        <v>3698</v>
      </c>
      <c r="S31" s="28" t="s">
        <v>113</v>
      </c>
      <c r="T31" s="28" t="str">
        <f>IFERROR(VLOOKUP(D:D,DGILOG!A:C,3,0),"")</f>
        <v/>
      </c>
      <c r="U31" s="28"/>
      <c r="V31" s="28"/>
      <c r="W31" s="28" t="s">
        <v>3722</v>
      </c>
      <c r="X31" s="28" t="s">
        <v>341</v>
      </c>
      <c r="Y31" s="28" t="str">
        <f t="shared" si="0"/>
        <v xml:space="preserve">4002936418 GID 07 P3 10 </v>
      </c>
      <c r="Z31" s="28"/>
      <c r="AA31" s="28"/>
      <c r="AB31" s="28"/>
      <c r="AC31" s="28"/>
      <c r="AD31" s="28"/>
    </row>
    <row r="32" spans="1:30" hidden="1" x14ac:dyDescent="0.25">
      <c r="A32" s="25">
        <v>4002937017</v>
      </c>
      <c r="B32" s="21" t="s">
        <v>96</v>
      </c>
      <c r="C32" s="26">
        <v>1</v>
      </c>
      <c r="D32" s="20">
        <v>15080433</v>
      </c>
      <c r="E32" s="25" t="s">
        <v>3401</v>
      </c>
      <c r="F32" s="25">
        <v>1688</v>
      </c>
      <c r="G32" s="25" t="s">
        <v>3699</v>
      </c>
      <c r="H32" s="25" t="s">
        <v>3700</v>
      </c>
      <c r="I32" s="26" t="s">
        <v>73</v>
      </c>
      <c r="J32" s="20" t="s">
        <v>116</v>
      </c>
      <c r="K32" s="146">
        <v>44353.57916666667</v>
      </c>
      <c r="L32" s="21">
        <v>2</v>
      </c>
      <c r="M32" s="25" t="s">
        <v>3402</v>
      </c>
      <c r="N32" s="20" t="s">
        <v>3391</v>
      </c>
      <c r="O32" s="25" t="s">
        <v>341</v>
      </c>
      <c r="P32" s="27">
        <v>44358</v>
      </c>
      <c r="Q32" s="20" t="s">
        <v>112</v>
      </c>
      <c r="R32" s="20" t="s">
        <v>3403</v>
      </c>
      <c r="S32" s="28" t="s">
        <v>113</v>
      </c>
      <c r="T32" s="28" t="str">
        <f>IFERROR(VLOOKUP(D:D,DGILOG!A:C,3,0),"")</f>
        <v/>
      </c>
      <c r="U32" s="28"/>
      <c r="V32" s="28" t="s">
        <v>3257</v>
      </c>
      <c r="W32" s="28" t="s">
        <v>3723</v>
      </c>
      <c r="X32" s="28" t="s">
        <v>341</v>
      </c>
      <c r="Y32" s="28" t="str">
        <f t="shared" si="0"/>
        <v xml:space="preserve">4002937017 GID 07 P3 11 </v>
      </c>
      <c r="Z32" s="28"/>
      <c r="AA32" s="28"/>
      <c r="AB32" s="28"/>
      <c r="AC32" s="28"/>
      <c r="AD32" s="28"/>
    </row>
    <row r="33" spans="1:30" hidden="1" x14ac:dyDescent="0.25">
      <c r="A33" s="20">
        <v>4002937020</v>
      </c>
      <c r="B33" s="21" t="s">
        <v>96</v>
      </c>
      <c r="C33" s="21">
        <v>1</v>
      </c>
      <c r="D33" s="20">
        <v>23818001</v>
      </c>
      <c r="E33" s="20" t="s">
        <v>3701</v>
      </c>
      <c r="F33" s="20">
        <v>230</v>
      </c>
      <c r="G33" s="20" t="s">
        <v>3702</v>
      </c>
      <c r="H33" s="20" t="s">
        <v>3703</v>
      </c>
      <c r="I33" s="21" t="s">
        <v>8</v>
      </c>
      <c r="J33" s="20" t="s">
        <v>97</v>
      </c>
      <c r="K33" s="146">
        <v>44353.57916666667</v>
      </c>
      <c r="L33" s="21">
        <v>2</v>
      </c>
      <c r="M33" s="20" t="s">
        <v>3369</v>
      </c>
      <c r="N33" s="20" t="s">
        <v>99</v>
      </c>
      <c r="O33" s="20" t="s">
        <v>341</v>
      </c>
      <c r="P33" s="22">
        <v>44354</v>
      </c>
      <c r="Q33" s="20" t="s">
        <v>100</v>
      </c>
      <c r="R33" s="20" t="s">
        <v>3704</v>
      </c>
      <c r="S33" s="19" t="s">
        <v>101</v>
      </c>
      <c r="T33" s="19" t="str">
        <f>IFERROR(VLOOKUP(D:D,DGILOG!A:C,3,0),"")</f>
        <v/>
      </c>
      <c r="U33" s="159" t="s">
        <v>3713</v>
      </c>
      <c r="V33" s="19" t="str">
        <f>IFERROR(VLOOKUP(A:A,[22]GID07!$A:$R,18,0),"")</f>
        <v>B 9143 KXU</v>
      </c>
      <c r="W33" s="23" t="str">
        <f>IFERROR(VLOOKUP(V:V,MGV!B:E,4,0),"")</f>
        <v>PT. Mega Antaran Prima</v>
      </c>
      <c r="X33" s="19" t="s">
        <v>341</v>
      </c>
      <c r="Y33" s="23" t="str">
        <f t="shared" si="0"/>
        <v xml:space="preserve">4002937020 GID 07 ND 07 </v>
      </c>
      <c r="Z33" s="157">
        <v>44353</v>
      </c>
      <c r="AA33" s="23" t="str">
        <f>W33</f>
        <v>PT. Mega Antaran Prima</v>
      </c>
      <c r="AB33" s="23" t="s">
        <v>3709</v>
      </c>
      <c r="AC33" s="23" t="s">
        <v>3710</v>
      </c>
      <c r="AD33" s="19" t="str">
        <f>V33</f>
        <v>B 9143 KXU</v>
      </c>
    </row>
  </sheetData>
  <autoFilter ref="A1:AD33" xr:uid="{00000000-0009-0000-0000-00001C000000}">
    <filterColumn colId="19">
      <customFilters>
        <customFilter operator="notEqual" val=" "/>
      </customFilters>
    </filterColumn>
  </autoFilter>
  <conditionalFormatting sqref="Y1">
    <cfRule type="duplicateValues" dxfId="110" priority="25"/>
  </conditionalFormatting>
  <conditionalFormatting sqref="Y6:Y29">
    <cfRule type="duplicateValues" dxfId="109" priority="14"/>
  </conditionalFormatting>
  <conditionalFormatting sqref="Y5:Y29">
    <cfRule type="duplicateValues" dxfId="108" priority="13"/>
  </conditionalFormatting>
  <conditionalFormatting sqref="Y2:Y4">
    <cfRule type="duplicateValues" dxfId="107" priority="12"/>
  </conditionalFormatting>
  <conditionalFormatting sqref="V1:V16 V18:V32 V34:V1048576">
    <cfRule type="duplicateValues" dxfId="106" priority="7385"/>
  </conditionalFormatting>
  <conditionalFormatting sqref="V1">
    <cfRule type="duplicateValues" dxfId="105" priority="7386"/>
  </conditionalFormatting>
  <conditionalFormatting sqref="V1">
    <cfRule type="duplicateValues" dxfId="104" priority="7387"/>
    <cfRule type="duplicateValues" dxfId="103" priority="7388"/>
  </conditionalFormatting>
  <conditionalFormatting sqref="A1 V1">
    <cfRule type="duplicateValues" dxfId="102" priority="7389"/>
  </conditionalFormatting>
  <conditionalFormatting sqref="Y30:Y33">
    <cfRule type="duplicateValues" dxfId="101" priority="4"/>
  </conditionalFormatting>
  <conditionalFormatting sqref="Y30:Y33">
    <cfRule type="duplicateValues" dxfId="100" priority="3"/>
  </conditionalFormatting>
  <conditionalFormatting sqref="V17">
    <cfRule type="duplicateValues" dxfId="99" priority="2"/>
  </conditionalFormatting>
  <conditionalFormatting sqref="V33">
    <cfRule type="duplicateValues" dxfId="98" priority="1"/>
  </conditionalFormatting>
  <hyperlinks>
    <hyperlink ref="R4" r:id="rId1" display="https://www.google.com/maps/search/JL.+MH.+THAMRIN+NO.+9+CIKOKOL?entry=gmail&amp;source=g" xr:uid="{00000000-0004-0000-1C00-000000000000}"/>
    <hyperlink ref="R8" r:id="rId2" display="https://www.google.com/maps/search/JALAN+RAYA+SERANG+NO+1?entry=gmail&amp;source=g" xr:uid="{00000000-0004-0000-1C00-000001000000}"/>
    <hyperlink ref="R9" r:id="rId3" display="https://www.google.com/maps/search/JL+TELESONIK+NO+8?entry=gmail&amp;source=g" xr:uid="{00000000-0004-0000-1C00-000002000000}"/>
    <hyperlink ref="R11" r:id="rId4" display="http://jl.re/" xr:uid="{00000000-0004-0000-1C00-000003000000}"/>
    <hyperlink ref="R12" r:id="rId5" display="https://www.google.com/maps/search/BALAI+PUSTAKA+TIMUR+35?entry=gmail&amp;source=g" xr:uid="{00000000-0004-0000-1C00-000004000000}"/>
    <hyperlink ref="R13" r:id="rId6" display="https://www.google.com/maps/search/JL.+CIKUTRA+BARAT+NO.+66?entry=gmail&amp;source=g" xr:uid="{00000000-0004-0000-1C00-000005000000}"/>
    <hyperlink ref="R14" r:id="rId7" display="https://www.google.com/maps/search/JL.+CIKUTRA+BARAT+NO.+66?entry=gmail&amp;source=g" xr:uid="{00000000-0004-0000-1C00-000006000000}"/>
  </hyperlinks>
  <pageMargins left="0.7" right="0.7" top="0.75" bottom="0.75" header="0.3" footer="0.3"/>
  <pageSetup paperSize="9" orientation="portrait" r:id="rId8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E14"/>
  <sheetViews>
    <sheetView workbookViewId="0">
      <pane xSplit="5" ySplit="1" topLeftCell="Z2" activePane="bottomRight" state="frozen"/>
      <selection pane="topRight" activeCell="F1" sqref="F1"/>
      <selection pane="bottomLeft" activeCell="A2" sqref="A2"/>
      <selection pane="bottomRight" activeCell="A13" sqref="A13"/>
    </sheetView>
  </sheetViews>
  <sheetFormatPr defaultRowHeight="15" x14ac:dyDescent="0.25"/>
  <cols>
    <col min="1" max="1" width="12.28515625" style="12" bestFit="1" customWidth="1"/>
    <col min="2" max="2" width="13.7109375" style="12" hidden="1" customWidth="1"/>
    <col min="3" max="3" width="9.42578125" style="12" bestFit="1" customWidth="1"/>
    <col min="4" max="4" width="10" style="12" bestFit="1" customWidth="1"/>
    <col min="5" max="5" width="30.5703125" style="12" bestFit="1" customWidth="1"/>
    <col min="6" max="6" width="8.140625" style="12" bestFit="1" customWidth="1"/>
    <col min="7" max="7" width="11" style="12" hidden="1" customWidth="1"/>
    <col min="8" max="8" width="10.7109375" style="12" hidden="1" customWidth="1"/>
    <col min="9" max="9" width="13.140625" style="12" bestFit="1" customWidth="1"/>
    <col min="10" max="10" width="14.5703125" style="12" hidden="1" customWidth="1"/>
    <col min="11" max="11" width="13.7109375" style="12" hidden="1" customWidth="1"/>
    <col min="12" max="12" width="11.85546875" style="12" bestFit="1" customWidth="1"/>
    <col min="13" max="13" width="11.42578125" style="12" bestFit="1" customWidth="1"/>
    <col min="14" max="14" width="12.85546875" style="12" hidden="1" customWidth="1"/>
    <col min="15" max="15" width="17" style="12" bestFit="1" customWidth="1"/>
    <col min="16" max="16" width="8.85546875" style="12" bestFit="1" customWidth="1"/>
    <col min="17" max="17" width="20.5703125" style="12" bestFit="1" customWidth="1"/>
    <col min="18" max="18" width="34.42578125" style="12" hidden="1" customWidth="1"/>
    <col min="19" max="19" width="7.28515625" style="12" bestFit="1" customWidth="1"/>
    <col min="20" max="20" width="11.7109375" style="12" bestFit="1" customWidth="1"/>
    <col min="21" max="21" width="8.42578125" style="12" bestFit="1" customWidth="1"/>
    <col min="22" max="22" width="18" style="12" bestFit="1" customWidth="1"/>
    <col min="23" max="23" width="20.28515625" style="12" bestFit="1" customWidth="1"/>
    <col min="24" max="24" width="8.28515625" style="12" bestFit="1" customWidth="1"/>
    <col min="25" max="25" width="21.5703125" style="12" bestFit="1" customWidth="1"/>
    <col min="26" max="26" width="29" style="12" bestFit="1" customWidth="1"/>
    <col min="27" max="27" width="6.7109375" style="12" bestFit="1" customWidth="1"/>
    <col min="28" max="28" width="23.140625" style="12" bestFit="1" customWidth="1"/>
    <col min="29" max="29" width="21.42578125" style="12" bestFit="1" customWidth="1"/>
    <col min="30" max="30" width="33.140625" style="12" bestFit="1" customWidth="1"/>
    <col min="31" max="31" width="10.5703125" style="12" bestFit="1" customWidth="1"/>
    <col min="32" max="32" width="16.140625" style="12" bestFit="1" customWidth="1"/>
    <col min="33" max="16384" width="9.140625" style="12"/>
  </cols>
  <sheetData>
    <row r="1" spans="1:31" x14ac:dyDescent="0.25">
      <c r="A1" s="162" t="s">
        <v>0</v>
      </c>
      <c r="B1" s="162" t="s">
        <v>3</v>
      </c>
      <c r="C1" s="162" t="s">
        <v>79</v>
      </c>
      <c r="D1" s="162" t="s">
        <v>80</v>
      </c>
      <c r="E1" s="162" t="s">
        <v>81</v>
      </c>
      <c r="F1" s="162" t="s">
        <v>82</v>
      </c>
      <c r="G1" s="162" t="s">
        <v>83</v>
      </c>
      <c r="H1" s="162" t="s">
        <v>84</v>
      </c>
      <c r="I1" s="162" t="s">
        <v>229</v>
      </c>
      <c r="J1" s="162" t="s">
        <v>85</v>
      </c>
      <c r="K1" s="162" t="s">
        <v>86</v>
      </c>
      <c r="L1" s="162" t="s">
        <v>87</v>
      </c>
      <c r="M1" s="162" t="s">
        <v>88</v>
      </c>
      <c r="N1" s="162" t="s">
        <v>89</v>
      </c>
      <c r="O1" s="162" t="s">
        <v>90</v>
      </c>
      <c r="P1" s="162" t="s">
        <v>91</v>
      </c>
      <c r="Q1" s="162" t="s">
        <v>92</v>
      </c>
      <c r="R1" s="162" t="s">
        <v>93</v>
      </c>
      <c r="S1" s="163" t="s">
        <v>2454</v>
      </c>
      <c r="T1" s="164" t="s">
        <v>611</v>
      </c>
      <c r="U1" s="163" t="s">
        <v>94</v>
      </c>
      <c r="V1" s="165" t="s">
        <v>625</v>
      </c>
      <c r="W1" s="163" t="s">
        <v>529</v>
      </c>
      <c r="X1" s="163" t="s">
        <v>95</v>
      </c>
      <c r="Y1" s="163" t="s">
        <v>254</v>
      </c>
    </row>
    <row r="2" spans="1:31" x14ac:dyDescent="0.25">
      <c r="A2" s="161">
        <v>4002937041</v>
      </c>
      <c r="B2" s="166" t="s">
        <v>96</v>
      </c>
      <c r="C2" s="166">
        <v>1</v>
      </c>
      <c r="D2" s="161">
        <v>15175990</v>
      </c>
      <c r="E2" s="161" t="s">
        <v>135</v>
      </c>
      <c r="F2" s="166">
        <v>259</v>
      </c>
      <c r="G2" s="161" t="s">
        <v>952</v>
      </c>
      <c r="H2" s="161" t="s">
        <v>3716</v>
      </c>
      <c r="I2" s="166" t="s">
        <v>8</v>
      </c>
      <c r="J2" s="161" t="s">
        <v>109</v>
      </c>
      <c r="K2" s="167">
        <v>44383.065972222219</v>
      </c>
      <c r="L2" s="166">
        <v>1</v>
      </c>
      <c r="M2" s="161" t="s">
        <v>3650</v>
      </c>
      <c r="N2" s="161" t="s">
        <v>110</v>
      </c>
      <c r="O2" s="161" t="s">
        <v>342</v>
      </c>
      <c r="P2" s="168">
        <v>44356</v>
      </c>
      <c r="Q2" s="161" t="s">
        <v>105</v>
      </c>
      <c r="R2" s="161" t="s">
        <v>3651</v>
      </c>
      <c r="S2" s="170" t="s">
        <v>107</v>
      </c>
      <c r="T2" s="170" t="str">
        <f>IFERROR(VLOOKUP(D:D,DGILOG!A:C,3,0),"")</f>
        <v>Y</v>
      </c>
      <c r="U2" s="170" t="s">
        <v>3713</v>
      </c>
      <c r="V2" s="170" t="str">
        <f>IFERROR(VLOOKUP(A:A,[23]GID08!$A:$R,18,0),"")</f>
        <v>B 9027 EXR</v>
      </c>
      <c r="W2" s="170" t="str">
        <f>IFERROR(VLOOKUP(V:V,MGV!B:E,4,0),"")</f>
        <v>PT. Kabut Halim Mandiri</v>
      </c>
      <c r="X2" s="170" t="s">
        <v>342</v>
      </c>
      <c r="Y2" s="15" t="str">
        <f t="shared" ref="Y2:Y8" si="0">A2&amp;" "&amp;X2&amp;" "&amp;S2&amp;" "&amp;TEXT(P2,"DD")&amp;" "&amp;T2</f>
        <v>4002937041 GID 08 P2 09 Y</v>
      </c>
      <c r="Z2" s="12" t="str">
        <f>VLOOKUP(A:A,[24]Orders!$D:$N,11,0)</f>
        <v>TDS-TRI-20210607061925990118</v>
      </c>
      <c r="AA2" s="140">
        <v>44354</v>
      </c>
      <c r="AB2" s="12" t="str">
        <f>W2</f>
        <v>PT. Kabut Halim Mandiri</v>
      </c>
      <c r="AC2" s="12" t="s">
        <v>3481</v>
      </c>
      <c r="AD2" s="12" t="s">
        <v>3482</v>
      </c>
      <c r="AE2" s="12" t="str">
        <f>V2</f>
        <v>B 9027 EXR</v>
      </c>
    </row>
    <row r="3" spans="1:31" x14ac:dyDescent="0.25">
      <c r="A3" s="161">
        <v>4002937114</v>
      </c>
      <c r="B3" s="166" t="s">
        <v>96</v>
      </c>
      <c r="C3" s="166">
        <v>1</v>
      </c>
      <c r="D3" s="161">
        <v>22104001</v>
      </c>
      <c r="E3" s="161" t="s">
        <v>3717</v>
      </c>
      <c r="F3" s="166">
        <v>474</v>
      </c>
      <c r="G3" s="161" t="s">
        <v>3718</v>
      </c>
      <c r="H3" s="161" t="s">
        <v>3719</v>
      </c>
      <c r="I3" s="166" t="s">
        <v>8</v>
      </c>
      <c r="J3" s="161" t="s">
        <v>3372</v>
      </c>
      <c r="K3" s="167">
        <v>44383.448611111111</v>
      </c>
      <c r="L3" s="161">
        <v>1</v>
      </c>
      <c r="M3" s="161" t="s">
        <v>134</v>
      </c>
      <c r="N3" s="161" t="s">
        <v>99</v>
      </c>
      <c r="O3" s="161" t="s">
        <v>3720</v>
      </c>
      <c r="P3" s="168">
        <v>44354</v>
      </c>
      <c r="Q3" s="161" t="s">
        <v>120</v>
      </c>
      <c r="R3" s="161" t="s">
        <v>3721</v>
      </c>
      <c r="S3" s="170" t="s">
        <v>122</v>
      </c>
      <c r="T3" s="170" t="str">
        <f>IFERROR(VLOOKUP(D:D,DGILOG!A:C,3,0),"")</f>
        <v/>
      </c>
      <c r="U3" s="170" t="s">
        <v>3713</v>
      </c>
      <c r="V3" s="170" t="str">
        <f>IFERROR(VLOOKUP(A:A,[23]GID08!$A:$R,18,0),"")</f>
        <v>B 9556 HA</v>
      </c>
      <c r="W3" s="170" t="str">
        <f>IFERROR(VLOOKUP(V:V,MGV!B:E,4,0),"")</f>
        <v>CV. Global Synergi Abadi</v>
      </c>
      <c r="X3" s="170" t="s">
        <v>342</v>
      </c>
      <c r="Y3" s="15" t="str">
        <f t="shared" si="0"/>
        <v xml:space="preserve">4002937114 GID 08 P1 07 </v>
      </c>
      <c r="Z3" s="12" t="str">
        <f>VLOOKUP(A:A,[24]Orders!$D:$N,11,0)</f>
        <v>TDS-TRI-20210607061927850925</v>
      </c>
      <c r="AA3" s="140">
        <v>44354</v>
      </c>
      <c r="AB3" s="12" t="str">
        <f t="shared" ref="AB3:AB8" si="1">W3</f>
        <v>CV. Global Synergi Abadi</v>
      </c>
      <c r="AC3" s="12" t="str">
        <f>VLOOKUP(V:V,'List Dedicate'!C:F,4,0)</f>
        <v>Nissan Susilo</v>
      </c>
      <c r="AD3" s="12">
        <f>VLOOKUP(AC:AC,'List Dedicate'!F:G,2,0)</f>
        <v>81519687631</v>
      </c>
      <c r="AE3" s="12" t="str">
        <f t="shared" ref="AE3:AE8" si="2">V3</f>
        <v>B 9556 HA</v>
      </c>
    </row>
    <row r="4" spans="1:31" x14ac:dyDescent="0.25">
      <c r="A4" s="161">
        <v>4002937005</v>
      </c>
      <c r="B4" s="166" t="s">
        <v>96</v>
      </c>
      <c r="C4" s="166">
        <v>1</v>
      </c>
      <c r="D4" s="161">
        <v>15123152</v>
      </c>
      <c r="E4" s="161" t="s">
        <v>208</v>
      </c>
      <c r="F4" s="161">
        <v>382</v>
      </c>
      <c r="G4" s="161" t="s">
        <v>3724</v>
      </c>
      <c r="H4" s="161" t="s">
        <v>3725</v>
      </c>
      <c r="I4" s="166" t="s">
        <v>8</v>
      </c>
      <c r="J4" s="161" t="s">
        <v>97</v>
      </c>
      <c r="K4" s="167">
        <v>44383.612500000003</v>
      </c>
      <c r="L4" s="166">
        <v>2</v>
      </c>
      <c r="M4" s="161" t="s">
        <v>171</v>
      </c>
      <c r="N4" s="161" t="s">
        <v>110</v>
      </c>
      <c r="O4" s="161" t="s">
        <v>3720</v>
      </c>
      <c r="P4" s="168">
        <v>44356</v>
      </c>
      <c r="Q4" s="161" t="s">
        <v>105</v>
      </c>
      <c r="R4" s="161" t="s">
        <v>3726</v>
      </c>
      <c r="S4" s="170" t="s">
        <v>107</v>
      </c>
      <c r="T4" s="170" t="str">
        <f>IFERROR(VLOOKUP(D:D,DGILOG!A:C,3,0),"")</f>
        <v>Y</v>
      </c>
      <c r="U4" s="170" t="s">
        <v>3713</v>
      </c>
      <c r="V4" s="170" t="str">
        <f>IFERROR(VLOOKUP(A:A,[23]GID08!$A:$R,18,0),"")</f>
        <v>F 9285 FG</v>
      </c>
      <c r="W4" s="170" t="str">
        <f>IFERROR(VLOOKUP(V:V,MGV!B:E,4,0),"")</f>
        <v>PT. Kabut Halim Mandiri</v>
      </c>
      <c r="X4" s="170" t="s">
        <v>342</v>
      </c>
      <c r="Y4" s="15" t="str">
        <f t="shared" si="0"/>
        <v>4002937005 GID 08 P2 09 Y</v>
      </c>
      <c r="Z4" s="12" t="str">
        <f>VLOOKUP(A:A,[24]Orders!$D:$N,11,0)</f>
        <v>TDS-TRI-20210607083857001290</v>
      </c>
      <c r="AA4" s="140">
        <v>44354</v>
      </c>
      <c r="AB4" s="12" t="str">
        <f t="shared" si="1"/>
        <v>PT. Kabut Halim Mandiri</v>
      </c>
      <c r="AC4" s="12" t="str">
        <f>VLOOKUP(V:V,'List Dedicate'!C:F,4,0)</f>
        <v>ANGGI</v>
      </c>
      <c r="AD4" s="12">
        <f>VLOOKUP(AC:AC,'List Dedicate'!F:G,2,0)</f>
        <v>85778603335</v>
      </c>
      <c r="AE4" s="12" t="str">
        <f t="shared" si="2"/>
        <v>F 9285 FG</v>
      </c>
    </row>
    <row r="5" spans="1:31" x14ac:dyDescent="0.25">
      <c r="A5" s="161">
        <v>4002937074</v>
      </c>
      <c r="B5" s="166" t="s">
        <v>96</v>
      </c>
      <c r="C5" s="166">
        <v>1</v>
      </c>
      <c r="D5" s="161">
        <v>15181929</v>
      </c>
      <c r="E5" s="161" t="s">
        <v>303</v>
      </c>
      <c r="F5" s="161">
        <v>49</v>
      </c>
      <c r="G5" s="161" t="s">
        <v>3727</v>
      </c>
      <c r="H5" s="161" t="s">
        <v>3728</v>
      </c>
      <c r="I5" s="166" t="s">
        <v>8</v>
      </c>
      <c r="J5" s="161" t="s">
        <v>97</v>
      </c>
      <c r="K5" s="167">
        <v>44383.612500000003</v>
      </c>
      <c r="L5" s="166">
        <v>2</v>
      </c>
      <c r="M5" s="161" t="s">
        <v>134</v>
      </c>
      <c r="N5" s="161" t="s">
        <v>99</v>
      </c>
      <c r="O5" s="161" t="s">
        <v>3729</v>
      </c>
      <c r="P5" s="168">
        <v>44355</v>
      </c>
      <c r="Q5" s="161" t="s">
        <v>100</v>
      </c>
      <c r="R5" s="161" t="s">
        <v>304</v>
      </c>
      <c r="S5" s="170" t="s">
        <v>101</v>
      </c>
      <c r="T5" s="170" t="str">
        <f>IFERROR(VLOOKUP(D:D,DGILOG!A:C,3,0),"")</f>
        <v>Y</v>
      </c>
      <c r="U5" s="170" t="s">
        <v>3713</v>
      </c>
      <c r="V5" s="170" t="str">
        <f>IFERROR(VLOOKUP(A:A,[23]GID08!$A:$R,18,0),"")</f>
        <v>B 9838 SYK</v>
      </c>
      <c r="W5" s="170" t="str">
        <f>IFERROR(VLOOKUP(V:V,MGV!B:E,4,0),"")</f>
        <v>Gading Global Logistic</v>
      </c>
      <c r="X5" s="170" t="s">
        <v>342</v>
      </c>
      <c r="Y5" s="15" t="str">
        <f t="shared" si="0"/>
        <v>4002937074 GID 08 ND 08 Y</v>
      </c>
      <c r="Z5" s="12" t="str">
        <f>VLOOKUP(A:A,[24]Orders!$D:$N,11,0)</f>
        <v>TDS-TRI-20210607083859760809</v>
      </c>
      <c r="AA5" s="140">
        <v>44354</v>
      </c>
      <c r="AB5" s="12" t="str">
        <f t="shared" si="1"/>
        <v>Gading Global Logistic</v>
      </c>
      <c r="AC5" s="12" t="str">
        <f>VLOOKUP(V:V,'List Dedicate'!C:F,4,0)</f>
        <v>JAMALUDIN</v>
      </c>
      <c r="AD5" s="12" t="str">
        <f>VLOOKUP(AC:AC,'List Dedicate'!F:G,2,0)</f>
        <v>087879225044</v>
      </c>
      <c r="AE5" s="12" t="str">
        <f t="shared" si="2"/>
        <v>B 9838 SYK</v>
      </c>
    </row>
    <row r="6" spans="1:31" x14ac:dyDescent="0.25">
      <c r="A6" s="161">
        <v>4002937074</v>
      </c>
      <c r="B6" s="166" t="s">
        <v>96</v>
      </c>
      <c r="C6" s="166"/>
      <c r="D6" s="161">
        <v>22104001</v>
      </c>
      <c r="E6" s="161" t="s">
        <v>3717</v>
      </c>
      <c r="F6" s="161">
        <v>195</v>
      </c>
      <c r="G6" s="161" t="s">
        <v>3730</v>
      </c>
      <c r="H6" s="161" t="s">
        <v>3731</v>
      </c>
      <c r="I6" s="166" t="s">
        <v>8</v>
      </c>
      <c r="J6" s="161" t="s">
        <v>97</v>
      </c>
      <c r="K6" s="167">
        <v>44383.612500000003</v>
      </c>
      <c r="L6" s="166">
        <v>2</v>
      </c>
      <c r="M6" s="161" t="s">
        <v>134</v>
      </c>
      <c r="N6" s="161" t="s">
        <v>99</v>
      </c>
      <c r="O6" s="161" t="s">
        <v>3729</v>
      </c>
      <c r="P6" s="168">
        <v>44355</v>
      </c>
      <c r="Q6" s="161" t="s">
        <v>100</v>
      </c>
      <c r="R6" s="161" t="s">
        <v>3721</v>
      </c>
      <c r="S6" s="170" t="s">
        <v>101</v>
      </c>
      <c r="T6" s="170" t="str">
        <f>IFERROR(VLOOKUP(D:D,DGILOG!A:C,3,0),"")</f>
        <v/>
      </c>
      <c r="U6" s="170"/>
      <c r="V6" s="170"/>
      <c r="W6" s="170" t="str">
        <f>IFERROR(VLOOKUP(V:V,MGV!B:E,4,0),"")</f>
        <v/>
      </c>
      <c r="X6" s="170" t="s">
        <v>342</v>
      </c>
      <c r="Y6" s="15" t="str">
        <f t="shared" si="0"/>
        <v xml:space="preserve">4002937074 GID 08 ND 08 </v>
      </c>
      <c r="Z6" s="12" t="str">
        <f>VLOOKUP(A:A,[24]Orders!$D:$N,11,0)</f>
        <v>TDS-TRI-20210607083859760809</v>
      </c>
      <c r="AA6" s="140">
        <v>44354</v>
      </c>
      <c r="AB6" s="12" t="str">
        <f t="shared" si="1"/>
        <v/>
      </c>
      <c r="AC6" s="12" t="e">
        <f>VLOOKUP(V:V,'List Dedicate'!C:F,4,0)</f>
        <v>#N/A</v>
      </c>
      <c r="AD6" s="12" t="e">
        <f>VLOOKUP(AC:AC,'List Dedicate'!F:G,2,0)</f>
        <v>#N/A</v>
      </c>
      <c r="AE6" s="12">
        <f t="shared" si="2"/>
        <v>0</v>
      </c>
    </row>
    <row r="7" spans="1:31" x14ac:dyDescent="0.25">
      <c r="A7" s="161">
        <v>4002937167</v>
      </c>
      <c r="B7" s="166" t="s">
        <v>96</v>
      </c>
      <c r="C7" s="166">
        <v>1</v>
      </c>
      <c r="D7" s="161">
        <v>15182015</v>
      </c>
      <c r="E7" s="161" t="s">
        <v>136</v>
      </c>
      <c r="F7" s="161">
        <v>284</v>
      </c>
      <c r="G7" s="161" t="s">
        <v>3732</v>
      </c>
      <c r="H7" s="161" t="s">
        <v>3630</v>
      </c>
      <c r="I7" s="166" t="s">
        <v>8</v>
      </c>
      <c r="J7" s="161" t="s">
        <v>97</v>
      </c>
      <c r="K7" s="167">
        <v>44383.612500000003</v>
      </c>
      <c r="L7" s="166">
        <v>2</v>
      </c>
      <c r="M7" s="161" t="s">
        <v>98</v>
      </c>
      <c r="N7" s="161" t="s">
        <v>99</v>
      </c>
      <c r="O7" s="161" t="s">
        <v>3720</v>
      </c>
      <c r="P7" s="168">
        <v>44355</v>
      </c>
      <c r="Q7" s="161" t="s">
        <v>100</v>
      </c>
      <c r="R7" s="169" t="s">
        <v>3518</v>
      </c>
      <c r="S7" s="170" t="s">
        <v>101</v>
      </c>
      <c r="T7" s="170" t="str">
        <f>IFERROR(VLOOKUP(D:D,DGILOG!A:C,3,0),"")</f>
        <v>Y</v>
      </c>
      <c r="U7" s="170" t="s">
        <v>3713</v>
      </c>
      <c r="V7" s="170" t="str">
        <f>IFERROR(VLOOKUP(A:A,[23]GID08!$A:$R,18,0),"")</f>
        <v>B 9148 KXU</v>
      </c>
      <c r="W7" s="170" t="str">
        <f>IFERROR(VLOOKUP(V:V,MGV!B:E,4,0),"")</f>
        <v>PT. Mega Antaran Prima</v>
      </c>
      <c r="X7" s="170" t="s">
        <v>342</v>
      </c>
      <c r="Y7" s="15" t="str">
        <f t="shared" si="0"/>
        <v>4002937167 GID 08 ND 08 Y</v>
      </c>
      <c r="Z7" s="12" t="str">
        <f>VLOOKUP(A:A,[24]Orders!$D:$N,11,0)</f>
        <v>TDS-TRI-20210607083857715796</v>
      </c>
      <c r="AA7" s="140">
        <v>44354</v>
      </c>
      <c r="AB7" s="12" t="str">
        <f t="shared" si="1"/>
        <v>PT. Mega Antaran Prima</v>
      </c>
      <c r="AC7" s="12" t="str">
        <f>VLOOKUP(V:V,'List Dedicate'!C:F,4,0)</f>
        <v>H. Dalla</v>
      </c>
      <c r="AD7" s="12">
        <f>VLOOKUP(AC:AC,'List Dedicate'!F:G,2,0)</f>
        <v>85817413022</v>
      </c>
      <c r="AE7" s="12" t="str">
        <f t="shared" si="2"/>
        <v>B 9148 KXU</v>
      </c>
    </row>
    <row r="8" spans="1:31" x14ac:dyDescent="0.25">
      <c r="A8" s="161">
        <v>4002937170</v>
      </c>
      <c r="B8" s="166" t="s">
        <v>96</v>
      </c>
      <c r="C8" s="166">
        <v>1</v>
      </c>
      <c r="D8" s="161">
        <v>34245001</v>
      </c>
      <c r="E8" s="161" t="s">
        <v>3733</v>
      </c>
      <c r="F8" s="161">
        <v>188</v>
      </c>
      <c r="G8" s="161" t="s">
        <v>3734</v>
      </c>
      <c r="H8" s="161" t="s">
        <v>3735</v>
      </c>
      <c r="I8" s="166" t="s">
        <v>8</v>
      </c>
      <c r="J8" s="161" t="s">
        <v>3372</v>
      </c>
      <c r="K8" s="167">
        <v>44383.612500000003</v>
      </c>
      <c r="L8" s="166">
        <v>2</v>
      </c>
      <c r="M8" s="161" t="s">
        <v>3736</v>
      </c>
      <c r="N8" s="161" t="s">
        <v>110</v>
      </c>
      <c r="O8" s="161" t="s">
        <v>3720</v>
      </c>
      <c r="P8" s="168">
        <v>44356</v>
      </c>
      <c r="Q8" s="161" t="s">
        <v>105</v>
      </c>
      <c r="R8" s="161" t="s">
        <v>3737</v>
      </c>
      <c r="S8" s="170" t="s">
        <v>107</v>
      </c>
      <c r="T8" s="170" t="str">
        <f>IFERROR(VLOOKUP(D:D,DGILOG!A:C,3,0),"")</f>
        <v/>
      </c>
      <c r="U8" s="170" t="s">
        <v>3713</v>
      </c>
      <c r="V8" s="170" t="str">
        <f>IFERROR(VLOOKUP(A:A,[23]GID08!$A:$R,18,0),"")</f>
        <v>B 9782 KRU</v>
      </c>
      <c r="W8" s="170" t="str">
        <f>IFERROR(VLOOKUP(V:V,MGV!B:E,4,0),"")</f>
        <v>PT. Mega Antaran Prima</v>
      </c>
      <c r="X8" s="170" t="s">
        <v>342</v>
      </c>
      <c r="Y8" s="15" t="str">
        <f t="shared" si="0"/>
        <v xml:space="preserve">4002937170 GID 08 P2 09 </v>
      </c>
      <c r="Z8" s="12" t="str">
        <f>VLOOKUP(A:A,[24]Orders!$D:$N,11,0)</f>
        <v>TDS-TRI-20210607083858596080</v>
      </c>
      <c r="AA8" s="140">
        <v>44354</v>
      </c>
      <c r="AB8" s="12" t="str">
        <f t="shared" si="1"/>
        <v>PT. Mega Antaran Prima</v>
      </c>
      <c r="AC8" s="12" t="s">
        <v>3747</v>
      </c>
      <c r="AD8" s="12" t="s">
        <v>3748</v>
      </c>
      <c r="AE8" s="12" t="str">
        <f t="shared" si="2"/>
        <v>B 9782 KRU</v>
      </c>
    </row>
    <row r="9" spans="1:31" ht="15.75" thickBot="1" x14ac:dyDescent="0.3">
      <c r="A9" s="118">
        <v>4002937186</v>
      </c>
      <c r="B9" s="119" t="s">
        <v>96</v>
      </c>
      <c r="C9" s="119"/>
      <c r="D9" s="120">
        <v>15446462</v>
      </c>
      <c r="E9" s="120" t="s">
        <v>321</v>
      </c>
      <c r="F9" s="120">
        <v>1863</v>
      </c>
      <c r="G9" s="120" t="s">
        <v>3738</v>
      </c>
      <c r="H9" s="120">
        <v>0.79999999999999993</v>
      </c>
      <c r="I9" s="119" t="s">
        <v>473</v>
      </c>
      <c r="J9" s="120" t="s">
        <v>116</v>
      </c>
      <c r="K9" s="121">
        <v>44383.78125</v>
      </c>
      <c r="L9" s="119">
        <v>3</v>
      </c>
      <c r="M9" s="120" t="s">
        <v>3739</v>
      </c>
      <c r="N9" s="120" t="s">
        <v>118</v>
      </c>
      <c r="O9" s="120" t="s">
        <v>3740</v>
      </c>
      <c r="P9" s="122">
        <v>44357</v>
      </c>
      <c r="Q9" s="120" t="s">
        <v>112</v>
      </c>
      <c r="R9" s="120" t="s">
        <v>3741</v>
      </c>
      <c r="S9" s="12" t="s">
        <v>113</v>
      </c>
      <c r="T9" s="170" t="str">
        <f>IFERROR(VLOOKUP(D:D,DGILOG!A:C,3,0),"")</f>
        <v>Y</v>
      </c>
      <c r="U9" s="170"/>
      <c r="V9" s="170"/>
      <c r="W9" s="170" t="s">
        <v>3749</v>
      </c>
      <c r="X9" s="170" t="s">
        <v>342</v>
      </c>
      <c r="Y9" s="15" t="str">
        <f t="shared" ref="Y9:Y14" si="3">A9&amp;" "&amp;X9&amp;" "&amp;S9&amp;" "&amp;TEXT(P9,"DD")&amp;" "&amp;T9</f>
        <v>4002937186 GID 08 P3 10 Y</v>
      </c>
      <c r="Z9" s="12" t="str">
        <f>VLOOKUP(A:A,[25]Orders!$D:$N,11,0)</f>
        <v>TDS-TRI-20210607121941907304</v>
      </c>
      <c r="AA9" s="140">
        <v>44354</v>
      </c>
      <c r="AB9" s="12" t="str">
        <f t="shared" ref="AB9:AB14" si="4">W9</f>
        <v>Di alihkan</v>
      </c>
      <c r="AC9" s="12" t="e">
        <f>VLOOKUP(V:V,'List Dedicate'!C:F,4,0)</f>
        <v>#N/A</v>
      </c>
      <c r="AD9" s="12" t="e">
        <f>VLOOKUP(AC:AC,'List Dedicate'!F:G,2,0)</f>
        <v>#N/A</v>
      </c>
      <c r="AE9" s="12">
        <f t="shared" ref="AE9:AE14" si="5">V9</f>
        <v>0</v>
      </c>
    </row>
    <row r="10" spans="1:31" ht="15.75" thickBot="1" x14ac:dyDescent="0.3">
      <c r="A10" s="118">
        <v>4002937242</v>
      </c>
      <c r="B10" s="119" t="s">
        <v>96</v>
      </c>
      <c r="C10" s="119"/>
      <c r="D10" s="120">
        <v>15446462</v>
      </c>
      <c r="E10" s="120" t="s">
        <v>321</v>
      </c>
      <c r="F10" s="120">
        <v>547</v>
      </c>
      <c r="G10" s="136">
        <v>0.39305555555555555</v>
      </c>
      <c r="H10" s="136">
        <v>0.23194444444444443</v>
      </c>
      <c r="I10" s="119" t="s">
        <v>473</v>
      </c>
      <c r="J10" s="120" t="s">
        <v>97</v>
      </c>
      <c r="K10" s="121">
        <v>44383.78125</v>
      </c>
      <c r="L10" s="119">
        <v>3</v>
      </c>
      <c r="M10" s="120" t="s">
        <v>3739</v>
      </c>
      <c r="N10" s="120" t="s">
        <v>118</v>
      </c>
      <c r="O10" s="120" t="s">
        <v>3742</v>
      </c>
      <c r="P10" s="122">
        <v>44357</v>
      </c>
      <c r="Q10" s="120" t="s">
        <v>112</v>
      </c>
      <c r="R10" s="120" t="s">
        <v>3741</v>
      </c>
      <c r="S10" s="12" t="s">
        <v>113</v>
      </c>
      <c r="T10" s="170" t="str">
        <f>IFERROR(VLOOKUP(D:D,DGILOG!A:C,3,0),"")</f>
        <v>Y</v>
      </c>
      <c r="U10" s="170"/>
      <c r="V10" s="170"/>
      <c r="W10" s="170" t="s">
        <v>3749</v>
      </c>
      <c r="X10" s="170" t="s">
        <v>342</v>
      </c>
      <c r="Y10" s="15" t="str">
        <f t="shared" si="3"/>
        <v>4002937242 GID 08 P3 10 Y</v>
      </c>
      <c r="Z10" s="12" t="str">
        <f>VLOOKUP(A:A,[25]Orders!$D:$N,11,0)</f>
        <v>TDS-TRI-20210607121946519926</v>
      </c>
      <c r="AA10" s="140">
        <v>44354</v>
      </c>
      <c r="AB10" s="12" t="str">
        <f t="shared" si="4"/>
        <v>Di alihkan</v>
      </c>
      <c r="AC10" s="12" t="e">
        <f>VLOOKUP(V:V,'List Dedicate'!C:F,4,0)</f>
        <v>#N/A</v>
      </c>
      <c r="AD10" s="12" t="e">
        <f>VLOOKUP(AC:AC,'List Dedicate'!F:G,2,0)</f>
        <v>#N/A</v>
      </c>
      <c r="AE10" s="12">
        <f t="shared" si="5"/>
        <v>0</v>
      </c>
    </row>
    <row r="11" spans="1:31" ht="15.75" thickBot="1" x14ac:dyDescent="0.3">
      <c r="A11" s="118">
        <v>4002937242</v>
      </c>
      <c r="B11" s="119" t="s">
        <v>96</v>
      </c>
      <c r="C11" s="119"/>
      <c r="D11" s="120">
        <v>20820001</v>
      </c>
      <c r="E11" s="120" t="s">
        <v>185</v>
      </c>
      <c r="F11" s="120">
        <v>3003</v>
      </c>
      <c r="G11" s="136">
        <v>0.92222222222222217</v>
      </c>
      <c r="H11" s="136">
        <v>0.62291666666666667</v>
      </c>
      <c r="I11" s="119" t="s">
        <v>473</v>
      </c>
      <c r="J11" s="120" t="s">
        <v>97</v>
      </c>
      <c r="K11" s="121">
        <v>44383.78125</v>
      </c>
      <c r="L11" s="119">
        <v>3</v>
      </c>
      <c r="M11" s="120" t="s">
        <v>124</v>
      </c>
      <c r="N11" s="120" t="s">
        <v>118</v>
      </c>
      <c r="O11" s="120" t="s">
        <v>3742</v>
      </c>
      <c r="P11" s="122">
        <v>44357</v>
      </c>
      <c r="Q11" s="120" t="s">
        <v>112</v>
      </c>
      <c r="R11" s="120" t="s">
        <v>186</v>
      </c>
      <c r="S11" s="12" t="s">
        <v>113</v>
      </c>
      <c r="T11" s="170" t="str">
        <f>IFERROR(VLOOKUP(D:D,DGILOG!A:C,3,0),"")</f>
        <v/>
      </c>
      <c r="U11" s="170"/>
      <c r="V11" s="170"/>
      <c r="W11" s="170" t="s">
        <v>3749</v>
      </c>
      <c r="X11" s="170" t="s">
        <v>342</v>
      </c>
      <c r="Y11" s="15" t="str">
        <f t="shared" si="3"/>
        <v xml:space="preserve">4002937242 GID 08 P3 10 </v>
      </c>
      <c r="Z11" s="12" t="str">
        <f>VLOOKUP(A:A,[25]Orders!$D:$N,11,0)</f>
        <v>TDS-TRI-20210607121946519926</v>
      </c>
      <c r="AA11" s="140">
        <v>44354</v>
      </c>
      <c r="AB11" s="12" t="str">
        <f t="shared" si="4"/>
        <v>Di alihkan</v>
      </c>
      <c r="AC11" s="12" t="e">
        <f>VLOOKUP(V:V,'List Dedicate'!C:F,4,0)</f>
        <v>#N/A</v>
      </c>
      <c r="AD11" s="12" t="e">
        <f>VLOOKUP(AC:AC,'List Dedicate'!F:G,2,0)</f>
        <v>#N/A</v>
      </c>
      <c r="AE11" s="12">
        <f t="shared" si="5"/>
        <v>0</v>
      </c>
    </row>
    <row r="12" spans="1:31" ht="15.75" thickBot="1" x14ac:dyDescent="0.3">
      <c r="A12" s="118">
        <v>4002937246</v>
      </c>
      <c r="B12" s="119" t="s">
        <v>96</v>
      </c>
      <c r="C12" s="119">
        <v>1</v>
      </c>
      <c r="D12" s="120">
        <v>15175990</v>
      </c>
      <c r="E12" s="120" t="s">
        <v>135</v>
      </c>
      <c r="F12" s="120">
        <v>214</v>
      </c>
      <c r="G12" s="136">
        <v>0.19722222222222222</v>
      </c>
      <c r="H12" s="120">
        <v>8.819444444444445E-2</v>
      </c>
      <c r="I12" s="119" t="s">
        <v>8</v>
      </c>
      <c r="J12" s="120" t="s">
        <v>97</v>
      </c>
      <c r="K12" s="121">
        <v>44383.78125</v>
      </c>
      <c r="L12" s="119">
        <v>3</v>
      </c>
      <c r="M12" s="120" t="s">
        <v>3650</v>
      </c>
      <c r="N12" s="120" t="s">
        <v>110</v>
      </c>
      <c r="O12" s="120" t="s">
        <v>342</v>
      </c>
      <c r="P12" s="122">
        <v>44356</v>
      </c>
      <c r="Q12" s="120" t="s">
        <v>105</v>
      </c>
      <c r="R12" s="120" t="s">
        <v>3651</v>
      </c>
      <c r="S12" s="12" t="s">
        <v>107</v>
      </c>
      <c r="T12" s="170" t="str">
        <f>IFERROR(VLOOKUP(D:D,DGILOG!A:C,3,0),"")</f>
        <v>Y</v>
      </c>
      <c r="U12" s="170" t="s">
        <v>3713</v>
      </c>
      <c r="V12" s="170" t="str">
        <f>IFERROR(VLOOKUP(A:A,[26]GID08!$A:$R,18,0),"")</f>
        <v>B 9140 KXU</v>
      </c>
      <c r="W12" s="170" t="str">
        <f>IFERROR(VLOOKUP(V:V,MGV!B:E,4,0),"")</f>
        <v>PT. Mega Antaran Prima</v>
      </c>
      <c r="X12" s="170" t="s">
        <v>342</v>
      </c>
      <c r="Y12" s="15" t="str">
        <f t="shared" si="3"/>
        <v>4002937246 GID 08 P2 09 Y</v>
      </c>
      <c r="Z12" s="12" t="str">
        <f>VLOOKUP(A:A,[25]Orders!$D:$N,11,0)</f>
        <v>TDS-TRI-20210607121943544409</v>
      </c>
      <c r="AA12" s="140">
        <v>44354</v>
      </c>
      <c r="AB12" s="12" t="str">
        <f t="shared" si="4"/>
        <v>PT. Mega Antaran Prima</v>
      </c>
      <c r="AC12" s="12" t="s">
        <v>3744</v>
      </c>
      <c r="AD12" s="12" t="s">
        <v>3745</v>
      </c>
      <c r="AE12" s="12" t="str">
        <f t="shared" si="5"/>
        <v>B 9140 KXU</v>
      </c>
    </row>
    <row r="13" spans="1:31" ht="15.75" thickBot="1" x14ac:dyDescent="0.3">
      <c r="A13" s="118">
        <v>4002937247</v>
      </c>
      <c r="B13" s="119" t="s">
        <v>96</v>
      </c>
      <c r="C13" s="119">
        <v>1</v>
      </c>
      <c r="D13" s="120">
        <v>15195444</v>
      </c>
      <c r="E13" s="120" t="s">
        <v>241</v>
      </c>
      <c r="F13" s="120">
        <v>355</v>
      </c>
      <c r="G13" s="120">
        <v>0.27013888888888887</v>
      </c>
      <c r="H13" s="120">
        <v>0.12638888888888888</v>
      </c>
      <c r="I13" s="119" t="s">
        <v>8</v>
      </c>
      <c r="J13" s="120" t="s">
        <v>97</v>
      </c>
      <c r="K13" s="121">
        <v>44383.78125</v>
      </c>
      <c r="L13" s="119">
        <v>3</v>
      </c>
      <c r="M13" s="120" t="s">
        <v>242</v>
      </c>
      <c r="N13" s="120" t="s">
        <v>110</v>
      </c>
      <c r="O13" s="120" t="s">
        <v>342</v>
      </c>
      <c r="P13" s="122">
        <v>44356</v>
      </c>
      <c r="Q13" s="120" t="s">
        <v>105</v>
      </c>
      <c r="R13" s="120" t="s">
        <v>243</v>
      </c>
      <c r="S13" s="12" t="s">
        <v>107</v>
      </c>
      <c r="T13" s="170" t="str">
        <f>IFERROR(VLOOKUP(D:D,DGILOG!A:C,3,0),"")</f>
        <v/>
      </c>
      <c r="U13" s="170" t="s">
        <v>3713</v>
      </c>
      <c r="V13" s="170" t="str">
        <f>IFERROR(VLOOKUP(A:A,[26]GID08!$A:$R,18,0),"")</f>
        <v>B 9663 KXR</v>
      </c>
      <c r="W13" s="170" t="str">
        <f>IFERROR(VLOOKUP(V:V,MGV!B:E,4,0),"")</f>
        <v>PT. Mega Antaran Prima</v>
      </c>
      <c r="X13" s="170" t="s">
        <v>342</v>
      </c>
      <c r="Y13" s="15" t="str">
        <f t="shared" si="3"/>
        <v xml:space="preserve">4002937247 GID 08 P2 09 </v>
      </c>
      <c r="Z13" s="12" t="str">
        <f>VLOOKUP(A:A,[25]Orders!$D:$N,11,0)</f>
        <v>TDS-TRI-20210607121944296782</v>
      </c>
      <c r="AA13" s="140">
        <v>44354</v>
      </c>
      <c r="AB13" s="12" t="str">
        <f t="shared" si="4"/>
        <v>PT. Mega Antaran Prima</v>
      </c>
      <c r="AC13" s="12" t="s">
        <v>3746</v>
      </c>
      <c r="AD13" s="12">
        <v>85717659670</v>
      </c>
      <c r="AE13" s="12" t="str">
        <f t="shared" si="5"/>
        <v>B 9663 KXR</v>
      </c>
    </row>
    <row r="14" spans="1:31" ht="15.75" thickBot="1" x14ac:dyDescent="0.3">
      <c r="A14" s="118">
        <v>4002937252</v>
      </c>
      <c r="B14" s="119" t="s">
        <v>96</v>
      </c>
      <c r="C14" s="119">
        <v>1</v>
      </c>
      <c r="D14" s="120">
        <v>20400001</v>
      </c>
      <c r="E14" s="120" t="s">
        <v>210</v>
      </c>
      <c r="F14" s="120">
        <v>240</v>
      </c>
      <c r="G14" s="136">
        <v>0.18124999999999999</v>
      </c>
      <c r="H14" s="120">
        <v>8.8888888888888892E-2</v>
      </c>
      <c r="I14" s="119" t="s">
        <v>8</v>
      </c>
      <c r="J14" s="120" t="s">
        <v>97</v>
      </c>
      <c r="K14" s="121">
        <v>44383.78125</v>
      </c>
      <c r="L14" s="119">
        <v>3</v>
      </c>
      <c r="M14" s="120" t="s">
        <v>3470</v>
      </c>
      <c r="N14" s="120" t="s">
        <v>99</v>
      </c>
      <c r="O14" s="120" t="s">
        <v>342</v>
      </c>
      <c r="P14" s="122">
        <v>44355</v>
      </c>
      <c r="Q14" s="120" t="s">
        <v>100</v>
      </c>
      <c r="R14" s="120" t="s">
        <v>3743</v>
      </c>
      <c r="S14" s="12" t="s">
        <v>101</v>
      </c>
      <c r="T14" s="170" t="str">
        <f>IFERROR(VLOOKUP(D:D,DGILOG!A:C,3,0),"")</f>
        <v>Y</v>
      </c>
      <c r="U14" s="170" t="s">
        <v>3713</v>
      </c>
      <c r="V14" s="170" t="str">
        <f>IFERROR(VLOOKUP(A:A,[26]GID08!$A:$R,18,0),"")</f>
        <v>F 9282 FG</v>
      </c>
      <c r="W14" s="170" t="str">
        <f>IFERROR(VLOOKUP(V:V,MGV!B:E,4,0),"")</f>
        <v>PT. Kabut Halim Mandiri</v>
      </c>
      <c r="X14" s="170" t="s">
        <v>342</v>
      </c>
      <c r="Y14" s="15" t="str">
        <f t="shared" si="3"/>
        <v>4002937252 GID 08 ND 08 Y</v>
      </c>
      <c r="Z14" s="12" t="str">
        <f>VLOOKUP(A:A,[25]Orders!$D:$N,11,0)</f>
        <v>TDS-TRI-20210607121945105558</v>
      </c>
      <c r="AA14" s="140">
        <v>44354</v>
      </c>
      <c r="AB14" s="12" t="str">
        <f t="shared" si="4"/>
        <v>PT. Kabut Halim Mandiri</v>
      </c>
      <c r="AC14" s="12" t="str">
        <f>VLOOKUP(V:V,'List Dedicate'!C:F,4,0)</f>
        <v>HADI MAS RENOL</v>
      </c>
      <c r="AD14" s="12">
        <f>VLOOKUP(AC:AC,'List Dedicate'!F:G,2,0)</f>
        <v>81299351818</v>
      </c>
      <c r="AE14" s="12" t="str">
        <f t="shared" si="5"/>
        <v>F 9282 FG</v>
      </c>
    </row>
  </sheetData>
  <autoFilter ref="A1:Y14" xr:uid="{00000000-0009-0000-0000-00001D000000}"/>
  <conditionalFormatting sqref="Y1">
    <cfRule type="duplicateValues" dxfId="97" priority="4"/>
  </conditionalFormatting>
  <conditionalFormatting sqref="V1">
    <cfRule type="duplicateValues" dxfId="96" priority="5"/>
  </conditionalFormatting>
  <conditionalFormatting sqref="V1">
    <cfRule type="duplicateValues" dxfId="95" priority="6"/>
  </conditionalFormatting>
  <conditionalFormatting sqref="V1">
    <cfRule type="duplicateValues" dxfId="94" priority="7"/>
    <cfRule type="duplicateValues" dxfId="93" priority="8"/>
  </conditionalFormatting>
  <conditionalFormatting sqref="A1 V1">
    <cfRule type="duplicateValues" dxfId="92" priority="9"/>
  </conditionalFormatting>
  <conditionalFormatting sqref="Y2">
    <cfRule type="duplicateValues" dxfId="91" priority="3"/>
  </conditionalFormatting>
  <conditionalFormatting sqref="Y3">
    <cfRule type="duplicateValues" dxfId="90" priority="2"/>
  </conditionalFormatting>
  <conditionalFormatting sqref="Y4:Y14">
    <cfRule type="duplicateValues" dxfId="89" priority="1"/>
  </conditionalFormatting>
  <hyperlinks>
    <hyperlink ref="R7" r:id="rId1" display="http://jl.by/" xr:uid="{00000000-0004-0000-1D00-000000000000}"/>
  </hyperlinks>
  <pageMargins left="0.7" right="0.7" top="0.75" bottom="0.75" header="0.3" footer="0.3"/>
  <pageSetup orientation="portrait" horizontalDpi="360" verticalDpi="360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filterMode="1"/>
  <dimension ref="A1:AE41"/>
  <sheetViews>
    <sheetView workbookViewId="0">
      <pane xSplit="5" ySplit="1" topLeftCell="X25" activePane="bottomRight" state="frozen"/>
      <selection pane="topRight" activeCell="F1" sqref="F1"/>
      <selection pane="bottomLeft" activeCell="A2" sqref="A2"/>
      <selection pane="bottomRight" activeCell="AB25" sqref="AB25:AC37"/>
    </sheetView>
  </sheetViews>
  <sheetFormatPr defaultRowHeight="15" x14ac:dyDescent="0.25"/>
  <cols>
    <col min="1" max="1" width="13.140625" style="12" bestFit="1" customWidth="1"/>
    <col min="2" max="2" width="14.85546875" style="12" bestFit="1" customWidth="1"/>
    <col min="3" max="3" width="9.7109375" style="12" bestFit="1" customWidth="1"/>
    <col min="4" max="4" width="10.5703125" style="12" bestFit="1" customWidth="1"/>
    <col min="5" max="5" width="34.140625" style="12" bestFit="1" customWidth="1"/>
    <col min="6" max="6" width="8.42578125" style="12" bestFit="1" customWidth="1"/>
    <col min="7" max="7" width="11.7109375" style="12" bestFit="1" customWidth="1"/>
    <col min="8" max="8" width="11.28515625" style="12" bestFit="1" customWidth="1"/>
    <col min="9" max="9" width="14" style="12" bestFit="1" customWidth="1"/>
    <col min="10" max="10" width="15.140625" style="12" bestFit="1" customWidth="1"/>
    <col min="11" max="11" width="15.42578125" style="12" bestFit="1" customWidth="1"/>
    <col min="12" max="12" width="12.28515625" style="12" bestFit="1" customWidth="1"/>
    <col min="13" max="13" width="10.42578125" style="12" bestFit="1" customWidth="1"/>
    <col min="14" max="14" width="13.140625" style="12" bestFit="1" customWidth="1"/>
    <col min="15" max="15" width="16.28515625" style="12" bestFit="1" customWidth="1"/>
    <col min="16" max="16" width="8.85546875" style="12" bestFit="1" customWidth="1"/>
    <col min="17" max="17" width="22.28515625" style="12" bestFit="1" customWidth="1"/>
    <col min="18" max="18" width="49" style="12" bestFit="1" customWidth="1"/>
    <col min="19" max="19" width="7.5703125" style="12" bestFit="1" customWidth="1"/>
    <col min="20" max="20" width="12" style="12" bestFit="1" customWidth="1"/>
    <col min="21" max="21" width="8.7109375" style="12" bestFit="1" customWidth="1"/>
    <col min="22" max="22" width="18.42578125" style="12" bestFit="1" customWidth="1"/>
    <col min="23" max="23" width="27.7109375" style="12" bestFit="1" customWidth="1"/>
    <col min="24" max="24" width="8.28515625" style="12" customWidth="1"/>
    <col min="25" max="25" width="23.5703125" style="12" bestFit="1" customWidth="1"/>
    <col min="26" max="26" width="8.7109375" style="12" bestFit="1" customWidth="1"/>
    <col min="27" max="27" width="27.28515625" style="12" bestFit="1" customWidth="1"/>
    <col min="28" max="28" width="18.85546875" style="12" bestFit="1" customWidth="1"/>
    <col min="29" max="29" width="13.140625" style="12" bestFit="1" customWidth="1"/>
    <col min="30" max="30" width="18" style="172" bestFit="1" customWidth="1"/>
    <col min="31" max="16384" width="9.140625" style="12"/>
  </cols>
  <sheetData>
    <row r="1" spans="1:30" x14ac:dyDescent="0.25">
      <c r="A1" s="18" t="s">
        <v>0</v>
      </c>
      <c r="B1" s="18" t="s">
        <v>3</v>
      </c>
      <c r="C1" s="18" t="s">
        <v>79</v>
      </c>
      <c r="D1" s="18" t="s">
        <v>80</v>
      </c>
      <c r="E1" s="18" t="s">
        <v>81</v>
      </c>
      <c r="F1" s="18" t="s">
        <v>82</v>
      </c>
      <c r="G1" s="18" t="s">
        <v>83</v>
      </c>
      <c r="H1" s="18" t="s">
        <v>84</v>
      </c>
      <c r="I1" s="18" t="s">
        <v>229</v>
      </c>
      <c r="J1" s="18" t="s">
        <v>85</v>
      </c>
      <c r="K1" s="18" t="s">
        <v>86</v>
      </c>
      <c r="L1" s="18" t="s">
        <v>87</v>
      </c>
      <c r="M1" s="18" t="s">
        <v>88</v>
      </c>
      <c r="N1" s="18" t="s">
        <v>89</v>
      </c>
      <c r="O1" s="18" t="s">
        <v>90</v>
      </c>
      <c r="P1" s="18" t="s">
        <v>91</v>
      </c>
      <c r="Q1" s="18" t="s">
        <v>92</v>
      </c>
      <c r="R1" s="18" t="s">
        <v>93</v>
      </c>
      <c r="S1" s="47" t="s">
        <v>2454</v>
      </c>
      <c r="T1" s="83" t="s">
        <v>611</v>
      </c>
      <c r="U1" s="47" t="s">
        <v>94</v>
      </c>
      <c r="V1" s="35" t="s">
        <v>625</v>
      </c>
      <c r="W1" s="47" t="s">
        <v>529</v>
      </c>
      <c r="X1" s="47" t="s">
        <v>95</v>
      </c>
      <c r="Y1" s="47" t="s">
        <v>254</v>
      </c>
      <c r="Z1" s="19"/>
      <c r="AA1" s="19"/>
      <c r="AB1" s="19"/>
      <c r="AC1" s="19"/>
      <c r="AD1" s="35" t="s">
        <v>3841</v>
      </c>
    </row>
    <row r="2" spans="1:30" hidden="1" x14ac:dyDescent="0.25">
      <c r="A2" s="20">
        <v>4002937264</v>
      </c>
      <c r="B2" s="21" t="s">
        <v>96</v>
      </c>
      <c r="C2" s="21">
        <v>1</v>
      </c>
      <c r="D2" s="20">
        <v>15154079</v>
      </c>
      <c r="E2" s="20" t="s">
        <v>181</v>
      </c>
      <c r="F2" s="20">
        <v>198</v>
      </c>
      <c r="G2" s="20">
        <v>4.01</v>
      </c>
      <c r="H2" s="20">
        <v>1.71</v>
      </c>
      <c r="I2" s="21" t="s">
        <v>8</v>
      </c>
      <c r="J2" s="20" t="s">
        <v>109</v>
      </c>
      <c r="K2" s="146">
        <v>44414.039583333331</v>
      </c>
      <c r="L2" s="21">
        <v>1</v>
      </c>
      <c r="M2" s="20" t="s">
        <v>104</v>
      </c>
      <c r="N2" s="20" t="s">
        <v>99</v>
      </c>
      <c r="O2" s="20" t="s">
        <v>343</v>
      </c>
      <c r="P2" s="22">
        <v>44356</v>
      </c>
      <c r="Q2" s="20" t="s">
        <v>100</v>
      </c>
      <c r="R2" s="20" t="s">
        <v>3750</v>
      </c>
      <c r="S2" s="19" t="s">
        <v>101</v>
      </c>
      <c r="T2" s="19" t="str">
        <f>IFERROR(VLOOKUP(D:D,DGILOG!A:C,3,0),"")</f>
        <v>Y</v>
      </c>
      <c r="U2" s="19" t="s">
        <v>3344</v>
      </c>
      <c r="V2" s="19" t="s">
        <v>2308</v>
      </c>
      <c r="W2" s="19" t="str">
        <f>IFERROR(VLOOKUP(V:V,MGV!B:E,4,0),"")</f>
        <v>Medikar Sarana Utama</v>
      </c>
      <c r="X2" s="19" t="s">
        <v>343</v>
      </c>
      <c r="Y2" s="23" t="str">
        <f t="shared" ref="Y2:Y41" si="0">A2&amp;" "&amp;X2&amp;" "&amp;S2&amp;" "&amp;TEXT(P2,"DD")&amp;" "&amp;T2</f>
        <v>4002937264 GID 09 ND 09 Y</v>
      </c>
      <c r="Z2" s="157">
        <v>44355</v>
      </c>
      <c r="AA2" s="19" t="s">
        <v>460</v>
      </c>
      <c r="AB2" s="19" t="s">
        <v>3871</v>
      </c>
      <c r="AC2" s="19">
        <v>81281197087</v>
      </c>
      <c r="AD2" s="23" t="s">
        <v>3842</v>
      </c>
    </row>
    <row r="3" spans="1:30" hidden="1" x14ac:dyDescent="0.25">
      <c r="A3" s="20">
        <v>4002937270</v>
      </c>
      <c r="B3" s="21" t="s">
        <v>96</v>
      </c>
      <c r="C3" s="21">
        <v>1</v>
      </c>
      <c r="D3" s="20">
        <v>31000001</v>
      </c>
      <c r="E3" s="20" t="s">
        <v>204</v>
      </c>
      <c r="F3" s="20">
        <v>236</v>
      </c>
      <c r="G3" s="20">
        <v>4.47</v>
      </c>
      <c r="H3" s="20">
        <v>1.84</v>
      </c>
      <c r="I3" s="21" t="s">
        <v>8</v>
      </c>
      <c r="J3" s="20" t="s">
        <v>109</v>
      </c>
      <c r="K3" s="146">
        <v>44414.039583333331</v>
      </c>
      <c r="L3" s="21">
        <v>1</v>
      </c>
      <c r="M3" s="20" t="s">
        <v>104</v>
      </c>
      <c r="N3" s="20" t="s">
        <v>99</v>
      </c>
      <c r="O3" s="20" t="s">
        <v>343</v>
      </c>
      <c r="P3" s="22">
        <v>44356</v>
      </c>
      <c r="Q3" s="20" t="s">
        <v>100</v>
      </c>
      <c r="R3" s="20" t="s">
        <v>3751</v>
      </c>
      <c r="S3" s="23" t="s">
        <v>101</v>
      </c>
      <c r="T3" s="23" t="str">
        <f>IFERROR(VLOOKUP(D:D,DGILOG!A:C,3,0),"")</f>
        <v>Y</v>
      </c>
      <c r="U3" s="23" t="s">
        <v>302</v>
      </c>
      <c r="V3" s="23" t="s">
        <v>53</v>
      </c>
      <c r="W3" s="23" t="str">
        <f>IFERROR(VLOOKUP(V:V,MGV!B:E,4,0),"")</f>
        <v>PT. Mega Antaran Prima</v>
      </c>
      <c r="X3" s="23" t="s">
        <v>343</v>
      </c>
      <c r="Y3" s="23" t="str">
        <f t="shared" si="0"/>
        <v>4002937270 GID 09 ND 09 Y</v>
      </c>
      <c r="Z3" s="157">
        <v>44355</v>
      </c>
      <c r="AA3" s="19" t="s">
        <v>3872</v>
      </c>
      <c r="AB3" s="19" t="s">
        <v>3899</v>
      </c>
      <c r="AC3" s="19"/>
      <c r="AD3" s="23" t="s">
        <v>3843</v>
      </c>
    </row>
    <row r="4" spans="1:30" hidden="1" x14ac:dyDescent="0.25">
      <c r="A4" s="20">
        <v>4002937279</v>
      </c>
      <c r="B4" s="21" t="s">
        <v>96</v>
      </c>
      <c r="C4" s="21">
        <v>1</v>
      </c>
      <c r="D4" s="20">
        <v>15474410</v>
      </c>
      <c r="E4" s="20" t="s">
        <v>195</v>
      </c>
      <c r="F4" s="20">
        <v>265</v>
      </c>
      <c r="G4" s="20">
        <v>5.29</v>
      </c>
      <c r="H4" s="20">
        <v>2.4300000000000002</v>
      </c>
      <c r="I4" s="21" t="s">
        <v>8</v>
      </c>
      <c r="J4" s="20" t="s">
        <v>97</v>
      </c>
      <c r="K4" s="146">
        <v>44414.039583333331</v>
      </c>
      <c r="L4" s="21">
        <v>1</v>
      </c>
      <c r="M4" s="20" t="s">
        <v>104</v>
      </c>
      <c r="N4" s="20" t="s">
        <v>99</v>
      </c>
      <c r="O4" s="20" t="s">
        <v>3752</v>
      </c>
      <c r="P4" s="22">
        <v>44356</v>
      </c>
      <c r="Q4" s="20" t="s">
        <v>100</v>
      </c>
      <c r="R4" s="20" t="s">
        <v>3753</v>
      </c>
      <c r="S4" s="19" t="s">
        <v>101</v>
      </c>
      <c r="T4" s="19" t="str">
        <f>IFERROR(VLOOKUP(D:D,DGILOG!A:C,3,0),"")</f>
        <v>Y</v>
      </c>
      <c r="U4" s="19" t="s">
        <v>3344</v>
      </c>
      <c r="V4" s="19" t="s">
        <v>56</v>
      </c>
      <c r="W4" s="19" t="str">
        <f>IFERROR(VLOOKUP(V:V,MGV!B:E,4,0),"")</f>
        <v>PT. Mega Antaran Prima</v>
      </c>
      <c r="X4" s="19" t="s">
        <v>343</v>
      </c>
      <c r="Y4" s="23" t="str">
        <f t="shared" si="0"/>
        <v>4002937279 GID 09 ND 09 Y</v>
      </c>
      <c r="Z4" s="157">
        <v>44355</v>
      </c>
      <c r="AA4" s="19" t="s">
        <v>3872</v>
      </c>
      <c r="AB4" s="19" t="s">
        <v>3873</v>
      </c>
      <c r="AC4" s="19">
        <v>89652314447</v>
      </c>
      <c r="AD4" s="23" t="s">
        <v>3844</v>
      </c>
    </row>
    <row r="5" spans="1:30" hidden="1" x14ac:dyDescent="0.25">
      <c r="A5" s="20">
        <v>4002937282</v>
      </c>
      <c r="B5" s="21" t="s">
        <v>96</v>
      </c>
      <c r="C5" s="21">
        <v>1</v>
      </c>
      <c r="D5" s="20">
        <v>15065261</v>
      </c>
      <c r="E5" s="20" t="s">
        <v>3754</v>
      </c>
      <c r="F5" s="20">
        <v>200</v>
      </c>
      <c r="G5" s="20">
        <v>5.0199999999999996</v>
      </c>
      <c r="H5" s="20">
        <v>1.94</v>
      </c>
      <c r="I5" s="21" t="s">
        <v>8</v>
      </c>
      <c r="J5" s="20" t="s">
        <v>97</v>
      </c>
      <c r="K5" s="146">
        <v>44414.039583333331</v>
      </c>
      <c r="L5" s="21">
        <v>1</v>
      </c>
      <c r="M5" s="20" t="s">
        <v>104</v>
      </c>
      <c r="N5" s="20" t="s">
        <v>99</v>
      </c>
      <c r="O5" s="20" t="s">
        <v>3755</v>
      </c>
      <c r="P5" s="22">
        <v>44356</v>
      </c>
      <c r="Q5" s="20" t="s">
        <v>100</v>
      </c>
      <c r="R5" s="34" t="s">
        <v>3756</v>
      </c>
      <c r="S5" s="19" t="s">
        <v>101</v>
      </c>
      <c r="T5" s="19" t="str">
        <f>IFERROR(VLOOKUP(D:D,DGILOG!A:C,3,0),"")</f>
        <v/>
      </c>
      <c r="U5" s="19" t="s">
        <v>3344</v>
      </c>
      <c r="V5" s="19" t="s">
        <v>50</v>
      </c>
      <c r="W5" s="19" t="str">
        <f>IFERROR(VLOOKUP(V:V,MGV!B:E,4,0),"")</f>
        <v>PT. Kabut Halim Mandiri</v>
      </c>
      <c r="X5" s="19" t="s">
        <v>343</v>
      </c>
      <c r="Y5" s="23" t="str">
        <f t="shared" si="0"/>
        <v xml:space="preserve">4002937282 GID 09 ND 09 </v>
      </c>
      <c r="Z5" s="157">
        <v>44355</v>
      </c>
      <c r="AA5" s="19" t="s">
        <v>3874</v>
      </c>
      <c r="AB5" s="19" t="s">
        <v>3875</v>
      </c>
      <c r="AC5" s="19">
        <v>85218782844</v>
      </c>
      <c r="AD5" s="23" t="s">
        <v>3845</v>
      </c>
    </row>
    <row r="6" spans="1:30" hidden="1" x14ac:dyDescent="0.25">
      <c r="A6" s="20">
        <v>4002937282</v>
      </c>
      <c r="B6" s="21" t="s">
        <v>96</v>
      </c>
      <c r="C6" s="21"/>
      <c r="D6" s="20">
        <v>15097207</v>
      </c>
      <c r="E6" s="20" t="s">
        <v>3757</v>
      </c>
      <c r="F6" s="20">
        <v>46</v>
      </c>
      <c r="G6" s="20">
        <v>0.54</v>
      </c>
      <c r="H6" s="20">
        <v>0.26</v>
      </c>
      <c r="I6" s="21" t="s">
        <v>8</v>
      </c>
      <c r="J6" s="20" t="s">
        <v>97</v>
      </c>
      <c r="K6" s="146">
        <v>44414.039583333331</v>
      </c>
      <c r="L6" s="21">
        <v>1</v>
      </c>
      <c r="M6" s="20" t="s">
        <v>134</v>
      </c>
      <c r="N6" s="20" t="s">
        <v>99</v>
      </c>
      <c r="O6" s="20" t="s">
        <v>3755</v>
      </c>
      <c r="P6" s="22">
        <v>44356</v>
      </c>
      <c r="Q6" s="20" t="s">
        <v>100</v>
      </c>
      <c r="R6" s="20" t="s">
        <v>3758</v>
      </c>
      <c r="S6" s="19" t="s">
        <v>101</v>
      </c>
      <c r="T6" s="19" t="str">
        <f>IFERROR(VLOOKUP(D:D,DGILOG!A:C,3,0),"")</f>
        <v/>
      </c>
      <c r="U6" s="19"/>
      <c r="V6" s="19"/>
      <c r="W6" s="19" t="str">
        <f>IFERROR(VLOOKUP(V:V,MGV!B:E,4,0),"")</f>
        <v/>
      </c>
      <c r="X6" s="19" t="s">
        <v>343</v>
      </c>
      <c r="Y6" s="23" t="str">
        <f t="shared" si="0"/>
        <v xml:space="preserve">4002937282 GID 09 ND 09 </v>
      </c>
      <c r="Z6" s="157">
        <v>44355</v>
      </c>
      <c r="AA6" s="19" t="s">
        <v>3874</v>
      </c>
      <c r="AB6" s="19" t="s">
        <v>3875</v>
      </c>
      <c r="AC6" s="19">
        <v>85218782844</v>
      </c>
      <c r="AD6" s="23" t="s">
        <v>3845</v>
      </c>
    </row>
    <row r="7" spans="1:30" hidden="1" x14ac:dyDescent="0.25">
      <c r="A7" s="20">
        <v>4002937292</v>
      </c>
      <c r="B7" s="21" t="s">
        <v>96</v>
      </c>
      <c r="C7" s="21">
        <v>1</v>
      </c>
      <c r="D7" s="20">
        <v>15222602</v>
      </c>
      <c r="E7" s="20" t="s">
        <v>3759</v>
      </c>
      <c r="F7" s="20">
        <v>275</v>
      </c>
      <c r="G7" s="20">
        <v>4.75</v>
      </c>
      <c r="H7" s="20">
        <v>1.2</v>
      </c>
      <c r="I7" s="21" t="s">
        <v>8</v>
      </c>
      <c r="J7" s="20" t="s">
        <v>3372</v>
      </c>
      <c r="K7" s="146">
        <v>44414.039583333331</v>
      </c>
      <c r="L7" s="21">
        <v>1</v>
      </c>
      <c r="M7" s="20" t="s">
        <v>126</v>
      </c>
      <c r="N7" s="20" t="s">
        <v>99</v>
      </c>
      <c r="O7" s="20" t="s">
        <v>343</v>
      </c>
      <c r="P7" s="22">
        <v>44356</v>
      </c>
      <c r="Q7" s="20" t="s">
        <v>120</v>
      </c>
      <c r="R7" s="20" t="s">
        <v>3760</v>
      </c>
      <c r="S7" s="19" t="s">
        <v>122</v>
      </c>
      <c r="T7" s="19" t="str">
        <f>IFERROR(VLOOKUP(D:D,DGILOG!A:C,3,0),"")</f>
        <v/>
      </c>
      <c r="U7" s="19" t="s">
        <v>3344</v>
      </c>
      <c r="V7" s="19" t="s">
        <v>437</v>
      </c>
      <c r="W7" s="19" t="str">
        <f>IFERROR(VLOOKUP(V:V,MGV!B:E,4,0),"")</f>
        <v>PT. Kabut Halim Mandiri</v>
      </c>
      <c r="X7" s="19" t="s">
        <v>343</v>
      </c>
      <c r="Y7" s="23" t="str">
        <f t="shared" si="0"/>
        <v xml:space="preserve">4002937292 GID 09 P1 09 </v>
      </c>
      <c r="Z7" s="157">
        <v>44355</v>
      </c>
      <c r="AA7" s="19" t="s">
        <v>3874</v>
      </c>
      <c r="AB7" s="19" t="s">
        <v>3876</v>
      </c>
      <c r="AC7" s="19">
        <v>82135588881</v>
      </c>
      <c r="AD7" s="23" t="s">
        <v>3846</v>
      </c>
    </row>
    <row r="8" spans="1:30" hidden="1" x14ac:dyDescent="0.25">
      <c r="A8" s="20">
        <v>4002937318</v>
      </c>
      <c r="B8" s="21" t="s">
        <v>96</v>
      </c>
      <c r="C8" s="21">
        <v>1</v>
      </c>
      <c r="D8" s="20">
        <v>15075082</v>
      </c>
      <c r="E8" s="20" t="s">
        <v>178</v>
      </c>
      <c r="F8" s="20">
        <v>175</v>
      </c>
      <c r="G8" s="20">
        <v>3.09</v>
      </c>
      <c r="H8" s="20">
        <v>1.1599999999999999</v>
      </c>
      <c r="I8" s="21" t="s">
        <v>8</v>
      </c>
      <c r="J8" s="20" t="s">
        <v>109</v>
      </c>
      <c r="K8" s="146">
        <v>44414.039583333331</v>
      </c>
      <c r="L8" s="21">
        <v>1</v>
      </c>
      <c r="M8" s="20" t="s">
        <v>134</v>
      </c>
      <c r="N8" s="20" t="s">
        <v>99</v>
      </c>
      <c r="O8" s="20" t="s">
        <v>343</v>
      </c>
      <c r="P8" s="22">
        <v>44356</v>
      </c>
      <c r="Q8" s="20" t="s">
        <v>100</v>
      </c>
      <c r="R8" s="20" t="s">
        <v>179</v>
      </c>
      <c r="S8" s="19" t="s">
        <v>101</v>
      </c>
      <c r="T8" s="19" t="str">
        <f>IFERROR(VLOOKUP(D:D,DGILOG!A:C,3,0),"")</f>
        <v>Y</v>
      </c>
      <c r="U8" s="19" t="s">
        <v>3344</v>
      </c>
      <c r="V8" s="19" t="s">
        <v>41</v>
      </c>
      <c r="W8" s="19" t="str">
        <f>IFERROR(VLOOKUP(V:V,MGV!B:E,4,0),"")</f>
        <v>PT. Mega Antaran Prima</v>
      </c>
      <c r="X8" s="19" t="s">
        <v>343</v>
      </c>
      <c r="Y8" s="23" t="str">
        <f t="shared" si="0"/>
        <v>4002937318 GID 09 ND 09 Y</v>
      </c>
      <c r="Z8" s="157">
        <v>44355</v>
      </c>
      <c r="AA8" s="19" t="s">
        <v>3872</v>
      </c>
      <c r="AB8" s="19" t="s">
        <v>3877</v>
      </c>
      <c r="AC8" s="19">
        <v>82112196977</v>
      </c>
      <c r="AD8" s="23" t="s">
        <v>3847</v>
      </c>
    </row>
    <row r="9" spans="1:30" hidden="1" x14ac:dyDescent="0.2">
      <c r="A9" s="20">
        <v>4002937369</v>
      </c>
      <c r="B9" s="21" t="s">
        <v>96</v>
      </c>
      <c r="C9" s="21">
        <v>1</v>
      </c>
      <c r="D9" s="20">
        <v>25701001</v>
      </c>
      <c r="E9" s="20" t="s">
        <v>334</v>
      </c>
      <c r="F9" s="21">
        <v>298</v>
      </c>
      <c r="G9" s="20">
        <v>5.84</v>
      </c>
      <c r="H9" s="20">
        <v>2.41</v>
      </c>
      <c r="I9" s="21" t="s">
        <v>8</v>
      </c>
      <c r="J9" s="20" t="s">
        <v>97</v>
      </c>
      <c r="K9" s="146">
        <v>44414.462500000001</v>
      </c>
      <c r="L9" s="20">
        <v>1</v>
      </c>
      <c r="M9" s="20" t="s">
        <v>104</v>
      </c>
      <c r="N9" s="20" t="s">
        <v>99</v>
      </c>
      <c r="O9" s="20" t="s">
        <v>343</v>
      </c>
      <c r="P9" s="22">
        <v>44356</v>
      </c>
      <c r="Q9" s="20" t="s">
        <v>100</v>
      </c>
      <c r="R9" s="20" t="s">
        <v>335</v>
      </c>
      <c r="S9" s="19" t="s">
        <v>101</v>
      </c>
      <c r="T9" s="19" t="str">
        <f>IFERROR(VLOOKUP(D:D,DGILOG!A:C,3,0),"")</f>
        <v/>
      </c>
      <c r="U9" s="19" t="s">
        <v>3344</v>
      </c>
      <c r="V9" s="19" t="s">
        <v>276</v>
      </c>
      <c r="W9" s="19" t="str">
        <f>IFERROR(VLOOKUP(V:V,MGV!B:E,4,0),"")</f>
        <v>PT. Mega Antaran Prima</v>
      </c>
      <c r="X9" s="19" t="s">
        <v>343</v>
      </c>
      <c r="Y9" s="23" t="str">
        <f t="shared" si="0"/>
        <v xml:space="preserve">4002937369 GID 09 ND 09 </v>
      </c>
      <c r="Z9" s="157">
        <v>44355</v>
      </c>
      <c r="AA9" s="19" t="s">
        <v>3872</v>
      </c>
      <c r="AB9" s="174" t="s">
        <v>3891</v>
      </c>
      <c r="AC9" s="174">
        <v>83895174172</v>
      </c>
      <c r="AD9" s="23" t="s">
        <v>3848</v>
      </c>
    </row>
    <row r="10" spans="1:30" hidden="1" x14ac:dyDescent="0.25">
      <c r="A10" s="24">
        <v>4002937290</v>
      </c>
      <c r="B10" s="149" t="s">
        <v>96</v>
      </c>
      <c r="C10" s="149">
        <v>1</v>
      </c>
      <c r="D10" s="24">
        <v>24311001</v>
      </c>
      <c r="E10" s="24" t="s">
        <v>3761</v>
      </c>
      <c r="F10" s="24">
        <v>146</v>
      </c>
      <c r="G10" s="24" t="s">
        <v>3762</v>
      </c>
      <c r="H10" s="24" t="s">
        <v>3763</v>
      </c>
      <c r="I10" s="149" t="s">
        <v>8</v>
      </c>
      <c r="J10" s="24" t="s">
        <v>97</v>
      </c>
      <c r="K10" s="151">
        <v>44414.658333333333</v>
      </c>
      <c r="L10" s="24">
        <v>2</v>
      </c>
      <c r="M10" s="24" t="s">
        <v>104</v>
      </c>
      <c r="N10" s="24" t="s">
        <v>99</v>
      </c>
      <c r="O10" s="24" t="s">
        <v>343</v>
      </c>
      <c r="P10" s="152">
        <v>44356</v>
      </c>
      <c r="Q10" s="24" t="s">
        <v>100</v>
      </c>
      <c r="R10" s="24" t="s">
        <v>3764</v>
      </c>
      <c r="S10" s="19" t="s">
        <v>101</v>
      </c>
      <c r="T10" s="19" t="str">
        <f>IFERROR(VLOOKUP(D:D,DGILOG!A:C,3,0),"")</f>
        <v/>
      </c>
      <c r="U10" s="19" t="s">
        <v>302</v>
      </c>
      <c r="V10" s="19" t="s">
        <v>57</v>
      </c>
      <c r="W10" s="19" t="str">
        <f>IFERROR(VLOOKUP(V:V,MGV!B:E,4,0),"")</f>
        <v>PT. Mega Antaran Prima</v>
      </c>
      <c r="X10" s="19" t="s">
        <v>343</v>
      </c>
      <c r="Y10" s="23" t="str">
        <f t="shared" si="0"/>
        <v xml:space="preserve">4002937290 GID 09 ND 09 </v>
      </c>
      <c r="Z10" s="157">
        <v>44355</v>
      </c>
      <c r="AA10" s="19" t="s">
        <v>3872</v>
      </c>
      <c r="AB10" s="19" t="s">
        <v>3878</v>
      </c>
      <c r="AC10" s="19">
        <v>89654622368</v>
      </c>
      <c r="AD10" s="23" t="s">
        <v>3849</v>
      </c>
    </row>
    <row r="11" spans="1:30" hidden="1" x14ac:dyDescent="0.25">
      <c r="A11" s="24">
        <v>4002937293</v>
      </c>
      <c r="B11" s="149" t="s">
        <v>96</v>
      </c>
      <c r="C11" s="149">
        <v>1</v>
      </c>
      <c r="D11" s="24">
        <v>15482674</v>
      </c>
      <c r="E11" s="24" t="s">
        <v>3322</v>
      </c>
      <c r="F11" s="24">
        <v>164</v>
      </c>
      <c r="G11" s="24" t="s">
        <v>3765</v>
      </c>
      <c r="H11" s="24" t="s">
        <v>3766</v>
      </c>
      <c r="I11" s="149" t="s">
        <v>8</v>
      </c>
      <c r="J11" s="24" t="s">
        <v>97</v>
      </c>
      <c r="K11" s="151">
        <v>44414.658333333333</v>
      </c>
      <c r="L11" s="24">
        <v>2</v>
      </c>
      <c r="M11" s="24" t="s">
        <v>104</v>
      </c>
      <c r="N11" s="24" t="s">
        <v>99</v>
      </c>
      <c r="O11" s="24" t="s">
        <v>3755</v>
      </c>
      <c r="P11" s="152">
        <v>44356</v>
      </c>
      <c r="Q11" s="24" t="s">
        <v>120</v>
      </c>
      <c r="R11" s="24" t="s">
        <v>3323</v>
      </c>
      <c r="S11" s="19" t="s">
        <v>122</v>
      </c>
      <c r="T11" s="19" t="str">
        <f>IFERROR(VLOOKUP(D:D,DGILOG!A:C,3,0),"")</f>
        <v/>
      </c>
      <c r="U11" s="19" t="s">
        <v>302</v>
      </c>
      <c r="V11" s="19" t="s">
        <v>436</v>
      </c>
      <c r="W11" s="19" t="str">
        <f>IFERROR(VLOOKUP(V:V,MGV!B:E,4,0),"")</f>
        <v>PT. Kabut Halim Mandiri</v>
      </c>
      <c r="X11" s="19" t="s">
        <v>343</v>
      </c>
      <c r="Y11" s="23" t="str">
        <f t="shared" si="0"/>
        <v xml:space="preserve">4002937293 GID 09 P1 09 </v>
      </c>
      <c r="Z11" s="157">
        <v>44355</v>
      </c>
      <c r="AA11" s="19" t="s">
        <v>3874</v>
      </c>
      <c r="AB11" s="19" t="s">
        <v>3879</v>
      </c>
      <c r="AC11" s="19">
        <v>81286213529</v>
      </c>
      <c r="AD11" s="23" t="s">
        <v>3850</v>
      </c>
    </row>
    <row r="12" spans="1:30" hidden="1" x14ac:dyDescent="0.25">
      <c r="A12" s="24">
        <v>4002937293</v>
      </c>
      <c r="B12" s="149" t="s">
        <v>96</v>
      </c>
      <c r="C12" s="149"/>
      <c r="D12" s="24">
        <v>24043001</v>
      </c>
      <c r="E12" s="24" t="s">
        <v>3324</v>
      </c>
      <c r="F12" s="24">
        <v>136</v>
      </c>
      <c r="G12" s="24" t="s">
        <v>3767</v>
      </c>
      <c r="H12" s="24" t="s">
        <v>3768</v>
      </c>
      <c r="I12" s="149" t="s">
        <v>8</v>
      </c>
      <c r="J12" s="24" t="s">
        <v>97</v>
      </c>
      <c r="K12" s="151">
        <v>44414.658333333333</v>
      </c>
      <c r="L12" s="24">
        <v>2</v>
      </c>
      <c r="M12" s="24" t="s">
        <v>104</v>
      </c>
      <c r="N12" s="24" t="s">
        <v>99</v>
      </c>
      <c r="O12" s="24" t="s">
        <v>3755</v>
      </c>
      <c r="P12" s="152">
        <v>44356</v>
      </c>
      <c r="Q12" s="24" t="s">
        <v>120</v>
      </c>
      <c r="R12" s="24" t="s">
        <v>3325</v>
      </c>
      <c r="S12" s="19" t="s">
        <v>122</v>
      </c>
      <c r="T12" s="19" t="str">
        <f>IFERROR(VLOOKUP(D:D,DGILOG!A:C,3,0),"")</f>
        <v/>
      </c>
      <c r="U12" s="19"/>
      <c r="V12" s="19"/>
      <c r="W12" s="19" t="str">
        <f>IFERROR(VLOOKUP(V:V,MGV!B:E,4,0),"")</f>
        <v/>
      </c>
      <c r="X12" s="19" t="s">
        <v>343</v>
      </c>
      <c r="Y12" s="23" t="str">
        <f t="shared" si="0"/>
        <v xml:space="preserve">4002937293 GID 09 P1 09 </v>
      </c>
      <c r="Z12" s="157">
        <v>44355</v>
      </c>
      <c r="AA12" s="19" t="s">
        <v>3874</v>
      </c>
      <c r="AB12" s="19" t="s">
        <v>3879</v>
      </c>
      <c r="AC12" s="19">
        <v>81286213529</v>
      </c>
      <c r="AD12" s="23" t="s">
        <v>3850</v>
      </c>
    </row>
    <row r="13" spans="1:30" hidden="1" x14ac:dyDescent="0.25">
      <c r="A13" s="24">
        <v>4002937294</v>
      </c>
      <c r="B13" s="149" t="s">
        <v>96</v>
      </c>
      <c r="C13" s="149">
        <v>1</v>
      </c>
      <c r="D13" s="24">
        <v>15293488</v>
      </c>
      <c r="E13" s="24" t="s">
        <v>3656</v>
      </c>
      <c r="F13" s="24">
        <v>100</v>
      </c>
      <c r="G13" s="24" t="s">
        <v>3769</v>
      </c>
      <c r="H13" s="24" t="s">
        <v>3770</v>
      </c>
      <c r="I13" s="149" t="s">
        <v>8</v>
      </c>
      <c r="J13" s="24" t="s">
        <v>97</v>
      </c>
      <c r="K13" s="151">
        <v>44414.658333333333</v>
      </c>
      <c r="L13" s="24">
        <v>2</v>
      </c>
      <c r="M13" s="24" t="s">
        <v>3418</v>
      </c>
      <c r="N13" s="24" t="s">
        <v>99</v>
      </c>
      <c r="O13" s="24" t="s">
        <v>3755</v>
      </c>
      <c r="P13" s="152">
        <v>44356</v>
      </c>
      <c r="Q13" s="24" t="s">
        <v>100</v>
      </c>
      <c r="R13" s="24" t="s">
        <v>3659</v>
      </c>
      <c r="S13" s="19" t="s">
        <v>101</v>
      </c>
      <c r="T13" s="19" t="str">
        <f>IFERROR(VLOOKUP(D:D,DGILOG!A:C,3,0),"")</f>
        <v/>
      </c>
      <c r="U13" s="19" t="s">
        <v>302</v>
      </c>
      <c r="V13" s="19" t="s">
        <v>55</v>
      </c>
      <c r="W13" s="19" t="str">
        <f>IFERROR(VLOOKUP(V:V,MGV!B:E,4,0),"")</f>
        <v>PT. Mega Antaran Prima</v>
      </c>
      <c r="X13" s="19" t="s">
        <v>343</v>
      </c>
      <c r="Y13" s="23" t="str">
        <f t="shared" si="0"/>
        <v xml:space="preserve">4002937294 GID 09 ND 09 </v>
      </c>
      <c r="Z13" s="157">
        <v>44355</v>
      </c>
      <c r="AA13" s="19" t="s">
        <v>3872</v>
      </c>
      <c r="AB13" s="19" t="s">
        <v>3880</v>
      </c>
      <c r="AC13" s="19">
        <v>85217312173</v>
      </c>
      <c r="AD13" s="23" t="s">
        <v>3851</v>
      </c>
    </row>
    <row r="14" spans="1:30" hidden="1" x14ac:dyDescent="0.25">
      <c r="A14" s="24">
        <v>4002937294</v>
      </c>
      <c r="B14" s="149" t="s">
        <v>96</v>
      </c>
      <c r="C14" s="149"/>
      <c r="D14" s="24">
        <v>20923001</v>
      </c>
      <c r="E14" s="24" t="s">
        <v>3417</v>
      </c>
      <c r="F14" s="24">
        <v>37</v>
      </c>
      <c r="G14" s="24" t="s">
        <v>3771</v>
      </c>
      <c r="H14" s="24" t="s">
        <v>3772</v>
      </c>
      <c r="I14" s="149" t="s">
        <v>8</v>
      </c>
      <c r="J14" s="24" t="s">
        <v>97</v>
      </c>
      <c r="K14" s="151">
        <v>44414.658333333333</v>
      </c>
      <c r="L14" s="24">
        <v>2</v>
      </c>
      <c r="M14" s="24" t="s">
        <v>3418</v>
      </c>
      <c r="N14" s="24" t="s">
        <v>99</v>
      </c>
      <c r="O14" s="24" t="s">
        <v>3755</v>
      </c>
      <c r="P14" s="152">
        <v>44356</v>
      </c>
      <c r="Q14" s="24" t="s">
        <v>100</v>
      </c>
      <c r="R14" s="24" t="s">
        <v>3419</v>
      </c>
      <c r="S14" s="19" t="s">
        <v>101</v>
      </c>
      <c r="T14" s="19" t="str">
        <f>IFERROR(VLOOKUP(D:D,DGILOG!A:C,3,0),"")</f>
        <v/>
      </c>
      <c r="U14" s="19"/>
      <c r="V14" s="19"/>
      <c r="W14" s="19" t="str">
        <f>IFERROR(VLOOKUP(V:V,MGV!B:E,4,0),"")</f>
        <v/>
      </c>
      <c r="X14" s="19" t="s">
        <v>343</v>
      </c>
      <c r="Y14" s="23" t="str">
        <f t="shared" si="0"/>
        <v xml:space="preserve">4002937294 GID 09 ND 09 </v>
      </c>
      <c r="Z14" s="157">
        <v>44355</v>
      </c>
      <c r="AA14" s="19" t="s">
        <v>3872</v>
      </c>
      <c r="AB14" s="19" t="s">
        <v>3880</v>
      </c>
      <c r="AC14" s="19">
        <v>85217312173</v>
      </c>
      <c r="AD14" s="23" t="s">
        <v>3851</v>
      </c>
    </row>
    <row r="15" spans="1:30" hidden="1" x14ac:dyDescent="0.25">
      <c r="A15" s="24">
        <v>4002937403</v>
      </c>
      <c r="B15" s="149" t="s">
        <v>96</v>
      </c>
      <c r="C15" s="149">
        <v>1</v>
      </c>
      <c r="D15" s="24">
        <v>15067787</v>
      </c>
      <c r="E15" s="24" t="s">
        <v>211</v>
      </c>
      <c r="F15" s="24">
        <v>227</v>
      </c>
      <c r="G15" s="24" t="s">
        <v>3773</v>
      </c>
      <c r="H15" s="24" t="s">
        <v>3716</v>
      </c>
      <c r="I15" s="149" t="s">
        <v>8</v>
      </c>
      <c r="J15" s="24" t="s">
        <v>97</v>
      </c>
      <c r="K15" s="151">
        <v>44414.658333333333</v>
      </c>
      <c r="L15" s="24">
        <v>2</v>
      </c>
      <c r="M15" s="24" t="s">
        <v>104</v>
      </c>
      <c r="N15" s="24" t="s">
        <v>99</v>
      </c>
      <c r="O15" s="24" t="s">
        <v>343</v>
      </c>
      <c r="P15" s="152">
        <v>44355</v>
      </c>
      <c r="Q15" s="24" t="s">
        <v>120</v>
      </c>
      <c r="R15" s="153" t="s">
        <v>212</v>
      </c>
      <c r="S15" s="19" t="s">
        <v>122</v>
      </c>
      <c r="T15" s="19" t="str">
        <f>IFERROR(VLOOKUP(D:D,DGILOG!A:C,3,0),"")</f>
        <v/>
      </c>
      <c r="U15" s="19" t="s">
        <v>302</v>
      </c>
      <c r="V15" s="19" t="s">
        <v>7</v>
      </c>
      <c r="W15" s="19" t="str">
        <f>IFERROR(VLOOKUP(V:V,MGV!B:E,4,0),"")</f>
        <v>CV. Global Synergi Abadi</v>
      </c>
      <c r="X15" s="19" t="s">
        <v>343</v>
      </c>
      <c r="Y15" s="23" t="str">
        <f t="shared" si="0"/>
        <v xml:space="preserve">4002937403 GID 09 P1 08 </v>
      </c>
      <c r="Z15" s="157">
        <v>44355</v>
      </c>
      <c r="AA15" s="19" t="s">
        <v>3881</v>
      </c>
      <c r="AB15" s="19" t="s">
        <v>266</v>
      </c>
      <c r="AC15" s="19">
        <v>85723961471</v>
      </c>
      <c r="AD15" s="23" t="s">
        <v>3852</v>
      </c>
    </row>
    <row r="16" spans="1:30" hidden="1" x14ac:dyDescent="0.25">
      <c r="A16" s="25">
        <v>4002937412</v>
      </c>
      <c r="B16" s="149" t="s">
        <v>96</v>
      </c>
      <c r="C16" s="26"/>
      <c r="D16" s="24">
        <v>15475742</v>
      </c>
      <c r="E16" s="25" t="s">
        <v>345</v>
      </c>
      <c r="F16" s="25">
        <v>1500</v>
      </c>
      <c r="G16" s="25" t="s">
        <v>3774</v>
      </c>
      <c r="H16" s="25" t="s">
        <v>3775</v>
      </c>
      <c r="I16" s="26" t="s">
        <v>73</v>
      </c>
      <c r="J16" s="24" t="s">
        <v>116</v>
      </c>
      <c r="K16" s="151">
        <v>44414.658333333333</v>
      </c>
      <c r="L16" s="24">
        <v>2</v>
      </c>
      <c r="M16" s="25" t="s">
        <v>346</v>
      </c>
      <c r="N16" s="24" t="s">
        <v>118</v>
      </c>
      <c r="O16" s="25" t="s">
        <v>3776</v>
      </c>
      <c r="P16" s="27">
        <v>44361</v>
      </c>
      <c r="Q16" s="173" t="s">
        <v>112</v>
      </c>
      <c r="R16" s="153" t="s">
        <v>347</v>
      </c>
      <c r="S16" s="28" t="s">
        <v>113</v>
      </c>
      <c r="T16" s="28" t="str">
        <f>IFERROR(VLOOKUP(D:D,DGILOG!A:C,3,0),"")</f>
        <v/>
      </c>
      <c r="U16" s="28"/>
      <c r="V16" s="28"/>
      <c r="W16" s="28" t="s">
        <v>505</v>
      </c>
      <c r="X16" s="28" t="s">
        <v>343</v>
      </c>
      <c r="Y16" s="28" t="str">
        <f t="shared" si="0"/>
        <v xml:space="preserve">4002937412 GID 09 P3 14 </v>
      </c>
      <c r="Z16" s="157">
        <v>44355</v>
      </c>
      <c r="AA16" s="19" t="e">
        <v>#N/A</v>
      </c>
      <c r="AB16" s="19" t="e">
        <v>#N/A</v>
      </c>
      <c r="AC16" s="19" t="e">
        <v>#N/A</v>
      </c>
      <c r="AD16" s="23"/>
    </row>
    <row r="17" spans="1:31" hidden="1" x14ac:dyDescent="0.25">
      <c r="A17" s="25">
        <v>4002937413</v>
      </c>
      <c r="B17" s="149" t="s">
        <v>96</v>
      </c>
      <c r="C17" s="26"/>
      <c r="D17" s="24">
        <v>15475742</v>
      </c>
      <c r="E17" s="25" t="s">
        <v>345</v>
      </c>
      <c r="F17" s="25">
        <v>867</v>
      </c>
      <c r="G17" s="25" t="s">
        <v>3777</v>
      </c>
      <c r="H17" s="25" t="s">
        <v>3653</v>
      </c>
      <c r="I17" s="26" t="s">
        <v>73</v>
      </c>
      <c r="J17" s="24" t="s">
        <v>97</v>
      </c>
      <c r="K17" s="151">
        <v>44414.658333333333</v>
      </c>
      <c r="L17" s="24">
        <v>2</v>
      </c>
      <c r="M17" s="25" t="s">
        <v>346</v>
      </c>
      <c r="N17" s="24" t="s">
        <v>118</v>
      </c>
      <c r="O17" s="25" t="s">
        <v>3778</v>
      </c>
      <c r="P17" s="27">
        <v>44361</v>
      </c>
      <c r="Q17" s="173" t="s">
        <v>112</v>
      </c>
      <c r="R17" s="153" t="s">
        <v>347</v>
      </c>
      <c r="S17" s="28" t="s">
        <v>113</v>
      </c>
      <c r="T17" s="28" t="str">
        <f>IFERROR(VLOOKUP(D:D,DGILOG!A:C,3,0),"")</f>
        <v/>
      </c>
      <c r="U17" s="28"/>
      <c r="V17" s="28"/>
      <c r="W17" s="28" t="s">
        <v>505</v>
      </c>
      <c r="X17" s="28" t="s">
        <v>343</v>
      </c>
      <c r="Y17" s="28" t="str">
        <f t="shared" si="0"/>
        <v xml:space="preserve">4002937413 GID 09 P3 14 </v>
      </c>
      <c r="Z17" s="157">
        <v>44355</v>
      </c>
      <c r="AA17" s="19" t="e">
        <v>#N/A</v>
      </c>
      <c r="AB17" s="19" t="e">
        <v>#N/A</v>
      </c>
      <c r="AC17" s="19" t="e">
        <v>#N/A</v>
      </c>
      <c r="AD17" s="23"/>
    </row>
    <row r="18" spans="1:31" hidden="1" x14ac:dyDescent="0.25">
      <c r="A18" s="25">
        <v>4002937413</v>
      </c>
      <c r="B18" s="149" t="s">
        <v>96</v>
      </c>
      <c r="C18" s="26"/>
      <c r="D18" s="24">
        <v>20802001</v>
      </c>
      <c r="E18" s="25" t="s">
        <v>183</v>
      </c>
      <c r="F18" s="25">
        <v>707</v>
      </c>
      <c r="G18" s="25" t="s">
        <v>3779</v>
      </c>
      <c r="H18" s="25" t="s">
        <v>3780</v>
      </c>
      <c r="I18" s="26" t="s">
        <v>73</v>
      </c>
      <c r="J18" s="24" t="s">
        <v>97</v>
      </c>
      <c r="K18" s="151">
        <v>44414.658333333333</v>
      </c>
      <c r="L18" s="24">
        <v>2</v>
      </c>
      <c r="M18" s="25" t="s">
        <v>130</v>
      </c>
      <c r="N18" s="24" t="s">
        <v>118</v>
      </c>
      <c r="O18" s="25" t="s">
        <v>3778</v>
      </c>
      <c r="P18" s="27">
        <v>44361</v>
      </c>
      <c r="Q18" s="173" t="s">
        <v>112</v>
      </c>
      <c r="R18" s="153" t="s">
        <v>184</v>
      </c>
      <c r="S18" s="28" t="s">
        <v>113</v>
      </c>
      <c r="T18" s="28" t="str">
        <f>IFERROR(VLOOKUP(D:D,DGILOG!A:C,3,0),"")</f>
        <v/>
      </c>
      <c r="U18" s="28"/>
      <c r="V18" s="28"/>
      <c r="W18" s="28" t="s">
        <v>505</v>
      </c>
      <c r="X18" s="28" t="s">
        <v>343</v>
      </c>
      <c r="Y18" s="28" t="str">
        <f t="shared" si="0"/>
        <v xml:space="preserve">4002937413 GID 09 P3 14 </v>
      </c>
      <c r="Z18" s="157">
        <v>44355</v>
      </c>
      <c r="AA18" s="19" t="e">
        <v>#N/A</v>
      </c>
      <c r="AB18" s="19" t="e">
        <v>#N/A</v>
      </c>
      <c r="AC18" s="19" t="e">
        <v>#N/A</v>
      </c>
      <c r="AD18" s="23"/>
    </row>
    <row r="19" spans="1:31" hidden="1" x14ac:dyDescent="0.25">
      <c r="A19" s="24">
        <v>4002937415</v>
      </c>
      <c r="B19" s="149" t="s">
        <v>96</v>
      </c>
      <c r="C19" s="149">
        <v>1</v>
      </c>
      <c r="D19" s="24">
        <v>20812001</v>
      </c>
      <c r="E19" s="24" t="s">
        <v>3781</v>
      </c>
      <c r="F19" s="24">
        <v>225</v>
      </c>
      <c r="G19" s="24" t="s">
        <v>3782</v>
      </c>
      <c r="H19" s="24" t="s">
        <v>3783</v>
      </c>
      <c r="I19" s="149" t="s">
        <v>8</v>
      </c>
      <c r="J19" s="24" t="s">
        <v>97</v>
      </c>
      <c r="K19" s="151">
        <v>44414.658333333333</v>
      </c>
      <c r="L19" s="24">
        <v>2</v>
      </c>
      <c r="M19" s="24" t="s">
        <v>104</v>
      </c>
      <c r="N19" s="24" t="s">
        <v>99</v>
      </c>
      <c r="O19" s="24" t="s">
        <v>343</v>
      </c>
      <c r="P19" s="152">
        <v>44358</v>
      </c>
      <c r="Q19" s="24" t="s">
        <v>120</v>
      </c>
      <c r="R19" s="24" t="s">
        <v>3784</v>
      </c>
      <c r="S19" s="19" t="s">
        <v>122</v>
      </c>
      <c r="T19" s="19" t="str">
        <f>IFERROR(VLOOKUP(D:D,DGILOG!A:C,3,0),"")</f>
        <v/>
      </c>
      <c r="U19" s="19" t="s">
        <v>302</v>
      </c>
      <c r="V19" s="19" t="s">
        <v>434</v>
      </c>
      <c r="W19" s="19" t="str">
        <f>IFERROR(VLOOKUP(V:V,MGV!B:E,4,0),"")</f>
        <v>PT. Kabut Halim Mandiri</v>
      </c>
      <c r="X19" s="19" t="s">
        <v>343</v>
      </c>
      <c r="Y19" s="23" t="str">
        <f t="shared" si="0"/>
        <v xml:space="preserve">4002937415 GID 09 P1 11 </v>
      </c>
      <c r="Z19" s="157">
        <v>44355</v>
      </c>
      <c r="AA19" s="19" t="s">
        <v>3874</v>
      </c>
      <c r="AB19" s="19" t="s">
        <v>3375</v>
      </c>
      <c r="AC19" s="19">
        <v>89685060253</v>
      </c>
      <c r="AD19" s="23" t="s">
        <v>3853</v>
      </c>
    </row>
    <row r="20" spans="1:31" hidden="1" x14ac:dyDescent="0.25">
      <c r="A20" s="24">
        <v>4002937416</v>
      </c>
      <c r="B20" s="149" t="s">
        <v>96</v>
      </c>
      <c r="C20" s="149">
        <v>1</v>
      </c>
      <c r="D20" s="24">
        <v>15130712</v>
      </c>
      <c r="E20" s="24" t="s">
        <v>3785</v>
      </c>
      <c r="F20" s="24">
        <v>212</v>
      </c>
      <c r="G20" s="24" t="s">
        <v>3786</v>
      </c>
      <c r="H20" s="24" t="s">
        <v>3787</v>
      </c>
      <c r="I20" s="149" t="s">
        <v>8</v>
      </c>
      <c r="J20" s="24" t="s">
        <v>109</v>
      </c>
      <c r="K20" s="151">
        <v>44414.658333333333</v>
      </c>
      <c r="L20" s="24">
        <v>2</v>
      </c>
      <c r="M20" s="24" t="s">
        <v>215</v>
      </c>
      <c r="N20" s="24" t="s">
        <v>99</v>
      </c>
      <c r="O20" s="24" t="s">
        <v>343</v>
      </c>
      <c r="P20" s="152">
        <v>44356</v>
      </c>
      <c r="Q20" s="24" t="s">
        <v>120</v>
      </c>
      <c r="R20" s="24" t="s">
        <v>3788</v>
      </c>
      <c r="S20" s="19" t="s">
        <v>122</v>
      </c>
      <c r="T20" s="19" t="str">
        <f>IFERROR(VLOOKUP(D:D,DGILOG!A:C,3,0),"")</f>
        <v/>
      </c>
      <c r="U20" s="19" t="s">
        <v>302</v>
      </c>
      <c r="V20" s="19" t="s">
        <v>48</v>
      </c>
      <c r="W20" s="19" t="str">
        <f>IFERROR(VLOOKUP(V:V,MGV!B:E,4,0),"")</f>
        <v>PT. Kabut Halim Mandiri</v>
      </c>
      <c r="X20" s="19" t="s">
        <v>343</v>
      </c>
      <c r="Y20" s="23" t="str">
        <f t="shared" si="0"/>
        <v xml:space="preserve">4002937416 GID 09 P1 09 </v>
      </c>
      <c r="Z20" s="157">
        <v>44355</v>
      </c>
      <c r="AA20" s="19" t="s">
        <v>3874</v>
      </c>
      <c r="AB20" s="19" t="s">
        <v>3484</v>
      </c>
      <c r="AC20" s="19" t="s">
        <v>3485</v>
      </c>
      <c r="AD20" s="23" t="s">
        <v>3854</v>
      </c>
      <c r="AE20" s="12" t="s">
        <v>4019</v>
      </c>
    </row>
    <row r="21" spans="1:31" hidden="1" x14ac:dyDescent="0.25">
      <c r="A21" s="24">
        <v>4002937421</v>
      </c>
      <c r="B21" s="149" t="s">
        <v>96</v>
      </c>
      <c r="C21" s="149">
        <v>1</v>
      </c>
      <c r="D21" s="24">
        <v>15258642</v>
      </c>
      <c r="E21" s="24" t="s">
        <v>3789</v>
      </c>
      <c r="F21" s="24">
        <v>244</v>
      </c>
      <c r="G21" s="24" t="s">
        <v>3790</v>
      </c>
      <c r="H21" s="24" t="s">
        <v>3791</v>
      </c>
      <c r="I21" s="149" t="s">
        <v>8</v>
      </c>
      <c r="J21" s="24" t="s">
        <v>3372</v>
      </c>
      <c r="K21" s="151">
        <v>44414.658333333333</v>
      </c>
      <c r="L21" s="24">
        <v>2</v>
      </c>
      <c r="M21" s="24" t="s">
        <v>98</v>
      </c>
      <c r="N21" s="24" t="s">
        <v>99</v>
      </c>
      <c r="O21" s="24" t="s">
        <v>343</v>
      </c>
      <c r="P21" s="152">
        <v>44356</v>
      </c>
      <c r="Q21" s="24" t="s">
        <v>120</v>
      </c>
      <c r="R21" s="24" t="s">
        <v>3792</v>
      </c>
      <c r="S21" s="19" t="s">
        <v>122</v>
      </c>
      <c r="T21" s="19" t="str">
        <f>IFERROR(VLOOKUP(D:D,DGILOG!A:C,3,0),"")</f>
        <v/>
      </c>
      <c r="U21" s="19" t="s">
        <v>302</v>
      </c>
      <c r="V21" s="19" t="s">
        <v>15</v>
      </c>
      <c r="W21" s="19" t="str">
        <f>IFERROR(VLOOKUP(V:V,MGV!B:E,4,0),"")</f>
        <v>CV. Global Synergi Abadi</v>
      </c>
      <c r="X21" s="19" t="s">
        <v>343</v>
      </c>
      <c r="Y21" s="23" t="str">
        <f t="shared" si="0"/>
        <v xml:space="preserve">4002937421 GID 09 P1 09 </v>
      </c>
      <c r="Z21" s="157">
        <v>44355</v>
      </c>
      <c r="AA21" s="19" t="s">
        <v>3881</v>
      </c>
      <c r="AB21" s="19" t="s">
        <v>16</v>
      </c>
      <c r="AC21" s="19">
        <v>87773017667</v>
      </c>
      <c r="AD21" s="23" t="s">
        <v>3855</v>
      </c>
    </row>
    <row r="22" spans="1:31" hidden="1" x14ac:dyDescent="0.25">
      <c r="A22" s="24">
        <v>4002937494</v>
      </c>
      <c r="B22" s="149" t="s">
        <v>96</v>
      </c>
      <c r="C22" s="149">
        <v>1</v>
      </c>
      <c r="D22" s="24">
        <v>15118160</v>
      </c>
      <c r="E22" s="24" t="s">
        <v>355</v>
      </c>
      <c r="F22" s="24">
        <v>224</v>
      </c>
      <c r="G22" s="24" t="s">
        <v>3793</v>
      </c>
      <c r="H22" s="24" t="s">
        <v>3719</v>
      </c>
      <c r="I22" s="149" t="s">
        <v>8</v>
      </c>
      <c r="J22" s="24" t="s">
        <v>97</v>
      </c>
      <c r="K22" s="151">
        <v>44414.658333333333</v>
      </c>
      <c r="L22" s="24">
        <v>2</v>
      </c>
      <c r="M22" s="24" t="s">
        <v>104</v>
      </c>
      <c r="N22" s="24" t="s">
        <v>99</v>
      </c>
      <c r="O22" s="24" t="s">
        <v>343</v>
      </c>
      <c r="P22" s="152">
        <v>44357</v>
      </c>
      <c r="Q22" s="24" t="s">
        <v>100</v>
      </c>
      <c r="R22" s="153" t="s">
        <v>3794</v>
      </c>
      <c r="S22" s="19" t="s">
        <v>101</v>
      </c>
      <c r="T22" s="19" t="str">
        <f>IFERROR(VLOOKUP(D:D,DGILOG!A:C,3,0),"")</f>
        <v>Y</v>
      </c>
      <c r="U22" s="19" t="s">
        <v>302</v>
      </c>
      <c r="V22" s="19" t="s">
        <v>63</v>
      </c>
      <c r="W22" s="19" t="str">
        <f>IFERROR(VLOOKUP(V:V,MGV!B:E,4,0),"")</f>
        <v>PT. Mega Antaran Prima</v>
      </c>
      <c r="X22" s="19" t="s">
        <v>343</v>
      </c>
      <c r="Y22" s="23" t="str">
        <f t="shared" si="0"/>
        <v>4002937494 GID 09 ND 10 Y</v>
      </c>
      <c r="Z22" s="157">
        <v>44355</v>
      </c>
      <c r="AA22" s="19" t="s">
        <v>3872</v>
      </c>
      <c r="AB22" s="19" t="s">
        <v>3900</v>
      </c>
      <c r="AC22" s="19"/>
      <c r="AD22" s="23" t="s">
        <v>3856</v>
      </c>
    </row>
    <row r="23" spans="1:31" hidden="1" x14ac:dyDescent="0.25">
      <c r="A23" s="24">
        <v>4002937495</v>
      </c>
      <c r="B23" s="149" t="s">
        <v>96</v>
      </c>
      <c r="C23" s="149">
        <v>1</v>
      </c>
      <c r="D23" s="24">
        <v>29000001</v>
      </c>
      <c r="E23" s="24" t="s">
        <v>137</v>
      </c>
      <c r="F23" s="24">
        <v>148</v>
      </c>
      <c r="G23" s="24" t="s">
        <v>3795</v>
      </c>
      <c r="H23" s="24" t="s">
        <v>3796</v>
      </c>
      <c r="I23" s="149" t="s">
        <v>8</v>
      </c>
      <c r="J23" s="24" t="s">
        <v>97</v>
      </c>
      <c r="K23" s="151">
        <v>44414.658333333333</v>
      </c>
      <c r="L23" s="24">
        <v>2</v>
      </c>
      <c r="M23" s="24" t="s">
        <v>126</v>
      </c>
      <c r="N23" s="24" t="s">
        <v>99</v>
      </c>
      <c r="O23" s="24" t="s">
        <v>343</v>
      </c>
      <c r="P23" s="152">
        <v>44357</v>
      </c>
      <c r="Q23" s="24" t="s">
        <v>100</v>
      </c>
      <c r="R23" s="24" t="s">
        <v>3374</v>
      </c>
      <c r="S23" s="19" t="s">
        <v>101</v>
      </c>
      <c r="T23" s="19" t="str">
        <f>IFERROR(VLOOKUP(D:D,DGILOG!A:C,3,0),"")</f>
        <v>Y</v>
      </c>
      <c r="U23" s="19" t="s">
        <v>302</v>
      </c>
      <c r="V23" s="19" t="s">
        <v>26</v>
      </c>
      <c r="W23" s="19" t="str">
        <f>IFERROR(VLOOKUP(V:V,MGV!B:E,4,0),"")</f>
        <v>PT. Darsindo Cipta Putra Mandiri</v>
      </c>
      <c r="X23" s="19" t="s">
        <v>343</v>
      </c>
      <c r="Y23" s="23" t="str">
        <f t="shared" si="0"/>
        <v>4002937495 GID 09 ND 10 Y</v>
      </c>
      <c r="Z23" s="157">
        <v>44355</v>
      </c>
      <c r="AA23" s="19" t="s">
        <v>3882</v>
      </c>
      <c r="AB23" s="19" t="s">
        <v>27</v>
      </c>
      <c r="AC23" s="19">
        <v>85891086801</v>
      </c>
      <c r="AD23" s="23" t="s">
        <v>3857</v>
      </c>
    </row>
    <row r="24" spans="1:31" hidden="1" x14ac:dyDescent="0.25">
      <c r="A24" s="24">
        <v>4002937498</v>
      </c>
      <c r="B24" s="149" t="s">
        <v>96</v>
      </c>
      <c r="C24" s="149">
        <v>1</v>
      </c>
      <c r="D24" s="24">
        <v>15069223</v>
      </c>
      <c r="E24" s="24" t="s">
        <v>332</v>
      </c>
      <c r="F24" s="24">
        <v>576</v>
      </c>
      <c r="G24" s="24" t="s">
        <v>3797</v>
      </c>
      <c r="H24" s="24" t="s">
        <v>3798</v>
      </c>
      <c r="I24" s="149" t="s">
        <v>8</v>
      </c>
      <c r="J24" s="24" t="s">
        <v>97</v>
      </c>
      <c r="K24" s="151">
        <v>44414.658333333333</v>
      </c>
      <c r="L24" s="24">
        <v>2</v>
      </c>
      <c r="M24" s="24" t="s">
        <v>215</v>
      </c>
      <c r="N24" s="24" t="s">
        <v>99</v>
      </c>
      <c r="O24" s="24" t="s">
        <v>343</v>
      </c>
      <c r="P24" s="152">
        <v>44356</v>
      </c>
      <c r="Q24" s="24" t="s">
        <v>100</v>
      </c>
      <c r="R24" s="24" t="s">
        <v>3799</v>
      </c>
      <c r="S24" s="19" t="s">
        <v>101</v>
      </c>
      <c r="T24" s="19" t="str">
        <f>IFERROR(VLOOKUP(D:D,DGILOG!A:C,3,0),"")</f>
        <v>Y</v>
      </c>
      <c r="U24" s="19" t="s">
        <v>302</v>
      </c>
      <c r="V24" s="19" t="s">
        <v>14</v>
      </c>
      <c r="W24" s="19" t="str">
        <f>IFERROR(VLOOKUP(V:V,MGV!B:E,4,0),"")</f>
        <v>CV. Global Synergi Abadi</v>
      </c>
      <c r="X24" s="19" t="s">
        <v>343</v>
      </c>
      <c r="Y24" s="23" t="str">
        <f t="shared" si="0"/>
        <v>4002937498 GID 09 ND 09 Y</v>
      </c>
      <c r="Z24" s="157">
        <v>44355</v>
      </c>
      <c r="AA24" s="19" t="s">
        <v>3881</v>
      </c>
      <c r="AB24" s="19" t="s">
        <v>3883</v>
      </c>
      <c r="AC24" s="19">
        <v>85774120091</v>
      </c>
      <c r="AD24" s="23" t="s">
        <v>3858</v>
      </c>
    </row>
    <row r="25" spans="1:31" x14ac:dyDescent="0.25">
      <c r="A25" s="24">
        <v>4002937503</v>
      </c>
      <c r="B25" s="149" t="s">
        <v>96</v>
      </c>
      <c r="C25" s="149">
        <v>1</v>
      </c>
      <c r="D25" s="24">
        <v>15086200</v>
      </c>
      <c r="E25" s="24" t="s">
        <v>3800</v>
      </c>
      <c r="F25" s="24">
        <v>354</v>
      </c>
      <c r="G25" s="24" t="s">
        <v>3801</v>
      </c>
      <c r="H25" s="24" t="s">
        <v>3802</v>
      </c>
      <c r="I25" s="149" t="s">
        <v>8</v>
      </c>
      <c r="J25" s="24" t="s">
        <v>116</v>
      </c>
      <c r="K25" s="151">
        <v>44414.658333333333</v>
      </c>
      <c r="L25" s="24">
        <v>2</v>
      </c>
      <c r="M25" s="24" t="s">
        <v>3304</v>
      </c>
      <c r="N25" s="24" t="s">
        <v>110</v>
      </c>
      <c r="O25" s="24" t="s">
        <v>343</v>
      </c>
      <c r="P25" s="152">
        <v>44357</v>
      </c>
      <c r="Q25" s="24" t="s">
        <v>105</v>
      </c>
      <c r="R25" s="153" t="s">
        <v>3803</v>
      </c>
      <c r="S25" s="19" t="s">
        <v>107</v>
      </c>
      <c r="T25" s="19" t="str">
        <f>IFERROR(VLOOKUP(D:D,DGILOG!A:C,3,0),"")</f>
        <v/>
      </c>
      <c r="U25" s="19" t="s">
        <v>302</v>
      </c>
      <c r="V25" s="19" t="s">
        <v>12</v>
      </c>
      <c r="W25" s="19" t="str">
        <f>IFERROR(VLOOKUP(V:V,MGV!B:E,4,0),"")</f>
        <v>CV. Global Synergi Abadi</v>
      </c>
      <c r="X25" s="19" t="s">
        <v>343</v>
      </c>
      <c r="Y25" s="23" t="str">
        <f t="shared" si="0"/>
        <v xml:space="preserve">4002937503 GID 09 P2 10 </v>
      </c>
      <c r="Z25" s="157">
        <v>44355</v>
      </c>
      <c r="AA25" s="19" t="s">
        <v>3881</v>
      </c>
      <c r="AB25" s="19" t="s">
        <v>3884</v>
      </c>
      <c r="AC25" s="19">
        <v>81519687631</v>
      </c>
      <c r="AD25" s="23" t="s">
        <v>3859</v>
      </c>
    </row>
    <row r="26" spans="1:31" x14ac:dyDescent="0.25">
      <c r="A26" s="24">
        <v>4002937504</v>
      </c>
      <c r="B26" s="149" t="s">
        <v>96</v>
      </c>
      <c r="C26" s="149">
        <v>1</v>
      </c>
      <c r="D26" s="24">
        <v>15086200</v>
      </c>
      <c r="E26" s="24" t="s">
        <v>3800</v>
      </c>
      <c r="F26" s="24">
        <v>365</v>
      </c>
      <c r="G26" s="24" t="s">
        <v>3804</v>
      </c>
      <c r="H26" s="24" t="s">
        <v>3805</v>
      </c>
      <c r="I26" s="149" t="s">
        <v>8</v>
      </c>
      <c r="J26" s="24" t="s">
        <v>116</v>
      </c>
      <c r="K26" s="151">
        <v>44414.658333333333</v>
      </c>
      <c r="L26" s="24">
        <v>2</v>
      </c>
      <c r="M26" s="24" t="s">
        <v>3304</v>
      </c>
      <c r="N26" s="24" t="s">
        <v>110</v>
      </c>
      <c r="O26" s="24" t="s">
        <v>343</v>
      </c>
      <c r="P26" s="152">
        <v>44357</v>
      </c>
      <c r="Q26" s="24" t="s">
        <v>105</v>
      </c>
      <c r="R26" s="153" t="s">
        <v>3803</v>
      </c>
      <c r="S26" s="19" t="s">
        <v>107</v>
      </c>
      <c r="T26" s="19" t="str">
        <f>IFERROR(VLOOKUP(D:D,DGILOG!A:C,3,0),"")</f>
        <v/>
      </c>
      <c r="U26" s="19" t="s">
        <v>302</v>
      </c>
      <c r="V26" s="19" t="s">
        <v>2310</v>
      </c>
      <c r="W26" s="19" t="str">
        <f>IFERROR(VLOOKUP(V:V,MGV!B:E,4,0),"")</f>
        <v>Medikar Sarana Utama</v>
      </c>
      <c r="X26" s="19" t="s">
        <v>343</v>
      </c>
      <c r="Y26" s="23" t="str">
        <f t="shared" si="0"/>
        <v xml:space="preserve">4002937504 GID 09 P2 10 </v>
      </c>
      <c r="Z26" s="157">
        <v>44355</v>
      </c>
      <c r="AA26" s="19" t="s">
        <v>460</v>
      </c>
      <c r="AB26" s="19" t="s">
        <v>3895</v>
      </c>
      <c r="AC26" s="19" t="s">
        <v>3896</v>
      </c>
      <c r="AD26" s="23" t="s">
        <v>3860</v>
      </c>
    </row>
    <row r="27" spans="1:31" hidden="1" x14ac:dyDescent="0.25">
      <c r="A27" s="24">
        <v>4002937510</v>
      </c>
      <c r="B27" s="149" t="s">
        <v>96</v>
      </c>
      <c r="C27" s="149">
        <v>1</v>
      </c>
      <c r="D27" s="24">
        <v>15103172</v>
      </c>
      <c r="E27" s="24" t="s">
        <v>119</v>
      </c>
      <c r="F27" s="24">
        <v>149</v>
      </c>
      <c r="G27" s="24" t="s">
        <v>3806</v>
      </c>
      <c r="H27" s="24" t="s">
        <v>3664</v>
      </c>
      <c r="I27" s="149" t="s">
        <v>8</v>
      </c>
      <c r="J27" s="24" t="s">
        <v>116</v>
      </c>
      <c r="K27" s="151">
        <v>44414.658333333333</v>
      </c>
      <c r="L27" s="24">
        <v>2</v>
      </c>
      <c r="M27" s="24" t="s">
        <v>104</v>
      </c>
      <c r="N27" s="24" t="s">
        <v>99</v>
      </c>
      <c r="O27" s="24" t="s">
        <v>343</v>
      </c>
      <c r="P27" s="152">
        <v>44356</v>
      </c>
      <c r="Q27" s="24" t="s">
        <v>120</v>
      </c>
      <c r="R27" s="24" t="s">
        <v>121</v>
      </c>
      <c r="S27" s="19" t="s">
        <v>122</v>
      </c>
      <c r="T27" s="19" t="str">
        <f>IFERROR(VLOOKUP(D:D,DGILOG!A:C,3,0),"")</f>
        <v/>
      </c>
      <c r="U27" s="19" t="s">
        <v>302</v>
      </c>
      <c r="V27" s="19" t="s">
        <v>13</v>
      </c>
      <c r="W27" s="19" t="str">
        <f>IFERROR(VLOOKUP(V:V,MGV!B:E,4,0),"")</f>
        <v>CV. Global Synergi Abadi</v>
      </c>
      <c r="X27" s="19" t="s">
        <v>343</v>
      </c>
      <c r="Y27" s="23" t="str">
        <f t="shared" si="0"/>
        <v xml:space="preserve">4002937510 GID 09 P1 09 </v>
      </c>
      <c r="Z27" s="157">
        <v>44355</v>
      </c>
      <c r="AA27" s="19" t="s">
        <v>3881</v>
      </c>
      <c r="AB27" s="19" t="s">
        <v>3885</v>
      </c>
      <c r="AC27" s="19">
        <v>87873310998</v>
      </c>
      <c r="AD27" s="23" t="s">
        <v>3861</v>
      </c>
    </row>
    <row r="28" spans="1:31" hidden="1" x14ac:dyDescent="0.25">
      <c r="A28" s="24">
        <v>4002937522</v>
      </c>
      <c r="B28" s="149" t="s">
        <v>96</v>
      </c>
      <c r="C28" s="149">
        <v>1</v>
      </c>
      <c r="D28" s="24">
        <v>15261300</v>
      </c>
      <c r="E28" s="24" t="s">
        <v>3807</v>
      </c>
      <c r="F28" s="24">
        <v>236</v>
      </c>
      <c r="G28" s="24" t="s">
        <v>3808</v>
      </c>
      <c r="H28" s="24" t="s">
        <v>3809</v>
      </c>
      <c r="I28" s="149" t="s">
        <v>8</v>
      </c>
      <c r="J28" s="24" t="s">
        <v>97</v>
      </c>
      <c r="K28" s="151">
        <v>44414.658333333333</v>
      </c>
      <c r="L28" s="24">
        <v>2</v>
      </c>
      <c r="M28" s="24" t="s">
        <v>104</v>
      </c>
      <c r="N28" s="24" t="s">
        <v>99</v>
      </c>
      <c r="O28" s="24" t="s">
        <v>343</v>
      </c>
      <c r="P28" s="152">
        <v>44356</v>
      </c>
      <c r="Q28" s="24" t="s">
        <v>120</v>
      </c>
      <c r="R28" s="153" t="s">
        <v>3810</v>
      </c>
      <c r="S28" s="19" t="s">
        <v>122</v>
      </c>
      <c r="T28" s="19" t="str">
        <f>IFERROR(VLOOKUP(D:D,DGILOG!A:C,3,0),"")</f>
        <v/>
      </c>
      <c r="U28" s="19" t="s">
        <v>302</v>
      </c>
      <c r="V28" s="19" t="s">
        <v>21</v>
      </c>
      <c r="W28" s="19" t="str">
        <f>IFERROR(VLOOKUP(V:V,MGV!B:E,4,0),"")</f>
        <v>PT. Brilliant Cargo International</v>
      </c>
      <c r="X28" s="19" t="s">
        <v>343</v>
      </c>
      <c r="Y28" s="23" t="str">
        <f t="shared" si="0"/>
        <v xml:space="preserve">4002937522 GID 09 P1 09 </v>
      </c>
      <c r="Z28" s="157">
        <v>44355</v>
      </c>
      <c r="AA28" s="19" t="s">
        <v>3886</v>
      </c>
      <c r="AB28" s="19" t="s">
        <v>294</v>
      </c>
      <c r="AC28" s="19">
        <v>81210884940</v>
      </c>
      <c r="AD28" s="23" t="s">
        <v>3862</v>
      </c>
    </row>
    <row r="29" spans="1:31" hidden="1" x14ac:dyDescent="0.25">
      <c r="A29" s="24">
        <v>4002937523</v>
      </c>
      <c r="B29" s="149" t="s">
        <v>96</v>
      </c>
      <c r="C29" s="149">
        <v>1</v>
      </c>
      <c r="D29" s="24">
        <v>15324160</v>
      </c>
      <c r="E29" s="24" t="s">
        <v>3811</v>
      </c>
      <c r="F29" s="24">
        <v>243</v>
      </c>
      <c r="G29" s="24" t="s">
        <v>3812</v>
      </c>
      <c r="H29" s="24" t="s">
        <v>2335</v>
      </c>
      <c r="I29" s="149" t="s">
        <v>8</v>
      </c>
      <c r="J29" s="24" t="s">
        <v>97</v>
      </c>
      <c r="K29" s="151">
        <v>44414.658333333333</v>
      </c>
      <c r="L29" s="24">
        <v>2</v>
      </c>
      <c r="M29" s="24" t="s">
        <v>134</v>
      </c>
      <c r="N29" s="24" t="s">
        <v>99</v>
      </c>
      <c r="O29" s="24" t="s">
        <v>343</v>
      </c>
      <c r="P29" s="152">
        <v>44356</v>
      </c>
      <c r="Q29" s="24" t="s">
        <v>120</v>
      </c>
      <c r="R29" s="24" t="s">
        <v>3813</v>
      </c>
      <c r="S29" s="19" t="s">
        <v>122</v>
      </c>
      <c r="T29" s="19" t="str">
        <f>IFERROR(VLOOKUP(D:D,DGILOG!A:C,3,0),"")</f>
        <v/>
      </c>
      <c r="U29" s="19" t="s">
        <v>302</v>
      </c>
      <c r="V29" s="19" t="s">
        <v>30</v>
      </c>
      <c r="W29" s="19" t="str">
        <f>IFERROR(VLOOKUP(V:V,MGV!B:E,4,0),"")</f>
        <v>PT. Darsindo Cipta Putra Mandiri</v>
      </c>
      <c r="X29" s="19" t="s">
        <v>343</v>
      </c>
      <c r="Y29" s="23" t="str">
        <f t="shared" si="0"/>
        <v xml:space="preserve">4002937523 GID 09 P1 09 </v>
      </c>
      <c r="Z29" s="157">
        <v>44355</v>
      </c>
      <c r="AA29" s="19" t="s">
        <v>3882</v>
      </c>
      <c r="AB29" s="19" t="s">
        <v>3887</v>
      </c>
      <c r="AC29" s="19">
        <v>85716761692</v>
      </c>
      <c r="AD29" s="23" t="s">
        <v>3863</v>
      </c>
    </row>
    <row r="30" spans="1:31" hidden="1" x14ac:dyDescent="0.25">
      <c r="A30" s="24">
        <v>4002937530</v>
      </c>
      <c r="B30" s="149" t="s">
        <v>96</v>
      </c>
      <c r="C30" s="149">
        <v>1</v>
      </c>
      <c r="D30" s="24">
        <v>15532202</v>
      </c>
      <c r="E30" s="24" t="s">
        <v>562</v>
      </c>
      <c r="F30" s="24">
        <v>206</v>
      </c>
      <c r="G30" s="24" t="s">
        <v>3814</v>
      </c>
      <c r="H30" s="24" t="s">
        <v>3815</v>
      </c>
      <c r="I30" s="149" t="s">
        <v>8</v>
      </c>
      <c r="J30" s="24" t="s">
        <v>97</v>
      </c>
      <c r="K30" s="151">
        <v>44414.658333333333</v>
      </c>
      <c r="L30" s="24">
        <v>2</v>
      </c>
      <c r="M30" s="24" t="s">
        <v>134</v>
      </c>
      <c r="N30" s="24" t="s">
        <v>99</v>
      </c>
      <c r="O30" s="24" t="s">
        <v>343</v>
      </c>
      <c r="P30" s="152">
        <v>44356</v>
      </c>
      <c r="Q30" s="24" t="s">
        <v>100</v>
      </c>
      <c r="R30" s="24" t="s">
        <v>3816</v>
      </c>
      <c r="S30" s="19" t="s">
        <v>101</v>
      </c>
      <c r="T30" s="19" t="str">
        <f>IFERROR(VLOOKUP(D:D,DGILOG!A:C,3,0),"")</f>
        <v>Y</v>
      </c>
      <c r="U30" s="19" t="s">
        <v>302</v>
      </c>
      <c r="V30" s="19" t="s">
        <v>59</v>
      </c>
      <c r="W30" s="19" t="str">
        <f>IFERROR(VLOOKUP(V:V,MGV!B:E,4,0),"")</f>
        <v>PT. Mega Antaran Prima</v>
      </c>
      <c r="X30" s="19" t="s">
        <v>343</v>
      </c>
      <c r="Y30" s="23" t="str">
        <f t="shared" si="0"/>
        <v>4002937530 GID 09 ND 09 Y</v>
      </c>
      <c r="Z30" s="157">
        <v>44355</v>
      </c>
      <c r="AA30" s="19" t="s">
        <v>3872</v>
      </c>
      <c r="AB30" s="19" t="s">
        <v>3888</v>
      </c>
      <c r="AC30" s="19">
        <v>87782171835</v>
      </c>
      <c r="AD30" s="23" t="s">
        <v>3864</v>
      </c>
    </row>
    <row r="31" spans="1:31" hidden="1" x14ac:dyDescent="0.25">
      <c r="A31" s="24">
        <v>4002937531</v>
      </c>
      <c r="B31" s="149" t="s">
        <v>96</v>
      </c>
      <c r="C31" s="149">
        <v>1</v>
      </c>
      <c r="D31" s="24">
        <v>15534165</v>
      </c>
      <c r="E31" s="24" t="s">
        <v>563</v>
      </c>
      <c r="F31" s="24">
        <v>198</v>
      </c>
      <c r="G31" s="24" t="s">
        <v>3817</v>
      </c>
      <c r="H31" s="24" t="s">
        <v>3815</v>
      </c>
      <c r="I31" s="149" t="s">
        <v>8</v>
      </c>
      <c r="J31" s="24" t="s">
        <v>97</v>
      </c>
      <c r="K31" s="151">
        <v>44414.658333333333</v>
      </c>
      <c r="L31" s="24">
        <v>2</v>
      </c>
      <c r="M31" s="24" t="s">
        <v>3470</v>
      </c>
      <c r="N31" s="24" t="s">
        <v>99</v>
      </c>
      <c r="O31" s="24" t="s">
        <v>343</v>
      </c>
      <c r="P31" s="152">
        <v>44356</v>
      </c>
      <c r="Q31" s="24" t="s">
        <v>100</v>
      </c>
      <c r="R31" s="24" t="s">
        <v>3818</v>
      </c>
      <c r="S31" s="19" t="s">
        <v>101</v>
      </c>
      <c r="T31" s="19" t="str">
        <f>IFERROR(VLOOKUP(D:D,DGILOG!A:C,3,0),"")</f>
        <v>Y</v>
      </c>
      <c r="U31" s="19" t="s">
        <v>302</v>
      </c>
      <c r="V31" s="19" t="s">
        <v>70</v>
      </c>
      <c r="W31" s="19" t="str">
        <f>IFERROR(VLOOKUP(V:V,MGV!B:E,4,0),"")</f>
        <v>PT. Prima Sarana Ekspres</v>
      </c>
      <c r="X31" s="19" t="s">
        <v>343</v>
      </c>
      <c r="Y31" s="23" t="str">
        <f t="shared" si="0"/>
        <v>4002937531 GID 09 ND 09 Y</v>
      </c>
      <c r="Z31" s="157">
        <v>44355</v>
      </c>
      <c r="AA31" s="19" t="s">
        <v>3889</v>
      </c>
      <c r="AB31" s="19" t="s">
        <v>71</v>
      </c>
      <c r="AC31" s="19">
        <v>85719440929</v>
      </c>
      <c r="AD31" s="23" t="s">
        <v>3865</v>
      </c>
    </row>
    <row r="32" spans="1:31" hidden="1" x14ac:dyDescent="0.25">
      <c r="A32" s="24">
        <v>4002937534</v>
      </c>
      <c r="B32" s="149" t="s">
        <v>96</v>
      </c>
      <c r="C32" s="149">
        <v>1</v>
      </c>
      <c r="D32" s="24">
        <v>25701001</v>
      </c>
      <c r="E32" s="24" t="s">
        <v>334</v>
      </c>
      <c r="F32" s="24">
        <v>158</v>
      </c>
      <c r="G32" s="24" t="s">
        <v>3725</v>
      </c>
      <c r="H32" s="24" t="s">
        <v>3819</v>
      </c>
      <c r="I32" s="149" t="s">
        <v>8</v>
      </c>
      <c r="J32" s="24" t="s">
        <v>97</v>
      </c>
      <c r="K32" s="151">
        <v>44414.658333333333</v>
      </c>
      <c r="L32" s="24">
        <v>2</v>
      </c>
      <c r="M32" s="24" t="s">
        <v>104</v>
      </c>
      <c r="N32" s="24" t="s">
        <v>99</v>
      </c>
      <c r="O32" s="24" t="s">
        <v>3755</v>
      </c>
      <c r="P32" s="152">
        <v>44356</v>
      </c>
      <c r="Q32" s="24" t="s">
        <v>100</v>
      </c>
      <c r="R32" s="24" t="s">
        <v>335</v>
      </c>
      <c r="S32" s="19" t="s">
        <v>101</v>
      </c>
      <c r="T32" s="19" t="str">
        <f>IFERROR(VLOOKUP(D:D,DGILOG!A:C,3,0),"")</f>
        <v/>
      </c>
      <c r="U32" s="19" t="s">
        <v>302</v>
      </c>
      <c r="V32" s="19" t="s">
        <v>273</v>
      </c>
      <c r="W32" s="19" t="str">
        <f>IFERROR(VLOOKUP(V:V,MGV!B:E,4,0),"")</f>
        <v>PT. Mega Antaran Prima</v>
      </c>
      <c r="X32" s="19" t="s">
        <v>343</v>
      </c>
      <c r="Y32" s="23" t="str">
        <f t="shared" si="0"/>
        <v xml:space="preserve">4002937534 GID 09 ND 09 </v>
      </c>
      <c r="Z32" s="157">
        <v>44355</v>
      </c>
      <c r="AA32" s="19" t="s">
        <v>3872</v>
      </c>
      <c r="AB32" s="19" t="s">
        <v>3890</v>
      </c>
      <c r="AC32" s="19">
        <v>85889207306</v>
      </c>
      <c r="AD32" s="23" t="s">
        <v>3866</v>
      </c>
    </row>
    <row r="33" spans="1:30" hidden="1" x14ac:dyDescent="0.25">
      <c r="A33" s="24">
        <v>4002937534</v>
      </c>
      <c r="B33" s="149" t="s">
        <v>96</v>
      </c>
      <c r="C33" s="149"/>
      <c r="D33" s="24">
        <v>25704001</v>
      </c>
      <c r="E33" s="24" t="s">
        <v>3820</v>
      </c>
      <c r="F33" s="24">
        <v>15</v>
      </c>
      <c r="G33" s="24" t="s">
        <v>3821</v>
      </c>
      <c r="H33" s="24" t="s">
        <v>2342</v>
      </c>
      <c r="I33" s="149" t="s">
        <v>8</v>
      </c>
      <c r="J33" s="24" t="s">
        <v>97</v>
      </c>
      <c r="K33" s="151">
        <v>44414.658333333333</v>
      </c>
      <c r="L33" s="24">
        <v>2</v>
      </c>
      <c r="M33" s="24" t="s">
        <v>104</v>
      </c>
      <c r="N33" s="24" t="s">
        <v>99</v>
      </c>
      <c r="O33" s="24" t="s">
        <v>3755</v>
      </c>
      <c r="P33" s="152">
        <v>44356</v>
      </c>
      <c r="Q33" s="24" t="s">
        <v>100</v>
      </c>
      <c r="R33" s="24" t="s">
        <v>3822</v>
      </c>
      <c r="S33" s="19" t="s">
        <v>101</v>
      </c>
      <c r="T33" s="19" t="str">
        <f>IFERROR(VLOOKUP(D:D,DGILOG!A:C,3,0),"")</f>
        <v/>
      </c>
      <c r="U33" s="19"/>
      <c r="V33" s="19"/>
      <c r="W33" s="19" t="str">
        <f>IFERROR(VLOOKUP(V:V,MGV!B:E,4,0),"")</f>
        <v/>
      </c>
      <c r="X33" s="19" t="s">
        <v>343</v>
      </c>
      <c r="Y33" s="23" t="str">
        <f t="shared" si="0"/>
        <v xml:space="preserve">4002937534 GID 09 ND 09 </v>
      </c>
      <c r="Z33" s="157">
        <v>44355</v>
      </c>
      <c r="AA33" s="19" t="s">
        <v>3872</v>
      </c>
      <c r="AB33" s="19" t="s">
        <v>3890</v>
      </c>
      <c r="AC33" s="19">
        <v>85889207306</v>
      </c>
      <c r="AD33" s="23" t="s">
        <v>3866</v>
      </c>
    </row>
    <row r="34" spans="1:30" hidden="1" x14ac:dyDescent="0.25">
      <c r="A34" s="25">
        <v>4002937081</v>
      </c>
      <c r="B34" s="21" t="s">
        <v>96</v>
      </c>
      <c r="C34" s="26">
        <v>1</v>
      </c>
      <c r="D34" s="20">
        <v>15080433</v>
      </c>
      <c r="E34" s="25" t="s">
        <v>3401</v>
      </c>
      <c r="F34" s="25">
        <v>664</v>
      </c>
      <c r="G34" s="25" t="s">
        <v>3823</v>
      </c>
      <c r="H34" s="25" t="s">
        <v>3632</v>
      </c>
      <c r="I34" s="26" t="s">
        <v>473</v>
      </c>
      <c r="J34" s="20" t="s">
        <v>97</v>
      </c>
      <c r="K34" s="146">
        <v>44414.777777777781</v>
      </c>
      <c r="L34" s="20">
        <v>3</v>
      </c>
      <c r="M34" s="25" t="s">
        <v>3402</v>
      </c>
      <c r="N34" s="20" t="s">
        <v>3391</v>
      </c>
      <c r="O34" s="25" t="s">
        <v>3755</v>
      </c>
      <c r="P34" s="27">
        <v>44359</v>
      </c>
      <c r="Q34" s="20" t="s">
        <v>112</v>
      </c>
      <c r="R34" s="20" t="s">
        <v>3403</v>
      </c>
      <c r="S34" s="28" t="s">
        <v>113</v>
      </c>
      <c r="T34" s="28" t="str">
        <f>IFERROR(VLOOKUP(D:D,DGILOG!A:C,3,0),"")</f>
        <v/>
      </c>
      <c r="U34" s="28"/>
      <c r="V34" s="28"/>
      <c r="W34" s="28" t="s">
        <v>3898</v>
      </c>
      <c r="X34" s="28" t="s">
        <v>343</v>
      </c>
      <c r="Y34" s="28" t="str">
        <f t="shared" si="0"/>
        <v xml:space="preserve">4002937081 GID 09 P3 12 </v>
      </c>
      <c r="Z34" s="157">
        <v>44355</v>
      </c>
      <c r="AA34" s="19"/>
      <c r="AB34" s="19"/>
      <c r="AC34" s="19"/>
      <c r="AD34" s="23"/>
    </row>
    <row r="35" spans="1:30" hidden="1" x14ac:dyDescent="0.25">
      <c r="A35" s="25">
        <v>4002937081</v>
      </c>
      <c r="B35" s="21" t="s">
        <v>96</v>
      </c>
      <c r="C35" s="26"/>
      <c r="D35" s="20">
        <v>15093315</v>
      </c>
      <c r="E35" s="25" t="s">
        <v>386</v>
      </c>
      <c r="F35" s="25">
        <v>1205</v>
      </c>
      <c r="G35" s="25" t="s">
        <v>3824</v>
      </c>
      <c r="H35" s="25" t="s">
        <v>3825</v>
      </c>
      <c r="I35" s="26" t="s">
        <v>473</v>
      </c>
      <c r="J35" s="20" t="s">
        <v>97</v>
      </c>
      <c r="K35" s="146">
        <v>44414.777777777781</v>
      </c>
      <c r="L35" s="20">
        <v>3</v>
      </c>
      <c r="M35" s="25" t="s">
        <v>3402</v>
      </c>
      <c r="N35" s="20" t="s">
        <v>3391</v>
      </c>
      <c r="O35" s="25" t="s">
        <v>3755</v>
      </c>
      <c r="P35" s="27">
        <v>44359</v>
      </c>
      <c r="Q35" s="20" t="s">
        <v>112</v>
      </c>
      <c r="R35" s="20" t="s">
        <v>3515</v>
      </c>
      <c r="S35" s="28" t="s">
        <v>113</v>
      </c>
      <c r="T35" s="28" t="str">
        <f>IFERROR(VLOOKUP(D:D,DGILOG!A:C,3,0),"")</f>
        <v>Y</v>
      </c>
      <c r="U35" s="28"/>
      <c r="V35" s="28"/>
      <c r="W35" s="28" t="s">
        <v>3898</v>
      </c>
      <c r="X35" s="28" t="s">
        <v>343</v>
      </c>
      <c r="Y35" s="28" t="str">
        <f t="shared" si="0"/>
        <v>4002937081 GID 09 P3 12 Y</v>
      </c>
      <c r="Z35" s="157">
        <v>44355</v>
      </c>
      <c r="AA35" s="19"/>
      <c r="AB35" s="19"/>
      <c r="AC35" s="19"/>
      <c r="AD35" s="23"/>
    </row>
    <row r="36" spans="1:30" x14ac:dyDescent="0.2">
      <c r="A36" s="20">
        <v>4002937311</v>
      </c>
      <c r="B36" s="21" t="s">
        <v>96</v>
      </c>
      <c r="C36" s="21">
        <v>1</v>
      </c>
      <c r="D36" s="20">
        <v>15258644</v>
      </c>
      <c r="E36" s="20" t="s">
        <v>209</v>
      </c>
      <c r="F36" s="20">
        <v>196</v>
      </c>
      <c r="G36" s="20" t="s">
        <v>3826</v>
      </c>
      <c r="H36" s="20" t="s">
        <v>3791</v>
      </c>
      <c r="I36" s="21" t="s">
        <v>8</v>
      </c>
      <c r="J36" s="20" t="s">
        <v>97</v>
      </c>
      <c r="K36" s="146">
        <v>44414.777777777781</v>
      </c>
      <c r="L36" s="20">
        <v>3</v>
      </c>
      <c r="M36" s="20" t="s">
        <v>3827</v>
      </c>
      <c r="N36" s="20" t="s">
        <v>110</v>
      </c>
      <c r="O36" s="20" t="s">
        <v>3755</v>
      </c>
      <c r="P36" s="22">
        <v>44357</v>
      </c>
      <c r="Q36" s="20" t="s">
        <v>105</v>
      </c>
      <c r="R36" s="20" t="s">
        <v>3828</v>
      </c>
      <c r="S36" s="19" t="s">
        <v>107</v>
      </c>
      <c r="T36" s="19" t="str">
        <f>IFERROR(VLOOKUP(D:D,DGILOG!A:C,3,0),"")</f>
        <v>Y</v>
      </c>
      <c r="U36" s="19" t="s">
        <v>302</v>
      </c>
      <c r="V36" s="19" t="s">
        <v>60</v>
      </c>
      <c r="W36" s="19" t="str">
        <f>IFERROR(VLOOKUP(V:V,MGV!B:E,4,0),"")</f>
        <v>PT. Mega Antaran Prima</v>
      </c>
      <c r="X36" s="19" t="s">
        <v>343</v>
      </c>
      <c r="Y36" s="23" t="str">
        <f t="shared" si="0"/>
        <v>4002937311 GID 09 P2 10 Y</v>
      </c>
      <c r="Z36" s="157">
        <v>44355</v>
      </c>
      <c r="AA36" s="174" t="s">
        <v>3872</v>
      </c>
      <c r="AB36" s="174" t="s">
        <v>3891</v>
      </c>
      <c r="AC36" s="174">
        <v>83895174172</v>
      </c>
      <c r="AD36" s="23" t="s">
        <v>3867</v>
      </c>
    </row>
    <row r="37" spans="1:30" x14ac:dyDescent="0.2">
      <c r="A37" s="20">
        <v>4002937311</v>
      </c>
      <c r="B37" s="21" t="s">
        <v>96</v>
      </c>
      <c r="C37" s="21"/>
      <c r="D37" s="20">
        <v>24102001</v>
      </c>
      <c r="E37" s="20" t="s">
        <v>3829</v>
      </c>
      <c r="F37" s="20">
        <v>95</v>
      </c>
      <c r="G37" s="20" t="s">
        <v>3830</v>
      </c>
      <c r="H37" s="20" t="s">
        <v>3678</v>
      </c>
      <c r="I37" s="21" t="s">
        <v>8</v>
      </c>
      <c r="J37" s="20" t="s">
        <v>97</v>
      </c>
      <c r="K37" s="146">
        <v>44414.777777777781</v>
      </c>
      <c r="L37" s="20">
        <v>3</v>
      </c>
      <c r="M37" s="20" t="s">
        <v>3831</v>
      </c>
      <c r="N37" s="20" t="s">
        <v>110</v>
      </c>
      <c r="O37" s="20" t="s">
        <v>3755</v>
      </c>
      <c r="P37" s="22">
        <v>44357</v>
      </c>
      <c r="Q37" s="20" t="s">
        <v>105</v>
      </c>
      <c r="R37" s="20" t="s">
        <v>3831</v>
      </c>
      <c r="S37" s="19" t="s">
        <v>107</v>
      </c>
      <c r="T37" s="19" t="str">
        <f>IFERROR(VLOOKUP(D:D,DGILOG!A:C,3,0),"")</f>
        <v/>
      </c>
      <c r="U37" s="19"/>
      <c r="V37" s="19"/>
      <c r="W37" s="19" t="str">
        <f>IFERROR(VLOOKUP(V:V,MGV!B:E,4,0),"")</f>
        <v/>
      </c>
      <c r="X37" s="19" t="s">
        <v>343</v>
      </c>
      <c r="Y37" s="23" t="str">
        <f t="shared" si="0"/>
        <v xml:space="preserve">4002937311 GID 09 P2 10 </v>
      </c>
      <c r="Z37" s="157">
        <v>44355</v>
      </c>
      <c r="AA37" s="174" t="s">
        <v>3872</v>
      </c>
      <c r="AB37" s="174" t="s">
        <v>3891</v>
      </c>
      <c r="AC37" s="174">
        <v>83895174172</v>
      </c>
      <c r="AD37" s="23" t="s">
        <v>3867</v>
      </c>
    </row>
    <row r="38" spans="1:30" hidden="1" x14ac:dyDescent="0.25">
      <c r="A38" s="25">
        <v>4002937317</v>
      </c>
      <c r="B38" s="21" t="s">
        <v>96</v>
      </c>
      <c r="C38" s="26">
        <v>1</v>
      </c>
      <c r="D38" s="20">
        <v>20820001</v>
      </c>
      <c r="E38" s="25" t="s">
        <v>185</v>
      </c>
      <c r="F38" s="25">
        <v>3204</v>
      </c>
      <c r="G38" s="25" t="s">
        <v>3832</v>
      </c>
      <c r="H38" s="25" t="s">
        <v>3833</v>
      </c>
      <c r="I38" s="26" t="s">
        <v>473</v>
      </c>
      <c r="J38" s="20" t="s">
        <v>116</v>
      </c>
      <c r="K38" s="146">
        <v>44414.777777777781</v>
      </c>
      <c r="L38" s="20">
        <v>3</v>
      </c>
      <c r="M38" s="25" t="s">
        <v>124</v>
      </c>
      <c r="N38" s="20" t="s">
        <v>118</v>
      </c>
      <c r="O38" s="25" t="s">
        <v>343</v>
      </c>
      <c r="P38" s="27">
        <v>44359</v>
      </c>
      <c r="Q38" s="20" t="s">
        <v>112</v>
      </c>
      <c r="R38" s="20" t="s">
        <v>186</v>
      </c>
      <c r="S38" s="28" t="s">
        <v>113</v>
      </c>
      <c r="T38" s="28" t="str">
        <f>IFERROR(VLOOKUP(D:D,DGILOG!A:C,3,0),"")</f>
        <v/>
      </c>
      <c r="U38" s="28"/>
      <c r="V38" s="28"/>
      <c r="W38" s="28" t="s">
        <v>3897</v>
      </c>
      <c r="X38" s="28" t="s">
        <v>343</v>
      </c>
      <c r="Y38" s="28" t="str">
        <f t="shared" si="0"/>
        <v xml:space="preserve">4002937317 GID 09 P3 12 </v>
      </c>
      <c r="Z38" s="157">
        <v>44355</v>
      </c>
      <c r="AA38" s="19"/>
      <c r="AB38" s="19"/>
      <c r="AC38" s="19"/>
      <c r="AD38" s="23"/>
    </row>
    <row r="39" spans="1:30" hidden="1" x14ac:dyDescent="0.2">
      <c r="A39" s="20">
        <v>4002937533</v>
      </c>
      <c r="B39" s="21" t="s">
        <v>96</v>
      </c>
      <c r="C39" s="21">
        <v>1</v>
      </c>
      <c r="D39" s="20">
        <v>23818001</v>
      </c>
      <c r="E39" s="20" t="s">
        <v>3701</v>
      </c>
      <c r="F39" s="20">
        <v>297</v>
      </c>
      <c r="G39" s="20" t="s">
        <v>3834</v>
      </c>
      <c r="H39" s="20" t="s">
        <v>192</v>
      </c>
      <c r="I39" s="21" t="s">
        <v>8</v>
      </c>
      <c r="J39" s="20" t="s">
        <v>97</v>
      </c>
      <c r="K39" s="146">
        <v>44414.777777777781</v>
      </c>
      <c r="L39" s="20">
        <v>3</v>
      </c>
      <c r="M39" s="20" t="s">
        <v>3369</v>
      </c>
      <c r="N39" s="20" t="s">
        <v>99</v>
      </c>
      <c r="O39" s="20" t="s">
        <v>343</v>
      </c>
      <c r="P39" s="22">
        <v>44356</v>
      </c>
      <c r="Q39" s="20" t="s">
        <v>100</v>
      </c>
      <c r="R39" s="20" t="s">
        <v>3704</v>
      </c>
      <c r="S39" s="19" t="s">
        <v>101</v>
      </c>
      <c r="T39" s="19" t="str">
        <f>IFERROR(VLOOKUP(D:D,DGILOG!A:C,3,0),"")</f>
        <v/>
      </c>
      <c r="U39" s="19" t="s">
        <v>302</v>
      </c>
      <c r="V39" s="19" t="s">
        <v>29</v>
      </c>
      <c r="W39" s="19" t="str">
        <f>IFERROR(VLOOKUP(V:V,MGV!B:E,4,0),"")</f>
        <v>PT. Darsindo Cipta Putra Mandiri</v>
      </c>
      <c r="X39" s="19" t="s">
        <v>343</v>
      </c>
      <c r="Y39" s="23" t="str">
        <f t="shared" si="0"/>
        <v xml:space="preserve">4002937533 GID 09 ND 09 </v>
      </c>
      <c r="Z39" s="157">
        <v>44355</v>
      </c>
      <c r="AA39" s="174" t="s">
        <v>3882</v>
      </c>
      <c r="AB39" s="174" t="s">
        <v>3892</v>
      </c>
      <c r="AC39" s="174">
        <v>83186833516</v>
      </c>
      <c r="AD39" s="23" t="s">
        <v>3868</v>
      </c>
    </row>
    <row r="40" spans="1:30" hidden="1" x14ac:dyDescent="0.2">
      <c r="A40" s="20">
        <v>4002937568</v>
      </c>
      <c r="B40" s="21" t="s">
        <v>96</v>
      </c>
      <c r="C40" s="21">
        <v>1</v>
      </c>
      <c r="D40" s="20">
        <v>26204001</v>
      </c>
      <c r="E40" s="20" t="s">
        <v>3688</v>
      </c>
      <c r="F40" s="20">
        <v>219</v>
      </c>
      <c r="G40" s="20" t="s">
        <v>3835</v>
      </c>
      <c r="H40" s="20" t="s">
        <v>3836</v>
      </c>
      <c r="I40" s="21" t="s">
        <v>8</v>
      </c>
      <c r="J40" s="20" t="s">
        <v>97</v>
      </c>
      <c r="K40" s="146">
        <v>44414.777777777781</v>
      </c>
      <c r="L40" s="20">
        <v>3</v>
      </c>
      <c r="M40" s="20" t="s">
        <v>3470</v>
      </c>
      <c r="N40" s="20" t="s">
        <v>99</v>
      </c>
      <c r="O40" s="20" t="s">
        <v>3837</v>
      </c>
      <c r="P40" s="22">
        <v>44357</v>
      </c>
      <c r="Q40" s="20" t="s">
        <v>120</v>
      </c>
      <c r="R40" s="20" t="s">
        <v>3690</v>
      </c>
      <c r="S40" s="19" t="s">
        <v>122</v>
      </c>
      <c r="T40" s="19" t="str">
        <f>IFERROR(VLOOKUP(D:D,DGILOG!A:C,3,0),"")</f>
        <v/>
      </c>
      <c r="U40" s="19" t="s">
        <v>302</v>
      </c>
      <c r="V40" s="19" t="s">
        <v>67</v>
      </c>
      <c r="W40" s="19" t="str">
        <f>IFERROR(VLOOKUP(V:V,MGV!B:E,4,0),"")</f>
        <v>PT. Mega Antaran Prima</v>
      </c>
      <c r="X40" s="19" t="s">
        <v>343</v>
      </c>
      <c r="Y40" s="23" t="str">
        <f t="shared" si="0"/>
        <v xml:space="preserve">4002937568 GID 09 P1 10 </v>
      </c>
      <c r="Z40" s="157">
        <v>44355</v>
      </c>
      <c r="AA40" s="174" t="s">
        <v>3872</v>
      </c>
      <c r="AB40" s="174" t="s">
        <v>3893</v>
      </c>
      <c r="AC40" s="174">
        <v>82123748103</v>
      </c>
      <c r="AD40" s="23" t="s">
        <v>3869</v>
      </c>
    </row>
    <row r="41" spans="1:30" hidden="1" x14ac:dyDescent="0.2">
      <c r="A41" s="20">
        <v>4002937572</v>
      </c>
      <c r="B41" s="21" t="s">
        <v>96</v>
      </c>
      <c r="C41" s="21">
        <v>1</v>
      </c>
      <c r="D41" s="20">
        <v>90024101</v>
      </c>
      <c r="E41" s="20" t="s">
        <v>3838</v>
      </c>
      <c r="F41" s="20">
        <v>235</v>
      </c>
      <c r="G41" s="20" t="s">
        <v>3839</v>
      </c>
      <c r="H41" s="20">
        <v>2</v>
      </c>
      <c r="I41" s="21" t="s">
        <v>8</v>
      </c>
      <c r="J41" s="20" t="s">
        <v>97</v>
      </c>
      <c r="K41" s="146">
        <v>44414.777777777781</v>
      </c>
      <c r="L41" s="20">
        <v>3</v>
      </c>
      <c r="M41" s="20" t="s">
        <v>3470</v>
      </c>
      <c r="N41" s="20" t="s">
        <v>99</v>
      </c>
      <c r="O41" s="20" t="s">
        <v>3837</v>
      </c>
      <c r="P41" s="22">
        <v>44357</v>
      </c>
      <c r="Q41" s="20" t="s">
        <v>120</v>
      </c>
      <c r="R41" s="20" t="s">
        <v>3840</v>
      </c>
      <c r="S41" s="19" t="s">
        <v>122</v>
      </c>
      <c r="T41" s="19" t="str">
        <f>IFERROR(VLOOKUP(D:D,DGILOG!A:C,3,0),"")</f>
        <v/>
      </c>
      <c r="U41" s="19" t="s">
        <v>302</v>
      </c>
      <c r="V41" s="19" t="s">
        <v>66</v>
      </c>
      <c r="W41" s="19" t="str">
        <f>IFERROR(VLOOKUP(V:V,MGV!B:E,4,0),"")</f>
        <v>PT. Mega Antaran Prima</v>
      </c>
      <c r="X41" s="19" t="s">
        <v>343</v>
      </c>
      <c r="Y41" s="23" t="str">
        <f t="shared" si="0"/>
        <v xml:space="preserve">4002937572 GID 09 P1 10 </v>
      </c>
      <c r="Z41" s="157">
        <v>44355</v>
      </c>
      <c r="AA41" s="174" t="s">
        <v>3872</v>
      </c>
      <c r="AB41" s="174" t="s">
        <v>3894</v>
      </c>
      <c r="AC41" s="174">
        <v>87775239722</v>
      </c>
      <c r="AD41" s="23" t="s">
        <v>3870</v>
      </c>
    </row>
  </sheetData>
  <autoFilter ref="A1:AE41" xr:uid="{00000000-0009-0000-0000-00001E000000}">
    <filterColumn colId="18">
      <filters>
        <filter val="P2"/>
      </filters>
    </filterColumn>
  </autoFilter>
  <conditionalFormatting sqref="Y1">
    <cfRule type="duplicateValues" dxfId="88" priority="12"/>
  </conditionalFormatting>
  <conditionalFormatting sqref="Y2">
    <cfRule type="duplicateValues" dxfId="87" priority="11"/>
  </conditionalFormatting>
  <conditionalFormatting sqref="Y3:Y33">
    <cfRule type="duplicateValues" dxfId="86" priority="8"/>
  </conditionalFormatting>
  <conditionalFormatting sqref="Y34:Y41">
    <cfRule type="duplicateValues" dxfId="85" priority="6"/>
  </conditionalFormatting>
  <conditionalFormatting sqref="V1">
    <cfRule type="duplicateValues" dxfId="84" priority="7402"/>
  </conditionalFormatting>
  <conditionalFormatting sqref="V1">
    <cfRule type="duplicateValues" dxfId="83" priority="7403"/>
    <cfRule type="duplicateValues" dxfId="82" priority="7404"/>
  </conditionalFormatting>
  <conditionalFormatting sqref="A1 V1">
    <cfRule type="duplicateValues" dxfId="81" priority="7405"/>
  </conditionalFormatting>
  <conditionalFormatting sqref="A1:A1048576 V1:V1048576">
    <cfRule type="duplicateValues" dxfId="80" priority="7407"/>
  </conditionalFormatting>
  <hyperlinks>
    <hyperlink ref="R5" r:id="rId1" display="http://jl.mh/" xr:uid="{00000000-0004-0000-1E00-000000000000}"/>
    <hyperlink ref="R28" r:id="rId2" display="https://www.google.com/maps/search/JL+RAYA+BEKASI+KM+24?entry=gmail&amp;source=g" xr:uid="{00000000-0004-0000-1E00-000001000000}"/>
    <hyperlink ref="R26" r:id="rId3" display="https://www.google.com/maps/search/JL.+CIJERAH+NO.+90?entry=gmail&amp;source=g" xr:uid="{00000000-0004-0000-1E00-000002000000}"/>
    <hyperlink ref="R25" r:id="rId4" display="https://www.google.com/maps/search/JL.+CIJERAH+NO.+90?entry=gmail&amp;source=g" xr:uid="{00000000-0004-0000-1E00-000003000000}"/>
    <hyperlink ref="R22" r:id="rId5" display="https://www.google.com/maps/search/JL.+I.+GUSTI+NGURAH+RAI+NO.5?entry=gmail&amp;source=g" xr:uid="{00000000-0004-0000-1E00-000004000000}"/>
    <hyperlink ref="R18" r:id="rId6" display="https://www.google.com/maps/search/JL.BRIGJEN+SUDIARTO+NO.132?entry=gmail&amp;source=g" xr:uid="{00000000-0004-0000-1E00-000005000000}"/>
    <hyperlink ref="R17" r:id="rId7" display="https://www.google.com/maps/search/JALAN+RAYA+SINGKIL+NO+18?entry=gmail&amp;source=g" xr:uid="{00000000-0004-0000-1E00-000006000000}"/>
    <hyperlink ref="R16" r:id="rId8" display="https://www.google.com/maps/search/JALAN+RAYA+SINGKIL+NO+18?entry=gmail&amp;source=g" xr:uid="{00000000-0004-0000-1E00-000007000000}"/>
    <hyperlink ref="R15" r:id="rId9" display="http://jl.kh/" xr:uid="{00000000-0004-0000-1E00-000008000000}"/>
  </hyperlinks>
  <pageMargins left="0.7" right="0.7" top="0.75" bottom="0.75" header="0.3" footer="0.3"/>
  <pageSetup orientation="portrait" horizontalDpi="360" verticalDpi="360" r:id="rId1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E35"/>
  <sheetViews>
    <sheetView workbookViewId="0">
      <pane xSplit="5" ySplit="1" topLeftCell="T12" activePane="bottomRight" state="frozen"/>
      <selection pane="topRight" activeCell="F1" sqref="F1"/>
      <selection pane="bottomLeft" activeCell="A2" sqref="A2"/>
      <selection pane="bottomRight" activeCell="Y24" sqref="A24:Y24"/>
    </sheetView>
  </sheetViews>
  <sheetFormatPr defaultRowHeight="15" x14ac:dyDescent="0.25"/>
  <cols>
    <col min="1" max="1" width="12.28515625" style="12" bestFit="1" customWidth="1"/>
    <col min="2" max="2" width="13.7109375" style="12" bestFit="1" customWidth="1"/>
    <col min="3" max="3" width="9.42578125" style="12" bestFit="1" customWidth="1"/>
    <col min="4" max="4" width="10" style="12" bestFit="1" customWidth="1"/>
    <col min="5" max="5" width="32.5703125" style="12" bestFit="1" customWidth="1"/>
    <col min="6" max="6" width="8.140625" style="12" bestFit="1" customWidth="1"/>
    <col min="7" max="7" width="11" style="12" bestFit="1" customWidth="1"/>
    <col min="8" max="8" width="10.7109375" style="12" bestFit="1" customWidth="1"/>
    <col min="9" max="9" width="13.140625" style="12" bestFit="1" customWidth="1"/>
    <col min="10" max="10" width="14.28515625" style="12" bestFit="1" customWidth="1"/>
    <col min="11" max="11" width="13.7109375" style="12" bestFit="1" customWidth="1"/>
    <col min="12" max="12" width="11.85546875" style="12" bestFit="1" customWidth="1"/>
    <col min="13" max="13" width="10.28515625" style="12" bestFit="1" customWidth="1"/>
    <col min="14" max="14" width="15.42578125" style="12" bestFit="1" customWidth="1"/>
    <col min="15" max="15" width="14.5703125" style="12" bestFit="1" customWidth="1"/>
    <col min="16" max="16" width="8.85546875" style="12" bestFit="1" customWidth="1"/>
    <col min="17" max="17" width="20.5703125" style="12" bestFit="1" customWidth="1"/>
    <col min="18" max="18" width="35.42578125" style="12" bestFit="1" customWidth="1"/>
    <col min="19" max="19" width="7.28515625" style="12" bestFit="1" customWidth="1"/>
    <col min="20" max="20" width="11.7109375" style="12" bestFit="1" customWidth="1"/>
    <col min="21" max="21" width="8.42578125" style="12" bestFit="1" customWidth="1"/>
    <col min="22" max="22" width="18" style="12" bestFit="1" customWidth="1"/>
    <col min="23" max="23" width="26.42578125" style="12" bestFit="1" customWidth="1"/>
    <col min="24" max="24" width="8.28515625" style="12" customWidth="1"/>
    <col min="25" max="25" width="20.85546875" style="12" bestFit="1" customWidth="1"/>
    <col min="26" max="26" width="29" style="172" customWidth="1"/>
    <col min="27" max="27" width="9.42578125" style="172" bestFit="1" customWidth="1"/>
    <col min="28" max="28" width="21.42578125" style="172" bestFit="1" customWidth="1"/>
    <col min="29" max="29" width="16.140625" style="172" bestFit="1" customWidth="1"/>
    <col min="30" max="30" width="11.28515625" style="172" bestFit="1" customWidth="1"/>
    <col min="31" max="31" width="18" style="172" bestFit="1" customWidth="1"/>
    <col min="32" max="16384" width="9.140625" style="172"/>
  </cols>
  <sheetData>
    <row r="1" spans="1:31" x14ac:dyDescent="0.25">
      <c r="A1" s="162" t="s">
        <v>0</v>
      </c>
      <c r="B1" s="162" t="s">
        <v>3</v>
      </c>
      <c r="C1" s="162" t="s">
        <v>79</v>
      </c>
      <c r="D1" s="162" t="s">
        <v>80</v>
      </c>
      <c r="E1" s="162" t="s">
        <v>81</v>
      </c>
      <c r="F1" s="162" t="s">
        <v>82</v>
      </c>
      <c r="G1" s="162" t="s">
        <v>83</v>
      </c>
      <c r="H1" s="162" t="s">
        <v>84</v>
      </c>
      <c r="I1" s="162" t="s">
        <v>229</v>
      </c>
      <c r="J1" s="162" t="s">
        <v>85</v>
      </c>
      <c r="K1" s="162" t="s">
        <v>86</v>
      </c>
      <c r="L1" s="162" t="s">
        <v>87</v>
      </c>
      <c r="M1" s="162" t="s">
        <v>88</v>
      </c>
      <c r="N1" s="162" t="s">
        <v>89</v>
      </c>
      <c r="O1" s="162" t="s">
        <v>90</v>
      </c>
      <c r="P1" s="162" t="s">
        <v>91</v>
      </c>
      <c r="Q1" s="162" t="s">
        <v>92</v>
      </c>
      <c r="R1" s="162" t="s">
        <v>93</v>
      </c>
      <c r="S1" s="163" t="s">
        <v>2454</v>
      </c>
      <c r="T1" s="164" t="s">
        <v>611</v>
      </c>
      <c r="U1" s="163" t="s">
        <v>94</v>
      </c>
      <c r="V1" s="165" t="s">
        <v>625</v>
      </c>
      <c r="W1" s="163" t="s">
        <v>529</v>
      </c>
      <c r="X1" s="163" t="s">
        <v>95</v>
      </c>
      <c r="Y1" s="163" t="s">
        <v>254</v>
      </c>
      <c r="AE1" s="184" t="s">
        <v>625</v>
      </c>
    </row>
    <row r="2" spans="1:31" x14ac:dyDescent="0.25">
      <c r="A2" s="175">
        <v>4002937081</v>
      </c>
      <c r="B2" s="166" t="s">
        <v>96</v>
      </c>
      <c r="C2" s="176">
        <v>1</v>
      </c>
      <c r="D2" s="161">
        <v>15080433</v>
      </c>
      <c r="E2" s="175" t="s">
        <v>3401</v>
      </c>
      <c r="F2" s="175">
        <v>664</v>
      </c>
      <c r="G2" s="175" t="s">
        <v>3823</v>
      </c>
      <c r="H2" s="175" t="s">
        <v>3632</v>
      </c>
      <c r="I2" s="176" t="s">
        <v>73</v>
      </c>
      <c r="J2" s="161" t="s">
        <v>97</v>
      </c>
      <c r="K2" s="167">
        <v>44414.777777777781</v>
      </c>
      <c r="L2" s="161">
        <v>3</v>
      </c>
      <c r="M2" s="175" t="s">
        <v>3402</v>
      </c>
      <c r="N2" s="161" t="s">
        <v>3391</v>
      </c>
      <c r="O2" s="175" t="s">
        <v>3755</v>
      </c>
      <c r="P2" s="177">
        <v>44359</v>
      </c>
      <c r="Q2" s="175" t="s">
        <v>112</v>
      </c>
      <c r="R2" s="175" t="s">
        <v>3403</v>
      </c>
      <c r="S2" s="178" t="s">
        <v>113</v>
      </c>
      <c r="T2" s="178" t="str">
        <f>IFERROR(VLOOKUP(D:D,DGILOG!A:C,3,0),"")</f>
        <v/>
      </c>
      <c r="U2" s="178"/>
      <c r="V2" s="178" t="s">
        <v>850</v>
      </c>
      <c r="W2" s="178" t="s">
        <v>4032</v>
      </c>
      <c r="X2" s="178" t="s">
        <v>343</v>
      </c>
      <c r="Y2" s="178" t="str">
        <f t="shared" ref="Y2:Y25" si="0">A2&amp;" "&amp;X2&amp;" "&amp;S2&amp;" "&amp;TEXT(P2,"DD")&amp;" "&amp;T2</f>
        <v xml:space="preserve">4002937081 GID 09 P3 12 </v>
      </c>
      <c r="Z2" s="172" t="e">
        <f>VLOOKUP(A:A,[27]Orders!$D:$BE,11,0)</f>
        <v>#N/A</v>
      </c>
      <c r="AA2" s="185">
        <v>44356</v>
      </c>
      <c r="AB2" s="15" t="e">
        <f>VLOOKUP(A:A,[27]Orders!$D:$BD,5,0)</f>
        <v>#N/A</v>
      </c>
      <c r="AC2" s="15" t="e">
        <f>VLOOKUP(A:A,[27]Orders!$D:$BD,25,0)</f>
        <v>#N/A</v>
      </c>
      <c r="AD2" s="15" t="e">
        <f>VLOOKUP(A:A,[27]Orders!$D:$BD,26,0)</f>
        <v>#N/A</v>
      </c>
      <c r="AE2" s="15" t="s">
        <v>850</v>
      </c>
    </row>
    <row r="3" spans="1:31" x14ac:dyDescent="0.25">
      <c r="A3" s="175">
        <v>4002937081</v>
      </c>
      <c r="B3" s="166" t="s">
        <v>96</v>
      </c>
      <c r="C3" s="176"/>
      <c r="D3" s="161">
        <v>15093315</v>
      </c>
      <c r="E3" s="175" t="s">
        <v>386</v>
      </c>
      <c r="F3" s="175">
        <v>1205</v>
      </c>
      <c r="G3" s="175" t="s">
        <v>3824</v>
      </c>
      <c r="H3" s="175" t="s">
        <v>3825</v>
      </c>
      <c r="I3" s="176" t="s">
        <v>73</v>
      </c>
      <c r="J3" s="161" t="s">
        <v>97</v>
      </c>
      <c r="K3" s="167">
        <v>44414.777777777781</v>
      </c>
      <c r="L3" s="161">
        <v>3</v>
      </c>
      <c r="M3" s="175" t="s">
        <v>3402</v>
      </c>
      <c r="N3" s="161" t="s">
        <v>3391</v>
      </c>
      <c r="O3" s="175" t="s">
        <v>3755</v>
      </c>
      <c r="P3" s="177">
        <v>44359</v>
      </c>
      <c r="Q3" s="175" t="s">
        <v>112</v>
      </c>
      <c r="R3" s="175" t="s">
        <v>3515</v>
      </c>
      <c r="S3" s="178" t="s">
        <v>113</v>
      </c>
      <c r="T3" s="178" t="str">
        <f>IFERROR(VLOOKUP(D:D,DGILOG!A:C,3,0),"")</f>
        <v>Y</v>
      </c>
      <c r="U3" s="178"/>
      <c r="V3" s="178"/>
      <c r="W3" s="178" t="s">
        <v>4032</v>
      </c>
      <c r="X3" s="178" t="s">
        <v>343</v>
      </c>
      <c r="Y3" s="178" t="str">
        <f t="shared" si="0"/>
        <v>4002937081 GID 09 P3 12 Y</v>
      </c>
      <c r="Z3" s="172" t="e">
        <f>VLOOKUP(A:A,[27]Orders!$D:$BE,11,0)</f>
        <v>#N/A</v>
      </c>
      <c r="AA3" s="185">
        <v>44356</v>
      </c>
      <c r="AB3" s="15" t="e">
        <f>VLOOKUP(A:A,[27]Orders!$D:$BD,5,0)</f>
        <v>#N/A</v>
      </c>
      <c r="AC3" s="15" t="e">
        <f>VLOOKUP(A:A,[27]Orders!$D:$BD,25,0)</f>
        <v>#N/A</v>
      </c>
      <c r="AD3" s="15" t="e">
        <f>VLOOKUP(A:A,[27]Orders!$D:$BD,26,0)</f>
        <v>#N/A</v>
      </c>
      <c r="AE3" s="15"/>
    </row>
    <row r="4" spans="1:31" x14ac:dyDescent="0.25">
      <c r="A4" s="175">
        <v>4002937317</v>
      </c>
      <c r="B4" s="166" t="s">
        <v>96</v>
      </c>
      <c r="C4" s="176">
        <v>1</v>
      </c>
      <c r="D4" s="161">
        <v>20820001</v>
      </c>
      <c r="E4" s="175" t="s">
        <v>185</v>
      </c>
      <c r="F4" s="175">
        <v>3204</v>
      </c>
      <c r="G4" s="175" t="s">
        <v>3832</v>
      </c>
      <c r="H4" s="175" t="s">
        <v>3833</v>
      </c>
      <c r="I4" s="176" t="s">
        <v>73</v>
      </c>
      <c r="J4" s="161" t="s">
        <v>116</v>
      </c>
      <c r="K4" s="167">
        <v>44414.777777777781</v>
      </c>
      <c r="L4" s="161">
        <v>3</v>
      </c>
      <c r="M4" s="175" t="s">
        <v>124</v>
      </c>
      <c r="N4" s="161" t="s">
        <v>118</v>
      </c>
      <c r="O4" s="175" t="s">
        <v>343</v>
      </c>
      <c r="P4" s="177">
        <v>44359</v>
      </c>
      <c r="Q4" s="175" t="s">
        <v>112</v>
      </c>
      <c r="R4" s="175" t="s">
        <v>186</v>
      </c>
      <c r="S4" s="178" t="s">
        <v>113</v>
      </c>
      <c r="T4" s="178" t="str">
        <f>IFERROR(VLOOKUP(D:D,DGILOG!A:C,3,0),"")</f>
        <v/>
      </c>
      <c r="U4" s="178"/>
      <c r="V4" s="178" t="s">
        <v>2515</v>
      </c>
      <c r="W4" s="178" t="s">
        <v>4093</v>
      </c>
      <c r="X4" s="178" t="s">
        <v>343</v>
      </c>
      <c r="Y4" s="178" t="str">
        <f t="shared" si="0"/>
        <v xml:space="preserve">4002937317 GID 09 P3 12 </v>
      </c>
      <c r="Z4" s="172" t="e">
        <f>VLOOKUP(A:A,[27]Orders!$D:$BE,11,0)</f>
        <v>#N/A</v>
      </c>
      <c r="AA4" s="185">
        <v>44356</v>
      </c>
      <c r="AB4" s="15" t="e">
        <f>VLOOKUP(A:A,[27]Orders!$D:$BD,5,0)</f>
        <v>#N/A</v>
      </c>
      <c r="AC4" s="15" t="e">
        <f>VLOOKUP(A:A,[27]Orders!$D:$BD,25,0)</f>
        <v>#N/A</v>
      </c>
      <c r="AD4" s="15" t="e">
        <f>VLOOKUP(A:A,[27]Orders!$D:$BD,26,0)</f>
        <v>#N/A</v>
      </c>
      <c r="AE4" s="15"/>
    </row>
    <row r="5" spans="1:31" x14ac:dyDescent="0.25">
      <c r="A5" s="161">
        <v>4002937576</v>
      </c>
      <c r="B5" s="166" t="s">
        <v>96</v>
      </c>
      <c r="C5" s="166">
        <v>1</v>
      </c>
      <c r="D5" s="161">
        <v>24309001</v>
      </c>
      <c r="E5" s="161" t="s">
        <v>4020</v>
      </c>
      <c r="F5" s="161">
        <v>226</v>
      </c>
      <c r="G5" s="161">
        <v>5.25</v>
      </c>
      <c r="H5" s="161">
        <v>1.87</v>
      </c>
      <c r="I5" s="166" t="s">
        <v>8</v>
      </c>
      <c r="J5" s="161" t="s">
        <v>3372</v>
      </c>
      <c r="K5" s="167">
        <v>44445.043055555558</v>
      </c>
      <c r="L5" s="166">
        <v>1</v>
      </c>
      <c r="M5" s="161" t="s">
        <v>104</v>
      </c>
      <c r="N5" s="161" t="s">
        <v>99</v>
      </c>
      <c r="O5" s="161" t="s">
        <v>4021</v>
      </c>
      <c r="P5" s="168">
        <v>44357</v>
      </c>
      <c r="Q5" s="161" t="s">
        <v>100</v>
      </c>
      <c r="R5" s="161" t="s">
        <v>4022</v>
      </c>
      <c r="S5" s="170" t="s">
        <v>101</v>
      </c>
      <c r="T5" s="15" t="str">
        <f>IFERROR(VLOOKUP(D:D,DGILOG!A:C,3,0),"")</f>
        <v/>
      </c>
      <c r="U5" s="170"/>
      <c r="V5" s="170" t="s">
        <v>61</v>
      </c>
      <c r="W5" s="170" t="str">
        <f>IFERROR(VLOOKUP(V:V,MGV!B:E,4,0),"")</f>
        <v>PT. Mega Antaran Prima</v>
      </c>
      <c r="X5" s="170" t="s">
        <v>351</v>
      </c>
      <c r="Y5" s="15" t="str">
        <f t="shared" si="0"/>
        <v xml:space="preserve">4002937576 GID 10 ND 10 </v>
      </c>
      <c r="Z5" s="172" t="e">
        <f>VLOOKUP(A:A,[27]Orders!$D:$BE,11,0)</f>
        <v>#N/A</v>
      </c>
      <c r="AA5" s="185">
        <v>44356</v>
      </c>
      <c r="AB5" s="15" t="e">
        <f>VLOOKUP(A:A,[27]Orders!$D:$BD,5,0)</f>
        <v>#N/A</v>
      </c>
      <c r="AC5" s="15" t="e">
        <f>VLOOKUP(A:A,[27]Orders!$D:$BD,25,0)</f>
        <v>#N/A</v>
      </c>
      <c r="AD5" s="15" t="e">
        <f>VLOOKUP(A:A,[27]Orders!$D:$BD,26,0)</f>
        <v>#N/A</v>
      </c>
      <c r="AE5" s="15" t="s">
        <v>61</v>
      </c>
    </row>
    <row r="6" spans="1:31" x14ac:dyDescent="0.25">
      <c r="A6" s="161">
        <v>4002937601</v>
      </c>
      <c r="B6" s="166" t="s">
        <v>96</v>
      </c>
      <c r="C6" s="166">
        <v>1</v>
      </c>
      <c r="D6" s="161">
        <v>15131814</v>
      </c>
      <c r="E6" s="161" t="s">
        <v>4023</v>
      </c>
      <c r="F6" s="161">
        <v>142</v>
      </c>
      <c r="G6" s="161">
        <v>2.4500000000000002</v>
      </c>
      <c r="H6" s="161">
        <v>1.1499999999999999</v>
      </c>
      <c r="I6" s="166" t="s">
        <v>8</v>
      </c>
      <c r="J6" s="161" t="s">
        <v>97</v>
      </c>
      <c r="K6" s="167">
        <v>44445.447222222225</v>
      </c>
      <c r="L6" s="166">
        <v>1</v>
      </c>
      <c r="M6" s="161" t="s">
        <v>3418</v>
      </c>
      <c r="N6" s="161" t="s">
        <v>99</v>
      </c>
      <c r="O6" s="161" t="s">
        <v>4024</v>
      </c>
      <c r="P6" s="168">
        <v>44357</v>
      </c>
      <c r="Q6" s="161" t="s">
        <v>120</v>
      </c>
      <c r="R6" s="161" t="s">
        <v>4025</v>
      </c>
      <c r="S6" s="170" t="s">
        <v>122</v>
      </c>
      <c r="T6" s="15" t="str">
        <f>IFERROR(VLOOKUP(D:D,DGILOG!A:C,3,0),"")</f>
        <v/>
      </c>
      <c r="U6" s="170"/>
      <c r="V6" s="170" t="s">
        <v>508</v>
      </c>
      <c r="W6" s="170" t="str">
        <f>IFERROR(VLOOKUP(V:V,MGV!B:E,4,0),"")</f>
        <v>Medikar Sarana Utama</v>
      </c>
      <c r="X6" s="170" t="s">
        <v>351</v>
      </c>
      <c r="Y6" s="15" t="str">
        <f t="shared" si="0"/>
        <v xml:space="preserve">4002937601 GID 10 P1 10 </v>
      </c>
      <c r="Z6" s="172" t="e">
        <f>VLOOKUP(A:A,[27]Orders!$D:$BE,11,0)</f>
        <v>#N/A</v>
      </c>
      <c r="AA6" s="185">
        <v>44356</v>
      </c>
      <c r="AB6" s="15" t="e">
        <f>VLOOKUP(A:A,[27]Orders!$D:$BD,5,0)</f>
        <v>#N/A</v>
      </c>
      <c r="AC6" s="15" t="s">
        <v>456</v>
      </c>
      <c r="AD6" s="15"/>
      <c r="AE6" s="15" t="s">
        <v>508</v>
      </c>
    </row>
    <row r="7" spans="1:31" x14ac:dyDescent="0.25">
      <c r="A7" s="161">
        <v>4002937601</v>
      </c>
      <c r="B7" s="166" t="s">
        <v>96</v>
      </c>
      <c r="C7" s="166"/>
      <c r="D7" s="161">
        <v>20807001</v>
      </c>
      <c r="E7" s="161" t="s">
        <v>4026</v>
      </c>
      <c r="F7" s="161">
        <v>100</v>
      </c>
      <c r="G7" s="161">
        <v>1.75</v>
      </c>
      <c r="H7" s="161">
        <v>1.01</v>
      </c>
      <c r="I7" s="166" t="s">
        <v>8</v>
      </c>
      <c r="J7" s="161" t="s">
        <v>97</v>
      </c>
      <c r="K7" s="167">
        <v>44445.447222222225</v>
      </c>
      <c r="L7" s="166">
        <v>1</v>
      </c>
      <c r="M7" s="161" t="s">
        <v>3418</v>
      </c>
      <c r="N7" s="161" t="s">
        <v>99</v>
      </c>
      <c r="O7" s="161" t="s">
        <v>4024</v>
      </c>
      <c r="P7" s="168">
        <v>44357</v>
      </c>
      <c r="Q7" s="161" t="s">
        <v>120</v>
      </c>
      <c r="R7" s="161" t="s">
        <v>4027</v>
      </c>
      <c r="S7" s="170" t="s">
        <v>122</v>
      </c>
      <c r="T7" s="15" t="str">
        <f>IFERROR(VLOOKUP(D:D,DGILOG!A:C,3,0),"")</f>
        <v/>
      </c>
      <c r="U7" s="170"/>
      <c r="V7" s="170"/>
      <c r="W7" s="170" t="str">
        <f>IFERROR(VLOOKUP(V:V,MGV!B:E,4,0),"")</f>
        <v/>
      </c>
      <c r="X7" s="170" t="s">
        <v>351</v>
      </c>
      <c r="Y7" s="15" t="str">
        <f t="shared" si="0"/>
        <v xml:space="preserve">4002937601 GID 10 P1 10 </v>
      </c>
      <c r="Z7" s="172" t="e">
        <f>VLOOKUP(A:A,[27]Orders!$D:$BE,11,0)</f>
        <v>#N/A</v>
      </c>
      <c r="AA7" s="185">
        <v>44356</v>
      </c>
      <c r="AB7" s="15" t="e">
        <f>VLOOKUP(A:A,[27]Orders!$D:$BD,5,0)</f>
        <v>#N/A</v>
      </c>
      <c r="AC7" s="15" t="s">
        <v>456</v>
      </c>
      <c r="AD7" s="15"/>
      <c r="AE7" s="15" t="str">
        <f>AE6</f>
        <v>B 9899 UXR</v>
      </c>
    </row>
    <row r="8" spans="1:31" x14ac:dyDescent="0.25">
      <c r="A8" s="161">
        <v>4002937692</v>
      </c>
      <c r="B8" s="166" t="s">
        <v>96</v>
      </c>
      <c r="C8" s="166">
        <v>1</v>
      </c>
      <c r="D8" s="161">
        <v>15075083</v>
      </c>
      <c r="E8" s="161" t="s">
        <v>3469</v>
      </c>
      <c r="F8" s="161">
        <v>133</v>
      </c>
      <c r="G8" s="161">
        <v>2.1</v>
      </c>
      <c r="H8" s="161">
        <v>0.67</v>
      </c>
      <c r="I8" s="166" t="s">
        <v>8</v>
      </c>
      <c r="J8" s="161" t="s">
        <v>97</v>
      </c>
      <c r="K8" s="167">
        <v>44445.447222222225</v>
      </c>
      <c r="L8" s="166">
        <v>1</v>
      </c>
      <c r="M8" s="161" t="s">
        <v>3470</v>
      </c>
      <c r="N8" s="161" t="s">
        <v>99</v>
      </c>
      <c r="O8" s="161" t="s">
        <v>4024</v>
      </c>
      <c r="P8" s="168">
        <v>44357</v>
      </c>
      <c r="Q8" s="161" t="s">
        <v>120</v>
      </c>
      <c r="R8" s="161" t="s">
        <v>3472</v>
      </c>
      <c r="S8" s="170" t="s">
        <v>122</v>
      </c>
      <c r="T8" s="15" t="str">
        <f>IFERROR(VLOOKUP(D:D,DGILOG!A:C,3,0),"")</f>
        <v/>
      </c>
      <c r="U8" s="170"/>
      <c r="V8" s="170" t="s">
        <v>39</v>
      </c>
      <c r="W8" s="170" t="str">
        <f>IFERROR(VLOOKUP(V:V,MGV!B:E,4,0),"")</f>
        <v>PT. Kabut Halim Mandiri</v>
      </c>
      <c r="X8" s="170" t="s">
        <v>351</v>
      </c>
      <c r="Y8" s="15" t="str">
        <f t="shared" si="0"/>
        <v xml:space="preserve">4002937692 GID 10 P1 10 </v>
      </c>
      <c r="Z8" s="172" t="e">
        <f>VLOOKUP(A:A,[27]Orders!$D:$BE,11,0)</f>
        <v>#N/A</v>
      </c>
      <c r="AA8" s="185">
        <v>44356</v>
      </c>
      <c r="AB8" s="15" t="e">
        <f>VLOOKUP(A:A,[27]Orders!$D:$BD,5,0)</f>
        <v>#N/A</v>
      </c>
      <c r="AC8" s="15" t="e">
        <f>VLOOKUP(A:A,[27]Orders!$D:$BD,25,0)</f>
        <v>#N/A</v>
      </c>
      <c r="AD8" s="15" t="e">
        <f>VLOOKUP(A:A,[27]Orders!$D:$BD,26,0)</f>
        <v>#N/A</v>
      </c>
      <c r="AE8" s="15" t="s">
        <v>39</v>
      </c>
    </row>
    <row r="9" spans="1:31" x14ac:dyDescent="0.25">
      <c r="A9" s="161">
        <v>4002937692</v>
      </c>
      <c r="B9" s="166" t="s">
        <v>96</v>
      </c>
      <c r="C9" s="166"/>
      <c r="D9" s="161">
        <v>25420001</v>
      </c>
      <c r="E9" s="161" t="s">
        <v>4028</v>
      </c>
      <c r="F9" s="161">
        <v>160</v>
      </c>
      <c r="G9" s="161">
        <v>2.27</v>
      </c>
      <c r="H9" s="161">
        <v>1.19</v>
      </c>
      <c r="I9" s="166" t="s">
        <v>8</v>
      </c>
      <c r="J9" s="161" t="s">
        <v>97</v>
      </c>
      <c r="K9" s="167">
        <v>44445.447222222225</v>
      </c>
      <c r="L9" s="166">
        <v>1</v>
      </c>
      <c r="M9" s="161" t="s">
        <v>104</v>
      </c>
      <c r="N9" s="161" t="s">
        <v>99</v>
      </c>
      <c r="O9" s="161" t="s">
        <v>4024</v>
      </c>
      <c r="P9" s="168">
        <v>44357</v>
      </c>
      <c r="Q9" s="161" t="s">
        <v>120</v>
      </c>
      <c r="R9" s="161" t="s">
        <v>4029</v>
      </c>
      <c r="S9" s="170" t="s">
        <v>122</v>
      </c>
      <c r="T9" s="15" t="str">
        <f>IFERROR(VLOOKUP(D:D,DGILOG!A:C,3,0),"")</f>
        <v/>
      </c>
      <c r="U9" s="170"/>
      <c r="V9" s="170"/>
      <c r="W9" s="170" t="str">
        <f>IFERROR(VLOOKUP(V:V,MGV!B:E,4,0),"")</f>
        <v/>
      </c>
      <c r="X9" s="170" t="s">
        <v>351</v>
      </c>
      <c r="Y9" s="15" t="str">
        <f t="shared" si="0"/>
        <v xml:space="preserve">4002937692 GID 10 P1 10 </v>
      </c>
      <c r="Z9" s="172" t="e">
        <f>VLOOKUP(A:A,[27]Orders!$D:$BE,11,0)</f>
        <v>#N/A</v>
      </c>
      <c r="AA9" s="185">
        <v>44356</v>
      </c>
      <c r="AB9" s="15" t="e">
        <f>VLOOKUP(A:A,[27]Orders!$D:$BD,5,0)</f>
        <v>#N/A</v>
      </c>
      <c r="AC9" s="15" t="e">
        <f>VLOOKUP(A:A,[27]Orders!$D:$BD,25,0)</f>
        <v>#N/A</v>
      </c>
      <c r="AD9" s="15" t="e">
        <f>VLOOKUP(A:A,[27]Orders!$D:$BD,26,0)</f>
        <v>#N/A</v>
      </c>
      <c r="AE9" s="15" t="str">
        <f>AE8</f>
        <v>F 9284 FG</v>
      </c>
    </row>
    <row r="10" spans="1:31" x14ac:dyDescent="0.25">
      <c r="A10" s="161">
        <v>4002937700</v>
      </c>
      <c r="B10" s="166" t="s">
        <v>96</v>
      </c>
      <c r="C10" s="166">
        <v>1</v>
      </c>
      <c r="D10" s="161">
        <v>26207001</v>
      </c>
      <c r="E10" s="161" t="s">
        <v>4030</v>
      </c>
      <c r="F10" s="161">
        <v>350</v>
      </c>
      <c r="G10" s="161">
        <v>4.2699999999999996</v>
      </c>
      <c r="H10" s="161">
        <v>2.08</v>
      </c>
      <c r="I10" s="166" t="s">
        <v>8</v>
      </c>
      <c r="J10" s="161" t="s">
        <v>3372</v>
      </c>
      <c r="K10" s="167">
        <v>44445.447222222225</v>
      </c>
      <c r="L10" s="166">
        <v>1</v>
      </c>
      <c r="M10" s="161" t="s">
        <v>3470</v>
      </c>
      <c r="N10" s="161" t="s">
        <v>99</v>
      </c>
      <c r="O10" s="161" t="s">
        <v>351</v>
      </c>
      <c r="P10" s="168">
        <v>44357</v>
      </c>
      <c r="Q10" s="161" t="s">
        <v>120</v>
      </c>
      <c r="R10" s="161" t="s">
        <v>4031</v>
      </c>
      <c r="S10" s="170" t="s">
        <v>122</v>
      </c>
      <c r="T10" s="15" t="str">
        <f>IFERROR(VLOOKUP(D:D,DGILOG!A:C,3,0),"")</f>
        <v/>
      </c>
      <c r="U10" s="170"/>
      <c r="V10" s="170" t="s">
        <v>72</v>
      </c>
      <c r="W10" s="170" t="str">
        <f>IFERROR(VLOOKUP(V:V,MGV!B:E,4,0),"")</f>
        <v>PT. Prima Sarana Ekspres</v>
      </c>
      <c r="X10" s="170" t="s">
        <v>351</v>
      </c>
      <c r="Y10" s="15" t="str">
        <f t="shared" si="0"/>
        <v xml:space="preserve">4002937700 GID 10 P1 10 </v>
      </c>
      <c r="Z10" s="172" t="e">
        <f>VLOOKUP(A:A,[27]Orders!$D:$BE,11,0)</f>
        <v>#N/A</v>
      </c>
      <c r="AA10" s="185">
        <v>44356</v>
      </c>
      <c r="AB10" s="15" t="e">
        <f>VLOOKUP(A:A,[27]Orders!$D:$BD,5,0)</f>
        <v>#N/A</v>
      </c>
      <c r="AC10" s="15" t="e">
        <f>VLOOKUP(A:A,[27]Orders!$D:$BD,25,0)</f>
        <v>#N/A</v>
      </c>
      <c r="AD10" s="15" t="e">
        <f>VLOOKUP(A:A,[27]Orders!$D:$BD,26,0)</f>
        <v>#N/A</v>
      </c>
      <c r="AE10" s="15" t="s">
        <v>72</v>
      </c>
    </row>
    <row r="11" spans="1:31" x14ac:dyDescent="0.25">
      <c r="A11" s="175">
        <v>4002936802</v>
      </c>
      <c r="B11" s="179" t="s">
        <v>96</v>
      </c>
      <c r="C11" s="176"/>
      <c r="D11" s="171">
        <v>20804001</v>
      </c>
      <c r="E11" s="175" t="s">
        <v>3345</v>
      </c>
      <c r="F11" s="175">
        <v>1851</v>
      </c>
      <c r="G11" s="175">
        <v>39</v>
      </c>
      <c r="H11" s="175" t="s">
        <v>4033</v>
      </c>
      <c r="I11" s="176" t="s">
        <v>73</v>
      </c>
      <c r="J11" s="171" t="s">
        <v>116</v>
      </c>
      <c r="K11" s="180">
        <v>44445.633333333331</v>
      </c>
      <c r="L11" s="179">
        <v>2</v>
      </c>
      <c r="M11" s="175" t="s">
        <v>3346</v>
      </c>
      <c r="N11" s="171" t="s">
        <v>3347</v>
      </c>
      <c r="O11" s="175" t="s">
        <v>351</v>
      </c>
      <c r="P11" s="177">
        <v>44356</v>
      </c>
      <c r="Q11" s="175" t="s">
        <v>112</v>
      </c>
      <c r="R11" s="181" t="s">
        <v>3348</v>
      </c>
      <c r="S11" s="178" t="s">
        <v>113</v>
      </c>
      <c r="T11" s="178" t="str">
        <f>IFERROR(VLOOKUP(D:D,DGILOG!A:C,3,0),"")</f>
        <v/>
      </c>
      <c r="U11" s="178"/>
      <c r="V11" s="178"/>
      <c r="W11" s="178" t="s">
        <v>4094</v>
      </c>
      <c r="X11" s="178" t="s">
        <v>351</v>
      </c>
      <c r="Y11" s="178" t="str">
        <f t="shared" si="0"/>
        <v xml:space="preserve">4002936802 GID 10 P3 09 </v>
      </c>
      <c r="Z11" s="172" t="e">
        <f>VLOOKUP(A:A,[27]Orders!$D:$BE,11,0)</f>
        <v>#N/A</v>
      </c>
      <c r="AA11" s="185">
        <v>44356</v>
      </c>
      <c r="AB11" s="15" t="e">
        <f>VLOOKUP(A:A,[27]Orders!$D:$BD,5,0)</f>
        <v>#N/A</v>
      </c>
      <c r="AC11" s="15" t="e">
        <f>VLOOKUP(A:A,[27]Orders!$D:$BD,25,0)</f>
        <v>#N/A</v>
      </c>
      <c r="AD11" s="15" t="e">
        <f>VLOOKUP(A:A,[27]Orders!$D:$BD,26,0)</f>
        <v>#N/A</v>
      </c>
      <c r="AE11" s="15"/>
    </row>
    <row r="12" spans="1:31" x14ac:dyDescent="0.25">
      <c r="A12" s="171">
        <v>4002937316</v>
      </c>
      <c r="B12" s="179" t="s">
        <v>96</v>
      </c>
      <c r="C12" s="179">
        <v>1</v>
      </c>
      <c r="D12" s="171">
        <v>15097206</v>
      </c>
      <c r="E12" s="171" t="s">
        <v>4034</v>
      </c>
      <c r="F12" s="171">
        <v>138</v>
      </c>
      <c r="G12" s="171" t="s">
        <v>4035</v>
      </c>
      <c r="H12" s="171" t="s">
        <v>4036</v>
      </c>
      <c r="I12" s="179" t="s">
        <v>8</v>
      </c>
      <c r="J12" s="171" t="s">
        <v>97</v>
      </c>
      <c r="K12" s="180">
        <v>44445.633333333331</v>
      </c>
      <c r="L12" s="179">
        <v>2</v>
      </c>
      <c r="M12" s="171" t="s">
        <v>168</v>
      </c>
      <c r="N12" s="171" t="s">
        <v>110</v>
      </c>
      <c r="O12" s="171" t="s">
        <v>4024</v>
      </c>
      <c r="P12" s="182">
        <v>44358</v>
      </c>
      <c r="Q12" s="171" t="s">
        <v>105</v>
      </c>
      <c r="R12" s="171" t="s">
        <v>4037</v>
      </c>
      <c r="S12" s="170" t="s">
        <v>107</v>
      </c>
      <c r="T12" s="15" t="str">
        <f>IFERROR(VLOOKUP(D:D,DGILOG!A:C,3,0),"")</f>
        <v/>
      </c>
      <c r="U12" s="170" t="s">
        <v>302</v>
      </c>
      <c r="V12" s="170" t="s">
        <v>41</v>
      </c>
      <c r="W12" s="170" t="str">
        <f>IFERROR(VLOOKUP(V:V,MGV!B:E,4,0),"")</f>
        <v>PT. Mega Antaran Prima</v>
      </c>
      <c r="X12" s="170" t="s">
        <v>351</v>
      </c>
      <c r="Y12" s="15" t="str">
        <f t="shared" si="0"/>
        <v xml:space="preserve">4002937316 GID 10 P2 11 </v>
      </c>
      <c r="Z12" s="172" t="e">
        <f>VLOOKUP(A:A,[27]Orders!$D:$BE,11,0)</f>
        <v>#N/A</v>
      </c>
      <c r="AA12" s="185">
        <v>44356</v>
      </c>
      <c r="AB12" s="15" t="e">
        <f>VLOOKUP(A:A,[27]Orders!$D:$BD,5,0)</f>
        <v>#N/A</v>
      </c>
      <c r="AC12" s="15" t="e">
        <f>VLOOKUP(A:A,[27]Orders!$D:$BD,25,0)</f>
        <v>#N/A</v>
      </c>
      <c r="AD12" s="15" t="e">
        <f>VLOOKUP(A:A,[27]Orders!$D:$BD,26,0)</f>
        <v>#N/A</v>
      </c>
      <c r="AE12" s="15" t="s">
        <v>41</v>
      </c>
    </row>
    <row r="13" spans="1:31" x14ac:dyDescent="0.25">
      <c r="A13" s="171">
        <v>4002937316</v>
      </c>
      <c r="B13" s="179" t="s">
        <v>96</v>
      </c>
      <c r="C13" s="179"/>
      <c r="D13" s="171">
        <v>24059001</v>
      </c>
      <c r="E13" s="171" t="s">
        <v>250</v>
      </c>
      <c r="F13" s="171">
        <v>42</v>
      </c>
      <c r="G13" s="171" t="s">
        <v>3673</v>
      </c>
      <c r="H13" s="171" t="s">
        <v>4038</v>
      </c>
      <c r="I13" s="179" t="s">
        <v>8</v>
      </c>
      <c r="J13" s="171" t="s">
        <v>97</v>
      </c>
      <c r="K13" s="180">
        <v>44445.633333333331</v>
      </c>
      <c r="L13" s="179">
        <v>2</v>
      </c>
      <c r="M13" s="171" t="s">
        <v>252</v>
      </c>
      <c r="N13" s="171" t="s">
        <v>110</v>
      </c>
      <c r="O13" s="171" t="s">
        <v>4024</v>
      </c>
      <c r="P13" s="182">
        <v>44358</v>
      </c>
      <c r="Q13" s="171" t="s">
        <v>105</v>
      </c>
      <c r="R13" s="171" t="s">
        <v>253</v>
      </c>
      <c r="S13" s="170" t="s">
        <v>107</v>
      </c>
      <c r="T13" s="15" t="str">
        <f>IFERROR(VLOOKUP(D:D,DGILOG!A:C,3,0),"")</f>
        <v/>
      </c>
      <c r="U13" s="170"/>
      <c r="V13" s="170"/>
      <c r="W13" s="170"/>
      <c r="X13" s="170" t="s">
        <v>351</v>
      </c>
      <c r="Y13" s="15" t="str">
        <f t="shared" si="0"/>
        <v xml:space="preserve">4002937316 GID 10 P2 11 </v>
      </c>
      <c r="Z13" s="172" t="e">
        <f>VLOOKUP(A:A,[27]Orders!$D:$BE,11,0)</f>
        <v>#N/A</v>
      </c>
      <c r="AA13" s="185">
        <v>44356</v>
      </c>
      <c r="AB13" s="15" t="e">
        <f>VLOOKUP(A:A,[27]Orders!$D:$BD,5,0)</f>
        <v>#N/A</v>
      </c>
      <c r="AC13" s="15" t="e">
        <f>VLOOKUP(A:A,[27]Orders!$D:$BD,25,0)</f>
        <v>#N/A</v>
      </c>
      <c r="AD13" s="15" t="e">
        <f>VLOOKUP(A:A,[27]Orders!$D:$BD,26,0)</f>
        <v>#N/A</v>
      </c>
      <c r="AE13" s="15" t="str">
        <f>AE12</f>
        <v>B 9060 KXU</v>
      </c>
    </row>
    <row r="14" spans="1:31" x14ac:dyDescent="0.25">
      <c r="A14" s="175">
        <v>4002937619</v>
      </c>
      <c r="B14" s="179" t="s">
        <v>96</v>
      </c>
      <c r="C14" s="176">
        <v>1</v>
      </c>
      <c r="D14" s="171">
        <v>32600001</v>
      </c>
      <c r="E14" s="175" t="s">
        <v>239</v>
      </c>
      <c r="F14" s="175">
        <v>2075</v>
      </c>
      <c r="G14" s="175" t="s">
        <v>4039</v>
      </c>
      <c r="H14" s="175" t="s">
        <v>4040</v>
      </c>
      <c r="I14" s="176" t="s">
        <v>73</v>
      </c>
      <c r="J14" s="171" t="s">
        <v>116</v>
      </c>
      <c r="K14" s="180">
        <v>44445.633333333331</v>
      </c>
      <c r="L14" s="179">
        <v>2</v>
      </c>
      <c r="M14" s="175" t="s">
        <v>130</v>
      </c>
      <c r="N14" s="171" t="s">
        <v>118</v>
      </c>
      <c r="O14" s="175" t="s">
        <v>351</v>
      </c>
      <c r="P14" s="177">
        <v>44359</v>
      </c>
      <c r="Q14" s="175" t="s">
        <v>112</v>
      </c>
      <c r="R14" s="175" t="s">
        <v>3517</v>
      </c>
      <c r="S14" s="178" t="s">
        <v>113</v>
      </c>
      <c r="T14" s="178" t="str">
        <f>IFERROR(VLOOKUP(D:D,DGILOG!A:C,3,0),"")</f>
        <v>Y</v>
      </c>
      <c r="U14" s="178"/>
      <c r="V14" s="178" t="s">
        <v>387</v>
      </c>
      <c r="W14" s="178" t="s">
        <v>4095</v>
      </c>
      <c r="X14" s="178" t="s">
        <v>351</v>
      </c>
      <c r="Y14" s="178" t="str">
        <f t="shared" si="0"/>
        <v>4002937619 GID 10 P3 12 Y</v>
      </c>
      <c r="Z14" s="172" t="e">
        <f>VLOOKUP(A:A,[27]Orders!$D:$BE,11,0)</f>
        <v>#N/A</v>
      </c>
      <c r="AA14" s="185">
        <v>44356</v>
      </c>
      <c r="AB14" s="15" t="e">
        <f>VLOOKUP(A:A,[27]Orders!$D:$BD,5,0)</f>
        <v>#N/A</v>
      </c>
      <c r="AC14" s="15" t="e">
        <f>VLOOKUP(A:A,[27]Orders!$D:$BD,25,0)</f>
        <v>#N/A</v>
      </c>
      <c r="AD14" s="15" t="e">
        <f>VLOOKUP(A:A,[27]Orders!$D:$BD,26,0)</f>
        <v>#N/A</v>
      </c>
      <c r="AE14" s="15"/>
    </row>
    <row r="15" spans="1:31" x14ac:dyDescent="0.25">
      <c r="A15" s="175">
        <v>4002937622</v>
      </c>
      <c r="B15" s="179" t="s">
        <v>96</v>
      </c>
      <c r="C15" s="176"/>
      <c r="D15" s="171">
        <v>20804001</v>
      </c>
      <c r="E15" s="175" t="s">
        <v>3345</v>
      </c>
      <c r="F15" s="175">
        <v>2000</v>
      </c>
      <c r="G15" s="175" t="s">
        <v>4041</v>
      </c>
      <c r="H15" s="175" t="s">
        <v>4042</v>
      </c>
      <c r="I15" s="176" t="s">
        <v>73</v>
      </c>
      <c r="J15" s="171" t="s">
        <v>116</v>
      </c>
      <c r="K15" s="180">
        <v>44445.633333333331</v>
      </c>
      <c r="L15" s="179">
        <v>2</v>
      </c>
      <c r="M15" s="175" t="s">
        <v>3346</v>
      </c>
      <c r="N15" s="171" t="s">
        <v>3347</v>
      </c>
      <c r="O15" s="175" t="s">
        <v>351</v>
      </c>
      <c r="P15" s="177">
        <v>44363</v>
      </c>
      <c r="Q15" s="175" t="s">
        <v>112</v>
      </c>
      <c r="R15" s="181" t="s">
        <v>3348</v>
      </c>
      <c r="S15" s="178" t="s">
        <v>113</v>
      </c>
      <c r="T15" s="178" t="str">
        <f>IFERROR(VLOOKUP(D:D,DGILOG!A:C,3,0),"")</f>
        <v/>
      </c>
      <c r="U15" s="178"/>
      <c r="V15" s="178"/>
      <c r="W15" s="178" t="s">
        <v>4094</v>
      </c>
      <c r="X15" s="178" t="s">
        <v>351</v>
      </c>
      <c r="Y15" s="178" t="str">
        <f t="shared" si="0"/>
        <v xml:space="preserve">4002937622 GID 10 P3 16 </v>
      </c>
      <c r="Z15" s="172" t="e">
        <f>VLOOKUP(A:A,[27]Orders!$D:$BE,11,0)</f>
        <v>#N/A</v>
      </c>
      <c r="AA15" s="185">
        <v>44356</v>
      </c>
      <c r="AB15" s="15" t="e">
        <f>VLOOKUP(A:A,[27]Orders!$D:$BD,5,0)</f>
        <v>#N/A</v>
      </c>
      <c r="AC15" s="15" t="e">
        <f>VLOOKUP(A:A,[27]Orders!$D:$BD,25,0)</f>
        <v>#N/A</v>
      </c>
      <c r="AD15" s="15" t="e">
        <f>VLOOKUP(A:A,[27]Orders!$D:$BD,26,0)</f>
        <v>#N/A</v>
      </c>
      <c r="AE15" s="15"/>
    </row>
    <row r="16" spans="1:31" x14ac:dyDescent="0.25">
      <c r="A16" s="171">
        <v>4002937627</v>
      </c>
      <c r="B16" s="179" t="s">
        <v>96</v>
      </c>
      <c r="C16" s="179">
        <v>1</v>
      </c>
      <c r="D16" s="171">
        <v>20812001</v>
      </c>
      <c r="E16" s="171" t="s">
        <v>3781</v>
      </c>
      <c r="F16" s="171">
        <v>313</v>
      </c>
      <c r="G16" s="171" t="s">
        <v>3786</v>
      </c>
      <c r="H16" s="171" t="s">
        <v>4043</v>
      </c>
      <c r="I16" s="179" t="s">
        <v>8</v>
      </c>
      <c r="J16" s="171" t="s">
        <v>97</v>
      </c>
      <c r="K16" s="180">
        <v>44445.633333333331</v>
      </c>
      <c r="L16" s="179">
        <v>2</v>
      </c>
      <c r="M16" s="171" t="s">
        <v>104</v>
      </c>
      <c r="N16" s="171" t="s">
        <v>99</v>
      </c>
      <c r="O16" s="171" t="s">
        <v>4024</v>
      </c>
      <c r="P16" s="182">
        <v>44357</v>
      </c>
      <c r="Q16" s="171" t="s">
        <v>120</v>
      </c>
      <c r="R16" s="171" t="s">
        <v>3784</v>
      </c>
      <c r="S16" s="170" t="s">
        <v>122</v>
      </c>
      <c r="T16" s="15" t="str">
        <f>IFERROR(VLOOKUP(D:D,DGILOG!A:C,3,0),"")</f>
        <v/>
      </c>
      <c r="U16" s="170" t="s">
        <v>302</v>
      </c>
      <c r="V16" s="170" t="s">
        <v>64</v>
      </c>
      <c r="W16" s="170" t="str">
        <f>IFERROR(VLOOKUP(V:V,MGV!B:E,4,0),"")</f>
        <v>Gading Global Logistic</v>
      </c>
      <c r="X16" s="170" t="s">
        <v>351</v>
      </c>
      <c r="Y16" s="15" t="str">
        <f t="shared" si="0"/>
        <v xml:space="preserve">4002937627 GID 10 P1 10 </v>
      </c>
      <c r="Z16" s="172" t="e">
        <f>VLOOKUP(A:A,[27]Orders!$D:$BE,11,0)</f>
        <v>#N/A</v>
      </c>
      <c r="AA16" s="185">
        <v>44356</v>
      </c>
      <c r="AB16" s="15" t="e">
        <f>VLOOKUP(A:A,[27]Orders!$D:$BD,5,0)</f>
        <v>#N/A</v>
      </c>
      <c r="AC16" s="15" t="e">
        <f>VLOOKUP(A:A,[27]Orders!$D:$BD,25,0)</f>
        <v>#N/A</v>
      </c>
      <c r="AD16" s="15" t="e">
        <f>VLOOKUP(A:A,[27]Orders!$D:$BD,26,0)</f>
        <v>#N/A</v>
      </c>
      <c r="AE16" s="15" t="s">
        <v>64</v>
      </c>
    </row>
    <row r="17" spans="1:31" x14ac:dyDescent="0.25">
      <c r="A17" s="171">
        <v>4002937627</v>
      </c>
      <c r="B17" s="179" t="s">
        <v>96</v>
      </c>
      <c r="C17" s="179"/>
      <c r="D17" s="171">
        <v>24003001</v>
      </c>
      <c r="E17" s="171" t="s">
        <v>4044</v>
      </c>
      <c r="F17" s="171">
        <v>34</v>
      </c>
      <c r="G17" s="171" t="s">
        <v>4045</v>
      </c>
      <c r="H17" s="171" t="s">
        <v>3821</v>
      </c>
      <c r="I17" s="179" t="s">
        <v>8</v>
      </c>
      <c r="J17" s="171" t="s">
        <v>97</v>
      </c>
      <c r="K17" s="180">
        <v>44445.633333333331</v>
      </c>
      <c r="L17" s="179">
        <v>2</v>
      </c>
      <c r="M17" s="171" t="s">
        <v>104</v>
      </c>
      <c r="N17" s="171" t="s">
        <v>99</v>
      </c>
      <c r="O17" s="171" t="s">
        <v>4024</v>
      </c>
      <c r="P17" s="182">
        <v>44357</v>
      </c>
      <c r="Q17" s="171" t="s">
        <v>120</v>
      </c>
      <c r="R17" s="183" t="s">
        <v>4046</v>
      </c>
      <c r="S17" s="170" t="s">
        <v>122</v>
      </c>
      <c r="T17" s="15" t="str">
        <f>IFERROR(VLOOKUP(D:D,DGILOG!A:C,3,0),"")</f>
        <v/>
      </c>
      <c r="U17" s="170"/>
      <c r="V17" s="170"/>
      <c r="W17" s="170" t="str">
        <f>IFERROR(VLOOKUP(V:V,MGV!B:E,4,0),"")</f>
        <v/>
      </c>
      <c r="X17" s="170" t="s">
        <v>351</v>
      </c>
      <c r="Y17" s="15" t="str">
        <f t="shared" si="0"/>
        <v xml:space="preserve">4002937627 GID 10 P1 10 </v>
      </c>
      <c r="Z17" s="172" t="e">
        <f>VLOOKUP(A:A,[27]Orders!$D:$BE,11,0)</f>
        <v>#N/A</v>
      </c>
      <c r="AA17" s="185">
        <v>44356</v>
      </c>
      <c r="AB17" s="15" t="e">
        <f>VLOOKUP(A:A,[27]Orders!$D:$BD,5,0)</f>
        <v>#N/A</v>
      </c>
      <c r="AC17" s="15" t="e">
        <f>VLOOKUP(A:A,[27]Orders!$D:$BD,25,0)</f>
        <v>#N/A</v>
      </c>
      <c r="AD17" s="15" t="e">
        <f>VLOOKUP(A:A,[27]Orders!$D:$BD,26,0)</f>
        <v>#N/A</v>
      </c>
      <c r="AE17" s="15" t="str">
        <f>AE16</f>
        <v>B 9838 SYK</v>
      </c>
    </row>
    <row r="18" spans="1:31" x14ac:dyDescent="0.25">
      <c r="A18" s="171">
        <v>4002937696</v>
      </c>
      <c r="B18" s="179" t="s">
        <v>96</v>
      </c>
      <c r="C18" s="179">
        <v>1</v>
      </c>
      <c r="D18" s="171">
        <v>15135368</v>
      </c>
      <c r="E18" s="171" t="s">
        <v>4047</v>
      </c>
      <c r="F18" s="171">
        <v>31</v>
      </c>
      <c r="G18" s="171" t="s">
        <v>4048</v>
      </c>
      <c r="H18" s="171" t="s">
        <v>4049</v>
      </c>
      <c r="I18" s="179" t="s">
        <v>8</v>
      </c>
      <c r="J18" s="171" t="s">
        <v>97</v>
      </c>
      <c r="K18" s="180">
        <v>44445.633333333331</v>
      </c>
      <c r="L18" s="179">
        <v>2</v>
      </c>
      <c r="M18" s="171" t="s">
        <v>3831</v>
      </c>
      <c r="N18" s="171" t="s">
        <v>110</v>
      </c>
      <c r="O18" s="171" t="s">
        <v>4024</v>
      </c>
      <c r="P18" s="182">
        <v>44359</v>
      </c>
      <c r="Q18" s="171" t="s">
        <v>105</v>
      </c>
      <c r="R18" s="171" t="s">
        <v>4050</v>
      </c>
      <c r="S18" s="170" t="s">
        <v>107</v>
      </c>
      <c r="T18" s="15" t="str">
        <f>IFERROR(VLOOKUP(D:D,DGILOG!A:C,3,0),"")</f>
        <v/>
      </c>
      <c r="U18" s="170" t="s">
        <v>302</v>
      </c>
      <c r="V18" s="170" t="s">
        <v>48</v>
      </c>
      <c r="W18" s="170" t="str">
        <f>IFERROR(VLOOKUP(V:V,MGV!B:E,4,0),"")</f>
        <v>PT. Kabut Halim Mandiri</v>
      </c>
      <c r="X18" s="170" t="s">
        <v>351</v>
      </c>
      <c r="Y18" s="15" t="str">
        <f t="shared" si="0"/>
        <v xml:space="preserve">4002937696 GID 10 P2 12 </v>
      </c>
      <c r="Z18" s="172" t="e">
        <f>VLOOKUP(A:A,[27]Orders!$D:$BE,11,0)</f>
        <v>#N/A</v>
      </c>
      <c r="AA18" s="185">
        <v>44356</v>
      </c>
      <c r="AB18" s="15" t="e">
        <f>VLOOKUP(A:A,[27]Orders!$D:$BD,5,0)</f>
        <v>#N/A</v>
      </c>
      <c r="AC18" s="15" t="e">
        <f>VLOOKUP(A:A,[27]Orders!$D:$BD,25,0)</f>
        <v>#N/A</v>
      </c>
      <c r="AD18" s="15" t="e">
        <f>VLOOKUP(A:A,[27]Orders!$D:$BD,26,0)</f>
        <v>#N/A</v>
      </c>
      <c r="AE18" s="15" t="s">
        <v>48</v>
      </c>
    </row>
    <row r="19" spans="1:31" x14ac:dyDescent="0.25">
      <c r="A19" s="171">
        <v>4002937696</v>
      </c>
      <c r="B19" s="179" t="s">
        <v>96</v>
      </c>
      <c r="C19" s="179"/>
      <c r="D19" s="171">
        <v>15461322</v>
      </c>
      <c r="E19" s="171" t="s">
        <v>4051</v>
      </c>
      <c r="F19" s="171">
        <v>185</v>
      </c>
      <c r="G19" s="171" t="s">
        <v>4052</v>
      </c>
      <c r="H19" s="171" t="s">
        <v>3617</v>
      </c>
      <c r="I19" s="179" t="s">
        <v>8</v>
      </c>
      <c r="J19" s="171" t="s">
        <v>97</v>
      </c>
      <c r="K19" s="180">
        <v>44445.633333333331</v>
      </c>
      <c r="L19" s="179">
        <v>2</v>
      </c>
      <c r="M19" s="171" t="s">
        <v>3831</v>
      </c>
      <c r="N19" s="171" t="s">
        <v>110</v>
      </c>
      <c r="O19" s="171" t="s">
        <v>4024</v>
      </c>
      <c r="P19" s="182">
        <v>44359</v>
      </c>
      <c r="Q19" s="171" t="s">
        <v>105</v>
      </c>
      <c r="R19" s="171" t="s">
        <v>4053</v>
      </c>
      <c r="S19" s="170" t="s">
        <v>107</v>
      </c>
      <c r="T19" s="15" t="str">
        <f>IFERROR(VLOOKUP(D:D,DGILOG!A:C,3,0),"")</f>
        <v/>
      </c>
      <c r="U19" s="170"/>
      <c r="V19" s="170"/>
      <c r="W19" s="170" t="str">
        <f>IFERROR(VLOOKUP(V:V,MGV!B:E,4,0),"")</f>
        <v/>
      </c>
      <c r="X19" s="170" t="s">
        <v>351</v>
      </c>
      <c r="Y19" s="15" t="str">
        <f t="shared" si="0"/>
        <v xml:space="preserve">4002937696 GID 10 P2 12 </v>
      </c>
      <c r="Z19" s="172" t="e">
        <f>VLOOKUP(A:A,[27]Orders!$D:$BE,11,0)</f>
        <v>#N/A</v>
      </c>
      <c r="AA19" s="185">
        <v>44356</v>
      </c>
      <c r="AB19" s="15" t="e">
        <f>VLOOKUP(A:A,[27]Orders!$D:$BD,5,0)</f>
        <v>#N/A</v>
      </c>
      <c r="AC19" s="15" t="e">
        <f>VLOOKUP(A:A,[27]Orders!$D:$BD,25,0)</f>
        <v>#N/A</v>
      </c>
      <c r="AD19" s="15" t="e">
        <f>VLOOKUP(A:A,[27]Orders!$D:$BD,26,0)</f>
        <v>#N/A</v>
      </c>
      <c r="AE19" s="15" t="str">
        <f>AE18</f>
        <v>B 9029 EXR</v>
      </c>
    </row>
    <row r="20" spans="1:31" x14ac:dyDescent="0.25">
      <c r="A20" s="171">
        <v>4002937720</v>
      </c>
      <c r="B20" s="179" t="s">
        <v>96</v>
      </c>
      <c r="C20" s="179">
        <v>1</v>
      </c>
      <c r="D20" s="171">
        <v>15103172</v>
      </c>
      <c r="E20" s="171" t="s">
        <v>119</v>
      </c>
      <c r="F20" s="171">
        <v>70</v>
      </c>
      <c r="G20" s="171" t="s">
        <v>4054</v>
      </c>
      <c r="H20" s="171" t="s">
        <v>4055</v>
      </c>
      <c r="I20" s="179" t="s">
        <v>8</v>
      </c>
      <c r="J20" s="171" t="s">
        <v>97</v>
      </c>
      <c r="K20" s="180">
        <v>44445.633333333331</v>
      </c>
      <c r="L20" s="179">
        <v>2</v>
      </c>
      <c r="M20" s="171" t="s">
        <v>104</v>
      </c>
      <c r="N20" s="171" t="s">
        <v>99</v>
      </c>
      <c r="O20" s="171" t="s">
        <v>4024</v>
      </c>
      <c r="P20" s="182">
        <v>44357</v>
      </c>
      <c r="Q20" s="171" t="s">
        <v>120</v>
      </c>
      <c r="R20" s="171" t="s">
        <v>121</v>
      </c>
      <c r="S20" s="170" t="s">
        <v>122</v>
      </c>
      <c r="T20" s="15" t="str">
        <f>IFERROR(VLOOKUP(D:D,DGILOG!A:C,3,0),"")</f>
        <v/>
      </c>
      <c r="U20" s="170" t="s">
        <v>302</v>
      </c>
      <c r="V20" s="170" t="s">
        <v>38</v>
      </c>
      <c r="W20" s="170" t="str">
        <f>IFERROR(VLOOKUP(V:V,MGV!B:E,4,0),"")</f>
        <v>PT. Kabut Halim Mandiri</v>
      </c>
      <c r="X20" s="170" t="s">
        <v>351</v>
      </c>
      <c r="Y20" s="15" t="str">
        <f t="shared" si="0"/>
        <v xml:space="preserve">4002937720 GID 10 P1 10 </v>
      </c>
      <c r="Z20" s="172" t="e">
        <f>VLOOKUP(A:A,[27]Orders!$D:$BE,11,0)</f>
        <v>#N/A</v>
      </c>
      <c r="AA20" s="185">
        <v>44356</v>
      </c>
      <c r="AB20" s="15" t="e">
        <f>VLOOKUP(A:A,[27]Orders!$D:$BD,5,0)</f>
        <v>#N/A</v>
      </c>
      <c r="AC20" s="15" t="e">
        <f>VLOOKUP(A:A,[27]Orders!$D:$BD,25,0)</f>
        <v>#N/A</v>
      </c>
      <c r="AD20" s="15" t="e">
        <f>VLOOKUP(A:A,[27]Orders!$D:$BD,26,0)</f>
        <v>#N/A</v>
      </c>
      <c r="AE20" s="15" t="s">
        <v>38</v>
      </c>
    </row>
    <row r="21" spans="1:31" x14ac:dyDescent="0.25">
      <c r="A21" s="171">
        <v>4002937720</v>
      </c>
      <c r="B21" s="179" t="s">
        <v>96</v>
      </c>
      <c r="C21" s="179"/>
      <c r="D21" s="171">
        <v>24022001</v>
      </c>
      <c r="E21" s="171" t="s">
        <v>4056</v>
      </c>
      <c r="F21" s="171">
        <v>146</v>
      </c>
      <c r="G21" s="171" t="s">
        <v>4057</v>
      </c>
      <c r="H21" s="171" t="s">
        <v>3638</v>
      </c>
      <c r="I21" s="179" t="s">
        <v>8</v>
      </c>
      <c r="J21" s="171" t="s">
        <v>97</v>
      </c>
      <c r="K21" s="180">
        <v>44445.633333333331</v>
      </c>
      <c r="L21" s="179">
        <v>2</v>
      </c>
      <c r="M21" s="171" t="s">
        <v>104</v>
      </c>
      <c r="N21" s="171" t="s">
        <v>99</v>
      </c>
      <c r="O21" s="171" t="s">
        <v>4024</v>
      </c>
      <c r="P21" s="182">
        <v>44357</v>
      </c>
      <c r="Q21" s="171" t="s">
        <v>120</v>
      </c>
      <c r="R21" s="171" t="s">
        <v>4058</v>
      </c>
      <c r="S21" s="170" t="s">
        <v>122</v>
      </c>
      <c r="T21" s="15" t="str">
        <f>IFERROR(VLOOKUP(D:D,DGILOG!A:C,3,0),"")</f>
        <v/>
      </c>
      <c r="U21" s="170"/>
      <c r="V21" s="170"/>
      <c r="W21" s="170" t="str">
        <f>IFERROR(VLOOKUP(V:V,MGV!B:E,4,0),"")</f>
        <v/>
      </c>
      <c r="X21" s="170" t="s">
        <v>351</v>
      </c>
      <c r="Y21" s="15" t="str">
        <f t="shared" si="0"/>
        <v xml:space="preserve">4002937720 GID 10 P1 10 </v>
      </c>
      <c r="Z21" s="172" t="e">
        <f>VLOOKUP(A:A,[27]Orders!$D:$BE,11,0)</f>
        <v>#N/A</v>
      </c>
      <c r="AA21" s="185">
        <v>44356</v>
      </c>
      <c r="AB21" s="15" t="e">
        <f>VLOOKUP(A:A,[27]Orders!$D:$BD,5,0)</f>
        <v>#N/A</v>
      </c>
      <c r="AC21" s="15" t="e">
        <f>VLOOKUP(A:A,[27]Orders!$D:$BD,25,0)</f>
        <v>#N/A</v>
      </c>
      <c r="AD21" s="15" t="e">
        <f>VLOOKUP(A:A,[27]Orders!$D:$BD,26,0)</f>
        <v>#N/A</v>
      </c>
      <c r="AE21" s="15" t="str">
        <f>AE20</f>
        <v>F 9282 FG</v>
      </c>
    </row>
    <row r="22" spans="1:31" x14ac:dyDescent="0.25">
      <c r="A22" s="171">
        <v>4002937746</v>
      </c>
      <c r="B22" s="179" t="s">
        <v>96</v>
      </c>
      <c r="C22" s="179">
        <v>1</v>
      </c>
      <c r="D22" s="171">
        <v>15167621</v>
      </c>
      <c r="E22" s="171" t="s">
        <v>4059</v>
      </c>
      <c r="F22" s="171">
        <v>180</v>
      </c>
      <c r="G22" s="171" t="s">
        <v>4060</v>
      </c>
      <c r="H22" s="171" t="s">
        <v>4061</v>
      </c>
      <c r="I22" s="179" t="s">
        <v>8</v>
      </c>
      <c r="J22" s="171" t="s">
        <v>97</v>
      </c>
      <c r="K22" s="180">
        <v>44445.633333333331</v>
      </c>
      <c r="L22" s="179">
        <v>2</v>
      </c>
      <c r="M22" s="171" t="s">
        <v>126</v>
      </c>
      <c r="N22" s="171" t="s">
        <v>99</v>
      </c>
      <c r="O22" s="171" t="s">
        <v>4024</v>
      </c>
      <c r="P22" s="182">
        <v>44358</v>
      </c>
      <c r="Q22" s="171" t="s">
        <v>120</v>
      </c>
      <c r="R22" s="171" t="s">
        <v>4062</v>
      </c>
      <c r="S22" s="170" t="s">
        <v>122</v>
      </c>
      <c r="T22" s="15" t="str">
        <f>IFERROR(VLOOKUP(D:D,DGILOG!A:C,3,0),"")</f>
        <v/>
      </c>
      <c r="U22" s="170" t="s">
        <v>302</v>
      </c>
      <c r="V22" s="170" t="s">
        <v>68</v>
      </c>
      <c r="W22" s="170" t="str">
        <f>IFERROR(VLOOKUP(V:V,MGV!B:E,4,0),"")</f>
        <v>PT. Prima Sarana Ekspres</v>
      </c>
      <c r="X22" s="170" t="s">
        <v>351</v>
      </c>
      <c r="Y22" s="15" t="str">
        <f t="shared" si="0"/>
        <v xml:space="preserve">4002937746 GID 10 P1 11 </v>
      </c>
      <c r="Z22" s="172" t="e">
        <f>VLOOKUP(A:A,[27]Orders!$D:$BE,11,0)</f>
        <v>#N/A</v>
      </c>
      <c r="AA22" s="185">
        <v>44356</v>
      </c>
      <c r="AB22" s="15" t="e">
        <f>VLOOKUP(A:A,[27]Orders!$D:$BD,5,0)</f>
        <v>#N/A</v>
      </c>
      <c r="AC22" s="15" t="e">
        <f>VLOOKUP(A:A,[27]Orders!$D:$BD,25,0)</f>
        <v>#N/A</v>
      </c>
      <c r="AD22" s="15" t="e">
        <f>VLOOKUP(A:A,[27]Orders!$D:$BD,26,0)</f>
        <v>#N/A</v>
      </c>
      <c r="AE22" s="15" t="s">
        <v>68</v>
      </c>
    </row>
    <row r="23" spans="1:31" x14ac:dyDescent="0.25">
      <c r="A23" s="171">
        <v>4002937746</v>
      </c>
      <c r="B23" s="179" t="s">
        <v>96</v>
      </c>
      <c r="C23" s="179"/>
      <c r="D23" s="171">
        <v>15168237</v>
      </c>
      <c r="E23" s="171" t="s">
        <v>4063</v>
      </c>
      <c r="F23" s="171">
        <v>22</v>
      </c>
      <c r="G23" s="171" t="s">
        <v>4064</v>
      </c>
      <c r="H23" s="171" t="s">
        <v>4065</v>
      </c>
      <c r="I23" s="179" t="s">
        <v>8</v>
      </c>
      <c r="J23" s="171" t="s">
        <v>97</v>
      </c>
      <c r="K23" s="180">
        <v>44445.633333333331</v>
      </c>
      <c r="L23" s="179">
        <v>2</v>
      </c>
      <c r="M23" s="171" t="s">
        <v>126</v>
      </c>
      <c r="N23" s="171" t="s">
        <v>99</v>
      </c>
      <c r="O23" s="171" t="s">
        <v>4024</v>
      </c>
      <c r="P23" s="182">
        <v>44358</v>
      </c>
      <c r="Q23" s="171" t="s">
        <v>120</v>
      </c>
      <c r="R23" s="171" t="s">
        <v>4066</v>
      </c>
      <c r="S23" s="170" t="s">
        <v>122</v>
      </c>
      <c r="T23" s="15" t="str">
        <f>IFERROR(VLOOKUP(D:D,DGILOG!A:C,3,0),"")</f>
        <v/>
      </c>
      <c r="U23" s="170"/>
      <c r="V23" s="170"/>
      <c r="W23" s="170" t="str">
        <f>IFERROR(VLOOKUP(V:V,MGV!B:E,4,0),"")</f>
        <v/>
      </c>
      <c r="X23" s="170" t="s">
        <v>351</v>
      </c>
      <c r="Y23" s="15" t="str">
        <f t="shared" si="0"/>
        <v xml:space="preserve">4002937746 GID 10 P1 11 </v>
      </c>
      <c r="Z23" s="172" t="e">
        <f>VLOOKUP(A:A,[27]Orders!$D:$BE,11,0)</f>
        <v>#N/A</v>
      </c>
      <c r="AA23" s="185">
        <v>44356</v>
      </c>
      <c r="AB23" s="15" t="e">
        <f>VLOOKUP(A:A,[27]Orders!$D:$BD,5,0)</f>
        <v>#N/A</v>
      </c>
      <c r="AC23" s="15" t="e">
        <f>VLOOKUP(A:A,[27]Orders!$D:$BD,25,0)</f>
        <v>#N/A</v>
      </c>
      <c r="AD23" s="15" t="e">
        <f>VLOOKUP(A:A,[27]Orders!$D:$BD,26,0)</f>
        <v>#N/A</v>
      </c>
      <c r="AE23" s="15" t="str">
        <f>AE22</f>
        <v>B 9061 TXS</v>
      </c>
    </row>
    <row r="24" spans="1:31" x14ac:dyDescent="0.25">
      <c r="A24" s="175">
        <v>4002937770</v>
      </c>
      <c r="B24" s="179" t="s">
        <v>96</v>
      </c>
      <c r="C24" s="176">
        <v>1</v>
      </c>
      <c r="D24" s="171">
        <v>20820001</v>
      </c>
      <c r="E24" s="175" t="s">
        <v>185</v>
      </c>
      <c r="F24" s="175">
        <v>2000</v>
      </c>
      <c r="G24" s="175" t="s">
        <v>4067</v>
      </c>
      <c r="H24" s="175" t="s">
        <v>4068</v>
      </c>
      <c r="I24" s="176" t="s">
        <v>73</v>
      </c>
      <c r="J24" s="171" t="s">
        <v>116</v>
      </c>
      <c r="K24" s="180">
        <v>44445.633333333331</v>
      </c>
      <c r="L24" s="179">
        <v>2</v>
      </c>
      <c r="M24" s="175" t="s">
        <v>124</v>
      </c>
      <c r="N24" s="171" t="s">
        <v>118</v>
      </c>
      <c r="O24" s="175" t="s">
        <v>4069</v>
      </c>
      <c r="P24" s="177">
        <v>44361</v>
      </c>
      <c r="Q24" s="175" t="s">
        <v>112</v>
      </c>
      <c r="R24" s="175" t="s">
        <v>186</v>
      </c>
      <c r="S24" s="178" t="s">
        <v>113</v>
      </c>
      <c r="T24" s="178" t="str">
        <f>IFERROR(VLOOKUP(D:D,DGILOG!A:C,3,0),"")</f>
        <v/>
      </c>
      <c r="U24" s="178"/>
      <c r="V24" s="178"/>
      <c r="W24" s="178" t="s">
        <v>4081</v>
      </c>
      <c r="X24" s="178" t="s">
        <v>351</v>
      </c>
      <c r="Y24" s="178" t="str">
        <f t="shared" si="0"/>
        <v xml:space="preserve">4002937770 GID 10 P3 14 </v>
      </c>
      <c r="Z24" s="172" t="e">
        <f>VLOOKUP(A:A,[27]Orders!$D:$BE,11,0)</f>
        <v>#N/A</v>
      </c>
      <c r="AA24" s="185">
        <v>44356</v>
      </c>
      <c r="AB24" s="15" t="e">
        <f>VLOOKUP(A:A,[27]Orders!$D:$BD,5,0)</f>
        <v>#N/A</v>
      </c>
      <c r="AC24" s="15" t="e">
        <f>VLOOKUP(A:A,[27]Orders!$D:$BD,25,0)</f>
        <v>#N/A</v>
      </c>
      <c r="AD24" s="15" t="e">
        <f>VLOOKUP(A:A,[27]Orders!$D:$BD,26,0)</f>
        <v>#N/A</v>
      </c>
      <c r="AE24" s="15"/>
    </row>
    <row r="25" spans="1:31" x14ac:dyDescent="0.25">
      <c r="A25" s="175">
        <v>4002937772</v>
      </c>
      <c r="B25" s="179" t="s">
        <v>96</v>
      </c>
      <c r="C25" s="176"/>
      <c r="D25" s="171">
        <v>20804001</v>
      </c>
      <c r="E25" s="175" t="s">
        <v>3345</v>
      </c>
      <c r="F25" s="175">
        <v>2000</v>
      </c>
      <c r="G25" s="175" t="s">
        <v>4041</v>
      </c>
      <c r="H25" s="175" t="s">
        <v>4042</v>
      </c>
      <c r="I25" s="176" t="s">
        <v>73</v>
      </c>
      <c r="J25" s="171" t="s">
        <v>116</v>
      </c>
      <c r="K25" s="180">
        <v>44445.633333333331</v>
      </c>
      <c r="L25" s="179">
        <v>2</v>
      </c>
      <c r="M25" s="175" t="s">
        <v>3346</v>
      </c>
      <c r="N25" s="171" t="s">
        <v>3347</v>
      </c>
      <c r="O25" s="175" t="s">
        <v>4069</v>
      </c>
      <c r="P25" s="177">
        <v>44363</v>
      </c>
      <c r="Q25" s="175" t="s">
        <v>112</v>
      </c>
      <c r="R25" s="181" t="s">
        <v>3348</v>
      </c>
      <c r="S25" s="178" t="s">
        <v>113</v>
      </c>
      <c r="T25" s="178" t="str">
        <f>IFERROR(VLOOKUP(D:D,DGILOG!A:C,3,0),"")</f>
        <v/>
      </c>
      <c r="U25" s="178"/>
      <c r="V25" s="178"/>
      <c r="W25" s="178" t="s">
        <v>4094</v>
      </c>
      <c r="X25" s="178" t="s">
        <v>351</v>
      </c>
      <c r="Y25" s="178" t="str">
        <f t="shared" si="0"/>
        <v xml:space="preserve">4002937772 GID 10 P3 16 </v>
      </c>
      <c r="Z25" s="172" t="e">
        <f>VLOOKUP(A:A,[27]Orders!$D:$BE,11,0)</f>
        <v>#N/A</v>
      </c>
      <c r="AA25" s="185">
        <v>44356</v>
      </c>
      <c r="AB25" s="15" t="e">
        <f>VLOOKUP(A:A,[27]Orders!$D:$BD,5,0)</f>
        <v>#N/A</v>
      </c>
      <c r="AC25" s="15" t="e">
        <f>VLOOKUP(A:A,[27]Orders!$D:$BD,25,0)</f>
        <v>#N/A</v>
      </c>
      <c r="AD25" s="15" t="e">
        <f>VLOOKUP(A:A,[27]Orders!$D:$BD,26,0)</f>
        <v>#N/A</v>
      </c>
      <c r="AE25" s="15"/>
    </row>
    <row r="26" spans="1:31" x14ac:dyDescent="0.25">
      <c r="A26" s="171">
        <v>4002937805</v>
      </c>
      <c r="B26" s="179" t="s">
        <v>96</v>
      </c>
      <c r="C26" s="179">
        <v>1</v>
      </c>
      <c r="D26" s="171">
        <v>15077893</v>
      </c>
      <c r="E26" s="171" t="s">
        <v>180</v>
      </c>
      <c r="F26" s="171">
        <v>143</v>
      </c>
      <c r="G26" s="171" t="s">
        <v>4070</v>
      </c>
      <c r="H26" s="171" t="s">
        <v>4071</v>
      </c>
      <c r="I26" s="179" t="s">
        <v>8</v>
      </c>
      <c r="J26" s="171" t="s">
        <v>97</v>
      </c>
      <c r="K26" s="180">
        <v>44445.633333333331</v>
      </c>
      <c r="L26" s="179">
        <v>2</v>
      </c>
      <c r="M26" s="171" t="s">
        <v>171</v>
      </c>
      <c r="N26" s="171" t="s">
        <v>110</v>
      </c>
      <c r="O26" s="171" t="s">
        <v>4072</v>
      </c>
      <c r="P26" s="182">
        <v>44358</v>
      </c>
      <c r="Q26" s="171" t="s">
        <v>105</v>
      </c>
      <c r="R26" s="171" t="s">
        <v>3309</v>
      </c>
      <c r="S26" s="170" t="s">
        <v>107</v>
      </c>
      <c r="T26" s="15" t="str">
        <f>IFERROR(VLOOKUP(D:D,DGILOG!A:C,3,0),"")</f>
        <v>Y</v>
      </c>
      <c r="U26" s="170" t="s">
        <v>302</v>
      </c>
      <c r="V26" s="170" t="s">
        <v>14</v>
      </c>
      <c r="W26" s="170" t="str">
        <f>IFERROR(VLOOKUP(V:V,MGV!B:E,4,0),"")</f>
        <v>CV. Global Synergi Abadi</v>
      </c>
      <c r="X26" s="170" t="s">
        <v>351</v>
      </c>
      <c r="Y26" s="15" t="str">
        <f t="shared" ref="Y26:Y35" si="1">A26&amp;" "&amp;X26&amp;" "&amp;S26&amp;" "&amp;TEXT(P26,"DD")&amp;" "&amp;T26</f>
        <v>4002937805 GID 10 P2 11 Y</v>
      </c>
      <c r="Z26" s="172" t="e">
        <f>VLOOKUP(A:A,[27]Orders!$D:$BE,11,0)</f>
        <v>#N/A</v>
      </c>
      <c r="AA26" s="185">
        <v>44356</v>
      </c>
      <c r="AB26" s="15" t="e">
        <f>VLOOKUP(A:A,[27]Orders!$D:$BD,5,0)</f>
        <v>#N/A</v>
      </c>
      <c r="AC26" s="15" t="e">
        <f>VLOOKUP(A:A,[27]Orders!$D:$BD,25,0)</f>
        <v>#N/A</v>
      </c>
      <c r="AD26" s="15" t="e">
        <f>VLOOKUP(A:A,[27]Orders!$D:$BD,26,0)</f>
        <v>#N/A</v>
      </c>
      <c r="AE26" s="15" t="s">
        <v>14</v>
      </c>
    </row>
    <row r="27" spans="1:31" x14ac:dyDescent="0.25">
      <c r="A27" s="171">
        <v>4002937805</v>
      </c>
      <c r="B27" s="179" t="s">
        <v>96</v>
      </c>
      <c r="C27" s="179"/>
      <c r="D27" s="171">
        <v>15078121</v>
      </c>
      <c r="E27" s="171" t="s">
        <v>3306</v>
      </c>
      <c r="F27" s="171">
        <v>81</v>
      </c>
      <c r="G27" s="171" t="s">
        <v>4073</v>
      </c>
      <c r="H27" s="171" t="s">
        <v>4074</v>
      </c>
      <c r="I27" s="179" t="s">
        <v>8</v>
      </c>
      <c r="J27" s="171" t="s">
        <v>97</v>
      </c>
      <c r="K27" s="180">
        <v>44445.633333333331</v>
      </c>
      <c r="L27" s="179">
        <v>2</v>
      </c>
      <c r="M27" s="171" t="s">
        <v>3307</v>
      </c>
      <c r="N27" s="171" t="s">
        <v>110</v>
      </c>
      <c r="O27" s="171" t="s">
        <v>4072</v>
      </c>
      <c r="P27" s="182">
        <v>44358</v>
      </c>
      <c r="Q27" s="171" t="s">
        <v>105</v>
      </c>
      <c r="R27" s="171" t="s">
        <v>3308</v>
      </c>
      <c r="S27" s="170" t="s">
        <v>107</v>
      </c>
      <c r="T27" s="15" t="str">
        <f>IFERROR(VLOOKUP(D:D,DGILOG!A:C,3,0),"")</f>
        <v/>
      </c>
      <c r="U27" s="170"/>
      <c r="V27" s="170"/>
      <c r="W27" s="170" t="str">
        <f>IFERROR(VLOOKUP(V:V,MGV!B:E,4,0),"")</f>
        <v/>
      </c>
      <c r="X27" s="170" t="s">
        <v>351</v>
      </c>
      <c r="Y27" s="15" t="str">
        <f t="shared" si="1"/>
        <v xml:space="preserve">4002937805 GID 10 P2 11 </v>
      </c>
      <c r="Z27" s="172" t="e">
        <f>VLOOKUP(A:A,[27]Orders!$D:$BE,11,0)</f>
        <v>#N/A</v>
      </c>
      <c r="AA27" s="185">
        <v>44356</v>
      </c>
      <c r="AB27" s="15" t="e">
        <f>VLOOKUP(A:A,[27]Orders!$D:$BD,5,0)</f>
        <v>#N/A</v>
      </c>
      <c r="AC27" s="15" t="e">
        <f>VLOOKUP(A:A,[27]Orders!$D:$BD,25,0)</f>
        <v>#N/A</v>
      </c>
      <c r="AD27" s="15" t="e">
        <f>VLOOKUP(A:A,[27]Orders!$D:$BD,26,0)</f>
        <v>#N/A</v>
      </c>
      <c r="AE27" s="15" t="str">
        <f>AE26</f>
        <v>B 9054 NO</v>
      </c>
    </row>
    <row r="28" spans="1:31" x14ac:dyDescent="0.25">
      <c r="A28" s="171">
        <v>4002937820</v>
      </c>
      <c r="B28" s="179" t="s">
        <v>96</v>
      </c>
      <c r="C28" s="179">
        <v>1</v>
      </c>
      <c r="D28" s="171">
        <v>15370412</v>
      </c>
      <c r="E28" s="171" t="s">
        <v>3357</v>
      </c>
      <c r="F28" s="171">
        <v>231</v>
      </c>
      <c r="G28" s="171" t="s">
        <v>4075</v>
      </c>
      <c r="H28" s="171" t="s">
        <v>3836</v>
      </c>
      <c r="I28" s="179" t="s">
        <v>8</v>
      </c>
      <c r="J28" s="171" t="s">
        <v>116</v>
      </c>
      <c r="K28" s="180">
        <v>44445.633333333331</v>
      </c>
      <c r="L28" s="179">
        <v>2</v>
      </c>
      <c r="M28" s="171" t="s">
        <v>3304</v>
      </c>
      <c r="N28" s="171" t="s">
        <v>110</v>
      </c>
      <c r="O28" s="171" t="s">
        <v>4069</v>
      </c>
      <c r="P28" s="182">
        <v>44358</v>
      </c>
      <c r="Q28" s="171" t="s">
        <v>105</v>
      </c>
      <c r="R28" s="171" t="s">
        <v>3358</v>
      </c>
      <c r="S28" s="170" t="s">
        <v>107</v>
      </c>
      <c r="T28" s="15" t="str">
        <f>IFERROR(VLOOKUP(D:D,DGILOG!A:C,3,0),"")</f>
        <v/>
      </c>
      <c r="U28" s="170" t="s">
        <v>302</v>
      </c>
      <c r="V28" s="170" t="s">
        <v>13</v>
      </c>
      <c r="W28" s="170" t="str">
        <f>IFERROR(VLOOKUP(V:V,MGV!B:E,4,0),"")</f>
        <v>CV. Global Synergi Abadi</v>
      </c>
      <c r="X28" s="170" t="s">
        <v>351</v>
      </c>
      <c r="Y28" s="15" t="str">
        <f t="shared" si="1"/>
        <v xml:space="preserve">4002937820 GID 10 P2 11 </v>
      </c>
      <c r="Z28" s="172" t="e">
        <f>VLOOKUP(A:A,[27]Orders!$D:$BE,11,0)</f>
        <v>#N/A</v>
      </c>
      <c r="AA28" s="185">
        <v>44356</v>
      </c>
      <c r="AB28" s="15" t="e">
        <f>VLOOKUP(A:A,[27]Orders!$D:$BD,5,0)</f>
        <v>#N/A</v>
      </c>
      <c r="AC28" s="15" t="e">
        <f>VLOOKUP(A:A,[27]Orders!$D:$BD,25,0)</f>
        <v>#N/A</v>
      </c>
      <c r="AD28" s="15" t="e">
        <f>VLOOKUP(A:A,[27]Orders!$D:$BD,26,0)</f>
        <v>#N/A</v>
      </c>
      <c r="AE28" s="15" t="s">
        <v>13</v>
      </c>
    </row>
    <row r="29" spans="1:31" x14ac:dyDescent="0.25">
      <c r="A29" s="171">
        <v>4002937834</v>
      </c>
      <c r="B29" s="179" t="s">
        <v>96</v>
      </c>
      <c r="C29" s="179">
        <v>1</v>
      </c>
      <c r="D29" s="171">
        <v>26207001</v>
      </c>
      <c r="E29" s="171" t="s">
        <v>4030</v>
      </c>
      <c r="F29" s="171">
        <v>250</v>
      </c>
      <c r="G29" s="171" t="s">
        <v>3641</v>
      </c>
      <c r="H29" s="171" t="s">
        <v>3609</v>
      </c>
      <c r="I29" s="179" t="s">
        <v>8</v>
      </c>
      <c r="J29" s="171" t="s">
        <v>97</v>
      </c>
      <c r="K29" s="180">
        <v>44445.633333333331</v>
      </c>
      <c r="L29" s="179">
        <v>2</v>
      </c>
      <c r="M29" s="171" t="s">
        <v>3470</v>
      </c>
      <c r="N29" s="171" t="s">
        <v>99</v>
      </c>
      <c r="O29" s="171" t="s">
        <v>351</v>
      </c>
      <c r="P29" s="182">
        <v>44357</v>
      </c>
      <c r="Q29" s="171" t="s">
        <v>120</v>
      </c>
      <c r="R29" s="183" t="s">
        <v>4031</v>
      </c>
      <c r="S29" s="170" t="s">
        <v>122</v>
      </c>
      <c r="T29" s="15" t="str">
        <f>IFERROR(VLOOKUP(D:D,DGILOG!A:C,3,0),"")</f>
        <v/>
      </c>
      <c r="U29" s="170" t="s">
        <v>302</v>
      </c>
      <c r="V29" s="170" t="s">
        <v>511</v>
      </c>
      <c r="W29" s="170" t="str">
        <f>IFERROR(VLOOKUP(V:V,MGV!B:E,4,0),"")</f>
        <v>PT. Mega Antaran Prima</v>
      </c>
      <c r="X29" s="170" t="s">
        <v>351</v>
      </c>
      <c r="Y29" s="15" t="str">
        <f t="shared" si="1"/>
        <v xml:space="preserve">4002937834 GID 10 P1 10 </v>
      </c>
      <c r="Z29" s="172" t="e">
        <f>VLOOKUP(A:A,[27]Orders!$D:$BE,11,0)</f>
        <v>#N/A</v>
      </c>
      <c r="AA29" s="185">
        <v>44356</v>
      </c>
      <c r="AB29" s="15" t="e">
        <f>VLOOKUP(A:A,[27]Orders!$D:$BD,5,0)</f>
        <v>#N/A</v>
      </c>
      <c r="AC29" s="15" t="s">
        <v>3746</v>
      </c>
      <c r="AD29" s="15"/>
      <c r="AE29" s="15" t="s">
        <v>511</v>
      </c>
    </row>
    <row r="30" spans="1:31" x14ac:dyDescent="0.25">
      <c r="A30" s="171">
        <v>4002937848</v>
      </c>
      <c r="B30" s="179" t="s">
        <v>96</v>
      </c>
      <c r="C30" s="179">
        <v>1</v>
      </c>
      <c r="D30" s="171">
        <v>15485544</v>
      </c>
      <c r="E30" s="171" t="s">
        <v>482</v>
      </c>
      <c r="F30" s="171">
        <v>165</v>
      </c>
      <c r="G30" s="171" t="s">
        <v>3702</v>
      </c>
      <c r="H30" s="171" t="s">
        <v>4076</v>
      </c>
      <c r="I30" s="179" t="s">
        <v>8</v>
      </c>
      <c r="J30" s="171" t="s">
        <v>97</v>
      </c>
      <c r="K30" s="180">
        <v>44445.633333333331</v>
      </c>
      <c r="L30" s="179">
        <v>2</v>
      </c>
      <c r="M30" s="171" t="s">
        <v>134</v>
      </c>
      <c r="N30" s="171" t="s">
        <v>99</v>
      </c>
      <c r="O30" s="171" t="s">
        <v>4024</v>
      </c>
      <c r="P30" s="182">
        <v>44357</v>
      </c>
      <c r="Q30" s="171" t="s">
        <v>120</v>
      </c>
      <c r="R30" s="171" t="s">
        <v>3312</v>
      </c>
      <c r="S30" s="170" t="s">
        <v>122</v>
      </c>
      <c r="T30" s="15" t="str">
        <f>IFERROR(VLOOKUP(D:D,DGILOG!A:C,3,0),"")</f>
        <v/>
      </c>
      <c r="U30" s="170" t="s">
        <v>302</v>
      </c>
      <c r="V30" s="170" t="s">
        <v>270</v>
      </c>
      <c r="W30" s="170" t="str">
        <f>IFERROR(VLOOKUP(V:V,MGV!B:E,4,0),"")</f>
        <v>PT. Mega Antaran Prima</v>
      </c>
      <c r="X30" s="170" t="s">
        <v>351</v>
      </c>
      <c r="Y30" s="15" t="str">
        <f t="shared" si="1"/>
        <v xml:space="preserve">4002937848 GID 10 P1 10 </v>
      </c>
      <c r="Z30" s="172" t="e">
        <f>VLOOKUP(A:A,[27]Orders!$D:$BE,11,0)</f>
        <v>#N/A</v>
      </c>
      <c r="AA30" s="185">
        <v>44356</v>
      </c>
      <c r="AB30" s="15" t="e">
        <f>VLOOKUP(A:A,[27]Orders!$D:$BD,5,0)</f>
        <v>#N/A</v>
      </c>
      <c r="AC30" s="15" t="e">
        <f>VLOOKUP(A:A,[27]Orders!$D:$BD,25,0)</f>
        <v>#N/A</v>
      </c>
      <c r="AD30" s="15" t="e">
        <f>VLOOKUP(A:A,[27]Orders!$D:$BD,26,0)</f>
        <v>#N/A</v>
      </c>
      <c r="AE30" s="15" t="s">
        <v>270</v>
      </c>
    </row>
    <row r="31" spans="1:31" x14ac:dyDescent="0.25">
      <c r="A31" s="171">
        <v>4002937848</v>
      </c>
      <c r="B31" s="179" t="s">
        <v>96</v>
      </c>
      <c r="C31" s="179"/>
      <c r="D31" s="171">
        <v>24039001</v>
      </c>
      <c r="E31" s="171" t="s">
        <v>4077</v>
      </c>
      <c r="F31" s="171">
        <v>7</v>
      </c>
      <c r="G31" s="171" t="s">
        <v>4078</v>
      </c>
      <c r="H31" s="171" t="s">
        <v>4079</v>
      </c>
      <c r="I31" s="179" t="s">
        <v>8</v>
      </c>
      <c r="J31" s="171" t="s">
        <v>97</v>
      </c>
      <c r="K31" s="180">
        <v>44445.633333333331</v>
      </c>
      <c r="L31" s="179">
        <v>2</v>
      </c>
      <c r="M31" s="171" t="s">
        <v>134</v>
      </c>
      <c r="N31" s="171" t="s">
        <v>99</v>
      </c>
      <c r="O31" s="171" t="s">
        <v>4024</v>
      </c>
      <c r="P31" s="182">
        <v>44357</v>
      </c>
      <c r="Q31" s="171" t="s">
        <v>120</v>
      </c>
      <c r="R31" s="171" t="s">
        <v>4080</v>
      </c>
      <c r="S31" s="170" t="s">
        <v>122</v>
      </c>
      <c r="T31" s="15" t="str">
        <f>IFERROR(VLOOKUP(D:D,DGILOG!A:C,3,0),"")</f>
        <v/>
      </c>
      <c r="U31" s="170"/>
      <c r="V31" s="170"/>
      <c r="W31" s="170" t="str">
        <f>IFERROR(VLOOKUP(V:V,MGV!B:E,4,0),"")</f>
        <v/>
      </c>
      <c r="X31" s="170" t="s">
        <v>351</v>
      </c>
      <c r="Y31" s="15" t="str">
        <f t="shared" si="1"/>
        <v xml:space="preserve">4002937848 GID 10 P1 10 </v>
      </c>
      <c r="Z31" s="172" t="e">
        <f>VLOOKUP(A:A,[27]Orders!$D:$BE,11,0)</f>
        <v>#N/A</v>
      </c>
      <c r="AA31" s="185">
        <v>44356</v>
      </c>
      <c r="AB31" s="15" t="e">
        <f>VLOOKUP(A:A,[27]Orders!$D:$BD,5,0)</f>
        <v>#N/A</v>
      </c>
      <c r="AC31" s="15" t="e">
        <f>VLOOKUP(A:A,[27]Orders!$D:$BD,25,0)</f>
        <v>#N/A</v>
      </c>
      <c r="AD31" s="15" t="e">
        <f>VLOOKUP(A:A,[27]Orders!$D:$BD,26,0)</f>
        <v>#N/A</v>
      </c>
      <c r="AE31" s="15" t="str">
        <f>AE30</f>
        <v>B 9173 KXU</v>
      </c>
    </row>
    <row r="32" spans="1:31" x14ac:dyDescent="0.25">
      <c r="A32" s="161">
        <v>4002937846</v>
      </c>
      <c r="B32" s="166" t="s">
        <v>96</v>
      </c>
      <c r="C32" s="166">
        <v>1</v>
      </c>
      <c r="D32" s="161">
        <v>20810001</v>
      </c>
      <c r="E32" s="161" t="s">
        <v>3317</v>
      </c>
      <c r="F32" s="161">
        <v>174</v>
      </c>
      <c r="G32" s="161" t="s">
        <v>4082</v>
      </c>
      <c r="H32" s="161" t="s">
        <v>3657</v>
      </c>
      <c r="I32" s="166" t="s">
        <v>8</v>
      </c>
      <c r="J32" s="161" t="s">
        <v>97</v>
      </c>
      <c r="K32" s="167">
        <v>44445.779166666667</v>
      </c>
      <c r="L32" s="161">
        <v>3</v>
      </c>
      <c r="M32" s="161" t="s">
        <v>104</v>
      </c>
      <c r="N32" s="161" t="s">
        <v>99</v>
      </c>
      <c r="O32" s="161" t="s">
        <v>4024</v>
      </c>
      <c r="P32" s="168">
        <v>44358</v>
      </c>
      <c r="Q32" s="161" t="s">
        <v>120</v>
      </c>
      <c r="R32" s="161" t="s">
        <v>3318</v>
      </c>
      <c r="S32" s="170" t="s">
        <v>122</v>
      </c>
      <c r="T32" s="15" t="str">
        <f>IFERROR(VLOOKUP(D:D,DGILOG!A:C,3,0),"")</f>
        <v/>
      </c>
      <c r="U32" s="170" t="s">
        <v>302</v>
      </c>
      <c r="V32" s="170" t="s">
        <v>7</v>
      </c>
      <c r="W32" s="170" t="str">
        <f>IFERROR(VLOOKUP(V:V,MGV!B:E,4,0),"")</f>
        <v>CV. Global Synergi Abadi</v>
      </c>
      <c r="X32" s="170" t="s">
        <v>351</v>
      </c>
      <c r="Y32" s="15" t="str">
        <f t="shared" si="1"/>
        <v xml:space="preserve">4002937846 GID 10 P1 11 </v>
      </c>
      <c r="Z32" s="172" t="e">
        <f>VLOOKUP(A:A,[27]Orders!$D:$BE,11,0)</f>
        <v>#N/A</v>
      </c>
      <c r="AA32" s="185">
        <v>44356</v>
      </c>
      <c r="AB32" s="170" t="s">
        <v>9</v>
      </c>
      <c r="AC32" s="15" t="s">
        <v>4096</v>
      </c>
      <c r="AD32" s="15"/>
      <c r="AE32" s="15" t="s">
        <v>7</v>
      </c>
    </row>
    <row r="33" spans="1:31" x14ac:dyDescent="0.25">
      <c r="A33" s="161">
        <v>4002937846</v>
      </c>
      <c r="B33" s="166" t="s">
        <v>96</v>
      </c>
      <c r="C33" s="166"/>
      <c r="D33" s="161">
        <v>24037001</v>
      </c>
      <c r="E33" s="161" t="s">
        <v>4083</v>
      </c>
      <c r="F33" s="161">
        <v>33</v>
      </c>
      <c r="G33" s="161" t="s">
        <v>4084</v>
      </c>
      <c r="H33" s="161" t="s">
        <v>3821</v>
      </c>
      <c r="I33" s="166" t="s">
        <v>8</v>
      </c>
      <c r="J33" s="161" t="s">
        <v>97</v>
      </c>
      <c r="K33" s="167">
        <v>44445.779166666667</v>
      </c>
      <c r="L33" s="161">
        <v>3</v>
      </c>
      <c r="M33" s="161" t="s">
        <v>104</v>
      </c>
      <c r="N33" s="161" t="s">
        <v>99</v>
      </c>
      <c r="O33" s="161" t="s">
        <v>4024</v>
      </c>
      <c r="P33" s="168">
        <v>44358</v>
      </c>
      <c r="Q33" s="161" t="s">
        <v>120</v>
      </c>
      <c r="R33" s="161" t="s">
        <v>4085</v>
      </c>
      <c r="S33" s="170" t="s">
        <v>122</v>
      </c>
      <c r="T33" s="15" t="str">
        <f>IFERROR(VLOOKUP(D:D,DGILOG!A:C,3,0),"")</f>
        <v/>
      </c>
      <c r="U33" s="170"/>
      <c r="V33" s="170"/>
      <c r="W33" s="170" t="str">
        <f>IFERROR(VLOOKUP(V:V,MGV!B:E,4,0),"")</f>
        <v/>
      </c>
      <c r="X33" s="170" t="s">
        <v>351</v>
      </c>
      <c r="Y33" s="15" t="str">
        <f t="shared" si="1"/>
        <v xml:space="preserve">4002937846 GID 10 P1 11 </v>
      </c>
      <c r="Z33" s="172" t="e">
        <f>VLOOKUP(A:A,[27]Orders!$D:$BE,11,0)</f>
        <v>#N/A</v>
      </c>
      <c r="AA33" s="185">
        <v>44356</v>
      </c>
      <c r="AB33" s="170" t="s">
        <v>9</v>
      </c>
      <c r="AC33" s="15" t="s">
        <v>4096</v>
      </c>
      <c r="AD33" s="15"/>
      <c r="AE33" s="15" t="s">
        <v>7</v>
      </c>
    </row>
    <row r="34" spans="1:31" x14ac:dyDescent="0.25">
      <c r="A34" s="161">
        <v>4002937849</v>
      </c>
      <c r="B34" s="166" t="s">
        <v>96</v>
      </c>
      <c r="C34" s="166">
        <v>1</v>
      </c>
      <c r="D34" s="161">
        <v>24012001</v>
      </c>
      <c r="E34" s="161" t="s">
        <v>4086</v>
      </c>
      <c r="F34" s="161">
        <v>135</v>
      </c>
      <c r="G34" s="161" t="s">
        <v>4087</v>
      </c>
      <c r="H34" s="161" t="s">
        <v>3689</v>
      </c>
      <c r="I34" s="166" t="s">
        <v>8</v>
      </c>
      <c r="J34" s="161" t="s">
        <v>97</v>
      </c>
      <c r="K34" s="167">
        <v>44445.779166666667</v>
      </c>
      <c r="L34" s="161">
        <v>3</v>
      </c>
      <c r="M34" s="161" t="s">
        <v>126</v>
      </c>
      <c r="N34" s="161" t="s">
        <v>99</v>
      </c>
      <c r="O34" s="161" t="s">
        <v>4024</v>
      </c>
      <c r="P34" s="168">
        <v>44357</v>
      </c>
      <c r="Q34" s="161" t="s">
        <v>120</v>
      </c>
      <c r="R34" s="161" t="s">
        <v>4088</v>
      </c>
      <c r="S34" s="170" t="s">
        <v>122</v>
      </c>
      <c r="T34" s="15" t="str">
        <f>IFERROR(VLOOKUP(D:D,DGILOG!A:C,3,0),"")</f>
        <v/>
      </c>
      <c r="U34" s="170" t="s">
        <v>302</v>
      </c>
      <c r="V34" s="170" t="s">
        <v>15</v>
      </c>
      <c r="W34" s="170" t="str">
        <f>IFERROR(VLOOKUP(V:V,MGV!B:E,4,0),"")</f>
        <v>CV. Global Synergi Abadi</v>
      </c>
      <c r="X34" s="170" t="s">
        <v>351</v>
      </c>
      <c r="Y34" s="15" t="str">
        <f t="shared" si="1"/>
        <v xml:space="preserve">4002937849 GID 10 P1 10 </v>
      </c>
      <c r="Z34" s="172" t="e">
        <f>VLOOKUP(A:A,[27]Orders!$D:$BE,11,0)</f>
        <v>#N/A</v>
      </c>
      <c r="AA34" s="185">
        <v>44356</v>
      </c>
      <c r="AB34" s="170" t="s">
        <v>9</v>
      </c>
      <c r="AC34" s="15" t="s">
        <v>4097</v>
      </c>
      <c r="AD34" s="15"/>
      <c r="AE34" s="15" t="s">
        <v>15</v>
      </c>
    </row>
    <row r="35" spans="1:31" x14ac:dyDescent="0.25">
      <c r="A35" s="161">
        <v>4002937849</v>
      </c>
      <c r="B35" s="166" t="s">
        <v>96</v>
      </c>
      <c r="C35" s="166"/>
      <c r="D35" s="161">
        <v>24072001</v>
      </c>
      <c r="E35" s="161" t="s">
        <v>4089</v>
      </c>
      <c r="F35" s="161">
        <v>14</v>
      </c>
      <c r="G35" s="161" t="s">
        <v>4090</v>
      </c>
      <c r="H35" s="161" t="s">
        <v>4091</v>
      </c>
      <c r="I35" s="166" t="s">
        <v>8</v>
      </c>
      <c r="J35" s="161" t="s">
        <v>97</v>
      </c>
      <c r="K35" s="167">
        <v>44445.779166666667</v>
      </c>
      <c r="L35" s="161">
        <v>3</v>
      </c>
      <c r="M35" s="161" t="s">
        <v>126</v>
      </c>
      <c r="N35" s="161" t="s">
        <v>99</v>
      </c>
      <c r="O35" s="161" t="s">
        <v>4024</v>
      </c>
      <c r="P35" s="168">
        <v>44357</v>
      </c>
      <c r="Q35" s="161" t="s">
        <v>120</v>
      </c>
      <c r="R35" s="161" t="s">
        <v>4092</v>
      </c>
      <c r="S35" s="170" t="s">
        <v>122</v>
      </c>
      <c r="T35" s="15" t="str">
        <f>IFERROR(VLOOKUP(D:D,DGILOG!A:C,3,0),"")</f>
        <v/>
      </c>
      <c r="U35" s="170"/>
      <c r="V35" s="170"/>
      <c r="W35" s="170" t="str">
        <f>IFERROR(VLOOKUP(V:V,MGV!B:E,4,0),"")</f>
        <v/>
      </c>
      <c r="X35" s="170" t="s">
        <v>351</v>
      </c>
      <c r="Y35" s="15" t="str">
        <f t="shared" si="1"/>
        <v xml:space="preserve">4002937849 GID 10 P1 10 </v>
      </c>
      <c r="Z35" s="172" t="e">
        <f>VLOOKUP(A:A,[27]Orders!$D:$BE,11,0)</f>
        <v>#N/A</v>
      </c>
      <c r="AA35" s="185">
        <v>44356</v>
      </c>
      <c r="AB35" s="170" t="s">
        <v>9</v>
      </c>
      <c r="AC35" s="15" t="s">
        <v>4097</v>
      </c>
      <c r="AD35" s="15"/>
      <c r="AE35" s="15" t="s">
        <v>15</v>
      </c>
    </row>
  </sheetData>
  <autoFilter ref="A1:AE35" xr:uid="{00000000-0009-0000-0000-00001F000000}"/>
  <conditionalFormatting sqref="A1:A1048576">
    <cfRule type="duplicateValues" dxfId="79" priority="13"/>
  </conditionalFormatting>
  <conditionalFormatting sqref="Y11:Y31">
    <cfRule type="duplicateValues" dxfId="78" priority="7436"/>
  </conditionalFormatting>
  <conditionalFormatting sqref="Y32:Y35">
    <cfRule type="duplicateValues" dxfId="77" priority="7437"/>
  </conditionalFormatting>
  <conditionalFormatting sqref="Y6:Y10">
    <cfRule type="duplicateValues" dxfId="76" priority="7451"/>
  </conditionalFormatting>
  <conditionalFormatting sqref="Y1">
    <cfRule type="duplicateValues" dxfId="75" priority="7452"/>
  </conditionalFormatting>
  <conditionalFormatting sqref="Y2:Y5">
    <cfRule type="duplicateValues" dxfId="74" priority="7453"/>
  </conditionalFormatting>
  <conditionalFormatting sqref="AE1">
    <cfRule type="duplicateValues" dxfId="73" priority="1"/>
  </conditionalFormatting>
  <conditionalFormatting sqref="AE1">
    <cfRule type="duplicateValues" dxfId="72" priority="2"/>
    <cfRule type="duplicateValues" dxfId="71" priority="3"/>
  </conditionalFormatting>
  <conditionalFormatting sqref="AE1">
    <cfRule type="duplicateValues" dxfId="70" priority="4"/>
  </conditionalFormatting>
  <conditionalFormatting sqref="AE1 AE36:AE1048576">
    <cfRule type="duplicateValues" dxfId="69" priority="5"/>
  </conditionalFormatting>
  <conditionalFormatting sqref="V1">
    <cfRule type="duplicateValues" dxfId="68" priority="7454"/>
  </conditionalFormatting>
  <conditionalFormatting sqref="V1">
    <cfRule type="duplicateValues" dxfId="67" priority="7455"/>
    <cfRule type="duplicateValues" dxfId="66" priority="7455"/>
  </conditionalFormatting>
  <conditionalFormatting sqref="A1 V1">
    <cfRule type="duplicateValues" dxfId="65" priority="7456"/>
  </conditionalFormatting>
  <conditionalFormatting sqref="V6:V10">
    <cfRule type="duplicateValues" dxfId="64" priority="7457"/>
  </conditionalFormatting>
  <conditionalFormatting sqref="A1:A4 V1:V5 A11:A1048576 V11:V1048576">
    <cfRule type="duplicateValues" dxfId="63" priority="7459"/>
  </conditionalFormatting>
  <hyperlinks>
    <hyperlink ref="R11" r:id="rId1" display="http://jl.by/" xr:uid="{00000000-0004-0000-1F00-000000000000}"/>
    <hyperlink ref="R15" r:id="rId2" display="http://jl.by/" xr:uid="{00000000-0004-0000-1F00-000001000000}"/>
    <hyperlink ref="R17" r:id="rId3" display="https://www.google.com/maps/search/JL.RAGUNAN+RAYA+NO.11?entry=gmail&amp;source=g" xr:uid="{00000000-0004-0000-1F00-000002000000}"/>
    <hyperlink ref="R25" r:id="rId4" display="http://jl.by/" xr:uid="{00000000-0004-0000-1F00-000003000000}"/>
    <hyperlink ref="R29" r:id="rId5" display="https://www.google.com/maps/search/JL.RAYA+PEKAYON+NO.28?entry=gmail&amp;source=g" xr:uid="{00000000-0004-0000-1F00-000004000000}"/>
  </hyperlinks>
  <pageMargins left="0.7" right="0.7" top="0.75" bottom="0.75" header="0.3" footer="0.3"/>
  <pageSetup orientation="portrait" horizontalDpi="360" verticalDpi="360" r:id="rId6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E24"/>
  <sheetViews>
    <sheetView workbookViewId="0">
      <pane xSplit="5" ySplit="1" topLeftCell="O2" activePane="bottomRight" state="frozen"/>
      <selection pane="topRight" activeCell="F1" sqref="F1"/>
      <selection pane="bottomLeft" activeCell="A2" sqref="A2"/>
      <selection pane="bottomRight" activeCell="V25" sqref="V25"/>
    </sheetView>
  </sheetViews>
  <sheetFormatPr defaultRowHeight="15" x14ac:dyDescent="0.25"/>
  <cols>
    <col min="1" max="1" width="9.5703125" bestFit="1" customWidth="1"/>
    <col min="2" max="2" width="9.5703125" hidden="1" customWidth="1"/>
    <col min="3" max="3" width="5" bestFit="1" customWidth="1"/>
    <col min="4" max="4" width="7.85546875" bestFit="1" customWidth="1"/>
    <col min="5" max="5" width="34" bestFit="1" customWidth="1"/>
    <col min="6" max="6" width="6.42578125" bestFit="1" customWidth="1"/>
    <col min="7" max="7" width="6.85546875" bestFit="1" customWidth="1"/>
    <col min="8" max="8" width="6.5703125" bestFit="1" customWidth="1"/>
    <col min="9" max="9" width="8.7109375" bestFit="1" customWidth="1"/>
    <col min="10" max="10" width="14.140625" hidden="1" customWidth="1"/>
    <col min="11" max="11" width="11.85546875" hidden="1" customWidth="1"/>
    <col min="12" max="12" width="7.42578125" bestFit="1" customWidth="1"/>
    <col min="13" max="13" width="11.85546875" bestFit="1" customWidth="1"/>
    <col min="14" max="14" width="12.28515625" hidden="1" customWidth="1"/>
    <col min="15" max="15" width="13.42578125" bestFit="1" customWidth="1"/>
    <col min="16" max="16" width="7.85546875" bestFit="1" customWidth="1"/>
    <col min="17" max="17" width="20.140625" hidden="1" customWidth="1"/>
    <col min="18" max="18" width="31.42578125" hidden="1" customWidth="1"/>
    <col min="22" max="22" width="15.7109375" style="12" bestFit="1" customWidth="1"/>
    <col min="23" max="23" width="40.140625" style="30" bestFit="1" customWidth="1"/>
    <col min="25" max="25" width="24.42578125" bestFit="1" customWidth="1"/>
    <col min="26" max="26" width="29" bestFit="1" customWidth="1"/>
    <col min="28" max="28" width="29.140625" bestFit="1" customWidth="1"/>
    <col min="29" max="29" width="16.5703125" bestFit="1" customWidth="1"/>
    <col min="31" max="31" width="10.5703125" bestFit="1" customWidth="1"/>
  </cols>
  <sheetData>
    <row r="1" spans="1:31" x14ac:dyDescent="0.25">
      <c r="A1" s="102" t="s">
        <v>0</v>
      </c>
      <c r="B1" s="102" t="s">
        <v>3</v>
      </c>
      <c r="C1" s="102" t="s">
        <v>79</v>
      </c>
      <c r="D1" s="102" t="s">
        <v>80</v>
      </c>
      <c r="E1" s="102" t="s">
        <v>81</v>
      </c>
      <c r="F1" s="102" t="s">
        <v>82</v>
      </c>
      <c r="G1" s="102" t="s">
        <v>83</v>
      </c>
      <c r="H1" s="102" t="s">
        <v>84</v>
      </c>
      <c r="I1" s="102" t="s">
        <v>229</v>
      </c>
      <c r="J1" s="102" t="s">
        <v>85</v>
      </c>
      <c r="K1" s="102" t="s">
        <v>86</v>
      </c>
      <c r="L1" s="102" t="s">
        <v>87</v>
      </c>
      <c r="M1" s="102" t="s">
        <v>88</v>
      </c>
      <c r="N1" s="102" t="s">
        <v>89</v>
      </c>
      <c r="O1" s="102" t="s">
        <v>90</v>
      </c>
      <c r="P1" s="102" t="s">
        <v>91</v>
      </c>
      <c r="Q1" s="102" t="s">
        <v>92</v>
      </c>
      <c r="R1" s="102" t="s">
        <v>93</v>
      </c>
      <c r="S1" s="325" t="s">
        <v>2454</v>
      </c>
      <c r="T1" s="326" t="s">
        <v>611</v>
      </c>
      <c r="U1" s="325" t="s">
        <v>94</v>
      </c>
      <c r="V1" s="325" t="s">
        <v>625</v>
      </c>
      <c r="W1" s="325" t="s">
        <v>529</v>
      </c>
      <c r="X1" s="325" t="s">
        <v>95</v>
      </c>
      <c r="Y1" s="325" t="s">
        <v>254</v>
      </c>
      <c r="Z1" s="126"/>
      <c r="AA1" s="126"/>
      <c r="AB1" s="126"/>
      <c r="AC1" s="126"/>
    </row>
    <row r="2" spans="1:31" x14ac:dyDescent="0.25">
      <c r="A2" s="78">
        <v>4002940884</v>
      </c>
      <c r="B2" s="103" t="s">
        <v>96</v>
      </c>
      <c r="C2" s="103">
        <v>1</v>
      </c>
      <c r="D2" s="78">
        <v>15067655</v>
      </c>
      <c r="E2" s="78" t="s">
        <v>133</v>
      </c>
      <c r="F2" s="78">
        <v>493</v>
      </c>
      <c r="G2" s="78">
        <v>4.8899999999999997</v>
      </c>
      <c r="H2" s="78">
        <v>1.85</v>
      </c>
      <c r="I2" s="103" t="s">
        <v>8</v>
      </c>
      <c r="J2" s="78" t="s">
        <v>109</v>
      </c>
      <c r="K2" s="104">
        <v>44366.053472222222</v>
      </c>
      <c r="L2" s="103">
        <v>1</v>
      </c>
      <c r="M2" s="78" t="s">
        <v>126</v>
      </c>
      <c r="N2" s="78" t="s">
        <v>99</v>
      </c>
      <c r="O2" s="78" t="s">
        <v>5057</v>
      </c>
      <c r="P2" s="105">
        <v>44367</v>
      </c>
      <c r="Q2" s="78" t="s">
        <v>100</v>
      </c>
      <c r="R2" s="110" t="s">
        <v>4463</v>
      </c>
      <c r="S2" s="78" t="s">
        <v>101</v>
      </c>
      <c r="T2" s="334" t="str">
        <f>IFERROR(VLOOKUP(D:D,DGILOG!A:C,3,0),"")</f>
        <v>Y</v>
      </c>
      <c r="U2" s="126" t="s">
        <v>3523</v>
      </c>
      <c r="V2" s="100" t="s">
        <v>435</v>
      </c>
      <c r="W2" s="126" t="str">
        <f>IFERROR(VLOOKUP(V:V,MGV!B:E,4,0),"")</f>
        <v>PT. Kabut Halim Mandiri</v>
      </c>
      <c r="X2" s="126" t="s">
        <v>393</v>
      </c>
      <c r="Y2" s="334" t="str">
        <f>A2&amp;" "&amp;X2&amp;" "&amp;S2&amp;" "&amp;TEXT(P2,"dd")&amp;" "&amp;T2</f>
        <v>4002940884 GID 20 ND 20 Y</v>
      </c>
      <c r="Z2" s="126" t="s">
        <v>5066</v>
      </c>
      <c r="AA2" s="190">
        <v>44366</v>
      </c>
      <c r="AB2" s="126" t="str">
        <f>W2</f>
        <v>PT. Kabut Halim Mandiri</v>
      </c>
      <c r="AC2" s="126" t="str">
        <f>VLOOKUP(AE:AE,'List Dedicate'!C:F,4,0)</f>
        <v>Ono</v>
      </c>
      <c r="AE2" t="str">
        <f>V2</f>
        <v>B 9027 EXR</v>
      </c>
    </row>
    <row r="3" spans="1:31" x14ac:dyDescent="0.25">
      <c r="A3" s="78">
        <v>4002940894</v>
      </c>
      <c r="B3" s="103" t="s">
        <v>96</v>
      </c>
      <c r="C3" s="103">
        <v>1</v>
      </c>
      <c r="D3" s="78">
        <v>15073986</v>
      </c>
      <c r="E3" s="78" t="s">
        <v>4355</v>
      </c>
      <c r="F3" s="78">
        <v>284</v>
      </c>
      <c r="G3" s="78">
        <v>4.82</v>
      </c>
      <c r="H3" s="78">
        <v>2.12</v>
      </c>
      <c r="I3" s="103" t="s">
        <v>8</v>
      </c>
      <c r="J3" s="78" t="s">
        <v>116</v>
      </c>
      <c r="K3" s="104">
        <v>44366.053472222222</v>
      </c>
      <c r="L3" s="103">
        <v>1</v>
      </c>
      <c r="M3" s="78" t="s">
        <v>3304</v>
      </c>
      <c r="N3" s="78" t="s">
        <v>110</v>
      </c>
      <c r="O3" s="78" t="s">
        <v>5058</v>
      </c>
      <c r="P3" s="105">
        <v>44368</v>
      </c>
      <c r="Q3" s="78" t="s">
        <v>105</v>
      </c>
      <c r="R3" s="78" t="s">
        <v>4356</v>
      </c>
      <c r="S3" s="78" t="s">
        <v>107</v>
      </c>
      <c r="T3" s="334" t="str">
        <f>IFERROR(VLOOKUP(D:D,DGILOG!A:C,3,0),"")</f>
        <v/>
      </c>
      <c r="U3" s="126" t="s">
        <v>3523</v>
      </c>
      <c r="V3" s="100" t="s">
        <v>55</v>
      </c>
      <c r="W3" s="126" t="str">
        <f>IFERROR(VLOOKUP(V:V,MGV!B:E,4,0),"")</f>
        <v>PT. Mega Antaran Prima</v>
      </c>
      <c r="X3" s="126" t="s">
        <v>393</v>
      </c>
      <c r="Y3" s="334" t="str">
        <f t="shared" ref="Y3:Y8" si="0">A3&amp;" "&amp;X3&amp;" "&amp;S3&amp;" "&amp;TEXT(P3,"dd")&amp;" "&amp;T3</f>
        <v xml:space="preserve">4002940894 GID 20 P2 21 </v>
      </c>
      <c r="Z3" s="126" t="s">
        <v>5067</v>
      </c>
      <c r="AA3" s="190">
        <v>44366</v>
      </c>
      <c r="AB3" s="126" t="str">
        <f t="shared" ref="AB3:AB8" si="1">W3</f>
        <v>PT. Mega Antaran Prima</v>
      </c>
      <c r="AC3" s="126" t="str">
        <f>VLOOKUP(AE:AE,'List Dedicate'!C:F,4,0)</f>
        <v>Arsudi</v>
      </c>
      <c r="AE3" t="str">
        <f t="shared" ref="AE3:AE8" si="2">V3</f>
        <v>B 9150 KXU</v>
      </c>
    </row>
    <row r="4" spans="1:31" x14ac:dyDescent="0.25">
      <c r="A4" s="78">
        <v>4002940636</v>
      </c>
      <c r="B4" s="103" t="s">
        <v>96</v>
      </c>
      <c r="C4" s="103">
        <v>1</v>
      </c>
      <c r="D4" s="78">
        <v>15074581</v>
      </c>
      <c r="E4" s="78" t="s">
        <v>5059</v>
      </c>
      <c r="F4" s="78">
        <v>26</v>
      </c>
      <c r="G4" s="78">
        <v>0.35</v>
      </c>
      <c r="H4" s="78">
        <v>0.15</v>
      </c>
      <c r="I4" s="103" t="s">
        <v>8</v>
      </c>
      <c r="J4" s="78" t="s">
        <v>97</v>
      </c>
      <c r="K4" s="104">
        <v>44366.392361111109</v>
      </c>
      <c r="L4" s="103">
        <v>1</v>
      </c>
      <c r="M4" s="78" t="s">
        <v>3304</v>
      </c>
      <c r="N4" s="78" t="s">
        <v>110</v>
      </c>
      <c r="O4" s="78" t="s">
        <v>5060</v>
      </c>
      <c r="P4" s="105">
        <v>44358</v>
      </c>
      <c r="Q4" s="78" t="s">
        <v>105</v>
      </c>
      <c r="R4" s="78" t="s">
        <v>5061</v>
      </c>
      <c r="S4" s="78" t="s">
        <v>107</v>
      </c>
      <c r="T4" s="334" t="str">
        <f>IFERROR(VLOOKUP(D:D,DGILOG!A:C,3,0),"")</f>
        <v/>
      </c>
      <c r="U4" s="126" t="s">
        <v>3523</v>
      </c>
      <c r="V4" s="100" t="s">
        <v>60</v>
      </c>
      <c r="W4" s="126" t="str">
        <f>IFERROR(VLOOKUP(V:V,MGV!B:E,4,0),"")</f>
        <v>PT. Mega Antaran Prima</v>
      </c>
      <c r="X4" s="126" t="s">
        <v>393</v>
      </c>
      <c r="Y4" s="334" t="str">
        <f t="shared" si="0"/>
        <v xml:space="preserve">4002940636 GID 20 P2 11 </v>
      </c>
      <c r="Z4" s="126" t="s">
        <v>5068</v>
      </c>
      <c r="AA4" s="190">
        <v>44366</v>
      </c>
      <c r="AB4" s="126" t="str">
        <f t="shared" si="1"/>
        <v>PT. Mega Antaran Prima</v>
      </c>
      <c r="AC4" s="126" t="str">
        <f>VLOOKUP(AE:AE,'List Dedicate'!C:F,4,0)</f>
        <v>Dadan Darmawan</v>
      </c>
      <c r="AE4" t="str">
        <f t="shared" si="2"/>
        <v>B 9064 KXU</v>
      </c>
    </row>
    <row r="5" spans="1:31" x14ac:dyDescent="0.25">
      <c r="A5" s="78">
        <v>4002940636</v>
      </c>
      <c r="B5" s="103" t="s">
        <v>96</v>
      </c>
      <c r="C5" s="103"/>
      <c r="D5" s="78">
        <v>20808001</v>
      </c>
      <c r="E5" s="78" t="s">
        <v>4819</v>
      </c>
      <c r="F5" s="78">
        <v>200</v>
      </c>
      <c r="G5" s="78">
        <v>3.94</v>
      </c>
      <c r="H5" s="78">
        <v>0.88</v>
      </c>
      <c r="I5" s="103" t="s">
        <v>8</v>
      </c>
      <c r="J5" s="78" t="s">
        <v>97</v>
      </c>
      <c r="K5" s="104">
        <v>44366.392361111109</v>
      </c>
      <c r="L5" s="103">
        <v>1</v>
      </c>
      <c r="M5" s="78" t="s">
        <v>3304</v>
      </c>
      <c r="N5" s="78" t="s">
        <v>110</v>
      </c>
      <c r="O5" s="78" t="s">
        <v>5060</v>
      </c>
      <c r="P5" s="105">
        <v>44358</v>
      </c>
      <c r="Q5" s="78" t="s">
        <v>105</v>
      </c>
      <c r="R5" s="78" t="s">
        <v>4821</v>
      </c>
      <c r="S5" s="78" t="s">
        <v>107</v>
      </c>
      <c r="T5" s="334" t="str">
        <f>IFERROR(VLOOKUP(D:D,DGILOG!A:C,3,0),"")</f>
        <v/>
      </c>
      <c r="U5" s="126"/>
      <c r="V5" s="100"/>
      <c r="W5" s="126" t="str">
        <f>IFERROR(VLOOKUP(V:V,MGV!B:E,4,0),"")</f>
        <v/>
      </c>
      <c r="X5" s="126" t="s">
        <v>393</v>
      </c>
      <c r="Y5" s="334" t="str">
        <f t="shared" si="0"/>
        <v xml:space="preserve">4002940636 GID 20 P2 11 </v>
      </c>
      <c r="Z5" s="126" t="s">
        <v>5068</v>
      </c>
      <c r="AA5" s="190">
        <v>44366</v>
      </c>
      <c r="AB5" s="126" t="str">
        <f t="shared" si="1"/>
        <v/>
      </c>
      <c r="AC5" s="126" t="e">
        <f>VLOOKUP(AE:AE,'List Dedicate'!C:F,4,0)</f>
        <v>#N/A</v>
      </c>
      <c r="AE5">
        <f t="shared" si="2"/>
        <v>0</v>
      </c>
    </row>
    <row r="6" spans="1:31" x14ac:dyDescent="0.25">
      <c r="A6" s="78">
        <v>4002940890</v>
      </c>
      <c r="B6" s="103" t="s">
        <v>96</v>
      </c>
      <c r="C6" s="103">
        <v>1</v>
      </c>
      <c r="D6" s="78">
        <v>32300001</v>
      </c>
      <c r="E6" s="78" t="s">
        <v>182</v>
      </c>
      <c r="F6" s="78">
        <v>255</v>
      </c>
      <c r="G6" s="78">
        <v>5.09</v>
      </c>
      <c r="H6" s="78">
        <v>2.25</v>
      </c>
      <c r="I6" s="103" t="s">
        <v>8</v>
      </c>
      <c r="J6" s="78" t="s">
        <v>97</v>
      </c>
      <c r="K6" s="104">
        <v>44366.392361111109</v>
      </c>
      <c r="L6" s="103">
        <v>1</v>
      </c>
      <c r="M6" s="78" t="s">
        <v>3304</v>
      </c>
      <c r="N6" s="78" t="s">
        <v>110</v>
      </c>
      <c r="O6" s="78" t="s">
        <v>393</v>
      </c>
      <c r="P6" s="105">
        <v>44368</v>
      </c>
      <c r="Q6" s="78" t="s">
        <v>105</v>
      </c>
      <c r="R6" s="78" t="s">
        <v>4353</v>
      </c>
      <c r="S6" s="78" t="s">
        <v>107</v>
      </c>
      <c r="T6" s="334" t="str">
        <f>IFERROR(VLOOKUP(D:D,DGILOG!A:C,3,0),"")</f>
        <v>Y</v>
      </c>
      <c r="U6" s="126" t="s">
        <v>3523</v>
      </c>
      <c r="V6" s="100" t="s">
        <v>21</v>
      </c>
      <c r="W6" s="126" t="str">
        <f>IFERROR(VLOOKUP(V:V,MGV!B:E,4,0),"")</f>
        <v>PT. Brilliant Cargo International</v>
      </c>
      <c r="X6" s="126" t="s">
        <v>393</v>
      </c>
      <c r="Y6" s="334" t="str">
        <f t="shared" si="0"/>
        <v>4002940890 GID 20 P2 21 Y</v>
      </c>
      <c r="Z6" s="126" t="s">
        <v>5069</v>
      </c>
      <c r="AA6" s="190">
        <v>44366</v>
      </c>
      <c r="AB6" s="126" t="str">
        <f t="shared" si="1"/>
        <v>PT. Brilliant Cargo International</v>
      </c>
      <c r="AC6" s="126" t="str">
        <f>VLOOKUP(AE:AE,'List Dedicate'!C:F,4,0)</f>
        <v>Waskito</v>
      </c>
      <c r="AE6" t="str">
        <f t="shared" si="2"/>
        <v>B 9408 OI</v>
      </c>
    </row>
    <row r="7" spans="1:31" x14ac:dyDescent="0.25">
      <c r="A7" s="78">
        <v>4002940913</v>
      </c>
      <c r="B7" s="103" t="s">
        <v>96</v>
      </c>
      <c r="C7" s="103">
        <v>1</v>
      </c>
      <c r="D7" s="78">
        <v>15097206</v>
      </c>
      <c r="E7" s="78" t="s">
        <v>4034</v>
      </c>
      <c r="F7" s="78">
        <v>232</v>
      </c>
      <c r="G7" s="78">
        <v>5.17</v>
      </c>
      <c r="H7" s="78">
        <v>1</v>
      </c>
      <c r="I7" s="103" t="s">
        <v>8</v>
      </c>
      <c r="J7" s="78" t="s">
        <v>97</v>
      </c>
      <c r="K7" s="104">
        <v>44366.392361111109</v>
      </c>
      <c r="L7" s="103">
        <v>1</v>
      </c>
      <c r="M7" s="78" t="s">
        <v>168</v>
      </c>
      <c r="N7" s="78" t="s">
        <v>110</v>
      </c>
      <c r="O7" s="78" t="s">
        <v>5060</v>
      </c>
      <c r="P7" s="105">
        <v>44365</v>
      </c>
      <c r="Q7" s="78" t="s">
        <v>105</v>
      </c>
      <c r="R7" s="78" t="s">
        <v>4037</v>
      </c>
      <c r="S7" s="78" t="s">
        <v>107</v>
      </c>
      <c r="T7" s="334" t="str">
        <f>IFERROR(VLOOKUP(D:D,DGILOG!A:C,3,0),"")</f>
        <v/>
      </c>
      <c r="U7" s="126" t="s">
        <v>3523</v>
      </c>
      <c r="V7" s="100" t="s">
        <v>39</v>
      </c>
      <c r="W7" s="126" t="str">
        <f>IFERROR(VLOOKUP(V:V,MGV!B:E,4,0),"")</f>
        <v>PT. Kabut Halim Mandiri</v>
      </c>
      <c r="X7" s="126" t="s">
        <v>393</v>
      </c>
      <c r="Y7" s="334" t="str">
        <f t="shared" si="0"/>
        <v xml:space="preserve">4002940913 GID 20 P2 18 </v>
      </c>
      <c r="Z7" s="126" t="s">
        <v>5070</v>
      </c>
      <c r="AA7" s="190">
        <v>44366</v>
      </c>
      <c r="AB7" s="126" t="str">
        <f t="shared" si="1"/>
        <v>PT. Kabut Halim Mandiri</v>
      </c>
      <c r="AC7" s="126" t="str">
        <f>VLOOKUP(AE:AE,'List Dedicate'!C:F,4,0)</f>
        <v>mand arip</v>
      </c>
      <c r="AE7" t="str">
        <f t="shared" si="2"/>
        <v>F 9284 FG</v>
      </c>
    </row>
    <row r="8" spans="1:31" x14ac:dyDescent="0.25">
      <c r="A8" s="78">
        <v>4002940913</v>
      </c>
      <c r="B8" s="103" t="s">
        <v>96</v>
      </c>
      <c r="C8" s="103"/>
      <c r="D8" s="78">
        <v>24079001</v>
      </c>
      <c r="E8" s="78" t="s">
        <v>5062</v>
      </c>
      <c r="F8" s="78">
        <v>18</v>
      </c>
      <c r="G8" s="78">
        <v>0.27</v>
      </c>
      <c r="H8" s="78">
        <v>0.13</v>
      </c>
      <c r="I8" s="103" t="s">
        <v>8</v>
      </c>
      <c r="J8" s="78" t="s">
        <v>97</v>
      </c>
      <c r="K8" s="104">
        <v>44366.392361111109</v>
      </c>
      <c r="L8" s="103">
        <v>1</v>
      </c>
      <c r="M8" s="78" t="s">
        <v>168</v>
      </c>
      <c r="N8" s="78" t="s">
        <v>110</v>
      </c>
      <c r="O8" s="78" t="s">
        <v>5060</v>
      </c>
      <c r="P8" s="105">
        <v>44365</v>
      </c>
      <c r="Q8" s="78" t="s">
        <v>105</v>
      </c>
      <c r="R8" s="78" t="s">
        <v>5063</v>
      </c>
      <c r="S8" s="78" t="s">
        <v>107</v>
      </c>
      <c r="T8" s="334" t="str">
        <f>IFERROR(VLOOKUP(D:D,DGILOG!A:C,3,0),"")</f>
        <v/>
      </c>
      <c r="U8" s="126"/>
      <c r="V8" s="100"/>
      <c r="W8" s="126" t="str">
        <f>IFERROR(VLOOKUP(V:V,MGV!B:E,4,0),"")</f>
        <v/>
      </c>
      <c r="X8" s="126" t="s">
        <v>393</v>
      </c>
      <c r="Y8" s="334" t="str">
        <f t="shared" si="0"/>
        <v xml:space="preserve">4002940913 GID 20 P2 18 </v>
      </c>
      <c r="Z8" s="126" t="s">
        <v>5070</v>
      </c>
      <c r="AA8" s="190">
        <v>44366</v>
      </c>
      <c r="AB8" s="126" t="str">
        <f t="shared" si="1"/>
        <v/>
      </c>
      <c r="AC8" s="126" t="e">
        <f>VLOOKUP(AE:AE,'List Dedicate'!C:F,4,0)</f>
        <v>#N/A</v>
      </c>
      <c r="AE8">
        <f t="shared" si="2"/>
        <v>0</v>
      </c>
    </row>
    <row r="9" spans="1:31" x14ac:dyDescent="0.25">
      <c r="A9" s="346">
        <v>4002940830</v>
      </c>
      <c r="B9" s="103" t="s">
        <v>96</v>
      </c>
      <c r="C9" s="112">
        <v>1</v>
      </c>
      <c r="D9" s="347"/>
      <c r="E9" s="111" t="s">
        <v>240</v>
      </c>
      <c r="F9" s="348">
        <v>1146</v>
      </c>
      <c r="G9" s="111">
        <v>28.5</v>
      </c>
      <c r="H9" s="111">
        <v>9.7899999999999991</v>
      </c>
      <c r="I9" s="112" t="s">
        <v>73</v>
      </c>
      <c r="J9" s="126"/>
      <c r="K9" s="126"/>
      <c r="L9" s="112">
        <v>1</v>
      </c>
      <c r="M9" s="111" t="s">
        <v>5065</v>
      </c>
      <c r="N9" s="111" t="s">
        <v>3391</v>
      </c>
      <c r="O9" s="111" t="s">
        <v>4988</v>
      </c>
      <c r="P9" s="113">
        <v>44370</v>
      </c>
      <c r="Q9" s="130" t="s">
        <v>112</v>
      </c>
      <c r="R9" s="126"/>
      <c r="S9" s="111" t="s">
        <v>113</v>
      </c>
      <c r="T9" s="349" t="str">
        <f>IFERROR(VLOOKUP(D:D,DGILOG!A:C,3,0),"")</f>
        <v/>
      </c>
      <c r="U9" s="347"/>
      <c r="V9" s="350" t="s">
        <v>2453</v>
      </c>
      <c r="W9" s="114" t="s">
        <v>5083</v>
      </c>
      <c r="X9" s="347" t="s">
        <v>393</v>
      </c>
      <c r="Y9" s="349" t="str">
        <f>A9&amp;" "&amp;X9&amp;" "&amp;S9&amp;" "&amp;TEXT(P9,"dd")&amp;" "&amp;T9</f>
        <v xml:space="preserve">4002940830 GID 20 P3 23 </v>
      </c>
      <c r="Z9" s="347" t="s">
        <v>5071</v>
      </c>
      <c r="AA9" s="126"/>
      <c r="AB9" s="126"/>
      <c r="AC9" s="126"/>
    </row>
    <row r="10" spans="1:31" x14ac:dyDescent="0.25">
      <c r="A10" s="346">
        <v>4002940830</v>
      </c>
      <c r="B10" s="103" t="s">
        <v>96</v>
      </c>
      <c r="C10" s="347"/>
      <c r="D10" s="347"/>
      <c r="E10" s="111" t="s">
        <v>5064</v>
      </c>
      <c r="F10" s="348">
        <v>1300</v>
      </c>
      <c r="G10" s="111">
        <v>13.55</v>
      </c>
      <c r="H10" s="111">
        <v>6.54</v>
      </c>
      <c r="I10" s="112" t="s">
        <v>73</v>
      </c>
      <c r="J10" s="126"/>
      <c r="K10" s="126"/>
      <c r="L10" s="112">
        <v>1</v>
      </c>
      <c r="M10" s="111" t="s">
        <v>5065</v>
      </c>
      <c r="N10" s="111" t="s">
        <v>3391</v>
      </c>
      <c r="O10" s="111" t="s">
        <v>4988</v>
      </c>
      <c r="P10" s="113">
        <v>44370</v>
      </c>
      <c r="Q10" s="130" t="s">
        <v>112</v>
      </c>
      <c r="R10" s="126"/>
      <c r="S10" s="111" t="s">
        <v>113</v>
      </c>
      <c r="T10" s="349" t="str">
        <f>IFERROR(VLOOKUP(D:D,DGILOG!A:C,3,0),"")</f>
        <v/>
      </c>
      <c r="U10" s="347"/>
      <c r="V10" s="350"/>
      <c r="W10" s="114" t="s">
        <v>5083</v>
      </c>
      <c r="X10" s="347" t="s">
        <v>393</v>
      </c>
      <c r="Y10" s="349" t="str">
        <f>A10&amp;" "&amp;X10&amp;" "&amp;S10&amp;" "&amp;TEXT(P10,"dd")&amp;" "&amp;T10</f>
        <v xml:space="preserve">4002940830 GID 20 P3 23 </v>
      </c>
      <c r="Z10" s="347" t="s">
        <v>5071</v>
      </c>
      <c r="AA10" s="126"/>
      <c r="AB10" s="126"/>
      <c r="AC10" s="126"/>
    </row>
    <row r="11" spans="1:31" x14ac:dyDescent="0.25">
      <c r="A11" s="115">
        <v>4002940657</v>
      </c>
      <c r="B11" s="131" t="s">
        <v>96</v>
      </c>
      <c r="C11" s="116">
        <v>1</v>
      </c>
      <c r="D11" s="115">
        <v>95000001</v>
      </c>
      <c r="E11" s="115" t="s">
        <v>115</v>
      </c>
      <c r="F11" s="115">
        <v>1000</v>
      </c>
      <c r="G11" s="115">
        <v>29.89</v>
      </c>
      <c r="H11" s="115">
        <v>10.050000000000001</v>
      </c>
      <c r="I11" s="112" t="s">
        <v>73</v>
      </c>
      <c r="J11" s="130" t="s">
        <v>97</v>
      </c>
      <c r="K11" s="130" t="s">
        <v>5034</v>
      </c>
      <c r="L11" s="115">
        <v>3</v>
      </c>
      <c r="M11" s="115" t="s">
        <v>117</v>
      </c>
      <c r="N11" s="115" t="s">
        <v>118</v>
      </c>
      <c r="O11" s="115" t="s">
        <v>4988</v>
      </c>
      <c r="P11" s="117">
        <v>44368</v>
      </c>
      <c r="Q11" s="130" t="s">
        <v>112</v>
      </c>
      <c r="R11" s="130" t="s">
        <v>4230</v>
      </c>
      <c r="S11" s="111" t="s">
        <v>113</v>
      </c>
      <c r="T11" s="349" t="str">
        <f>IFERROR(VLOOKUP(D:D,DGILOG!A:C,3,0),"")</f>
        <v>Y</v>
      </c>
      <c r="U11" s="347"/>
      <c r="V11" s="350" t="s">
        <v>493</v>
      </c>
      <c r="W11" s="349" t="s">
        <v>5106</v>
      </c>
      <c r="X11" s="347" t="s">
        <v>392</v>
      </c>
      <c r="Y11" s="349" t="str">
        <f>A11&amp;" "&amp;X11&amp;" "&amp;S11&amp;" "&amp;TEXT(P11,"dd")&amp;" "&amp;T11</f>
        <v>4002940657 GID 19 P3 21 Y</v>
      </c>
      <c r="Z11" s="347"/>
      <c r="AA11" s="126"/>
      <c r="AB11" s="126"/>
      <c r="AC11" s="126"/>
    </row>
    <row r="12" spans="1:31" x14ac:dyDescent="0.25">
      <c r="A12" s="115">
        <v>4002940657</v>
      </c>
      <c r="B12" s="131" t="s">
        <v>96</v>
      </c>
      <c r="C12" s="116"/>
      <c r="D12" s="115">
        <v>95260001</v>
      </c>
      <c r="E12" s="115" t="s">
        <v>237</v>
      </c>
      <c r="F12" s="115">
        <v>642</v>
      </c>
      <c r="G12" s="115">
        <v>6.68</v>
      </c>
      <c r="H12" s="115">
        <v>4.24</v>
      </c>
      <c r="I12" s="112" t="s">
        <v>73</v>
      </c>
      <c r="J12" s="130" t="s">
        <v>97</v>
      </c>
      <c r="K12" s="130" t="s">
        <v>5034</v>
      </c>
      <c r="L12" s="115">
        <v>3</v>
      </c>
      <c r="M12" s="115" t="s">
        <v>117</v>
      </c>
      <c r="N12" s="115" t="s">
        <v>118</v>
      </c>
      <c r="O12" s="115" t="s">
        <v>4988</v>
      </c>
      <c r="P12" s="117">
        <v>44368</v>
      </c>
      <c r="Q12" s="130" t="s">
        <v>112</v>
      </c>
      <c r="R12" s="130" t="s">
        <v>238</v>
      </c>
      <c r="S12" s="111" t="s">
        <v>113</v>
      </c>
      <c r="T12" s="349" t="str">
        <f>IFERROR(VLOOKUP(D:D,DGILOG!A:C,3,0),"")</f>
        <v>Y</v>
      </c>
      <c r="U12" s="347"/>
      <c r="V12" s="350"/>
      <c r="W12" s="349" t="s">
        <v>5106</v>
      </c>
      <c r="X12" s="347" t="s">
        <v>392</v>
      </c>
      <c r="Y12" s="349" t="str">
        <f>A12&amp;" "&amp;X12&amp;" "&amp;S12&amp;" "&amp;TEXT(P12,"dd")&amp;" "&amp;T12</f>
        <v>4002940657 GID 19 P3 21 Y</v>
      </c>
      <c r="Z12" s="347"/>
      <c r="AA12" s="126"/>
      <c r="AB12" s="126"/>
      <c r="AC12" s="126"/>
    </row>
    <row r="13" spans="1:31" x14ac:dyDescent="0.25">
      <c r="A13" s="106">
        <v>4002940875</v>
      </c>
      <c r="B13" s="107" t="s">
        <v>96</v>
      </c>
      <c r="C13" s="107">
        <v>1</v>
      </c>
      <c r="D13" s="106">
        <v>15180167</v>
      </c>
      <c r="E13" s="106" t="s">
        <v>4759</v>
      </c>
      <c r="F13" s="106">
        <v>548</v>
      </c>
      <c r="G13" s="106">
        <v>8.11</v>
      </c>
      <c r="H13" s="106">
        <v>3.49</v>
      </c>
      <c r="I13" s="107" t="s">
        <v>170</v>
      </c>
      <c r="J13" s="106" t="s">
        <v>97</v>
      </c>
      <c r="K13" s="106" t="s">
        <v>5072</v>
      </c>
      <c r="L13" s="107">
        <v>2</v>
      </c>
      <c r="M13" s="106" t="s">
        <v>171</v>
      </c>
      <c r="N13" s="106" t="s">
        <v>110</v>
      </c>
      <c r="O13" s="106" t="s">
        <v>5073</v>
      </c>
      <c r="P13" s="109">
        <v>44369</v>
      </c>
      <c r="Q13" s="106" t="s">
        <v>105</v>
      </c>
      <c r="R13" s="106" t="s">
        <v>4760</v>
      </c>
      <c r="S13" s="78" t="s">
        <v>107</v>
      </c>
      <c r="T13" s="334" t="str">
        <f>IFERROR(VLOOKUP(D:D,DGILOG!A:C,3,0),"")</f>
        <v/>
      </c>
      <c r="U13" s="126"/>
      <c r="V13" s="100" t="s">
        <v>622</v>
      </c>
      <c r="W13" s="126" t="s">
        <v>5087</v>
      </c>
      <c r="X13" s="126" t="s">
        <v>393</v>
      </c>
      <c r="Y13" s="334" t="str">
        <f>A13&amp;" "&amp;X13&amp;" "&amp;S13&amp;" "&amp;TEXT(P13,"dd")&amp;" "&amp;T13</f>
        <v xml:space="preserve">4002940875 GID 20 P2 22 </v>
      </c>
      <c r="Z13" s="126"/>
      <c r="AA13" s="126"/>
      <c r="AB13" s="126"/>
      <c r="AC13" s="126"/>
    </row>
    <row r="14" spans="1:31" x14ac:dyDescent="0.25">
      <c r="A14" s="115">
        <v>4002940875</v>
      </c>
      <c r="B14" s="107" t="s">
        <v>96</v>
      </c>
      <c r="C14" s="116"/>
      <c r="D14" s="115">
        <v>15316780</v>
      </c>
      <c r="E14" s="115" t="s">
        <v>5074</v>
      </c>
      <c r="F14" s="115">
        <v>500</v>
      </c>
      <c r="G14" s="115">
        <v>6.1</v>
      </c>
      <c r="H14" s="115">
        <v>4.45</v>
      </c>
      <c r="I14" s="116" t="s">
        <v>170</v>
      </c>
      <c r="J14" s="106" t="s">
        <v>97</v>
      </c>
      <c r="K14" s="106" t="s">
        <v>5072</v>
      </c>
      <c r="L14" s="116">
        <v>2</v>
      </c>
      <c r="M14" s="115" t="s">
        <v>346</v>
      </c>
      <c r="N14" s="115" t="s">
        <v>118</v>
      </c>
      <c r="O14" s="115" t="s">
        <v>5073</v>
      </c>
      <c r="P14" s="117">
        <v>44369</v>
      </c>
      <c r="Q14" s="106" t="s">
        <v>112</v>
      </c>
      <c r="R14" s="106" t="s">
        <v>5075</v>
      </c>
      <c r="S14" s="111" t="s">
        <v>113</v>
      </c>
      <c r="T14" s="349" t="str">
        <f>IFERROR(VLOOKUP(D:D,DGILOG!A:C,3,0),"")</f>
        <v/>
      </c>
      <c r="U14" s="347"/>
      <c r="V14" s="350"/>
      <c r="W14" s="347" t="s">
        <v>5087</v>
      </c>
      <c r="X14" s="347" t="s">
        <v>393</v>
      </c>
      <c r="Y14" s="349" t="str">
        <f t="shared" ref="Y14:Y24" si="3">A14&amp;" "&amp;X14&amp;" "&amp;S14&amp;" "&amp;TEXT(P14,"dd")&amp;" "&amp;T14</f>
        <v xml:space="preserve">4002940875 GID 20 P3 22 </v>
      </c>
      <c r="Z14" s="347"/>
      <c r="AA14" s="126"/>
      <c r="AB14" s="126"/>
      <c r="AC14" s="126"/>
    </row>
    <row r="15" spans="1:31" x14ac:dyDescent="0.25">
      <c r="A15" s="115">
        <v>4002940898</v>
      </c>
      <c r="B15" s="107" t="s">
        <v>96</v>
      </c>
      <c r="C15" s="116">
        <v>1</v>
      </c>
      <c r="D15" s="115">
        <v>15080433</v>
      </c>
      <c r="E15" s="115" t="s">
        <v>3401</v>
      </c>
      <c r="F15" s="115">
        <v>979</v>
      </c>
      <c r="G15" s="115">
        <v>20.29</v>
      </c>
      <c r="H15" s="115">
        <v>5.04</v>
      </c>
      <c r="I15" s="112" t="s">
        <v>73</v>
      </c>
      <c r="J15" s="106" t="s">
        <v>97</v>
      </c>
      <c r="K15" s="106" t="s">
        <v>5072</v>
      </c>
      <c r="L15" s="116">
        <v>2</v>
      </c>
      <c r="M15" s="115" t="s">
        <v>3402</v>
      </c>
      <c r="N15" s="115" t="s">
        <v>3391</v>
      </c>
      <c r="O15" s="115" t="s">
        <v>5073</v>
      </c>
      <c r="P15" s="117">
        <v>44368</v>
      </c>
      <c r="Q15" s="106" t="s">
        <v>112</v>
      </c>
      <c r="R15" s="106" t="s">
        <v>3403</v>
      </c>
      <c r="S15" s="111" t="s">
        <v>113</v>
      </c>
      <c r="T15" s="349" t="str">
        <f>IFERROR(VLOOKUP(D:D,DGILOG!A:C,3,0),"")</f>
        <v/>
      </c>
      <c r="U15" s="347"/>
      <c r="V15" s="350" t="s">
        <v>360</v>
      </c>
      <c r="W15" s="114" t="s">
        <v>5103</v>
      </c>
      <c r="X15" s="347" t="s">
        <v>393</v>
      </c>
      <c r="Y15" s="349" t="str">
        <f t="shared" si="3"/>
        <v xml:space="preserve">4002940898 GID 20 P3 21 </v>
      </c>
      <c r="Z15" s="347"/>
      <c r="AA15" s="126"/>
      <c r="AB15" s="126"/>
      <c r="AC15" s="126"/>
    </row>
    <row r="16" spans="1:31" x14ac:dyDescent="0.25">
      <c r="A16" s="115">
        <v>4002940898</v>
      </c>
      <c r="B16" s="107" t="s">
        <v>96</v>
      </c>
      <c r="C16" s="116"/>
      <c r="D16" s="115">
        <v>20815001</v>
      </c>
      <c r="E16" s="115" t="s">
        <v>3695</v>
      </c>
      <c r="F16" s="115">
        <v>720</v>
      </c>
      <c r="G16" s="115">
        <v>14.08</v>
      </c>
      <c r="H16" s="115">
        <v>4.13</v>
      </c>
      <c r="I16" s="112" t="s">
        <v>73</v>
      </c>
      <c r="J16" s="106" t="s">
        <v>97</v>
      </c>
      <c r="K16" s="106" t="s">
        <v>5072</v>
      </c>
      <c r="L16" s="116">
        <v>2</v>
      </c>
      <c r="M16" s="115" t="s">
        <v>3402</v>
      </c>
      <c r="N16" s="115" t="s">
        <v>3391</v>
      </c>
      <c r="O16" s="115" t="s">
        <v>5073</v>
      </c>
      <c r="P16" s="117">
        <v>44368</v>
      </c>
      <c r="Q16" s="106" t="s">
        <v>112</v>
      </c>
      <c r="R16" s="106" t="s">
        <v>3698</v>
      </c>
      <c r="S16" s="111" t="s">
        <v>113</v>
      </c>
      <c r="T16" s="349" t="str">
        <f>IFERROR(VLOOKUP(D:D,DGILOG!A:C,3,0),"")</f>
        <v/>
      </c>
      <c r="U16" s="347"/>
      <c r="V16" s="350"/>
      <c r="W16" s="114" t="s">
        <v>5103</v>
      </c>
      <c r="X16" s="347" t="s">
        <v>393</v>
      </c>
      <c r="Y16" s="349" t="str">
        <f t="shared" si="3"/>
        <v xml:space="preserve">4002940898 GID 20 P3 21 </v>
      </c>
      <c r="Z16" s="347"/>
      <c r="AA16" s="126"/>
      <c r="AB16" s="126"/>
      <c r="AC16" s="126"/>
    </row>
    <row r="17" spans="1:31" x14ac:dyDescent="0.25">
      <c r="A17" s="115">
        <v>4002940964</v>
      </c>
      <c r="B17" s="107" t="s">
        <v>96</v>
      </c>
      <c r="C17" s="116">
        <v>1</v>
      </c>
      <c r="D17" s="115">
        <v>15178585</v>
      </c>
      <c r="E17" s="115" t="s">
        <v>376</v>
      </c>
      <c r="F17" s="115">
        <v>433</v>
      </c>
      <c r="G17" s="115">
        <v>6.97</v>
      </c>
      <c r="H17" s="115">
        <v>2.72</v>
      </c>
      <c r="I17" s="112" t="s">
        <v>73</v>
      </c>
      <c r="J17" s="106" t="s">
        <v>97</v>
      </c>
      <c r="K17" s="106" t="s">
        <v>5072</v>
      </c>
      <c r="L17" s="116">
        <v>2</v>
      </c>
      <c r="M17" s="115" t="s">
        <v>130</v>
      </c>
      <c r="N17" s="115" t="s">
        <v>118</v>
      </c>
      <c r="O17" s="115" t="s">
        <v>5060</v>
      </c>
      <c r="P17" s="117">
        <v>44369</v>
      </c>
      <c r="Q17" s="106" t="s">
        <v>112</v>
      </c>
      <c r="R17" s="106" t="s">
        <v>377</v>
      </c>
      <c r="S17" s="111" t="s">
        <v>113</v>
      </c>
      <c r="T17" s="349" t="str">
        <f>IFERROR(VLOOKUP(D:D,DGILOG!A:C,3,0),"")</f>
        <v/>
      </c>
      <c r="U17" s="347"/>
      <c r="V17" s="350" t="s">
        <v>3290</v>
      </c>
      <c r="W17" s="114" t="s">
        <v>5086</v>
      </c>
      <c r="X17" s="347" t="s">
        <v>393</v>
      </c>
      <c r="Y17" s="349" t="str">
        <f t="shared" si="3"/>
        <v xml:space="preserve">4002940964 GID 20 P3 22 </v>
      </c>
      <c r="Z17" s="347"/>
      <c r="AA17" s="126"/>
      <c r="AB17" s="126"/>
      <c r="AC17" s="126"/>
    </row>
    <row r="18" spans="1:31" x14ac:dyDescent="0.25">
      <c r="A18" s="115">
        <v>4002940964</v>
      </c>
      <c r="B18" s="107" t="s">
        <v>96</v>
      </c>
      <c r="C18" s="116"/>
      <c r="D18" s="115">
        <v>15325807</v>
      </c>
      <c r="E18" s="115" t="s">
        <v>309</v>
      </c>
      <c r="F18" s="115">
        <v>2105</v>
      </c>
      <c r="G18" s="115">
        <v>26.39</v>
      </c>
      <c r="H18" s="115">
        <v>13.57</v>
      </c>
      <c r="I18" s="112" t="s">
        <v>73</v>
      </c>
      <c r="J18" s="106" t="s">
        <v>97</v>
      </c>
      <c r="K18" s="106" t="s">
        <v>5072</v>
      </c>
      <c r="L18" s="116">
        <v>2</v>
      </c>
      <c r="M18" s="115" t="s">
        <v>130</v>
      </c>
      <c r="N18" s="115" t="s">
        <v>118</v>
      </c>
      <c r="O18" s="115" t="s">
        <v>5060</v>
      </c>
      <c r="P18" s="117">
        <v>44369</v>
      </c>
      <c r="Q18" s="106" t="s">
        <v>112</v>
      </c>
      <c r="R18" s="106" t="s">
        <v>5076</v>
      </c>
      <c r="S18" s="111" t="s">
        <v>113</v>
      </c>
      <c r="T18" s="349" t="str">
        <f>IFERROR(VLOOKUP(D:D,DGILOG!A:C,3,0),"")</f>
        <v>Y</v>
      </c>
      <c r="U18" s="347"/>
      <c r="V18" s="350"/>
      <c r="W18" s="114" t="s">
        <v>5086</v>
      </c>
      <c r="X18" s="347" t="s">
        <v>393</v>
      </c>
      <c r="Y18" s="349" t="str">
        <f t="shared" si="3"/>
        <v>4002940964 GID 20 P3 22 Y</v>
      </c>
      <c r="Z18" s="347"/>
      <c r="AA18" s="126"/>
      <c r="AB18" s="126"/>
      <c r="AC18" s="126"/>
    </row>
    <row r="19" spans="1:31" x14ac:dyDescent="0.25">
      <c r="A19" s="106">
        <v>4002941008</v>
      </c>
      <c r="B19" s="107" t="s">
        <v>96</v>
      </c>
      <c r="C19" s="107">
        <v>1</v>
      </c>
      <c r="D19" s="106">
        <v>15411086</v>
      </c>
      <c r="E19" s="106" t="s">
        <v>945</v>
      </c>
      <c r="F19" s="106">
        <v>274</v>
      </c>
      <c r="G19" s="106">
        <v>4.8600000000000003</v>
      </c>
      <c r="H19" s="106">
        <v>1.61</v>
      </c>
      <c r="I19" s="107" t="s">
        <v>8</v>
      </c>
      <c r="J19" s="106" t="s">
        <v>97</v>
      </c>
      <c r="K19" s="106" t="s">
        <v>5072</v>
      </c>
      <c r="L19" s="107">
        <v>2</v>
      </c>
      <c r="M19" s="106" t="s">
        <v>171</v>
      </c>
      <c r="N19" s="106" t="s">
        <v>110</v>
      </c>
      <c r="O19" s="106" t="s">
        <v>5077</v>
      </c>
      <c r="P19" s="109">
        <v>44368</v>
      </c>
      <c r="Q19" s="106" t="s">
        <v>105</v>
      </c>
      <c r="R19" s="106" t="s">
        <v>2320</v>
      </c>
      <c r="S19" s="78" t="s">
        <v>107</v>
      </c>
      <c r="T19" s="334" t="str">
        <f>IFERROR(VLOOKUP(D:D,DGILOG!A:C,3,0),"")</f>
        <v/>
      </c>
      <c r="U19" s="126" t="s">
        <v>3344</v>
      </c>
      <c r="V19" s="100" t="s">
        <v>19</v>
      </c>
      <c r="W19" s="126" t="str">
        <f>IFERROR(VLOOKUP(V:V,MGV!B:E,4,0),"")</f>
        <v>Gading Global Logistic</v>
      </c>
      <c r="X19" s="126" t="s">
        <v>393</v>
      </c>
      <c r="Y19" s="334" t="str">
        <f t="shared" si="3"/>
        <v xml:space="preserve">4002941008 GID 20 P2 21 </v>
      </c>
      <c r="Z19" s="126" t="s">
        <v>5080</v>
      </c>
      <c r="AA19" s="189">
        <v>44366</v>
      </c>
      <c r="AB19" s="100" t="str">
        <f>W19</f>
        <v>Gading Global Logistic</v>
      </c>
      <c r="AC19" s="100" t="str">
        <f>VLOOKUP(AE:AE,'List Dedicate'!C:F,4,0)</f>
        <v>AGUS SUPRIYATNA</v>
      </c>
      <c r="AD19" s="101"/>
      <c r="AE19" s="100" t="str">
        <f>V19</f>
        <v>B 9892 FCB</v>
      </c>
    </row>
    <row r="20" spans="1:31" x14ac:dyDescent="0.25">
      <c r="A20" s="106">
        <v>4002941012</v>
      </c>
      <c r="B20" s="107" t="s">
        <v>96</v>
      </c>
      <c r="C20" s="107">
        <v>1</v>
      </c>
      <c r="D20" s="106">
        <v>15073977</v>
      </c>
      <c r="E20" s="106" t="s">
        <v>3552</v>
      </c>
      <c r="F20" s="106">
        <v>311</v>
      </c>
      <c r="G20" s="106">
        <v>5.69</v>
      </c>
      <c r="H20" s="106">
        <v>2.2799999999999998</v>
      </c>
      <c r="I20" s="107" t="s">
        <v>8</v>
      </c>
      <c r="J20" s="106" t="s">
        <v>116</v>
      </c>
      <c r="K20" s="106" t="s">
        <v>5072</v>
      </c>
      <c r="L20" s="107">
        <v>2</v>
      </c>
      <c r="M20" s="106" t="s">
        <v>3304</v>
      </c>
      <c r="N20" s="106" t="s">
        <v>110</v>
      </c>
      <c r="O20" s="106" t="s">
        <v>5077</v>
      </c>
      <c r="P20" s="109">
        <v>44368</v>
      </c>
      <c r="Q20" s="106" t="s">
        <v>105</v>
      </c>
      <c r="R20" s="106" t="s">
        <v>3553</v>
      </c>
      <c r="S20" s="78" t="s">
        <v>107</v>
      </c>
      <c r="T20" s="334" t="str">
        <f>IFERROR(VLOOKUP(D:D,DGILOG!A:C,3,0),"")</f>
        <v/>
      </c>
      <c r="U20" s="126" t="s">
        <v>3344</v>
      </c>
      <c r="V20" s="100" t="s">
        <v>58</v>
      </c>
      <c r="W20" s="126" t="str">
        <f>IFERROR(VLOOKUP(V:V,MGV!B:E,4,0),"")</f>
        <v>PT. Mega Antaran Prima</v>
      </c>
      <c r="X20" s="126" t="s">
        <v>393</v>
      </c>
      <c r="Y20" s="334" t="str">
        <f t="shared" si="3"/>
        <v xml:space="preserve">4002941012 GID 20 P2 21 </v>
      </c>
      <c r="Z20" s="126" t="s">
        <v>5081</v>
      </c>
      <c r="AA20" s="189">
        <v>44366</v>
      </c>
      <c r="AB20" s="100" t="str">
        <f>W20</f>
        <v>PT. Mega Antaran Prima</v>
      </c>
      <c r="AC20" s="100" t="str">
        <f>VLOOKUP(AE:AE,'List Dedicate'!C:F,4,0)</f>
        <v>Deni Growok</v>
      </c>
      <c r="AD20" s="101"/>
      <c r="AE20" s="100" t="str">
        <f>V20</f>
        <v>B 9782 KRU</v>
      </c>
    </row>
    <row r="21" spans="1:31" x14ac:dyDescent="0.25">
      <c r="A21" s="106">
        <v>4002941014</v>
      </c>
      <c r="B21" s="107" t="s">
        <v>96</v>
      </c>
      <c r="C21" s="107">
        <v>1</v>
      </c>
      <c r="D21" s="106">
        <v>15093041</v>
      </c>
      <c r="E21" s="106" t="s">
        <v>5078</v>
      </c>
      <c r="F21" s="106">
        <v>291</v>
      </c>
      <c r="G21" s="106">
        <v>4.66</v>
      </c>
      <c r="H21" s="106">
        <v>1.92</v>
      </c>
      <c r="I21" s="107" t="s">
        <v>8</v>
      </c>
      <c r="J21" s="106" t="s">
        <v>97</v>
      </c>
      <c r="K21" s="106" t="s">
        <v>5072</v>
      </c>
      <c r="L21" s="107">
        <v>2</v>
      </c>
      <c r="M21" s="106" t="s">
        <v>3304</v>
      </c>
      <c r="N21" s="106" t="s">
        <v>110</v>
      </c>
      <c r="O21" s="106" t="s">
        <v>5077</v>
      </c>
      <c r="P21" s="109">
        <v>44368</v>
      </c>
      <c r="Q21" s="106" t="s">
        <v>105</v>
      </c>
      <c r="R21" s="106" t="s">
        <v>5079</v>
      </c>
      <c r="S21" s="78" t="s">
        <v>107</v>
      </c>
      <c r="T21" s="334" t="str">
        <f>IFERROR(VLOOKUP(D:D,DGILOG!A:C,3,0),"")</f>
        <v/>
      </c>
      <c r="U21" s="126" t="s">
        <v>3344</v>
      </c>
      <c r="V21" s="100" t="s">
        <v>50</v>
      </c>
      <c r="W21" s="126" t="str">
        <f>IFERROR(VLOOKUP(V:V,MGV!B:E,4,0),"")</f>
        <v>PT. Kabut Halim Mandiri</v>
      </c>
      <c r="X21" s="126" t="s">
        <v>393</v>
      </c>
      <c r="Y21" s="334" t="str">
        <f t="shared" si="3"/>
        <v xml:space="preserve">4002941014 GID 20 P2 21 </v>
      </c>
      <c r="Z21" s="126" t="s">
        <v>5082</v>
      </c>
      <c r="AA21" s="189">
        <v>44366</v>
      </c>
      <c r="AB21" s="100" t="str">
        <f>W21</f>
        <v>PT. Kabut Halim Mandiri</v>
      </c>
      <c r="AC21" s="100" t="str">
        <f>VLOOKUP(AE:AE,'List Dedicate'!C:F,4,0)</f>
        <v>DEDI SUWARDI</v>
      </c>
      <c r="AD21" s="101"/>
      <c r="AE21" s="100" t="str">
        <f>V21</f>
        <v>B 9025 EXR</v>
      </c>
    </row>
    <row r="22" spans="1:31" x14ac:dyDescent="0.25">
      <c r="A22" s="115">
        <v>4002941016</v>
      </c>
      <c r="B22" s="107" t="s">
        <v>96</v>
      </c>
      <c r="C22" s="116"/>
      <c r="D22" s="115">
        <v>15360242</v>
      </c>
      <c r="E22" s="115" t="s">
        <v>429</v>
      </c>
      <c r="F22" s="115">
        <v>1980</v>
      </c>
      <c r="G22" s="115">
        <v>34.729999999999997</v>
      </c>
      <c r="H22" s="115">
        <v>19.899999999999999</v>
      </c>
      <c r="I22" s="112" t="s">
        <v>73</v>
      </c>
      <c r="J22" s="106" t="s">
        <v>116</v>
      </c>
      <c r="K22" s="106" t="s">
        <v>5072</v>
      </c>
      <c r="L22" s="116">
        <v>2</v>
      </c>
      <c r="M22" s="115" t="s">
        <v>346</v>
      </c>
      <c r="N22" s="115" t="s">
        <v>118</v>
      </c>
      <c r="O22" s="115" t="s">
        <v>5077</v>
      </c>
      <c r="P22" s="117">
        <v>44369</v>
      </c>
      <c r="Q22" s="106" t="s">
        <v>112</v>
      </c>
      <c r="R22" s="106" t="s">
        <v>430</v>
      </c>
      <c r="S22" s="111" t="s">
        <v>113</v>
      </c>
      <c r="T22" s="349" t="str">
        <f>IFERROR(VLOOKUP(D:D,DGILOG!A:C,3,0),"")</f>
        <v>Y</v>
      </c>
      <c r="U22" s="347"/>
      <c r="V22" s="350"/>
      <c r="W22" s="114" t="s">
        <v>505</v>
      </c>
      <c r="X22" s="347" t="s">
        <v>393</v>
      </c>
      <c r="Y22" s="349" t="str">
        <f t="shared" si="3"/>
        <v>4002941016 GID 20 P3 22 Y</v>
      </c>
      <c r="Z22" s="347"/>
      <c r="AA22" s="126"/>
      <c r="AB22" s="126"/>
      <c r="AC22" s="126"/>
    </row>
    <row r="23" spans="1:31" x14ac:dyDescent="0.25">
      <c r="A23" s="115">
        <v>4002941024</v>
      </c>
      <c r="B23" s="107" t="s">
        <v>96</v>
      </c>
      <c r="C23" s="116">
        <v>1</v>
      </c>
      <c r="D23" s="115">
        <v>20802001</v>
      </c>
      <c r="E23" s="115" t="s">
        <v>183</v>
      </c>
      <c r="F23" s="115">
        <v>1000</v>
      </c>
      <c r="G23" s="115">
        <v>19.45</v>
      </c>
      <c r="H23" s="115">
        <v>6.05</v>
      </c>
      <c r="I23" s="112" t="s">
        <v>73</v>
      </c>
      <c r="J23" s="106" t="s">
        <v>97</v>
      </c>
      <c r="K23" s="106" t="s">
        <v>5072</v>
      </c>
      <c r="L23" s="116">
        <v>2</v>
      </c>
      <c r="M23" s="115" t="s">
        <v>130</v>
      </c>
      <c r="N23" s="115" t="s">
        <v>118</v>
      </c>
      <c r="O23" s="115" t="s">
        <v>5073</v>
      </c>
      <c r="P23" s="117">
        <v>44368</v>
      </c>
      <c r="Q23" s="106" t="s">
        <v>112</v>
      </c>
      <c r="R23" s="106" t="s">
        <v>184</v>
      </c>
      <c r="S23" s="111" t="s">
        <v>113</v>
      </c>
      <c r="T23" s="349" t="str">
        <f>IFERROR(VLOOKUP(D:D,DGILOG!A:C,3,0),"")</f>
        <v/>
      </c>
      <c r="U23" s="347"/>
      <c r="V23" s="350" t="s">
        <v>387</v>
      </c>
      <c r="W23" s="114" t="s">
        <v>5088</v>
      </c>
      <c r="X23" s="347" t="s">
        <v>393</v>
      </c>
      <c r="Y23" s="349" t="str">
        <f t="shared" si="3"/>
        <v xml:space="preserve">4002941024 GID 20 P3 21 </v>
      </c>
      <c r="Z23" s="347"/>
      <c r="AA23" s="126"/>
      <c r="AB23" s="126"/>
      <c r="AC23" s="126"/>
    </row>
    <row r="24" spans="1:31" x14ac:dyDescent="0.25">
      <c r="A24" s="115">
        <v>4002941024</v>
      </c>
      <c r="B24" s="107" t="s">
        <v>96</v>
      </c>
      <c r="C24" s="116"/>
      <c r="D24" s="115">
        <v>32600001</v>
      </c>
      <c r="E24" s="115" t="s">
        <v>239</v>
      </c>
      <c r="F24" s="115">
        <v>1355</v>
      </c>
      <c r="G24" s="115">
        <v>20.2</v>
      </c>
      <c r="H24" s="115">
        <v>8.1199999999999992</v>
      </c>
      <c r="I24" s="112" t="s">
        <v>73</v>
      </c>
      <c r="J24" s="106" t="s">
        <v>97</v>
      </c>
      <c r="K24" s="106" t="s">
        <v>5072</v>
      </c>
      <c r="L24" s="116">
        <v>2</v>
      </c>
      <c r="M24" s="115" t="s">
        <v>130</v>
      </c>
      <c r="N24" s="115" t="s">
        <v>118</v>
      </c>
      <c r="O24" s="115" t="s">
        <v>5073</v>
      </c>
      <c r="P24" s="117">
        <v>44368</v>
      </c>
      <c r="Q24" s="106" t="s">
        <v>112</v>
      </c>
      <c r="R24" s="106" t="s">
        <v>3517</v>
      </c>
      <c r="S24" s="111" t="s">
        <v>113</v>
      </c>
      <c r="T24" s="349" t="str">
        <f>IFERROR(VLOOKUP(D:D,DGILOG!A:C,3,0),"")</f>
        <v>Y</v>
      </c>
      <c r="U24" s="347"/>
      <c r="V24" s="350"/>
      <c r="W24" s="114" t="s">
        <v>5088</v>
      </c>
      <c r="X24" s="347" t="s">
        <v>393</v>
      </c>
      <c r="Y24" s="349" t="str">
        <f t="shared" si="3"/>
        <v>4002941024 GID 20 P3 21 Y</v>
      </c>
      <c r="Z24" s="347"/>
      <c r="AA24" s="126"/>
      <c r="AB24" s="126"/>
      <c r="AC24" s="126"/>
    </row>
  </sheetData>
  <autoFilter ref="A1:AE24" xr:uid="{00000000-0009-0000-0000-000020000000}"/>
  <conditionalFormatting sqref="V1">
    <cfRule type="duplicateValues" dxfId="62" priority="10"/>
  </conditionalFormatting>
  <conditionalFormatting sqref="V1">
    <cfRule type="duplicateValues" dxfId="61" priority="11"/>
  </conditionalFormatting>
  <conditionalFormatting sqref="V1">
    <cfRule type="duplicateValues" dxfId="60" priority="12"/>
  </conditionalFormatting>
  <conditionalFormatting sqref="V1">
    <cfRule type="duplicateValues" dxfId="59" priority="13"/>
  </conditionalFormatting>
  <conditionalFormatting sqref="V1">
    <cfRule type="duplicateValues" dxfId="58" priority="14"/>
  </conditionalFormatting>
  <conditionalFormatting sqref="V1">
    <cfRule type="duplicateValues" dxfId="57" priority="9"/>
  </conditionalFormatting>
  <conditionalFormatting sqref="V11:V12">
    <cfRule type="duplicateValues" dxfId="56" priority="6"/>
  </conditionalFormatting>
  <conditionalFormatting sqref="A11:A12">
    <cfRule type="duplicateValues" dxfId="55" priority="5"/>
  </conditionalFormatting>
  <conditionalFormatting sqref="V11:V12">
    <cfRule type="duplicateValues" dxfId="54" priority="4"/>
  </conditionalFormatting>
  <conditionalFormatting sqref="A1:A1048576 V1:V1048576">
    <cfRule type="duplicateValues" dxfId="53" priority="1"/>
  </conditionalFormatting>
  <conditionalFormatting sqref="Y1">
    <cfRule type="duplicateValues" dxfId="52" priority="8129"/>
  </conditionalFormatting>
  <conditionalFormatting sqref="Y2:Y10">
    <cfRule type="duplicateValues" dxfId="51" priority="8130"/>
  </conditionalFormatting>
  <conditionalFormatting sqref="Y11:Y12">
    <cfRule type="duplicateValues" dxfId="50" priority="8131"/>
  </conditionalFormatting>
  <conditionalFormatting sqref="Y13">
    <cfRule type="duplicateValues" dxfId="49" priority="8132"/>
  </conditionalFormatting>
  <conditionalFormatting sqref="Y14:Y24">
    <cfRule type="duplicateValues" dxfId="48" priority="8133"/>
  </conditionalFormatting>
  <hyperlinks>
    <hyperlink ref="R2" r:id="rId1" display="http://jl.kp/" xr:uid="{00000000-0004-0000-2000-000000000000}"/>
  </hyperlinks>
  <pageMargins left="0.7" right="0.7" top="0.75" bottom="0.75" header="0.3" footer="0.3"/>
  <pageSetup orientation="portrait" horizontalDpi="360" verticalDpi="360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F63"/>
  <sheetViews>
    <sheetView zoomScale="90" zoomScaleNormal="9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A2" sqref="A2"/>
    </sheetView>
  </sheetViews>
  <sheetFormatPr defaultRowHeight="15" x14ac:dyDescent="0.25"/>
  <cols>
    <col min="1" max="1" width="13.5703125" style="12" bestFit="1" customWidth="1"/>
    <col min="2" max="2" width="15.28515625" style="12" customWidth="1"/>
    <col min="3" max="3" width="10.42578125" style="12" bestFit="1" customWidth="1"/>
    <col min="4" max="4" width="11.140625" style="12" customWidth="1"/>
    <col min="5" max="5" width="37.7109375" style="12" bestFit="1" customWidth="1"/>
    <col min="6" max="6" width="9" style="12" bestFit="1" customWidth="1"/>
    <col min="7" max="7" width="12.140625" style="12" bestFit="1" customWidth="1"/>
    <col min="8" max="8" width="11.85546875" style="12" bestFit="1" customWidth="1"/>
    <col min="9" max="9" width="14.5703125" style="12" bestFit="1" customWidth="1"/>
    <col min="10" max="10" width="15.85546875" style="12" customWidth="1"/>
    <col min="11" max="11" width="15.42578125" style="12" customWidth="1"/>
    <col min="12" max="12" width="13.140625" style="12" customWidth="1"/>
    <col min="13" max="13" width="11.85546875" style="12" bestFit="1" customWidth="1"/>
    <col min="14" max="14" width="14.5703125" style="12" customWidth="1"/>
    <col min="15" max="15" width="17.28515625" style="12" bestFit="1" customWidth="1"/>
    <col min="16" max="16" width="9.85546875" style="12" bestFit="1" customWidth="1"/>
    <col min="17" max="17" width="22.7109375" style="12" customWidth="1"/>
    <col min="18" max="18" width="40.7109375" style="12" customWidth="1"/>
    <col min="19" max="19" width="8.140625" style="12" bestFit="1" customWidth="1"/>
    <col min="20" max="20" width="13" style="12" bestFit="1" customWidth="1"/>
    <col min="21" max="21" width="9.28515625" style="12" bestFit="1" customWidth="1"/>
    <col min="22" max="22" width="20" style="12" bestFit="1" customWidth="1"/>
    <col min="23" max="23" width="30.42578125" style="12" bestFit="1" customWidth="1"/>
    <col min="24" max="24" width="9.140625" style="12" bestFit="1" customWidth="1"/>
    <col min="25" max="25" width="24" style="12" bestFit="1" customWidth="1"/>
    <col min="26" max="26" width="31.140625" style="12" bestFit="1" customWidth="1"/>
    <col min="27" max="27" width="10.42578125" style="12" bestFit="1" customWidth="1"/>
    <col min="28" max="28" width="29.7109375" style="12" bestFit="1" customWidth="1"/>
    <col min="29" max="29" width="30.140625" style="12" bestFit="1" customWidth="1"/>
    <col min="30" max="30" width="14.5703125" style="12" bestFit="1" customWidth="1"/>
    <col min="31" max="31" width="11.28515625" style="12" bestFit="1" customWidth="1"/>
    <col min="32" max="32" width="16.140625" style="12" bestFit="1" customWidth="1"/>
    <col min="33" max="16384" width="9.140625" style="12"/>
  </cols>
  <sheetData>
    <row r="1" spans="1:32" x14ac:dyDescent="0.25">
      <c r="A1" s="369" t="s">
        <v>0</v>
      </c>
      <c r="B1" s="369" t="s">
        <v>3</v>
      </c>
      <c r="C1" s="369" t="s">
        <v>79</v>
      </c>
      <c r="D1" s="369" t="s">
        <v>80</v>
      </c>
      <c r="E1" s="369" t="s">
        <v>81</v>
      </c>
      <c r="F1" s="369" t="s">
        <v>82</v>
      </c>
      <c r="G1" s="369" t="s">
        <v>83</v>
      </c>
      <c r="H1" s="369" t="s">
        <v>84</v>
      </c>
      <c r="I1" s="369" t="s">
        <v>229</v>
      </c>
      <c r="J1" s="369" t="s">
        <v>85</v>
      </c>
      <c r="K1" s="369" t="s">
        <v>86</v>
      </c>
      <c r="L1" s="369" t="s">
        <v>87</v>
      </c>
      <c r="M1" s="369" t="s">
        <v>88</v>
      </c>
      <c r="N1" s="369" t="s">
        <v>89</v>
      </c>
      <c r="O1" s="369" t="s">
        <v>90</v>
      </c>
      <c r="P1" s="369" t="s">
        <v>91</v>
      </c>
      <c r="Q1" s="369" t="s">
        <v>92</v>
      </c>
      <c r="R1" s="369" t="s">
        <v>93</v>
      </c>
      <c r="S1" s="369" t="s">
        <v>2454</v>
      </c>
      <c r="T1" s="370" t="s">
        <v>611</v>
      </c>
      <c r="U1" s="369" t="s">
        <v>94</v>
      </c>
      <c r="V1" s="369" t="s">
        <v>625</v>
      </c>
      <c r="W1" s="369" t="s">
        <v>529</v>
      </c>
      <c r="X1" s="369" t="s">
        <v>95</v>
      </c>
      <c r="Y1" s="369" t="s">
        <v>254</v>
      </c>
      <c r="Z1" s="100" t="s">
        <v>5371</v>
      </c>
      <c r="AA1" s="100" t="s">
        <v>5372</v>
      </c>
      <c r="AB1" s="100" t="s">
        <v>4725</v>
      </c>
      <c r="AC1" s="100" t="s">
        <v>4726</v>
      </c>
      <c r="AD1" s="100" t="s">
        <v>4727</v>
      </c>
      <c r="AE1" s="100" t="s">
        <v>4728</v>
      </c>
      <c r="AF1" s="100"/>
    </row>
    <row r="2" spans="1:32" x14ac:dyDescent="0.25">
      <c r="A2" s="20">
        <v>4002941556</v>
      </c>
      <c r="B2" s="21" t="s">
        <v>96</v>
      </c>
      <c r="C2" s="21">
        <v>1</v>
      </c>
      <c r="D2" s="20">
        <v>29850001</v>
      </c>
      <c r="E2" s="20" t="s">
        <v>108</v>
      </c>
      <c r="F2" s="20">
        <v>206</v>
      </c>
      <c r="G2" s="20" t="s">
        <v>5334</v>
      </c>
      <c r="H2" s="20" t="s">
        <v>5335</v>
      </c>
      <c r="I2" s="21" t="s">
        <v>8</v>
      </c>
      <c r="J2" s="20" t="s">
        <v>3372</v>
      </c>
      <c r="K2" s="20" t="s">
        <v>5336</v>
      </c>
      <c r="L2" s="20">
        <v>1</v>
      </c>
      <c r="M2" s="20" t="s">
        <v>3304</v>
      </c>
      <c r="N2" s="20" t="s">
        <v>110</v>
      </c>
      <c r="O2" s="20" t="s">
        <v>5337</v>
      </c>
      <c r="P2" s="22">
        <v>44371</v>
      </c>
      <c r="Q2" s="20" t="s">
        <v>105</v>
      </c>
      <c r="R2" s="20" t="s">
        <v>4817</v>
      </c>
      <c r="S2" s="19" t="s">
        <v>107</v>
      </c>
      <c r="T2" s="23" t="str">
        <f>IFERROR(VLOOKUP(D:D,DGILOG!A:C,3,0),"")</f>
        <v>Y</v>
      </c>
      <c r="U2" s="19" t="s">
        <v>3713</v>
      </c>
      <c r="V2" s="19" t="s">
        <v>49</v>
      </c>
      <c r="W2" s="19" t="str">
        <f>IFERROR(VLOOKUP(V:V,MGV!B:E,4,0),"")</f>
        <v>PT. Kabut Halim Mandiri</v>
      </c>
      <c r="X2" s="19" t="s">
        <v>408</v>
      </c>
      <c r="Y2" s="23" t="str">
        <f>A2&amp;" "&amp;X2&amp;" "&amp;S2&amp;" "&amp;TEXT(P2,"dd")&amp;" "&amp;T2</f>
        <v>4002941556 GID 23 P2 24 Y</v>
      </c>
      <c r="Z2" s="100" t="str">
        <f>VLOOKUP(A:A,[28]Orders!$D:$N,11,0)</f>
        <v>TDS-TRI-20210622065202183628</v>
      </c>
      <c r="AA2" s="189">
        <v>44369</v>
      </c>
      <c r="AB2" s="100" t="s">
        <v>18</v>
      </c>
      <c r="AC2" s="100" t="s">
        <v>1641</v>
      </c>
      <c r="AD2" s="100" t="s">
        <v>5381</v>
      </c>
      <c r="AE2" s="100" t="s">
        <v>49</v>
      </c>
      <c r="AF2" s="100"/>
    </row>
    <row r="3" spans="1:32" x14ac:dyDescent="0.25">
      <c r="A3" s="20">
        <v>4002941634</v>
      </c>
      <c r="B3" s="21" t="s">
        <v>96</v>
      </c>
      <c r="C3" s="21">
        <v>1</v>
      </c>
      <c r="D3" s="20">
        <v>31000001</v>
      </c>
      <c r="E3" s="20" t="s">
        <v>204</v>
      </c>
      <c r="F3" s="20">
        <v>278</v>
      </c>
      <c r="G3" s="20" t="s">
        <v>4680</v>
      </c>
      <c r="H3" s="20" t="s">
        <v>4811</v>
      </c>
      <c r="I3" s="21" t="s">
        <v>8</v>
      </c>
      <c r="J3" s="20" t="s">
        <v>97</v>
      </c>
      <c r="K3" s="20" t="s">
        <v>5338</v>
      </c>
      <c r="L3" s="21">
        <v>1</v>
      </c>
      <c r="M3" s="20" t="s">
        <v>104</v>
      </c>
      <c r="N3" s="20" t="s">
        <v>99</v>
      </c>
      <c r="O3" s="20" t="s">
        <v>408</v>
      </c>
      <c r="P3" s="22">
        <v>44370</v>
      </c>
      <c r="Q3" s="20" t="s">
        <v>100</v>
      </c>
      <c r="R3" s="20" t="s">
        <v>3751</v>
      </c>
      <c r="S3" s="19" t="s">
        <v>101</v>
      </c>
      <c r="T3" s="23" t="str">
        <f>IFERROR(VLOOKUP(D:D,DGILOG!A:C,3,0),"")</f>
        <v>Y</v>
      </c>
      <c r="U3" s="19" t="s">
        <v>322</v>
      </c>
      <c r="V3" s="19" t="s">
        <v>67</v>
      </c>
      <c r="W3" s="19" t="str">
        <f>IFERROR(VLOOKUP(V:V,MGV!B:E,4,0),"")</f>
        <v>PT. Mega Antaran Prima</v>
      </c>
      <c r="X3" s="19" t="s">
        <v>408</v>
      </c>
      <c r="Y3" s="23" t="str">
        <f>A3&amp;" "&amp;X3&amp;" "&amp;S3&amp;" "&amp;TEXT(P3,"dd")&amp;" "&amp;T3</f>
        <v>4002941634 GID 23 ND 23 Y</v>
      </c>
      <c r="Z3" s="100" t="str">
        <f>VLOOKUP(A:A,[28]Orders!$D:$N,11,0)</f>
        <v>TDS-TRI-20210622065202974266</v>
      </c>
      <c r="AA3" s="189">
        <v>44369</v>
      </c>
      <c r="AB3" s="100" t="s">
        <v>43</v>
      </c>
      <c r="AC3" s="100" t="s">
        <v>4121</v>
      </c>
      <c r="AD3" s="100" t="s">
        <v>5385</v>
      </c>
      <c r="AE3" s="100" t="s">
        <v>67</v>
      </c>
      <c r="AF3" s="100"/>
    </row>
    <row r="4" spans="1:32" x14ac:dyDescent="0.25">
      <c r="A4" s="25">
        <v>4002941312</v>
      </c>
      <c r="B4" s="149" t="s">
        <v>96</v>
      </c>
      <c r="C4" s="26">
        <v>1</v>
      </c>
      <c r="D4" s="25">
        <v>95050001</v>
      </c>
      <c r="E4" s="25" t="s">
        <v>327</v>
      </c>
      <c r="F4" s="25">
        <v>1960</v>
      </c>
      <c r="G4" s="25">
        <v>36.22</v>
      </c>
      <c r="H4" s="25">
        <v>13.74</v>
      </c>
      <c r="I4" s="26" t="s">
        <v>473</v>
      </c>
      <c r="J4" s="24" t="s">
        <v>116</v>
      </c>
      <c r="K4" s="151">
        <v>44368.645833333336</v>
      </c>
      <c r="L4" s="149">
        <v>2</v>
      </c>
      <c r="M4" s="25" t="s">
        <v>117</v>
      </c>
      <c r="N4" s="25" t="s">
        <v>118</v>
      </c>
      <c r="O4" s="25" t="s">
        <v>407</v>
      </c>
      <c r="P4" s="27">
        <v>44371</v>
      </c>
      <c r="Q4" s="25" t="s">
        <v>112</v>
      </c>
      <c r="R4" s="24" t="s">
        <v>328</v>
      </c>
      <c r="S4" s="28" t="s">
        <v>113</v>
      </c>
      <c r="T4" s="28" t="str">
        <f>IFERROR(VLOOKUP(D:D,DGILOG!A:C,3,0),"")</f>
        <v/>
      </c>
      <c r="U4" s="28"/>
      <c r="V4" s="28" t="s">
        <v>2516</v>
      </c>
      <c r="W4" s="28" t="s">
        <v>5340</v>
      </c>
      <c r="X4" s="28" t="s">
        <v>407</v>
      </c>
      <c r="Y4" s="28" t="str">
        <f>A4&amp;" "&amp;X4&amp;" "&amp;S4&amp;" "&amp;TEXT(P4,"dd")&amp;" "&amp;T4</f>
        <v xml:space="preserve">4002941312 GID 22 P3 24 </v>
      </c>
      <c r="Z4" s="350" t="e">
        <f>VLOOKUP(A:A,[28]Orders!$D:$N,11,0)</f>
        <v>#N/A</v>
      </c>
      <c r="AA4" s="371"/>
      <c r="AB4" s="139"/>
      <c r="AC4" s="139"/>
      <c r="AD4" s="139"/>
      <c r="AE4" s="139"/>
      <c r="AF4" s="100"/>
    </row>
    <row r="5" spans="1:32" x14ac:dyDescent="0.25">
      <c r="A5" s="25">
        <v>4002941379</v>
      </c>
      <c r="B5" s="149" t="s">
        <v>96</v>
      </c>
      <c r="C5" s="26">
        <v>1</v>
      </c>
      <c r="D5" s="25">
        <v>95050001</v>
      </c>
      <c r="E5" s="25" t="s">
        <v>327</v>
      </c>
      <c r="F5" s="25">
        <v>1595</v>
      </c>
      <c r="G5" s="25">
        <v>30.74</v>
      </c>
      <c r="H5" s="25">
        <v>9.4499999999999993</v>
      </c>
      <c r="I5" s="26" t="s">
        <v>473</v>
      </c>
      <c r="J5" s="24" t="s">
        <v>116</v>
      </c>
      <c r="K5" s="151">
        <v>44368.645833333336</v>
      </c>
      <c r="L5" s="149">
        <v>2</v>
      </c>
      <c r="M5" s="25" t="s">
        <v>117</v>
      </c>
      <c r="N5" s="25" t="s">
        <v>118</v>
      </c>
      <c r="O5" s="25" t="s">
        <v>407</v>
      </c>
      <c r="P5" s="27">
        <v>44371</v>
      </c>
      <c r="Q5" s="25" t="s">
        <v>112</v>
      </c>
      <c r="R5" s="24" t="s">
        <v>328</v>
      </c>
      <c r="S5" s="28" t="s">
        <v>113</v>
      </c>
      <c r="T5" s="28" t="str">
        <f>IFERROR(VLOOKUP(D:D,DGILOG!A:C,3,0),"")</f>
        <v/>
      </c>
      <c r="U5" s="28"/>
      <c r="V5" s="28" t="s">
        <v>494</v>
      </c>
      <c r="W5" s="28" t="s">
        <v>5370</v>
      </c>
      <c r="X5" s="28" t="s">
        <v>407</v>
      </c>
      <c r="Y5" s="28" t="str">
        <f>A5&amp;" "&amp;X5&amp;" "&amp;S5&amp;" "&amp;TEXT(P5,"dd")&amp;" "&amp;T5</f>
        <v xml:space="preserve">4002941379 GID 22 P3 24 </v>
      </c>
      <c r="Z5" s="350" t="e">
        <f>VLOOKUP(A:A,[28]Orders!$D:$N,11,0)</f>
        <v>#N/A</v>
      </c>
      <c r="AA5" s="371"/>
      <c r="AB5" s="139"/>
      <c r="AC5" s="139"/>
      <c r="AD5" s="139"/>
      <c r="AE5" s="139"/>
      <c r="AF5" s="100"/>
    </row>
    <row r="6" spans="1:32" x14ac:dyDescent="0.25">
      <c r="A6" s="25">
        <v>4002941363</v>
      </c>
      <c r="B6" s="26" t="s">
        <v>96</v>
      </c>
      <c r="C6" s="26">
        <v>1</v>
      </c>
      <c r="D6" s="25">
        <v>29800001</v>
      </c>
      <c r="E6" s="25" t="s">
        <v>128</v>
      </c>
      <c r="F6" s="25">
        <v>1170</v>
      </c>
      <c r="G6" s="25">
        <v>15.28</v>
      </c>
      <c r="H6" s="25">
        <v>6.9</v>
      </c>
      <c r="I6" s="26" t="s">
        <v>4734</v>
      </c>
      <c r="J6" s="25" t="s">
        <v>97</v>
      </c>
      <c r="K6" s="368">
        <v>44368.781944444447</v>
      </c>
      <c r="L6" s="26">
        <v>3</v>
      </c>
      <c r="M6" s="25" t="s">
        <v>4800</v>
      </c>
      <c r="N6" s="25" t="s">
        <v>118</v>
      </c>
      <c r="O6" s="25" t="s">
        <v>5250</v>
      </c>
      <c r="P6" s="27">
        <v>44373</v>
      </c>
      <c r="Q6" s="25" t="s">
        <v>112</v>
      </c>
      <c r="R6" s="25" t="s">
        <v>4801</v>
      </c>
      <c r="S6" s="28" t="s">
        <v>113</v>
      </c>
      <c r="T6" s="28" t="str">
        <f>IFERROR(VLOOKUP(D:D,DGILOG!A:C,3,0),"")</f>
        <v>Y</v>
      </c>
      <c r="U6" s="28"/>
      <c r="V6" s="28" t="s">
        <v>5341</v>
      </c>
      <c r="W6" s="28" t="s">
        <v>5343</v>
      </c>
      <c r="X6" s="28" t="s">
        <v>407</v>
      </c>
      <c r="Y6" s="28" t="str">
        <f>A6&amp;" "&amp;X6&amp;" "&amp;S6&amp;" "&amp;TEXT(P6,"dd")&amp;" "&amp;T6</f>
        <v>4002941363 GID 22 P3 26 Y</v>
      </c>
      <c r="Z6" s="350" t="e">
        <f>VLOOKUP(A:A,[28]Orders!$D:$N,11,0)</f>
        <v>#N/A</v>
      </c>
      <c r="AA6" s="371"/>
      <c r="AB6" s="139"/>
      <c r="AC6" s="139"/>
      <c r="AD6" s="139"/>
      <c r="AE6" s="139"/>
      <c r="AF6" s="100"/>
    </row>
    <row r="7" spans="1:32" x14ac:dyDescent="0.25">
      <c r="A7" s="115">
        <v>4002941298</v>
      </c>
      <c r="B7" s="116" t="s">
        <v>96</v>
      </c>
      <c r="C7" s="116">
        <v>1</v>
      </c>
      <c r="D7" s="115">
        <v>15093315</v>
      </c>
      <c r="E7" s="115" t="s">
        <v>386</v>
      </c>
      <c r="F7" s="115">
        <v>2263</v>
      </c>
      <c r="G7" s="115" t="s">
        <v>5349</v>
      </c>
      <c r="H7" s="259">
        <v>0.77986111111111101</v>
      </c>
      <c r="I7" s="116" t="s">
        <v>473</v>
      </c>
      <c r="J7" s="115" t="s">
        <v>116</v>
      </c>
      <c r="K7" s="115" t="s">
        <v>5350</v>
      </c>
      <c r="L7" s="116">
        <v>2</v>
      </c>
      <c r="M7" s="115" t="s">
        <v>3402</v>
      </c>
      <c r="N7" s="115" t="s">
        <v>3391</v>
      </c>
      <c r="O7" s="115" t="s">
        <v>408</v>
      </c>
      <c r="P7" s="117">
        <v>44374</v>
      </c>
      <c r="Q7" s="115" t="s">
        <v>112</v>
      </c>
      <c r="R7" s="115" t="s">
        <v>3515</v>
      </c>
      <c r="S7" s="28" t="s">
        <v>113</v>
      </c>
      <c r="T7" s="28" t="str">
        <f>IFERROR(VLOOKUP(D:D,DGILOG!A:C,3,0),"")</f>
        <v>Y</v>
      </c>
      <c r="U7" s="28"/>
      <c r="V7" s="28" t="s">
        <v>379</v>
      </c>
      <c r="W7" s="28" t="s">
        <v>5387</v>
      </c>
      <c r="X7" s="28" t="s">
        <v>408</v>
      </c>
      <c r="Y7" s="28" t="str">
        <f t="shared" ref="Y7:Y59" si="0">A7&amp;" "&amp;X7&amp;" "&amp;S7&amp;" "&amp;TEXT(P7,"dd")&amp;" "&amp;T7</f>
        <v>4002941298 GID 23 P3 27 Y</v>
      </c>
      <c r="Z7" s="350" t="str">
        <f>VLOOKUP(A:A,[28]Orders!$D:$N,11,0)</f>
        <v>TDS-TRI-20210622111304411931</v>
      </c>
      <c r="AA7" s="371"/>
      <c r="AB7" s="139"/>
      <c r="AC7" s="139"/>
      <c r="AD7" s="139"/>
      <c r="AE7" s="139"/>
      <c r="AF7" s="100"/>
    </row>
    <row r="8" spans="1:32" x14ac:dyDescent="0.25">
      <c r="A8" s="130">
        <v>4002941494</v>
      </c>
      <c r="B8" s="131" t="s">
        <v>96</v>
      </c>
      <c r="C8" s="131">
        <v>1</v>
      </c>
      <c r="D8" s="130">
        <v>15293488</v>
      </c>
      <c r="E8" s="130" t="s">
        <v>3656</v>
      </c>
      <c r="F8" s="130">
        <v>50</v>
      </c>
      <c r="G8" s="244">
        <v>4.2361111111111106E-2</v>
      </c>
      <c r="H8" s="244">
        <v>3.125E-2</v>
      </c>
      <c r="I8" s="131" t="s">
        <v>8</v>
      </c>
      <c r="J8" s="130" t="s">
        <v>97</v>
      </c>
      <c r="K8" s="130" t="s">
        <v>5350</v>
      </c>
      <c r="L8" s="131">
        <v>2</v>
      </c>
      <c r="M8" s="130" t="s">
        <v>3418</v>
      </c>
      <c r="N8" s="130" t="s">
        <v>99</v>
      </c>
      <c r="O8" s="130" t="s">
        <v>5351</v>
      </c>
      <c r="P8" s="133">
        <v>44370</v>
      </c>
      <c r="Q8" s="130" t="s">
        <v>100</v>
      </c>
      <c r="R8" s="130" t="s">
        <v>3659</v>
      </c>
      <c r="S8" s="23" t="s">
        <v>101</v>
      </c>
      <c r="T8" s="23" t="str">
        <f>IFERROR(VLOOKUP(D:D,DGILOG!A:C,3,0),"")</f>
        <v/>
      </c>
      <c r="U8" s="19" t="s">
        <v>3713</v>
      </c>
      <c r="V8" s="19" t="s">
        <v>72</v>
      </c>
      <c r="W8" s="19" t="str">
        <f>IFERROR(VLOOKUP(V:V,MGV!B:E,4,0),"")</f>
        <v>PT. Prima Sarana Ekspres</v>
      </c>
      <c r="X8" s="19" t="s">
        <v>408</v>
      </c>
      <c r="Y8" s="23" t="str">
        <f t="shared" si="0"/>
        <v xml:space="preserve">4002941494 GID 23 ND 23 </v>
      </c>
      <c r="Z8" s="100" t="str">
        <f>VLOOKUP(A:A,[28]Orders!$D:$N,11,0)</f>
        <v>TDS-TRI-20210622111332025809</v>
      </c>
      <c r="AA8" s="189">
        <v>44369</v>
      </c>
      <c r="AB8" s="100" t="s">
        <v>69</v>
      </c>
      <c r="AC8" s="372" t="s">
        <v>3707</v>
      </c>
      <c r="AD8" s="372" t="s">
        <v>3708</v>
      </c>
      <c r="AE8" s="100" t="s">
        <v>72</v>
      </c>
      <c r="AF8" s="100"/>
    </row>
    <row r="9" spans="1:32" x14ac:dyDescent="0.25">
      <c r="A9" s="130">
        <v>4002941494</v>
      </c>
      <c r="B9" s="131" t="s">
        <v>96</v>
      </c>
      <c r="C9" s="131"/>
      <c r="D9" s="130">
        <v>20923001</v>
      </c>
      <c r="E9" s="130" t="s">
        <v>3417</v>
      </c>
      <c r="F9" s="130">
        <v>106</v>
      </c>
      <c r="G9" s="130">
        <v>2</v>
      </c>
      <c r="H9" s="130">
        <v>5.9722222222222225E-2</v>
      </c>
      <c r="I9" s="131" t="s">
        <v>8</v>
      </c>
      <c r="J9" s="130" t="s">
        <v>97</v>
      </c>
      <c r="K9" s="130" t="s">
        <v>5350</v>
      </c>
      <c r="L9" s="131">
        <v>2</v>
      </c>
      <c r="M9" s="130" t="s">
        <v>3418</v>
      </c>
      <c r="N9" s="130" t="s">
        <v>99</v>
      </c>
      <c r="O9" s="130" t="s">
        <v>5351</v>
      </c>
      <c r="P9" s="133">
        <v>44370</v>
      </c>
      <c r="Q9" s="130" t="s">
        <v>100</v>
      </c>
      <c r="R9" s="130" t="s">
        <v>3419</v>
      </c>
      <c r="S9" s="23" t="s">
        <v>101</v>
      </c>
      <c r="T9" s="23" t="str">
        <f>IFERROR(VLOOKUP(D:D,DGILOG!A:C,3,0),"")</f>
        <v/>
      </c>
      <c r="U9" s="19"/>
      <c r="V9" s="19"/>
      <c r="W9" s="19" t="str">
        <f>IFERROR(VLOOKUP(V:V,MGV!B:E,4,0),"")</f>
        <v/>
      </c>
      <c r="X9" s="19" t="s">
        <v>408</v>
      </c>
      <c r="Y9" s="23" t="str">
        <f t="shared" si="0"/>
        <v xml:space="preserve">4002941494 GID 23 ND 23 </v>
      </c>
      <c r="Z9" s="100" t="str">
        <f>VLOOKUP(A:A,[28]Orders!$D:$N,11,0)</f>
        <v>TDS-TRI-20210622111332025809</v>
      </c>
      <c r="AA9" s="189">
        <v>44369</v>
      </c>
      <c r="AB9" s="100" t="s">
        <v>69</v>
      </c>
      <c r="AC9" s="372" t="s">
        <v>3707</v>
      </c>
      <c r="AD9" s="372" t="s">
        <v>3708</v>
      </c>
      <c r="AE9" s="100" t="s">
        <v>72</v>
      </c>
      <c r="AF9" s="100"/>
    </row>
    <row r="10" spans="1:32" x14ac:dyDescent="0.25">
      <c r="A10" s="130">
        <v>4002941502</v>
      </c>
      <c r="B10" s="131" t="s">
        <v>96</v>
      </c>
      <c r="C10" s="131">
        <v>1</v>
      </c>
      <c r="D10" s="130">
        <v>24078001</v>
      </c>
      <c r="E10" s="130" t="s">
        <v>4216</v>
      </c>
      <c r="F10" s="130">
        <v>14</v>
      </c>
      <c r="G10" s="244">
        <v>1.3888888888888889E-3</v>
      </c>
      <c r="H10" s="244">
        <v>4.8611111111111112E-3</v>
      </c>
      <c r="I10" s="131" t="s">
        <v>8</v>
      </c>
      <c r="J10" s="130" t="s">
        <v>97</v>
      </c>
      <c r="K10" s="130" t="s">
        <v>5350</v>
      </c>
      <c r="L10" s="131">
        <v>2</v>
      </c>
      <c r="M10" s="130" t="s">
        <v>215</v>
      </c>
      <c r="N10" s="130" t="s">
        <v>99</v>
      </c>
      <c r="O10" s="130" t="s">
        <v>5351</v>
      </c>
      <c r="P10" s="133">
        <v>44370</v>
      </c>
      <c r="Q10" s="130" t="s">
        <v>100</v>
      </c>
      <c r="R10" s="130" t="s">
        <v>4218</v>
      </c>
      <c r="S10" s="23" t="s">
        <v>101</v>
      </c>
      <c r="T10" s="23" t="str">
        <f>IFERROR(VLOOKUP(D:D,DGILOG!A:C,3,0),"")</f>
        <v/>
      </c>
      <c r="U10" s="19" t="s">
        <v>3713</v>
      </c>
      <c r="V10" s="19"/>
      <c r="W10" s="19" t="str">
        <f>IFERROR(VLOOKUP(V:V,MGV!B:E,4,0),"")</f>
        <v/>
      </c>
      <c r="X10" s="19" t="s">
        <v>408</v>
      </c>
      <c r="Y10" s="23" t="str">
        <f t="shared" si="0"/>
        <v xml:space="preserve">4002941502 GID 23 ND 23 </v>
      </c>
      <c r="Z10" s="100" t="str">
        <f>VLOOKUP(A:A,[28]Orders!$D:$N,11,0)</f>
        <v>TDS-TRI-20210622111333166249</v>
      </c>
      <c r="AA10" s="189">
        <v>44369</v>
      </c>
      <c r="AB10" s="100" t="s">
        <v>69</v>
      </c>
      <c r="AC10" s="100" t="s">
        <v>4119</v>
      </c>
      <c r="AD10" s="100" t="s">
        <v>4420</v>
      </c>
      <c r="AE10" s="100" t="s">
        <v>70</v>
      </c>
      <c r="AF10" s="100"/>
    </row>
    <row r="11" spans="1:32" x14ac:dyDescent="0.25">
      <c r="A11" s="130">
        <v>4002941502</v>
      </c>
      <c r="B11" s="131" t="s">
        <v>96</v>
      </c>
      <c r="C11" s="131"/>
      <c r="D11" s="130">
        <v>30000001</v>
      </c>
      <c r="E11" s="130" t="s">
        <v>176</v>
      </c>
      <c r="F11" s="130">
        <v>214</v>
      </c>
      <c r="G11" s="244">
        <v>8.8888888888888892E-2</v>
      </c>
      <c r="H11" s="130">
        <v>6.6666666666666666E-2</v>
      </c>
      <c r="I11" s="131" t="s">
        <v>8</v>
      </c>
      <c r="J11" s="130" t="s">
        <v>97</v>
      </c>
      <c r="K11" s="130" t="s">
        <v>5350</v>
      </c>
      <c r="L11" s="131">
        <v>2</v>
      </c>
      <c r="M11" s="130" t="s">
        <v>3470</v>
      </c>
      <c r="N11" s="130" t="s">
        <v>99</v>
      </c>
      <c r="O11" s="130" t="s">
        <v>5351</v>
      </c>
      <c r="P11" s="133">
        <v>44370</v>
      </c>
      <c r="Q11" s="130" t="s">
        <v>100</v>
      </c>
      <c r="R11" s="134" t="s">
        <v>4753</v>
      </c>
      <c r="S11" s="23" t="s">
        <v>101</v>
      </c>
      <c r="T11" s="23" t="str">
        <f>IFERROR(VLOOKUP(D:D,DGILOG!A:C,3,0),"")</f>
        <v>Y</v>
      </c>
      <c r="U11" s="19"/>
      <c r="V11" s="19" t="s">
        <v>70</v>
      </c>
      <c r="W11" s="19" t="str">
        <f>IFERROR(VLOOKUP(V:V,MGV!B:E,4,0),"")</f>
        <v>PT. Prima Sarana Ekspres</v>
      </c>
      <c r="X11" s="19" t="s">
        <v>408</v>
      </c>
      <c r="Y11" s="23" t="str">
        <f t="shared" si="0"/>
        <v>4002941502 GID 23 ND 23 Y</v>
      </c>
      <c r="Z11" s="100" t="str">
        <f>VLOOKUP(A:A,[28]Orders!$D:$N,11,0)</f>
        <v>TDS-TRI-20210622111333166249</v>
      </c>
      <c r="AA11" s="189">
        <v>44369</v>
      </c>
      <c r="AB11" s="100" t="s">
        <v>69</v>
      </c>
      <c r="AC11" s="100" t="s">
        <v>4119</v>
      </c>
      <c r="AD11" s="100" t="s">
        <v>4420</v>
      </c>
      <c r="AE11" s="100" t="s">
        <v>70</v>
      </c>
      <c r="AF11" s="100"/>
    </row>
    <row r="12" spans="1:32" x14ac:dyDescent="0.25">
      <c r="A12" s="130">
        <v>4002941514</v>
      </c>
      <c r="B12" s="131" t="s">
        <v>96</v>
      </c>
      <c r="C12" s="131">
        <v>1</v>
      </c>
      <c r="D12" s="130">
        <v>15067655</v>
      </c>
      <c r="E12" s="130" t="s">
        <v>133</v>
      </c>
      <c r="F12" s="130">
        <v>139</v>
      </c>
      <c r="G12" s="130">
        <v>0.10763888888888888</v>
      </c>
      <c r="H12" s="130">
        <v>6.5277777777777782E-2</v>
      </c>
      <c r="I12" s="131" t="s">
        <v>8</v>
      </c>
      <c r="J12" s="130" t="s">
        <v>97</v>
      </c>
      <c r="K12" s="130" t="s">
        <v>5350</v>
      </c>
      <c r="L12" s="131">
        <v>2</v>
      </c>
      <c r="M12" s="130" t="s">
        <v>126</v>
      </c>
      <c r="N12" s="130" t="s">
        <v>99</v>
      </c>
      <c r="O12" s="130" t="s">
        <v>5351</v>
      </c>
      <c r="P12" s="133">
        <v>44370</v>
      </c>
      <c r="Q12" s="130" t="s">
        <v>100</v>
      </c>
      <c r="R12" s="134" t="s">
        <v>4463</v>
      </c>
      <c r="S12" s="23" t="s">
        <v>101</v>
      </c>
      <c r="T12" s="23" t="str">
        <f>IFERROR(VLOOKUP(D:D,DGILOG!A:C,3,0),"")</f>
        <v>Y</v>
      </c>
      <c r="U12" s="19" t="s">
        <v>3490</v>
      </c>
      <c r="V12" s="19" t="s">
        <v>2308</v>
      </c>
      <c r="W12" s="19" t="str">
        <f>IFERROR(VLOOKUP(V:V,MGV!B:E,4,0),"")</f>
        <v>Medikar Sarana Utama</v>
      </c>
      <c r="X12" s="19" t="s">
        <v>408</v>
      </c>
      <c r="Y12" s="23" t="str">
        <f t="shared" si="0"/>
        <v>4002941514 GID 23 ND 23 Y</v>
      </c>
      <c r="Z12" s="100" t="str">
        <f>VLOOKUP(A:A,[28]Orders!$D:$N,11,0)</f>
        <v>TDS-TRI-20210622111334274988</v>
      </c>
      <c r="AA12" s="189">
        <v>44369</v>
      </c>
      <c r="AB12" s="100" t="s">
        <v>460</v>
      </c>
      <c r="AC12" s="100" t="s">
        <v>5348</v>
      </c>
      <c r="AD12" s="100">
        <v>83898613109</v>
      </c>
      <c r="AE12" s="100" t="s">
        <v>2308</v>
      </c>
      <c r="AF12" s="100"/>
    </row>
    <row r="13" spans="1:32" x14ac:dyDescent="0.25">
      <c r="A13" s="130">
        <v>4002941514</v>
      </c>
      <c r="B13" s="131" t="s">
        <v>96</v>
      </c>
      <c r="C13" s="131"/>
      <c r="D13" s="130">
        <v>15463931</v>
      </c>
      <c r="E13" s="130" t="s">
        <v>5352</v>
      </c>
      <c r="F13" s="130">
        <v>106</v>
      </c>
      <c r="G13" s="244">
        <v>8.5416666666666655E-2</v>
      </c>
      <c r="H13" s="130">
        <v>6.7361111111111108E-2</v>
      </c>
      <c r="I13" s="131" t="s">
        <v>8</v>
      </c>
      <c r="J13" s="130" t="s">
        <v>97</v>
      </c>
      <c r="K13" s="130" t="s">
        <v>5350</v>
      </c>
      <c r="L13" s="131">
        <v>2</v>
      </c>
      <c r="M13" s="130" t="s">
        <v>126</v>
      </c>
      <c r="N13" s="130" t="s">
        <v>99</v>
      </c>
      <c r="O13" s="130" t="s">
        <v>5351</v>
      </c>
      <c r="P13" s="133">
        <v>44370</v>
      </c>
      <c r="Q13" s="130" t="s">
        <v>100</v>
      </c>
      <c r="R13" s="134" t="s">
        <v>5353</v>
      </c>
      <c r="S13" s="23" t="s">
        <v>101</v>
      </c>
      <c r="T13" s="23" t="str">
        <f>IFERROR(VLOOKUP(D:D,DGILOG!A:C,3,0),"")</f>
        <v/>
      </c>
      <c r="U13" s="19"/>
      <c r="V13" s="19"/>
      <c r="W13" s="19" t="str">
        <f>IFERROR(VLOOKUP(V:V,MGV!B:E,4,0),"")</f>
        <v/>
      </c>
      <c r="X13" s="19" t="s">
        <v>408</v>
      </c>
      <c r="Y13" s="23" t="str">
        <f t="shared" si="0"/>
        <v xml:space="preserve">4002941514 GID 23 ND 23 </v>
      </c>
      <c r="Z13" s="100" t="str">
        <f>VLOOKUP(A:A,[28]Orders!$D:$N,11,0)</f>
        <v>TDS-TRI-20210622111334274988</v>
      </c>
      <c r="AA13" s="189">
        <v>44369</v>
      </c>
      <c r="AB13" s="100" t="s">
        <v>460</v>
      </c>
      <c r="AC13" s="100" t="s">
        <v>5348</v>
      </c>
      <c r="AD13" s="100">
        <v>83898613109</v>
      </c>
      <c r="AE13" s="100" t="s">
        <v>2308</v>
      </c>
      <c r="AF13" s="100"/>
    </row>
    <row r="14" spans="1:32" x14ac:dyDescent="0.25">
      <c r="A14" s="130">
        <v>4002941515</v>
      </c>
      <c r="B14" s="131" t="s">
        <v>96</v>
      </c>
      <c r="C14" s="131">
        <v>1</v>
      </c>
      <c r="D14" s="130">
        <v>15075082</v>
      </c>
      <c r="E14" s="130" t="s">
        <v>178</v>
      </c>
      <c r="F14" s="130">
        <v>121</v>
      </c>
      <c r="G14" s="244">
        <v>8.8888888888888892E-2</v>
      </c>
      <c r="H14" s="130">
        <v>5.6250000000000001E-2</v>
      </c>
      <c r="I14" s="131" t="s">
        <v>8</v>
      </c>
      <c r="J14" s="130" t="s">
        <v>97</v>
      </c>
      <c r="K14" s="130" t="s">
        <v>5350</v>
      </c>
      <c r="L14" s="131">
        <v>2</v>
      </c>
      <c r="M14" s="130" t="s">
        <v>134</v>
      </c>
      <c r="N14" s="130" t="s">
        <v>99</v>
      </c>
      <c r="O14" s="130" t="s">
        <v>5351</v>
      </c>
      <c r="P14" s="133">
        <v>44370</v>
      </c>
      <c r="Q14" s="130" t="s">
        <v>100</v>
      </c>
      <c r="R14" s="130" t="s">
        <v>179</v>
      </c>
      <c r="S14" s="23" t="s">
        <v>101</v>
      </c>
      <c r="T14" s="23" t="str">
        <f>IFERROR(VLOOKUP(D:D,DGILOG!A:C,3,0),"")</f>
        <v>Y</v>
      </c>
      <c r="U14" s="19" t="s">
        <v>3713</v>
      </c>
      <c r="V14" s="19" t="s">
        <v>434</v>
      </c>
      <c r="W14" s="19" t="str">
        <f>IFERROR(VLOOKUP(V:V,MGV!B:E,4,0),"")</f>
        <v>PT. Kabut Halim Mandiri</v>
      </c>
      <c r="X14" s="19" t="s">
        <v>408</v>
      </c>
      <c r="Y14" s="23" t="str">
        <f t="shared" si="0"/>
        <v>4002941515 GID 23 ND 23 Y</v>
      </c>
      <c r="Z14" s="100" t="str">
        <f>VLOOKUP(A:A,[28]Orders!$D:$N,11,0)</f>
        <v>TDS-TRI-20210622111335370986</v>
      </c>
      <c r="AA14" s="189">
        <v>44369</v>
      </c>
      <c r="AB14" s="100" t="s">
        <v>18</v>
      </c>
      <c r="AC14" s="100" t="s">
        <v>4124</v>
      </c>
      <c r="AD14" s="100" t="s">
        <v>3691</v>
      </c>
      <c r="AE14" s="100" t="s">
        <v>434</v>
      </c>
      <c r="AF14" s="100"/>
    </row>
    <row r="15" spans="1:32" x14ac:dyDescent="0.25">
      <c r="A15" s="130">
        <v>4002941515</v>
      </c>
      <c r="B15" s="131" t="s">
        <v>96</v>
      </c>
      <c r="C15" s="131"/>
      <c r="D15" s="130">
        <v>15536133</v>
      </c>
      <c r="E15" s="130" t="s">
        <v>3313</v>
      </c>
      <c r="F15" s="130">
        <v>78</v>
      </c>
      <c r="G15" s="244">
        <v>6.3194444444444442E-2</v>
      </c>
      <c r="H15" s="244">
        <v>3.9583333333333331E-2</v>
      </c>
      <c r="I15" s="131" t="s">
        <v>8</v>
      </c>
      <c r="J15" s="130" t="s">
        <v>97</v>
      </c>
      <c r="K15" s="130" t="s">
        <v>5350</v>
      </c>
      <c r="L15" s="131">
        <v>2</v>
      </c>
      <c r="M15" s="130" t="s">
        <v>134</v>
      </c>
      <c r="N15" s="130" t="s">
        <v>99</v>
      </c>
      <c r="O15" s="130" t="s">
        <v>5351</v>
      </c>
      <c r="P15" s="133">
        <v>44370</v>
      </c>
      <c r="Q15" s="130" t="s">
        <v>100</v>
      </c>
      <c r="R15" s="130" t="s">
        <v>3314</v>
      </c>
      <c r="S15" s="23" t="s">
        <v>101</v>
      </c>
      <c r="T15" s="23" t="str">
        <f>IFERROR(VLOOKUP(D:D,DGILOG!A:C,3,0),"")</f>
        <v/>
      </c>
      <c r="U15" s="19"/>
      <c r="V15" s="19"/>
      <c r="W15" s="19" t="str">
        <f>IFERROR(VLOOKUP(V:V,MGV!B:E,4,0),"")</f>
        <v/>
      </c>
      <c r="X15" s="19" t="s">
        <v>408</v>
      </c>
      <c r="Y15" s="23" t="str">
        <f t="shared" si="0"/>
        <v xml:space="preserve">4002941515 GID 23 ND 23 </v>
      </c>
      <c r="Z15" s="100" t="str">
        <f>VLOOKUP(A:A,[28]Orders!$D:$N,11,0)</f>
        <v>TDS-TRI-20210622111335370986</v>
      </c>
      <c r="AA15" s="189">
        <v>44369</v>
      </c>
      <c r="AB15" s="100" t="s">
        <v>18</v>
      </c>
      <c r="AC15" s="100" t="s">
        <v>4124</v>
      </c>
      <c r="AD15" s="100" t="s">
        <v>3691</v>
      </c>
      <c r="AE15" s="100" t="s">
        <v>434</v>
      </c>
      <c r="AF15" s="100"/>
    </row>
    <row r="16" spans="1:32" x14ac:dyDescent="0.25">
      <c r="A16" s="130">
        <v>4002941516</v>
      </c>
      <c r="B16" s="131" t="s">
        <v>96</v>
      </c>
      <c r="C16" s="131">
        <v>1</v>
      </c>
      <c r="D16" s="130">
        <v>15154079</v>
      </c>
      <c r="E16" s="130" t="s">
        <v>181</v>
      </c>
      <c r="F16" s="130">
        <v>145</v>
      </c>
      <c r="G16" s="130">
        <v>0.12986111111111112</v>
      </c>
      <c r="H16" s="244">
        <v>4.9305555555555554E-2</v>
      </c>
      <c r="I16" s="131" t="s">
        <v>8</v>
      </c>
      <c r="J16" s="130" t="s">
        <v>97</v>
      </c>
      <c r="K16" s="130" t="s">
        <v>5350</v>
      </c>
      <c r="L16" s="131">
        <v>2</v>
      </c>
      <c r="M16" s="130" t="s">
        <v>104</v>
      </c>
      <c r="N16" s="130" t="s">
        <v>99</v>
      </c>
      <c r="O16" s="130" t="s">
        <v>5351</v>
      </c>
      <c r="P16" s="133">
        <v>44370</v>
      </c>
      <c r="Q16" s="130" t="s">
        <v>100</v>
      </c>
      <c r="R16" s="130" t="s">
        <v>3750</v>
      </c>
      <c r="S16" s="23" t="s">
        <v>101</v>
      </c>
      <c r="T16" s="23" t="str">
        <f>IFERROR(VLOOKUP(D:D,DGILOG!A:C,3,0),"")</f>
        <v>Y</v>
      </c>
      <c r="U16" s="19" t="s">
        <v>3713</v>
      </c>
      <c r="V16" s="19" t="s">
        <v>68</v>
      </c>
      <c r="W16" s="19" t="str">
        <f>IFERROR(VLOOKUP(V:V,MGV!B:E,4,0),"")</f>
        <v>PT. Prima Sarana Ekspres</v>
      </c>
      <c r="X16" s="19" t="s">
        <v>408</v>
      </c>
      <c r="Y16" s="23" t="str">
        <f t="shared" si="0"/>
        <v>4002941516 GID 23 ND 23 Y</v>
      </c>
      <c r="Z16" s="100" t="str">
        <f>VLOOKUP(A:A,[28]Orders!$D:$N,11,0)</f>
        <v>TDS-TRI-20210622111336521853</v>
      </c>
      <c r="AA16" s="189">
        <v>44369</v>
      </c>
      <c r="AB16" s="100" t="s">
        <v>69</v>
      </c>
      <c r="AC16" s="100" t="s">
        <v>4128</v>
      </c>
      <c r="AD16" s="100">
        <v>83873983964</v>
      </c>
      <c r="AE16" s="100" t="s">
        <v>68</v>
      </c>
      <c r="AF16" s="100"/>
    </row>
    <row r="17" spans="1:32" x14ac:dyDescent="0.25">
      <c r="A17" s="130">
        <v>4002941516</v>
      </c>
      <c r="B17" s="131" t="s">
        <v>96</v>
      </c>
      <c r="C17" s="131"/>
      <c r="D17" s="130">
        <v>15485544</v>
      </c>
      <c r="E17" s="130" t="s">
        <v>482</v>
      </c>
      <c r="F17" s="130">
        <v>38</v>
      </c>
      <c r="G17" s="244">
        <v>3.2638888888888891E-2</v>
      </c>
      <c r="H17" s="244">
        <v>1.3888888888888889E-3</v>
      </c>
      <c r="I17" s="131" t="s">
        <v>8</v>
      </c>
      <c r="J17" s="130" t="s">
        <v>97</v>
      </c>
      <c r="K17" s="130" t="s">
        <v>5350</v>
      </c>
      <c r="L17" s="131">
        <v>2</v>
      </c>
      <c r="M17" s="130" t="s">
        <v>134</v>
      </c>
      <c r="N17" s="130" t="s">
        <v>99</v>
      </c>
      <c r="O17" s="130" t="s">
        <v>5351</v>
      </c>
      <c r="P17" s="133">
        <v>44370</v>
      </c>
      <c r="Q17" s="130" t="s">
        <v>100</v>
      </c>
      <c r="R17" s="130" t="s">
        <v>3312</v>
      </c>
      <c r="S17" s="23" t="s">
        <v>101</v>
      </c>
      <c r="T17" s="23" t="str">
        <f>IFERROR(VLOOKUP(D:D,DGILOG!A:C,3,0),"")</f>
        <v/>
      </c>
      <c r="U17" s="19"/>
      <c r="V17" s="19"/>
      <c r="W17" s="19" t="str">
        <f>IFERROR(VLOOKUP(V:V,MGV!B:E,4,0),"")</f>
        <v/>
      </c>
      <c r="X17" s="19" t="s">
        <v>408</v>
      </c>
      <c r="Y17" s="23" t="str">
        <f t="shared" si="0"/>
        <v xml:space="preserve">4002941516 GID 23 ND 23 </v>
      </c>
      <c r="Z17" s="100" t="str">
        <f>VLOOKUP(A:A,[28]Orders!$D:$N,11,0)</f>
        <v>TDS-TRI-20210622111336521853</v>
      </c>
      <c r="AA17" s="189">
        <v>44369</v>
      </c>
      <c r="AB17" s="100" t="s">
        <v>69</v>
      </c>
      <c r="AC17" s="100" t="s">
        <v>4128</v>
      </c>
      <c r="AD17" s="100">
        <v>83873983964</v>
      </c>
      <c r="AE17" s="100" t="s">
        <v>68</v>
      </c>
      <c r="AF17" s="100"/>
    </row>
    <row r="18" spans="1:32" x14ac:dyDescent="0.25">
      <c r="A18" s="130">
        <v>4002941656</v>
      </c>
      <c r="B18" s="131" t="s">
        <v>96</v>
      </c>
      <c r="C18" s="131">
        <v>1</v>
      </c>
      <c r="D18" s="130">
        <v>15482674</v>
      </c>
      <c r="E18" s="130" t="s">
        <v>3322</v>
      </c>
      <c r="F18" s="130">
        <v>111</v>
      </c>
      <c r="G18" s="130">
        <v>8.8888888888888892E-2</v>
      </c>
      <c r="H18" s="130">
        <v>4.6527777777777779E-2</v>
      </c>
      <c r="I18" s="131" t="s">
        <v>8</v>
      </c>
      <c r="J18" s="130" t="s">
        <v>97</v>
      </c>
      <c r="K18" s="130" t="s">
        <v>5350</v>
      </c>
      <c r="L18" s="131">
        <v>2</v>
      </c>
      <c r="M18" s="130" t="s">
        <v>104</v>
      </c>
      <c r="N18" s="130" t="s">
        <v>99</v>
      </c>
      <c r="O18" s="130" t="s">
        <v>5351</v>
      </c>
      <c r="P18" s="133">
        <v>44370</v>
      </c>
      <c r="Q18" s="130" t="s">
        <v>100</v>
      </c>
      <c r="R18" s="130" t="s">
        <v>3323</v>
      </c>
      <c r="S18" s="23" t="s">
        <v>101</v>
      </c>
      <c r="T18" s="23" t="str">
        <f>IFERROR(VLOOKUP(D:D,DGILOG!A:C,3,0),"")</f>
        <v/>
      </c>
      <c r="U18" s="19" t="s">
        <v>3713</v>
      </c>
      <c r="V18" s="19"/>
      <c r="W18" s="19" t="str">
        <f>IFERROR(VLOOKUP(V:V,MGV!B:E,4,0),"")</f>
        <v/>
      </c>
      <c r="X18" s="19" t="s">
        <v>408</v>
      </c>
      <c r="Y18" s="23" t="str">
        <f t="shared" si="0"/>
        <v xml:space="preserve">4002941656 GID 23 ND 23 </v>
      </c>
      <c r="Z18" s="100" t="str">
        <f>VLOOKUP(A:A,[28]Orders!$D:$N,11,0)</f>
        <v>TDS-TRI-20210622111337772256</v>
      </c>
      <c r="AA18" s="189">
        <v>44369</v>
      </c>
      <c r="AB18" s="100" t="s">
        <v>20</v>
      </c>
      <c r="AC18" s="100" t="s">
        <v>1695</v>
      </c>
      <c r="AD18" s="100" t="s">
        <v>881</v>
      </c>
      <c r="AE18" s="100" t="s">
        <v>64</v>
      </c>
      <c r="AF18" s="100"/>
    </row>
    <row r="19" spans="1:32" x14ac:dyDescent="0.25">
      <c r="A19" s="130">
        <v>4002941656</v>
      </c>
      <c r="B19" s="131" t="s">
        <v>96</v>
      </c>
      <c r="C19" s="131"/>
      <c r="D19" s="130">
        <v>30500001</v>
      </c>
      <c r="E19" s="130" t="s">
        <v>132</v>
      </c>
      <c r="F19" s="130">
        <v>114</v>
      </c>
      <c r="G19" s="130">
        <v>9.7916666666666666E-2</v>
      </c>
      <c r="H19" s="130">
        <v>4.7222222222222221E-2</v>
      </c>
      <c r="I19" s="131" t="s">
        <v>8</v>
      </c>
      <c r="J19" s="130" t="s">
        <v>97</v>
      </c>
      <c r="K19" s="130" t="s">
        <v>5350</v>
      </c>
      <c r="L19" s="131">
        <v>2</v>
      </c>
      <c r="M19" s="130" t="s">
        <v>126</v>
      </c>
      <c r="N19" s="130" t="s">
        <v>99</v>
      </c>
      <c r="O19" s="130" t="s">
        <v>5351</v>
      </c>
      <c r="P19" s="133">
        <v>44370</v>
      </c>
      <c r="Q19" s="130" t="s">
        <v>100</v>
      </c>
      <c r="R19" s="130" t="s">
        <v>4469</v>
      </c>
      <c r="S19" s="23" t="s">
        <v>101</v>
      </c>
      <c r="T19" s="23" t="str">
        <f>IFERROR(VLOOKUP(D:D,DGILOG!A:C,3,0),"")</f>
        <v>Y</v>
      </c>
      <c r="U19" s="19"/>
      <c r="V19" s="19" t="s">
        <v>64</v>
      </c>
      <c r="W19" s="19" t="str">
        <f>IFERROR(VLOOKUP(V:V,MGV!B:E,4,0),"")</f>
        <v>Gading Global Logistic</v>
      </c>
      <c r="X19" s="19" t="s">
        <v>408</v>
      </c>
      <c r="Y19" s="23" t="str">
        <f t="shared" si="0"/>
        <v>4002941656 GID 23 ND 23 Y</v>
      </c>
      <c r="Z19" s="100" t="str">
        <f>VLOOKUP(A:A,[28]Orders!$D:$N,11,0)</f>
        <v>TDS-TRI-20210622111337772256</v>
      </c>
      <c r="AA19" s="189">
        <v>44369</v>
      </c>
      <c r="AB19" s="100" t="s">
        <v>20</v>
      </c>
      <c r="AC19" s="100" t="s">
        <v>1695</v>
      </c>
      <c r="AD19" s="100" t="s">
        <v>881</v>
      </c>
      <c r="AE19" s="100" t="s">
        <v>64</v>
      </c>
      <c r="AF19" s="100"/>
    </row>
    <row r="20" spans="1:32" x14ac:dyDescent="0.25">
      <c r="A20" s="130">
        <v>4002941673</v>
      </c>
      <c r="B20" s="131" t="s">
        <v>96</v>
      </c>
      <c r="C20" s="131">
        <v>1</v>
      </c>
      <c r="D20" s="130">
        <v>20805001</v>
      </c>
      <c r="E20" s="130" t="s">
        <v>4588</v>
      </c>
      <c r="F20" s="130">
        <v>216</v>
      </c>
      <c r="G20" s="244">
        <v>0.16805555555555554</v>
      </c>
      <c r="H20" s="244">
        <v>6.3194444444444442E-2</v>
      </c>
      <c r="I20" s="131" t="s">
        <v>8</v>
      </c>
      <c r="J20" s="130" t="s">
        <v>3372</v>
      </c>
      <c r="K20" s="130" t="s">
        <v>5350</v>
      </c>
      <c r="L20" s="131">
        <v>2</v>
      </c>
      <c r="M20" s="130" t="s">
        <v>134</v>
      </c>
      <c r="N20" s="130" t="s">
        <v>99</v>
      </c>
      <c r="O20" s="130" t="s">
        <v>5354</v>
      </c>
      <c r="P20" s="133">
        <v>44370</v>
      </c>
      <c r="Q20" s="130" t="s">
        <v>120</v>
      </c>
      <c r="R20" s="130" t="s">
        <v>4589</v>
      </c>
      <c r="S20" s="23" t="s">
        <v>122</v>
      </c>
      <c r="T20" s="23" t="str">
        <f>IFERROR(VLOOKUP(D:D,DGILOG!A:C,3,0),"")</f>
        <v/>
      </c>
      <c r="U20" s="19" t="s">
        <v>3713</v>
      </c>
      <c r="V20" s="19" t="s">
        <v>45</v>
      </c>
      <c r="W20" s="19" t="str">
        <f>IFERROR(VLOOKUP(V:V,MGV!B:E,4,0),"")</f>
        <v>PT. Kabut Halim Mandiri</v>
      </c>
      <c r="X20" s="19" t="s">
        <v>408</v>
      </c>
      <c r="Y20" s="23" t="str">
        <f t="shared" si="0"/>
        <v xml:space="preserve">4002941673 GID 23 P1 23 </v>
      </c>
      <c r="Z20" s="100" t="str">
        <f>VLOOKUP(A:A,[28]Orders!$D:$N,11,0)</f>
        <v>TDS-TRI-20210622111305913972</v>
      </c>
      <c r="AA20" s="189">
        <v>44369</v>
      </c>
      <c r="AB20" s="100" t="s">
        <v>18</v>
      </c>
      <c r="AC20" s="100" t="s">
        <v>5344</v>
      </c>
      <c r="AD20" s="100" t="s">
        <v>5382</v>
      </c>
      <c r="AE20" s="100" t="s">
        <v>45</v>
      </c>
      <c r="AF20" s="100"/>
    </row>
    <row r="21" spans="1:32" x14ac:dyDescent="0.25">
      <c r="A21" s="115">
        <v>4002941678</v>
      </c>
      <c r="B21" s="116" t="s">
        <v>96</v>
      </c>
      <c r="C21" s="116">
        <v>1</v>
      </c>
      <c r="D21" s="115">
        <v>15475742</v>
      </c>
      <c r="E21" s="115" t="s">
        <v>345</v>
      </c>
      <c r="F21" s="115">
        <v>2072</v>
      </c>
      <c r="G21" s="257">
        <v>1.5722222222222222</v>
      </c>
      <c r="H21" s="259">
        <v>0.73749999999999993</v>
      </c>
      <c r="I21" s="116" t="s">
        <v>473</v>
      </c>
      <c r="J21" s="115" t="s">
        <v>116</v>
      </c>
      <c r="K21" s="115" t="s">
        <v>5350</v>
      </c>
      <c r="L21" s="116">
        <v>2</v>
      </c>
      <c r="M21" s="115" t="s">
        <v>346</v>
      </c>
      <c r="N21" s="115" t="s">
        <v>118</v>
      </c>
      <c r="O21" s="115" t="s">
        <v>408</v>
      </c>
      <c r="P21" s="117">
        <v>44375</v>
      </c>
      <c r="Q21" s="115" t="s">
        <v>112</v>
      </c>
      <c r="R21" s="258" t="s">
        <v>347</v>
      </c>
      <c r="S21" s="28" t="s">
        <v>113</v>
      </c>
      <c r="T21" s="28" t="str">
        <f>IFERROR(VLOOKUP(D:D,DGILOG!A:C,3,0),"")</f>
        <v/>
      </c>
      <c r="U21" s="28"/>
      <c r="V21" s="28"/>
      <c r="W21" s="28" t="s">
        <v>4094</v>
      </c>
      <c r="X21" s="28" t="s">
        <v>408</v>
      </c>
      <c r="Y21" s="28" t="str">
        <f t="shared" si="0"/>
        <v xml:space="preserve">4002941678 GID 23 P3 28 </v>
      </c>
      <c r="Z21" s="350" t="str">
        <f>VLOOKUP(A:A,[28]Orders!$D:$N,11,0)</f>
        <v>TDS-TRI-20210622111306494022</v>
      </c>
      <c r="AA21" s="371"/>
      <c r="AB21" s="139"/>
      <c r="AC21" s="139"/>
      <c r="AD21" s="139"/>
      <c r="AE21" s="139"/>
      <c r="AF21" s="100"/>
    </row>
    <row r="22" spans="1:32" x14ac:dyDescent="0.25">
      <c r="A22" s="115">
        <v>4002941679</v>
      </c>
      <c r="B22" s="116" t="s">
        <v>96</v>
      </c>
      <c r="C22" s="116">
        <v>1</v>
      </c>
      <c r="D22" s="115">
        <v>20804001</v>
      </c>
      <c r="E22" s="115" t="s">
        <v>3345</v>
      </c>
      <c r="F22" s="115">
        <v>2000</v>
      </c>
      <c r="G22" s="257">
        <v>1.502777777777778</v>
      </c>
      <c r="H22" s="259">
        <v>0.71111111111111114</v>
      </c>
      <c r="I22" s="116" t="s">
        <v>473</v>
      </c>
      <c r="J22" s="115" t="s">
        <v>116</v>
      </c>
      <c r="K22" s="115" t="s">
        <v>5350</v>
      </c>
      <c r="L22" s="116">
        <v>2</v>
      </c>
      <c r="M22" s="115" t="s">
        <v>3346</v>
      </c>
      <c r="N22" s="115" t="s">
        <v>3347</v>
      </c>
      <c r="O22" s="115" t="s">
        <v>408</v>
      </c>
      <c r="P22" s="117">
        <v>44377</v>
      </c>
      <c r="Q22" s="115" t="s">
        <v>112</v>
      </c>
      <c r="R22" s="258" t="s">
        <v>3348</v>
      </c>
      <c r="S22" s="28" t="s">
        <v>113</v>
      </c>
      <c r="T22" s="28" t="str">
        <f>IFERROR(VLOOKUP(D:D,DGILOG!A:C,3,0),"")</f>
        <v/>
      </c>
      <c r="U22" s="28"/>
      <c r="V22" s="28"/>
      <c r="W22" s="28" t="s">
        <v>4094</v>
      </c>
      <c r="X22" s="28" t="s">
        <v>408</v>
      </c>
      <c r="Y22" s="28" t="str">
        <f t="shared" si="0"/>
        <v xml:space="preserve">4002941679 GID 23 P3 30 </v>
      </c>
      <c r="Z22" s="350" t="str">
        <f>VLOOKUP(A:A,[28]Orders!$D:$N,11,0)</f>
        <v>TDS-TRI-20210622111307387666</v>
      </c>
      <c r="AA22" s="371"/>
      <c r="AB22" s="139"/>
      <c r="AC22" s="139"/>
      <c r="AD22" s="139"/>
      <c r="AE22" s="139"/>
      <c r="AF22" s="100"/>
    </row>
    <row r="23" spans="1:32" x14ac:dyDescent="0.25">
      <c r="A23" s="130">
        <v>4002941762</v>
      </c>
      <c r="B23" s="131" t="s">
        <v>96</v>
      </c>
      <c r="C23" s="131">
        <v>1</v>
      </c>
      <c r="D23" s="130">
        <v>15086204</v>
      </c>
      <c r="E23" s="130" t="s">
        <v>3362</v>
      </c>
      <c r="F23" s="130">
        <v>230</v>
      </c>
      <c r="G23" s="130">
        <v>0.21458333333333335</v>
      </c>
      <c r="H23" s="130">
        <v>0.10833333333333334</v>
      </c>
      <c r="I23" s="131" t="s">
        <v>8</v>
      </c>
      <c r="J23" s="130" t="s">
        <v>116</v>
      </c>
      <c r="K23" s="130" t="s">
        <v>5350</v>
      </c>
      <c r="L23" s="131">
        <v>2</v>
      </c>
      <c r="M23" s="130" t="s">
        <v>3304</v>
      </c>
      <c r="N23" s="130" t="s">
        <v>110</v>
      </c>
      <c r="O23" s="130" t="s">
        <v>5355</v>
      </c>
      <c r="P23" s="133">
        <v>44371</v>
      </c>
      <c r="Q23" s="130" t="s">
        <v>105</v>
      </c>
      <c r="R23" s="134" t="s">
        <v>3363</v>
      </c>
      <c r="S23" s="23" t="s">
        <v>107</v>
      </c>
      <c r="T23" s="23" t="str">
        <f>IFERROR(VLOOKUP(D:D,DGILOG!A:C,3,0),"")</f>
        <v/>
      </c>
      <c r="U23" s="19" t="s">
        <v>3713</v>
      </c>
      <c r="V23" s="19" t="s">
        <v>2310</v>
      </c>
      <c r="W23" s="19" t="str">
        <f>IFERROR(VLOOKUP(V:V,MGV!B:E,4,0),"")</f>
        <v>Medikar Sarana Utama</v>
      </c>
      <c r="X23" s="19" t="s">
        <v>408</v>
      </c>
      <c r="Y23" s="23" t="str">
        <f t="shared" si="0"/>
        <v xml:space="preserve">4002941762 GID 23 P2 24 </v>
      </c>
      <c r="Z23" s="100" t="str">
        <f>VLOOKUP(A:A,[28]Orders!$D:$N,11,0)</f>
        <v>TDS-TRI-20210622111308500164</v>
      </c>
      <c r="AA23" s="189">
        <v>44369</v>
      </c>
      <c r="AB23" s="100" t="s">
        <v>460</v>
      </c>
      <c r="AC23" s="100" t="s">
        <v>4493</v>
      </c>
      <c r="AD23" s="100" t="s">
        <v>4584</v>
      </c>
      <c r="AE23" s="100" t="s">
        <v>2310</v>
      </c>
      <c r="AF23" s="100"/>
    </row>
    <row r="24" spans="1:32" x14ac:dyDescent="0.25">
      <c r="A24" s="130">
        <v>4002941763</v>
      </c>
      <c r="B24" s="131" t="s">
        <v>96</v>
      </c>
      <c r="C24" s="131">
        <v>1</v>
      </c>
      <c r="D24" s="130">
        <v>15086204</v>
      </c>
      <c r="E24" s="130" t="s">
        <v>3362</v>
      </c>
      <c r="F24" s="130">
        <v>230</v>
      </c>
      <c r="G24" s="244">
        <v>0.1673611111111111</v>
      </c>
      <c r="H24" s="130">
        <v>8.7500000000000008E-2</v>
      </c>
      <c r="I24" s="131" t="s">
        <v>8</v>
      </c>
      <c r="J24" s="130" t="s">
        <v>97</v>
      </c>
      <c r="K24" s="130" t="s">
        <v>5350</v>
      </c>
      <c r="L24" s="131">
        <v>2</v>
      </c>
      <c r="M24" s="130" t="s">
        <v>3304</v>
      </c>
      <c r="N24" s="130" t="s">
        <v>110</v>
      </c>
      <c r="O24" s="130" t="s">
        <v>5356</v>
      </c>
      <c r="P24" s="133">
        <v>44371</v>
      </c>
      <c r="Q24" s="130" t="s">
        <v>105</v>
      </c>
      <c r="R24" s="134" t="s">
        <v>3363</v>
      </c>
      <c r="S24" s="23" t="s">
        <v>107</v>
      </c>
      <c r="T24" s="23" t="str">
        <f>IFERROR(VLOOKUP(D:D,DGILOG!A:C,3,0),"")</f>
        <v/>
      </c>
      <c r="U24" s="19" t="s">
        <v>3713</v>
      </c>
      <c r="V24" s="19" t="s">
        <v>59</v>
      </c>
      <c r="W24" s="19" t="str">
        <f>IFERROR(VLOOKUP(V:V,MGV!B:E,4,0),"")</f>
        <v>PT. Mega Antaran Prima</v>
      </c>
      <c r="X24" s="19" t="s">
        <v>408</v>
      </c>
      <c r="Y24" s="23" t="str">
        <f t="shared" si="0"/>
        <v xml:space="preserve">4002941763 GID 23 P2 24 </v>
      </c>
      <c r="Z24" s="100" t="str">
        <f>VLOOKUP(A:A,[28]Orders!$D:$N,11,0)</f>
        <v>TDS-TRI-20210622111338850179</v>
      </c>
      <c r="AA24" s="189">
        <v>44369</v>
      </c>
      <c r="AB24" s="100" t="s">
        <v>43</v>
      </c>
      <c r="AC24" s="100" t="s">
        <v>3888</v>
      </c>
      <c r="AD24" s="100">
        <v>87782171835</v>
      </c>
      <c r="AE24" s="100" t="s">
        <v>59</v>
      </c>
      <c r="AF24" s="100"/>
    </row>
    <row r="25" spans="1:32" x14ac:dyDescent="0.25">
      <c r="A25" s="130">
        <v>4002941763</v>
      </c>
      <c r="B25" s="131" t="s">
        <v>96</v>
      </c>
      <c r="C25" s="131"/>
      <c r="D25" s="130">
        <v>15316782</v>
      </c>
      <c r="E25" s="130" t="s">
        <v>4370</v>
      </c>
      <c r="F25" s="130">
        <v>16</v>
      </c>
      <c r="G25" s="244">
        <v>1.3194444444444444E-2</v>
      </c>
      <c r="H25" s="244">
        <v>4.8611111111111112E-3</v>
      </c>
      <c r="I25" s="131" t="s">
        <v>8</v>
      </c>
      <c r="J25" s="130" t="s">
        <v>97</v>
      </c>
      <c r="K25" s="130" t="s">
        <v>5350</v>
      </c>
      <c r="L25" s="131">
        <v>2</v>
      </c>
      <c r="M25" s="130" t="s">
        <v>3304</v>
      </c>
      <c r="N25" s="130" t="s">
        <v>110</v>
      </c>
      <c r="O25" s="130" t="s">
        <v>5356</v>
      </c>
      <c r="P25" s="133">
        <v>44371</v>
      </c>
      <c r="Q25" s="130" t="s">
        <v>105</v>
      </c>
      <c r="R25" s="130" t="s">
        <v>5357</v>
      </c>
      <c r="S25" s="23" t="s">
        <v>107</v>
      </c>
      <c r="T25" s="23" t="str">
        <f>IFERROR(VLOOKUP(D:D,DGILOG!A:C,3,0),"")</f>
        <v/>
      </c>
      <c r="U25" s="19"/>
      <c r="V25" s="19"/>
      <c r="W25" s="19" t="str">
        <f>IFERROR(VLOOKUP(V:V,MGV!B:E,4,0),"")</f>
        <v/>
      </c>
      <c r="X25" s="19" t="s">
        <v>408</v>
      </c>
      <c r="Y25" s="23" t="str">
        <f t="shared" si="0"/>
        <v xml:space="preserve">4002941763 GID 23 P2 24 </v>
      </c>
      <c r="Z25" s="100" t="str">
        <f>VLOOKUP(A:A,[28]Orders!$D:$N,11,0)</f>
        <v>TDS-TRI-20210622111338850179</v>
      </c>
      <c r="AA25" s="189">
        <v>44369</v>
      </c>
      <c r="AB25" s="100" t="s">
        <v>43</v>
      </c>
      <c r="AC25" s="100" t="s">
        <v>3888</v>
      </c>
      <c r="AD25" s="100">
        <v>87782171835</v>
      </c>
      <c r="AE25" s="100" t="s">
        <v>59</v>
      </c>
      <c r="AF25" s="100"/>
    </row>
    <row r="26" spans="1:32" x14ac:dyDescent="0.25">
      <c r="A26" s="130">
        <v>4002941764</v>
      </c>
      <c r="B26" s="131" t="s">
        <v>96</v>
      </c>
      <c r="C26" s="131">
        <v>1</v>
      </c>
      <c r="D26" s="130">
        <v>15086201</v>
      </c>
      <c r="E26" s="130" t="s">
        <v>5358</v>
      </c>
      <c r="F26" s="130">
        <v>222</v>
      </c>
      <c r="G26" s="244">
        <v>0.13125000000000001</v>
      </c>
      <c r="H26" s="244">
        <v>4.6527777777777779E-2</v>
      </c>
      <c r="I26" s="131" t="s">
        <v>8</v>
      </c>
      <c r="J26" s="130" t="s">
        <v>97</v>
      </c>
      <c r="K26" s="130" t="s">
        <v>5350</v>
      </c>
      <c r="L26" s="131">
        <v>2</v>
      </c>
      <c r="M26" s="130" t="s">
        <v>3304</v>
      </c>
      <c r="N26" s="130" t="s">
        <v>110</v>
      </c>
      <c r="O26" s="130" t="s">
        <v>5351</v>
      </c>
      <c r="P26" s="133">
        <v>44371</v>
      </c>
      <c r="Q26" s="130" t="s">
        <v>105</v>
      </c>
      <c r="R26" s="130" t="s">
        <v>5359</v>
      </c>
      <c r="S26" s="23" t="s">
        <v>107</v>
      </c>
      <c r="T26" s="23" t="str">
        <f>IFERROR(VLOOKUP(D:D,DGILOG!A:C,3,0),"")</f>
        <v/>
      </c>
      <c r="U26" s="19" t="s">
        <v>3713</v>
      </c>
      <c r="V26" s="19" t="s">
        <v>437</v>
      </c>
      <c r="W26" s="19" t="str">
        <f>IFERROR(VLOOKUP(V:V,MGV!B:E,4,0),"")</f>
        <v>PT. Kabut Halim Mandiri</v>
      </c>
      <c r="X26" s="19" t="s">
        <v>408</v>
      </c>
      <c r="Y26" s="23" t="str">
        <f t="shared" si="0"/>
        <v xml:space="preserve">4002941764 GID 23 P2 24 </v>
      </c>
      <c r="Z26" s="100" t="str">
        <f>VLOOKUP(A:A,[28]Orders!$D:$N,11,0)</f>
        <v>TDS-TRI-20210622111339891489</v>
      </c>
      <c r="AA26" s="189">
        <v>44369</v>
      </c>
      <c r="AB26" s="100" t="s">
        <v>18</v>
      </c>
      <c r="AC26" s="100" t="s">
        <v>3711</v>
      </c>
      <c r="AD26" s="100" t="s">
        <v>3712</v>
      </c>
      <c r="AE26" s="100" t="s">
        <v>437</v>
      </c>
      <c r="AF26" s="100"/>
    </row>
    <row r="27" spans="1:32" x14ac:dyDescent="0.25">
      <c r="A27" s="130">
        <v>4002941764</v>
      </c>
      <c r="B27" s="131" t="s">
        <v>96</v>
      </c>
      <c r="C27" s="131"/>
      <c r="D27" s="130">
        <v>15221063</v>
      </c>
      <c r="E27" s="130" t="s">
        <v>4696</v>
      </c>
      <c r="F27" s="130">
        <v>17</v>
      </c>
      <c r="G27" s="244">
        <v>2.0833333333333333E-3</v>
      </c>
      <c r="H27" s="244">
        <v>7.6388888888888886E-3</v>
      </c>
      <c r="I27" s="131" t="s">
        <v>8</v>
      </c>
      <c r="J27" s="130" t="s">
        <v>97</v>
      </c>
      <c r="K27" s="130" t="s">
        <v>5350</v>
      </c>
      <c r="L27" s="131">
        <v>2</v>
      </c>
      <c r="M27" s="130" t="s">
        <v>3304</v>
      </c>
      <c r="N27" s="130" t="s">
        <v>110</v>
      </c>
      <c r="O27" s="130" t="s">
        <v>5351</v>
      </c>
      <c r="P27" s="133">
        <v>44371</v>
      </c>
      <c r="Q27" s="130" t="s">
        <v>105</v>
      </c>
      <c r="R27" s="130" t="s">
        <v>4697</v>
      </c>
      <c r="S27" s="23" t="s">
        <v>107</v>
      </c>
      <c r="T27" s="23" t="str">
        <f>IFERROR(VLOOKUP(D:D,DGILOG!A:C,3,0),"")</f>
        <v/>
      </c>
      <c r="U27" s="19"/>
      <c r="V27" s="19"/>
      <c r="W27" s="19" t="str">
        <f>IFERROR(VLOOKUP(V:V,MGV!B:E,4,0),"")</f>
        <v/>
      </c>
      <c r="X27" s="19" t="s">
        <v>408</v>
      </c>
      <c r="Y27" s="23" t="str">
        <f t="shared" si="0"/>
        <v xml:space="preserve">4002941764 GID 23 P2 24 </v>
      </c>
      <c r="Z27" s="100" t="str">
        <f>VLOOKUP(A:A,[28]Orders!$D:$N,11,0)</f>
        <v>TDS-TRI-20210622111339891489</v>
      </c>
      <c r="AA27" s="189">
        <v>44369</v>
      </c>
      <c r="AB27" s="100" t="s">
        <v>18</v>
      </c>
      <c r="AC27" s="100" t="s">
        <v>3711</v>
      </c>
      <c r="AD27" s="100" t="s">
        <v>3712</v>
      </c>
      <c r="AE27" s="100" t="s">
        <v>437</v>
      </c>
      <c r="AF27" s="100"/>
    </row>
    <row r="28" spans="1:32" x14ac:dyDescent="0.25">
      <c r="A28" s="130">
        <v>4002941771</v>
      </c>
      <c r="B28" s="131" t="s">
        <v>96</v>
      </c>
      <c r="C28" s="131">
        <v>1</v>
      </c>
      <c r="D28" s="130">
        <v>15195704</v>
      </c>
      <c r="E28" s="130" t="s">
        <v>4361</v>
      </c>
      <c r="F28" s="130">
        <v>257</v>
      </c>
      <c r="G28" s="244">
        <v>0.23263888888888887</v>
      </c>
      <c r="H28" s="244">
        <v>4.4444444444444446E-2</v>
      </c>
      <c r="I28" s="131" t="s">
        <v>8</v>
      </c>
      <c r="J28" s="130" t="s">
        <v>116</v>
      </c>
      <c r="K28" s="130" t="s">
        <v>5350</v>
      </c>
      <c r="L28" s="131">
        <v>2</v>
      </c>
      <c r="M28" s="130" t="s">
        <v>3304</v>
      </c>
      <c r="N28" s="130" t="s">
        <v>110</v>
      </c>
      <c r="O28" s="130" t="s">
        <v>5355</v>
      </c>
      <c r="P28" s="133">
        <v>44371</v>
      </c>
      <c r="Q28" s="130" t="s">
        <v>105</v>
      </c>
      <c r="R28" s="130" t="s">
        <v>4363</v>
      </c>
      <c r="S28" s="23" t="s">
        <v>107</v>
      </c>
      <c r="T28" s="23" t="str">
        <f>IFERROR(VLOOKUP(D:D,DGILOG!A:C,3,0),"")</f>
        <v/>
      </c>
      <c r="U28" s="19" t="s">
        <v>3713</v>
      </c>
      <c r="V28" s="19" t="s">
        <v>37</v>
      </c>
      <c r="W28" s="19" t="str">
        <f>IFERROR(VLOOKUP(V:V,MGV!B:E,4,0),"")</f>
        <v>PT. Kabut Halim Mandiri</v>
      </c>
      <c r="X28" s="19" t="s">
        <v>408</v>
      </c>
      <c r="Y28" s="23" t="str">
        <f t="shared" si="0"/>
        <v xml:space="preserve">4002941771 GID 23 P2 24 </v>
      </c>
      <c r="Z28" s="100" t="str">
        <f>VLOOKUP(A:A,[28]Orders!$D:$N,11,0)</f>
        <v>TDS-TRI-20210622111309247812</v>
      </c>
      <c r="AA28" s="189">
        <v>44369</v>
      </c>
      <c r="AB28" s="100" t="s">
        <v>18</v>
      </c>
      <c r="AC28" s="100" t="s">
        <v>358</v>
      </c>
      <c r="AD28" s="100" t="s">
        <v>5256</v>
      </c>
      <c r="AE28" s="100" t="s">
        <v>37</v>
      </c>
      <c r="AF28" s="100"/>
    </row>
    <row r="29" spans="1:32" x14ac:dyDescent="0.25">
      <c r="A29" s="130">
        <v>4002941772</v>
      </c>
      <c r="B29" s="131" t="s">
        <v>96</v>
      </c>
      <c r="C29" s="131">
        <v>1</v>
      </c>
      <c r="D29" s="130">
        <v>15195704</v>
      </c>
      <c r="E29" s="130" t="s">
        <v>4361</v>
      </c>
      <c r="F29" s="130">
        <v>241</v>
      </c>
      <c r="G29" s="130">
        <v>0.23541666666666669</v>
      </c>
      <c r="H29" s="130">
        <v>9.0972222222222232E-2</v>
      </c>
      <c r="I29" s="131" t="s">
        <v>8</v>
      </c>
      <c r="J29" s="130" t="s">
        <v>97</v>
      </c>
      <c r="K29" s="130" t="s">
        <v>5350</v>
      </c>
      <c r="L29" s="131">
        <v>2</v>
      </c>
      <c r="M29" s="130" t="s">
        <v>3304</v>
      </c>
      <c r="N29" s="130" t="s">
        <v>110</v>
      </c>
      <c r="O29" s="130" t="s">
        <v>5356</v>
      </c>
      <c r="P29" s="133">
        <v>44371</v>
      </c>
      <c r="Q29" s="130" t="s">
        <v>105</v>
      </c>
      <c r="R29" s="130" t="s">
        <v>4363</v>
      </c>
      <c r="S29" s="23" t="s">
        <v>107</v>
      </c>
      <c r="T29" s="23" t="str">
        <f>IFERROR(VLOOKUP(D:D,DGILOG!A:C,3,0),"")</f>
        <v/>
      </c>
      <c r="U29" s="19" t="s">
        <v>3713</v>
      </c>
      <c r="V29" s="19" t="s">
        <v>15</v>
      </c>
      <c r="W29" s="19" t="str">
        <f>IFERROR(VLOOKUP(V:V,MGV!B:E,4,0),"")</f>
        <v>CV. Global Synergi Abadi</v>
      </c>
      <c r="X29" s="19" t="s">
        <v>408</v>
      </c>
      <c r="Y29" s="23" t="str">
        <f t="shared" si="0"/>
        <v xml:space="preserve">4002941772 GID 23 P2 24 </v>
      </c>
      <c r="Z29" s="100" t="str">
        <f>VLOOKUP(A:A,[28]Orders!$D:$N,11,0)</f>
        <v>TDS-TRI-20210622111340978033</v>
      </c>
      <c r="AA29" s="189">
        <v>44369</v>
      </c>
      <c r="AB29" s="100" t="s">
        <v>9</v>
      </c>
      <c r="AC29" s="100" t="s">
        <v>4111</v>
      </c>
      <c r="AD29" s="100">
        <v>87773017667</v>
      </c>
      <c r="AE29" s="100" t="s">
        <v>15</v>
      </c>
      <c r="AF29" s="100"/>
    </row>
    <row r="30" spans="1:32" x14ac:dyDescent="0.25">
      <c r="A30" s="130">
        <v>4002941772</v>
      </c>
      <c r="B30" s="131" t="s">
        <v>96</v>
      </c>
      <c r="C30" s="131"/>
      <c r="D30" s="130">
        <v>24100001</v>
      </c>
      <c r="E30" s="130" t="s">
        <v>4364</v>
      </c>
      <c r="F30" s="130">
        <v>15</v>
      </c>
      <c r="G30" s="244">
        <v>1.8055555555555557E-2</v>
      </c>
      <c r="H30" s="244">
        <v>6.9444444444444447E-4</v>
      </c>
      <c r="I30" s="131" t="s">
        <v>8</v>
      </c>
      <c r="J30" s="130" t="s">
        <v>97</v>
      </c>
      <c r="K30" s="130" t="s">
        <v>5350</v>
      </c>
      <c r="L30" s="131">
        <v>2</v>
      </c>
      <c r="M30" s="130" t="s">
        <v>3304</v>
      </c>
      <c r="N30" s="130" t="s">
        <v>110</v>
      </c>
      <c r="O30" s="130" t="s">
        <v>5356</v>
      </c>
      <c r="P30" s="133">
        <v>44371</v>
      </c>
      <c r="Q30" s="130" t="s">
        <v>105</v>
      </c>
      <c r="R30" s="130" t="s">
        <v>4365</v>
      </c>
      <c r="S30" s="23" t="s">
        <v>107</v>
      </c>
      <c r="T30" s="23" t="str">
        <f>IFERROR(VLOOKUP(D:D,DGILOG!A:C,3,0),"")</f>
        <v/>
      </c>
      <c r="U30" s="19"/>
      <c r="V30" s="19"/>
      <c r="W30" s="19" t="str">
        <f>IFERROR(VLOOKUP(V:V,MGV!B:E,4,0),"")</f>
        <v/>
      </c>
      <c r="X30" s="19" t="s">
        <v>408</v>
      </c>
      <c r="Y30" s="23" t="str">
        <f t="shared" si="0"/>
        <v xml:space="preserve">4002941772 GID 23 P2 24 </v>
      </c>
      <c r="Z30" s="100" t="str">
        <f>VLOOKUP(A:A,[28]Orders!$D:$N,11,0)</f>
        <v>TDS-TRI-20210622111340978033</v>
      </c>
      <c r="AA30" s="189">
        <v>44369</v>
      </c>
      <c r="AB30" s="100" t="s">
        <v>9</v>
      </c>
      <c r="AC30" s="100" t="s">
        <v>4111</v>
      </c>
      <c r="AD30" s="100">
        <v>87773017667</v>
      </c>
      <c r="AE30" s="100" t="s">
        <v>15</v>
      </c>
      <c r="AF30" s="100"/>
    </row>
    <row r="31" spans="1:32" x14ac:dyDescent="0.25">
      <c r="A31" s="130">
        <v>4002941774</v>
      </c>
      <c r="B31" s="131" t="s">
        <v>96</v>
      </c>
      <c r="C31" s="131">
        <v>1</v>
      </c>
      <c r="D31" s="130">
        <v>15366582</v>
      </c>
      <c r="E31" s="130" t="s">
        <v>4795</v>
      </c>
      <c r="F31" s="130">
        <v>160</v>
      </c>
      <c r="G31" s="130">
        <v>0.17569444444444446</v>
      </c>
      <c r="H31" s="130">
        <v>0.10833333333333334</v>
      </c>
      <c r="I31" s="131" t="s">
        <v>8</v>
      </c>
      <c r="J31" s="130" t="s">
        <v>109</v>
      </c>
      <c r="K31" s="130" t="s">
        <v>5350</v>
      </c>
      <c r="L31" s="131">
        <v>2</v>
      </c>
      <c r="M31" s="130" t="s">
        <v>3304</v>
      </c>
      <c r="N31" s="130" t="s">
        <v>110</v>
      </c>
      <c r="O31" s="130" t="s">
        <v>5360</v>
      </c>
      <c r="P31" s="133">
        <v>44371</v>
      </c>
      <c r="Q31" s="130" t="s">
        <v>105</v>
      </c>
      <c r="R31" s="130" t="s">
        <v>4796</v>
      </c>
      <c r="S31" s="23" t="s">
        <v>107</v>
      </c>
      <c r="T31" s="23" t="str">
        <f>IFERROR(VLOOKUP(D:D,DGILOG!A:C,3,0),"")</f>
        <v/>
      </c>
      <c r="U31" s="19" t="s">
        <v>3713</v>
      </c>
      <c r="V31" s="19" t="s">
        <v>50</v>
      </c>
      <c r="W31" s="19" t="str">
        <f>IFERROR(VLOOKUP(V:V,MGV!B:E,4,0),"")</f>
        <v>PT. Kabut Halim Mandiri</v>
      </c>
      <c r="X31" s="19" t="s">
        <v>408</v>
      </c>
      <c r="Y31" s="23" t="str">
        <f t="shared" si="0"/>
        <v xml:space="preserve">4002941774 GID 23 P2 24 </v>
      </c>
      <c r="Z31" s="100" t="str">
        <f>VLOOKUP(A:A,[28]Orders!$D:$N,11,0)</f>
        <v>TDS-TRI-20210622111310187447</v>
      </c>
      <c r="AA31" s="189">
        <v>44369</v>
      </c>
      <c r="AB31" s="100" t="s">
        <v>18</v>
      </c>
      <c r="AC31" s="100" t="s">
        <v>4114</v>
      </c>
      <c r="AD31" s="100" t="s">
        <v>5383</v>
      </c>
      <c r="AE31" s="100" t="s">
        <v>50</v>
      </c>
      <c r="AF31" s="100"/>
    </row>
    <row r="32" spans="1:32" x14ac:dyDescent="0.25">
      <c r="A32" s="130">
        <v>4002941777</v>
      </c>
      <c r="B32" s="131" t="s">
        <v>96</v>
      </c>
      <c r="C32" s="131">
        <v>1</v>
      </c>
      <c r="D32" s="130">
        <v>15195444</v>
      </c>
      <c r="E32" s="130" t="s">
        <v>241</v>
      </c>
      <c r="F32" s="130">
        <v>326</v>
      </c>
      <c r="G32" s="130">
        <v>0.2590277777777778</v>
      </c>
      <c r="H32" s="244">
        <v>0.11458333333333333</v>
      </c>
      <c r="I32" s="131" t="s">
        <v>8</v>
      </c>
      <c r="J32" s="130" t="s">
        <v>97</v>
      </c>
      <c r="K32" s="130" t="s">
        <v>5350</v>
      </c>
      <c r="L32" s="131">
        <v>2</v>
      </c>
      <c r="M32" s="130" t="s">
        <v>242</v>
      </c>
      <c r="N32" s="130" t="s">
        <v>110</v>
      </c>
      <c r="O32" s="130" t="s">
        <v>408</v>
      </c>
      <c r="P32" s="133">
        <v>44371</v>
      </c>
      <c r="Q32" s="130" t="s">
        <v>105</v>
      </c>
      <c r="R32" s="130" t="s">
        <v>243</v>
      </c>
      <c r="S32" s="23" t="s">
        <v>107</v>
      </c>
      <c r="T32" s="23" t="str">
        <f>IFERROR(VLOOKUP(D:D,DGILOG!A:C,3,0),"")</f>
        <v/>
      </c>
      <c r="U32" s="19" t="s">
        <v>3713</v>
      </c>
      <c r="V32" s="19" t="s">
        <v>48</v>
      </c>
      <c r="W32" s="19" t="str">
        <f>IFERROR(VLOOKUP(V:V,MGV!B:E,4,0),"")</f>
        <v>PT. Kabut Halim Mandiri</v>
      </c>
      <c r="X32" s="19" t="s">
        <v>408</v>
      </c>
      <c r="Y32" s="23" t="str">
        <f t="shared" si="0"/>
        <v xml:space="preserve">4002941777 GID 23 P2 24 </v>
      </c>
      <c r="Z32" s="100" t="str">
        <f>VLOOKUP(A:A,[28]Orders!$D:$N,11,0)</f>
        <v>TDS-TRI-20210622111310891813</v>
      </c>
      <c r="AA32" s="189">
        <v>44369</v>
      </c>
      <c r="AB32" s="100" t="s">
        <v>18</v>
      </c>
      <c r="AC32" s="100" t="s">
        <v>1654</v>
      </c>
      <c r="AD32" s="100" t="s">
        <v>4746</v>
      </c>
      <c r="AE32" s="100" t="s">
        <v>48</v>
      </c>
      <c r="AF32" s="100"/>
    </row>
    <row r="33" spans="1:32" x14ac:dyDescent="0.25">
      <c r="A33" s="130">
        <v>4002941788</v>
      </c>
      <c r="B33" s="131" t="s">
        <v>96</v>
      </c>
      <c r="C33" s="131">
        <v>1</v>
      </c>
      <c r="D33" s="130">
        <v>15097207</v>
      </c>
      <c r="E33" s="130" t="s">
        <v>3757</v>
      </c>
      <c r="F33" s="130">
        <v>92</v>
      </c>
      <c r="G33" s="244">
        <v>5.347222222222222E-2</v>
      </c>
      <c r="H33" s="130">
        <v>4.3055555555555562E-2</v>
      </c>
      <c r="I33" s="131" t="s">
        <v>8</v>
      </c>
      <c r="J33" s="130" t="s">
        <v>97</v>
      </c>
      <c r="K33" s="130" t="s">
        <v>5350</v>
      </c>
      <c r="L33" s="131">
        <v>2</v>
      </c>
      <c r="M33" s="130" t="s">
        <v>134</v>
      </c>
      <c r="N33" s="130" t="s">
        <v>99</v>
      </c>
      <c r="O33" s="130" t="s">
        <v>5351</v>
      </c>
      <c r="P33" s="133">
        <v>44370</v>
      </c>
      <c r="Q33" s="130" t="s">
        <v>120</v>
      </c>
      <c r="R33" s="130" t="s">
        <v>3758</v>
      </c>
      <c r="S33" s="23" t="s">
        <v>122</v>
      </c>
      <c r="T33" s="23" t="str">
        <f>IFERROR(VLOOKUP(D:D,DGILOG!A:C,3,0),"")</f>
        <v/>
      </c>
      <c r="U33" s="19" t="s">
        <v>3713</v>
      </c>
      <c r="V33" s="19" t="s">
        <v>46</v>
      </c>
      <c r="W33" s="19" t="str">
        <f>IFERROR(VLOOKUP(V:V,MGV!B:E,4,0),"")</f>
        <v>PT. Kabut Halim Mandiri</v>
      </c>
      <c r="X33" s="19" t="s">
        <v>408</v>
      </c>
      <c r="Y33" s="23" t="str">
        <f t="shared" si="0"/>
        <v xml:space="preserve">4002941788 GID 23 P1 23 </v>
      </c>
      <c r="Z33" s="100" t="str">
        <f>VLOOKUP(A:A,[28]Orders!$D:$N,11,0)</f>
        <v>TDS-TRI-20210622111341998715</v>
      </c>
      <c r="AA33" s="189">
        <v>44369</v>
      </c>
      <c r="AB33" s="100" t="s">
        <v>18</v>
      </c>
      <c r="AC33" s="100" t="s">
        <v>489</v>
      </c>
      <c r="AD33" s="100" t="s">
        <v>3534</v>
      </c>
      <c r="AE33" s="100" t="s">
        <v>46</v>
      </c>
      <c r="AF33" s="100"/>
    </row>
    <row r="34" spans="1:32" x14ac:dyDescent="0.25">
      <c r="A34" s="130">
        <v>4002941788</v>
      </c>
      <c r="B34" s="131" t="s">
        <v>96</v>
      </c>
      <c r="C34" s="131"/>
      <c r="D34" s="130">
        <v>15324160</v>
      </c>
      <c r="E34" s="130" t="s">
        <v>3811</v>
      </c>
      <c r="F34" s="130">
        <v>72</v>
      </c>
      <c r="G34" s="130">
        <v>6.8749999999999992E-2</v>
      </c>
      <c r="H34" s="244">
        <v>2.7777777777777779E-3</v>
      </c>
      <c r="I34" s="131" t="s">
        <v>8</v>
      </c>
      <c r="J34" s="130" t="s">
        <v>97</v>
      </c>
      <c r="K34" s="130" t="s">
        <v>5350</v>
      </c>
      <c r="L34" s="131">
        <v>2</v>
      </c>
      <c r="M34" s="130" t="s">
        <v>134</v>
      </c>
      <c r="N34" s="130" t="s">
        <v>99</v>
      </c>
      <c r="O34" s="130" t="s">
        <v>5351</v>
      </c>
      <c r="P34" s="133">
        <v>44370</v>
      </c>
      <c r="Q34" s="130" t="s">
        <v>120</v>
      </c>
      <c r="R34" s="130" t="s">
        <v>3813</v>
      </c>
      <c r="S34" s="23" t="s">
        <v>122</v>
      </c>
      <c r="T34" s="23" t="str">
        <f>IFERROR(VLOOKUP(D:D,DGILOG!A:C,3,0),"")</f>
        <v/>
      </c>
      <c r="U34" s="19"/>
      <c r="V34" s="19"/>
      <c r="W34" s="19" t="str">
        <f>IFERROR(VLOOKUP(V:V,MGV!B:E,4,0),"")</f>
        <v/>
      </c>
      <c r="X34" s="19" t="s">
        <v>408</v>
      </c>
      <c r="Y34" s="23" t="str">
        <f t="shared" si="0"/>
        <v xml:space="preserve">4002941788 GID 23 P1 23 </v>
      </c>
      <c r="Z34" s="100" t="str">
        <f>VLOOKUP(A:A,[28]Orders!$D:$N,11,0)</f>
        <v>TDS-TRI-20210622111341998715</v>
      </c>
      <c r="AA34" s="189">
        <v>44369</v>
      </c>
      <c r="AB34" s="100" t="s">
        <v>18</v>
      </c>
      <c r="AC34" s="100" t="s">
        <v>489</v>
      </c>
      <c r="AD34" s="100" t="s">
        <v>3534</v>
      </c>
      <c r="AE34" s="100" t="s">
        <v>46</v>
      </c>
      <c r="AF34" s="100"/>
    </row>
    <row r="35" spans="1:32" x14ac:dyDescent="0.25">
      <c r="A35" s="130">
        <v>4002941790</v>
      </c>
      <c r="B35" s="131" t="s">
        <v>96</v>
      </c>
      <c r="C35" s="131">
        <v>1</v>
      </c>
      <c r="D35" s="130">
        <v>15184502</v>
      </c>
      <c r="E35" s="130" t="s">
        <v>3554</v>
      </c>
      <c r="F35" s="130">
        <v>288</v>
      </c>
      <c r="G35" s="130">
        <v>0.25486111111111115</v>
      </c>
      <c r="H35" s="244">
        <v>9.930555555555555E-2</v>
      </c>
      <c r="I35" s="131" t="s">
        <v>8</v>
      </c>
      <c r="J35" s="130" t="s">
        <v>97</v>
      </c>
      <c r="K35" s="130" t="s">
        <v>5350</v>
      </c>
      <c r="L35" s="131">
        <v>2</v>
      </c>
      <c r="M35" s="130" t="s">
        <v>3470</v>
      </c>
      <c r="N35" s="130" t="s">
        <v>99</v>
      </c>
      <c r="O35" s="130" t="s">
        <v>408</v>
      </c>
      <c r="P35" s="133">
        <v>44370</v>
      </c>
      <c r="Q35" s="130" t="s">
        <v>100</v>
      </c>
      <c r="R35" s="130" t="s">
        <v>3556</v>
      </c>
      <c r="S35" s="23" t="s">
        <v>101</v>
      </c>
      <c r="T35" s="23" t="str">
        <f>IFERROR(VLOOKUP(D:D,DGILOG!A:C,3,0),"")</f>
        <v/>
      </c>
      <c r="U35" s="19" t="s">
        <v>3713</v>
      </c>
      <c r="V35" s="19" t="s">
        <v>19</v>
      </c>
      <c r="W35" s="19" t="str">
        <f>IFERROR(VLOOKUP(V:V,MGV!B:E,4,0),"")</f>
        <v>Gading Global Logistic</v>
      </c>
      <c r="X35" s="19" t="s">
        <v>408</v>
      </c>
      <c r="Y35" s="23" t="str">
        <f t="shared" si="0"/>
        <v xml:space="preserve">4002941790 GID 23 ND 23 </v>
      </c>
      <c r="Z35" s="100" t="str">
        <f>VLOOKUP(A:A,[28]Orders!$D:$N,11,0)</f>
        <v>TDS-TRI-20210622111312923497</v>
      </c>
      <c r="AA35" s="189">
        <v>44369</v>
      </c>
      <c r="AB35" s="100" t="s">
        <v>20</v>
      </c>
      <c r="AC35" s="100" t="s">
        <v>367</v>
      </c>
      <c r="AD35" s="100" t="s">
        <v>368</v>
      </c>
      <c r="AE35" s="100" t="s">
        <v>19</v>
      </c>
      <c r="AF35" s="100"/>
    </row>
    <row r="36" spans="1:32" x14ac:dyDescent="0.25">
      <c r="A36" s="130">
        <v>4002941794</v>
      </c>
      <c r="B36" s="131" t="s">
        <v>96</v>
      </c>
      <c r="C36" s="131">
        <v>1</v>
      </c>
      <c r="D36" s="130">
        <v>15261300</v>
      </c>
      <c r="E36" s="130" t="s">
        <v>3807</v>
      </c>
      <c r="F36" s="130">
        <v>214</v>
      </c>
      <c r="G36" s="244">
        <v>0.18194444444444444</v>
      </c>
      <c r="H36" s="130">
        <v>0.10763888888888888</v>
      </c>
      <c r="I36" s="131" t="s">
        <v>8</v>
      </c>
      <c r="J36" s="130" t="s">
        <v>97</v>
      </c>
      <c r="K36" s="130" t="s">
        <v>5350</v>
      </c>
      <c r="L36" s="131">
        <v>2</v>
      </c>
      <c r="M36" s="130" t="s">
        <v>104</v>
      </c>
      <c r="N36" s="130" t="s">
        <v>99</v>
      </c>
      <c r="O36" s="130" t="s">
        <v>5351</v>
      </c>
      <c r="P36" s="133">
        <v>44370</v>
      </c>
      <c r="Q36" s="130" t="s">
        <v>120</v>
      </c>
      <c r="R36" s="130" t="s">
        <v>5361</v>
      </c>
      <c r="S36" s="23" t="s">
        <v>122</v>
      </c>
      <c r="T36" s="23" t="str">
        <f>IFERROR(VLOOKUP(D:D,DGILOG!A:C,3,0),"")</f>
        <v/>
      </c>
      <c r="U36" s="19" t="s">
        <v>3713</v>
      </c>
      <c r="V36" s="19" t="s">
        <v>435</v>
      </c>
      <c r="W36" s="19" t="str">
        <f>IFERROR(VLOOKUP(V:V,MGV!B:E,4,0),"")</f>
        <v>PT. Kabut Halim Mandiri</v>
      </c>
      <c r="X36" s="19" t="s">
        <v>408</v>
      </c>
      <c r="Y36" s="23" t="str">
        <f t="shared" si="0"/>
        <v xml:space="preserve">4002941794 GID 23 P1 23 </v>
      </c>
      <c r="Z36" s="100" t="str">
        <f>VLOOKUP(A:A,[28]Orders!$D:$N,11,0)</f>
        <v>TDS-TRI-20210622111343112121</v>
      </c>
      <c r="AA36" s="189">
        <v>44369</v>
      </c>
      <c r="AB36" s="100" t="s">
        <v>18</v>
      </c>
      <c r="AC36" s="100" t="s">
        <v>5347</v>
      </c>
      <c r="AD36" s="100" t="s">
        <v>5384</v>
      </c>
      <c r="AE36" s="100" t="s">
        <v>435</v>
      </c>
      <c r="AF36" s="100"/>
    </row>
    <row r="37" spans="1:32" x14ac:dyDescent="0.25">
      <c r="A37" s="130">
        <v>4002941794</v>
      </c>
      <c r="B37" s="131" t="s">
        <v>96</v>
      </c>
      <c r="C37" s="131"/>
      <c r="D37" s="130">
        <v>15296927</v>
      </c>
      <c r="E37" s="130" t="s">
        <v>319</v>
      </c>
      <c r="F37" s="130">
        <v>45</v>
      </c>
      <c r="G37" s="130">
        <v>4.3750000000000004E-2</v>
      </c>
      <c r="H37" s="244">
        <v>1.9444444444444445E-2</v>
      </c>
      <c r="I37" s="131" t="s">
        <v>8</v>
      </c>
      <c r="J37" s="130" t="s">
        <v>97</v>
      </c>
      <c r="K37" s="130" t="s">
        <v>5350</v>
      </c>
      <c r="L37" s="131">
        <v>2</v>
      </c>
      <c r="M37" s="130" t="s">
        <v>104</v>
      </c>
      <c r="N37" s="130" t="s">
        <v>99</v>
      </c>
      <c r="O37" s="130" t="s">
        <v>5351</v>
      </c>
      <c r="P37" s="133">
        <v>44370</v>
      </c>
      <c r="Q37" s="130" t="s">
        <v>120</v>
      </c>
      <c r="R37" s="130" t="s">
        <v>320</v>
      </c>
      <c r="S37" s="23" t="s">
        <v>122</v>
      </c>
      <c r="T37" s="23" t="str">
        <f>IFERROR(VLOOKUP(D:D,DGILOG!A:C,3,0),"")</f>
        <v/>
      </c>
      <c r="U37" s="19"/>
      <c r="V37" s="19"/>
      <c r="W37" s="19" t="str">
        <f>IFERROR(VLOOKUP(V:V,MGV!B:E,4,0),"")</f>
        <v/>
      </c>
      <c r="X37" s="19" t="s">
        <v>408</v>
      </c>
      <c r="Y37" s="23" t="str">
        <f t="shared" si="0"/>
        <v xml:space="preserve">4002941794 GID 23 P1 23 </v>
      </c>
      <c r="Z37" s="100" t="str">
        <f>VLOOKUP(A:A,[28]Orders!$D:$N,11,0)</f>
        <v>TDS-TRI-20210622111343112121</v>
      </c>
      <c r="AA37" s="189">
        <v>44369</v>
      </c>
      <c r="AB37" s="100" t="s">
        <v>18</v>
      </c>
      <c r="AC37" s="100" t="s">
        <v>5347</v>
      </c>
      <c r="AD37" s="100" t="s">
        <v>5384</v>
      </c>
      <c r="AE37" s="100" t="s">
        <v>435</v>
      </c>
      <c r="AF37" s="100"/>
    </row>
    <row r="38" spans="1:32" x14ac:dyDescent="0.25">
      <c r="A38" s="130">
        <v>4002941797</v>
      </c>
      <c r="B38" s="131" t="s">
        <v>96</v>
      </c>
      <c r="C38" s="131">
        <v>1</v>
      </c>
      <c r="D38" s="130">
        <v>15370222</v>
      </c>
      <c r="E38" s="130" t="s">
        <v>4788</v>
      </c>
      <c r="F38" s="130">
        <v>190</v>
      </c>
      <c r="G38" s="244">
        <v>0.15347222222222223</v>
      </c>
      <c r="H38" s="244">
        <v>7.0833333333333331E-2</v>
      </c>
      <c r="I38" s="131" t="s">
        <v>8</v>
      </c>
      <c r="J38" s="130" t="s">
        <v>97</v>
      </c>
      <c r="K38" s="130" t="s">
        <v>5350</v>
      </c>
      <c r="L38" s="131">
        <v>2</v>
      </c>
      <c r="M38" s="130" t="s">
        <v>3470</v>
      </c>
      <c r="N38" s="130" t="s">
        <v>99</v>
      </c>
      <c r="O38" s="130" t="s">
        <v>408</v>
      </c>
      <c r="P38" s="133">
        <v>44370</v>
      </c>
      <c r="Q38" s="130" t="s">
        <v>120</v>
      </c>
      <c r="R38" s="130" t="s">
        <v>4791</v>
      </c>
      <c r="S38" s="23" t="s">
        <v>122</v>
      </c>
      <c r="T38" s="23" t="str">
        <f>IFERROR(VLOOKUP(D:D,DGILOG!A:C,3,0),"")</f>
        <v/>
      </c>
      <c r="U38" s="19" t="s">
        <v>3713</v>
      </c>
      <c r="V38" s="19" t="s">
        <v>39</v>
      </c>
      <c r="W38" s="19" t="str">
        <f>IFERROR(VLOOKUP(V:V,MGV!B:E,4,0),"")</f>
        <v>PT. Kabut Halim Mandiri</v>
      </c>
      <c r="X38" s="19" t="s">
        <v>408</v>
      </c>
      <c r="Y38" s="23" t="str">
        <f t="shared" si="0"/>
        <v xml:space="preserve">4002941797 GID 23 P1 23 </v>
      </c>
      <c r="Z38" s="100" t="str">
        <f>VLOOKUP(A:A,[28]Orders!$D:$N,11,0)</f>
        <v>TDS-TRI-20210622111313668943</v>
      </c>
      <c r="AA38" s="189">
        <v>44369</v>
      </c>
      <c r="AB38" s="100" t="s">
        <v>18</v>
      </c>
      <c r="AC38" s="100" t="s">
        <v>4131</v>
      </c>
      <c r="AD38" s="100" t="s">
        <v>4583</v>
      </c>
      <c r="AE38" s="100" t="s">
        <v>39</v>
      </c>
      <c r="AF38" s="100"/>
    </row>
    <row r="39" spans="1:32" x14ac:dyDescent="0.25">
      <c r="A39" s="130">
        <v>4002941798</v>
      </c>
      <c r="B39" s="131" t="s">
        <v>96</v>
      </c>
      <c r="C39" s="131">
        <v>1</v>
      </c>
      <c r="D39" s="130">
        <v>15418497</v>
      </c>
      <c r="E39" s="130" t="s">
        <v>4233</v>
      </c>
      <c r="F39" s="130">
        <v>500</v>
      </c>
      <c r="G39" s="130">
        <v>0.21736111111111112</v>
      </c>
      <c r="H39" s="244">
        <v>0.10069444444444443</v>
      </c>
      <c r="I39" s="131" t="s">
        <v>8</v>
      </c>
      <c r="J39" s="130" t="s">
        <v>97</v>
      </c>
      <c r="K39" s="130" t="s">
        <v>5350</v>
      </c>
      <c r="L39" s="131">
        <v>2</v>
      </c>
      <c r="M39" s="130" t="s">
        <v>104</v>
      </c>
      <c r="N39" s="130" t="s">
        <v>99</v>
      </c>
      <c r="O39" s="130" t="s">
        <v>408</v>
      </c>
      <c r="P39" s="133">
        <v>44370</v>
      </c>
      <c r="Q39" s="130" t="s">
        <v>120</v>
      </c>
      <c r="R39" s="130" t="s">
        <v>4234</v>
      </c>
      <c r="S39" s="23" t="s">
        <v>122</v>
      </c>
      <c r="T39" s="23" t="str">
        <f>IFERROR(VLOOKUP(D:D,DGILOG!A:C,3,0),"")</f>
        <v/>
      </c>
      <c r="U39" s="19" t="s">
        <v>3713</v>
      </c>
      <c r="V39" s="19" t="s">
        <v>57</v>
      </c>
      <c r="W39" s="19" t="str">
        <f>IFERROR(VLOOKUP(V:V,MGV!B:E,4,0),"")</f>
        <v>PT. Mega Antaran Prima</v>
      </c>
      <c r="X39" s="19" t="s">
        <v>408</v>
      </c>
      <c r="Y39" s="23" t="str">
        <f t="shared" si="0"/>
        <v xml:space="preserve">4002941798 GID 23 P1 23 </v>
      </c>
      <c r="Z39" s="100" t="str">
        <f>VLOOKUP(A:A,[28]Orders!$D:$N,11,0)</f>
        <v>TDS-TRI-20210622111314310560</v>
      </c>
      <c r="AA39" s="189">
        <v>44369</v>
      </c>
      <c r="AB39" s="100" t="s">
        <v>43</v>
      </c>
      <c r="AC39" s="100" t="s">
        <v>458</v>
      </c>
      <c r="AD39" s="100">
        <v>89654622368</v>
      </c>
      <c r="AE39" s="100" t="s">
        <v>57</v>
      </c>
      <c r="AF39" s="100"/>
    </row>
    <row r="40" spans="1:32" x14ac:dyDescent="0.25">
      <c r="A40" s="130">
        <v>4002941812</v>
      </c>
      <c r="B40" s="131" t="s">
        <v>96</v>
      </c>
      <c r="C40" s="131">
        <v>1</v>
      </c>
      <c r="D40" s="130">
        <v>15067787</v>
      </c>
      <c r="E40" s="130" t="s">
        <v>211</v>
      </c>
      <c r="F40" s="130">
        <v>257</v>
      </c>
      <c r="G40" s="244">
        <v>0.24930555555555556</v>
      </c>
      <c r="H40" s="244">
        <v>0.11180555555555556</v>
      </c>
      <c r="I40" s="131" t="s">
        <v>8</v>
      </c>
      <c r="J40" s="130" t="s">
        <v>97</v>
      </c>
      <c r="K40" s="130" t="s">
        <v>5350</v>
      </c>
      <c r="L40" s="131">
        <v>2</v>
      </c>
      <c r="M40" s="130" t="s">
        <v>104</v>
      </c>
      <c r="N40" s="130" t="s">
        <v>99</v>
      </c>
      <c r="O40" s="130" t="s">
        <v>408</v>
      </c>
      <c r="P40" s="133">
        <v>44370</v>
      </c>
      <c r="Q40" s="130" t="s">
        <v>120</v>
      </c>
      <c r="R40" s="134" t="s">
        <v>212</v>
      </c>
      <c r="S40" s="23" t="s">
        <v>122</v>
      </c>
      <c r="T40" s="23" t="str">
        <f>IFERROR(VLOOKUP(D:D,DGILOG!A:C,3,0),"")</f>
        <v/>
      </c>
      <c r="U40" s="19" t="s">
        <v>3713</v>
      </c>
      <c r="V40" s="19" t="s">
        <v>53</v>
      </c>
      <c r="W40" s="19" t="str">
        <f>IFERROR(VLOOKUP(V:V,MGV!B:E,4,0),"")</f>
        <v>PT. Mega Antaran Prima</v>
      </c>
      <c r="X40" s="19" t="s">
        <v>408</v>
      </c>
      <c r="Y40" s="23" t="str">
        <f t="shared" si="0"/>
        <v xml:space="preserve">4002941812 GID 23 P1 23 </v>
      </c>
      <c r="Z40" s="100" t="str">
        <f>VLOOKUP(A:A,[28]Orders!$D:$N,11,0)</f>
        <v>TDS-TRI-20210622111314959923</v>
      </c>
      <c r="AA40" s="189">
        <v>44369</v>
      </c>
      <c r="AB40" s="100" t="s">
        <v>43</v>
      </c>
      <c r="AC40" s="100" t="s">
        <v>1653</v>
      </c>
      <c r="AD40" s="100">
        <v>87829079148</v>
      </c>
      <c r="AE40" s="100" t="s">
        <v>53</v>
      </c>
      <c r="AF40" s="100"/>
    </row>
    <row r="41" spans="1:32" x14ac:dyDescent="0.25">
      <c r="A41" s="115">
        <v>4002941816</v>
      </c>
      <c r="B41" s="116" t="s">
        <v>96</v>
      </c>
      <c r="C41" s="116">
        <v>1</v>
      </c>
      <c r="D41" s="115">
        <v>20820001</v>
      </c>
      <c r="E41" s="115" t="s">
        <v>185</v>
      </c>
      <c r="F41" s="115">
        <v>1744</v>
      </c>
      <c r="G41" s="115" t="s">
        <v>5362</v>
      </c>
      <c r="H41" s="259">
        <v>0.60902777777777783</v>
      </c>
      <c r="I41" s="116" t="s">
        <v>473</v>
      </c>
      <c r="J41" s="115" t="s">
        <v>116</v>
      </c>
      <c r="K41" s="115" t="s">
        <v>5350</v>
      </c>
      <c r="L41" s="116">
        <v>2</v>
      </c>
      <c r="M41" s="115" t="s">
        <v>124</v>
      </c>
      <c r="N41" s="115" t="s">
        <v>118</v>
      </c>
      <c r="O41" s="115" t="s">
        <v>5363</v>
      </c>
      <c r="P41" s="117">
        <v>44372</v>
      </c>
      <c r="Q41" s="115" t="s">
        <v>112</v>
      </c>
      <c r="R41" s="115" t="s">
        <v>186</v>
      </c>
      <c r="S41" s="28" t="s">
        <v>113</v>
      </c>
      <c r="T41" s="28" t="str">
        <f>IFERROR(VLOOKUP(D:D,DGILOG!A:C,3,0),"")</f>
        <v/>
      </c>
      <c r="U41" s="28"/>
      <c r="V41" s="28"/>
      <c r="W41" s="28" t="s">
        <v>4094</v>
      </c>
      <c r="X41" s="28" t="s">
        <v>408</v>
      </c>
      <c r="Y41" s="28" t="str">
        <f t="shared" si="0"/>
        <v xml:space="preserve">4002941816 GID 23 P3 25 </v>
      </c>
      <c r="Z41" s="350" t="str">
        <f>VLOOKUP(A:A,[28]Orders!$D:$N,11,0)</f>
        <v>TDS-TRI-20210622111315723965</v>
      </c>
      <c r="AA41" s="371"/>
      <c r="AB41" s="139"/>
      <c r="AC41" s="139"/>
      <c r="AD41" s="139"/>
      <c r="AE41" s="139"/>
      <c r="AF41" s="100"/>
    </row>
    <row r="42" spans="1:32" x14ac:dyDescent="0.25">
      <c r="A42" s="115">
        <v>4002941817</v>
      </c>
      <c r="B42" s="116" t="s">
        <v>96</v>
      </c>
      <c r="C42" s="116">
        <v>1</v>
      </c>
      <c r="D42" s="115">
        <v>20820001</v>
      </c>
      <c r="E42" s="115" t="s">
        <v>185</v>
      </c>
      <c r="F42" s="115">
        <v>1142</v>
      </c>
      <c r="G42" s="259">
        <v>0.93125000000000002</v>
      </c>
      <c r="H42" s="115">
        <v>0.31319444444444444</v>
      </c>
      <c r="I42" s="116" t="s">
        <v>473</v>
      </c>
      <c r="J42" s="115" t="s">
        <v>116</v>
      </c>
      <c r="K42" s="115" t="s">
        <v>5350</v>
      </c>
      <c r="L42" s="116">
        <v>2</v>
      </c>
      <c r="M42" s="115" t="s">
        <v>124</v>
      </c>
      <c r="N42" s="115" t="s">
        <v>118</v>
      </c>
      <c r="O42" s="115" t="s">
        <v>5364</v>
      </c>
      <c r="P42" s="117">
        <v>44372</v>
      </c>
      <c r="Q42" s="115" t="s">
        <v>112</v>
      </c>
      <c r="R42" s="115" t="s">
        <v>186</v>
      </c>
      <c r="S42" s="28" t="s">
        <v>113</v>
      </c>
      <c r="T42" s="28" t="str">
        <f>IFERROR(VLOOKUP(D:D,DGILOG!A:C,3,0),"")</f>
        <v/>
      </c>
      <c r="U42" s="28"/>
      <c r="V42" s="28"/>
      <c r="W42" s="28" t="s">
        <v>4094</v>
      </c>
      <c r="X42" s="28" t="s">
        <v>408</v>
      </c>
      <c r="Y42" s="28" t="str">
        <f t="shared" si="0"/>
        <v xml:space="preserve">4002941817 GID 23 P3 25 </v>
      </c>
      <c r="Z42" s="350" t="str">
        <f>VLOOKUP(A:A,[28]Orders!$D:$N,11,0)</f>
        <v>TDS-TRI-20210622111317119212</v>
      </c>
      <c r="AA42" s="371"/>
      <c r="AB42" s="139"/>
      <c r="AC42" s="139"/>
      <c r="AD42" s="139"/>
      <c r="AE42" s="139"/>
      <c r="AF42" s="100"/>
    </row>
    <row r="43" spans="1:32" x14ac:dyDescent="0.25">
      <c r="A43" s="115">
        <v>4002941818</v>
      </c>
      <c r="B43" s="116" t="s">
        <v>96</v>
      </c>
      <c r="C43" s="116">
        <v>1</v>
      </c>
      <c r="D43" s="115">
        <v>20820001</v>
      </c>
      <c r="E43" s="115" t="s">
        <v>185</v>
      </c>
      <c r="F43" s="115">
        <v>1142</v>
      </c>
      <c r="G43" s="259">
        <v>0.93125000000000002</v>
      </c>
      <c r="H43" s="115">
        <v>0.31319444444444444</v>
      </c>
      <c r="I43" s="116" t="s">
        <v>473</v>
      </c>
      <c r="J43" s="115" t="s">
        <v>116</v>
      </c>
      <c r="K43" s="115" t="s">
        <v>5350</v>
      </c>
      <c r="L43" s="116">
        <v>2</v>
      </c>
      <c r="M43" s="115" t="s">
        <v>124</v>
      </c>
      <c r="N43" s="115" t="s">
        <v>118</v>
      </c>
      <c r="O43" s="115" t="s">
        <v>5364</v>
      </c>
      <c r="P43" s="117">
        <v>44372</v>
      </c>
      <c r="Q43" s="115" t="s">
        <v>112</v>
      </c>
      <c r="R43" s="115" t="s">
        <v>186</v>
      </c>
      <c r="S43" s="28" t="s">
        <v>113</v>
      </c>
      <c r="T43" s="28" t="str">
        <f>IFERROR(VLOOKUP(D:D,DGILOG!A:C,3,0),"")</f>
        <v/>
      </c>
      <c r="U43" s="28"/>
      <c r="V43" s="28"/>
      <c r="W43" s="28" t="s">
        <v>4094</v>
      </c>
      <c r="X43" s="28" t="s">
        <v>408</v>
      </c>
      <c r="Y43" s="28" t="str">
        <f t="shared" si="0"/>
        <v xml:space="preserve">4002941818 GID 23 P3 25 </v>
      </c>
      <c r="Z43" s="350" t="str">
        <f>VLOOKUP(A:A,[28]Orders!$D:$N,11,0)</f>
        <v>TDS-TRI-20210622111318001617</v>
      </c>
      <c r="AA43" s="371"/>
      <c r="AB43" s="139"/>
      <c r="AC43" s="139"/>
      <c r="AD43" s="139"/>
      <c r="AE43" s="139"/>
      <c r="AF43" s="100"/>
    </row>
    <row r="44" spans="1:32" x14ac:dyDescent="0.25">
      <c r="A44" s="115">
        <v>4002941721</v>
      </c>
      <c r="B44" s="116" t="s">
        <v>96</v>
      </c>
      <c r="C44" s="116">
        <v>1</v>
      </c>
      <c r="D44" s="115">
        <v>15322538</v>
      </c>
      <c r="E44" s="115" t="s">
        <v>4481</v>
      </c>
      <c r="F44" s="115">
        <v>2000</v>
      </c>
      <c r="G44" s="257">
        <v>1.0875000000000001</v>
      </c>
      <c r="H44" s="259">
        <v>0.48749999999999999</v>
      </c>
      <c r="I44" s="116" t="s">
        <v>473</v>
      </c>
      <c r="J44" s="115" t="s">
        <v>116</v>
      </c>
      <c r="K44" s="115" t="s">
        <v>5350</v>
      </c>
      <c r="L44" s="116">
        <v>2</v>
      </c>
      <c r="M44" s="115" t="s">
        <v>4482</v>
      </c>
      <c r="N44" s="115" t="s">
        <v>3347</v>
      </c>
      <c r="O44" s="115" t="s">
        <v>5365</v>
      </c>
      <c r="P44" s="117">
        <v>44377</v>
      </c>
      <c r="Q44" s="115" t="s">
        <v>112</v>
      </c>
      <c r="R44" s="115" t="s">
        <v>4484</v>
      </c>
      <c r="S44" s="28" t="s">
        <v>113</v>
      </c>
      <c r="T44" s="28" t="str">
        <f>IFERROR(VLOOKUP(D:D,DGILOG!A:C,3,0),"")</f>
        <v/>
      </c>
      <c r="U44" s="28"/>
      <c r="V44" s="28"/>
      <c r="W44" s="28" t="s">
        <v>4094</v>
      </c>
      <c r="X44" s="28" t="s">
        <v>408</v>
      </c>
      <c r="Y44" s="28" t="str">
        <f t="shared" si="0"/>
        <v xml:space="preserve">4002941721 GID 23 P3 30 </v>
      </c>
      <c r="Z44" s="350" t="str">
        <f>VLOOKUP(A:A,[28]Orders!$D:$N,11,0)</f>
        <v>TDS-TRI-20210622111318888593</v>
      </c>
      <c r="AA44" s="371"/>
      <c r="AB44" s="139"/>
      <c r="AC44" s="139"/>
      <c r="AD44" s="139"/>
      <c r="AE44" s="139"/>
      <c r="AF44" s="100"/>
    </row>
    <row r="45" spans="1:32" x14ac:dyDescent="0.25">
      <c r="A45" s="130">
        <v>4002941826</v>
      </c>
      <c r="B45" s="131" t="s">
        <v>96</v>
      </c>
      <c r="C45" s="131">
        <v>1</v>
      </c>
      <c r="D45" s="130">
        <v>21931001</v>
      </c>
      <c r="E45" s="373" t="s">
        <v>4239</v>
      </c>
      <c r="F45" s="130">
        <v>400</v>
      </c>
      <c r="G45" s="244">
        <v>0.23055555555555554</v>
      </c>
      <c r="H45" s="244">
        <v>0.10277777777777779</v>
      </c>
      <c r="I45" s="131" t="s">
        <v>8</v>
      </c>
      <c r="J45" s="130" t="s">
        <v>116</v>
      </c>
      <c r="K45" s="130" t="s">
        <v>5350</v>
      </c>
      <c r="L45" s="131">
        <v>2</v>
      </c>
      <c r="M45" s="130" t="s">
        <v>104</v>
      </c>
      <c r="N45" s="130" t="s">
        <v>99</v>
      </c>
      <c r="O45" s="130" t="s">
        <v>5366</v>
      </c>
      <c r="P45" s="133">
        <v>44370</v>
      </c>
      <c r="Q45" s="130" t="s">
        <v>120</v>
      </c>
      <c r="R45" s="130" t="s">
        <v>4241</v>
      </c>
      <c r="S45" s="23" t="s">
        <v>122</v>
      </c>
      <c r="T45" s="23" t="str">
        <f>IFERROR(VLOOKUP(D:D,DGILOG!A:C,3,0),"")</f>
        <v/>
      </c>
      <c r="U45" s="19" t="s">
        <v>3713</v>
      </c>
      <c r="V45" s="19" t="s">
        <v>270</v>
      </c>
      <c r="W45" s="19" t="str">
        <f>IFERROR(VLOOKUP(V:V,MGV!B:E,4,0),"")</f>
        <v>PT. Mega Antaran Prima</v>
      </c>
      <c r="X45" s="19" t="s">
        <v>408</v>
      </c>
      <c r="Y45" s="23" t="str">
        <f t="shared" si="0"/>
        <v xml:space="preserve">4002941826 GID 23 P1 23 </v>
      </c>
      <c r="Z45" s="100" t="str">
        <f>VLOOKUP(A:A,[28]Orders!$D:$N,11,0)</f>
        <v>TDS-TRI-20210622111319803404</v>
      </c>
      <c r="AA45" s="189">
        <v>44369</v>
      </c>
      <c r="AB45" s="100" t="s">
        <v>43</v>
      </c>
      <c r="AC45" s="100" t="s">
        <v>5345</v>
      </c>
      <c r="AD45" s="100">
        <v>87851750511</v>
      </c>
      <c r="AE45" s="100" t="s">
        <v>270</v>
      </c>
      <c r="AF45" s="100" t="s">
        <v>5388</v>
      </c>
    </row>
    <row r="46" spans="1:32" x14ac:dyDescent="0.25">
      <c r="A46" s="130">
        <v>4002941832</v>
      </c>
      <c r="B46" s="131" t="s">
        <v>96</v>
      </c>
      <c r="C46" s="131">
        <v>1</v>
      </c>
      <c r="D46" s="130">
        <v>21931001</v>
      </c>
      <c r="E46" s="373" t="s">
        <v>4239</v>
      </c>
      <c r="F46" s="130">
        <v>400</v>
      </c>
      <c r="G46" s="244">
        <v>0.23055555555555554</v>
      </c>
      <c r="H46" s="244">
        <v>0.10277777777777779</v>
      </c>
      <c r="I46" s="131" t="s">
        <v>8</v>
      </c>
      <c r="J46" s="130" t="s">
        <v>116</v>
      </c>
      <c r="K46" s="130" t="s">
        <v>5350</v>
      </c>
      <c r="L46" s="131">
        <v>2</v>
      </c>
      <c r="M46" s="130" t="s">
        <v>104</v>
      </c>
      <c r="N46" s="130" t="s">
        <v>99</v>
      </c>
      <c r="O46" s="130" t="s">
        <v>5366</v>
      </c>
      <c r="P46" s="133">
        <v>44370</v>
      </c>
      <c r="Q46" s="130" t="s">
        <v>120</v>
      </c>
      <c r="R46" s="130" t="s">
        <v>4241</v>
      </c>
      <c r="S46" s="23" t="s">
        <v>122</v>
      </c>
      <c r="T46" s="23" t="str">
        <f>IFERROR(VLOOKUP(D:D,DGILOG!A:C,3,0),"")</f>
        <v/>
      </c>
      <c r="U46" s="19" t="s">
        <v>3713</v>
      </c>
      <c r="V46" s="19" t="s">
        <v>60</v>
      </c>
      <c r="W46" s="19" t="str">
        <f>IFERROR(VLOOKUP(V:V,MGV!B:E,4,0),"")</f>
        <v>PT. Mega Antaran Prima</v>
      </c>
      <c r="X46" s="19" t="s">
        <v>408</v>
      </c>
      <c r="Y46" s="23" t="str">
        <f t="shared" si="0"/>
        <v xml:space="preserve">4002941832 GID 23 P1 23 </v>
      </c>
      <c r="Z46" s="100" t="str">
        <f>VLOOKUP(A:A,[28]Orders!$D:$N,11,0)</f>
        <v>TDS-TRI-20210622111320457298</v>
      </c>
      <c r="AA46" s="189">
        <v>44369</v>
      </c>
      <c r="AB46" s="100" t="s">
        <v>43</v>
      </c>
      <c r="AC46" s="100" t="s">
        <v>3527</v>
      </c>
      <c r="AD46" s="100" t="s">
        <v>3533</v>
      </c>
      <c r="AE46" s="100" t="s">
        <v>60</v>
      </c>
      <c r="AF46" s="100" t="s">
        <v>5388</v>
      </c>
    </row>
    <row r="47" spans="1:32" x14ac:dyDescent="0.25">
      <c r="A47" s="130">
        <v>4002941833</v>
      </c>
      <c r="B47" s="131" t="s">
        <v>96</v>
      </c>
      <c r="C47" s="131">
        <v>1</v>
      </c>
      <c r="D47" s="130">
        <v>21931001</v>
      </c>
      <c r="E47" s="373" t="s">
        <v>4239</v>
      </c>
      <c r="F47" s="130">
        <v>400</v>
      </c>
      <c r="G47" s="244">
        <v>0.23055555555555554</v>
      </c>
      <c r="H47" s="244">
        <v>0.10277777777777779</v>
      </c>
      <c r="I47" s="131" t="s">
        <v>8</v>
      </c>
      <c r="J47" s="130" t="s">
        <v>116</v>
      </c>
      <c r="K47" s="130" t="s">
        <v>5350</v>
      </c>
      <c r="L47" s="131">
        <v>2</v>
      </c>
      <c r="M47" s="130" t="s">
        <v>104</v>
      </c>
      <c r="N47" s="130" t="s">
        <v>99</v>
      </c>
      <c r="O47" s="130" t="s">
        <v>5366</v>
      </c>
      <c r="P47" s="133">
        <v>44370</v>
      </c>
      <c r="Q47" s="130" t="s">
        <v>120</v>
      </c>
      <c r="R47" s="130" t="s">
        <v>4241</v>
      </c>
      <c r="S47" s="23" t="s">
        <v>122</v>
      </c>
      <c r="T47" s="23" t="str">
        <f>IFERROR(VLOOKUP(D:D,DGILOG!A:C,3,0),"")</f>
        <v/>
      </c>
      <c r="U47" s="19" t="s">
        <v>3713</v>
      </c>
      <c r="V47" s="19" t="s">
        <v>41</v>
      </c>
      <c r="W47" s="19" t="str">
        <f>IFERROR(VLOOKUP(V:V,MGV!B:E,4,0),"")</f>
        <v>PT. Mega Antaran Prima</v>
      </c>
      <c r="X47" s="19" t="s">
        <v>408</v>
      </c>
      <c r="Y47" s="23" t="str">
        <f t="shared" si="0"/>
        <v xml:space="preserve">4002941833 GID 23 P1 23 </v>
      </c>
      <c r="Z47" s="100" t="str">
        <f>VLOOKUP(A:A,[28]Orders!$D:$N,11,0)</f>
        <v>TDS-TRI-20210622111321172516</v>
      </c>
      <c r="AA47" s="189">
        <v>44369</v>
      </c>
      <c r="AB47" s="100" t="s">
        <v>43</v>
      </c>
      <c r="AC47" s="100" t="s">
        <v>3877</v>
      </c>
      <c r="AD47" s="100" t="s">
        <v>5386</v>
      </c>
      <c r="AE47" s="100" t="s">
        <v>41</v>
      </c>
      <c r="AF47" s="100" t="s">
        <v>5388</v>
      </c>
    </row>
    <row r="48" spans="1:32" x14ac:dyDescent="0.25">
      <c r="A48" s="130">
        <v>4002941834</v>
      </c>
      <c r="B48" s="131" t="s">
        <v>96</v>
      </c>
      <c r="C48" s="131">
        <v>1</v>
      </c>
      <c r="D48" s="130">
        <v>21931001</v>
      </c>
      <c r="E48" s="373" t="s">
        <v>4239</v>
      </c>
      <c r="F48" s="130">
        <v>400</v>
      </c>
      <c r="G48" s="244">
        <v>0.23055555555555554</v>
      </c>
      <c r="H48" s="244">
        <v>0.10277777777777779</v>
      </c>
      <c r="I48" s="131" t="s">
        <v>8</v>
      </c>
      <c r="J48" s="130" t="s">
        <v>116</v>
      </c>
      <c r="K48" s="130" t="s">
        <v>5350</v>
      </c>
      <c r="L48" s="131">
        <v>2</v>
      </c>
      <c r="M48" s="130" t="s">
        <v>104</v>
      </c>
      <c r="N48" s="130" t="s">
        <v>99</v>
      </c>
      <c r="O48" s="130" t="s">
        <v>5366</v>
      </c>
      <c r="P48" s="133">
        <v>44370</v>
      </c>
      <c r="Q48" s="130" t="s">
        <v>120</v>
      </c>
      <c r="R48" s="130" t="s">
        <v>4241</v>
      </c>
      <c r="S48" s="23" t="s">
        <v>122</v>
      </c>
      <c r="T48" s="23" t="str">
        <f>IFERROR(VLOOKUP(D:D,DGILOG!A:C,3,0),"")</f>
        <v/>
      </c>
      <c r="U48" s="19" t="s">
        <v>3713</v>
      </c>
      <c r="V48" s="19" t="s">
        <v>58</v>
      </c>
      <c r="W48" s="19" t="str">
        <f>IFERROR(VLOOKUP(V:V,MGV!B:E,4,0),"")</f>
        <v>PT. Mega Antaran Prima</v>
      </c>
      <c r="X48" s="19" t="s">
        <v>408</v>
      </c>
      <c r="Y48" s="23" t="str">
        <f t="shared" si="0"/>
        <v xml:space="preserve">4002941834 GID 23 P1 23 </v>
      </c>
      <c r="Z48" s="100" t="str">
        <f>VLOOKUP(A:A,[28]Orders!$D:$N,11,0)</f>
        <v>TDS-TRI-20210622111321869900</v>
      </c>
      <c r="AA48" s="189">
        <v>44369</v>
      </c>
      <c r="AB48" s="100" t="s">
        <v>43</v>
      </c>
      <c r="AC48" s="100" t="s">
        <v>4585</v>
      </c>
      <c r="AD48" s="100" t="s">
        <v>4586</v>
      </c>
      <c r="AE48" s="100" t="s">
        <v>58</v>
      </c>
      <c r="AF48" s="100" t="s">
        <v>5388</v>
      </c>
    </row>
    <row r="49" spans="1:32" x14ac:dyDescent="0.25">
      <c r="A49" s="130">
        <v>4002941835</v>
      </c>
      <c r="B49" s="131" t="s">
        <v>96</v>
      </c>
      <c r="C49" s="131">
        <v>1</v>
      </c>
      <c r="D49" s="130">
        <v>21931001</v>
      </c>
      <c r="E49" s="373" t="s">
        <v>4239</v>
      </c>
      <c r="F49" s="130">
        <v>400</v>
      </c>
      <c r="G49" s="244">
        <v>0.23055555555555554</v>
      </c>
      <c r="H49" s="244">
        <v>0.10277777777777779</v>
      </c>
      <c r="I49" s="131" t="s">
        <v>8</v>
      </c>
      <c r="J49" s="130" t="s">
        <v>116</v>
      </c>
      <c r="K49" s="130" t="s">
        <v>5350</v>
      </c>
      <c r="L49" s="131">
        <v>2</v>
      </c>
      <c r="M49" s="130" t="s">
        <v>104</v>
      </c>
      <c r="N49" s="130" t="s">
        <v>99</v>
      </c>
      <c r="O49" s="130" t="s">
        <v>5366</v>
      </c>
      <c r="P49" s="133">
        <v>44370</v>
      </c>
      <c r="Q49" s="130" t="s">
        <v>120</v>
      </c>
      <c r="R49" s="130" t="s">
        <v>4241</v>
      </c>
      <c r="S49" s="23" t="s">
        <v>122</v>
      </c>
      <c r="T49" s="23" t="str">
        <f>IFERROR(VLOOKUP(D:D,DGILOG!A:C,3,0),"")</f>
        <v/>
      </c>
      <c r="U49" s="19" t="s">
        <v>3713</v>
      </c>
      <c r="V49" s="19" t="s">
        <v>55</v>
      </c>
      <c r="W49" s="19" t="str">
        <f>IFERROR(VLOOKUP(V:V,MGV!B:E,4,0),"")</f>
        <v>PT. Mega Antaran Prima</v>
      </c>
      <c r="X49" s="19" t="s">
        <v>408</v>
      </c>
      <c r="Y49" s="23" t="str">
        <f t="shared" si="0"/>
        <v xml:space="preserve">4002941835 GID 23 P1 23 </v>
      </c>
      <c r="Z49" s="100" t="str">
        <f>VLOOKUP(A:A,[28]Orders!$D:$N,11,0)</f>
        <v>TDS-TRI-20210622111322465157</v>
      </c>
      <c r="AA49" s="189">
        <v>44369</v>
      </c>
      <c r="AB49" s="100" t="s">
        <v>43</v>
      </c>
      <c r="AC49" s="100" t="s">
        <v>3880</v>
      </c>
      <c r="AD49" s="100" t="s">
        <v>4421</v>
      </c>
      <c r="AE49" s="100" t="s">
        <v>55</v>
      </c>
      <c r="AF49" s="100" t="s">
        <v>5388</v>
      </c>
    </row>
    <row r="50" spans="1:32" x14ac:dyDescent="0.25">
      <c r="A50" s="130">
        <v>4002941836</v>
      </c>
      <c r="B50" s="131" t="s">
        <v>96</v>
      </c>
      <c r="C50" s="131">
        <v>1</v>
      </c>
      <c r="D50" s="130">
        <v>21931001</v>
      </c>
      <c r="E50" s="373" t="s">
        <v>4239</v>
      </c>
      <c r="F50" s="130">
        <v>400</v>
      </c>
      <c r="G50" s="244">
        <v>0.23055555555555554</v>
      </c>
      <c r="H50" s="244">
        <v>0.10277777777777779</v>
      </c>
      <c r="I50" s="131" t="s">
        <v>8</v>
      </c>
      <c r="J50" s="130" t="s">
        <v>116</v>
      </c>
      <c r="K50" s="130" t="s">
        <v>5350</v>
      </c>
      <c r="L50" s="131">
        <v>2</v>
      </c>
      <c r="M50" s="130" t="s">
        <v>104</v>
      </c>
      <c r="N50" s="130" t="s">
        <v>99</v>
      </c>
      <c r="O50" s="130" t="s">
        <v>5367</v>
      </c>
      <c r="P50" s="133">
        <v>44370</v>
      </c>
      <c r="Q50" s="130" t="s">
        <v>120</v>
      </c>
      <c r="R50" s="130" t="s">
        <v>4241</v>
      </c>
      <c r="S50" s="23" t="s">
        <v>122</v>
      </c>
      <c r="T50" s="23" t="str">
        <f>IFERROR(VLOOKUP(D:D,DGILOG!A:C,3,0),"")</f>
        <v/>
      </c>
      <c r="U50" s="19"/>
      <c r="V50" s="19" t="s">
        <v>5125</v>
      </c>
      <c r="W50" s="19" t="str">
        <f>IFERROR(VLOOKUP(V:V,MGV!B:E,4,0),"")</f>
        <v>indofast</v>
      </c>
      <c r="X50" s="19" t="s">
        <v>408</v>
      </c>
      <c r="Y50" s="23" t="str">
        <f t="shared" si="0"/>
        <v xml:space="preserve">4002941836 GID 23 P1 23 </v>
      </c>
      <c r="Z50" s="100" t="str">
        <f>VLOOKUP(A:A,[28]Orders!$D:$N,11,0)</f>
        <v>TDS-TRI-20210622111323283914</v>
      </c>
      <c r="AA50" s="189">
        <v>44369</v>
      </c>
      <c r="AB50" s="100" t="s">
        <v>5105</v>
      </c>
      <c r="AC50" s="100" t="s">
        <v>5126</v>
      </c>
      <c r="AD50" s="100" t="s">
        <v>5373</v>
      </c>
      <c r="AE50" s="100" t="s">
        <v>5125</v>
      </c>
      <c r="AF50" s="100" t="s">
        <v>5388</v>
      </c>
    </row>
    <row r="51" spans="1:32" x14ac:dyDescent="0.25">
      <c r="A51" s="130">
        <v>4002941837</v>
      </c>
      <c r="B51" s="131" t="s">
        <v>96</v>
      </c>
      <c r="C51" s="131">
        <v>1</v>
      </c>
      <c r="D51" s="130">
        <v>21931001</v>
      </c>
      <c r="E51" s="373" t="s">
        <v>4239</v>
      </c>
      <c r="F51" s="130">
        <v>400</v>
      </c>
      <c r="G51" s="244">
        <v>0.23055555555555554</v>
      </c>
      <c r="H51" s="244">
        <v>0.10277777777777779</v>
      </c>
      <c r="I51" s="131" t="s">
        <v>8</v>
      </c>
      <c r="J51" s="130" t="s">
        <v>116</v>
      </c>
      <c r="K51" s="130" t="s">
        <v>5350</v>
      </c>
      <c r="L51" s="131">
        <v>2</v>
      </c>
      <c r="M51" s="130" t="s">
        <v>104</v>
      </c>
      <c r="N51" s="130" t="s">
        <v>99</v>
      </c>
      <c r="O51" s="130" t="s">
        <v>5367</v>
      </c>
      <c r="P51" s="133">
        <v>44370</v>
      </c>
      <c r="Q51" s="130" t="s">
        <v>120</v>
      </c>
      <c r="R51" s="130" t="s">
        <v>4241</v>
      </c>
      <c r="S51" s="23" t="s">
        <v>122</v>
      </c>
      <c r="T51" s="23" t="str">
        <f>IFERROR(VLOOKUP(D:D,DGILOG!A:C,3,0),"")</f>
        <v/>
      </c>
      <c r="U51" s="19"/>
      <c r="V51" s="19" t="s">
        <v>5123</v>
      </c>
      <c r="W51" s="19" t="str">
        <f>IFERROR(VLOOKUP(V:V,MGV!B:E,4,0),"")</f>
        <v>indofast</v>
      </c>
      <c r="X51" s="19" t="s">
        <v>408</v>
      </c>
      <c r="Y51" s="23" t="str">
        <f t="shared" si="0"/>
        <v xml:space="preserve">4002941837 GID 23 P1 23 </v>
      </c>
      <c r="Z51" s="100" t="str">
        <f>VLOOKUP(A:A,[28]Orders!$D:$N,11,0)</f>
        <v>TDS-TRI-20210622111324033244</v>
      </c>
      <c r="AA51" s="189">
        <v>44369</v>
      </c>
      <c r="AB51" s="100" t="s">
        <v>5105</v>
      </c>
      <c r="AC51" s="100" t="s">
        <v>5124</v>
      </c>
      <c r="AD51" s="100" t="s">
        <v>5374</v>
      </c>
      <c r="AE51" s="100" t="s">
        <v>5123</v>
      </c>
      <c r="AF51" s="100" t="s">
        <v>5388</v>
      </c>
    </row>
    <row r="52" spans="1:32" x14ac:dyDescent="0.25">
      <c r="A52" s="130">
        <v>4002941838</v>
      </c>
      <c r="B52" s="131" t="s">
        <v>96</v>
      </c>
      <c r="C52" s="131">
        <v>1</v>
      </c>
      <c r="D52" s="130">
        <v>21931001</v>
      </c>
      <c r="E52" s="373" t="s">
        <v>4239</v>
      </c>
      <c r="F52" s="130">
        <v>400</v>
      </c>
      <c r="G52" s="244">
        <v>0.23055555555555554</v>
      </c>
      <c r="H52" s="244">
        <v>0.10277777777777779</v>
      </c>
      <c r="I52" s="131" t="s">
        <v>8</v>
      </c>
      <c r="J52" s="130" t="s">
        <v>116</v>
      </c>
      <c r="K52" s="130" t="s">
        <v>5350</v>
      </c>
      <c r="L52" s="131">
        <v>2</v>
      </c>
      <c r="M52" s="130" t="s">
        <v>104</v>
      </c>
      <c r="N52" s="130" t="s">
        <v>99</v>
      </c>
      <c r="O52" s="130" t="s">
        <v>5367</v>
      </c>
      <c r="P52" s="133">
        <v>44370</v>
      </c>
      <c r="Q52" s="130" t="s">
        <v>120</v>
      </c>
      <c r="R52" s="130" t="s">
        <v>4241</v>
      </c>
      <c r="S52" s="23" t="s">
        <v>122</v>
      </c>
      <c r="T52" s="23" t="str">
        <f>IFERROR(VLOOKUP(D:D,DGILOG!A:C,3,0),"")</f>
        <v/>
      </c>
      <c r="U52" s="19"/>
      <c r="V52" s="19" t="s">
        <v>5120</v>
      </c>
      <c r="W52" s="19" t="str">
        <f>IFERROR(VLOOKUP(V:V,MGV!B:E,4,0),"")</f>
        <v>indofast</v>
      </c>
      <c r="X52" s="19" t="s">
        <v>408</v>
      </c>
      <c r="Y52" s="23" t="str">
        <f t="shared" si="0"/>
        <v xml:space="preserve">4002941838 GID 23 P1 23 </v>
      </c>
      <c r="Z52" s="100" t="str">
        <f>VLOOKUP(A:A,[28]Orders!$D:$N,11,0)</f>
        <v>TDS-TRI-20210622111324631110</v>
      </c>
      <c r="AA52" s="189">
        <v>44369</v>
      </c>
      <c r="AB52" s="100" t="s">
        <v>5105</v>
      </c>
      <c r="AC52" s="100" t="s">
        <v>5121</v>
      </c>
      <c r="AD52" s="100" t="s">
        <v>5375</v>
      </c>
      <c r="AE52" s="100" t="s">
        <v>5120</v>
      </c>
      <c r="AF52" s="100" t="s">
        <v>5388</v>
      </c>
    </row>
    <row r="53" spans="1:32" x14ac:dyDescent="0.25">
      <c r="A53" s="130">
        <v>4002941839</v>
      </c>
      <c r="B53" s="131" t="s">
        <v>96</v>
      </c>
      <c r="C53" s="131">
        <v>1</v>
      </c>
      <c r="D53" s="130">
        <v>21931001</v>
      </c>
      <c r="E53" s="373" t="s">
        <v>4239</v>
      </c>
      <c r="F53" s="130">
        <v>400</v>
      </c>
      <c r="G53" s="244">
        <v>0.23055555555555554</v>
      </c>
      <c r="H53" s="244">
        <v>0.10277777777777779</v>
      </c>
      <c r="I53" s="131" t="s">
        <v>8</v>
      </c>
      <c r="J53" s="130" t="s">
        <v>116</v>
      </c>
      <c r="K53" s="130" t="s">
        <v>5350</v>
      </c>
      <c r="L53" s="131">
        <v>2</v>
      </c>
      <c r="M53" s="130" t="s">
        <v>104</v>
      </c>
      <c r="N53" s="130" t="s">
        <v>99</v>
      </c>
      <c r="O53" s="130" t="s">
        <v>5367</v>
      </c>
      <c r="P53" s="133">
        <v>44370</v>
      </c>
      <c r="Q53" s="130" t="s">
        <v>120</v>
      </c>
      <c r="R53" s="130" t="s">
        <v>4241</v>
      </c>
      <c r="S53" s="23" t="s">
        <v>122</v>
      </c>
      <c r="T53" s="23" t="str">
        <f>IFERROR(VLOOKUP(D:D,DGILOG!A:C,3,0),"")</f>
        <v/>
      </c>
      <c r="U53" s="19"/>
      <c r="V53" s="19" t="s">
        <v>5127</v>
      </c>
      <c r="W53" s="19" t="str">
        <f>IFERROR(VLOOKUP(V:V,MGV!B:E,4,0),"")</f>
        <v>indofast</v>
      </c>
      <c r="X53" s="19" t="s">
        <v>408</v>
      </c>
      <c r="Y53" s="23" t="str">
        <f t="shared" si="0"/>
        <v xml:space="preserve">4002941839 GID 23 P1 23 </v>
      </c>
      <c r="Z53" s="100" t="str">
        <f>VLOOKUP(A:A,[28]Orders!$D:$N,11,0)</f>
        <v>TDS-TRI-20210622111325279462</v>
      </c>
      <c r="AA53" s="189">
        <v>44369</v>
      </c>
      <c r="AB53" s="100" t="s">
        <v>5105</v>
      </c>
      <c r="AC53" s="100" t="s">
        <v>5128</v>
      </c>
      <c r="AD53" s="100" t="s">
        <v>5376</v>
      </c>
      <c r="AE53" s="100" t="s">
        <v>5127</v>
      </c>
      <c r="AF53" s="100" t="s">
        <v>5388</v>
      </c>
    </row>
    <row r="54" spans="1:32" x14ac:dyDescent="0.25">
      <c r="A54" s="130">
        <v>4002941840</v>
      </c>
      <c r="B54" s="131" t="s">
        <v>96</v>
      </c>
      <c r="C54" s="131">
        <v>1</v>
      </c>
      <c r="D54" s="130">
        <v>21931001</v>
      </c>
      <c r="E54" s="373" t="s">
        <v>4239</v>
      </c>
      <c r="F54" s="130">
        <v>400</v>
      </c>
      <c r="G54" s="244">
        <v>0.23055555555555554</v>
      </c>
      <c r="H54" s="244">
        <v>0.10277777777777779</v>
      </c>
      <c r="I54" s="131" t="s">
        <v>8</v>
      </c>
      <c r="J54" s="130" t="s">
        <v>116</v>
      </c>
      <c r="K54" s="130" t="s">
        <v>5350</v>
      </c>
      <c r="L54" s="131">
        <v>2</v>
      </c>
      <c r="M54" s="130" t="s">
        <v>104</v>
      </c>
      <c r="N54" s="130" t="s">
        <v>99</v>
      </c>
      <c r="O54" s="130" t="s">
        <v>5367</v>
      </c>
      <c r="P54" s="133">
        <v>44370</v>
      </c>
      <c r="Q54" s="130" t="s">
        <v>120</v>
      </c>
      <c r="R54" s="130" t="s">
        <v>4241</v>
      </c>
      <c r="S54" s="23" t="s">
        <v>122</v>
      </c>
      <c r="T54" s="23" t="str">
        <f>IFERROR(VLOOKUP(D:D,DGILOG!A:C,3,0),"")</f>
        <v/>
      </c>
      <c r="U54" s="19"/>
      <c r="V54" s="19" t="s">
        <v>5326</v>
      </c>
      <c r="W54" s="19" t="str">
        <f>IFERROR(VLOOKUP(V:V,MGV!B:E,4,0),"")</f>
        <v>LINC</v>
      </c>
      <c r="X54" s="19" t="s">
        <v>408</v>
      </c>
      <c r="Y54" s="23" t="str">
        <f t="shared" si="0"/>
        <v xml:space="preserve">4002941840 GID 23 P1 23 </v>
      </c>
      <c r="Z54" s="100" t="str">
        <f>VLOOKUP(A:A,[28]Orders!$D:$N,11,0)</f>
        <v>TDS-TRI-20210622111326014687</v>
      </c>
      <c r="AA54" s="189">
        <v>44369</v>
      </c>
      <c r="AB54" s="100" t="s">
        <v>609</v>
      </c>
      <c r="AC54" s="100" t="s">
        <v>5377</v>
      </c>
      <c r="AD54" s="100" t="s">
        <v>5378</v>
      </c>
      <c r="AE54" s="100" t="s">
        <v>5326</v>
      </c>
      <c r="AF54" s="100" t="s">
        <v>5388</v>
      </c>
    </row>
    <row r="55" spans="1:32" x14ac:dyDescent="0.25">
      <c r="A55" s="130">
        <v>4002941841</v>
      </c>
      <c r="B55" s="131" t="s">
        <v>96</v>
      </c>
      <c r="C55" s="131">
        <v>1</v>
      </c>
      <c r="D55" s="130">
        <v>21931001</v>
      </c>
      <c r="E55" s="373" t="s">
        <v>4239</v>
      </c>
      <c r="F55" s="130">
        <v>400</v>
      </c>
      <c r="G55" s="244">
        <v>0.23055555555555554</v>
      </c>
      <c r="H55" s="244">
        <v>0.10277777777777779</v>
      </c>
      <c r="I55" s="131" t="s">
        <v>8</v>
      </c>
      <c r="J55" s="130" t="s">
        <v>116</v>
      </c>
      <c r="K55" s="130" t="s">
        <v>5350</v>
      </c>
      <c r="L55" s="131">
        <v>2</v>
      </c>
      <c r="M55" s="130" t="s">
        <v>104</v>
      </c>
      <c r="N55" s="130" t="s">
        <v>99</v>
      </c>
      <c r="O55" s="130" t="s">
        <v>5368</v>
      </c>
      <c r="P55" s="133">
        <v>44370</v>
      </c>
      <c r="Q55" s="130" t="s">
        <v>120</v>
      </c>
      <c r="R55" s="130" t="s">
        <v>4241</v>
      </c>
      <c r="S55" s="23" t="s">
        <v>122</v>
      </c>
      <c r="T55" s="23" t="str">
        <f>IFERROR(VLOOKUP(D:D,DGILOG!A:C,3,0),"")</f>
        <v/>
      </c>
      <c r="U55" s="19"/>
      <c r="V55" s="19" t="s">
        <v>5327</v>
      </c>
      <c r="W55" s="19" t="str">
        <f>IFERROR(VLOOKUP(V:V,MGV!B:E,4,0),"")</f>
        <v>LINC</v>
      </c>
      <c r="X55" s="19" t="s">
        <v>408</v>
      </c>
      <c r="Y55" s="23" t="str">
        <f t="shared" si="0"/>
        <v xml:space="preserve">4002941841 GID 23 P1 23 </v>
      </c>
      <c r="Z55" s="100" t="str">
        <f>VLOOKUP(A:A,[28]Orders!$D:$N,11,0)</f>
        <v>TDS-TRI-20210622111326895876</v>
      </c>
      <c r="AA55" s="189">
        <v>44369</v>
      </c>
      <c r="AB55" s="100" t="s">
        <v>609</v>
      </c>
      <c r="AC55" s="100" t="s">
        <v>5329</v>
      </c>
      <c r="AD55" s="100" t="s">
        <v>5379</v>
      </c>
      <c r="AE55" s="100" t="s">
        <v>5327</v>
      </c>
      <c r="AF55" s="100" t="s">
        <v>5388</v>
      </c>
    </row>
    <row r="56" spans="1:32" x14ac:dyDescent="0.25">
      <c r="A56" s="130">
        <v>4002941842</v>
      </c>
      <c r="B56" s="131" t="s">
        <v>96</v>
      </c>
      <c r="C56" s="131">
        <v>1</v>
      </c>
      <c r="D56" s="130">
        <v>21931001</v>
      </c>
      <c r="E56" s="373" t="s">
        <v>4239</v>
      </c>
      <c r="F56" s="130">
        <v>400</v>
      </c>
      <c r="G56" s="244">
        <v>0.23055555555555554</v>
      </c>
      <c r="H56" s="244">
        <v>0.10277777777777779</v>
      </c>
      <c r="I56" s="131" t="s">
        <v>8</v>
      </c>
      <c r="J56" s="130" t="s">
        <v>116</v>
      </c>
      <c r="K56" s="130" t="s">
        <v>5350</v>
      </c>
      <c r="L56" s="131">
        <v>2</v>
      </c>
      <c r="M56" s="130" t="s">
        <v>104</v>
      </c>
      <c r="N56" s="130" t="s">
        <v>99</v>
      </c>
      <c r="O56" s="130" t="s">
        <v>5368</v>
      </c>
      <c r="P56" s="133">
        <v>44370</v>
      </c>
      <c r="Q56" s="130" t="s">
        <v>120</v>
      </c>
      <c r="R56" s="130" t="s">
        <v>4241</v>
      </c>
      <c r="S56" s="23" t="s">
        <v>122</v>
      </c>
      <c r="T56" s="23" t="str">
        <f>IFERROR(VLOOKUP(D:D,DGILOG!A:C,3,0),"")</f>
        <v/>
      </c>
      <c r="U56" s="19" t="s">
        <v>3713</v>
      </c>
      <c r="V56" s="19" t="s">
        <v>4165</v>
      </c>
      <c r="W56" s="19" t="str">
        <f>IFERROR(VLOOKUP(V:V,MGV!B:E,4,0),"")</f>
        <v>Medikar Sarana Utama</v>
      </c>
      <c r="X56" s="19" t="s">
        <v>408</v>
      </c>
      <c r="Y56" s="23" t="str">
        <f t="shared" si="0"/>
        <v xml:space="preserve">4002941842 GID 23 P1 23 </v>
      </c>
      <c r="Z56" s="100" t="str">
        <f>VLOOKUP(A:A,[28]Orders!$D:$N,11,0)</f>
        <v>TDS-TRI-20210622111327708773</v>
      </c>
      <c r="AA56" s="189">
        <v>44369</v>
      </c>
      <c r="AB56" s="100" t="s">
        <v>460</v>
      </c>
      <c r="AC56" s="100" t="s">
        <v>456</v>
      </c>
      <c r="AD56" s="100" t="s">
        <v>4357</v>
      </c>
      <c r="AE56" s="100" t="s">
        <v>4165</v>
      </c>
      <c r="AF56" s="100" t="s">
        <v>5388</v>
      </c>
    </row>
    <row r="57" spans="1:32" x14ac:dyDescent="0.25">
      <c r="A57" s="130">
        <v>4002941843</v>
      </c>
      <c r="B57" s="131" t="s">
        <v>96</v>
      </c>
      <c r="C57" s="131">
        <v>1</v>
      </c>
      <c r="D57" s="130">
        <v>21931001</v>
      </c>
      <c r="E57" s="373" t="s">
        <v>4239</v>
      </c>
      <c r="F57" s="130">
        <v>400</v>
      </c>
      <c r="G57" s="244">
        <v>0.23055555555555554</v>
      </c>
      <c r="H57" s="244">
        <v>0.10277777777777779</v>
      </c>
      <c r="I57" s="131" t="s">
        <v>8</v>
      </c>
      <c r="J57" s="130" t="s">
        <v>116</v>
      </c>
      <c r="K57" s="130" t="s">
        <v>5350</v>
      </c>
      <c r="L57" s="131">
        <v>2</v>
      </c>
      <c r="M57" s="130" t="s">
        <v>104</v>
      </c>
      <c r="N57" s="130" t="s">
        <v>99</v>
      </c>
      <c r="O57" s="130" t="s">
        <v>5368</v>
      </c>
      <c r="P57" s="133">
        <v>44370</v>
      </c>
      <c r="Q57" s="130" t="s">
        <v>120</v>
      </c>
      <c r="R57" s="130" t="s">
        <v>4241</v>
      </c>
      <c r="S57" s="23" t="s">
        <v>122</v>
      </c>
      <c r="T57" s="23" t="str">
        <f>IFERROR(VLOOKUP(D:D,DGILOG!A:C,3,0),"")</f>
        <v/>
      </c>
      <c r="U57" s="19" t="s">
        <v>3490</v>
      </c>
      <c r="V57" s="19" t="s">
        <v>457</v>
      </c>
      <c r="W57" s="19" t="str">
        <f>IFERROR(VLOOKUP(V:V,MGV!B:E,4,0),"")</f>
        <v>Medikar Sarana Utama</v>
      </c>
      <c r="X57" s="19" t="s">
        <v>408</v>
      </c>
      <c r="Y57" s="23" t="str">
        <f t="shared" si="0"/>
        <v xml:space="preserve">4002941843 GID 23 P1 23 </v>
      </c>
      <c r="Z57" s="100" t="str">
        <f>VLOOKUP(A:A,[28]Orders!$D:$N,11,0)</f>
        <v>TDS-TRI-20210622111328579017</v>
      </c>
      <c r="AA57" s="189">
        <v>44369</v>
      </c>
      <c r="AB57" s="100" t="s">
        <v>460</v>
      </c>
      <c r="AC57" s="100" t="s">
        <v>5346</v>
      </c>
      <c r="AD57" s="100" t="s">
        <v>5380</v>
      </c>
      <c r="AE57" s="100" t="s">
        <v>457</v>
      </c>
      <c r="AF57" s="100" t="s">
        <v>5388</v>
      </c>
    </row>
    <row r="58" spans="1:32" x14ac:dyDescent="0.25">
      <c r="A58" s="130">
        <v>4002941844</v>
      </c>
      <c r="B58" s="131" t="s">
        <v>96</v>
      </c>
      <c r="C58" s="131">
        <v>1</v>
      </c>
      <c r="D58" s="130">
        <v>21931001</v>
      </c>
      <c r="E58" s="373" t="s">
        <v>4239</v>
      </c>
      <c r="F58" s="130">
        <v>400</v>
      </c>
      <c r="G58" s="244">
        <v>0.23055555555555554</v>
      </c>
      <c r="H58" s="244">
        <v>0.10277777777777779</v>
      </c>
      <c r="I58" s="131" t="s">
        <v>8</v>
      </c>
      <c r="J58" s="130" t="s">
        <v>116</v>
      </c>
      <c r="K58" s="130" t="s">
        <v>5350</v>
      </c>
      <c r="L58" s="131">
        <v>2</v>
      </c>
      <c r="M58" s="130" t="s">
        <v>104</v>
      </c>
      <c r="N58" s="130" t="s">
        <v>99</v>
      </c>
      <c r="O58" s="130" t="s">
        <v>5368</v>
      </c>
      <c r="P58" s="133">
        <v>44370</v>
      </c>
      <c r="Q58" s="130" t="s">
        <v>120</v>
      </c>
      <c r="R58" s="130" t="s">
        <v>4241</v>
      </c>
      <c r="S58" s="23" t="s">
        <v>122</v>
      </c>
      <c r="T58" s="23" t="str">
        <f>IFERROR(VLOOKUP(D:D,DGILOG!A:C,3,0),"")</f>
        <v/>
      </c>
      <c r="U58" s="19" t="s">
        <v>3713</v>
      </c>
      <c r="V58" s="19" t="s">
        <v>508</v>
      </c>
      <c r="W58" s="19" t="str">
        <f>IFERROR(VLOOKUP(V:V,MGV!B:E,4,0),"")</f>
        <v>Medikar Sarana Utama</v>
      </c>
      <c r="X58" s="19" t="s">
        <v>408</v>
      </c>
      <c r="Y58" s="23" t="str">
        <f t="shared" si="0"/>
        <v xml:space="preserve">4002941844 GID 23 P1 23 </v>
      </c>
      <c r="Z58" s="100" t="str">
        <f>VLOOKUP(A:A,[28]Orders!$D:$N,11,0)</f>
        <v>TDS-TRI-20210622111329211801</v>
      </c>
      <c r="AA58" s="189">
        <v>44369</v>
      </c>
      <c r="AB58" s="100" t="s">
        <v>460</v>
      </c>
      <c r="AC58" s="100" t="s">
        <v>3895</v>
      </c>
      <c r="AD58" s="100" t="s">
        <v>3896</v>
      </c>
      <c r="AE58" s="100" t="s">
        <v>508</v>
      </c>
      <c r="AF58" s="100" t="s">
        <v>5388</v>
      </c>
    </row>
    <row r="59" spans="1:32" x14ac:dyDescent="0.25">
      <c r="A59" s="130">
        <v>4002941845</v>
      </c>
      <c r="B59" s="131" t="s">
        <v>96</v>
      </c>
      <c r="C59" s="131">
        <v>1</v>
      </c>
      <c r="D59" s="130">
        <v>21931001</v>
      </c>
      <c r="E59" s="373" t="s">
        <v>4239</v>
      </c>
      <c r="F59" s="130">
        <v>400</v>
      </c>
      <c r="G59" s="244">
        <v>0.23055555555555554</v>
      </c>
      <c r="H59" s="244">
        <v>0.10277777777777779</v>
      </c>
      <c r="I59" s="131" t="s">
        <v>8</v>
      </c>
      <c r="J59" s="130" t="s">
        <v>116</v>
      </c>
      <c r="K59" s="130" t="s">
        <v>5350</v>
      </c>
      <c r="L59" s="131">
        <v>2</v>
      </c>
      <c r="M59" s="130" t="s">
        <v>104</v>
      </c>
      <c r="N59" s="130" t="s">
        <v>99</v>
      </c>
      <c r="O59" s="130" t="s">
        <v>5368</v>
      </c>
      <c r="P59" s="133">
        <v>44370</v>
      </c>
      <c r="Q59" s="130" t="s">
        <v>120</v>
      </c>
      <c r="R59" s="130" t="s">
        <v>4241</v>
      </c>
      <c r="S59" s="23" t="s">
        <v>122</v>
      </c>
      <c r="T59" s="23" t="str">
        <f>IFERROR(VLOOKUP(D:D,DGILOG!A:C,3,0),"")</f>
        <v/>
      </c>
      <c r="U59" s="19" t="s">
        <v>3713</v>
      </c>
      <c r="V59" s="19" t="s">
        <v>21</v>
      </c>
      <c r="W59" s="19" t="str">
        <f>IFERROR(VLOOKUP(V:V,MGV!B:E,4,0),"")</f>
        <v>PT. Brilliant Cargo International</v>
      </c>
      <c r="X59" s="19" t="s">
        <v>408</v>
      </c>
      <c r="Y59" s="23" t="str">
        <f t="shared" si="0"/>
        <v xml:space="preserve">4002941845 GID 23 P1 23 </v>
      </c>
      <c r="Z59" s="100" t="str">
        <f>VLOOKUP(A:A,[28]Orders!$D:$N,11,0)</f>
        <v>TDS-TRI-20210622111329859097</v>
      </c>
      <c r="AA59" s="189">
        <v>44369</v>
      </c>
      <c r="AB59" s="100" t="s">
        <v>22</v>
      </c>
      <c r="AC59" s="100" t="s">
        <v>4115</v>
      </c>
      <c r="AD59" s="100">
        <v>81210884940</v>
      </c>
      <c r="AE59" s="100" t="s">
        <v>21</v>
      </c>
      <c r="AF59" s="100" t="s">
        <v>5388</v>
      </c>
    </row>
    <row r="60" spans="1:32" x14ac:dyDescent="0.25">
      <c r="A60" s="111">
        <v>4002941680</v>
      </c>
      <c r="B60" s="112" t="s">
        <v>96</v>
      </c>
      <c r="C60" s="112">
        <v>1</v>
      </c>
      <c r="D60" s="111">
        <v>20804001</v>
      </c>
      <c r="E60" s="111" t="s">
        <v>3345</v>
      </c>
      <c r="F60" s="111">
        <v>1540</v>
      </c>
      <c r="G60" s="363">
        <v>1.304861111111111</v>
      </c>
      <c r="H60" s="362">
        <v>0.57708333333333328</v>
      </c>
      <c r="I60" s="112" t="s">
        <v>473</v>
      </c>
      <c r="J60" s="111" t="s">
        <v>116</v>
      </c>
      <c r="K60" s="111" t="s">
        <v>5369</v>
      </c>
      <c r="L60" s="112">
        <v>3</v>
      </c>
      <c r="M60" s="111" t="s">
        <v>3346</v>
      </c>
      <c r="N60" s="111" t="s">
        <v>3347</v>
      </c>
      <c r="O60" s="111" t="s">
        <v>408</v>
      </c>
      <c r="P60" s="113">
        <v>44376</v>
      </c>
      <c r="Q60" s="111" t="s">
        <v>112</v>
      </c>
      <c r="R60" s="258" t="s">
        <v>3348</v>
      </c>
      <c r="S60" s="28" t="s">
        <v>113</v>
      </c>
      <c r="T60" s="28" t="str">
        <f>IFERROR(VLOOKUP(D:D,DGILOG!A:C,3,0),"")</f>
        <v/>
      </c>
      <c r="U60" s="28"/>
      <c r="V60" s="28"/>
      <c r="W60" s="28" t="s">
        <v>4094</v>
      </c>
      <c r="X60" s="28" t="s">
        <v>408</v>
      </c>
      <c r="Y60" s="28" t="str">
        <f>A60&amp;" "&amp;X60&amp;" "&amp;S60&amp;" "&amp;TEXT(P60,"dd")&amp;" "&amp;T60</f>
        <v xml:space="preserve">4002941680 GID 23 P3 29 </v>
      </c>
      <c r="Z60" s="350"/>
      <c r="AA60" s="139"/>
      <c r="AB60" s="139"/>
      <c r="AC60" s="139"/>
      <c r="AD60" s="139"/>
      <c r="AE60" s="139"/>
      <c r="AF60" s="100"/>
    </row>
    <row r="61" spans="1:32" x14ac:dyDescent="0.25">
      <c r="A61" s="111">
        <v>4002941814</v>
      </c>
      <c r="B61" s="112" t="s">
        <v>96</v>
      </c>
      <c r="C61" s="112">
        <v>1</v>
      </c>
      <c r="D61" s="111">
        <v>21928001</v>
      </c>
      <c r="E61" s="111" t="s">
        <v>4731</v>
      </c>
      <c r="F61" s="111">
        <v>2197</v>
      </c>
      <c r="G61" s="363">
        <v>1.5791666666666666</v>
      </c>
      <c r="H61" s="362">
        <v>0.57291666666666663</v>
      </c>
      <c r="I61" s="112" t="s">
        <v>473</v>
      </c>
      <c r="J61" s="111" t="s">
        <v>116</v>
      </c>
      <c r="K61" s="111" t="s">
        <v>5369</v>
      </c>
      <c r="L61" s="112">
        <v>3</v>
      </c>
      <c r="M61" s="111" t="s">
        <v>4732</v>
      </c>
      <c r="N61" s="111" t="s">
        <v>3347</v>
      </c>
      <c r="O61" s="111" t="s">
        <v>408</v>
      </c>
      <c r="P61" s="113">
        <v>44376</v>
      </c>
      <c r="Q61" s="111" t="s">
        <v>112</v>
      </c>
      <c r="R61" s="111" t="s">
        <v>4733</v>
      </c>
      <c r="S61" s="28" t="s">
        <v>113</v>
      </c>
      <c r="T61" s="28" t="str">
        <f>IFERROR(VLOOKUP(D:D,DGILOG!A:C,3,0),"")</f>
        <v/>
      </c>
      <c r="U61" s="28"/>
      <c r="V61" s="28"/>
      <c r="W61" s="28" t="s">
        <v>4094</v>
      </c>
      <c r="X61" s="28" t="s">
        <v>408</v>
      </c>
      <c r="Y61" s="28" t="str">
        <f>A61&amp;" "&amp;X61&amp;" "&amp;S61&amp;" "&amp;TEXT(P61,"dd")&amp;" "&amp;T61</f>
        <v xml:space="preserve">4002941814 GID 23 P3 29 </v>
      </c>
      <c r="Z61" s="350"/>
      <c r="AA61" s="139"/>
      <c r="AB61" s="139"/>
      <c r="AC61" s="139"/>
      <c r="AD61" s="139"/>
      <c r="AE61" s="139"/>
      <c r="AF61" s="100"/>
    </row>
    <row r="62" spans="1:32" x14ac:dyDescent="0.25">
      <c r="A62" s="111">
        <v>4002941898</v>
      </c>
      <c r="B62" s="112" t="s">
        <v>96</v>
      </c>
      <c r="C62" s="112">
        <v>1</v>
      </c>
      <c r="D62" s="111">
        <v>20820001</v>
      </c>
      <c r="E62" s="111" t="s">
        <v>185</v>
      </c>
      <c r="F62" s="111">
        <v>2000</v>
      </c>
      <c r="G62" s="363">
        <v>1.502777777777778</v>
      </c>
      <c r="H62" s="362">
        <v>0.71111111111111114</v>
      </c>
      <c r="I62" s="112" t="s">
        <v>473</v>
      </c>
      <c r="J62" s="111" t="s">
        <v>116</v>
      </c>
      <c r="K62" s="111" t="s">
        <v>5369</v>
      </c>
      <c r="L62" s="112">
        <v>3</v>
      </c>
      <c r="M62" s="111" t="s">
        <v>124</v>
      </c>
      <c r="N62" s="111" t="s">
        <v>118</v>
      </c>
      <c r="O62" s="111" t="s">
        <v>408</v>
      </c>
      <c r="P62" s="113">
        <v>44376</v>
      </c>
      <c r="Q62" s="111" t="s">
        <v>112</v>
      </c>
      <c r="R62" s="111" t="s">
        <v>186</v>
      </c>
      <c r="S62" s="28" t="s">
        <v>113</v>
      </c>
      <c r="T62" s="28" t="str">
        <f>IFERROR(VLOOKUP(D:D,DGILOG!A:C,3,0),"")</f>
        <v/>
      </c>
      <c r="U62" s="28"/>
      <c r="V62" s="28"/>
      <c r="W62" s="28" t="s">
        <v>4094</v>
      </c>
      <c r="X62" s="28" t="s">
        <v>408</v>
      </c>
      <c r="Y62" s="28" t="str">
        <f>A62&amp;" "&amp;X62&amp;" "&amp;S62&amp;" "&amp;TEXT(P62,"dd")&amp;" "&amp;T62</f>
        <v xml:space="preserve">4002941898 GID 23 P3 29 </v>
      </c>
      <c r="Z62" s="350"/>
      <c r="AA62" s="139"/>
      <c r="AB62" s="139"/>
      <c r="AC62" s="139"/>
      <c r="AD62" s="139"/>
      <c r="AE62" s="139"/>
      <c r="AF62" s="100"/>
    </row>
    <row r="63" spans="1:32" x14ac:dyDescent="0.25">
      <c r="A63" s="111">
        <v>4002941916</v>
      </c>
      <c r="B63" s="112" t="s">
        <v>96</v>
      </c>
      <c r="C63" s="112">
        <v>1</v>
      </c>
      <c r="D63" s="111">
        <v>15080433</v>
      </c>
      <c r="E63" s="111" t="s">
        <v>3401</v>
      </c>
      <c r="F63" s="111">
        <v>1877</v>
      </c>
      <c r="G63" s="111" t="s">
        <v>4943</v>
      </c>
      <c r="H63" s="362">
        <v>0.65555555555555556</v>
      </c>
      <c r="I63" s="112" t="s">
        <v>473</v>
      </c>
      <c r="J63" s="111" t="s">
        <v>116</v>
      </c>
      <c r="K63" s="111" t="s">
        <v>5369</v>
      </c>
      <c r="L63" s="112">
        <v>3</v>
      </c>
      <c r="M63" s="111" t="s">
        <v>3402</v>
      </c>
      <c r="N63" s="111" t="s">
        <v>3391</v>
      </c>
      <c r="O63" s="111" t="s">
        <v>408</v>
      </c>
      <c r="P63" s="113">
        <v>44377</v>
      </c>
      <c r="Q63" s="111" t="s">
        <v>112</v>
      </c>
      <c r="R63" s="111" t="s">
        <v>3403</v>
      </c>
      <c r="S63" s="28" t="s">
        <v>113</v>
      </c>
      <c r="T63" s="28" t="str">
        <f>IFERROR(VLOOKUP(D:D,DGILOG!A:C,3,0),"")</f>
        <v/>
      </c>
      <c r="U63" s="28"/>
      <c r="V63" s="28" t="s">
        <v>352</v>
      </c>
      <c r="W63" s="28" t="s">
        <v>5389</v>
      </c>
      <c r="X63" s="28" t="s">
        <v>408</v>
      </c>
      <c r="Y63" s="28" t="str">
        <f>A63&amp;" "&amp;X63&amp;" "&amp;S63&amp;" "&amp;TEXT(P63,"dd")&amp;" "&amp;T63</f>
        <v xml:space="preserve">4002941916 GID 23 P3 30 </v>
      </c>
      <c r="Z63" s="350"/>
      <c r="AA63" s="139"/>
      <c r="AB63" s="139"/>
      <c r="AC63" s="139"/>
      <c r="AD63" s="139"/>
      <c r="AE63" s="139"/>
      <c r="AF63" s="100"/>
    </row>
  </sheetData>
  <autoFilter ref="A1:AE63" xr:uid="{00000000-0009-0000-0000-000021000000}"/>
  <conditionalFormatting sqref="A1">
    <cfRule type="duplicateValues" dxfId="47" priority="19"/>
  </conditionalFormatting>
  <conditionalFormatting sqref="A1">
    <cfRule type="duplicateValues" dxfId="46" priority="18"/>
  </conditionalFormatting>
  <conditionalFormatting sqref="Y1">
    <cfRule type="duplicateValues" dxfId="45" priority="20"/>
  </conditionalFormatting>
  <conditionalFormatting sqref="V1">
    <cfRule type="duplicateValues" dxfId="44" priority="21"/>
  </conditionalFormatting>
  <conditionalFormatting sqref="A1 V1">
    <cfRule type="duplicateValues" dxfId="43" priority="22"/>
  </conditionalFormatting>
  <conditionalFormatting sqref="V1">
    <cfRule type="duplicateValues" dxfId="42" priority="17"/>
  </conditionalFormatting>
  <conditionalFormatting sqref="V1">
    <cfRule type="duplicateValues" dxfId="41" priority="16"/>
  </conditionalFormatting>
  <conditionalFormatting sqref="Y1">
    <cfRule type="duplicateValues" dxfId="40" priority="14"/>
  </conditionalFormatting>
  <conditionalFormatting sqref="V1">
    <cfRule type="duplicateValues" dxfId="39" priority="13"/>
  </conditionalFormatting>
  <conditionalFormatting sqref="V4:V5">
    <cfRule type="duplicateValues" dxfId="38" priority="10"/>
  </conditionalFormatting>
  <conditionalFormatting sqref="V4:V5">
    <cfRule type="duplicateValues" dxfId="37" priority="9"/>
  </conditionalFormatting>
  <conditionalFormatting sqref="V6">
    <cfRule type="duplicateValues" dxfId="36" priority="6"/>
  </conditionalFormatting>
  <conditionalFormatting sqref="Y2">
    <cfRule type="duplicateValues" dxfId="35" priority="5"/>
  </conditionalFormatting>
  <conditionalFormatting sqref="Y3:Y6">
    <cfRule type="duplicateValues" dxfId="34" priority="4"/>
  </conditionalFormatting>
  <conditionalFormatting sqref="Y7:Y63">
    <cfRule type="duplicateValues" dxfId="33" priority="3"/>
  </conditionalFormatting>
  <conditionalFormatting sqref="V1:V1048576">
    <cfRule type="duplicateValues" dxfId="32" priority="2"/>
  </conditionalFormatting>
  <conditionalFormatting sqref="Z1:Z1048576">
    <cfRule type="duplicateValues" dxfId="31" priority="1"/>
  </conditionalFormatting>
  <hyperlinks>
    <hyperlink ref="R11" r:id="rId1" display="https://www.google.com/maps/search/JL.JABABEKA+RAYA+BLOK+A?entry=gmail&amp;source=g" xr:uid="{00000000-0004-0000-2100-000000000000}"/>
    <hyperlink ref="R12" r:id="rId2" display="http://jl.kp/" xr:uid="{00000000-0004-0000-2100-000001000000}"/>
    <hyperlink ref="R13" r:id="rId3" display="https://www.google.com/maps/search/JL+RAYA+BOGOR+KM+50?entry=gmail&amp;source=g" xr:uid="{00000000-0004-0000-2100-000002000000}"/>
    <hyperlink ref="R21" r:id="rId4" display="https://www.google.com/maps/search/JALAN+RAYA+SINGKIL+NO+18?entry=gmail&amp;source=g" xr:uid="{00000000-0004-0000-2100-000003000000}"/>
    <hyperlink ref="R22" r:id="rId5" display="http://jl.by/" xr:uid="{00000000-0004-0000-2100-000004000000}"/>
    <hyperlink ref="R23" r:id="rId6" display="https://www.google.com/maps/search/JL.+TERUSAN+JAKARTA+NO.+53?entry=gmail&amp;source=g" xr:uid="{00000000-0004-0000-2100-000005000000}"/>
    <hyperlink ref="R24" r:id="rId7" display="https://www.google.com/maps/search/JL.+TERUSAN+JAKARTA+NO.+53?entry=gmail&amp;source=g" xr:uid="{00000000-0004-0000-2100-000006000000}"/>
    <hyperlink ref="R40" r:id="rId8" display="http://jl.kh/" xr:uid="{00000000-0004-0000-2100-000007000000}"/>
    <hyperlink ref="R60" r:id="rId9" display="http://jl.by/" xr:uid="{00000000-0004-0000-2100-000008000000}"/>
  </hyperlinks>
  <pageMargins left="0.7" right="0.7" top="0.75" bottom="0.75" header="0.3" footer="0.3"/>
  <pageSetup paperSize="9" orientation="portrait" r:id="rId1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"/>
  <sheetViews>
    <sheetView workbookViewId="0">
      <selection activeCell="J3" sqref="J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B48B7-96C1-4D2E-9F24-27218027243D}">
  <dimension ref="A1:AE6"/>
  <sheetViews>
    <sheetView workbookViewId="0">
      <pane xSplit="5" topLeftCell="Z1" activePane="topRight" state="frozen"/>
      <selection pane="topRight" activeCell="AD1" sqref="AD1"/>
    </sheetView>
  </sheetViews>
  <sheetFormatPr defaultRowHeight="15" x14ac:dyDescent="0.25"/>
  <cols>
    <col min="1" max="2" width="9.5703125" style="30" bestFit="1" customWidth="1"/>
    <col min="3" max="3" width="5" style="30" bestFit="1" customWidth="1"/>
    <col min="4" max="4" width="7.85546875" style="30" bestFit="1" customWidth="1"/>
    <col min="5" max="5" width="31.5703125" style="30" bestFit="1" customWidth="1"/>
    <col min="6" max="6" width="4.42578125" style="30" bestFit="1" customWidth="1"/>
    <col min="7" max="8" width="10.42578125" style="30" bestFit="1" customWidth="1"/>
    <col min="9" max="9" width="8.7109375" style="30" bestFit="1" customWidth="1"/>
    <col min="10" max="10" width="10.140625" style="30" bestFit="1" customWidth="1"/>
    <col min="11" max="11" width="12.7109375" style="30" bestFit="1" customWidth="1"/>
    <col min="12" max="12" width="7.42578125" style="30" bestFit="1" customWidth="1"/>
    <col min="13" max="13" width="10.42578125" style="30" bestFit="1" customWidth="1"/>
    <col min="14" max="14" width="13.85546875" style="30" bestFit="1" customWidth="1"/>
    <col min="15" max="15" width="13.42578125" style="30" bestFit="1" customWidth="1"/>
    <col min="16" max="16" width="7.85546875" style="30" bestFit="1" customWidth="1"/>
    <col min="17" max="17" width="20.140625" style="30" bestFit="1" customWidth="1"/>
    <col min="18" max="18" width="48.28515625" style="30" bestFit="1" customWidth="1"/>
    <col min="19" max="19" width="3.5703125" style="30" bestFit="1" customWidth="1"/>
    <col min="20" max="20" width="7.42578125" style="30" bestFit="1" customWidth="1"/>
    <col min="21" max="21" width="4.140625" style="30" bestFit="1" customWidth="1"/>
    <col min="22" max="22" width="13.85546875" style="30" bestFit="1" customWidth="1"/>
    <col min="23" max="23" width="20.5703125" style="30" bestFit="1" customWidth="1"/>
    <col min="24" max="24" width="6.28515625" style="30" bestFit="1" customWidth="1"/>
    <col min="25" max="25" width="23.5703125" style="30" bestFit="1" customWidth="1"/>
    <col min="26" max="26" width="29" style="30" bestFit="1" customWidth="1"/>
    <col min="27" max="27" width="8.5703125" style="30" bestFit="1" customWidth="1"/>
    <col min="28" max="28" width="23.140625" style="30" bestFit="1" customWidth="1"/>
    <col min="29" max="29" width="13.5703125" style="30" bestFit="1" customWidth="1"/>
    <col min="30" max="30" width="16" style="30" bestFit="1" customWidth="1"/>
    <col min="31" max="31" width="10.5703125" style="30" bestFit="1" customWidth="1"/>
    <col min="32" max="16384" width="9.140625" style="30"/>
  </cols>
  <sheetData>
    <row r="1" spans="1:31" ht="15.75" thickBot="1" x14ac:dyDescent="0.3">
      <c r="A1" s="461" t="s">
        <v>0</v>
      </c>
      <c r="B1" s="462" t="s">
        <v>3</v>
      </c>
      <c r="C1" s="462" t="s">
        <v>79</v>
      </c>
      <c r="D1" s="462" t="s">
        <v>80</v>
      </c>
      <c r="E1" s="462" t="s">
        <v>81</v>
      </c>
      <c r="F1" s="462" t="s">
        <v>82</v>
      </c>
      <c r="G1" s="462" t="s">
        <v>83</v>
      </c>
      <c r="H1" s="462" t="s">
        <v>84</v>
      </c>
      <c r="I1" s="462" t="s">
        <v>229</v>
      </c>
      <c r="J1" s="462" t="s">
        <v>85</v>
      </c>
      <c r="K1" s="462" t="s">
        <v>86</v>
      </c>
      <c r="L1" s="462" t="s">
        <v>87</v>
      </c>
      <c r="M1" s="462" t="s">
        <v>88</v>
      </c>
      <c r="N1" s="462" t="s">
        <v>89</v>
      </c>
      <c r="O1" s="462" t="s">
        <v>90</v>
      </c>
      <c r="P1" s="462" t="s">
        <v>91</v>
      </c>
      <c r="Q1" s="462" t="s">
        <v>92</v>
      </c>
      <c r="R1" s="462" t="s">
        <v>93</v>
      </c>
      <c r="S1" s="409" t="s">
        <v>2454</v>
      </c>
      <c r="T1" s="410" t="s">
        <v>611</v>
      </c>
      <c r="U1" s="409" t="s">
        <v>94</v>
      </c>
      <c r="V1" s="409" t="s">
        <v>625</v>
      </c>
      <c r="W1" s="409" t="s">
        <v>529</v>
      </c>
      <c r="X1" s="409" t="s">
        <v>95</v>
      </c>
      <c r="Y1" s="409" t="s">
        <v>254</v>
      </c>
      <c r="Z1" s="501" t="s">
        <v>5923</v>
      </c>
      <c r="AA1" s="501" t="s">
        <v>5922</v>
      </c>
      <c r="AB1" s="501" t="s">
        <v>145</v>
      </c>
      <c r="AC1" s="501" t="s">
        <v>5921</v>
      </c>
      <c r="AD1" s="501" t="s">
        <v>5933</v>
      </c>
      <c r="AE1" s="501" t="s">
        <v>144</v>
      </c>
    </row>
    <row r="2" spans="1:31" ht="15.75" thickBot="1" x14ac:dyDescent="0.3">
      <c r="A2" s="118">
        <v>4002943717</v>
      </c>
      <c r="B2" s="119" t="s">
        <v>96</v>
      </c>
      <c r="C2" s="119">
        <v>1</v>
      </c>
      <c r="D2" s="120">
        <v>15520383</v>
      </c>
      <c r="E2" s="120" t="s">
        <v>5925</v>
      </c>
      <c r="F2" s="120">
        <v>259</v>
      </c>
      <c r="G2" s="136">
        <v>0.22291666666666665</v>
      </c>
      <c r="H2" s="120">
        <v>8.5416666666666655E-2</v>
      </c>
      <c r="I2" s="119" t="s">
        <v>8</v>
      </c>
      <c r="J2" s="120" t="s">
        <v>97</v>
      </c>
      <c r="K2" s="120" t="s">
        <v>5926</v>
      </c>
      <c r="L2" s="119">
        <v>1</v>
      </c>
      <c r="M2" s="120" t="s">
        <v>134</v>
      </c>
      <c r="N2" s="120" t="s">
        <v>99</v>
      </c>
      <c r="O2" s="120" t="s">
        <v>232</v>
      </c>
      <c r="P2" s="122">
        <v>44376</v>
      </c>
      <c r="Q2" s="120" t="s">
        <v>100</v>
      </c>
      <c r="R2" s="120" t="s">
        <v>5927</v>
      </c>
      <c r="S2" s="490" t="s">
        <v>101</v>
      </c>
      <c r="T2" s="33" t="str">
        <f>IFERROR(VLOOKUP(D:D,DGILOG!A:C,3,0),"")</f>
        <v/>
      </c>
      <c r="U2" s="33" t="s">
        <v>3713</v>
      </c>
      <c r="V2" s="31" t="str">
        <f>IFERROR(VLOOKUP(A:A,[30]Sheet1!$A:$Q,17,0),"")</f>
        <v>B 9073 AR</v>
      </c>
      <c r="W2" s="31" t="str">
        <f>IFERROR(VLOOKUP(V:V,MGV!B:E,4,0),"")</f>
        <v>CV. Global Synergi Abadi</v>
      </c>
      <c r="X2" s="31" t="s">
        <v>232</v>
      </c>
      <c r="Y2" s="31" t="str">
        <f>A2&amp;" "&amp;X2&amp;" "&amp;S2&amp;" "&amp;TEXT(P2,"dd")&amp;" "&amp;T2</f>
        <v xml:space="preserve">4002943717 GID 29 ND 29 </v>
      </c>
      <c r="Z2" s="30" t="str">
        <f>VLOOKUP(A:A,[31]Orders!$D:$N,11,0)</f>
        <v>TDS-TRI-20210628072035327103</v>
      </c>
      <c r="AA2" s="204">
        <v>44375</v>
      </c>
      <c r="AB2" s="30" t="str">
        <f>W2</f>
        <v>CV. Global Synergi Abadi</v>
      </c>
      <c r="AC2" s="30" t="str">
        <f>VLOOKUP(V:V,'List Dedicate'!C:F,4,0)</f>
        <v>Ujang Suryana</v>
      </c>
      <c r="AD2" s="30">
        <f>VLOOKUP(AC:AC,'List Dedicate'!F:G,2,0)</f>
        <v>87873310998</v>
      </c>
      <c r="AE2" s="30" t="str">
        <f>V2</f>
        <v>B 9073 AR</v>
      </c>
    </row>
    <row r="3" spans="1:31" ht="15.75" thickBot="1" x14ac:dyDescent="0.3">
      <c r="A3" s="118">
        <v>4002943718</v>
      </c>
      <c r="B3" s="119" t="s">
        <v>96</v>
      </c>
      <c r="C3" s="119">
        <v>1</v>
      </c>
      <c r="D3" s="120">
        <v>15207567</v>
      </c>
      <c r="E3" s="120" t="s">
        <v>257</v>
      </c>
      <c r="F3" s="120">
        <v>54</v>
      </c>
      <c r="G3" s="136">
        <v>2.9166666666666664E-2</v>
      </c>
      <c r="H3" s="136">
        <v>2.4999999999999998E-2</v>
      </c>
      <c r="I3" s="119" t="s">
        <v>8</v>
      </c>
      <c r="J3" s="120" t="s">
        <v>97</v>
      </c>
      <c r="K3" s="120" t="s">
        <v>5926</v>
      </c>
      <c r="L3" s="119">
        <v>1</v>
      </c>
      <c r="M3" s="120" t="s">
        <v>134</v>
      </c>
      <c r="N3" s="120" t="s">
        <v>99</v>
      </c>
      <c r="O3" s="120" t="s">
        <v>5928</v>
      </c>
      <c r="P3" s="122">
        <v>44376</v>
      </c>
      <c r="Q3" s="120" t="s">
        <v>100</v>
      </c>
      <c r="R3" s="120" t="s">
        <v>258</v>
      </c>
      <c r="S3" s="490" t="s">
        <v>101</v>
      </c>
      <c r="T3" s="33" t="str">
        <f>IFERROR(VLOOKUP(D:D,DGILOG!A:C,3,0),"")</f>
        <v>Y</v>
      </c>
      <c r="U3" s="33" t="s">
        <v>3713</v>
      </c>
      <c r="V3" s="31" t="str">
        <f>IFERROR(VLOOKUP(A:A,[30]Sheet1!$A:$Q,17,0),"")</f>
        <v>B 9143 KXU</v>
      </c>
      <c r="W3" s="31" t="str">
        <f>IFERROR(VLOOKUP(V:V,MGV!B:E,4,0),"")</f>
        <v>PT. Mega Antaran Prima</v>
      </c>
      <c r="X3" s="31" t="s">
        <v>232</v>
      </c>
      <c r="Y3" s="31" t="str">
        <f t="shared" ref="Y3:Y6" si="0">A3&amp;" "&amp;X3&amp;" "&amp;S3&amp;" "&amp;TEXT(P3,"dd")&amp;" "&amp;T3</f>
        <v>4002943718 GID 29 ND 29 Y</v>
      </c>
      <c r="Z3" s="30" t="str">
        <f>VLOOKUP(A:A,[31]Orders!$D:$N,11,0)</f>
        <v>TDS-TRI-20210628072043067438</v>
      </c>
      <c r="AA3" s="204">
        <v>44375</v>
      </c>
      <c r="AB3" s="30" t="str">
        <f t="shared" ref="AB3:AB6" si="1">W3</f>
        <v>PT. Mega Antaran Prima</v>
      </c>
      <c r="AC3" s="30" t="str">
        <f>VLOOKUP(V:V,'List Dedicate'!C:F,4,0)</f>
        <v>Tarsana</v>
      </c>
      <c r="AD3" s="30" t="str">
        <f>VLOOKUP(AC:AC,'List Dedicate'!F:G,2,0)</f>
        <v>62 877-7523-9722</v>
      </c>
      <c r="AE3" s="30" t="str">
        <f t="shared" ref="AE3:AE6" si="2">V3</f>
        <v>B 9143 KXU</v>
      </c>
    </row>
    <row r="4" spans="1:31" ht="15.75" thickBot="1" x14ac:dyDescent="0.3">
      <c r="A4" s="118">
        <v>4002943718</v>
      </c>
      <c r="B4" s="119" t="s">
        <v>96</v>
      </c>
      <c r="C4" s="119"/>
      <c r="D4" s="120">
        <v>15461317</v>
      </c>
      <c r="E4" s="120" t="s">
        <v>5929</v>
      </c>
      <c r="F4" s="120">
        <v>178</v>
      </c>
      <c r="G4" s="120">
        <v>0.1673611111111111</v>
      </c>
      <c r="H4" s="136">
        <v>5.4166666666666669E-2</v>
      </c>
      <c r="I4" s="119" t="s">
        <v>8</v>
      </c>
      <c r="J4" s="120" t="s">
        <v>97</v>
      </c>
      <c r="K4" s="120" t="s">
        <v>5926</v>
      </c>
      <c r="L4" s="119">
        <v>1</v>
      </c>
      <c r="M4" s="120" t="s">
        <v>104</v>
      </c>
      <c r="N4" s="120" t="s">
        <v>99</v>
      </c>
      <c r="O4" s="120" t="s">
        <v>5928</v>
      </c>
      <c r="P4" s="122">
        <v>44376</v>
      </c>
      <c r="Q4" s="120" t="s">
        <v>100</v>
      </c>
      <c r="R4" s="120" t="s">
        <v>5930</v>
      </c>
      <c r="S4" s="490" t="s">
        <v>101</v>
      </c>
      <c r="T4" s="33" t="str">
        <f>IFERROR(VLOOKUP(D:D,DGILOG!A:C,3,0),"")</f>
        <v/>
      </c>
      <c r="U4" s="33"/>
      <c r="V4" s="31"/>
      <c r="W4" s="31" t="str">
        <f>IFERROR(VLOOKUP(V:V,MGV!B:E,4,0),"")</f>
        <v/>
      </c>
      <c r="X4" s="31" t="s">
        <v>232</v>
      </c>
      <c r="Y4" s="31" t="str">
        <f t="shared" si="0"/>
        <v xml:space="preserve">4002943718 GID 29 ND 29 </v>
      </c>
      <c r="Z4" s="30" t="str">
        <f>VLOOKUP(A:A,[31]Orders!$D:$N,11,0)</f>
        <v>TDS-TRI-20210628072043067438</v>
      </c>
      <c r="AA4" s="204">
        <v>44375</v>
      </c>
      <c r="AB4" s="30" t="str">
        <f t="shared" si="1"/>
        <v/>
      </c>
      <c r="AC4" s="30" t="e">
        <f>VLOOKUP(V:V,'List Dedicate'!C:F,4,0)</f>
        <v>#N/A</v>
      </c>
      <c r="AD4" s="30" t="e">
        <f>VLOOKUP(AC:AC,'List Dedicate'!F:G,2,0)</f>
        <v>#N/A</v>
      </c>
      <c r="AE4" s="30">
        <f t="shared" si="2"/>
        <v>0</v>
      </c>
    </row>
    <row r="5" spans="1:31" ht="15.75" thickBot="1" x14ac:dyDescent="0.3">
      <c r="A5" s="118">
        <v>4002943719</v>
      </c>
      <c r="B5" s="119" t="s">
        <v>96</v>
      </c>
      <c r="C5" s="119">
        <v>1</v>
      </c>
      <c r="D5" s="120">
        <v>15523198</v>
      </c>
      <c r="E5" s="120" t="s">
        <v>4408</v>
      </c>
      <c r="F5" s="120">
        <v>337</v>
      </c>
      <c r="G5" s="136">
        <v>0.24374999999999999</v>
      </c>
      <c r="H5" s="120">
        <v>9.8611111111111108E-2</v>
      </c>
      <c r="I5" s="119" t="s">
        <v>8</v>
      </c>
      <c r="J5" s="120" t="s">
        <v>97</v>
      </c>
      <c r="K5" s="120" t="s">
        <v>5926</v>
      </c>
      <c r="L5" s="119">
        <v>1</v>
      </c>
      <c r="M5" s="120" t="s">
        <v>134</v>
      </c>
      <c r="N5" s="120" t="s">
        <v>99</v>
      </c>
      <c r="O5" s="120" t="s">
        <v>232</v>
      </c>
      <c r="P5" s="122">
        <v>44376</v>
      </c>
      <c r="Q5" s="120" t="s">
        <v>100</v>
      </c>
      <c r="R5" s="120" t="s">
        <v>5931</v>
      </c>
      <c r="S5" s="490" t="s">
        <v>101</v>
      </c>
      <c r="T5" s="33" t="str">
        <f>IFERROR(VLOOKUP(D:D,DGILOG!A:C,3,0),"")</f>
        <v/>
      </c>
      <c r="U5" s="33" t="s">
        <v>3713</v>
      </c>
      <c r="V5" s="31" t="str">
        <f>IFERROR(VLOOKUP(A:A,[30]Sheet1!$A:$Q,17,0),"")</f>
        <v>B 9173 KXU</v>
      </c>
      <c r="W5" s="31" t="str">
        <f>IFERROR(VLOOKUP(V:V,MGV!B:E,4,0),"")</f>
        <v>PT. Mega Antaran Prima</v>
      </c>
      <c r="X5" s="31" t="s">
        <v>232</v>
      </c>
      <c r="Y5" s="31" t="str">
        <f t="shared" si="0"/>
        <v xml:space="preserve">4002943719 GID 29 ND 29 </v>
      </c>
      <c r="Z5" s="30" t="str">
        <f>VLOOKUP(A:A,[31]Orders!$D:$N,11,0)</f>
        <v>TDS-TRI-20210628072038087717</v>
      </c>
      <c r="AA5" s="204">
        <v>44375</v>
      </c>
      <c r="AB5" s="30" t="str">
        <f t="shared" si="1"/>
        <v>PT. Mega Antaran Prima</v>
      </c>
      <c r="AC5" s="30" t="str">
        <f>VLOOKUP(V:V,'List Dedicate'!C:F,4,0)</f>
        <v>Samsul Anwar</v>
      </c>
      <c r="AD5" s="30">
        <f>VLOOKUP(AC:AC,'List Dedicate'!F:G,2,0)</f>
        <v>87851750511</v>
      </c>
      <c r="AE5" s="30" t="str">
        <f t="shared" si="2"/>
        <v>B 9173 KXU</v>
      </c>
    </row>
    <row r="6" spans="1:31" ht="15.75" thickBot="1" x14ac:dyDescent="0.3">
      <c r="A6" s="118">
        <v>4002943817</v>
      </c>
      <c r="B6" s="119" t="s">
        <v>96</v>
      </c>
      <c r="C6" s="119">
        <v>1</v>
      </c>
      <c r="D6" s="120">
        <v>15130448</v>
      </c>
      <c r="E6" s="120" t="s">
        <v>538</v>
      </c>
      <c r="F6" s="120">
        <v>2201</v>
      </c>
      <c r="G6" s="135">
        <v>1.6284722222222223</v>
      </c>
      <c r="H6" s="136">
        <v>0.73472222222222217</v>
      </c>
      <c r="I6" s="119" t="s">
        <v>473</v>
      </c>
      <c r="J6" s="120" t="s">
        <v>116</v>
      </c>
      <c r="K6" s="120" t="s">
        <v>5926</v>
      </c>
      <c r="L6" s="119">
        <v>1</v>
      </c>
      <c r="M6" s="120" t="s">
        <v>4732</v>
      </c>
      <c r="N6" s="120" t="s">
        <v>3347</v>
      </c>
      <c r="O6" s="120" t="s">
        <v>232</v>
      </c>
      <c r="P6" s="122">
        <v>44382</v>
      </c>
      <c r="Q6" s="120" t="s">
        <v>112</v>
      </c>
      <c r="R6" s="120" t="s">
        <v>5932</v>
      </c>
      <c r="S6" s="504" t="s">
        <v>113</v>
      </c>
      <c r="T6" s="33" t="str">
        <f>IFERROR(VLOOKUP(D:D,DGILOG!A:C,3,0),"")</f>
        <v>Y</v>
      </c>
      <c r="U6" s="33"/>
      <c r="V6" s="31"/>
      <c r="W6" s="31" t="s">
        <v>3532</v>
      </c>
      <c r="X6" s="31" t="s">
        <v>232</v>
      </c>
      <c r="Y6" s="31" t="str">
        <f t="shared" si="0"/>
        <v>4002943817 GID 29 P3 05 Y</v>
      </c>
      <c r="Z6" s="30" t="str">
        <f>VLOOKUP(A:A,[31]Orders!$D:$N,11,0)</f>
        <v>TDS-TRI-20210628072039921355</v>
      </c>
      <c r="AA6" s="204">
        <v>44375</v>
      </c>
      <c r="AB6" s="30" t="str">
        <f t="shared" si="1"/>
        <v>WAITING CONFIRM</v>
      </c>
      <c r="AC6" s="30" t="e">
        <f>VLOOKUP(V:V,'List Dedicate'!C:F,4,0)</f>
        <v>#N/A</v>
      </c>
      <c r="AD6" s="30" t="e">
        <f>VLOOKUP(AC:AC,'List Dedicate'!F:G,2,0)</f>
        <v>#N/A</v>
      </c>
      <c r="AE6" s="30">
        <f t="shared" si="2"/>
        <v>0</v>
      </c>
    </row>
  </sheetData>
  <autoFilter ref="A1:AE6" xr:uid="{F2BC33ED-5F20-4C0E-B5D5-EE0E854CB484}"/>
  <conditionalFormatting sqref="V1:V6">
    <cfRule type="duplicateValues" dxfId="30" priority="4"/>
  </conditionalFormatting>
  <conditionalFormatting sqref="V1">
    <cfRule type="duplicateValues" dxfId="29" priority="5"/>
  </conditionalFormatting>
  <conditionalFormatting sqref="V1:V6">
    <cfRule type="duplicateValues" dxfId="28" priority="3"/>
  </conditionalFormatting>
  <conditionalFormatting sqref="V1">
    <cfRule type="duplicateValues" dxfId="27" priority="6"/>
  </conditionalFormatting>
  <conditionalFormatting sqref="V1">
    <cfRule type="duplicateValues" dxfId="26" priority="7"/>
  </conditionalFormatting>
  <conditionalFormatting sqref="V2:V6">
    <cfRule type="duplicateValues" dxfId="25" priority="8"/>
  </conditionalFormatting>
  <conditionalFormatting sqref="Y1:AE1">
    <cfRule type="duplicateValues" dxfId="24" priority="9"/>
  </conditionalFormatting>
  <conditionalFormatting sqref="Y2:Y6">
    <cfRule type="duplicateValues" dxfId="23" priority="10"/>
  </conditionalFormatting>
  <conditionalFormatting sqref="A1">
    <cfRule type="duplicateValues" dxfId="22" priority="2"/>
  </conditionalFormatting>
  <conditionalFormatting sqref="Z1:Z1048576">
    <cfRule type="duplicateValues" dxfId="21" priority="1"/>
  </conditionalFormatting>
  <pageMargins left="0.7" right="0.7" top="0.75" bottom="0.75" header="0.3" footer="0.3"/>
  <pageSetup orientation="portrait" horizontalDpi="360" verticalDpi="36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C3CB0-0752-4D14-A336-E885CF2694D7}">
  <dimension ref="A1:AG52"/>
  <sheetViews>
    <sheetView topLeftCell="S1" workbookViewId="0">
      <selection activeCell="AD9" sqref="AD9"/>
    </sheetView>
  </sheetViews>
  <sheetFormatPr defaultRowHeight="15" x14ac:dyDescent="0.25"/>
  <cols>
    <col min="1" max="1" width="11" bestFit="1" customWidth="1"/>
    <col min="2" max="2" width="9.5703125" bestFit="1" customWidth="1"/>
    <col min="3" max="3" width="5" bestFit="1" customWidth="1"/>
    <col min="4" max="4" width="9" bestFit="1" customWidth="1"/>
    <col min="5" max="5" width="37.5703125" bestFit="1" customWidth="1"/>
    <col min="6" max="6" width="5" bestFit="1" customWidth="1"/>
    <col min="7" max="7" width="6.85546875" bestFit="1" customWidth="1"/>
    <col min="8" max="8" width="6.5703125" bestFit="1" customWidth="1"/>
    <col min="9" max="9" width="8.7109375" bestFit="1" customWidth="1"/>
    <col min="10" max="10" width="15.140625" bestFit="1" customWidth="1"/>
    <col min="11" max="11" width="14.85546875" bestFit="1" customWidth="1"/>
    <col min="12" max="12" width="7.42578125" bestFit="1" customWidth="1"/>
    <col min="13" max="13" width="12" bestFit="1" customWidth="1"/>
    <col min="14" max="14" width="15.5703125" bestFit="1" customWidth="1"/>
    <col min="15" max="15" width="14.140625" bestFit="1" customWidth="1"/>
    <col min="16" max="16" width="9" bestFit="1" customWidth="1"/>
    <col min="17" max="17" width="21.140625" bestFit="1" customWidth="1"/>
    <col min="18" max="18" width="43.28515625" bestFit="1" customWidth="1"/>
    <col min="19" max="19" width="3.5703125" bestFit="1" customWidth="1"/>
    <col min="20" max="20" width="7.42578125" bestFit="1" customWidth="1"/>
    <col min="21" max="21" width="4.140625" bestFit="1" customWidth="1"/>
    <col min="22" max="22" width="13.85546875" bestFit="1" customWidth="1"/>
    <col min="23" max="23" width="27.7109375" bestFit="1" customWidth="1"/>
    <col min="24" max="24" width="6.28515625" bestFit="1" customWidth="1"/>
    <col min="25" max="25" width="23.5703125" bestFit="1" customWidth="1"/>
    <col min="26" max="26" width="13.5703125" bestFit="1" customWidth="1"/>
    <col min="27" max="27" width="8.7109375" bestFit="1" customWidth="1"/>
    <col min="28" max="28" width="22.5703125" bestFit="1" customWidth="1"/>
    <col min="29" max="29" width="30.140625" bestFit="1" customWidth="1"/>
    <col min="30" max="30" width="18.28515625" bestFit="1" customWidth="1"/>
    <col min="31" max="32" width="10.5703125" bestFit="1" customWidth="1"/>
    <col min="33" max="33" width="29" bestFit="1" customWidth="1"/>
  </cols>
  <sheetData>
    <row r="1" spans="1:33" ht="15.75" thickBot="1" x14ac:dyDescent="0.3">
      <c r="A1" s="461" t="s">
        <v>0</v>
      </c>
      <c r="B1" s="462" t="s">
        <v>3</v>
      </c>
      <c r="C1" s="462" t="s">
        <v>79</v>
      </c>
      <c r="D1" s="462" t="s">
        <v>80</v>
      </c>
      <c r="E1" s="462" t="s">
        <v>81</v>
      </c>
      <c r="F1" s="462" t="s">
        <v>82</v>
      </c>
      <c r="G1" s="462" t="s">
        <v>83</v>
      </c>
      <c r="H1" s="462" t="s">
        <v>84</v>
      </c>
      <c r="I1" s="462" t="s">
        <v>229</v>
      </c>
      <c r="J1" s="462" t="s">
        <v>85</v>
      </c>
      <c r="K1" s="462" t="s">
        <v>86</v>
      </c>
      <c r="L1" s="462" t="s">
        <v>87</v>
      </c>
      <c r="M1" s="462" t="s">
        <v>88</v>
      </c>
      <c r="N1" s="462" t="s">
        <v>89</v>
      </c>
      <c r="O1" s="462" t="s">
        <v>90</v>
      </c>
      <c r="P1" s="462" t="s">
        <v>91</v>
      </c>
      <c r="Q1" s="462" t="s">
        <v>92</v>
      </c>
      <c r="R1" s="462" t="s">
        <v>93</v>
      </c>
      <c r="S1" s="409" t="s">
        <v>2454</v>
      </c>
      <c r="T1" s="410" t="s">
        <v>611</v>
      </c>
      <c r="U1" s="409" t="s">
        <v>94</v>
      </c>
      <c r="V1" s="409" t="s">
        <v>625</v>
      </c>
      <c r="W1" s="409" t="s">
        <v>529</v>
      </c>
      <c r="X1" s="409" t="s">
        <v>95</v>
      </c>
      <c r="Y1" s="409" t="s">
        <v>254</v>
      </c>
      <c r="Z1" s="506"/>
      <c r="AA1" s="506"/>
    </row>
    <row r="2" spans="1:33" ht="15.75" thickBot="1" x14ac:dyDescent="0.3">
      <c r="A2" s="485">
        <v>4002943495</v>
      </c>
      <c r="B2" s="486" t="s">
        <v>96</v>
      </c>
      <c r="C2" s="486">
        <v>1</v>
      </c>
      <c r="D2" s="487">
        <v>15242501</v>
      </c>
      <c r="E2" s="487" t="s">
        <v>127</v>
      </c>
      <c r="F2" s="487">
        <v>200</v>
      </c>
      <c r="G2" s="487">
        <v>4.4000000000000004</v>
      </c>
      <c r="H2" s="487">
        <v>1.83</v>
      </c>
      <c r="I2" s="486" t="s">
        <v>8</v>
      </c>
      <c r="J2" s="487" t="s">
        <v>109</v>
      </c>
      <c r="K2" s="488">
        <v>44374.07708333333</v>
      </c>
      <c r="L2" s="486">
        <v>1</v>
      </c>
      <c r="M2" s="487" t="s">
        <v>126</v>
      </c>
      <c r="N2" s="487" t="s">
        <v>99</v>
      </c>
      <c r="O2" s="487" t="s">
        <v>174</v>
      </c>
      <c r="P2" s="489">
        <v>44375</v>
      </c>
      <c r="Q2" s="487" t="s">
        <v>100</v>
      </c>
      <c r="R2" s="487" t="s">
        <v>4164</v>
      </c>
      <c r="S2" s="507" t="s">
        <v>101</v>
      </c>
      <c r="T2" s="33" t="str">
        <f>IFERROR(VLOOKUP(D:D,[29]DGILOG!A:C,3,0),"")</f>
        <v>Y</v>
      </c>
      <c r="U2" s="33" t="s">
        <v>3523</v>
      </c>
      <c r="V2" s="33" t="s">
        <v>53</v>
      </c>
      <c r="W2" s="33" t="str">
        <f>VLOOKUP(V:V,[29]MGV!B:E,4,0)</f>
        <v>PT. Mega Antaran Prima</v>
      </c>
      <c r="X2" s="33" t="s">
        <v>174</v>
      </c>
      <c r="Y2" s="33" t="str">
        <f>A2&amp;" "&amp;X2&amp;" "&amp;S2&amp;" "&amp;TEXT(P2,"dd")&amp;" "&amp;T2</f>
        <v>4002943495 GID 28 ND 28 Y</v>
      </c>
      <c r="Z2" s="505"/>
      <c r="AA2" s="505"/>
      <c r="AB2" s="483">
        <v>44374</v>
      </c>
      <c r="AC2" t="str">
        <f>W2</f>
        <v>PT. Mega Antaran Prima</v>
      </c>
      <c r="AD2" t="str">
        <f>VLOOKUP(AF:AF,'[29]List Dedicate'!C:F,4,0)</f>
        <v>TALANI</v>
      </c>
      <c r="AF2" t="str">
        <f>V2</f>
        <v>B 9532 KRV</v>
      </c>
      <c r="AG2" t="s">
        <v>5875</v>
      </c>
    </row>
    <row r="3" spans="1:33" ht="15.75" thickBot="1" x14ac:dyDescent="0.3">
      <c r="A3" s="485">
        <v>4002943525</v>
      </c>
      <c r="B3" s="486" t="s">
        <v>96</v>
      </c>
      <c r="C3" s="486">
        <v>1</v>
      </c>
      <c r="D3" s="487">
        <v>15497912</v>
      </c>
      <c r="E3" s="487" t="s">
        <v>5868</v>
      </c>
      <c r="F3" s="487">
        <v>2000</v>
      </c>
      <c r="G3" s="487">
        <v>26.68</v>
      </c>
      <c r="H3" s="487">
        <v>19.54</v>
      </c>
      <c r="I3" s="486" t="s">
        <v>473</v>
      </c>
      <c r="J3" s="487" t="s">
        <v>116</v>
      </c>
      <c r="K3" s="488">
        <v>44374.07708333333</v>
      </c>
      <c r="L3" s="486">
        <v>1</v>
      </c>
      <c r="M3" s="487" t="s">
        <v>130</v>
      </c>
      <c r="N3" s="487" t="s">
        <v>118</v>
      </c>
      <c r="O3" s="487" t="s">
        <v>174</v>
      </c>
      <c r="P3" s="489">
        <v>44377</v>
      </c>
      <c r="Q3" s="487" t="s">
        <v>112</v>
      </c>
      <c r="R3" s="487" t="s">
        <v>5869</v>
      </c>
      <c r="S3" s="508" t="s">
        <v>113</v>
      </c>
      <c r="T3" s="33" t="str">
        <f>IFERROR(VLOOKUP(D:D,[29]DGILOG!A:C,3,0),"")</f>
        <v>Y</v>
      </c>
      <c r="U3" s="33"/>
      <c r="V3" s="33" t="s">
        <v>1651</v>
      </c>
      <c r="W3" s="33" t="s">
        <v>5915</v>
      </c>
      <c r="X3" s="33" t="s">
        <v>174</v>
      </c>
      <c r="Y3" s="33" t="str">
        <f t="shared" ref="Y3:Y37" si="0">A3&amp;" "&amp;X3&amp;" "&amp;S3&amp;" "&amp;TEXT(P3,"dd")&amp;" "&amp;T3</f>
        <v>4002943525 GID 28 P3 30 Y</v>
      </c>
      <c r="Z3" s="505"/>
      <c r="AA3" s="505"/>
      <c r="AG3" t="s">
        <v>5876</v>
      </c>
    </row>
    <row r="4" spans="1:33" ht="15.75" thickBot="1" x14ac:dyDescent="0.3">
      <c r="A4" s="485">
        <v>4002943526</v>
      </c>
      <c r="B4" s="486" t="s">
        <v>96</v>
      </c>
      <c r="C4" s="486">
        <v>1</v>
      </c>
      <c r="D4" s="487">
        <v>15497912</v>
      </c>
      <c r="E4" s="487" t="s">
        <v>5868</v>
      </c>
      <c r="F4" s="487">
        <v>2500</v>
      </c>
      <c r="G4" s="487">
        <v>26.22</v>
      </c>
      <c r="H4" s="487">
        <v>19.04</v>
      </c>
      <c r="I4" s="486" t="s">
        <v>473</v>
      </c>
      <c r="J4" s="487" t="s">
        <v>116</v>
      </c>
      <c r="K4" s="488">
        <v>44374.07708333333</v>
      </c>
      <c r="L4" s="486">
        <v>1</v>
      </c>
      <c r="M4" s="487" t="s">
        <v>130</v>
      </c>
      <c r="N4" s="487" t="s">
        <v>118</v>
      </c>
      <c r="O4" s="487" t="s">
        <v>174</v>
      </c>
      <c r="P4" s="489">
        <v>44377</v>
      </c>
      <c r="Q4" s="487" t="s">
        <v>112</v>
      </c>
      <c r="R4" s="487" t="s">
        <v>5869</v>
      </c>
      <c r="S4" s="508" t="s">
        <v>113</v>
      </c>
      <c r="T4" s="33" t="str">
        <f>IFERROR(VLOOKUP(D:D,[29]DGILOG!A:C,3,0),"")</f>
        <v>Y</v>
      </c>
      <c r="U4" s="33"/>
      <c r="V4" s="33" t="s">
        <v>1706</v>
      </c>
      <c r="W4" s="33" t="s">
        <v>5920</v>
      </c>
      <c r="X4" s="33" t="s">
        <v>174</v>
      </c>
      <c r="Y4" s="33" t="str">
        <f t="shared" si="0"/>
        <v>4002943526 GID 28 P3 30 Y</v>
      </c>
      <c r="Z4" s="505"/>
      <c r="AA4" s="505"/>
      <c r="AG4" t="s">
        <v>5877</v>
      </c>
    </row>
    <row r="5" spans="1:33" ht="15.75" thickBot="1" x14ac:dyDescent="0.3">
      <c r="A5" s="485">
        <v>4002943529</v>
      </c>
      <c r="B5" s="486" t="s">
        <v>96</v>
      </c>
      <c r="C5" s="486">
        <v>1</v>
      </c>
      <c r="D5" s="487">
        <v>25507001</v>
      </c>
      <c r="E5" s="487" t="s">
        <v>3462</v>
      </c>
      <c r="F5" s="487">
        <v>200</v>
      </c>
      <c r="G5" s="487">
        <v>5.16</v>
      </c>
      <c r="H5" s="487">
        <v>2.13</v>
      </c>
      <c r="I5" s="486" t="s">
        <v>8</v>
      </c>
      <c r="J5" s="487" t="s">
        <v>116</v>
      </c>
      <c r="K5" s="488">
        <v>44374.07708333333</v>
      </c>
      <c r="L5" s="486">
        <v>1</v>
      </c>
      <c r="M5" s="487" t="s">
        <v>104</v>
      </c>
      <c r="N5" s="487" t="s">
        <v>99</v>
      </c>
      <c r="O5" s="487" t="s">
        <v>174</v>
      </c>
      <c r="P5" s="489">
        <v>44375</v>
      </c>
      <c r="Q5" s="487" t="s">
        <v>120</v>
      </c>
      <c r="R5" s="487" t="s">
        <v>3463</v>
      </c>
      <c r="S5" s="508" t="s">
        <v>122</v>
      </c>
      <c r="T5" s="33" t="str">
        <f>IFERROR(VLOOKUP(D:D,[29]DGILOG!A:C,3,0),"")</f>
        <v/>
      </c>
      <c r="U5" s="33" t="s">
        <v>3523</v>
      </c>
      <c r="V5" s="33" t="s">
        <v>33</v>
      </c>
      <c r="W5" s="33" t="str">
        <f>VLOOKUP(V:V,[29]MGV!B:E,4,0)</f>
        <v>PT. Kabut Halim Mandiri</v>
      </c>
      <c r="X5" s="33" t="s">
        <v>174</v>
      </c>
      <c r="Y5" s="33" t="str">
        <f t="shared" si="0"/>
        <v xml:space="preserve">4002943529 GID 28 P1 28 </v>
      </c>
      <c r="Z5" s="505"/>
      <c r="AA5" s="505"/>
      <c r="AB5" s="483">
        <v>44374</v>
      </c>
      <c r="AC5" t="str">
        <f t="shared" ref="AC5:AC15" si="1">W5</f>
        <v>PT. Kabut Halim Mandiri</v>
      </c>
      <c r="AD5" t="str">
        <f>VLOOKUP(AF:AF,'[29]List Dedicate'!C:F,4,0)</f>
        <v>M RIZKI</v>
      </c>
      <c r="AF5" t="str">
        <f t="shared" ref="AF5:AF15" si="2">V5</f>
        <v>F 9283 FG</v>
      </c>
      <c r="AG5" t="s">
        <v>5878</v>
      </c>
    </row>
    <row r="6" spans="1:33" ht="15.75" thickBot="1" x14ac:dyDescent="0.3">
      <c r="A6" s="485">
        <v>4002943530</v>
      </c>
      <c r="B6" s="486" t="s">
        <v>96</v>
      </c>
      <c r="C6" s="486">
        <v>1</v>
      </c>
      <c r="D6" s="487">
        <v>25507001</v>
      </c>
      <c r="E6" s="487" t="s">
        <v>3462</v>
      </c>
      <c r="F6" s="487">
        <v>150</v>
      </c>
      <c r="G6" s="487">
        <v>5.37</v>
      </c>
      <c r="H6" s="487">
        <v>1.94</v>
      </c>
      <c r="I6" s="486" t="s">
        <v>8</v>
      </c>
      <c r="J6" s="487" t="s">
        <v>116</v>
      </c>
      <c r="K6" s="488">
        <v>44374.07708333333</v>
      </c>
      <c r="L6" s="486">
        <v>1</v>
      </c>
      <c r="M6" s="487" t="s">
        <v>104</v>
      </c>
      <c r="N6" s="487" t="s">
        <v>99</v>
      </c>
      <c r="O6" s="487" t="s">
        <v>5870</v>
      </c>
      <c r="P6" s="489">
        <v>44375</v>
      </c>
      <c r="Q6" s="487" t="s">
        <v>120</v>
      </c>
      <c r="R6" s="487" t="s">
        <v>3463</v>
      </c>
      <c r="S6" s="508" t="s">
        <v>122</v>
      </c>
      <c r="T6" s="33" t="str">
        <f>IFERROR(VLOOKUP(D:D,[29]DGILOG!A:C,3,0),"")</f>
        <v/>
      </c>
      <c r="U6" s="33" t="s">
        <v>3523</v>
      </c>
      <c r="V6" s="33" t="s">
        <v>32</v>
      </c>
      <c r="W6" s="33" t="str">
        <f>VLOOKUP(V:V,[29]MGV!B:E,4,0)</f>
        <v>PT. Kabut Halim Mandiri</v>
      </c>
      <c r="X6" s="33" t="s">
        <v>174</v>
      </c>
      <c r="Y6" s="33" t="str">
        <f t="shared" si="0"/>
        <v xml:space="preserve">4002943530 GID 28 P1 28 </v>
      </c>
      <c r="Z6" s="505"/>
      <c r="AA6" s="505"/>
      <c r="AB6" s="483">
        <v>44374</v>
      </c>
      <c r="AC6" t="str">
        <f t="shared" si="1"/>
        <v>PT. Kabut Halim Mandiri</v>
      </c>
      <c r="AD6" t="str">
        <f>VLOOKUP(AF:AF,'[29]List Dedicate'!C:F,4,0)</f>
        <v>suryanto</v>
      </c>
      <c r="AF6" t="str">
        <f t="shared" si="2"/>
        <v>B 9481 TCD</v>
      </c>
      <c r="AG6" t="s">
        <v>5879</v>
      </c>
    </row>
    <row r="7" spans="1:33" ht="15.75" thickBot="1" x14ac:dyDescent="0.3">
      <c r="A7" s="485">
        <v>4002943531</v>
      </c>
      <c r="B7" s="486" t="s">
        <v>96</v>
      </c>
      <c r="C7" s="486">
        <v>1</v>
      </c>
      <c r="D7" s="487">
        <v>25507001</v>
      </c>
      <c r="E7" s="487" t="s">
        <v>3462</v>
      </c>
      <c r="F7" s="487">
        <v>200</v>
      </c>
      <c r="G7" s="487">
        <v>5.3</v>
      </c>
      <c r="H7" s="487">
        <v>2.48</v>
      </c>
      <c r="I7" s="486" t="s">
        <v>8</v>
      </c>
      <c r="J7" s="487" t="s">
        <v>116</v>
      </c>
      <c r="K7" s="488">
        <v>44374.07708333333</v>
      </c>
      <c r="L7" s="486">
        <v>1</v>
      </c>
      <c r="M7" s="487" t="s">
        <v>104</v>
      </c>
      <c r="N7" s="487" t="s">
        <v>99</v>
      </c>
      <c r="O7" s="487" t="s">
        <v>5870</v>
      </c>
      <c r="P7" s="489">
        <v>44375</v>
      </c>
      <c r="Q7" s="487" t="s">
        <v>120</v>
      </c>
      <c r="R7" s="487" t="s">
        <v>3463</v>
      </c>
      <c r="S7" s="508" t="s">
        <v>122</v>
      </c>
      <c r="T7" s="33" t="str">
        <f>IFERROR(VLOOKUP(D:D,[29]DGILOG!A:C,3,0),"")</f>
        <v/>
      </c>
      <c r="U7" s="33" t="s">
        <v>3523</v>
      </c>
      <c r="V7" s="33" t="s">
        <v>40</v>
      </c>
      <c r="W7" s="33" t="str">
        <f>VLOOKUP(V:V,[29]MGV!B:E,4,0)</f>
        <v>PT. Kabut Halim Mandiri</v>
      </c>
      <c r="X7" s="33" t="s">
        <v>174</v>
      </c>
      <c r="Y7" s="33" t="str">
        <f t="shared" si="0"/>
        <v xml:space="preserve">4002943531 GID 28 P1 28 </v>
      </c>
      <c r="Z7" s="505"/>
      <c r="AA7" s="505"/>
      <c r="AB7" s="483">
        <v>44374</v>
      </c>
      <c r="AC7" t="str">
        <f t="shared" si="1"/>
        <v>PT. Kabut Halim Mandiri</v>
      </c>
      <c r="AD7" t="str">
        <f>VLOOKUP(AF:AF,'[29]List Dedicate'!C:F,4,0)</f>
        <v>ANGGI</v>
      </c>
      <c r="AF7" t="str">
        <f t="shared" si="2"/>
        <v>F 9285 FG</v>
      </c>
      <c r="AG7" t="s">
        <v>5880</v>
      </c>
    </row>
    <row r="8" spans="1:33" ht="15.75" thickBot="1" x14ac:dyDescent="0.3">
      <c r="A8" s="485">
        <v>4002943532</v>
      </c>
      <c r="B8" s="486" t="s">
        <v>96</v>
      </c>
      <c r="C8" s="486">
        <v>1</v>
      </c>
      <c r="D8" s="487">
        <v>25507001</v>
      </c>
      <c r="E8" s="487" t="s">
        <v>3462</v>
      </c>
      <c r="F8" s="487">
        <v>195</v>
      </c>
      <c r="G8" s="487">
        <v>5.03</v>
      </c>
      <c r="H8" s="487">
        <v>1.79</v>
      </c>
      <c r="I8" s="486" t="s">
        <v>8</v>
      </c>
      <c r="J8" s="487" t="s">
        <v>116</v>
      </c>
      <c r="K8" s="488">
        <v>44374.07708333333</v>
      </c>
      <c r="L8" s="486">
        <v>1</v>
      </c>
      <c r="M8" s="487" t="s">
        <v>104</v>
      </c>
      <c r="N8" s="487" t="s">
        <v>99</v>
      </c>
      <c r="O8" s="487" t="s">
        <v>5871</v>
      </c>
      <c r="P8" s="489">
        <v>44375</v>
      </c>
      <c r="Q8" s="487" t="s">
        <v>120</v>
      </c>
      <c r="R8" s="487" t="s">
        <v>3463</v>
      </c>
      <c r="S8" s="508" t="s">
        <v>122</v>
      </c>
      <c r="T8" s="33" t="str">
        <f>IFERROR(VLOOKUP(D:D,[29]DGILOG!A:C,3,0),"")</f>
        <v/>
      </c>
      <c r="U8" s="33" t="s">
        <v>3523</v>
      </c>
      <c r="V8" s="33" t="s">
        <v>50</v>
      </c>
      <c r="W8" s="33" t="str">
        <f>VLOOKUP(V:V,[29]MGV!B:E,4,0)</f>
        <v>PT. Kabut Halim Mandiri</v>
      </c>
      <c r="X8" s="33" t="s">
        <v>174</v>
      </c>
      <c r="Y8" s="33" t="str">
        <f t="shared" si="0"/>
        <v xml:space="preserve">4002943532 GID 28 P1 28 </v>
      </c>
      <c r="Z8" s="505"/>
      <c r="AA8" s="505"/>
      <c r="AB8" s="483">
        <v>44374</v>
      </c>
      <c r="AC8" t="str">
        <f t="shared" si="1"/>
        <v>PT. Kabut Halim Mandiri</v>
      </c>
      <c r="AD8" t="str">
        <f>VLOOKUP(AF:AF,'[29]List Dedicate'!C:F,4,0)</f>
        <v>DEDI SUWARDI</v>
      </c>
      <c r="AF8" t="str">
        <f t="shared" si="2"/>
        <v>B 9025 EXR</v>
      </c>
      <c r="AG8" t="s">
        <v>5881</v>
      </c>
    </row>
    <row r="9" spans="1:33" ht="15.75" thickBot="1" x14ac:dyDescent="0.3">
      <c r="A9" s="485">
        <v>4002943533</v>
      </c>
      <c r="B9" s="486" t="s">
        <v>96</v>
      </c>
      <c r="C9" s="486">
        <v>1</v>
      </c>
      <c r="D9" s="487">
        <v>25507001</v>
      </c>
      <c r="E9" s="487" t="s">
        <v>3462</v>
      </c>
      <c r="F9" s="487">
        <v>295</v>
      </c>
      <c r="G9" s="487">
        <v>5.16</v>
      </c>
      <c r="H9" s="487">
        <v>1.82</v>
      </c>
      <c r="I9" s="486" t="s">
        <v>8</v>
      </c>
      <c r="J9" s="487" t="s">
        <v>116</v>
      </c>
      <c r="K9" s="488">
        <v>44374.07708333333</v>
      </c>
      <c r="L9" s="486">
        <v>1</v>
      </c>
      <c r="M9" s="487" t="s">
        <v>104</v>
      </c>
      <c r="N9" s="487" t="s">
        <v>99</v>
      </c>
      <c r="O9" s="487" t="s">
        <v>5871</v>
      </c>
      <c r="P9" s="489">
        <v>44375</v>
      </c>
      <c r="Q9" s="487" t="s">
        <v>120</v>
      </c>
      <c r="R9" s="487" t="s">
        <v>3463</v>
      </c>
      <c r="S9" s="508" t="s">
        <v>122</v>
      </c>
      <c r="T9" s="33" t="str">
        <f>IFERROR(VLOOKUP(D:D,[29]DGILOG!A:C,3,0),"")</f>
        <v/>
      </c>
      <c r="U9" s="33" t="s">
        <v>3523</v>
      </c>
      <c r="V9" s="33" t="s">
        <v>64</v>
      </c>
      <c r="W9" s="33" t="str">
        <f>VLOOKUP(V:V,[29]MGV!B:E,4,0)</f>
        <v>Gading Global Logistic</v>
      </c>
      <c r="X9" s="33" t="s">
        <v>174</v>
      </c>
      <c r="Y9" s="33" t="str">
        <f t="shared" si="0"/>
        <v xml:space="preserve">4002943533 GID 28 P1 28 </v>
      </c>
      <c r="Z9" s="505"/>
      <c r="AA9" s="505"/>
      <c r="AB9" s="483">
        <v>44374</v>
      </c>
      <c r="AC9" t="str">
        <f t="shared" si="1"/>
        <v>Gading Global Logistic</v>
      </c>
      <c r="AD9" t="str">
        <f>VLOOKUP(AF:AF,'[29]List Dedicate'!C:F,4,0)</f>
        <v>JAMALUDIN</v>
      </c>
      <c r="AF9" t="str">
        <f t="shared" si="2"/>
        <v>B 9838 SYK</v>
      </c>
      <c r="AG9" t="s">
        <v>5882</v>
      </c>
    </row>
    <row r="10" spans="1:33" ht="15.75" thickBot="1" x14ac:dyDescent="0.3">
      <c r="A10" s="485">
        <v>4002943534</v>
      </c>
      <c r="B10" s="486" t="s">
        <v>96</v>
      </c>
      <c r="C10" s="486">
        <v>1</v>
      </c>
      <c r="D10" s="487">
        <v>25507001</v>
      </c>
      <c r="E10" s="487" t="s">
        <v>3462</v>
      </c>
      <c r="F10" s="487">
        <v>250</v>
      </c>
      <c r="G10" s="487">
        <v>5.13</v>
      </c>
      <c r="H10" s="487">
        <v>2.0099999999999998</v>
      </c>
      <c r="I10" s="486" t="s">
        <v>8</v>
      </c>
      <c r="J10" s="487" t="s">
        <v>116</v>
      </c>
      <c r="K10" s="488">
        <v>44374.07708333333</v>
      </c>
      <c r="L10" s="486">
        <v>1</v>
      </c>
      <c r="M10" s="487" t="s">
        <v>104</v>
      </c>
      <c r="N10" s="487" t="s">
        <v>99</v>
      </c>
      <c r="O10" s="487" t="s">
        <v>174</v>
      </c>
      <c r="P10" s="489">
        <v>44375</v>
      </c>
      <c r="Q10" s="487" t="s">
        <v>120</v>
      </c>
      <c r="R10" s="487" t="s">
        <v>3463</v>
      </c>
      <c r="S10" s="508" t="s">
        <v>122</v>
      </c>
      <c r="T10" s="33" t="str">
        <f>IFERROR(VLOOKUP(D:D,[29]DGILOG!A:C,3,0),"")</f>
        <v/>
      </c>
      <c r="U10" s="33" t="s">
        <v>3523</v>
      </c>
      <c r="V10" s="33" t="s">
        <v>14</v>
      </c>
      <c r="W10" s="33" t="str">
        <f>VLOOKUP(V:V,[29]MGV!B:E,4,0)</f>
        <v>CV. Global Synergi Abadi</v>
      </c>
      <c r="X10" s="33" t="s">
        <v>174</v>
      </c>
      <c r="Y10" s="33" t="str">
        <f t="shared" si="0"/>
        <v xml:space="preserve">4002943534 GID 28 P1 28 </v>
      </c>
      <c r="Z10" s="505"/>
      <c r="AA10" s="505"/>
      <c r="AB10" s="483">
        <v>44374</v>
      </c>
      <c r="AC10" t="str">
        <f t="shared" si="1"/>
        <v>CV. Global Synergi Abadi</v>
      </c>
      <c r="AD10" t="str">
        <f>VLOOKUP(AF:AF,'[29]List Dedicate'!C:F,4,0)</f>
        <v>Beni</v>
      </c>
      <c r="AF10" t="str">
        <f t="shared" si="2"/>
        <v>B 9054 NO</v>
      </c>
      <c r="AG10" t="s">
        <v>5883</v>
      </c>
    </row>
    <row r="11" spans="1:33" ht="15.75" thickBot="1" x14ac:dyDescent="0.3">
      <c r="A11" s="485">
        <v>4002943535</v>
      </c>
      <c r="B11" s="486" t="s">
        <v>96</v>
      </c>
      <c r="C11" s="486">
        <v>1</v>
      </c>
      <c r="D11" s="487">
        <v>25507001</v>
      </c>
      <c r="E11" s="487" t="s">
        <v>3462</v>
      </c>
      <c r="F11" s="487">
        <v>293</v>
      </c>
      <c r="G11" s="487">
        <v>5.04</v>
      </c>
      <c r="H11" s="487">
        <v>2.91</v>
      </c>
      <c r="I11" s="486" t="s">
        <v>8</v>
      </c>
      <c r="J11" s="487" t="s">
        <v>116</v>
      </c>
      <c r="K11" s="488">
        <v>44374.07708333333</v>
      </c>
      <c r="L11" s="486">
        <v>1</v>
      </c>
      <c r="M11" s="487" t="s">
        <v>104</v>
      </c>
      <c r="N11" s="487" t="s">
        <v>99</v>
      </c>
      <c r="O11" s="487" t="s">
        <v>174</v>
      </c>
      <c r="P11" s="489">
        <v>44375</v>
      </c>
      <c r="Q11" s="487" t="s">
        <v>120</v>
      </c>
      <c r="R11" s="487" t="s">
        <v>3463</v>
      </c>
      <c r="S11" s="508" t="s">
        <v>122</v>
      </c>
      <c r="T11" s="33" t="str">
        <f>IFERROR(VLOOKUP(D:D,[29]DGILOG!A:C,3,0),"")</f>
        <v/>
      </c>
      <c r="U11" s="33" t="s">
        <v>3523</v>
      </c>
      <c r="V11" s="33" t="s">
        <v>60</v>
      </c>
      <c r="W11" s="33" t="str">
        <f>VLOOKUP(V:V,[29]MGV!B:E,4,0)</f>
        <v>PT. Mega Antaran Prima</v>
      </c>
      <c r="X11" s="33" t="s">
        <v>174</v>
      </c>
      <c r="Y11" s="33" t="str">
        <f t="shared" si="0"/>
        <v xml:space="preserve">4002943535 GID 28 P1 28 </v>
      </c>
      <c r="Z11" s="505"/>
      <c r="AA11" s="505"/>
      <c r="AB11" s="483">
        <v>44374</v>
      </c>
      <c r="AC11" t="str">
        <f t="shared" si="1"/>
        <v>PT. Mega Antaran Prima</v>
      </c>
      <c r="AD11" t="str">
        <f>VLOOKUP(AF:AF,'[29]List Dedicate'!C:F,4,0)</f>
        <v>Dadan Darmawan</v>
      </c>
      <c r="AF11" t="str">
        <f t="shared" si="2"/>
        <v>B 9064 KXU</v>
      </c>
      <c r="AG11" t="s">
        <v>5884</v>
      </c>
    </row>
    <row r="12" spans="1:33" ht="15.75" thickBot="1" x14ac:dyDescent="0.3">
      <c r="A12" s="485">
        <v>4002943536</v>
      </c>
      <c r="B12" s="486" t="s">
        <v>96</v>
      </c>
      <c r="C12" s="486">
        <v>1</v>
      </c>
      <c r="D12" s="487">
        <v>25507001</v>
      </c>
      <c r="E12" s="487" t="s">
        <v>3462</v>
      </c>
      <c r="F12" s="487">
        <v>175</v>
      </c>
      <c r="G12" s="487">
        <v>5.16</v>
      </c>
      <c r="H12" s="487">
        <v>1.84</v>
      </c>
      <c r="I12" s="486" t="s">
        <v>8</v>
      </c>
      <c r="J12" s="487" t="s">
        <v>116</v>
      </c>
      <c r="K12" s="488">
        <v>44374.07708333333</v>
      </c>
      <c r="L12" s="486">
        <v>1</v>
      </c>
      <c r="M12" s="487" t="s">
        <v>104</v>
      </c>
      <c r="N12" s="487" t="s">
        <v>99</v>
      </c>
      <c r="O12" s="487" t="s">
        <v>174</v>
      </c>
      <c r="P12" s="489">
        <v>44375</v>
      </c>
      <c r="Q12" s="487" t="s">
        <v>120</v>
      </c>
      <c r="R12" s="487" t="s">
        <v>3463</v>
      </c>
      <c r="S12" s="508" t="s">
        <v>122</v>
      </c>
      <c r="T12" s="33" t="str">
        <f>IFERROR(VLOOKUP(D:D,[29]DGILOG!A:C,3,0),"")</f>
        <v/>
      </c>
      <c r="U12" s="33" t="s">
        <v>3523</v>
      </c>
      <c r="V12" s="33" t="s">
        <v>4165</v>
      </c>
      <c r="W12" s="33" t="str">
        <f>VLOOKUP(V:V,[29]MGV!B:E,4,0)</f>
        <v>Medikar Sarana Utama</v>
      </c>
      <c r="X12" s="33" t="s">
        <v>174</v>
      </c>
      <c r="Y12" s="33" t="str">
        <f t="shared" si="0"/>
        <v xml:space="preserve">4002943536 GID 28 P1 28 </v>
      </c>
      <c r="Z12" s="505"/>
      <c r="AA12" s="505"/>
      <c r="AB12" s="483">
        <v>44374</v>
      </c>
      <c r="AC12" t="str">
        <f t="shared" si="1"/>
        <v>Medikar Sarana Utama</v>
      </c>
      <c r="AD12" t="s">
        <v>5873</v>
      </c>
      <c r="AF12" t="str">
        <f t="shared" si="2"/>
        <v>B 9526 TCJ</v>
      </c>
      <c r="AG12" t="s">
        <v>5885</v>
      </c>
    </row>
    <row r="13" spans="1:33" ht="15.75" thickBot="1" x14ac:dyDescent="0.3">
      <c r="A13" s="485">
        <v>4002943537</v>
      </c>
      <c r="B13" s="486" t="s">
        <v>96</v>
      </c>
      <c r="C13" s="486">
        <v>1</v>
      </c>
      <c r="D13" s="487">
        <v>25507001</v>
      </c>
      <c r="E13" s="487" t="s">
        <v>3462</v>
      </c>
      <c r="F13" s="487">
        <v>230</v>
      </c>
      <c r="G13" s="487">
        <v>5.17</v>
      </c>
      <c r="H13" s="487">
        <v>2.14</v>
      </c>
      <c r="I13" s="486" t="s">
        <v>8</v>
      </c>
      <c r="J13" s="487" t="s">
        <v>116</v>
      </c>
      <c r="K13" s="488">
        <v>44374.07708333333</v>
      </c>
      <c r="L13" s="486">
        <v>1</v>
      </c>
      <c r="M13" s="487" t="s">
        <v>104</v>
      </c>
      <c r="N13" s="487" t="s">
        <v>99</v>
      </c>
      <c r="O13" s="487" t="s">
        <v>174</v>
      </c>
      <c r="P13" s="489">
        <v>44375</v>
      </c>
      <c r="Q13" s="487" t="s">
        <v>120</v>
      </c>
      <c r="R13" s="487" t="s">
        <v>3463</v>
      </c>
      <c r="S13" s="508" t="s">
        <v>122</v>
      </c>
      <c r="T13" s="33" t="str">
        <f>IFERROR(VLOOKUP(D:D,[29]DGILOG!A:C,3,0),"")</f>
        <v/>
      </c>
      <c r="U13" s="33" t="s">
        <v>3523</v>
      </c>
      <c r="V13" s="33" t="s">
        <v>55</v>
      </c>
      <c r="W13" s="33" t="str">
        <f>VLOOKUP(V:V,[29]MGV!B:E,4,0)</f>
        <v>PT. Mega Antaran Prima</v>
      </c>
      <c r="X13" s="33" t="s">
        <v>174</v>
      </c>
      <c r="Y13" s="33" t="str">
        <f t="shared" si="0"/>
        <v xml:space="preserve">4002943537 GID 28 P1 28 </v>
      </c>
      <c r="Z13" s="505"/>
      <c r="AA13" s="505"/>
      <c r="AB13" s="483">
        <v>44374</v>
      </c>
      <c r="AC13" t="str">
        <f t="shared" si="1"/>
        <v>PT. Mega Antaran Prima</v>
      </c>
      <c r="AD13" t="str">
        <f>VLOOKUP(AF:AF,'[29]List Dedicate'!C:F,4,0)</f>
        <v>Arsudi</v>
      </c>
      <c r="AF13" t="str">
        <f t="shared" si="2"/>
        <v>B 9150 KXU</v>
      </c>
      <c r="AG13" t="s">
        <v>5886</v>
      </c>
    </row>
    <row r="14" spans="1:33" ht="15.75" thickBot="1" x14ac:dyDescent="0.3">
      <c r="A14" s="485">
        <v>4002943538</v>
      </c>
      <c r="B14" s="486" t="s">
        <v>96</v>
      </c>
      <c r="C14" s="486">
        <v>1</v>
      </c>
      <c r="D14" s="487">
        <v>25507001</v>
      </c>
      <c r="E14" s="487" t="s">
        <v>3462</v>
      </c>
      <c r="F14" s="487">
        <v>207</v>
      </c>
      <c r="G14" s="487">
        <v>5.01</v>
      </c>
      <c r="H14" s="487">
        <v>1.84</v>
      </c>
      <c r="I14" s="486" t="s">
        <v>8</v>
      </c>
      <c r="J14" s="487" t="s">
        <v>116</v>
      </c>
      <c r="K14" s="488">
        <v>44374.07708333333</v>
      </c>
      <c r="L14" s="486">
        <v>1</v>
      </c>
      <c r="M14" s="487" t="s">
        <v>104</v>
      </c>
      <c r="N14" s="487" t="s">
        <v>99</v>
      </c>
      <c r="O14" s="487" t="s">
        <v>174</v>
      </c>
      <c r="P14" s="489">
        <v>44375</v>
      </c>
      <c r="Q14" s="487" t="s">
        <v>120</v>
      </c>
      <c r="R14" s="487" t="s">
        <v>3463</v>
      </c>
      <c r="S14" s="508" t="s">
        <v>122</v>
      </c>
      <c r="T14" s="33" t="str">
        <f>IFERROR(VLOOKUP(D:D,[29]DGILOG!A:C,3,0),"")</f>
        <v/>
      </c>
      <c r="U14" s="33" t="s">
        <v>3523</v>
      </c>
      <c r="V14" s="33" t="s">
        <v>15</v>
      </c>
      <c r="W14" s="33" t="str">
        <f>VLOOKUP(V:V,[29]MGV!B:E,4,0)</f>
        <v>CV. Global Synergi Abadi</v>
      </c>
      <c r="X14" s="33" t="s">
        <v>174</v>
      </c>
      <c r="Y14" s="33" t="str">
        <f t="shared" si="0"/>
        <v xml:space="preserve">4002943538 GID 28 P1 28 </v>
      </c>
      <c r="Z14" s="505"/>
      <c r="AA14" s="505"/>
      <c r="AB14" s="483">
        <v>44374</v>
      </c>
      <c r="AC14" t="str">
        <f t="shared" si="1"/>
        <v>CV. Global Synergi Abadi</v>
      </c>
      <c r="AD14" t="str">
        <f>VLOOKUP(AF:AF,'[29]List Dedicate'!C:F,4,0)</f>
        <v>Rohim</v>
      </c>
      <c r="AF14" t="str">
        <f t="shared" si="2"/>
        <v>B 9653 DD</v>
      </c>
      <c r="AG14" t="s">
        <v>5887</v>
      </c>
    </row>
    <row r="15" spans="1:33" ht="15.75" thickBot="1" x14ac:dyDescent="0.3">
      <c r="A15" s="485">
        <v>4002943539</v>
      </c>
      <c r="B15" s="486" t="s">
        <v>96</v>
      </c>
      <c r="C15" s="486">
        <v>1</v>
      </c>
      <c r="D15" s="487">
        <v>25507001</v>
      </c>
      <c r="E15" s="487" t="s">
        <v>3462</v>
      </c>
      <c r="F15" s="487">
        <v>200</v>
      </c>
      <c r="G15" s="487">
        <v>5.2</v>
      </c>
      <c r="H15" s="487">
        <v>1.97</v>
      </c>
      <c r="I15" s="486" t="s">
        <v>8</v>
      </c>
      <c r="J15" s="487" t="s">
        <v>116</v>
      </c>
      <c r="K15" s="488">
        <v>44374.07708333333</v>
      </c>
      <c r="L15" s="486">
        <v>1</v>
      </c>
      <c r="M15" s="487" t="s">
        <v>104</v>
      </c>
      <c r="N15" s="487" t="s">
        <v>99</v>
      </c>
      <c r="O15" s="487" t="s">
        <v>174</v>
      </c>
      <c r="P15" s="489">
        <v>44375</v>
      </c>
      <c r="Q15" s="487" t="s">
        <v>120</v>
      </c>
      <c r="R15" s="487" t="s">
        <v>3463</v>
      </c>
      <c r="S15" s="508" t="s">
        <v>122</v>
      </c>
      <c r="T15" s="33" t="str">
        <f>IFERROR(VLOOKUP(D:D,[29]DGILOG!A:C,3,0),"")</f>
        <v/>
      </c>
      <c r="U15" s="33" t="s">
        <v>3523</v>
      </c>
      <c r="V15" s="33" t="s">
        <v>19</v>
      </c>
      <c r="W15" s="33" t="str">
        <f>VLOOKUP(V:V,[29]MGV!B:E,4,0)</f>
        <v>Gading Global Logistic</v>
      </c>
      <c r="X15" s="33" t="s">
        <v>174</v>
      </c>
      <c r="Y15" s="33" t="str">
        <f t="shared" si="0"/>
        <v xml:space="preserve">4002943539 GID 28 P1 28 </v>
      </c>
      <c r="Z15" s="505"/>
      <c r="AA15" s="505"/>
      <c r="AB15" s="483">
        <v>44374</v>
      </c>
      <c r="AC15" t="str">
        <f t="shared" si="1"/>
        <v>Gading Global Logistic</v>
      </c>
      <c r="AD15" t="str">
        <f>VLOOKUP(AF:AF,'[29]List Dedicate'!C:F,4,0)</f>
        <v>AGUS SUPRIYATNA</v>
      </c>
      <c r="AF15" t="str">
        <f t="shared" si="2"/>
        <v>B 9892 FCB</v>
      </c>
      <c r="AG15" t="s">
        <v>5888</v>
      </c>
    </row>
    <row r="16" spans="1:33" ht="15.75" thickBot="1" x14ac:dyDescent="0.3">
      <c r="A16" s="485">
        <v>4002943577</v>
      </c>
      <c r="B16" s="486" t="s">
        <v>96</v>
      </c>
      <c r="C16" s="486">
        <v>1</v>
      </c>
      <c r="D16" s="487">
        <v>15065880</v>
      </c>
      <c r="E16" s="487" t="s">
        <v>123</v>
      </c>
      <c r="F16" s="487">
        <v>2519</v>
      </c>
      <c r="G16" s="487">
        <v>37.630000000000003</v>
      </c>
      <c r="H16" s="487">
        <v>15.01</v>
      </c>
      <c r="I16" s="486" t="s">
        <v>473</v>
      </c>
      <c r="J16" s="487" t="s">
        <v>116</v>
      </c>
      <c r="K16" s="488">
        <v>44374.07708333333</v>
      </c>
      <c r="L16" s="486">
        <v>1</v>
      </c>
      <c r="M16" s="487" t="s">
        <v>124</v>
      </c>
      <c r="N16" s="487" t="s">
        <v>118</v>
      </c>
      <c r="O16" s="487" t="s">
        <v>174</v>
      </c>
      <c r="P16" s="489">
        <v>44377</v>
      </c>
      <c r="Q16" s="487" t="s">
        <v>112</v>
      </c>
      <c r="R16" s="487" t="s">
        <v>5685</v>
      </c>
      <c r="S16" s="508" t="s">
        <v>113</v>
      </c>
      <c r="T16" s="33" t="str">
        <f>IFERROR(VLOOKUP(D:D,[29]DGILOG!A:C,3,0),"")</f>
        <v>Y</v>
      </c>
      <c r="U16" s="33"/>
      <c r="V16" s="33"/>
      <c r="W16" s="33" t="s">
        <v>4081</v>
      </c>
      <c r="X16" s="33" t="s">
        <v>174</v>
      </c>
      <c r="Y16" s="33" t="str">
        <f t="shared" si="0"/>
        <v>4002943577 GID 28 P3 30 Y</v>
      </c>
      <c r="Z16" s="505"/>
      <c r="AA16" s="505"/>
      <c r="AG16" t="s">
        <v>5889</v>
      </c>
    </row>
    <row r="17" spans="1:33" ht="15.75" thickBot="1" x14ac:dyDescent="0.3">
      <c r="A17" s="485">
        <v>4002943578</v>
      </c>
      <c r="B17" s="486" t="s">
        <v>96</v>
      </c>
      <c r="C17" s="486">
        <v>1</v>
      </c>
      <c r="D17" s="487">
        <v>15065880</v>
      </c>
      <c r="E17" s="487" t="s">
        <v>123</v>
      </c>
      <c r="F17" s="487">
        <v>2710</v>
      </c>
      <c r="G17" s="487">
        <v>37.67</v>
      </c>
      <c r="H17" s="487">
        <v>15.35</v>
      </c>
      <c r="I17" s="486" t="s">
        <v>473</v>
      </c>
      <c r="J17" s="487" t="s">
        <v>116</v>
      </c>
      <c r="K17" s="488">
        <v>44374.07708333333</v>
      </c>
      <c r="L17" s="486">
        <v>1</v>
      </c>
      <c r="M17" s="487" t="s">
        <v>124</v>
      </c>
      <c r="N17" s="487" t="s">
        <v>118</v>
      </c>
      <c r="O17" s="487" t="s">
        <v>174</v>
      </c>
      <c r="P17" s="489">
        <v>44377</v>
      </c>
      <c r="Q17" s="487" t="s">
        <v>112</v>
      </c>
      <c r="R17" s="487" t="s">
        <v>5685</v>
      </c>
      <c r="S17" s="508" t="s">
        <v>113</v>
      </c>
      <c r="T17" s="33" t="str">
        <f>IFERROR(VLOOKUP(D:D,[29]DGILOG!A:C,3,0),"")</f>
        <v>Y</v>
      </c>
      <c r="U17" s="33"/>
      <c r="V17" s="33"/>
      <c r="W17" s="33" t="s">
        <v>4081</v>
      </c>
      <c r="X17" s="33" t="s">
        <v>174</v>
      </c>
      <c r="Y17" s="33" t="str">
        <f t="shared" si="0"/>
        <v>4002943578 GID 28 P3 30 Y</v>
      </c>
      <c r="Z17" s="505"/>
      <c r="AA17" s="505"/>
      <c r="AG17" t="s">
        <v>5890</v>
      </c>
    </row>
    <row r="18" spans="1:33" ht="15.75" thickBot="1" x14ac:dyDescent="0.3">
      <c r="A18" s="485">
        <v>4002943579</v>
      </c>
      <c r="B18" s="486" t="s">
        <v>96</v>
      </c>
      <c r="C18" s="486">
        <v>1</v>
      </c>
      <c r="D18" s="487">
        <v>20817001</v>
      </c>
      <c r="E18" s="487" t="s">
        <v>216</v>
      </c>
      <c r="F18" s="487">
        <v>2022</v>
      </c>
      <c r="G18" s="487">
        <v>37.18</v>
      </c>
      <c r="H18" s="487">
        <v>15.92</v>
      </c>
      <c r="I18" s="486" t="s">
        <v>473</v>
      </c>
      <c r="J18" s="487" t="s">
        <v>116</v>
      </c>
      <c r="K18" s="488">
        <v>44374.07708333333</v>
      </c>
      <c r="L18" s="486">
        <v>1</v>
      </c>
      <c r="M18" s="487" t="s">
        <v>117</v>
      </c>
      <c r="N18" s="487" t="s">
        <v>118</v>
      </c>
      <c r="O18" s="487" t="s">
        <v>174</v>
      </c>
      <c r="P18" s="489">
        <v>44377</v>
      </c>
      <c r="Q18" s="487" t="s">
        <v>112</v>
      </c>
      <c r="R18" s="487" t="s">
        <v>217</v>
      </c>
      <c r="S18" s="508" t="s">
        <v>113</v>
      </c>
      <c r="T18" s="33" t="str">
        <f>IFERROR(VLOOKUP(D:D,[29]DGILOG!A:C,3,0),"")</f>
        <v/>
      </c>
      <c r="U18" s="33"/>
      <c r="V18" s="33"/>
      <c r="W18" s="33" t="s">
        <v>4081</v>
      </c>
      <c r="X18" s="33" t="s">
        <v>174</v>
      </c>
      <c r="Y18" s="33" t="str">
        <f t="shared" si="0"/>
        <v xml:space="preserve">4002943579 GID 28 P3 30 </v>
      </c>
      <c r="Z18" s="505"/>
      <c r="AA18" s="505"/>
      <c r="AG18" t="s">
        <v>5891</v>
      </c>
    </row>
    <row r="19" spans="1:33" ht="15.75" thickBot="1" x14ac:dyDescent="0.3">
      <c r="A19" s="485">
        <v>4002943308</v>
      </c>
      <c r="B19" s="486" t="s">
        <v>96</v>
      </c>
      <c r="C19" s="486">
        <v>1</v>
      </c>
      <c r="D19" s="487">
        <v>15075318</v>
      </c>
      <c r="E19" s="487" t="s">
        <v>4367</v>
      </c>
      <c r="F19" s="487">
        <v>68</v>
      </c>
      <c r="G19" s="487">
        <v>1.1000000000000001</v>
      </c>
      <c r="H19" s="487">
        <v>0.35</v>
      </c>
      <c r="I19" s="486" t="s">
        <v>8</v>
      </c>
      <c r="J19" s="487" t="s">
        <v>97</v>
      </c>
      <c r="K19" s="488">
        <v>44374.465277777781</v>
      </c>
      <c r="L19" s="486">
        <v>1</v>
      </c>
      <c r="M19" s="487" t="s">
        <v>3304</v>
      </c>
      <c r="N19" s="487" t="s">
        <v>110</v>
      </c>
      <c r="O19" s="487" t="s">
        <v>5872</v>
      </c>
      <c r="P19" s="489">
        <v>44376</v>
      </c>
      <c r="Q19" s="487" t="s">
        <v>105</v>
      </c>
      <c r="R19" s="491" t="s">
        <v>4369</v>
      </c>
      <c r="S19" s="509" t="s">
        <v>107</v>
      </c>
      <c r="T19" s="33" t="str">
        <f>IFERROR(VLOOKUP(D:D,[29]DGILOG!A:C,3,0),"")</f>
        <v/>
      </c>
      <c r="U19" s="33"/>
      <c r="V19" s="33"/>
      <c r="W19" s="33" t="str">
        <f>IFERROR(VLOOKUP(V:V,[29]MGV!B:E,4,0),"")</f>
        <v/>
      </c>
      <c r="X19" s="33" t="s">
        <v>174</v>
      </c>
      <c r="Y19" s="33" t="str">
        <f t="shared" si="0"/>
        <v xml:space="preserve">4002943308 GID 28 P2 29 </v>
      </c>
      <c r="Z19" s="505" t="s">
        <v>5906</v>
      </c>
      <c r="AA19" s="157">
        <v>44374</v>
      </c>
      <c r="AB19" s="100" t="str">
        <f>+W19</f>
        <v/>
      </c>
      <c r="AC19" s="100" t="s">
        <v>3877</v>
      </c>
      <c r="AD19" s="100"/>
      <c r="AE19" s="100">
        <f>V19</f>
        <v>0</v>
      </c>
    </row>
    <row r="20" spans="1:33" ht="15.75" thickBot="1" x14ac:dyDescent="0.3">
      <c r="A20" s="485">
        <v>4002943308</v>
      </c>
      <c r="B20" s="486" t="s">
        <v>96</v>
      </c>
      <c r="C20" s="486"/>
      <c r="D20" s="487">
        <v>32300001</v>
      </c>
      <c r="E20" s="487" t="s">
        <v>182</v>
      </c>
      <c r="F20" s="487">
        <v>275</v>
      </c>
      <c r="G20" s="487">
        <v>2.94</v>
      </c>
      <c r="H20" s="487">
        <v>2.4700000000000002</v>
      </c>
      <c r="I20" s="486" t="s">
        <v>8</v>
      </c>
      <c r="J20" s="487" t="s">
        <v>97</v>
      </c>
      <c r="K20" s="488">
        <v>44374.465277777781</v>
      </c>
      <c r="L20" s="486">
        <v>1</v>
      </c>
      <c r="M20" s="487" t="s">
        <v>3304</v>
      </c>
      <c r="N20" s="487" t="s">
        <v>110</v>
      </c>
      <c r="O20" s="487" t="s">
        <v>5872</v>
      </c>
      <c r="P20" s="489">
        <v>44376</v>
      </c>
      <c r="Q20" s="487" t="s">
        <v>105</v>
      </c>
      <c r="R20" s="487" t="s">
        <v>4353</v>
      </c>
      <c r="S20" s="508" t="s">
        <v>107</v>
      </c>
      <c r="T20" s="33" t="str">
        <f>IFERROR(VLOOKUP(D:D,[29]DGILOG!A:C,3,0),"")</f>
        <v>Y</v>
      </c>
      <c r="U20" s="33"/>
      <c r="V20" s="33" t="s">
        <v>41</v>
      </c>
      <c r="W20" s="33"/>
      <c r="X20" s="33" t="s">
        <v>174</v>
      </c>
      <c r="Y20" s="33" t="str">
        <f t="shared" si="0"/>
        <v>4002943308 GID 28 P2 29 Y</v>
      </c>
      <c r="Z20" s="505"/>
      <c r="AA20" s="505"/>
      <c r="AG20" t="s">
        <v>5892</v>
      </c>
    </row>
    <row r="21" spans="1:33" ht="15.75" thickBot="1" x14ac:dyDescent="0.3">
      <c r="A21" s="485">
        <v>4002943500</v>
      </c>
      <c r="B21" s="486" t="s">
        <v>96</v>
      </c>
      <c r="C21" s="486">
        <v>1</v>
      </c>
      <c r="D21" s="487">
        <v>15406550</v>
      </c>
      <c r="E21" s="487" t="s">
        <v>4228</v>
      </c>
      <c r="F21" s="487">
        <v>245</v>
      </c>
      <c r="G21" s="487">
        <v>2.96</v>
      </c>
      <c r="H21" s="487">
        <v>1.1499999999999999</v>
      </c>
      <c r="I21" s="486" t="s">
        <v>8</v>
      </c>
      <c r="J21" s="487" t="s">
        <v>97</v>
      </c>
      <c r="K21" s="488">
        <v>44374.465277777781</v>
      </c>
      <c r="L21" s="486">
        <v>1</v>
      </c>
      <c r="M21" s="487" t="s">
        <v>98</v>
      </c>
      <c r="N21" s="487" t="s">
        <v>99</v>
      </c>
      <c r="O21" s="487" t="s">
        <v>174</v>
      </c>
      <c r="P21" s="489">
        <v>44375</v>
      </c>
      <c r="Q21" s="487" t="s">
        <v>120</v>
      </c>
      <c r="R21" s="487" t="s">
        <v>4229</v>
      </c>
      <c r="S21" s="508" t="s">
        <v>122</v>
      </c>
      <c r="T21" s="33" t="str">
        <f>IFERROR(VLOOKUP(D:D,[29]DGILOG!A:C,3,0),"")</f>
        <v/>
      </c>
      <c r="U21" s="33" t="s">
        <v>3523</v>
      </c>
      <c r="V21" s="33" t="s">
        <v>63</v>
      </c>
      <c r="W21" s="33" t="str">
        <f>VLOOKUP(V:V,[29]MGV!B:E,4,0)</f>
        <v>PT. Mega Antaran Prima</v>
      </c>
      <c r="X21" s="33" t="s">
        <v>174</v>
      </c>
      <c r="Y21" s="33" t="str">
        <f t="shared" si="0"/>
        <v xml:space="preserve">4002943500 GID 28 P1 28 </v>
      </c>
      <c r="Z21" s="505"/>
      <c r="AA21" s="505"/>
      <c r="AB21" s="483">
        <v>44374</v>
      </c>
      <c r="AC21" t="str">
        <f t="shared" ref="AC21:AC35" si="3">W21</f>
        <v>PT. Mega Antaran Prima</v>
      </c>
      <c r="AD21" t="str">
        <f>VLOOKUP(AF:AF,'[29]List Dedicate'!C:F,4,0)</f>
        <v>Boyke Simorangkir</v>
      </c>
      <c r="AF21" t="str">
        <f t="shared" ref="AF21:AF35" si="4">V21</f>
        <v>B 9065 KXU</v>
      </c>
      <c r="AG21" t="s">
        <v>5893</v>
      </c>
    </row>
    <row r="22" spans="1:33" ht="15.75" thickBot="1" x14ac:dyDescent="0.3">
      <c r="A22" s="485">
        <v>4002943521</v>
      </c>
      <c r="B22" s="486" t="s">
        <v>96</v>
      </c>
      <c r="C22" s="486">
        <v>1</v>
      </c>
      <c r="D22" s="487">
        <v>15131814</v>
      </c>
      <c r="E22" s="487" t="s">
        <v>4023</v>
      </c>
      <c r="F22" s="487">
        <v>135</v>
      </c>
      <c r="G22" s="487">
        <v>1.66</v>
      </c>
      <c r="H22" s="487">
        <v>0.96</v>
      </c>
      <c r="I22" s="486" t="s">
        <v>8</v>
      </c>
      <c r="J22" s="487" t="s">
        <v>97</v>
      </c>
      <c r="K22" s="488">
        <v>44374.465277777781</v>
      </c>
      <c r="L22" s="486">
        <v>1</v>
      </c>
      <c r="M22" s="487" t="s">
        <v>3418</v>
      </c>
      <c r="N22" s="487" t="s">
        <v>99</v>
      </c>
      <c r="O22" s="487" t="s">
        <v>5872</v>
      </c>
      <c r="P22" s="489">
        <v>44375</v>
      </c>
      <c r="Q22" s="487" t="s">
        <v>100</v>
      </c>
      <c r="R22" s="487" t="s">
        <v>4025</v>
      </c>
      <c r="S22" s="507" t="s">
        <v>101</v>
      </c>
      <c r="T22" s="33" t="str">
        <f>IFERROR(VLOOKUP(D:D,[29]DGILOG!A:C,3,0),"")</f>
        <v/>
      </c>
      <c r="U22" s="33" t="s">
        <v>3523</v>
      </c>
      <c r="V22" s="33" t="s">
        <v>29</v>
      </c>
      <c r="W22" s="33" t="str">
        <f>VLOOKUP(V:V,[29]MGV!B:E,4,0)</f>
        <v>PT. Darsindo Cipta Putra Mandiri</v>
      </c>
      <c r="X22" s="33" t="s">
        <v>174</v>
      </c>
      <c r="Y22" s="33" t="str">
        <f t="shared" si="0"/>
        <v xml:space="preserve">4002943521 GID 28 ND 28 </v>
      </c>
      <c r="Z22" s="505"/>
      <c r="AA22" s="505"/>
      <c r="AB22" s="483">
        <v>44374</v>
      </c>
      <c r="AC22" t="str">
        <f t="shared" si="3"/>
        <v>PT. Darsindo Cipta Putra Mandiri</v>
      </c>
      <c r="AD22" t="str">
        <f>VLOOKUP(AF:AF,'[29]List Dedicate'!C:F,4,0)</f>
        <v>FERI</v>
      </c>
      <c r="AF22" t="str">
        <f t="shared" si="4"/>
        <v>B 9146 FXU</v>
      </c>
      <c r="AG22" t="s">
        <v>5894</v>
      </c>
    </row>
    <row r="23" spans="1:33" ht="15.75" thickBot="1" x14ac:dyDescent="0.3">
      <c r="A23" s="485">
        <v>4002943521</v>
      </c>
      <c r="B23" s="486" t="s">
        <v>96</v>
      </c>
      <c r="C23" s="486"/>
      <c r="D23" s="487">
        <v>15184514</v>
      </c>
      <c r="E23" s="487" t="s">
        <v>3652</v>
      </c>
      <c r="F23" s="487">
        <v>344</v>
      </c>
      <c r="G23" s="487">
        <v>2.96</v>
      </c>
      <c r="H23" s="487">
        <v>1.35</v>
      </c>
      <c r="I23" s="486" t="s">
        <v>8</v>
      </c>
      <c r="J23" s="487" t="s">
        <v>97</v>
      </c>
      <c r="K23" s="488">
        <v>44374.465277777781</v>
      </c>
      <c r="L23" s="486">
        <v>1</v>
      </c>
      <c r="M23" s="487" t="s">
        <v>3418</v>
      </c>
      <c r="N23" s="487" t="s">
        <v>99</v>
      </c>
      <c r="O23" s="487" t="s">
        <v>5872</v>
      </c>
      <c r="P23" s="489">
        <v>44375</v>
      </c>
      <c r="Q23" s="487" t="s">
        <v>100</v>
      </c>
      <c r="R23" s="487" t="s">
        <v>3655</v>
      </c>
      <c r="S23" s="507" t="s">
        <v>101</v>
      </c>
      <c r="T23" s="33" t="str">
        <f>IFERROR(VLOOKUP(D:D,[29]DGILOG!A:C,3,0),"")</f>
        <v/>
      </c>
      <c r="U23" s="33"/>
      <c r="V23" s="33"/>
      <c r="W23" s="33"/>
      <c r="X23" s="33" t="s">
        <v>174</v>
      </c>
      <c r="Y23" s="33" t="str">
        <f t="shared" si="0"/>
        <v xml:space="preserve">4002943521 GID 28 ND 28 </v>
      </c>
      <c r="Z23" s="505"/>
      <c r="AA23" s="505"/>
      <c r="AB23" s="483">
        <v>44374</v>
      </c>
      <c r="AC23">
        <f t="shared" si="3"/>
        <v>0</v>
      </c>
      <c r="AD23" t="e">
        <f>VLOOKUP(AF:AF,'[29]List Dedicate'!C:F,4,0)</f>
        <v>#N/A</v>
      </c>
      <c r="AF23">
        <f t="shared" si="4"/>
        <v>0</v>
      </c>
      <c r="AG23" t="s">
        <v>5894</v>
      </c>
    </row>
    <row r="24" spans="1:33" ht="15.75" thickBot="1" x14ac:dyDescent="0.3">
      <c r="A24" s="485">
        <v>4002943542</v>
      </c>
      <c r="B24" s="486" t="s">
        <v>96</v>
      </c>
      <c r="C24" s="486">
        <v>1</v>
      </c>
      <c r="D24" s="487">
        <v>15523689</v>
      </c>
      <c r="E24" s="487" t="s">
        <v>5686</v>
      </c>
      <c r="F24" s="487">
        <v>163</v>
      </c>
      <c r="G24" s="487">
        <v>4.79</v>
      </c>
      <c r="H24" s="487">
        <v>1.84</v>
      </c>
      <c r="I24" s="486" t="s">
        <v>8</v>
      </c>
      <c r="J24" s="487" t="s">
        <v>97</v>
      </c>
      <c r="K24" s="488">
        <v>44374.465277777781</v>
      </c>
      <c r="L24" s="486">
        <v>1</v>
      </c>
      <c r="M24" s="487" t="s">
        <v>126</v>
      </c>
      <c r="N24" s="487" t="s">
        <v>99</v>
      </c>
      <c r="O24" s="487" t="s">
        <v>174</v>
      </c>
      <c r="P24" s="489">
        <v>44375</v>
      </c>
      <c r="Q24" s="487" t="s">
        <v>120</v>
      </c>
      <c r="R24" s="487" t="s">
        <v>5687</v>
      </c>
      <c r="S24" s="508" t="s">
        <v>122</v>
      </c>
      <c r="T24" s="33" t="str">
        <f>IFERROR(VLOOKUP(D:D,[29]DGILOG!A:C,3,0),"")</f>
        <v/>
      </c>
      <c r="U24" s="33" t="s">
        <v>3523</v>
      </c>
      <c r="V24" s="33" t="s">
        <v>2308</v>
      </c>
      <c r="W24" s="33" t="str">
        <f>VLOOKUP(V:V,[29]MGV!B:E,4,0)</f>
        <v>Medikar Sarana Utama</v>
      </c>
      <c r="X24" s="33" t="s">
        <v>174</v>
      </c>
      <c r="Y24" s="33" t="str">
        <f t="shared" si="0"/>
        <v xml:space="preserve">4002943542 GID 28 P1 28 </v>
      </c>
      <c r="Z24" s="505"/>
      <c r="AA24" s="505"/>
      <c r="AB24" s="483">
        <v>44374</v>
      </c>
      <c r="AC24" t="str">
        <f t="shared" si="3"/>
        <v>Medikar Sarana Utama</v>
      </c>
      <c r="AD24" t="str">
        <f>VLOOKUP(AF:AF,'[29]List Dedicate'!C:F,4,0)</f>
        <v>sadi</v>
      </c>
      <c r="AF24" t="str">
        <f t="shared" si="4"/>
        <v>B 9766 UXR</v>
      </c>
      <c r="AG24" t="s">
        <v>5895</v>
      </c>
    </row>
    <row r="25" spans="1:33" ht="15.75" thickBot="1" x14ac:dyDescent="0.3">
      <c r="A25" s="485">
        <v>4002943592</v>
      </c>
      <c r="B25" s="486" t="s">
        <v>96</v>
      </c>
      <c r="C25" s="486">
        <v>1</v>
      </c>
      <c r="D25" s="487">
        <v>15067655</v>
      </c>
      <c r="E25" s="487" t="s">
        <v>133</v>
      </c>
      <c r="F25" s="487">
        <v>133</v>
      </c>
      <c r="G25" s="487">
        <v>1.1499999999999999</v>
      </c>
      <c r="H25" s="487">
        <v>0.32</v>
      </c>
      <c r="I25" s="486" t="s">
        <v>8</v>
      </c>
      <c r="J25" s="487" t="s">
        <v>97</v>
      </c>
      <c r="K25" s="488">
        <v>44374.465277777781</v>
      </c>
      <c r="L25" s="486">
        <v>1</v>
      </c>
      <c r="M25" s="487" t="s">
        <v>126</v>
      </c>
      <c r="N25" s="487" t="s">
        <v>99</v>
      </c>
      <c r="O25" s="487" t="s">
        <v>5872</v>
      </c>
      <c r="P25" s="489">
        <v>44375</v>
      </c>
      <c r="Q25" s="487" t="s">
        <v>100</v>
      </c>
      <c r="R25" s="491" t="s">
        <v>4463</v>
      </c>
      <c r="S25" s="507" t="s">
        <v>101</v>
      </c>
      <c r="T25" s="33" t="str">
        <f>IFERROR(VLOOKUP(D:D,[29]DGILOG!A:C,3,0),"")</f>
        <v>Y</v>
      </c>
      <c r="U25" s="33" t="s">
        <v>3523</v>
      </c>
      <c r="V25" s="33" t="s">
        <v>70</v>
      </c>
      <c r="W25" s="33" t="str">
        <f>VLOOKUP(V:V,[29]MGV!B:E,4,0)</f>
        <v>PT. Prima Sarana Ekspres</v>
      </c>
      <c r="X25" s="33" t="s">
        <v>174</v>
      </c>
      <c r="Y25" s="33" t="str">
        <f t="shared" si="0"/>
        <v>4002943592 GID 28 ND 28 Y</v>
      </c>
      <c r="Z25" s="505"/>
      <c r="AA25" s="505"/>
      <c r="AB25" s="483">
        <v>44374</v>
      </c>
      <c r="AC25" t="str">
        <f t="shared" si="3"/>
        <v>PT. Prima Sarana Ekspres</v>
      </c>
      <c r="AD25" t="str">
        <f>VLOOKUP(AF:AF,'[29]List Dedicate'!C:F,4,0)</f>
        <v>Sahuri</v>
      </c>
      <c r="AF25" t="str">
        <f t="shared" si="4"/>
        <v>B 9271 TCD</v>
      </c>
      <c r="AG25" t="s">
        <v>5896</v>
      </c>
    </row>
    <row r="26" spans="1:33" ht="15.75" thickBot="1" x14ac:dyDescent="0.3">
      <c r="A26" s="485">
        <v>4002943592</v>
      </c>
      <c r="B26" s="486" t="s">
        <v>96</v>
      </c>
      <c r="C26" s="486"/>
      <c r="D26" s="487">
        <v>15476627</v>
      </c>
      <c r="E26" s="487" t="s">
        <v>414</v>
      </c>
      <c r="F26" s="487">
        <v>49</v>
      </c>
      <c r="G26" s="487">
        <v>0.77</v>
      </c>
      <c r="H26" s="487">
        <v>0.35</v>
      </c>
      <c r="I26" s="486" t="s">
        <v>8</v>
      </c>
      <c r="J26" s="487" t="s">
        <v>97</v>
      </c>
      <c r="K26" s="488">
        <v>44374.465277777781</v>
      </c>
      <c r="L26" s="486">
        <v>1</v>
      </c>
      <c r="M26" s="487" t="s">
        <v>126</v>
      </c>
      <c r="N26" s="487" t="s">
        <v>99</v>
      </c>
      <c r="O26" s="487" t="s">
        <v>5872</v>
      </c>
      <c r="P26" s="489">
        <v>44375</v>
      </c>
      <c r="Q26" s="487" t="s">
        <v>100</v>
      </c>
      <c r="R26" s="487" t="s">
        <v>415</v>
      </c>
      <c r="S26" s="507" t="s">
        <v>101</v>
      </c>
      <c r="T26" s="33" t="str">
        <f>IFERROR(VLOOKUP(D:D,[29]DGILOG!A:C,3,0),"")</f>
        <v/>
      </c>
      <c r="U26" s="33"/>
      <c r="V26" s="33"/>
      <c r="W26" s="33"/>
      <c r="X26" s="33" t="s">
        <v>174</v>
      </c>
      <c r="Y26" s="33" t="str">
        <f t="shared" si="0"/>
        <v xml:space="preserve">4002943592 GID 28 ND 28 </v>
      </c>
      <c r="Z26" s="505"/>
      <c r="AA26" s="505"/>
      <c r="AB26" s="483">
        <v>44374</v>
      </c>
      <c r="AC26">
        <f t="shared" si="3"/>
        <v>0</v>
      </c>
      <c r="AD26" t="e">
        <f>VLOOKUP(AF:AF,'[29]List Dedicate'!C:F,4,0)</f>
        <v>#N/A</v>
      </c>
      <c r="AF26">
        <f t="shared" si="4"/>
        <v>0</v>
      </c>
      <c r="AG26" t="s">
        <v>5896</v>
      </c>
    </row>
    <row r="27" spans="1:33" ht="15.75" thickBot="1" x14ac:dyDescent="0.3">
      <c r="A27" s="485">
        <v>4002943609</v>
      </c>
      <c r="B27" s="486" t="s">
        <v>96</v>
      </c>
      <c r="C27" s="486">
        <v>1</v>
      </c>
      <c r="D27" s="487">
        <v>15230816</v>
      </c>
      <c r="E27" s="487" t="s">
        <v>4668</v>
      </c>
      <c r="F27" s="487">
        <v>172</v>
      </c>
      <c r="G27" s="487">
        <v>3.11</v>
      </c>
      <c r="H27" s="487">
        <v>2.13</v>
      </c>
      <c r="I27" s="486" t="s">
        <v>8</v>
      </c>
      <c r="J27" s="487" t="s">
        <v>97</v>
      </c>
      <c r="K27" s="488">
        <v>44374.465277777781</v>
      </c>
      <c r="L27" s="486">
        <v>1</v>
      </c>
      <c r="M27" s="487" t="s">
        <v>134</v>
      </c>
      <c r="N27" s="487" t="s">
        <v>99</v>
      </c>
      <c r="O27" s="487" t="s">
        <v>174</v>
      </c>
      <c r="P27" s="489">
        <v>44375</v>
      </c>
      <c r="Q27" s="487" t="s">
        <v>100</v>
      </c>
      <c r="R27" s="487" t="s">
        <v>4671</v>
      </c>
      <c r="S27" s="507" t="s">
        <v>101</v>
      </c>
      <c r="T27" s="33" t="str">
        <f>IFERROR(VLOOKUP(D:D,[29]DGILOG!A:C,3,0),"")</f>
        <v/>
      </c>
      <c r="U27" s="33" t="s">
        <v>3523</v>
      </c>
      <c r="V27" s="33" t="s">
        <v>434</v>
      </c>
      <c r="W27" s="33" t="str">
        <f>VLOOKUP(V:V,[29]MGV!B:E,4,0)</f>
        <v>PT. Kabut Halim Mandiri</v>
      </c>
      <c r="X27" s="33" t="s">
        <v>174</v>
      </c>
      <c r="Y27" s="33" t="str">
        <f t="shared" si="0"/>
        <v xml:space="preserve">4002943609 GID 28 ND 28 </v>
      </c>
      <c r="Z27" s="505"/>
      <c r="AA27" s="505"/>
      <c r="AB27" s="483">
        <v>44374</v>
      </c>
      <c r="AC27" t="str">
        <f t="shared" si="3"/>
        <v>PT. Kabut Halim Mandiri</v>
      </c>
      <c r="AD27" t="str">
        <f>VLOOKUP(AF:AF,'[29]List Dedicate'!C:F,4,0)</f>
        <v>Wahidayat</v>
      </c>
      <c r="AF27" t="str">
        <f t="shared" si="4"/>
        <v>B 9020 EXR</v>
      </c>
      <c r="AG27" t="s">
        <v>5897</v>
      </c>
    </row>
    <row r="28" spans="1:33" ht="15.75" thickBot="1" x14ac:dyDescent="0.3">
      <c r="A28" s="485">
        <v>4002943612</v>
      </c>
      <c r="B28" s="486" t="s">
        <v>96</v>
      </c>
      <c r="C28" s="486">
        <v>1</v>
      </c>
      <c r="D28" s="487">
        <v>15103172</v>
      </c>
      <c r="E28" s="487" t="s">
        <v>119</v>
      </c>
      <c r="F28" s="487">
        <v>93</v>
      </c>
      <c r="G28" s="487">
        <v>1.82</v>
      </c>
      <c r="H28" s="487">
        <v>0.79</v>
      </c>
      <c r="I28" s="486" t="s">
        <v>8</v>
      </c>
      <c r="J28" s="487" t="s">
        <v>97</v>
      </c>
      <c r="K28" s="488">
        <v>44374.465277777781</v>
      </c>
      <c r="L28" s="486">
        <v>1</v>
      </c>
      <c r="M28" s="487" t="s">
        <v>104</v>
      </c>
      <c r="N28" s="487" t="s">
        <v>99</v>
      </c>
      <c r="O28" s="487" t="s">
        <v>5872</v>
      </c>
      <c r="P28" s="489">
        <v>44375</v>
      </c>
      <c r="Q28" s="487" t="s">
        <v>120</v>
      </c>
      <c r="R28" s="487" t="s">
        <v>121</v>
      </c>
      <c r="S28" s="508" t="s">
        <v>122</v>
      </c>
      <c r="T28" s="33" t="str">
        <f>IFERROR(VLOOKUP(D:D,[29]DGILOG!A:C,3,0),"")</f>
        <v/>
      </c>
      <c r="U28" s="33" t="s">
        <v>3523</v>
      </c>
      <c r="V28" s="33" t="s">
        <v>435</v>
      </c>
      <c r="W28" s="33" t="str">
        <f>VLOOKUP(V:V,[29]MGV!B:E,4,0)</f>
        <v>PT. Kabut Halim Mandiri</v>
      </c>
      <c r="X28" s="33" t="s">
        <v>174</v>
      </c>
      <c r="Y28" s="33" t="str">
        <f t="shared" si="0"/>
        <v xml:space="preserve">4002943612 GID 28 P1 28 </v>
      </c>
      <c r="Z28" s="505"/>
      <c r="AA28" s="505"/>
      <c r="AB28" s="483">
        <v>44374</v>
      </c>
      <c r="AC28" t="str">
        <f t="shared" si="3"/>
        <v>PT. Kabut Halim Mandiri</v>
      </c>
      <c r="AD28" t="str">
        <f>VLOOKUP(AF:AF,'[29]List Dedicate'!C:F,4,0)</f>
        <v>Ono</v>
      </c>
      <c r="AF28" t="str">
        <f t="shared" si="4"/>
        <v>B 9027 EXR</v>
      </c>
      <c r="AG28" t="s">
        <v>5898</v>
      </c>
    </row>
    <row r="29" spans="1:33" ht="15.75" thickBot="1" x14ac:dyDescent="0.3">
      <c r="A29" s="485">
        <v>4002943612</v>
      </c>
      <c r="B29" s="486" t="s">
        <v>96</v>
      </c>
      <c r="C29" s="486"/>
      <c r="D29" s="487">
        <v>15366916</v>
      </c>
      <c r="E29" s="487" t="s">
        <v>3301</v>
      </c>
      <c r="F29" s="487">
        <v>135</v>
      </c>
      <c r="G29" s="487">
        <v>2.17</v>
      </c>
      <c r="H29" s="487">
        <v>0.85</v>
      </c>
      <c r="I29" s="486" t="s">
        <v>8</v>
      </c>
      <c r="J29" s="487" t="s">
        <v>97</v>
      </c>
      <c r="K29" s="488">
        <v>44374.465277777781</v>
      </c>
      <c r="L29" s="486">
        <v>1</v>
      </c>
      <c r="M29" s="487" t="s">
        <v>104</v>
      </c>
      <c r="N29" s="487" t="s">
        <v>99</v>
      </c>
      <c r="O29" s="487" t="s">
        <v>5872</v>
      </c>
      <c r="P29" s="489">
        <v>44375</v>
      </c>
      <c r="Q29" s="487" t="s">
        <v>120</v>
      </c>
      <c r="R29" s="487" t="s">
        <v>3302</v>
      </c>
      <c r="S29" s="508" t="s">
        <v>122</v>
      </c>
      <c r="T29" s="33" t="str">
        <f>IFERROR(VLOOKUP(D:D,[29]DGILOG!A:C,3,0),"")</f>
        <v/>
      </c>
      <c r="U29" s="33"/>
      <c r="V29" s="33"/>
      <c r="W29" s="33"/>
      <c r="X29" s="33" t="s">
        <v>174</v>
      </c>
      <c r="Y29" s="33" t="str">
        <f t="shared" si="0"/>
        <v xml:space="preserve">4002943612 GID 28 P1 28 </v>
      </c>
      <c r="Z29" s="505"/>
      <c r="AA29" s="505"/>
      <c r="AB29" s="483">
        <v>44374</v>
      </c>
      <c r="AC29">
        <f t="shared" si="3"/>
        <v>0</v>
      </c>
      <c r="AD29" t="e">
        <f>VLOOKUP(AF:AF,'[29]List Dedicate'!C:F,4,0)</f>
        <v>#N/A</v>
      </c>
      <c r="AF29">
        <f t="shared" si="4"/>
        <v>0</v>
      </c>
      <c r="AG29" t="s">
        <v>5898</v>
      </c>
    </row>
    <row r="30" spans="1:33" ht="15.75" thickBot="1" x14ac:dyDescent="0.3">
      <c r="A30" s="485">
        <v>4002943653</v>
      </c>
      <c r="B30" s="486" t="s">
        <v>96</v>
      </c>
      <c r="C30" s="486">
        <v>1</v>
      </c>
      <c r="D30" s="487">
        <v>15293488</v>
      </c>
      <c r="E30" s="487" t="s">
        <v>3656</v>
      </c>
      <c r="F30" s="487">
        <v>126</v>
      </c>
      <c r="G30" s="487">
        <v>2.59</v>
      </c>
      <c r="H30" s="487">
        <v>1.19</v>
      </c>
      <c r="I30" s="486" t="s">
        <v>8</v>
      </c>
      <c r="J30" s="487" t="s">
        <v>97</v>
      </c>
      <c r="K30" s="488">
        <v>44374.465277777781</v>
      </c>
      <c r="L30" s="486">
        <v>1</v>
      </c>
      <c r="M30" s="487" t="s">
        <v>3418</v>
      </c>
      <c r="N30" s="487" t="s">
        <v>99</v>
      </c>
      <c r="O30" s="487" t="s">
        <v>5872</v>
      </c>
      <c r="P30" s="489">
        <v>44375</v>
      </c>
      <c r="Q30" s="487" t="s">
        <v>100</v>
      </c>
      <c r="R30" s="487" t="s">
        <v>3659</v>
      </c>
      <c r="S30" s="507" t="s">
        <v>101</v>
      </c>
      <c r="T30" s="33" t="str">
        <f>IFERROR(VLOOKUP(D:D,[29]DGILOG!A:C,3,0),"")</f>
        <v/>
      </c>
      <c r="U30" s="33" t="s">
        <v>3523</v>
      </c>
      <c r="V30" s="33" t="s">
        <v>47</v>
      </c>
      <c r="W30" s="33" t="str">
        <f>VLOOKUP(V:V,[29]MGV!B:E,4,0)</f>
        <v>PT. Kabut Halim Mandiri</v>
      </c>
      <c r="X30" s="33" t="s">
        <v>174</v>
      </c>
      <c r="Y30" s="33" t="str">
        <f t="shared" si="0"/>
        <v xml:space="preserve">4002943653 GID 28 ND 28 </v>
      </c>
      <c r="Z30" s="505"/>
      <c r="AA30" s="505"/>
      <c r="AB30" s="483">
        <v>44374</v>
      </c>
      <c r="AC30" t="str">
        <f t="shared" si="3"/>
        <v>PT. Kabut Halim Mandiri</v>
      </c>
      <c r="AD30" t="s">
        <v>5795</v>
      </c>
      <c r="AF30" t="str">
        <f t="shared" si="4"/>
        <v>B 9242 BRV</v>
      </c>
      <c r="AG30" t="s">
        <v>5899</v>
      </c>
    </row>
    <row r="31" spans="1:33" ht="15.75" thickBot="1" x14ac:dyDescent="0.3">
      <c r="A31" s="485">
        <v>4002943653</v>
      </c>
      <c r="B31" s="486" t="s">
        <v>96</v>
      </c>
      <c r="C31" s="486"/>
      <c r="D31" s="487">
        <v>20807001</v>
      </c>
      <c r="E31" s="487" t="s">
        <v>4026</v>
      </c>
      <c r="F31" s="487">
        <v>21</v>
      </c>
      <c r="G31" s="487">
        <v>0.32</v>
      </c>
      <c r="H31" s="487">
        <v>0.15</v>
      </c>
      <c r="I31" s="486" t="s">
        <v>8</v>
      </c>
      <c r="J31" s="487" t="s">
        <v>97</v>
      </c>
      <c r="K31" s="488">
        <v>44374.465277777781</v>
      </c>
      <c r="L31" s="486">
        <v>1</v>
      </c>
      <c r="M31" s="487" t="s">
        <v>3418</v>
      </c>
      <c r="N31" s="487" t="s">
        <v>99</v>
      </c>
      <c r="O31" s="487" t="s">
        <v>5872</v>
      </c>
      <c r="P31" s="489">
        <v>44375</v>
      </c>
      <c r="Q31" s="487" t="s">
        <v>100</v>
      </c>
      <c r="R31" s="487" t="s">
        <v>4027</v>
      </c>
      <c r="S31" s="507" t="s">
        <v>101</v>
      </c>
      <c r="T31" s="33" t="str">
        <f>IFERROR(VLOOKUP(D:D,[29]DGILOG!A:C,3,0),"")</f>
        <v/>
      </c>
      <c r="U31" s="33"/>
      <c r="V31" s="33"/>
      <c r="W31" s="33"/>
      <c r="X31" s="33" t="s">
        <v>174</v>
      </c>
      <c r="Y31" s="33" t="str">
        <f t="shared" si="0"/>
        <v xml:space="preserve">4002943653 GID 28 ND 28 </v>
      </c>
      <c r="Z31" s="505"/>
      <c r="AA31" s="505"/>
      <c r="AB31" s="483">
        <v>44374</v>
      </c>
      <c r="AC31">
        <f t="shared" si="3"/>
        <v>0</v>
      </c>
      <c r="AD31" t="s">
        <v>5795</v>
      </c>
      <c r="AF31">
        <f t="shared" si="4"/>
        <v>0</v>
      </c>
      <c r="AG31" t="s">
        <v>5899</v>
      </c>
    </row>
    <row r="32" spans="1:33" ht="15.75" thickBot="1" x14ac:dyDescent="0.3">
      <c r="A32" s="485">
        <v>4002943668</v>
      </c>
      <c r="B32" s="486" t="s">
        <v>96</v>
      </c>
      <c r="C32" s="486">
        <v>1</v>
      </c>
      <c r="D32" s="487">
        <v>24026001</v>
      </c>
      <c r="E32" s="487" t="s">
        <v>5563</v>
      </c>
      <c r="F32" s="487">
        <v>208</v>
      </c>
      <c r="G32" s="487">
        <v>4.08</v>
      </c>
      <c r="H32" s="487">
        <v>0.93</v>
      </c>
      <c r="I32" s="486" t="s">
        <v>8</v>
      </c>
      <c r="J32" s="487" t="s">
        <v>97</v>
      </c>
      <c r="K32" s="488">
        <v>44374.465277777781</v>
      </c>
      <c r="L32" s="486">
        <v>1</v>
      </c>
      <c r="M32" s="487" t="s">
        <v>104</v>
      </c>
      <c r="N32" s="487" t="s">
        <v>99</v>
      </c>
      <c r="O32" s="487" t="s">
        <v>174</v>
      </c>
      <c r="P32" s="489">
        <v>44375</v>
      </c>
      <c r="Q32" s="487" t="s">
        <v>120</v>
      </c>
      <c r="R32" s="487" t="s">
        <v>5564</v>
      </c>
      <c r="S32" s="508" t="s">
        <v>122</v>
      </c>
      <c r="T32" s="33" t="str">
        <f>IFERROR(VLOOKUP(D:D,[29]DGILOG!A:C,3,0),"")</f>
        <v/>
      </c>
      <c r="U32" s="33" t="s">
        <v>3523</v>
      </c>
      <c r="V32" s="33" t="s">
        <v>21</v>
      </c>
      <c r="W32" s="33" t="str">
        <f>VLOOKUP(V:V,[29]MGV!B:E,4,0)</f>
        <v>PT. Brilliant Cargo International</v>
      </c>
      <c r="X32" s="33" t="s">
        <v>174</v>
      </c>
      <c r="Y32" s="33" t="str">
        <f t="shared" si="0"/>
        <v xml:space="preserve">4002943668 GID 28 P1 28 </v>
      </c>
      <c r="Z32" s="505"/>
      <c r="AA32" s="505"/>
      <c r="AB32" s="483">
        <v>44374</v>
      </c>
      <c r="AC32" t="str">
        <f t="shared" si="3"/>
        <v>PT. Brilliant Cargo International</v>
      </c>
      <c r="AD32" t="str">
        <f>VLOOKUP(AF:AF,'[29]List Dedicate'!C:F,4,0)</f>
        <v>Waskito</v>
      </c>
      <c r="AF32" t="str">
        <f t="shared" si="4"/>
        <v>B 9408 OI</v>
      </c>
      <c r="AG32" t="s">
        <v>5900</v>
      </c>
    </row>
    <row r="33" spans="1:33" ht="15.75" thickBot="1" x14ac:dyDescent="0.3">
      <c r="A33" s="485">
        <v>4002943674</v>
      </c>
      <c r="B33" s="486" t="s">
        <v>96</v>
      </c>
      <c r="C33" s="486">
        <v>1</v>
      </c>
      <c r="D33" s="487">
        <v>24301001</v>
      </c>
      <c r="E33" s="487" t="s">
        <v>3519</v>
      </c>
      <c r="F33" s="487">
        <v>157</v>
      </c>
      <c r="G33" s="487">
        <v>3.13</v>
      </c>
      <c r="H33" s="487">
        <v>1.1000000000000001</v>
      </c>
      <c r="I33" s="486" t="s">
        <v>8</v>
      </c>
      <c r="J33" s="487" t="s">
        <v>3372</v>
      </c>
      <c r="K33" s="488">
        <v>44374.465277777781</v>
      </c>
      <c r="L33" s="486">
        <v>1</v>
      </c>
      <c r="M33" s="487" t="s">
        <v>104</v>
      </c>
      <c r="N33" s="487" t="s">
        <v>99</v>
      </c>
      <c r="O33" s="487" t="s">
        <v>174</v>
      </c>
      <c r="P33" s="489">
        <v>44375</v>
      </c>
      <c r="Q33" s="487" t="s">
        <v>100</v>
      </c>
      <c r="R33" s="487" t="s">
        <v>3520</v>
      </c>
      <c r="S33" s="507" t="s">
        <v>101</v>
      </c>
      <c r="T33" s="33" t="str">
        <f>IFERROR(VLOOKUP(D:D,[29]DGILOG!A:C,3,0),"")</f>
        <v/>
      </c>
      <c r="U33" s="33" t="s">
        <v>3523</v>
      </c>
      <c r="V33" s="33" t="s">
        <v>437</v>
      </c>
      <c r="W33" s="33" t="str">
        <f>VLOOKUP(V:V,[29]MGV!B:E,4,0)</f>
        <v>PT. Kabut Halim Mandiri</v>
      </c>
      <c r="X33" s="33" t="s">
        <v>174</v>
      </c>
      <c r="Y33" s="33" t="str">
        <f t="shared" si="0"/>
        <v xml:space="preserve">4002943674 GID 28 ND 28 </v>
      </c>
      <c r="Z33" s="505"/>
      <c r="AA33" s="505"/>
      <c r="AB33" s="483">
        <v>44374</v>
      </c>
      <c r="AC33" t="str">
        <f t="shared" si="3"/>
        <v>PT. Kabut Halim Mandiri</v>
      </c>
      <c r="AD33" t="str">
        <f>VLOOKUP(AF:AF,'[29]List Dedicate'!C:F,4,0)</f>
        <v>ARIF NURAHMAD</v>
      </c>
      <c r="AF33" t="str">
        <f t="shared" si="4"/>
        <v>B 9028 EXR</v>
      </c>
      <c r="AG33" t="s">
        <v>5901</v>
      </c>
    </row>
    <row r="34" spans="1:33" ht="15.75" thickBot="1" x14ac:dyDescent="0.3">
      <c r="A34" s="485">
        <v>4002943678</v>
      </c>
      <c r="B34" s="486" t="s">
        <v>96</v>
      </c>
      <c r="C34" s="486">
        <v>1</v>
      </c>
      <c r="D34" s="487">
        <v>15075082</v>
      </c>
      <c r="E34" s="487" t="s">
        <v>178</v>
      </c>
      <c r="F34" s="487">
        <v>79</v>
      </c>
      <c r="G34" s="487">
        <v>1.22</v>
      </c>
      <c r="H34" s="487">
        <v>1.02</v>
      </c>
      <c r="I34" s="486" t="s">
        <v>8</v>
      </c>
      <c r="J34" s="487" t="s">
        <v>97</v>
      </c>
      <c r="K34" s="488">
        <v>44374.465277777781</v>
      </c>
      <c r="L34" s="486">
        <v>1</v>
      </c>
      <c r="M34" s="487" t="s">
        <v>134</v>
      </c>
      <c r="N34" s="487" t="s">
        <v>99</v>
      </c>
      <c r="O34" s="487" t="s">
        <v>5872</v>
      </c>
      <c r="P34" s="489">
        <v>44375</v>
      </c>
      <c r="Q34" s="487" t="s">
        <v>100</v>
      </c>
      <c r="R34" s="487" t="s">
        <v>179</v>
      </c>
      <c r="S34" s="507" t="s">
        <v>101</v>
      </c>
      <c r="T34" s="33" t="str">
        <f>IFERROR(VLOOKUP(D:D,[29]DGILOG!A:C,3,0),"")</f>
        <v>Y</v>
      </c>
      <c r="U34" s="33" t="s">
        <v>3523</v>
      </c>
      <c r="V34" s="33" t="s">
        <v>65</v>
      </c>
      <c r="W34" s="33" t="str">
        <f>VLOOKUP(V:V,[29]MGV!B:E,4,0)</f>
        <v>PT. Mega Antaran Prima</v>
      </c>
      <c r="X34" s="33" t="s">
        <v>174</v>
      </c>
      <c r="Y34" s="33" t="str">
        <f t="shared" si="0"/>
        <v>4002943678 GID 28 ND 28 Y</v>
      </c>
      <c r="Z34" s="505"/>
      <c r="AA34" s="505"/>
      <c r="AB34" s="483">
        <v>44374</v>
      </c>
      <c r="AC34" t="str">
        <f t="shared" si="3"/>
        <v>PT. Mega Antaran Prima</v>
      </c>
      <c r="AD34" t="str">
        <f>VLOOKUP(AF:AF,'[29]List Dedicate'!C:F,4,0)</f>
        <v>Tion Daniel Tirukan</v>
      </c>
      <c r="AF34" t="str">
        <f t="shared" si="4"/>
        <v>B 9140 KXU</v>
      </c>
      <c r="AG34" t="s">
        <v>5902</v>
      </c>
    </row>
    <row r="35" spans="1:33" ht="15.75" thickBot="1" x14ac:dyDescent="0.3">
      <c r="A35" s="485">
        <v>4002943678</v>
      </c>
      <c r="B35" s="486" t="s">
        <v>96</v>
      </c>
      <c r="C35" s="486"/>
      <c r="D35" s="487">
        <v>15154079</v>
      </c>
      <c r="E35" s="487" t="s">
        <v>181</v>
      </c>
      <c r="F35" s="487">
        <v>29</v>
      </c>
      <c r="G35" s="487">
        <v>0.44</v>
      </c>
      <c r="H35" s="487">
        <v>0.38</v>
      </c>
      <c r="I35" s="486" t="s">
        <v>8</v>
      </c>
      <c r="J35" s="487" t="s">
        <v>97</v>
      </c>
      <c r="K35" s="488">
        <v>44374.465277777781</v>
      </c>
      <c r="L35" s="486">
        <v>1</v>
      </c>
      <c r="M35" s="487" t="s">
        <v>104</v>
      </c>
      <c r="N35" s="487" t="s">
        <v>99</v>
      </c>
      <c r="O35" s="487" t="s">
        <v>5872</v>
      </c>
      <c r="P35" s="489">
        <v>44375</v>
      </c>
      <c r="Q35" s="487" t="s">
        <v>100</v>
      </c>
      <c r="R35" s="487" t="s">
        <v>3750</v>
      </c>
      <c r="S35" s="507" t="s">
        <v>101</v>
      </c>
      <c r="T35" s="33" t="str">
        <f>IFERROR(VLOOKUP(D:D,[29]DGILOG!A:C,3,0),"")</f>
        <v>Y</v>
      </c>
      <c r="U35" s="33"/>
      <c r="V35" s="33"/>
      <c r="W35" s="33"/>
      <c r="X35" s="33" t="s">
        <v>174</v>
      </c>
      <c r="Y35" s="33" t="str">
        <f t="shared" si="0"/>
        <v>4002943678 GID 28 ND 28 Y</v>
      </c>
      <c r="Z35" s="505"/>
      <c r="AA35" s="505"/>
      <c r="AB35" s="483">
        <v>44374</v>
      </c>
      <c r="AC35">
        <f t="shared" si="3"/>
        <v>0</v>
      </c>
      <c r="AD35" t="e">
        <f>VLOOKUP(AF:AF,'[29]List Dedicate'!C:F,4,0)</f>
        <v>#N/A</v>
      </c>
      <c r="AF35">
        <f t="shared" si="4"/>
        <v>0</v>
      </c>
      <c r="AG35" t="s">
        <v>5902</v>
      </c>
    </row>
    <row r="36" spans="1:33" ht="15.75" thickBot="1" x14ac:dyDescent="0.3">
      <c r="A36" s="492">
        <v>4002943403</v>
      </c>
      <c r="B36" s="493" t="s">
        <v>96</v>
      </c>
      <c r="C36" s="493">
        <v>1</v>
      </c>
      <c r="D36" s="494">
        <v>15475742</v>
      </c>
      <c r="E36" s="494" t="s">
        <v>345</v>
      </c>
      <c r="F36" s="494">
        <v>1009</v>
      </c>
      <c r="G36" s="494">
        <v>20.02</v>
      </c>
      <c r="H36" s="494">
        <v>5.69</v>
      </c>
      <c r="I36" s="493" t="s">
        <v>473</v>
      </c>
      <c r="J36" s="495"/>
      <c r="K36" s="495"/>
      <c r="L36" s="510">
        <v>3</v>
      </c>
      <c r="M36" s="494" t="s">
        <v>346</v>
      </c>
      <c r="N36" s="494" t="s">
        <v>118</v>
      </c>
      <c r="O36" s="494" t="s">
        <v>5844</v>
      </c>
      <c r="P36" s="496">
        <v>44376</v>
      </c>
      <c r="Q36" s="494" t="s">
        <v>112</v>
      </c>
      <c r="R36" s="495"/>
      <c r="S36" s="507" t="s">
        <v>113</v>
      </c>
      <c r="T36" s="33" t="str">
        <f>IFERROR(VLOOKUP(D:D,[29]DGILOG!A:C,3,0),"")</f>
        <v/>
      </c>
      <c r="U36" s="33"/>
      <c r="V36" s="33" t="s">
        <v>419</v>
      </c>
      <c r="W36" s="32" t="s">
        <v>5874</v>
      </c>
      <c r="X36" s="33" t="s">
        <v>175</v>
      </c>
      <c r="Y36" s="33" t="str">
        <f t="shared" si="0"/>
        <v xml:space="preserve">4002943403 GID 27 P3 29 </v>
      </c>
      <c r="Z36" s="505"/>
      <c r="AA36" s="505"/>
    </row>
    <row r="37" spans="1:33" ht="15.75" thickBot="1" x14ac:dyDescent="0.3">
      <c r="A37" s="492">
        <v>4002943403</v>
      </c>
      <c r="B37" s="493" t="s">
        <v>96</v>
      </c>
      <c r="C37" s="493"/>
      <c r="D37" s="494">
        <v>20802001</v>
      </c>
      <c r="E37" s="494" t="s">
        <v>183</v>
      </c>
      <c r="F37" s="494">
        <v>1000</v>
      </c>
      <c r="G37" s="494">
        <v>19.89</v>
      </c>
      <c r="H37" s="494">
        <v>5.64</v>
      </c>
      <c r="I37" s="493" t="s">
        <v>473</v>
      </c>
      <c r="J37" s="495"/>
      <c r="K37" s="495"/>
      <c r="L37" s="510">
        <v>3</v>
      </c>
      <c r="M37" s="494" t="s">
        <v>130</v>
      </c>
      <c r="N37" s="494" t="s">
        <v>118</v>
      </c>
      <c r="O37" s="494" t="s">
        <v>5844</v>
      </c>
      <c r="P37" s="496">
        <v>44376</v>
      </c>
      <c r="Q37" s="494" t="s">
        <v>112</v>
      </c>
      <c r="R37" s="495"/>
      <c r="S37" s="507" t="s">
        <v>113</v>
      </c>
      <c r="T37" s="33" t="str">
        <f>IFERROR(VLOOKUP(D:D,[29]DGILOG!A:C,3,0),"")</f>
        <v/>
      </c>
      <c r="U37" s="33"/>
      <c r="V37" s="33"/>
      <c r="W37" s="32" t="s">
        <v>5874</v>
      </c>
      <c r="X37" s="33" t="s">
        <v>175</v>
      </c>
      <c r="Y37" s="33" t="str">
        <f t="shared" si="0"/>
        <v xml:space="preserve">4002943403 GID 27 P3 29 </v>
      </c>
      <c r="Z37" s="505"/>
      <c r="AA37" s="505"/>
    </row>
    <row r="38" spans="1:33" ht="15.75" thickBot="1" x14ac:dyDescent="0.3">
      <c r="A38" s="492">
        <v>4002943515</v>
      </c>
      <c r="B38" s="493" t="s">
        <v>96</v>
      </c>
      <c r="C38" s="493">
        <v>1</v>
      </c>
      <c r="D38" s="494">
        <v>15175829</v>
      </c>
      <c r="E38" s="494" t="s">
        <v>4591</v>
      </c>
      <c r="F38" s="494">
        <v>877</v>
      </c>
      <c r="G38" s="494">
        <v>12.54</v>
      </c>
      <c r="H38" s="494">
        <v>7.57</v>
      </c>
      <c r="I38" s="493" t="s">
        <v>473</v>
      </c>
      <c r="J38" s="494" t="s">
        <v>97</v>
      </c>
      <c r="K38" s="494" t="s">
        <v>5903</v>
      </c>
      <c r="L38" s="494">
        <v>2</v>
      </c>
      <c r="M38" s="494" t="s">
        <v>346</v>
      </c>
      <c r="N38" s="494" t="s">
        <v>118</v>
      </c>
      <c r="O38" s="494" t="s">
        <v>5872</v>
      </c>
      <c r="P38" s="496">
        <v>44377</v>
      </c>
      <c r="Q38" s="494" t="s">
        <v>112</v>
      </c>
      <c r="R38" s="494" t="s">
        <v>4593</v>
      </c>
      <c r="S38" s="507" t="s">
        <v>113</v>
      </c>
      <c r="T38" s="33" t="str">
        <f>IFERROR(VLOOKUP(D:D,[29]DGILOG!A:C,3,0),"")</f>
        <v/>
      </c>
      <c r="U38" s="33"/>
      <c r="V38" s="33"/>
      <c r="W38" s="33" t="s">
        <v>4081</v>
      </c>
      <c r="X38" s="33" t="s">
        <v>174</v>
      </c>
      <c r="Y38" s="33" t="str">
        <f>A38&amp;" "&amp;X38&amp;" "&amp;S38&amp;" "&amp;TEXT(P38,"dd")&amp;" "&amp;T38</f>
        <v xml:space="preserve">4002943515 GID 28 P3 30 </v>
      </c>
      <c r="Z38" s="505"/>
      <c r="AA38" s="505"/>
    </row>
    <row r="39" spans="1:33" ht="15.75" thickBot="1" x14ac:dyDescent="0.3">
      <c r="A39" s="492">
        <v>4002943515</v>
      </c>
      <c r="B39" s="493" t="s">
        <v>96</v>
      </c>
      <c r="C39" s="493"/>
      <c r="D39" s="494">
        <v>15475742</v>
      </c>
      <c r="E39" s="494" t="s">
        <v>345</v>
      </c>
      <c r="F39" s="494">
        <v>1211</v>
      </c>
      <c r="G39" s="494">
        <v>23.72</v>
      </c>
      <c r="H39" s="494">
        <v>7.46</v>
      </c>
      <c r="I39" s="493" t="s">
        <v>473</v>
      </c>
      <c r="J39" s="494" t="s">
        <v>97</v>
      </c>
      <c r="K39" s="494" t="s">
        <v>5903</v>
      </c>
      <c r="L39" s="494">
        <v>2</v>
      </c>
      <c r="M39" s="494" t="s">
        <v>346</v>
      </c>
      <c r="N39" s="494" t="s">
        <v>118</v>
      </c>
      <c r="O39" s="494" t="s">
        <v>5872</v>
      </c>
      <c r="P39" s="496">
        <v>44377</v>
      </c>
      <c r="Q39" s="494" t="s">
        <v>112</v>
      </c>
      <c r="R39" s="494" t="s">
        <v>347</v>
      </c>
      <c r="S39" s="507" t="s">
        <v>113</v>
      </c>
      <c r="T39" s="33" t="str">
        <f>IFERROR(VLOOKUP(D:D,[29]DGILOG!A:C,3,0),"")</f>
        <v/>
      </c>
      <c r="U39" s="33"/>
      <c r="V39" s="33"/>
      <c r="W39" s="33" t="s">
        <v>4081</v>
      </c>
      <c r="X39" s="33" t="s">
        <v>174</v>
      </c>
      <c r="Y39" s="33" t="str">
        <f t="shared" ref="Y39:Y51" si="5">A39&amp;" "&amp;X39&amp;" "&amp;S39&amp;" "&amp;TEXT(P39,"dd")&amp;" "&amp;T39</f>
        <v xml:space="preserve">4002943515 GID 28 P3 30 </v>
      </c>
      <c r="Z39" s="505"/>
      <c r="AA39" s="505"/>
    </row>
    <row r="40" spans="1:33" ht="15.75" thickBot="1" x14ac:dyDescent="0.3">
      <c r="A40" s="492">
        <v>4002943549</v>
      </c>
      <c r="B40" s="493" t="s">
        <v>96</v>
      </c>
      <c r="C40" s="493">
        <v>1</v>
      </c>
      <c r="D40" s="494">
        <v>15221094</v>
      </c>
      <c r="E40" s="494" t="s">
        <v>138</v>
      </c>
      <c r="F40" s="494">
        <v>2064</v>
      </c>
      <c r="G40" s="494">
        <v>34.090000000000003</v>
      </c>
      <c r="H40" s="494">
        <v>16.53</v>
      </c>
      <c r="I40" s="493" t="s">
        <v>473</v>
      </c>
      <c r="J40" s="494" t="s">
        <v>116</v>
      </c>
      <c r="K40" s="494" t="s">
        <v>5903</v>
      </c>
      <c r="L40" s="494">
        <v>2</v>
      </c>
      <c r="M40" s="494" t="s">
        <v>117</v>
      </c>
      <c r="N40" s="494" t="s">
        <v>118</v>
      </c>
      <c r="O40" s="494" t="s">
        <v>174</v>
      </c>
      <c r="P40" s="496">
        <v>44377</v>
      </c>
      <c r="Q40" s="494" t="s">
        <v>112</v>
      </c>
      <c r="R40" s="494" t="s">
        <v>5904</v>
      </c>
      <c r="S40" s="507" t="s">
        <v>113</v>
      </c>
      <c r="T40" s="33" t="str">
        <f>IFERROR(VLOOKUP(D:D,[29]DGILOG!A:C,3,0),"")</f>
        <v>Y</v>
      </c>
      <c r="U40" s="33"/>
      <c r="V40" s="33"/>
      <c r="W40" s="33" t="s">
        <v>4081</v>
      </c>
      <c r="X40" s="33" t="s">
        <v>174</v>
      </c>
      <c r="Y40" s="33" t="str">
        <f t="shared" si="5"/>
        <v>4002943549 GID 28 P3 30 Y</v>
      </c>
      <c r="Z40" s="505"/>
      <c r="AA40" s="505"/>
    </row>
    <row r="41" spans="1:33" ht="15.75" thickBot="1" x14ac:dyDescent="0.3">
      <c r="A41" s="492">
        <v>4002943581</v>
      </c>
      <c r="B41" s="493" t="s">
        <v>96</v>
      </c>
      <c r="C41" s="493">
        <v>1</v>
      </c>
      <c r="D41" s="494">
        <v>29800001</v>
      </c>
      <c r="E41" s="494" t="s">
        <v>128</v>
      </c>
      <c r="F41" s="494">
        <v>984</v>
      </c>
      <c r="G41" s="494">
        <v>20.9</v>
      </c>
      <c r="H41" s="494">
        <v>7.94</v>
      </c>
      <c r="I41" s="493" t="s">
        <v>4734</v>
      </c>
      <c r="J41" s="494" t="s">
        <v>3372</v>
      </c>
      <c r="K41" s="494" t="s">
        <v>5903</v>
      </c>
      <c r="L41" s="494">
        <v>2</v>
      </c>
      <c r="M41" s="494" t="s">
        <v>4800</v>
      </c>
      <c r="N41" s="494" t="s">
        <v>118</v>
      </c>
      <c r="O41" s="494" t="s">
        <v>174</v>
      </c>
      <c r="P41" s="496">
        <v>44378</v>
      </c>
      <c r="Q41" s="494" t="s">
        <v>112</v>
      </c>
      <c r="R41" s="494" t="s">
        <v>4801</v>
      </c>
      <c r="S41" s="507" t="s">
        <v>113</v>
      </c>
      <c r="T41" s="33" t="str">
        <f>IFERROR(VLOOKUP(D:D,[29]DGILOG!A:C,3,0),"")</f>
        <v>Y</v>
      </c>
      <c r="U41" s="33"/>
      <c r="V41" s="33" t="s">
        <v>5236</v>
      </c>
      <c r="W41" s="33" t="s">
        <v>5911</v>
      </c>
      <c r="X41" s="33" t="s">
        <v>174</v>
      </c>
      <c r="Y41" s="33" t="str">
        <f t="shared" si="5"/>
        <v>4002943581 GID 28 P3 01 Y</v>
      </c>
      <c r="Z41" s="505"/>
      <c r="AA41" s="505"/>
    </row>
    <row r="42" spans="1:33" ht="15.75" thickBot="1" x14ac:dyDescent="0.3">
      <c r="A42" s="492">
        <v>4002943623</v>
      </c>
      <c r="B42" s="493" t="s">
        <v>96</v>
      </c>
      <c r="C42" s="493">
        <v>1</v>
      </c>
      <c r="D42" s="494">
        <v>20820001</v>
      </c>
      <c r="E42" s="494" t="s">
        <v>185</v>
      </c>
      <c r="F42" s="494">
        <v>2000</v>
      </c>
      <c r="G42" s="494">
        <v>38.9</v>
      </c>
      <c r="H42" s="494">
        <v>12.1</v>
      </c>
      <c r="I42" s="493" t="s">
        <v>473</v>
      </c>
      <c r="J42" s="494" t="s">
        <v>116</v>
      </c>
      <c r="K42" s="494" t="s">
        <v>5903</v>
      </c>
      <c r="L42" s="494">
        <v>2</v>
      </c>
      <c r="M42" s="494" t="s">
        <v>124</v>
      </c>
      <c r="N42" s="494" t="s">
        <v>118</v>
      </c>
      <c r="O42" s="494" t="s">
        <v>174</v>
      </c>
      <c r="P42" s="496">
        <v>44377</v>
      </c>
      <c r="Q42" s="494" t="s">
        <v>112</v>
      </c>
      <c r="R42" s="494" t="s">
        <v>186</v>
      </c>
      <c r="S42" s="507" t="s">
        <v>113</v>
      </c>
      <c r="T42" s="33" t="str">
        <f>IFERROR(VLOOKUP(D:D,[29]DGILOG!A:C,3,0),"")</f>
        <v/>
      </c>
      <c r="U42" s="33"/>
      <c r="V42" s="33"/>
      <c r="W42" s="33" t="s">
        <v>4081</v>
      </c>
      <c r="X42" s="33" t="s">
        <v>174</v>
      </c>
      <c r="Y42" s="33" t="str">
        <f t="shared" si="5"/>
        <v xml:space="preserve">4002943623 GID 28 P3 30 </v>
      </c>
      <c r="Z42" s="505"/>
      <c r="AA42" s="505"/>
    </row>
    <row r="43" spans="1:33" ht="15.75" thickBot="1" x14ac:dyDescent="0.3">
      <c r="A43" s="492">
        <v>4002943672</v>
      </c>
      <c r="B43" s="493" t="s">
        <v>96</v>
      </c>
      <c r="C43" s="493">
        <v>1</v>
      </c>
      <c r="D43" s="494">
        <v>29900001</v>
      </c>
      <c r="E43" s="494" t="s">
        <v>129</v>
      </c>
      <c r="F43" s="494">
        <v>2533</v>
      </c>
      <c r="G43" s="494">
        <v>33.51</v>
      </c>
      <c r="H43" s="494">
        <v>13.52</v>
      </c>
      <c r="I43" s="493" t="s">
        <v>473</v>
      </c>
      <c r="J43" s="494" t="s">
        <v>116</v>
      </c>
      <c r="K43" s="494" t="s">
        <v>5903</v>
      </c>
      <c r="L43" s="494">
        <v>2</v>
      </c>
      <c r="M43" s="494" t="s">
        <v>130</v>
      </c>
      <c r="N43" s="494" t="s">
        <v>118</v>
      </c>
      <c r="O43" s="494" t="s">
        <v>174</v>
      </c>
      <c r="P43" s="496">
        <v>44377</v>
      </c>
      <c r="Q43" s="494" t="s">
        <v>112</v>
      </c>
      <c r="R43" s="494" t="s">
        <v>3551</v>
      </c>
      <c r="S43" s="507" t="s">
        <v>113</v>
      </c>
      <c r="T43" s="33" t="str">
        <f>IFERROR(VLOOKUP(D:D,[29]DGILOG!A:C,3,0),"")</f>
        <v>Y</v>
      </c>
      <c r="U43" s="33"/>
      <c r="V43" s="33" t="s">
        <v>448</v>
      </c>
      <c r="W43" s="33" t="s">
        <v>5914</v>
      </c>
      <c r="X43" s="33" t="s">
        <v>174</v>
      </c>
      <c r="Y43" s="33" t="str">
        <f t="shared" si="5"/>
        <v>4002943672 GID 28 P3 30 Y</v>
      </c>
      <c r="Z43" s="505"/>
      <c r="AA43" s="505"/>
    </row>
    <row r="44" spans="1:33" ht="15.75" thickBot="1" x14ac:dyDescent="0.3">
      <c r="A44" s="492">
        <v>4002943673</v>
      </c>
      <c r="B44" s="493" t="s">
        <v>96</v>
      </c>
      <c r="C44" s="493">
        <v>1</v>
      </c>
      <c r="D44" s="494">
        <v>29900001</v>
      </c>
      <c r="E44" s="494" t="s">
        <v>129</v>
      </c>
      <c r="F44" s="494">
        <v>2109</v>
      </c>
      <c r="G44" s="494">
        <v>34.29</v>
      </c>
      <c r="H44" s="494">
        <v>14.36</v>
      </c>
      <c r="I44" s="493" t="s">
        <v>473</v>
      </c>
      <c r="J44" s="494" t="s">
        <v>116</v>
      </c>
      <c r="K44" s="494" t="s">
        <v>5903</v>
      </c>
      <c r="L44" s="494">
        <v>2</v>
      </c>
      <c r="M44" s="494" t="s">
        <v>130</v>
      </c>
      <c r="N44" s="494" t="s">
        <v>118</v>
      </c>
      <c r="O44" s="494" t="s">
        <v>174</v>
      </c>
      <c r="P44" s="496">
        <v>44377</v>
      </c>
      <c r="Q44" s="494" t="s">
        <v>112</v>
      </c>
      <c r="R44" s="494" t="s">
        <v>3551</v>
      </c>
      <c r="S44" s="507" t="s">
        <v>113</v>
      </c>
      <c r="T44" s="33" t="str">
        <f>IFERROR(VLOOKUP(D:D,[29]DGILOG!A:C,3,0),"")</f>
        <v>Y</v>
      </c>
      <c r="U44" s="33"/>
      <c r="V44" s="33" t="s">
        <v>3290</v>
      </c>
      <c r="W44" s="33" t="s">
        <v>5913</v>
      </c>
      <c r="X44" s="33" t="s">
        <v>174</v>
      </c>
      <c r="Y44" s="33" t="str">
        <f t="shared" si="5"/>
        <v>4002943673 GID 28 P3 30 Y</v>
      </c>
      <c r="Z44" s="505"/>
      <c r="AA44" s="505"/>
    </row>
    <row r="45" spans="1:33" ht="15.75" thickBot="1" x14ac:dyDescent="0.3">
      <c r="A45" s="492">
        <v>4002943676</v>
      </c>
      <c r="B45" s="493" t="s">
        <v>96</v>
      </c>
      <c r="C45" s="493">
        <v>1</v>
      </c>
      <c r="D45" s="494">
        <v>20804001</v>
      </c>
      <c r="E45" s="494" t="s">
        <v>3345</v>
      </c>
      <c r="F45" s="494">
        <v>1700</v>
      </c>
      <c r="G45" s="494">
        <v>33.369999999999997</v>
      </c>
      <c r="H45" s="494">
        <v>10</v>
      </c>
      <c r="I45" s="493" t="s">
        <v>473</v>
      </c>
      <c r="J45" s="494" t="s">
        <v>116</v>
      </c>
      <c r="K45" s="494" t="s">
        <v>5903</v>
      </c>
      <c r="L45" s="494">
        <v>2</v>
      </c>
      <c r="M45" s="494" t="s">
        <v>3346</v>
      </c>
      <c r="N45" s="494" t="s">
        <v>3347</v>
      </c>
      <c r="O45" s="494" t="s">
        <v>174</v>
      </c>
      <c r="P45" s="496">
        <v>44379</v>
      </c>
      <c r="Q45" s="494" t="s">
        <v>112</v>
      </c>
      <c r="R45" s="497" t="s">
        <v>3348</v>
      </c>
      <c r="S45" s="507" t="s">
        <v>113</v>
      </c>
      <c r="T45" s="33" t="str">
        <f>IFERROR(VLOOKUP(D:D,[29]DGILOG!A:C,3,0),"")</f>
        <v/>
      </c>
      <c r="U45" s="33"/>
      <c r="V45" s="33"/>
      <c r="W45" s="33" t="s">
        <v>4081</v>
      </c>
      <c r="X45" s="33" t="s">
        <v>174</v>
      </c>
      <c r="Y45" s="33" t="str">
        <f t="shared" si="5"/>
        <v xml:space="preserve">4002943676 GID 28 P3 02 </v>
      </c>
      <c r="Z45" s="505"/>
      <c r="AA45" s="505"/>
    </row>
    <row r="46" spans="1:33" ht="15.75" thickBot="1" x14ac:dyDescent="0.3">
      <c r="A46" s="492">
        <v>4002943699</v>
      </c>
      <c r="B46" s="493" t="s">
        <v>96</v>
      </c>
      <c r="C46" s="493">
        <v>1</v>
      </c>
      <c r="D46" s="494">
        <v>20815001</v>
      </c>
      <c r="E46" s="494" t="s">
        <v>3695</v>
      </c>
      <c r="F46" s="494">
        <v>2000</v>
      </c>
      <c r="G46" s="494">
        <v>39.78</v>
      </c>
      <c r="H46" s="494">
        <v>11.28</v>
      </c>
      <c r="I46" s="493" t="s">
        <v>473</v>
      </c>
      <c r="J46" s="494" t="s">
        <v>116</v>
      </c>
      <c r="K46" s="494" t="s">
        <v>5903</v>
      </c>
      <c r="L46" s="494">
        <v>2</v>
      </c>
      <c r="M46" s="494" t="s">
        <v>3402</v>
      </c>
      <c r="N46" s="494" t="s">
        <v>3391</v>
      </c>
      <c r="O46" s="494" t="s">
        <v>174</v>
      </c>
      <c r="P46" s="496">
        <v>44378</v>
      </c>
      <c r="Q46" s="494" t="s">
        <v>112</v>
      </c>
      <c r="R46" s="494" t="s">
        <v>3698</v>
      </c>
      <c r="S46" s="507" t="s">
        <v>113</v>
      </c>
      <c r="T46" s="33" t="str">
        <f>IFERROR(VLOOKUP(D:D,[29]DGILOG!A:C,3,0),"")</f>
        <v/>
      </c>
      <c r="U46" s="33"/>
      <c r="V46" s="33" t="s">
        <v>336</v>
      </c>
      <c r="W46" s="33" t="s">
        <v>5912</v>
      </c>
      <c r="X46" s="33" t="s">
        <v>174</v>
      </c>
      <c r="Y46" s="33" t="str">
        <f t="shared" si="5"/>
        <v xml:space="preserve">4002943699 GID 28 P3 01 </v>
      </c>
      <c r="Z46" s="505"/>
      <c r="AA46" s="505"/>
    </row>
    <row r="47" spans="1:33" ht="15.75" thickBot="1" x14ac:dyDescent="0.3">
      <c r="A47" s="492">
        <v>4002943702</v>
      </c>
      <c r="B47" s="493" t="s">
        <v>96</v>
      </c>
      <c r="C47" s="493">
        <v>1</v>
      </c>
      <c r="D47" s="494">
        <v>20802001</v>
      </c>
      <c r="E47" s="494" t="s">
        <v>183</v>
      </c>
      <c r="F47" s="494">
        <v>2000</v>
      </c>
      <c r="G47" s="494">
        <v>39.78</v>
      </c>
      <c r="H47" s="494">
        <v>11.28</v>
      </c>
      <c r="I47" s="493" t="s">
        <v>473</v>
      </c>
      <c r="J47" s="494" t="s">
        <v>116</v>
      </c>
      <c r="K47" s="494" t="s">
        <v>5903</v>
      </c>
      <c r="L47" s="494">
        <v>2</v>
      </c>
      <c r="M47" s="494" t="s">
        <v>130</v>
      </c>
      <c r="N47" s="494" t="s">
        <v>118</v>
      </c>
      <c r="O47" s="494" t="s">
        <v>174</v>
      </c>
      <c r="P47" s="496">
        <v>44376</v>
      </c>
      <c r="Q47" s="494" t="s">
        <v>112</v>
      </c>
      <c r="R47" s="494" t="s">
        <v>184</v>
      </c>
      <c r="S47" s="507" t="s">
        <v>113</v>
      </c>
      <c r="T47" s="33" t="str">
        <f>IFERROR(VLOOKUP(D:D,[29]DGILOG!A:C,3,0),"")</f>
        <v/>
      </c>
      <c r="U47" s="33"/>
      <c r="V47" s="33" t="s">
        <v>5910</v>
      </c>
      <c r="W47" s="33" t="s">
        <v>5916</v>
      </c>
      <c r="X47" s="33" t="s">
        <v>174</v>
      </c>
      <c r="Y47" s="33" t="str">
        <f t="shared" si="5"/>
        <v xml:space="preserve">4002943702 GID 28 P3 29 </v>
      </c>
      <c r="Z47" s="505"/>
      <c r="AA47" s="505"/>
    </row>
    <row r="48" spans="1:33" ht="15.75" thickBot="1" x14ac:dyDescent="0.3">
      <c r="A48" s="492">
        <v>4002943703</v>
      </c>
      <c r="B48" s="493" t="s">
        <v>96</v>
      </c>
      <c r="C48" s="493">
        <v>1</v>
      </c>
      <c r="D48" s="494">
        <v>20820001</v>
      </c>
      <c r="E48" s="494" t="s">
        <v>185</v>
      </c>
      <c r="F48" s="494">
        <v>2000</v>
      </c>
      <c r="G48" s="494">
        <v>39.78</v>
      </c>
      <c r="H48" s="494">
        <v>11.28</v>
      </c>
      <c r="I48" s="493" t="s">
        <v>473</v>
      </c>
      <c r="J48" s="494" t="s">
        <v>116</v>
      </c>
      <c r="K48" s="494" t="s">
        <v>5903</v>
      </c>
      <c r="L48" s="494">
        <v>2</v>
      </c>
      <c r="M48" s="494" t="s">
        <v>124</v>
      </c>
      <c r="N48" s="494" t="s">
        <v>118</v>
      </c>
      <c r="O48" s="494" t="s">
        <v>174</v>
      </c>
      <c r="P48" s="496">
        <v>44377</v>
      </c>
      <c r="Q48" s="494" t="s">
        <v>112</v>
      </c>
      <c r="R48" s="494" t="s">
        <v>186</v>
      </c>
      <c r="S48" s="507" t="s">
        <v>113</v>
      </c>
      <c r="T48" s="33" t="str">
        <f>IFERROR(VLOOKUP(D:D,[29]DGILOG!A:C,3,0),"")</f>
        <v/>
      </c>
      <c r="U48" s="33"/>
      <c r="V48" s="33"/>
      <c r="W48" s="33" t="s">
        <v>4081</v>
      </c>
      <c r="X48" s="33" t="s">
        <v>174</v>
      </c>
      <c r="Y48" s="33" t="str">
        <f t="shared" si="5"/>
        <v xml:space="preserve">4002943703 GID 28 P3 30 </v>
      </c>
      <c r="Z48" s="505"/>
      <c r="AA48" s="505"/>
    </row>
    <row r="49" spans="1:31" ht="15.75" thickBot="1" x14ac:dyDescent="0.3">
      <c r="A49" s="492">
        <v>4002943704</v>
      </c>
      <c r="B49" s="493" t="s">
        <v>96</v>
      </c>
      <c r="C49" s="493">
        <v>1</v>
      </c>
      <c r="D49" s="494">
        <v>20809001</v>
      </c>
      <c r="E49" s="494" t="s">
        <v>3315</v>
      </c>
      <c r="F49" s="494">
        <v>300</v>
      </c>
      <c r="G49" s="494">
        <v>5.84</v>
      </c>
      <c r="H49" s="494">
        <v>1.82</v>
      </c>
      <c r="I49" s="493" t="s">
        <v>8</v>
      </c>
      <c r="J49" s="494" t="s">
        <v>109</v>
      </c>
      <c r="K49" s="494" t="s">
        <v>5903</v>
      </c>
      <c r="L49" s="494">
        <v>2</v>
      </c>
      <c r="M49" s="494" t="s">
        <v>104</v>
      </c>
      <c r="N49" s="494" t="s">
        <v>99</v>
      </c>
      <c r="O49" s="494" t="s">
        <v>5905</v>
      </c>
      <c r="P49" s="496">
        <v>44375</v>
      </c>
      <c r="Q49" s="494" t="s">
        <v>120</v>
      </c>
      <c r="R49" s="494" t="s">
        <v>3316</v>
      </c>
      <c r="S49" s="508" t="s">
        <v>122</v>
      </c>
      <c r="T49" s="33" t="str">
        <f>IFERROR(VLOOKUP(D:D,[29]DGILOG!A:C,3,0),"")</f>
        <v/>
      </c>
      <c r="U49" s="33"/>
      <c r="V49" s="33" t="s">
        <v>273</v>
      </c>
      <c r="W49" s="33" t="str">
        <f>IFERROR(VLOOKUP(V:V,[29]MGV!B:E,4,0),"")</f>
        <v>PT. Mega Antaran Prima</v>
      </c>
      <c r="X49" s="33" t="s">
        <v>174</v>
      </c>
      <c r="Y49" s="33" t="str">
        <f t="shared" si="5"/>
        <v xml:space="preserve">4002943704 GID 28 P1 28 </v>
      </c>
      <c r="Z49" s="505" t="s">
        <v>5907</v>
      </c>
      <c r="AA49" s="157">
        <v>44374</v>
      </c>
      <c r="AB49" s="100" t="str">
        <f>+W49</f>
        <v>PT. Mega Antaran Prima</v>
      </c>
      <c r="AC49" s="100" t="s">
        <v>3890</v>
      </c>
      <c r="AD49" s="100"/>
      <c r="AE49" s="100" t="str">
        <f>V49</f>
        <v>B 9167 KXU</v>
      </c>
    </row>
    <row r="50" spans="1:31" ht="15.75" thickBot="1" x14ac:dyDescent="0.3">
      <c r="A50" s="492">
        <v>4002943705</v>
      </c>
      <c r="B50" s="493" t="s">
        <v>96</v>
      </c>
      <c r="C50" s="493">
        <v>1</v>
      </c>
      <c r="D50" s="494">
        <v>15077893</v>
      </c>
      <c r="E50" s="494" t="s">
        <v>180</v>
      </c>
      <c r="F50" s="494">
        <v>123</v>
      </c>
      <c r="G50" s="494">
        <v>1.1599999999999999</v>
      </c>
      <c r="H50" s="494">
        <v>0.6</v>
      </c>
      <c r="I50" s="493" t="s">
        <v>8</v>
      </c>
      <c r="J50" s="494" t="s">
        <v>97</v>
      </c>
      <c r="K50" s="494" t="s">
        <v>5903</v>
      </c>
      <c r="L50" s="494">
        <v>2</v>
      </c>
      <c r="M50" s="494" t="s">
        <v>171</v>
      </c>
      <c r="N50" s="494" t="s">
        <v>110</v>
      </c>
      <c r="O50" s="494" t="s">
        <v>5872</v>
      </c>
      <c r="P50" s="496">
        <v>44376</v>
      </c>
      <c r="Q50" s="494" t="s">
        <v>105</v>
      </c>
      <c r="R50" s="494" t="s">
        <v>3309</v>
      </c>
      <c r="S50" s="508" t="s">
        <v>107</v>
      </c>
      <c r="T50" s="33" t="str">
        <f>IFERROR(VLOOKUP(D:D,[29]DGILOG!A:C,3,0),"")</f>
        <v>Y</v>
      </c>
      <c r="U50" s="33"/>
      <c r="V50" s="33" t="s">
        <v>46</v>
      </c>
      <c r="W50" s="33" t="str">
        <f>IFERROR(VLOOKUP(V:V,[29]MGV!B:E,4,0),"")</f>
        <v>PT. Kabut Halim Mandiri</v>
      </c>
      <c r="X50" s="33" t="s">
        <v>174</v>
      </c>
      <c r="Y50" s="33" t="str">
        <f t="shared" si="5"/>
        <v>4002943705 GID 28 P2 29 Y</v>
      </c>
      <c r="Z50" s="505" t="s">
        <v>5908</v>
      </c>
      <c r="AA50" s="157">
        <v>44374</v>
      </c>
      <c r="AB50" s="100" t="str">
        <f>+W50</f>
        <v>PT. Kabut Halim Mandiri</v>
      </c>
      <c r="AC50" s="100" t="s">
        <v>5909</v>
      </c>
      <c r="AD50" s="100"/>
      <c r="AE50" s="100" t="str">
        <f>V50</f>
        <v>B 9588 TXS</v>
      </c>
    </row>
    <row r="51" spans="1:31" ht="15.75" thickBot="1" x14ac:dyDescent="0.3">
      <c r="A51" s="492">
        <v>4002943705</v>
      </c>
      <c r="B51" s="493" t="s">
        <v>96</v>
      </c>
      <c r="C51" s="493"/>
      <c r="D51" s="494">
        <v>15123152</v>
      </c>
      <c r="E51" s="494" t="s">
        <v>208</v>
      </c>
      <c r="F51" s="494">
        <v>273</v>
      </c>
      <c r="G51" s="494">
        <v>2.73</v>
      </c>
      <c r="H51" s="494">
        <v>0.79</v>
      </c>
      <c r="I51" s="493" t="s">
        <v>8</v>
      </c>
      <c r="J51" s="494" t="s">
        <v>97</v>
      </c>
      <c r="K51" s="494" t="s">
        <v>5903</v>
      </c>
      <c r="L51" s="494">
        <v>2</v>
      </c>
      <c r="M51" s="494" t="s">
        <v>171</v>
      </c>
      <c r="N51" s="494" t="s">
        <v>110</v>
      </c>
      <c r="O51" s="494" t="s">
        <v>5872</v>
      </c>
      <c r="P51" s="496">
        <v>44376</v>
      </c>
      <c r="Q51" s="494" t="s">
        <v>105</v>
      </c>
      <c r="R51" s="494" t="s">
        <v>3726</v>
      </c>
      <c r="S51" s="508" t="s">
        <v>107</v>
      </c>
      <c r="T51" s="33" t="str">
        <f>IFERROR(VLOOKUP(D:D,[29]DGILOG!A:C,3,0),"")</f>
        <v>Y</v>
      </c>
      <c r="U51" s="33"/>
      <c r="V51" s="33"/>
      <c r="W51" s="33" t="str">
        <f>IFERROR(VLOOKUP(V:V,[29]MGV!B:E,4,0),"")</f>
        <v/>
      </c>
      <c r="X51" s="33" t="s">
        <v>174</v>
      </c>
      <c r="Y51" s="33" t="str">
        <f t="shared" si="5"/>
        <v>4002943705 GID 28 P2 29 Y</v>
      </c>
      <c r="Z51" s="505"/>
      <c r="AA51" s="505"/>
    </row>
    <row r="52" spans="1:31" ht="15.75" thickBot="1" x14ac:dyDescent="0.3">
      <c r="A52" s="498">
        <v>4002943766</v>
      </c>
      <c r="B52" s="493" t="s">
        <v>96</v>
      </c>
      <c r="C52" s="493">
        <v>1</v>
      </c>
      <c r="E52" s="498" t="s">
        <v>4059</v>
      </c>
      <c r="F52" s="498">
        <v>850</v>
      </c>
      <c r="G52" s="498">
        <v>15.32</v>
      </c>
      <c r="H52" s="498">
        <v>7.24</v>
      </c>
      <c r="I52" s="499" t="s">
        <v>5918</v>
      </c>
      <c r="N52" s="498" t="s">
        <v>99</v>
      </c>
      <c r="O52" s="498" t="s">
        <v>5919</v>
      </c>
      <c r="P52" s="500">
        <v>44375</v>
      </c>
      <c r="Q52" s="494" t="s">
        <v>120</v>
      </c>
      <c r="S52" s="508" t="s">
        <v>122</v>
      </c>
      <c r="T52" s="33" t="str">
        <f>IFERROR(VLOOKUP(D:D,[29]DGILOG!A:C,3,0),"")</f>
        <v/>
      </c>
      <c r="U52" s="33"/>
      <c r="V52" s="33" t="s">
        <v>5155</v>
      </c>
      <c r="W52" s="33" t="str">
        <f>IFERROR(VLOOKUP(V:V,[29]MGV!B:E,4,0),"")</f>
        <v>indofast</v>
      </c>
      <c r="X52" s="33" t="s">
        <v>174</v>
      </c>
      <c r="Y52" s="33" t="str">
        <f>A52&amp;" "&amp;X52&amp;" "&amp;S52&amp;" "&amp;TEXT(P52,"dd")&amp;" "&amp;T52</f>
        <v xml:space="preserve">4002943766 GID 28 P1 28 </v>
      </c>
    </row>
  </sheetData>
  <conditionalFormatting sqref="V1:V35">
    <cfRule type="duplicateValues" dxfId="20" priority="15"/>
  </conditionalFormatting>
  <conditionalFormatting sqref="V1">
    <cfRule type="duplicateValues" dxfId="19" priority="16"/>
  </conditionalFormatting>
  <conditionalFormatting sqref="V1:V35">
    <cfRule type="duplicateValues" dxfId="18" priority="14"/>
  </conditionalFormatting>
  <conditionalFormatting sqref="V1">
    <cfRule type="duplicateValues" dxfId="17" priority="17"/>
  </conditionalFormatting>
  <conditionalFormatting sqref="V1">
    <cfRule type="duplicateValues" dxfId="16" priority="18"/>
  </conditionalFormatting>
  <conditionalFormatting sqref="V2:V35">
    <cfRule type="duplicateValues" dxfId="15" priority="19"/>
  </conditionalFormatting>
  <conditionalFormatting sqref="Y1:AA1">
    <cfRule type="duplicateValues" dxfId="14" priority="20"/>
  </conditionalFormatting>
  <conditionalFormatting sqref="Y2:AA35 Z36:AA51">
    <cfRule type="duplicateValues" dxfId="13" priority="21"/>
  </conditionalFormatting>
  <conditionalFormatting sqref="V36:V37">
    <cfRule type="duplicateValues" dxfId="12" priority="12"/>
  </conditionalFormatting>
  <conditionalFormatting sqref="V36:V37">
    <cfRule type="duplicateValues" dxfId="11" priority="11"/>
  </conditionalFormatting>
  <conditionalFormatting sqref="V36:V37">
    <cfRule type="duplicateValues" dxfId="10" priority="13"/>
  </conditionalFormatting>
  <conditionalFormatting sqref="A1:A51 A53:A1048576">
    <cfRule type="duplicateValues" dxfId="9" priority="10"/>
  </conditionalFormatting>
  <conditionalFormatting sqref="V38:V51">
    <cfRule type="duplicateValues" dxfId="8" priority="7"/>
  </conditionalFormatting>
  <conditionalFormatting sqref="V38:V51">
    <cfRule type="duplicateValues" dxfId="7" priority="6"/>
  </conditionalFormatting>
  <conditionalFormatting sqref="V38:V51">
    <cfRule type="duplicateValues" dxfId="6" priority="8"/>
  </conditionalFormatting>
  <conditionalFormatting sqref="Y38:AA51">
    <cfRule type="duplicateValues" dxfId="5" priority="9"/>
  </conditionalFormatting>
  <conditionalFormatting sqref="Y36:AA37">
    <cfRule type="duplicateValues" dxfId="4" priority="5"/>
  </conditionalFormatting>
  <conditionalFormatting sqref="V52">
    <cfRule type="duplicateValues" dxfId="3" priority="2"/>
  </conditionalFormatting>
  <conditionalFormatting sqref="V52">
    <cfRule type="duplicateValues" dxfId="2" priority="1"/>
  </conditionalFormatting>
  <conditionalFormatting sqref="V52">
    <cfRule type="duplicateValues" dxfId="1" priority="3"/>
  </conditionalFormatting>
  <conditionalFormatting sqref="Y52">
    <cfRule type="duplicateValues" dxfId="0" priority="4"/>
  </conditionalFormatting>
  <hyperlinks>
    <hyperlink ref="R19" r:id="rId1" display="https://www.google.com/maps/search/JL+PETA+NO.+241?entry=gmail&amp;source=g" xr:uid="{6CB3A469-A504-4496-9604-1CAD7A6AAF00}"/>
    <hyperlink ref="R25" r:id="rId2" display="http://jl.kp/" xr:uid="{FD4FBFC0-6E39-490C-A525-D7B76AFF5B6E}"/>
    <hyperlink ref="R45" r:id="rId3" display="http://jl.by/" xr:uid="{E9B11CB4-37B6-4498-83C6-6A795DE917B1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A52C1E-AB13-4C20-8316-78F4BDC6A8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REPLACEMENT</vt:lpstr>
      <vt:lpstr>DGILOG</vt:lpstr>
      <vt:lpstr>Driver KHL</vt:lpstr>
      <vt:lpstr>List Dedicate</vt:lpstr>
      <vt:lpstr>SUMM DIGILOG</vt:lpstr>
      <vt:lpstr>Sheet2</vt:lpstr>
      <vt:lpstr>Sheet7</vt:lpstr>
      <vt:lpstr>Sheet9</vt:lpstr>
      <vt:lpstr>SUM</vt:lpstr>
      <vt:lpstr>MGV</vt:lpstr>
      <vt:lpstr>GID 27 Juni 21</vt:lpstr>
      <vt:lpstr>GID 24 JNI 21</vt:lpstr>
      <vt:lpstr>GID 25 JNI 21</vt:lpstr>
      <vt:lpstr>GID 26 Juni 21</vt:lpstr>
      <vt:lpstr>GID 21 JUNI 21</vt:lpstr>
      <vt:lpstr>GID 22 JUNI 21</vt:lpstr>
      <vt:lpstr>GID 19 JUN 21</vt:lpstr>
      <vt:lpstr>GID 15 JUNI 21</vt:lpstr>
      <vt:lpstr>GID 16 JUN 21</vt:lpstr>
      <vt:lpstr>GID 17 JUN 21</vt:lpstr>
      <vt:lpstr>GID 18 JUN 21</vt:lpstr>
      <vt:lpstr>GID 12 JUNI 21</vt:lpstr>
      <vt:lpstr>GID 13 JUNI 21</vt:lpstr>
      <vt:lpstr>GID 14 JUNI 21</vt:lpstr>
      <vt:lpstr>GID 11 JUNI 21</vt:lpstr>
      <vt:lpstr>GID 06 JUNI</vt:lpstr>
      <vt:lpstr>GID 03 JUNI</vt:lpstr>
      <vt:lpstr>GID 04 JUNI</vt:lpstr>
      <vt:lpstr>GID 05 JUNI</vt:lpstr>
      <vt:lpstr>GID 01 &amp; 2 JUNI</vt:lpstr>
      <vt:lpstr>GID 07 JUNI 21</vt:lpstr>
      <vt:lpstr>GID 08 JUNI 21</vt:lpstr>
      <vt:lpstr>GID 09 JUNI 21</vt:lpstr>
      <vt:lpstr>GID 10 JUNI 21</vt:lpstr>
      <vt:lpstr>GID 20 JUNI 21</vt:lpstr>
      <vt:lpstr>GID 23 JUNI 21</vt:lpstr>
      <vt:lpstr>Sheet3</vt:lpstr>
      <vt:lpstr>GID 29 JUNI 21</vt:lpstr>
      <vt:lpstr>GID 28 JUNI 2021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ismail - [2010]</dc:creator>
  <cp:lastModifiedBy>lenovo</cp:lastModifiedBy>
  <cp:lastPrinted>2021-06-17T12:43:23Z</cp:lastPrinted>
  <dcterms:created xsi:type="dcterms:W3CDTF">2020-10-25T20:38:50Z</dcterms:created>
  <dcterms:modified xsi:type="dcterms:W3CDTF">2021-06-28T08:54:18Z</dcterms:modified>
</cp:coreProperties>
</file>